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F51029E-732E-4C6E-A8AE-70FF66880B5E}" xr6:coauthVersionLast="47" xr6:coauthVersionMax="47" xr10:uidLastSave="{00000000-0000-0000-0000-000000000000}"/>
  <bookViews>
    <workbookView xWindow="-120" yWindow="-120" windowWidth="38640" windowHeight="15720" tabRatio="601" firstSheet="1" activeTab="1"/>
  </bookViews>
  <sheets>
    <sheet name="XXXXXX" sheetId="6" state="veryHidden" r:id="rId1"/>
    <sheet name="Summary" sheetId="50" r:id="rId2"/>
    <sheet name="Inputs" sheetId="53" r:id="rId3"/>
    <sheet name="EO9904.1" sheetId="46" r:id="rId4"/>
    <sheet name="EO9904.2" sheetId="47" r:id="rId5"/>
    <sheet name="EO9904.3" sheetId="48" r:id="rId6"/>
    <sheet name="EO9904.M" sheetId="49" r:id="rId7"/>
    <sheet name="EO9904.1 floor" sheetId="51" r:id="rId8"/>
    <sheet name="EO9904.1 projected" sheetId="52" r:id="rId9"/>
  </sheets>
  <externalReferences>
    <externalReference r:id="rId10"/>
  </externalReferences>
  <definedNames>
    <definedName name="mthbeg" localSheetId="7">'EO9904.1 floor'!$A$3</definedName>
    <definedName name="mthbeg" localSheetId="8">'EO9904.1 projected'!$A$3</definedName>
    <definedName name="mthbeg" localSheetId="4">'EO9904.2'!$A$3</definedName>
    <definedName name="mthbeg" localSheetId="5">'EO9904.3'!$A$3</definedName>
    <definedName name="mthbeg" localSheetId="6">'EO9904.M'!$A$3</definedName>
    <definedName name="mthbeg">'EO9904.1'!$A$3</definedName>
    <definedName name="mthend" localSheetId="7">'EO9904.1 floor'!$B$3</definedName>
    <definedName name="mthend" localSheetId="8">'EO9904.1 projected'!$B$3</definedName>
    <definedName name="mthend" localSheetId="4">'EO9904.2'!$B$3</definedName>
    <definedName name="mthend" localSheetId="5">'EO9904.3'!$B$3</definedName>
    <definedName name="mthend" localSheetId="6">'EO9904.M'!$B$3</definedName>
    <definedName name="mthend">'EO9904.1'!$B$3</definedName>
    <definedName name="_xlnm.Print_Area" localSheetId="1">Summary!$K$3:$P$31</definedName>
  </definedNames>
  <calcPr calcId="0"/>
</workbook>
</file>

<file path=xl/calcChain.xml><?xml version="1.0" encoding="utf-8"?>
<calcChain xmlns="http://schemas.openxmlformats.org/spreadsheetml/2006/main">
  <c r="A3" i="46" l="1"/>
  <c r="B3" i="46"/>
  <c r="C3" i="46"/>
  <c r="D3" i="46"/>
  <c r="E3" i="46"/>
  <c r="J4" i="46"/>
  <c r="K4" i="46"/>
  <c r="L4" i="46"/>
  <c r="M4" i="46"/>
  <c r="N4" i="46"/>
  <c r="O4" i="46"/>
  <c r="Q4" i="46"/>
  <c r="R4" i="46"/>
  <c r="S4" i="46"/>
  <c r="AF4" i="46"/>
  <c r="AG4" i="46"/>
  <c r="AH4" i="46"/>
  <c r="AI4" i="46"/>
  <c r="AJ4" i="46"/>
  <c r="AK4" i="46"/>
  <c r="B5" i="46"/>
  <c r="D5" i="46"/>
  <c r="AC5" i="46"/>
  <c r="AD5" i="46"/>
  <c r="AE5" i="46"/>
  <c r="AF5" i="46"/>
  <c r="AG5" i="46"/>
  <c r="AH5" i="46"/>
  <c r="AI5" i="46"/>
  <c r="AJ5" i="46"/>
  <c r="AK5" i="46"/>
  <c r="AM5" i="46"/>
  <c r="AN5" i="46"/>
  <c r="AO5" i="46"/>
  <c r="AP5" i="46"/>
  <c r="AR5" i="46"/>
  <c r="AS5" i="46"/>
  <c r="AT5" i="46"/>
  <c r="AU5" i="46"/>
  <c r="H6" i="46"/>
  <c r="K6" i="46"/>
  <c r="N6" i="46"/>
  <c r="R6" i="46"/>
  <c r="AC6" i="46"/>
  <c r="AD6" i="46"/>
  <c r="AE6" i="46"/>
  <c r="AF6" i="46"/>
  <c r="AG6" i="46"/>
  <c r="AH6" i="46"/>
  <c r="AI6" i="46"/>
  <c r="AJ6" i="46"/>
  <c r="AK6" i="46"/>
  <c r="D8" i="46"/>
  <c r="E8" i="46"/>
  <c r="F8" i="46"/>
  <c r="G8" i="46"/>
  <c r="H8" i="46"/>
  <c r="I8" i="46"/>
  <c r="J8" i="46"/>
  <c r="K8" i="46"/>
  <c r="L8" i="46"/>
  <c r="M8" i="46"/>
  <c r="N8" i="46"/>
  <c r="O8" i="46"/>
  <c r="Q8" i="46"/>
  <c r="R8" i="46"/>
  <c r="S8" i="46"/>
  <c r="Z8" i="46"/>
  <c r="AA8" i="46"/>
  <c r="AC8" i="46"/>
  <c r="AD8" i="46"/>
  <c r="AE8" i="46"/>
  <c r="AF8" i="46"/>
  <c r="AG8" i="46"/>
  <c r="AH8" i="46"/>
  <c r="AI8" i="46"/>
  <c r="AJ8" i="46"/>
  <c r="AK8" i="46"/>
  <c r="AM8" i="46"/>
  <c r="AN8" i="46"/>
  <c r="AO8" i="46"/>
  <c r="AP8" i="46"/>
  <c r="AR8" i="46"/>
  <c r="AS8" i="46"/>
  <c r="AT8" i="46"/>
  <c r="AU8" i="46"/>
  <c r="AW8" i="46"/>
  <c r="A10" i="46"/>
  <c r="B10" i="46"/>
  <c r="D10" i="46"/>
  <c r="E10" i="46"/>
  <c r="F10" i="46"/>
  <c r="G10" i="46"/>
  <c r="H10" i="46"/>
  <c r="I10" i="46"/>
  <c r="J10" i="46"/>
  <c r="K10" i="46"/>
  <c r="L10" i="46"/>
  <c r="M10" i="46"/>
  <c r="N10" i="46"/>
  <c r="O10" i="46"/>
  <c r="Q10" i="46"/>
  <c r="R10" i="46"/>
  <c r="S10" i="46"/>
  <c r="U10" i="46"/>
  <c r="V10" i="46"/>
  <c r="W10" i="46"/>
  <c r="X10" i="46"/>
  <c r="Y10" i="46"/>
  <c r="Z10" i="46"/>
  <c r="AA10" i="46"/>
  <c r="AC10" i="46"/>
  <c r="AD10" i="46"/>
  <c r="AE10" i="46"/>
  <c r="AF10" i="46"/>
  <c r="AG10" i="46"/>
  <c r="AH10" i="46"/>
  <c r="AI10" i="46"/>
  <c r="AJ10" i="46"/>
  <c r="AK10" i="46"/>
  <c r="AM10" i="46"/>
  <c r="AN10" i="46"/>
  <c r="AO10" i="46"/>
  <c r="AP10" i="46"/>
  <c r="AR10" i="46"/>
  <c r="AS10" i="46"/>
  <c r="AT10" i="46"/>
  <c r="AU10" i="46"/>
  <c r="AW10" i="46"/>
  <c r="A11" i="46"/>
  <c r="B11" i="46"/>
  <c r="D11" i="46"/>
  <c r="E11" i="46"/>
  <c r="F11" i="46"/>
  <c r="G11" i="46"/>
  <c r="H11" i="46"/>
  <c r="I11" i="46"/>
  <c r="J11" i="46"/>
  <c r="K11" i="46"/>
  <c r="L11" i="46"/>
  <c r="M11" i="46"/>
  <c r="N11" i="46"/>
  <c r="O11" i="46"/>
  <c r="Q11" i="46"/>
  <c r="R11" i="46"/>
  <c r="S11" i="46"/>
  <c r="U11" i="46"/>
  <c r="V11" i="46"/>
  <c r="W11" i="46"/>
  <c r="X11" i="46"/>
  <c r="Y11" i="46"/>
  <c r="Z11" i="46"/>
  <c r="AA11" i="46"/>
  <c r="AC11" i="46"/>
  <c r="AD11" i="46"/>
  <c r="AE11" i="46"/>
  <c r="AF11" i="46"/>
  <c r="AG11" i="46"/>
  <c r="AH11" i="46"/>
  <c r="AI11" i="46"/>
  <c r="AJ11" i="46"/>
  <c r="AK11" i="46"/>
  <c r="AM11" i="46"/>
  <c r="AN11" i="46"/>
  <c r="AO11" i="46"/>
  <c r="AP11" i="46"/>
  <c r="AR11" i="46"/>
  <c r="AS11" i="46"/>
  <c r="AT11" i="46"/>
  <c r="AU11" i="46"/>
  <c r="AW11" i="46"/>
  <c r="A12" i="46"/>
  <c r="B12" i="46"/>
  <c r="D12" i="46"/>
  <c r="E12" i="46"/>
  <c r="F12" i="46"/>
  <c r="G12" i="46"/>
  <c r="H12" i="46"/>
  <c r="I12" i="46"/>
  <c r="J12" i="46"/>
  <c r="K12" i="46"/>
  <c r="L12" i="46"/>
  <c r="M12" i="46"/>
  <c r="N12" i="46"/>
  <c r="O12" i="46"/>
  <c r="Q12" i="46"/>
  <c r="R12" i="46"/>
  <c r="S12" i="46"/>
  <c r="U12" i="46"/>
  <c r="V12" i="46"/>
  <c r="W12" i="46"/>
  <c r="X12" i="46"/>
  <c r="Y12" i="46"/>
  <c r="Z12" i="46"/>
  <c r="AA12" i="46"/>
  <c r="AC12" i="46"/>
  <c r="AD12" i="46"/>
  <c r="AE12" i="46"/>
  <c r="AF12" i="46"/>
  <c r="AG12" i="46"/>
  <c r="AH12" i="46"/>
  <c r="AI12" i="46"/>
  <c r="AJ12" i="46"/>
  <c r="AK12" i="46"/>
  <c r="AM12" i="46"/>
  <c r="AN12" i="46"/>
  <c r="AO12" i="46"/>
  <c r="AP12" i="46"/>
  <c r="AR12" i="46"/>
  <c r="AS12" i="46"/>
  <c r="AT12" i="46"/>
  <c r="AU12" i="46"/>
  <c r="AW12" i="46"/>
  <c r="A13" i="46"/>
  <c r="B13" i="46"/>
  <c r="D13" i="46"/>
  <c r="E13" i="46"/>
  <c r="F13" i="46"/>
  <c r="G13" i="46"/>
  <c r="H13" i="46"/>
  <c r="I13" i="46"/>
  <c r="J13" i="46"/>
  <c r="K13" i="46"/>
  <c r="L13" i="46"/>
  <c r="M13" i="46"/>
  <c r="N13" i="46"/>
  <c r="O13" i="46"/>
  <c r="Q13" i="46"/>
  <c r="R13" i="46"/>
  <c r="S13" i="46"/>
  <c r="U13" i="46"/>
  <c r="V13" i="46"/>
  <c r="W13" i="46"/>
  <c r="X13" i="46"/>
  <c r="Y13" i="46"/>
  <c r="Z13" i="46"/>
  <c r="AA13" i="46"/>
  <c r="AC13" i="46"/>
  <c r="AD13" i="46"/>
  <c r="AE13" i="46"/>
  <c r="AF13" i="46"/>
  <c r="AG13" i="46"/>
  <c r="AH13" i="46"/>
  <c r="AI13" i="46"/>
  <c r="AJ13" i="46"/>
  <c r="AK13" i="46"/>
  <c r="AM13" i="46"/>
  <c r="AN13" i="46"/>
  <c r="AO13" i="46"/>
  <c r="AP13" i="46"/>
  <c r="AR13" i="46"/>
  <c r="AS13" i="46"/>
  <c r="AT13" i="46"/>
  <c r="AU13" i="46"/>
  <c r="AW13" i="46"/>
  <c r="A14" i="46"/>
  <c r="B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Q14" i="46"/>
  <c r="R14" i="46"/>
  <c r="S14" i="46"/>
  <c r="U14" i="46"/>
  <c r="V14" i="46"/>
  <c r="W14" i="46"/>
  <c r="X14" i="46"/>
  <c r="Y14" i="46"/>
  <c r="Z14" i="46"/>
  <c r="AA14" i="46"/>
  <c r="AC14" i="46"/>
  <c r="AD14" i="46"/>
  <c r="AE14" i="46"/>
  <c r="AF14" i="46"/>
  <c r="AG14" i="46"/>
  <c r="AH14" i="46"/>
  <c r="AI14" i="46"/>
  <c r="AJ14" i="46"/>
  <c r="AK14" i="46"/>
  <c r="AM14" i="46"/>
  <c r="AN14" i="46"/>
  <c r="AO14" i="46"/>
  <c r="AP14" i="46"/>
  <c r="AR14" i="46"/>
  <c r="AS14" i="46"/>
  <c r="AT14" i="46"/>
  <c r="AU14" i="46"/>
  <c r="AW14" i="46"/>
  <c r="A15" i="46"/>
  <c r="B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Q15" i="46"/>
  <c r="R15" i="46"/>
  <c r="S15" i="46"/>
  <c r="U15" i="46"/>
  <c r="V15" i="46"/>
  <c r="W15" i="46"/>
  <c r="X15" i="46"/>
  <c r="Y15" i="46"/>
  <c r="Z15" i="46"/>
  <c r="AA15" i="46"/>
  <c r="AC15" i="46"/>
  <c r="AD15" i="46"/>
  <c r="AE15" i="46"/>
  <c r="AF15" i="46"/>
  <c r="AG15" i="46"/>
  <c r="AH15" i="46"/>
  <c r="AI15" i="46"/>
  <c r="AJ15" i="46"/>
  <c r="AK15" i="46"/>
  <c r="AM15" i="46"/>
  <c r="AN15" i="46"/>
  <c r="AO15" i="46"/>
  <c r="AP15" i="46"/>
  <c r="AR15" i="46"/>
  <c r="AS15" i="46"/>
  <c r="AT15" i="46"/>
  <c r="AU15" i="46"/>
  <c r="AW15" i="46"/>
  <c r="A16" i="46"/>
  <c r="B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Q16" i="46"/>
  <c r="R16" i="46"/>
  <c r="S16" i="46"/>
  <c r="U16" i="46"/>
  <c r="V16" i="46"/>
  <c r="W16" i="46"/>
  <c r="X16" i="46"/>
  <c r="Y16" i="46"/>
  <c r="Z16" i="46"/>
  <c r="AA16" i="46"/>
  <c r="AC16" i="46"/>
  <c r="AD16" i="46"/>
  <c r="AE16" i="46"/>
  <c r="AF16" i="46"/>
  <c r="AG16" i="46"/>
  <c r="AH16" i="46"/>
  <c r="AI16" i="46"/>
  <c r="AJ16" i="46"/>
  <c r="AK16" i="46"/>
  <c r="AM16" i="46"/>
  <c r="AN16" i="46"/>
  <c r="AO16" i="46"/>
  <c r="AP16" i="46"/>
  <c r="AR16" i="46"/>
  <c r="AS16" i="46"/>
  <c r="AT16" i="46"/>
  <c r="AU16" i="46"/>
  <c r="AW16" i="46"/>
  <c r="A17" i="46"/>
  <c r="B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Q17" i="46"/>
  <c r="R17" i="46"/>
  <c r="S17" i="46"/>
  <c r="U17" i="46"/>
  <c r="V17" i="46"/>
  <c r="W17" i="46"/>
  <c r="X17" i="46"/>
  <c r="Y17" i="46"/>
  <c r="Z17" i="46"/>
  <c r="AA17" i="46"/>
  <c r="AC17" i="46"/>
  <c r="AD17" i="46"/>
  <c r="AE17" i="46"/>
  <c r="AF17" i="46"/>
  <c r="AG17" i="46"/>
  <c r="AH17" i="46"/>
  <c r="AI17" i="46"/>
  <c r="AJ17" i="46"/>
  <c r="AK17" i="46"/>
  <c r="AM17" i="46"/>
  <c r="AN17" i="46"/>
  <c r="AO17" i="46"/>
  <c r="AP17" i="46"/>
  <c r="AR17" i="46"/>
  <c r="AS17" i="46"/>
  <c r="AT17" i="46"/>
  <c r="AU17" i="46"/>
  <c r="AW17" i="46"/>
  <c r="A18" i="46"/>
  <c r="B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Q18" i="46"/>
  <c r="R18" i="46"/>
  <c r="S18" i="46"/>
  <c r="U18" i="46"/>
  <c r="V18" i="46"/>
  <c r="W18" i="46"/>
  <c r="X18" i="46"/>
  <c r="Y18" i="46"/>
  <c r="Z18" i="46"/>
  <c r="AA18" i="46"/>
  <c r="AC18" i="46"/>
  <c r="AD18" i="46"/>
  <c r="AE18" i="46"/>
  <c r="AF18" i="46"/>
  <c r="AG18" i="46"/>
  <c r="AH18" i="46"/>
  <c r="AI18" i="46"/>
  <c r="AJ18" i="46"/>
  <c r="AK18" i="46"/>
  <c r="AM18" i="46"/>
  <c r="AN18" i="46"/>
  <c r="AO18" i="46"/>
  <c r="AP18" i="46"/>
  <c r="AR18" i="46"/>
  <c r="AS18" i="46"/>
  <c r="AT18" i="46"/>
  <c r="AU18" i="46"/>
  <c r="AW18" i="46"/>
  <c r="A19" i="46"/>
  <c r="B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Q19" i="46"/>
  <c r="R19" i="46"/>
  <c r="S19" i="46"/>
  <c r="U19" i="46"/>
  <c r="V19" i="46"/>
  <c r="W19" i="46"/>
  <c r="X19" i="46"/>
  <c r="Y19" i="46"/>
  <c r="Z19" i="46"/>
  <c r="AA19" i="46"/>
  <c r="AC19" i="46"/>
  <c r="AD19" i="46"/>
  <c r="AE19" i="46"/>
  <c r="AF19" i="46"/>
  <c r="AG19" i="46"/>
  <c r="AH19" i="46"/>
  <c r="AI19" i="46"/>
  <c r="AJ19" i="46"/>
  <c r="AK19" i="46"/>
  <c r="AM19" i="46"/>
  <c r="AN19" i="46"/>
  <c r="AO19" i="46"/>
  <c r="AP19" i="46"/>
  <c r="AR19" i="46"/>
  <c r="AS19" i="46"/>
  <c r="AT19" i="46"/>
  <c r="AU19" i="46"/>
  <c r="AW19" i="46"/>
  <c r="A20" i="46"/>
  <c r="B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Q20" i="46"/>
  <c r="R20" i="46"/>
  <c r="S20" i="46"/>
  <c r="U20" i="46"/>
  <c r="V20" i="46"/>
  <c r="W20" i="46"/>
  <c r="X20" i="46"/>
  <c r="Y20" i="46"/>
  <c r="Z20" i="46"/>
  <c r="AA20" i="46"/>
  <c r="AC20" i="46"/>
  <c r="AD20" i="46"/>
  <c r="AE20" i="46"/>
  <c r="AF20" i="46"/>
  <c r="AG20" i="46"/>
  <c r="AH20" i="46"/>
  <c r="AI20" i="46"/>
  <c r="AJ20" i="46"/>
  <c r="AK20" i="46"/>
  <c r="AM20" i="46"/>
  <c r="AN20" i="46"/>
  <c r="AO20" i="46"/>
  <c r="AP20" i="46"/>
  <c r="AR20" i="46"/>
  <c r="AS20" i="46"/>
  <c r="AT20" i="46"/>
  <c r="AU20" i="46"/>
  <c r="AW20" i="46"/>
  <c r="A21" i="46"/>
  <c r="B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Q21" i="46"/>
  <c r="R21" i="46"/>
  <c r="S21" i="46"/>
  <c r="U21" i="46"/>
  <c r="V21" i="46"/>
  <c r="W21" i="46"/>
  <c r="X21" i="46"/>
  <c r="Y21" i="46"/>
  <c r="Z21" i="46"/>
  <c r="AA21" i="46"/>
  <c r="AC21" i="46"/>
  <c r="AD21" i="46"/>
  <c r="AE21" i="46"/>
  <c r="AF21" i="46"/>
  <c r="AG21" i="46"/>
  <c r="AH21" i="46"/>
  <c r="AI21" i="46"/>
  <c r="AJ21" i="46"/>
  <c r="AK21" i="46"/>
  <c r="AM21" i="46"/>
  <c r="AN21" i="46"/>
  <c r="AO21" i="46"/>
  <c r="AP21" i="46"/>
  <c r="AR21" i="46"/>
  <c r="AS21" i="46"/>
  <c r="AT21" i="46"/>
  <c r="AU21" i="46"/>
  <c r="AW21" i="46"/>
  <c r="A22" i="46"/>
  <c r="B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Q22" i="46"/>
  <c r="R22" i="46"/>
  <c r="S22" i="46"/>
  <c r="U22" i="46"/>
  <c r="V22" i="46"/>
  <c r="W22" i="46"/>
  <c r="X22" i="46"/>
  <c r="Y22" i="46"/>
  <c r="Z22" i="46"/>
  <c r="AA22" i="46"/>
  <c r="AC22" i="46"/>
  <c r="AD22" i="46"/>
  <c r="AE22" i="46"/>
  <c r="AF22" i="46"/>
  <c r="AG22" i="46"/>
  <c r="AH22" i="46"/>
  <c r="AI22" i="46"/>
  <c r="AJ22" i="46"/>
  <c r="AK22" i="46"/>
  <c r="AM22" i="46"/>
  <c r="AN22" i="46"/>
  <c r="AO22" i="46"/>
  <c r="AP22" i="46"/>
  <c r="AR22" i="46"/>
  <c r="AS22" i="46"/>
  <c r="AT22" i="46"/>
  <c r="AU22" i="46"/>
  <c r="AW22" i="46"/>
  <c r="A23" i="46"/>
  <c r="B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Q23" i="46"/>
  <c r="R23" i="46"/>
  <c r="S23" i="46"/>
  <c r="U23" i="46"/>
  <c r="V23" i="46"/>
  <c r="W23" i="46"/>
  <c r="X23" i="46"/>
  <c r="Y23" i="46"/>
  <c r="Z23" i="46"/>
  <c r="AA23" i="46"/>
  <c r="AC23" i="46"/>
  <c r="AD23" i="46"/>
  <c r="AE23" i="46"/>
  <c r="AF23" i="46"/>
  <c r="AG23" i="46"/>
  <c r="AH23" i="46"/>
  <c r="AI23" i="46"/>
  <c r="AJ23" i="46"/>
  <c r="AK23" i="46"/>
  <c r="AM23" i="46"/>
  <c r="AN23" i="46"/>
  <c r="AO23" i="46"/>
  <c r="AP23" i="46"/>
  <c r="AR23" i="46"/>
  <c r="AS23" i="46"/>
  <c r="AT23" i="46"/>
  <c r="AU23" i="46"/>
  <c r="AW23" i="46"/>
  <c r="A24" i="46"/>
  <c r="B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Q24" i="46"/>
  <c r="R24" i="46"/>
  <c r="S24" i="46"/>
  <c r="U24" i="46"/>
  <c r="V24" i="46"/>
  <c r="W24" i="46"/>
  <c r="X24" i="46"/>
  <c r="Y24" i="46"/>
  <c r="Z24" i="46"/>
  <c r="AA24" i="46"/>
  <c r="AC24" i="46"/>
  <c r="AD24" i="46"/>
  <c r="AE24" i="46"/>
  <c r="AF24" i="46"/>
  <c r="AG24" i="46"/>
  <c r="AH24" i="46"/>
  <c r="AI24" i="46"/>
  <c r="AJ24" i="46"/>
  <c r="AK24" i="46"/>
  <c r="AM24" i="46"/>
  <c r="AN24" i="46"/>
  <c r="AO24" i="46"/>
  <c r="AP24" i="46"/>
  <c r="AR24" i="46"/>
  <c r="AS24" i="46"/>
  <c r="AT24" i="46"/>
  <c r="AU24" i="46"/>
  <c r="AW24" i="46"/>
  <c r="A25" i="46"/>
  <c r="B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Q25" i="46"/>
  <c r="R25" i="46"/>
  <c r="S25" i="46"/>
  <c r="U25" i="46"/>
  <c r="V25" i="46"/>
  <c r="W25" i="46"/>
  <c r="X25" i="46"/>
  <c r="Y25" i="46"/>
  <c r="Z25" i="46"/>
  <c r="AA25" i="46"/>
  <c r="AC25" i="46"/>
  <c r="AD25" i="46"/>
  <c r="AE25" i="46"/>
  <c r="AF25" i="46"/>
  <c r="AG25" i="46"/>
  <c r="AH25" i="46"/>
  <c r="AI25" i="46"/>
  <c r="AJ25" i="46"/>
  <c r="AK25" i="46"/>
  <c r="AM25" i="46"/>
  <c r="AN25" i="46"/>
  <c r="AO25" i="46"/>
  <c r="AP25" i="46"/>
  <c r="AR25" i="46"/>
  <c r="AS25" i="46"/>
  <c r="AT25" i="46"/>
  <c r="AU25" i="46"/>
  <c r="AW25" i="46"/>
  <c r="A26" i="46"/>
  <c r="B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Q26" i="46"/>
  <c r="R26" i="46"/>
  <c r="S26" i="46"/>
  <c r="U26" i="46"/>
  <c r="V26" i="46"/>
  <c r="W26" i="46"/>
  <c r="X26" i="46"/>
  <c r="Y26" i="46"/>
  <c r="Z26" i="46"/>
  <c r="AA26" i="46"/>
  <c r="AC26" i="46"/>
  <c r="AD26" i="46"/>
  <c r="AE26" i="46"/>
  <c r="AF26" i="46"/>
  <c r="AG26" i="46"/>
  <c r="AH26" i="46"/>
  <c r="AI26" i="46"/>
  <c r="AJ26" i="46"/>
  <c r="AK26" i="46"/>
  <c r="AM26" i="46"/>
  <c r="AN26" i="46"/>
  <c r="AO26" i="46"/>
  <c r="AP26" i="46"/>
  <c r="AR26" i="46"/>
  <c r="AS26" i="46"/>
  <c r="AT26" i="46"/>
  <c r="AU26" i="46"/>
  <c r="AW26" i="46"/>
  <c r="A27" i="46"/>
  <c r="B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Q27" i="46"/>
  <c r="R27" i="46"/>
  <c r="S27" i="46"/>
  <c r="U27" i="46"/>
  <c r="V27" i="46"/>
  <c r="W27" i="46"/>
  <c r="X27" i="46"/>
  <c r="Y27" i="46"/>
  <c r="Z27" i="46"/>
  <c r="AA27" i="46"/>
  <c r="AC27" i="46"/>
  <c r="AD27" i="46"/>
  <c r="AE27" i="46"/>
  <c r="AF27" i="46"/>
  <c r="AG27" i="46"/>
  <c r="AH27" i="46"/>
  <c r="AI27" i="46"/>
  <c r="AJ27" i="46"/>
  <c r="AK27" i="46"/>
  <c r="AM27" i="46"/>
  <c r="AN27" i="46"/>
  <c r="AO27" i="46"/>
  <c r="AP27" i="46"/>
  <c r="AR27" i="46"/>
  <c r="AS27" i="46"/>
  <c r="AT27" i="46"/>
  <c r="AU27" i="46"/>
  <c r="AW27" i="46"/>
  <c r="A28" i="46"/>
  <c r="B28" i="46"/>
  <c r="D28" i="46"/>
  <c r="E28" i="46"/>
  <c r="F28" i="46"/>
  <c r="G28" i="46"/>
  <c r="H28" i="46"/>
  <c r="I28" i="46"/>
  <c r="J28" i="46"/>
  <c r="K28" i="46"/>
  <c r="L28" i="46"/>
  <c r="M28" i="46"/>
  <c r="N28" i="46"/>
  <c r="O28" i="46"/>
  <c r="Q28" i="46"/>
  <c r="R28" i="46"/>
  <c r="S28" i="46"/>
  <c r="U28" i="46"/>
  <c r="V28" i="46"/>
  <c r="W28" i="46"/>
  <c r="X28" i="46"/>
  <c r="Y28" i="46"/>
  <c r="Z28" i="46"/>
  <c r="AA28" i="46"/>
  <c r="AC28" i="46"/>
  <c r="AD28" i="46"/>
  <c r="AE28" i="46"/>
  <c r="AF28" i="46"/>
  <c r="AG28" i="46"/>
  <c r="AH28" i="46"/>
  <c r="AI28" i="46"/>
  <c r="AJ28" i="46"/>
  <c r="AK28" i="46"/>
  <c r="AM28" i="46"/>
  <c r="AN28" i="46"/>
  <c r="AO28" i="46"/>
  <c r="AP28" i="46"/>
  <c r="AR28" i="46"/>
  <c r="AS28" i="46"/>
  <c r="AT28" i="46"/>
  <c r="AU28" i="46"/>
  <c r="AW28" i="46"/>
  <c r="A29" i="46"/>
  <c r="B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Q29" i="46"/>
  <c r="R29" i="46"/>
  <c r="S29" i="46"/>
  <c r="U29" i="46"/>
  <c r="V29" i="46"/>
  <c r="W29" i="46"/>
  <c r="X29" i="46"/>
  <c r="Y29" i="46"/>
  <c r="Z29" i="46"/>
  <c r="AA29" i="46"/>
  <c r="AC29" i="46"/>
  <c r="AD29" i="46"/>
  <c r="AE29" i="46"/>
  <c r="AF29" i="46"/>
  <c r="AG29" i="46"/>
  <c r="AH29" i="46"/>
  <c r="AI29" i="46"/>
  <c r="AJ29" i="46"/>
  <c r="AK29" i="46"/>
  <c r="AM29" i="46"/>
  <c r="AN29" i="46"/>
  <c r="AO29" i="46"/>
  <c r="AP29" i="46"/>
  <c r="AR29" i="46"/>
  <c r="AS29" i="46"/>
  <c r="AT29" i="46"/>
  <c r="AU29" i="46"/>
  <c r="AW29" i="46"/>
  <c r="A30" i="46"/>
  <c r="B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Q30" i="46"/>
  <c r="R30" i="46"/>
  <c r="S30" i="46"/>
  <c r="U30" i="46"/>
  <c r="V30" i="46"/>
  <c r="W30" i="46"/>
  <c r="X30" i="46"/>
  <c r="Y30" i="46"/>
  <c r="Z30" i="46"/>
  <c r="AA30" i="46"/>
  <c r="AC30" i="46"/>
  <c r="AD30" i="46"/>
  <c r="AE30" i="46"/>
  <c r="AF30" i="46"/>
  <c r="AG30" i="46"/>
  <c r="AH30" i="46"/>
  <c r="AI30" i="46"/>
  <c r="AJ30" i="46"/>
  <c r="AK30" i="46"/>
  <c r="AM30" i="46"/>
  <c r="AN30" i="46"/>
  <c r="AO30" i="46"/>
  <c r="AP30" i="46"/>
  <c r="AR30" i="46"/>
  <c r="AS30" i="46"/>
  <c r="AT30" i="46"/>
  <c r="AU30" i="46"/>
  <c r="AW30" i="46"/>
  <c r="A31" i="46"/>
  <c r="B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Q31" i="46"/>
  <c r="R31" i="46"/>
  <c r="S31" i="46"/>
  <c r="U31" i="46"/>
  <c r="V31" i="46"/>
  <c r="W31" i="46"/>
  <c r="X31" i="46"/>
  <c r="Y31" i="46"/>
  <c r="Z31" i="46"/>
  <c r="AA31" i="46"/>
  <c r="AC31" i="46"/>
  <c r="AD31" i="46"/>
  <c r="AE31" i="46"/>
  <c r="AF31" i="46"/>
  <c r="AG31" i="46"/>
  <c r="AH31" i="46"/>
  <c r="AI31" i="46"/>
  <c r="AJ31" i="46"/>
  <c r="AK31" i="46"/>
  <c r="AM31" i="46"/>
  <c r="AN31" i="46"/>
  <c r="AO31" i="46"/>
  <c r="AP31" i="46"/>
  <c r="AR31" i="46"/>
  <c r="AS31" i="46"/>
  <c r="AT31" i="46"/>
  <c r="AU31" i="46"/>
  <c r="AW31" i="46"/>
  <c r="A32" i="46"/>
  <c r="B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Q32" i="46"/>
  <c r="R32" i="46"/>
  <c r="S32" i="46"/>
  <c r="U32" i="46"/>
  <c r="V32" i="46"/>
  <c r="W32" i="46"/>
  <c r="X32" i="46"/>
  <c r="Y32" i="46"/>
  <c r="Z32" i="46"/>
  <c r="AA32" i="46"/>
  <c r="AC32" i="46"/>
  <c r="AD32" i="46"/>
  <c r="AE32" i="46"/>
  <c r="AF32" i="46"/>
  <c r="AG32" i="46"/>
  <c r="AH32" i="46"/>
  <c r="AI32" i="46"/>
  <c r="AJ32" i="46"/>
  <c r="AK32" i="46"/>
  <c r="AM32" i="46"/>
  <c r="AN32" i="46"/>
  <c r="AO32" i="46"/>
  <c r="AP32" i="46"/>
  <c r="AR32" i="46"/>
  <c r="AS32" i="46"/>
  <c r="AT32" i="46"/>
  <c r="AU32" i="46"/>
  <c r="AW32" i="46"/>
  <c r="A33" i="46"/>
  <c r="B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Q33" i="46"/>
  <c r="R33" i="46"/>
  <c r="S33" i="46"/>
  <c r="U33" i="46"/>
  <c r="V33" i="46"/>
  <c r="W33" i="46"/>
  <c r="X33" i="46"/>
  <c r="Y33" i="46"/>
  <c r="Z33" i="46"/>
  <c r="AA33" i="46"/>
  <c r="AC33" i="46"/>
  <c r="AD33" i="46"/>
  <c r="AE33" i="46"/>
  <c r="AF33" i="46"/>
  <c r="AG33" i="46"/>
  <c r="AH33" i="46"/>
  <c r="AI33" i="46"/>
  <c r="AJ33" i="46"/>
  <c r="AK33" i="46"/>
  <c r="AM33" i="46"/>
  <c r="AN33" i="46"/>
  <c r="AO33" i="46"/>
  <c r="AP33" i="46"/>
  <c r="AR33" i="46"/>
  <c r="AS33" i="46"/>
  <c r="AT33" i="46"/>
  <c r="AU33" i="46"/>
  <c r="AW33" i="46"/>
  <c r="A34" i="46"/>
  <c r="B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Q34" i="46"/>
  <c r="R34" i="46"/>
  <c r="S34" i="46"/>
  <c r="U34" i="46"/>
  <c r="V34" i="46"/>
  <c r="W34" i="46"/>
  <c r="X34" i="46"/>
  <c r="Y34" i="46"/>
  <c r="Z34" i="46"/>
  <c r="AA34" i="46"/>
  <c r="AC34" i="46"/>
  <c r="AD34" i="46"/>
  <c r="AE34" i="46"/>
  <c r="AF34" i="46"/>
  <c r="AG34" i="46"/>
  <c r="AH34" i="46"/>
  <c r="AI34" i="46"/>
  <c r="AJ34" i="46"/>
  <c r="AK34" i="46"/>
  <c r="AM34" i="46"/>
  <c r="AN34" i="46"/>
  <c r="AO34" i="46"/>
  <c r="AP34" i="46"/>
  <c r="AR34" i="46"/>
  <c r="AS34" i="46"/>
  <c r="AT34" i="46"/>
  <c r="AU34" i="46"/>
  <c r="AW34" i="46"/>
  <c r="A35" i="46"/>
  <c r="B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Q35" i="46"/>
  <c r="R35" i="46"/>
  <c r="S35" i="46"/>
  <c r="U35" i="46"/>
  <c r="V35" i="46"/>
  <c r="W35" i="46"/>
  <c r="X35" i="46"/>
  <c r="Y35" i="46"/>
  <c r="Z35" i="46"/>
  <c r="AA35" i="46"/>
  <c r="AC35" i="46"/>
  <c r="AD35" i="46"/>
  <c r="AE35" i="46"/>
  <c r="AF35" i="46"/>
  <c r="AG35" i="46"/>
  <c r="AH35" i="46"/>
  <c r="AI35" i="46"/>
  <c r="AJ35" i="46"/>
  <c r="AK35" i="46"/>
  <c r="AM35" i="46"/>
  <c r="AN35" i="46"/>
  <c r="AO35" i="46"/>
  <c r="AP35" i="46"/>
  <c r="AR35" i="46"/>
  <c r="AS35" i="46"/>
  <c r="AT35" i="46"/>
  <c r="AU35" i="46"/>
  <c r="AW35" i="46"/>
  <c r="A36" i="46"/>
  <c r="B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Q36" i="46"/>
  <c r="R36" i="46"/>
  <c r="S36" i="46"/>
  <c r="U36" i="46"/>
  <c r="V36" i="46"/>
  <c r="W36" i="46"/>
  <c r="X36" i="46"/>
  <c r="Y36" i="46"/>
  <c r="Z36" i="46"/>
  <c r="AA36" i="46"/>
  <c r="AC36" i="46"/>
  <c r="AD36" i="46"/>
  <c r="AE36" i="46"/>
  <c r="AF36" i="46"/>
  <c r="AG36" i="46"/>
  <c r="AH36" i="46"/>
  <c r="AI36" i="46"/>
  <c r="AJ36" i="46"/>
  <c r="AK36" i="46"/>
  <c r="AM36" i="46"/>
  <c r="AN36" i="46"/>
  <c r="AO36" i="46"/>
  <c r="AP36" i="46"/>
  <c r="AR36" i="46"/>
  <c r="AS36" i="46"/>
  <c r="AT36" i="46"/>
  <c r="AU36" i="46"/>
  <c r="AW36" i="46"/>
  <c r="A37" i="46"/>
  <c r="B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Q37" i="46"/>
  <c r="R37" i="46"/>
  <c r="S37" i="46"/>
  <c r="U37" i="46"/>
  <c r="V37" i="46"/>
  <c r="W37" i="46"/>
  <c r="X37" i="46"/>
  <c r="Y37" i="46"/>
  <c r="Z37" i="46"/>
  <c r="AA37" i="46"/>
  <c r="AC37" i="46"/>
  <c r="AD37" i="46"/>
  <c r="AE37" i="46"/>
  <c r="AF37" i="46"/>
  <c r="AG37" i="46"/>
  <c r="AH37" i="46"/>
  <c r="AI37" i="46"/>
  <c r="AJ37" i="46"/>
  <c r="AK37" i="46"/>
  <c r="AM37" i="46"/>
  <c r="AN37" i="46"/>
  <c r="AO37" i="46"/>
  <c r="AP37" i="46"/>
  <c r="AR37" i="46"/>
  <c r="AS37" i="46"/>
  <c r="AT37" i="46"/>
  <c r="AU37" i="46"/>
  <c r="AW37" i="46"/>
  <c r="A38" i="46"/>
  <c r="B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Q38" i="46"/>
  <c r="R38" i="46"/>
  <c r="S38" i="46"/>
  <c r="U38" i="46"/>
  <c r="V38" i="46"/>
  <c r="W38" i="46"/>
  <c r="X38" i="46"/>
  <c r="Y38" i="46"/>
  <c r="Z38" i="46"/>
  <c r="AA38" i="46"/>
  <c r="AC38" i="46"/>
  <c r="AD38" i="46"/>
  <c r="AE38" i="46"/>
  <c r="AF38" i="46"/>
  <c r="AG38" i="46"/>
  <c r="AH38" i="46"/>
  <c r="AI38" i="46"/>
  <c r="AJ38" i="46"/>
  <c r="AK38" i="46"/>
  <c r="AM38" i="46"/>
  <c r="AN38" i="46"/>
  <c r="AO38" i="46"/>
  <c r="AP38" i="46"/>
  <c r="AR38" i="46"/>
  <c r="AS38" i="46"/>
  <c r="AT38" i="46"/>
  <c r="AU38" i="46"/>
  <c r="AW38" i="46"/>
  <c r="A39" i="46"/>
  <c r="B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Q39" i="46"/>
  <c r="R39" i="46"/>
  <c r="S39" i="46"/>
  <c r="U39" i="46"/>
  <c r="V39" i="46"/>
  <c r="W39" i="46"/>
  <c r="X39" i="46"/>
  <c r="Y39" i="46"/>
  <c r="Z39" i="46"/>
  <c r="AA39" i="46"/>
  <c r="AC39" i="46"/>
  <c r="AD39" i="46"/>
  <c r="AE39" i="46"/>
  <c r="AF39" i="46"/>
  <c r="AG39" i="46"/>
  <c r="AH39" i="46"/>
  <c r="AI39" i="46"/>
  <c r="AJ39" i="46"/>
  <c r="AK39" i="46"/>
  <c r="AM39" i="46"/>
  <c r="AN39" i="46"/>
  <c r="AO39" i="46"/>
  <c r="AP39" i="46"/>
  <c r="AR39" i="46"/>
  <c r="AS39" i="46"/>
  <c r="AT39" i="46"/>
  <c r="AU39" i="46"/>
  <c r="AW39" i="46"/>
  <c r="A40" i="46"/>
  <c r="B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Q40" i="46"/>
  <c r="R40" i="46"/>
  <c r="S40" i="46"/>
  <c r="U40" i="46"/>
  <c r="V40" i="46"/>
  <c r="W40" i="46"/>
  <c r="X40" i="46"/>
  <c r="Y40" i="46"/>
  <c r="Z40" i="46"/>
  <c r="AA40" i="46"/>
  <c r="AC40" i="46"/>
  <c r="AD40" i="46"/>
  <c r="AE40" i="46"/>
  <c r="AF40" i="46"/>
  <c r="AG40" i="46"/>
  <c r="AH40" i="46"/>
  <c r="AI40" i="46"/>
  <c r="AJ40" i="46"/>
  <c r="AK40" i="46"/>
  <c r="AM40" i="46"/>
  <c r="AN40" i="46"/>
  <c r="AO40" i="46"/>
  <c r="AP40" i="46"/>
  <c r="AR40" i="46"/>
  <c r="AS40" i="46"/>
  <c r="AT40" i="46"/>
  <c r="AU40" i="46"/>
  <c r="AW40" i="46"/>
  <c r="A41" i="46"/>
  <c r="B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Q41" i="46"/>
  <c r="R41" i="46"/>
  <c r="S41" i="46"/>
  <c r="U41" i="46"/>
  <c r="V41" i="46"/>
  <c r="W41" i="46"/>
  <c r="X41" i="46"/>
  <c r="Y41" i="46"/>
  <c r="Z41" i="46"/>
  <c r="AA41" i="46"/>
  <c r="AC41" i="46"/>
  <c r="AD41" i="46"/>
  <c r="AE41" i="46"/>
  <c r="AF41" i="46"/>
  <c r="AG41" i="46"/>
  <c r="AH41" i="46"/>
  <c r="AI41" i="46"/>
  <c r="AJ41" i="46"/>
  <c r="AK41" i="46"/>
  <c r="AM41" i="46"/>
  <c r="AN41" i="46"/>
  <c r="AO41" i="46"/>
  <c r="AP41" i="46"/>
  <c r="AR41" i="46"/>
  <c r="AS41" i="46"/>
  <c r="AT41" i="46"/>
  <c r="AU41" i="46"/>
  <c r="AW41" i="46"/>
  <c r="A42" i="46"/>
  <c r="B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Q42" i="46"/>
  <c r="R42" i="46"/>
  <c r="S42" i="46"/>
  <c r="U42" i="46"/>
  <c r="V42" i="46"/>
  <c r="W42" i="46"/>
  <c r="X42" i="46"/>
  <c r="Y42" i="46"/>
  <c r="Z42" i="46"/>
  <c r="AA42" i="46"/>
  <c r="AC42" i="46"/>
  <c r="AD42" i="46"/>
  <c r="AE42" i="46"/>
  <c r="AF42" i="46"/>
  <c r="AG42" i="46"/>
  <c r="AH42" i="46"/>
  <c r="AI42" i="46"/>
  <c r="AJ42" i="46"/>
  <c r="AK42" i="46"/>
  <c r="AM42" i="46"/>
  <c r="AN42" i="46"/>
  <c r="AO42" i="46"/>
  <c r="AP42" i="46"/>
  <c r="AR42" i="46"/>
  <c r="AS42" i="46"/>
  <c r="AT42" i="46"/>
  <c r="AU42" i="46"/>
  <c r="AW42" i="46"/>
  <c r="A43" i="46"/>
  <c r="B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Q43" i="46"/>
  <c r="R43" i="46"/>
  <c r="S43" i="46"/>
  <c r="U43" i="46"/>
  <c r="V43" i="46"/>
  <c r="W43" i="46"/>
  <c r="X43" i="46"/>
  <c r="Y43" i="46"/>
  <c r="Z43" i="46"/>
  <c r="AA43" i="46"/>
  <c r="AC43" i="46"/>
  <c r="AD43" i="46"/>
  <c r="AE43" i="46"/>
  <c r="AF43" i="46"/>
  <c r="AG43" i="46"/>
  <c r="AH43" i="46"/>
  <c r="AI43" i="46"/>
  <c r="AJ43" i="46"/>
  <c r="AK43" i="46"/>
  <c r="AM43" i="46"/>
  <c r="AN43" i="46"/>
  <c r="AO43" i="46"/>
  <c r="AP43" i="46"/>
  <c r="AR43" i="46"/>
  <c r="AS43" i="46"/>
  <c r="AT43" i="46"/>
  <c r="AU43" i="46"/>
  <c r="AW43" i="46"/>
  <c r="A44" i="46"/>
  <c r="B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Q44" i="46"/>
  <c r="R44" i="46"/>
  <c r="S44" i="46"/>
  <c r="U44" i="46"/>
  <c r="V44" i="46"/>
  <c r="W44" i="46"/>
  <c r="X44" i="46"/>
  <c r="Y44" i="46"/>
  <c r="Z44" i="46"/>
  <c r="AA44" i="46"/>
  <c r="AC44" i="46"/>
  <c r="AD44" i="46"/>
  <c r="AE44" i="46"/>
  <c r="AF44" i="46"/>
  <c r="AG44" i="46"/>
  <c r="AH44" i="46"/>
  <c r="AI44" i="46"/>
  <c r="AJ44" i="46"/>
  <c r="AK44" i="46"/>
  <c r="AM44" i="46"/>
  <c r="AN44" i="46"/>
  <c r="AO44" i="46"/>
  <c r="AP44" i="46"/>
  <c r="AR44" i="46"/>
  <c r="AS44" i="46"/>
  <c r="AT44" i="46"/>
  <c r="AU44" i="46"/>
  <c r="AW44" i="46"/>
  <c r="A45" i="46"/>
  <c r="B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Q45" i="46"/>
  <c r="R45" i="46"/>
  <c r="S45" i="46"/>
  <c r="U45" i="46"/>
  <c r="V45" i="46"/>
  <c r="W45" i="46"/>
  <c r="X45" i="46"/>
  <c r="Y45" i="46"/>
  <c r="Z45" i="46"/>
  <c r="AA45" i="46"/>
  <c r="AC45" i="46"/>
  <c r="AD45" i="46"/>
  <c r="AE45" i="46"/>
  <c r="AF45" i="46"/>
  <c r="AG45" i="46"/>
  <c r="AH45" i="46"/>
  <c r="AI45" i="46"/>
  <c r="AJ45" i="46"/>
  <c r="AK45" i="46"/>
  <c r="AM45" i="46"/>
  <c r="AN45" i="46"/>
  <c r="AO45" i="46"/>
  <c r="AP45" i="46"/>
  <c r="AR45" i="46"/>
  <c r="AS45" i="46"/>
  <c r="AT45" i="46"/>
  <c r="AU45" i="46"/>
  <c r="AW45" i="46"/>
  <c r="A46" i="46"/>
  <c r="B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Q46" i="46"/>
  <c r="R46" i="46"/>
  <c r="S46" i="46"/>
  <c r="U46" i="46"/>
  <c r="V46" i="46"/>
  <c r="W46" i="46"/>
  <c r="X46" i="46"/>
  <c r="Y46" i="46"/>
  <c r="Z46" i="46"/>
  <c r="AA46" i="46"/>
  <c r="AC46" i="46"/>
  <c r="AD46" i="46"/>
  <c r="AE46" i="46"/>
  <c r="AF46" i="46"/>
  <c r="AG46" i="46"/>
  <c r="AH46" i="46"/>
  <c r="AI46" i="46"/>
  <c r="AJ46" i="46"/>
  <c r="AK46" i="46"/>
  <c r="AM46" i="46"/>
  <c r="AN46" i="46"/>
  <c r="AO46" i="46"/>
  <c r="AP46" i="46"/>
  <c r="AR46" i="46"/>
  <c r="AS46" i="46"/>
  <c r="AT46" i="46"/>
  <c r="AU46" i="46"/>
  <c r="AW46" i="46"/>
  <c r="A47" i="46"/>
  <c r="B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Q47" i="46"/>
  <c r="R47" i="46"/>
  <c r="S47" i="46"/>
  <c r="U47" i="46"/>
  <c r="V47" i="46"/>
  <c r="W47" i="46"/>
  <c r="X47" i="46"/>
  <c r="Y47" i="46"/>
  <c r="Z47" i="46"/>
  <c r="AA47" i="46"/>
  <c r="AC47" i="46"/>
  <c r="AD47" i="46"/>
  <c r="AE47" i="46"/>
  <c r="AF47" i="46"/>
  <c r="AG47" i="46"/>
  <c r="AH47" i="46"/>
  <c r="AI47" i="46"/>
  <c r="AJ47" i="46"/>
  <c r="AK47" i="46"/>
  <c r="AM47" i="46"/>
  <c r="AN47" i="46"/>
  <c r="AO47" i="46"/>
  <c r="AP47" i="46"/>
  <c r="AR47" i="46"/>
  <c r="AS47" i="46"/>
  <c r="AT47" i="46"/>
  <c r="AU47" i="46"/>
  <c r="AW47" i="46"/>
  <c r="A48" i="46"/>
  <c r="B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Q48" i="46"/>
  <c r="R48" i="46"/>
  <c r="S48" i="46"/>
  <c r="U48" i="46"/>
  <c r="V48" i="46"/>
  <c r="W48" i="46"/>
  <c r="X48" i="46"/>
  <c r="Y48" i="46"/>
  <c r="Z48" i="46"/>
  <c r="AA48" i="46"/>
  <c r="AC48" i="46"/>
  <c r="AD48" i="46"/>
  <c r="AE48" i="46"/>
  <c r="AF48" i="46"/>
  <c r="AG48" i="46"/>
  <c r="AH48" i="46"/>
  <c r="AI48" i="46"/>
  <c r="AJ48" i="46"/>
  <c r="AK48" i="46"/>
  <c r="AM48" i="46"/>
  <c r="AN48" i="46"/>
  <c r="AO48" i="46"/>
  <c r="AP48" i="46"/>
  <c r="AR48" i="46"/>
  <c r="AS48" i="46"/>
  <c r="AT48" i="46"/>
  <c r="AU48" i="46"/>
  <c r="AW48" i="46"/>
  <c r="A49" i="46"/>
  <c r="B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Q49" i="46"/>
  <c r="R49" i="46"/>
  <c r="S49" i="46"/>
  <c r="U49" i="46"/>
  <c r="V49" i="46"/>
  <c r="W49" i="46"/>
  <c r="X49" i="46"/>
  <c r="Y49" i="46"/>
  <c r="Z49" i="46"/>
  <c r="AA49" i="46"/>
  <c r="AC49" i="46"/>
  <c r="AD49" i="46"/>
  <c r="AE49" i="46"/>
  <c r="AF49" i="46"/>
  <c r="AG49" i="46"/>
  <c r="AH49" i="46"/>
  <c r="AI49" i="46"/>
  <c r="AJ49" i="46"/>
  <c r="AK49" i="46"/>
  <c r="AM49" i="46"/>
  <c r="AN49" i="46"/>
  <c r="AO49" i="46"/>
  <c r="AP49" i="46"/>
  <c r="AR49" i="46"/>
  <c r="AS49" i="46"/>
  <c r="AT49" i="46"/>
  <c r="AU49" i="46"/>
  <c r="AW49" i="46"/>
  <c r="A50" i="46"/>
  <c r="B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Q50" i="46"/>
  <c r="R50" i="46"/>
  <c r="S50" i="46"/>
  <c r="U50" i="46"/>
  <c r="V50" i="46"/>
  <c r="W50" i="46"/>
  <c r="X50" i="46"/>
  <c r="Y50" i="46"/>
  <c r="Z50" i="46"/>
  <c r="AA50" i="46"/>
  <c r="AC50" i="46"/>
  <c r="AD50" i="46"/>
  <c r="AE50" i="46"/>
  <c r="AF50" i="46"/>
  <c r="AG50" i="46"/>
  <c r="AH50" i="46"/>
  <c r="AI50" i="46"/>
  <c r="AJ50" i="46"/>
  <c r="AK50" i="46"/>
  <c r="AM50" i="46"/>
  <c r="AN50" i="46"/>
  <c r="AO50" i="46"/>
  <c r="AP50" i="46"/>
  <c r="AR50" i="46"/>
  <c r="AS50" i="46"/>
  <c r="AT50" i="46"/>
  <c r="AU50" i="46"/>
  <c r="AW50" i="46"/>
  <c r="A51" i="46"/>
  <c r="B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Q51" i="46"/>
  <c r="R51" i="46"/>
  <c r="S51" i="46"/>
  <c r="U51" i="46"/>
  <c r="V51" i="46"/>
  <c r="W51" i="46"/>
  <c r="X51" i="46"/>
  <c r="Y51" i="46"/>
  <c r="Z51" i="46"/>
  <c r="AA51" i="46"/>
  <c r="AC51" i="46"/>
  <c r="AD51" i="46"/>
  <c r="AE51" i="46"/>
  <c r="AF51" i="46"/>
  <c r="AG51" i="46"/>
  <c r="AH51" i="46"/>
  <c r="AI51" i="46"/>
  <c r="AJ51" i="46"/>
  <c r="AK51" i="46"/>
  <c r="AM51" i="46"/>
  <c r="AN51" i="46"/>
  <c r="AO51" i="46"/>
  <c r="AP51" i="46"/>
  <c r="AR51" i="46"/>
  <c r="AS51" i="46"/>
  <c r="AT51" i="46"/>
  <c r="AU51" i="46"/>
  <c r="AW51" i="46"/>
  <c r="A52" i="46"/>
  <c r="B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Q52" i="46"/>
  <c r="R52" i="46"/>
  <c r="S52" i="46"/>
  <c r="U52" i="46"/>
  <c r="V52" i="46"/>
  <c r="W52" i="46"/>
  <c r="X52" i="46"/>
  <c r="Y52" i="46"/>
  <c r="Z52" i="46"/>
  <c r="AA52" i="46"/>
  <c r="AC52" i="46"/>
  <c r="AD52" i="46"/>
  <c r="AE52" i="46"/>
  <c r="AF52" i="46"/>
  <c r="AG52" i="46"/>
  <c r="AH52" i="46"/>
  <c r="AI52" i="46"/>
  <c r="AJ52" i="46"/>
  <c r="AK52" i="46"/>
  <c r="AM52" i="46"/>
  <c r="AN52" i="46"/>
  <c r="AO52" i="46"/>
  <c r="AP52" i="46"/>
  <c r="AR52" i="46"/>
  <c r="AS52" i="46"/>
  <c r="AT52" i="46"/>
  <c r="AU52" i="46"/>
  <c r="AW52" i="46"/>
  <c r="A53" i="46"/>
  <c r="B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Q53" i="46"/>
  <c r="R53" i="46"/>
  <c r="S53" i="46"/>
  <c r="U53" i="46"/>
  <c r="V53" i="46"/>
  <c r="W53" i="46"/>
  <c r="X53" i="46"/>
  <c r="Y53" i="46"/>
  <c r="Z53" i="46"/>
  <c r="AA53" i="46"/>
  <c r="AC53" i="46"/>
  <c r="AD53" i="46"/>
  <c r="AE53" i="46"/>
  <c r="AF53" i="46"/>
  <c r="AG53" i="46"/>
  <c r="AH53" i="46"/>
  <c r="AI53" i="46"/>
  <c r="AJ53" i="46"/>
  <c r="AK53" i="46"/>
  <c r="AM53" i="46"/>
  <c r="AN53" i="46"/>
  <c r="AO53" i="46"/>
  <c r="AP53" i="46"/>
  <c r="AR53" i="46"/>
  <c r="AS53" i="46"/>
  <c r="AT53" i="46"/>
  <c r="AU53" i="46"/>
  <c r="AW53" i="46"/>
  <c r="A54" i="46"/>
  <c r="B54" i="46"/>
  <c r="D54" i="46"/>
  <c r="E54" i="46"/>
  <c r="F54" i="46"/>
  <c r="G54" i="46"/>
  <c r="H54" i="46"/>
  <c r="I54" i="46"/>
  <c r="J54" i="46"/>
  <c r="K54" i="46"/>
  <c r="L54" i="46"/>
  <c r="M54" i="46"/>
  <c r="N54" i="46"/>
  <c r="O54" i="46"/>
  <c r="Q54" i="46"/>
  <c r="R54" i="46"/>
  <c r="S54" i="46"/>
  <c r="U54" i="46"/>
  <c r="V54" i="46"/>
  <c r="W54" i="46"/>
  <c r="X54" i="46"/>
  <c r="Y54" i="46"/>
  <c r="Z54" i="46"/>
  <c r="AA54" i="46"/>
  <c r="AC54" i="46"/>
  <c r="AD54" i="46"/>
  <c r="AE54" i="46"/>
  <c r="AF54" i="46"/>
  <c r="AG54" i="46"/>
  <c r="AH54" i="46"/>
  <c r="AI54" i="46"/>
  <c r="AJ54" i="46"/>
  <c r="AK54" i="46"/>
  <c r="AM54" i="46"/>
  <c r="AN54" i="46"/>
  <c r="AO54" i="46"/>
  <c r="AP54" i="46"/>
  <c r="AR54" i="46"/>
  <c r="AS54" i="46"/>
  <c r="AT54" i="46"/>
  <c r="AU54" i="46"/>
  <c r="AW54" i="46"/>
  <c r="A55" i="46"/>
  <c r="B55" i="46"/>
  <c r="D55" i="46"/>
  <c r="E55" i="46"/>
  <c r="F55" i="46"/>
  <c r="G55" i="46"/>
  <c r="H55" i="46"/>
  <c r="I55" i="46"/>
  <c r="J55" i="46"/>
  <c r="K55" i="46"/>
  <c r="L55" i="46"/>
  <c r="M55" i="46"/>
  <c r="N55" i="46"/>
  <c r="O55" i="46"/>
  <c r="Q55" i="46"/>
  <c r="R55" i="46"/>
  <c r="S55" i="46"/>
  <c r="U55" i="46"/>
  <c r="V55" i="46"/>
  <c r="W55" i="46"/>
  <c r="X55" i="46"/>
  <c r="Y55" i="46"/>
  <c r="Z55" i="46"/>
  <c r="AA55" i="46"/>
  <c r="AC55" i="46"/>
  <c r="AD55" i="46"/>
  <c r="AE55" i="46"/>
  <c r="AF55" i="46"/>
  <c r="AG55" i="46"/>
  <c r="AH55" i="46"/>
  <c r="AI55" i="46"/>
  <c r="AJ55" i="46"/>
  <c r="AK55" i="46"/>
  <c r="AM55" i="46"/>
  <c r="AN55" i="46"/>
  <c r="AO55" i="46"/>
  <c r="AP55" i="46"/>
  <c r="AR55" i="46"/>
  <c r="AS55" i="46"/>
  <c r="AT55" i="46"/>
  <c r="AU55" i="46"/>
  <c r="AW55" i="46"/>
  <c r="A56" i="46"/>
  <c r="B56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Q56" i="46"/>
  <c r="R56" i="46"/>
  <c r="S56" i="46"/>
  <c r="U56" i="46"/>
  <c r="V56" i="46"/>
  <c r="W56" i="46"/>
  <c r="X56" i="46"/>
  <c r="Y56" i="46"/>
  <c r="Z56" i="46"/>
  <c r="AA56" i="46"/>
  <c r="AC56" i="46"/>
  <c r="AD56" i="46"/>
  <c r="AE56" i="46"/>
  <c r="AF56" i="46"/>
  <c r="AG56" i="46"/>
  <c r="AH56" i="46"/>
  <c r="AI56" i="46"/>
  <c r="AJ56" i="46"/>
  <c r="AK56" i="46"/>
  <c r="AM56" i="46"/>
  <c r="AN56" i="46"/>
  <c r="AO56" i="46"/>
  <c r="AP56" i="46"/>
  <c r="AR56" i="46"/>
  <c r="AS56" i="46"/>
  <c r="AT56" i="46"/>
  <c r="AU56" i="46"/>
  <c r="AW56" i="46"/>
  <c r="A57" i="46"/>
  <c r="B57" i="46"/>
  <c r="D57" i="46"/>
  <c r="E57" i="46"/>
  <c r="F57" i="46"/>
  <c r="G57" i="46"/>
  <c r="H57" i="46"/>
  <c r="I57" i="46"/>
  <c r="J57" i="46"/>
  <c r="K57" i="46"/>
  <c r="L57" i="46"/>
  <c r="M57" i="46"/>
  <c r="N57" i="46"/>
  <c r="O57" i="46"/>
  <c r="Q57" i="46"/>
  <c r="R57" i="46"/>
  <c r="S57" i="46"/>
  <c r="U57" i="46"/>
  <c r="V57" i="46"/>
  <c r="W57" i="46"/>
  <c r="X57" i="46"/>
  <c r="Y57" i="46"/>
  <c r="Z57" i="46"/>
  <c r="AA57" i="46"/>
  <c r="AC57" i="46"/>
  <c r="AD57" i="46"/>
  <c r="AE57" i="46"/>
  <c r="AF57" i="46"/>
  <c r="AG57" i="46"/>
  <c r="AH57" i="46"/>
  <c r="AI57" i="46"/>
  <c r="AJ57" i="46"/>
  <c r="AK57" i="46"/>
  <c r="AM57" i="46"/>
  <c r="AN57" i="46"/>
  <c r="AO57" i="46"/>
  <c r="AP57" i="46"/>
  <c r="AR57" i="46"/>
  <c r="AS57" i="46"/>
  <c r="AT57" i="46"/>
  <c r="AU57" i="46"/>
  <c r="AW57" i="46"/>
  <c r="A58" i="46"/>
  <c r="B58" i="46"/>
  <c r="D58" i="46"/>
  <c r="E58" i="46"/>
  <c r="F58" i="46"/>
  <c r="G58" i="46"/>
  <c r="H58" i="46"/>
  <c r="I58" i="46"/>
  <c r="J58" i="46"/>
  <c r="K58" i="46"/>
  <c r="L58" i="46"/>
  <c r="M58" i="46"/>
  <c r="N58" i="46"/>
  <c r="O58" i="46"/>
  <c r="Q58" i="46"/>
  <c r="R58" i="46"/>
  <c r="S58" i="46"/>
  <c r="U58" i="46"/>
  <c r="V58" i="46"/>
  <c r="W58" i="46"/>
  <c r="X58" i="46"/>
  <c r="Y58" i="46"/>
  <c r="Z58" i="46"/>
  <c r="AA58" i="46"/>
  <c r="AC58" i="46"/>
  <c r="AD58" i="46"/>
  <c r="AE58" i="46"/>
  <c r="AF58" i="46"/>
  <c r="AG58" i="46"/>
  <c r="AH58" i="46"/>
  <c r="AI58" i="46"/>
  <c r="AJ58" i="46"/>
  <c r="AK58" i="46"/>
  <c r="AM58" i="46"/>
  <c r="AN58" i="46"/>
  <c r="AO58" i="46"/>
  <c r="AP58" i="46"/>
  <c r="AR58" i="46"/>
  <c r="AS58" i="46"/>
  <c r="AT58" i="46"/>
  <c r="AU58" i="46"/>
  <c r="AW58" i="46"/>
  <c r="A59" i="46"/>
  <c r="B59" i="46"/>
  <c r="D59" i="46"/>
  <c r="E59" i="46"/>
  <c r="F59" i="46"/>
  <c r="G59" i="46"/>
  <c r="H59" i="46"/>
  <c r="I59" i="46"/>
  <c r="J59" i="46"/>
  <c r="K59" i="46"/>
  <c r="L59" i="46"/>
  <c r="M59" i="46"/>
  <c r="N59" i="46"/>
  <c r="O59" i="46"/>
  <c r="Q59" i="46"/>
  <c r="R59" i="46"/>
  <c r="S59" i="46"/>
  <c r="U59" i="46"/>
  <c r="V59" i="46"/>
  <c r="W59" i="46"/>
  <c r="X59" i="46"/>
  <c r="Y59" i="46"/>
  <c r="Z59" i="46"/>
  <c r="AA59" i="46"/>
  <c r="AC59" i="46"/>
  <c r="AD59" i="46"/>
  <c r="AE59" i="46"/>
  <c r="AF59" i="46"/>
  <c r="AG59" i="46"/>
  <c r="AH59" i="46"/>
  <c r="AI59" i="46"/>
  <c r="AJ59" i="46"/>
  <c r="AK59" i="46"/>
  <c r="AM59" i="46"/>
  <c r="AN59" i="46"/>
  <c r="AO59" i="46"/>
  <c r="AP59" i="46"/>
  <c r="AR59" i="46"/>
  <c r="AS59" i="46"/>
  <c r="AT59" i="46"/>
  <c r="AU59" i="46"/>
  <c r="AW59" i="46"/>
  <c r="A60" i="46"/>
  <c r="B60" i="46"/>
  <c r="D60" i="46"/>
  <c r="E60" i="46"/>
  <c r="F60" i="46"/>
  <c r="G60" i="46"/>
  <c r="H60" i="46"/>
  <c r="I60" i="46"/>
  <c r="J60" i="46"/>
  <c r="K60" i="46"/>
  <c r="L60" i="46"/>
  <c r="M60" i="46"/>
  <c r="N60" i="46"/>
  <c r="O60" i="46"/>
  <c r="Q60" i="46"/>
  <c r="R60" i="46"/>
  <c r="S60" i="46"/>
  <c r="U60" i="46"/>
  <c r="V60" i="46"/>
  <c r="W60" i="46"/>
  <c r="X60" i="46"/>
  <c r="Y60" i="46"/>
  <c r="Z60" i="46"/>
  <c r="AA60" i="46"/>
  <c r="AC60" i="46"/>
  <c r="AD60" i="46"/>
  <c r="AE60" i="46"/>
  <c r="AF60" i="46"/>
  <c r="AG60" i="46"/>
  <c r="AH60" i="46"/>
  <c r="AI60" i="46"/>
  <c r="AJ60" i="46"/>
  <c r="AK60" i="46"/>
  <c r="AM60" i="46"/>
  <c r="AN60" i="46"/>
  <c r="AO60" i="46"/>
  <c r="AP60" i="46"/>
  <c r="AR60" i="46"/>
  <c r="AS60" i="46"/>
  <c r="AT60" i="46"/>
  <c r="AU60" i="46"/>
  <c r="AW60" i="46"/>
  <c r="A61" i="46"/>
  <c r="B61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Q61" i="46"/>
  <c r="R61" i="46"/>
  <c r="S61" i="46"/>
  <c r="U61" i="46"/>
  <c r="V61" i="46"/>
  <c r="W61" i="46"/>
  <c r="X61" i="46"/>
  <c r="Y61" i="46"/>
  <c r="Z61" i="46"/>
  <c r="AA61" i="46"/>
  <c r="AC61" i="46"/>
  <c r="AD61" i="46"/>
  <c r="AE61" i="46"/>
  <c r="AF61" i="46"/>
  <c r="AG61" i="46"/>
  <c r="AH61" i="46"/>
  <c r="AI61" i="46"/>
  <c r="AJ61" i="46"/>
  <c r="AK61" i="46"/>
  <c r="AM61" i="46"/>
  <c r="AN61" i="46"/>
  <c r="AO61" i="46"/>
  <c r="AP61" i="46"/>
  <c r="AR61" i="46"/>
  <c r="AS61" i="46"/>
  <c r="AT61" i="46"/>
  <c r="AU61" i="46"/>
  <c r="AW61" i="46"/>
  <c r="A62" i="46"/>
  <c r="B62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Q62" i="46"/>
  <c r="R62" i="46"/>
  <c r="S62" i="46"/>
  <c r="U62" i="46"/>
  <c r="V62" i="46"/>
  <c r="W62" i="46"/>
  <c r="X62" i="46"/>
  <c r="Y62" i="46"/>
  <c r="Z62" i="46"/>
  <c r="AA62" i="46"/>
  <c r="AC62" i="46"/>
  <c r="AD62" i="46"/>
  <c r="AE62" i="46"/>
  <c r="AF62" i="46"/>
  <c r="AG62" i="46"/>
  <c r="AH62" i="46"/>
  <c r="AI62" i="46"/>
  <c r="AJ62" i="46"/>
  <c r="AK62" i="46"/>
  <c r="AM62" i="46"/>
  <c r="AN62" i="46"/>
  <c r="AO62" i="46"/>
  <c r="AP62" i="46"/>
  <c r="AR62" i="46"/>
  <c r="AS62" i="46"/>
  <c r="AT62" i="46"/>
  <c r="AU62" i="46"/>
  <c r="AW62" i="46"/>
  <c r="A63" i="46"/>
  <c r="B63" i="46"/>
  <c r="D63" i="46"/>
  <c r="E63" i="46"/>
  <c r="F63" i="46"/>
  <c r="G63" i="46"/>
  <c r="H63" i="46"/>
  <c r="I63" i="46"/>
  <c r="J63" i="46"/>
  <c r="K63" i="46"/>
  <c r="L63" i="46"/>
  <c r="M63" i="46"/>
  <c r="N63" i="46"/>
  <c r="O63" i="46"/>
  <c r="Q63" i="46"/>
  <c r="R63" i="46"/>
  <c r="S63" i="46"/>
  <c r="U63" i="46"/>
  <c r="V63" i="46"/>
  <c r="W63" i="46"/>
  <c r="X63" i="46"/>
  <c r="Y63" i="46"/>
  <c r="Z63" i="46"/>
  <c r="AA63" i="46"/>
  <c r="AC63" i="46"/>
  <c r="AD63" i="46"/>
  <c r="AE63" i="46"/>
  <c r="AF63" i="46"/>
  <c r="AG63" i="46"/>
  <c r="AH63" i="46"/>
  <c r="AI63" i="46"/>
  <c r="AJ63" i="46"/>
  <c r="AK63" i="46"/>
  <c r="AM63" i="46"/>
  <c r="AN63" i="46"/>
  <c r="AO63" i="46"/>
  <c r="AP63" i="46"/>
  <c r="AR63" i="46"/>
  <c r="AS63" i="46"/>
  <c r="AT63" i="46"/>
  <c r="AU63" i="46"/>
  <c r="AW63" i="46"/>
  <c r="A64" i="46"/>
  <c r="B64" i="46"/>
  <c r="D64" i="46"/>
  <c r="E64" i="46"/>
  <c r="F64" i="46"/>
  <c r="G64" i="46"/>
  <c r="H64" i="46"/>
  <c r="I64" i="46"/>
  <c r="J64" i="46"/>
  <c r="K64" i="46"/>
  <c r="L64" i="46"/>
  <c r="M64" i="46"/>
  <c r="N64" i="46"/>
  <c r="O64" i="46"/>
  <c r="Q64" i="46"/>
  <c r="R64" i="46"/>
  <c r="S64" i="46"/>
  <c r="U64" i="46"/>
  <c r="V64" i="46"/>
  <c r="W64" i="46"/>
  <c r="X64" i="46"/>
  <c r="Y64" i="46"/>
  <c r="Z64" i="46"/>
  <c r="AA64" i="46"/>
  <c r="AC64" i="46"/>
  <c r="AD64" i="46"/>
  <c r="AE64" i="46"/>
  <c r="AF64" i="46"/>
  <c r="AG64" i="46"/>
  <c r="AH64" i="46"/>
  <c r="AI64" i="46"/>
  <c r="AJ64" i="46"/>
  <c r="AK64" i="46"/>
  <c r="AM64" i="46"/>
  <c r="AN64" i="46"/>
  <c r="AO64" i="46"/>
  <c r="AP64" i="46"/>
  <c r="AR64" i="46"/>
  <c r="AS64" i="46"/>
  <c r="AT64" i="46"/>
  <c r="AU64" i="46"/>
  <c r="AW64" i="46"/>
  <c r="A65" i="46"/>
  <c r="B65" i="46"/>
  <c r="D65" i="46"/>
  <c r="E65" i="46"/>
  <c r="F65" i="46"/>
  <c r="G65" i="46"/>
  <c r="H65" i="46"/>
  <c r="I65" i="46"/>
  <c r="J65" i="46"/>
  <c r="K65" i="46"/>
  <c r="L65" i="46"/>
  <c r="M65" i="46"/>
  <c r="N65" i="46"/>
  <c r="O65" i="46"/>
  <c r="Q65" i="46"/>
  <c r="R65" i="46"/>
  <c r="S65" i="46"/>
  <c r="U65" i="46"/>
  <c r="V65" i="46"/>
  <c r="W65" i="46"/>
  <c r="X65" i="46"/>
  <c r="Y65" i="46"/>
  <c r="Z65" i="46"/>
  <c r="AA65" i="46"/>
  <c r="AC65" i="46"/>
  <c r="AD65" i="46"/>
  <c r="AE65" i="46"/>
  <c r="AF65" i="46"/>
  <c r="AG65" i="46"/>
  <c r="AH65" i="46"/>
  <c r="AI65" i="46"/>
  <c r="AJ65" i="46"/>
  <c r="AK65" i="46"/>
  <c r="AM65" i="46"/>
  <c r="AN65" i="46"/>
  <c r="AO65" i="46"/>
  <c r="AP65" i="46"/>
  <c r="AR65" i="46"/>
  <c r="AS65" i="46"/>
  <c r="AT65" i="46"/>
  <c r="AU65" i="46"/>
  <c r="AW65" i="46"/>
  <c r="A66" i="46"/>
  <c r="B66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Q66" i="46"/>
  <c r="R66" i="46"/>
  <c r="S66" i="46"/>
  <c r="U66" i="46"/>
  <c r="V66" i="46"/>
  <c r="W66" i="46"/>
  <c r="X66" i="46"/>
  <c r="Y66" i="46"/>
  <c r="Z66" i="46"/>
  <c r="AA66" i="46"/>
  <c r="AC66" i="46"/>
  <c r="AD66" i="46"/>
  <c r="AE66" i="46"/>
  <c r="AF66" i="46"/>
  <c r="AG66" i="46"/>
  <c r="AH66" i="46"/>
  <c r="AI66" i="46"/>
  <c r="AJ66" i="46"/>
  <c r="AK66" i="46"/>
  <c r="AM66" i="46"/>
  <c r="AN66" i="46"/>
  <c r="AO66" i="46"/>
  <c r="AP66" i="46"/>
  <c r="AR66" i="46"/>
  <c r="AS66" i="46"/>
  <c r="AT66" i="46"/>
  <c r="AU66" i="46"/>
  <c r="AW66" i="46"/>
  <c r="A67" i="46"/>
  <c r="B67" i="46"/>
  <c r="D67" i="46"/>
  <c r="E67" i="46"/>
  <c r="F67" i="46"/>
  <c r="G67" i="46"/>
  <c r="H67" i="46"/>
  <c r="I67" i="46"/>
  <c r="J67" i="46"/>
  <c r="K67" i="46"/>
  <c r="L67" i="46"/>
  <c r="M67" i="46"/>
  <c r="N67" i="46"/>
  <c r="O67" i="46"/>
  <c r="Q67" i="46"/>
  <c r="R67" i="46"/>
  <c r="S67" i="46"/>
  <c r="U67" i="46"/>
  <c r="V67" i="46"/>
  <c r="W67" i="46"/>
  <c r="X67" i="46"/>
  <c r="Y67" i="46"/>
  <c r="Z67" i="46"/>
  <c r="AA67" i="46"/>
  <c r="AC67" i="46"/>
  <c r="AD67" i="46"/>
  <c r="AE67" i="46"/>
  <c r="AF67" i="46"/>
  <c r="AG67" i="46"/>
  <c r="AH67" i="46"/>
  <c r="AI67" i="46"/>
  <c r="AJ67" i="46"/>
  <c r="AK67" i="46"/>
  <c r="AM67" i="46"/>
  <c r="AN67" i="46"/>
  <c r="AO67" i="46"/>
  <c r="AP67" i="46"/>
  <c r="AR67" i="46"/>
  <c r="AS67" i="46"/>
  <c r="AT67" i="46"/>
  <c r="AU67" i="46"/>
  <c r="AW67" i="46"/>
  <c r="A68" i="46"/>
  <c r="B68" i="46"/>
  <c r="D68" i="46"/>
  <c r="E68" i="46"/>
  <c r="F68" i="46"/>
  <c r="G68" i="46"/>
  <c r="H68" i="46"/>
  <c r="I68" i="46"/>
  <c r="J68" i="46"/>
  <c r="K68" i="46"/>
  <c r="L68" i="46"/>
  <c r="M68" i="46"/>
  <c r="N68" i="46"/>
  <c r="O68" i="46"/>
  <c r="Q68" i="46"/>
  <c r="R68" i="46"/>
  <c r="S68" i="46"/>
  <c r="U68" i="46"/>
  <c r="V68" i="46"/>
  <c r="W68" i="46"/>
  <c r="X68" i="46"/>
  <c r="Y68" i="46"/>
  <c r="Z68" i="46"/>
  <c r="AA68" i="46"/>
  <c r="AC68" i="46"/>
  <c r="AD68" i="46"/>
  <c r="AE68" i="46"/>
  <c r="AF68" i="46"/>
  <c r="AG68" i="46"/>
  <c r="AH68" i="46"/>
  <c r="AI68" i="46"/>
  <c r="AJ68" i="46"/>
  <c r="AK68" i="46"/>
  <c r="AM68" i="46"/>
  <c r="AN68" i="46"/>
  <c r="AO68" i="46"/>
  <c r="AP68" i="46"/>
  <c r="AR68" i="46"/>
  <c r="AS68" i="46"/>
  <c r="AT68" i="46"/>
  <c r="AU68" i="46"/>
  <c r="AW68" i="46"/>
  <c r="A69" i="46"/>
  <c r="B69" i="46"/>
  <c r="D69" i="46"/>
  <c r="E69" i="46"/>
  <c r="F69" i="46"/>
  <c r="G69" i="46"/>
  <c r="H69" i="46"/>
  <c r="I69" i="46"/>
  <c r="J69" i="46"/>
  <c r="K69" i="46"/>
  <c r="L69" i="46"/>
  <c r="M69" i="46"/>
  <c r="N69" i="46"/>
  <c r="O69" i="46"/>
  <c r="Q69" i="46"/>
  <c r="R69" i="46"/>
  <c r="S69" i="46"/>
  <c r="U69" i="46"/>
  <c r="V69" i="46"/>
  <c r="W69" i="46"/>
  <c r="X69" i="46"/>
  <c r="Y69" i="46"/>
  <c r="Z69" i="46"/>
  <c r="AA69" i="46"/>
  <c r="AC69" i="46"/>
  <c r="AD69" i="46"/>
  <c r="AE69" i="46"/>
  <c r="AF69" i="46"/>
  <c r="AG69" i="46"/>
  <c r="AH69" i="46"/>
  <c r="AI69" i="46"/>
  <c r="AJ69" i="46"/>
  <c r="AK69" i="46"/>
  <c r="AM69" i="46"/>
  <c r="AN69" i="46"/>
  <c r="AO69" i="46"/>
  <c r="AP69" i="46"/>
  <c r="AR69" i="46"/>
  <c r="AS69" i="46"/>
  <c r="AT69" i="46"/>
  <c r="AU69" i="46"/>
  <c r="AW69" i="46"/>
  <c r="A70" i="46"/>
  <c r="B70" i="46"/>
  <c r="D70" i="46"/>
  <c r="E70" i="46"/>
  <c r="F70" i="46"/>
  <c r="G70" i="46"/>
  <c r="H70" i="46"/>
  <c r="I70" i="46"/>
  <c r="J70" i="46"/>
  <c r="K70" i="46"/>
  <c r="L70" i="46"/>
  <c r="M70" i="46"/>
  <c r="N70" i="46"/>
  <c r="O70" i="46"/>
  <c r="Q70" i="46"/>
  <c r="R70" i="46"/>
  <c r="S70" i="46"/>
  <c r="U70" i="46"/>
  <c r="V70" i="46"/>
  <c r="W70" i="46"/>
  <c r="X70" i="46"/>
  <c r="Y70" i="46"/>
  <c r="Z70" i="46"/>
  <c r="AA70" i="46"/>
  <c r="AC70" i="46"/>
  <c r="AD70" i="46"/>
  <c r="AE70" i="46"/>
  <c r="AF70" i="46"/>
  <c r="AG70" i="46"/>
  <c r="AH70" i="46"/>
  <c r="AI70" i="46"/>
  <c r="AJ70" i="46"/>
  <c r="AK70" i="46"/>
  <c r="AM70" i="46"/>
  <c r="AN70" i="46"/>
  <c r="AO70" i="46"/>
  <c r="AP70" i="46"/>
  <c r="AR70" i="46"/>
  <c r="AS70" i="46"/>
  <c r="AT70" i="46"/>
  <c r="AU70" i="46"/>
  <c r="AW70" i="46"/>
  <c r="A71" i="46"/>
  <c r="B71" i="46"/>
  <c r="D71" i="46"/>
  <c r="E71" i="46"/>
  <c r="F71" i="46"/>
  <c r="G71" i="46"/>
  <c r="H71" i="46"/>
  <c r="I71" i="46"/>
  <c r="J71" i="46"/>
  <c r="K71" i="46"/>
  <c r="L71" i="46"/>
  <c r="M71" i="46"/>
  <c r="N71" i="46"/>
  <c r="O71" i="46"/>
  <c r="Q71" i="46"/>
  <c r="R71" i="46"/>
  <c r="S71" i="46"/>
  <c r="U71" i="46"/>
  <c r="V71" i="46"/>
  <c r="W71" i="46"/>
  <c r="X71" i="46"/>
  <c r="Y71" i="46"/>
  <c r="Z71" i="46"/>
  <c r="AA71" i="46"/>
  <c r="AC71" i="46"/>
  <c r="AD71" i="46"/>
  <c r="AE71" i="46"/>
  <c r="AF71" i="46"/>
  <c r="AG71" i="46"/>
  <c r="AH71" i="46"/>
  <c r="AI71" i="46"/>
  <c r="AJ71" i="46"/>
  <c r="AK71" i="46"/>
  <c r="AM71" i="46"/>
  <c r="AN71" i="46"/>
  <c r="AO71" i="46"/>
  <c r="AP71" i="46"/>
  <c r="AR71" i="46"/>
  <c r="AS71" i="46"/>
  <c r="AT71" i="46"/>
  <c r="AU71" i="46"/>
  <c r="AW71" i="46"/>
  <c r="A72" i="46"/>
  <c r="B72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Q72" i="46"/>
  <c r="R72" i="46"/>
  <c r="S72" i="46"/>
  <c r="U72" i="46"/>
  <c r="V72" i="46"/>
  <c r="W72" i="46"/>
  <c r="X72" i="46"/>
  <c r="Y72" i="46"/>
  <c r="Z72" i="46"/>
  <c r="AA72" i="46"/>
  <c r="AC72" i="46"/>
  <c r="AD72" i="46"/>
  <c r="AE72" i="46"/>
  <c r="AF72" i="46"/>
  <c r="AG72" i="46"/>
  <c r="AH72" i="46"/>
  <c r="AI72" i="46"/>
  <c r="AJ72" i="46"/>
  <c r="AK72" i="46"/>
  <c r="AM72" i="46"/>
  <c r="AN72" i="46"/>
  <c r="AO72" i="46"/>
  <c r="AP72" i="46"/>
  <c r="AR72" i="46"/>
  <c r="AS72" i="46"/>
  <c r="AT72" i="46"/>
  <c r="AU72" i="46"/>
  <c r="AW72" i="46"/>
  <c r="A73" i="46"/>
  <c r="B73" i="46"/>
  <c r="D73" i="46"/>
  <c r="E73" i="46"/>
  <c r="F73" i="46"/>
  <c r="G73" i="46"/>
  <c r="H73" i="46"/>
  <c r="I73" i="46"/>
  <c r="J73" i="46"/>
  <c r="K73" i="46"/>
  <c r="L73" i="46"/>
  <c r="M73" i="46"/>
  <c r="N73" i="46"/>
  <c r="O73" i="46"/>
  <c r="Q73" i="46"/>
  <c r="R73" i="46"/>
  <c r="S73" i="46"/>
  <c r="U73" i="46"/>
  <c r="V73" i="46"/>
  <c r="W73" i="46"/>
  <c r="X73" i="46"/>
  <c r="Y73" i="46"/>
  <c r="Z73" i="46"/>
  <c r="AA73" i="46"/>
  <c r="AC73" i="46"/>
  <c r="AD73" i="46"/>
  <c r="AE73" i="46"/>
  <c r="AF73" i="46"/>
  <c r="AG73" i="46"/>
  <c r="AH73" i="46"/>
  <c r="AI73" i="46"/>
  <c r="AJ73" i="46"/>
  <c r="AK73" i="46"/>
  <c r="AM73" i="46"/>
  <c r="AN73" i="46"/>
  <c r="AO73" i="46"/>
  <c r="AP73" i="46"/>
  <c r="AR73" i="46"/>
  <c r="AS73" i="46"/>
  <c r="AT73" i="46"/>
  <c r="AU73" i="46"/>
  <c r="AW73" i="46"/>
  <c r="A74" i="46"/>
  <c r="B74" i="46"/>
  <c r="D74" i="46"/>
  <c r="E74" i="46"/>
  <c r="F74" i="46"/>
  <c r="G74" i="46"/>
  <c r="H74" i="46"/>
  <c r="I74" i="46"/>
  <c r="J74" i="46"/>
  <c r="K74" i="46"/>
  <c r="L74" i="46"/>
  <c r="M74" i="46"/>
  <c r="N74" i="46"/>
  <c r="O74" i="46"/>
  <c r="Q74" i="46"/>
  <c r="R74" i="46"/>
  <c r="S74" i="46"/>
  <c r="U74" i="46"/>
  <c r="V74" i="46"/>
  <c r="W74" i="46"/>
  <c r="X74" i="46"/>
  <c r="Y74" i="46"/>
  <c r="Z74" i="46"/>
  <c r="AA74" i="46"/>
  <c r="AC74" i="46"/>
  <c r="AD74" i="46"/>
  <c r="AE74" i="46"/>
  <c r="AF74" i="46"/>
  <c r="AG74" i="46"/>
  <c r="AH74" i="46"/>
  <c r="AI74" i="46"/>
  <c r="AJ74" i="46"/>
  <c r="AK74" i="46"/>
  <c r="AM74" i="46"/>
  <c r="AN74" i="46"/>
  <c r="AO74" i="46"/>
  <c r="AP74" i="46"/>
  <c r="AR74" i="46"/>
  <c r="AS74" i="46"/>
  <c r="AT74" i="46"/>
  <c r="AU74" i="46"/>
  <c r="AW74" i="46"/>
  <c r="A75" i="46"/>
  <c r="B75" i="46"/>
  <c r="D75" i="46"/>
  <c r="E75" i="46"/>
  <c r="F75" i="46"/>
  <c r="G75" i="46"/>
  <c r="H75" i="46"/>
  <c r="I75" i="46"/>
  <c r="J75" i="46"/>
  <c r="K75" i="46"/>
  <c r="L75" i="46"/>
  <c r="M75" i="46"/>
  <c r="N75" i="46"/>
  <c r="O75" i="46"/>
  <c r="Q75" i="46"/>
  <c r="R75" i="46"/>
  <c r="S75" i="46"/>
  <c r="U75" i="46"/>
  <c r="V75" i="46"/>
  <c r="W75" i="46"/>
  <c r="X75" i="46"/>
  <c r="Y75" i="46"/>
  <c r="Z75" i="46"/>
  <c r="AA75" i="46"/>
  <c r="AC75" i="46"/>
  <c r="AD75" i="46"/>
  <c r="AE75" i="46"/>
  <c r="AF75" i="46"/>
  <c r="AG75" i="46"/>
  <c r="AH75" i="46"/>
  <c r="AI75" i="46"/>
  <c r="AJ75" i="46"/>
  <c r="AK75" i="46"/>
  <c r="AM75" i="46"/>
  <c r="AN75" i="46"/>
  <c r="AO75" i="46"/>
  <c r="AP75" i="46"/>
  <c r="AR75" i="46"/>
  <c r="AS75" i="46"/>
  <c r="AT75" i="46"/>
  <c r="AU75" i="46"/>
  <c r="AW75" i="46"/>
  <c r="A76" i="46"/>
  <c r="B76" i="46"/>
  <c r="D76" i="46"/>
  <c r="E76" i="46"/>
  <c r="F76" i="46"/>
  <c r="G76" i="46"/>
  <c r="H76" i="46"/>
  <c r="I76" i="46"/>
  <c r="J76" i="46"/>
  <c r="K76" i="46"/>
  <c r="L76" i="46"/>
  <c r="M76" i="46"/>
  <c r="N76" i="46"/>
  <c r="O76" i="46"/>
  <c r="Q76" i="46"/>
  <c r="R76" i="46"/>
  <c r="S76" i="46"/>
  <c r="U76" i="46"/>
  <c r="V76" i="46"/>
  <c r="W76" i="46"/>
  <c r="X76" i="46"/>
  <c r="Y76" i="46"/>
  <c r="Z76" i="46"/>
  <c r="AA76" i="46"/>
  <c r="AC76" i="46"/>
  <c r="AD76" i="46"/>
  <c r="AE76" i="46"/>
  <c r="AF76" i="46"/>
  <c r="AG76" i="46"/>
  <c r="AH76" i="46"/>
  <c r="AI76" i="46"/>
  <c r="AJ76" i="46"/>
  <c r="AK76" i="46"/>
  <c r="AM76" i="46"/>
  <c r="AN76" i="46"/>
  <c r="AO76" i="46"/>
  <c r="AP76" i="46"/>
  <c r="AR76" i="46"/>
  <c r="AS76" i="46"/>
  <c r="AT76" i="46"/>
  <c r="AU76" i="46"/>
  <c r="AW76" i="46"/>
  <c r="A77" i="46"/>
  <c r="B77" i="46"/>
  <c r="D77" i="46"/>
  <c r="E77" i="46"/>
  <c r="F77" i="46"/>
  <c r="G77" i="46"/>
  <c r="H77" i="46"/>
  <c r="I77" i="46"/>
  <c r="J77" i="46"/>
  <c r="K77" i="46"/>
  <c r="L77" i="46"/>
  <c r="M77" i="46"/>
  <c r="N77" i="46"/>
  <c r="O77" i="46"/>
  <c r="Q77" i="46"/>
  <c r="R77" i="46"/>
  <c r="S77" i="46"/>
  <c r="U77" i="46"/>
  <c r="V77" i="46"/>
  <c r="W77" i="46"/>
  <c r="X77" i="46"/>
  <c r="Y77" i="46"/>
  <c r="Z77" i="46"/>
  <c r="AA77" i="46"/>
  <c r="AC77" i="46"/>
  <c r="AD77" i="46"/>
  <c r="AE77" i="46"/>
  <c r="AF77" i="46"/>
  <c r="AG77" i="46"/>
  <c r="AH77" i="46"/>
  <c r="AI77" i="46"/>
  <c r="AJ77" i="46"/>
  <c r="AK77" i="46"/>
  <c r="AM77" i="46"/>
  <c r="AN77" i="46"/>
  <c r="AO77" i="46"/>
  <c r="AP77" i="46"/>
  <c r="AR77" i="46"/>
  <c r="AS77" i="46"/>
  <c r="AT77" i="46"/>
  <c r="AU77" i="46"/>
  <c r="AW77" i="46"/>
  <c r="A78" i="46"/>
  <c r="B78" i="46"/>
  <c r="D78" i="46"/>
  <c r="E78" i="46"/>
  <c r="F78" i="46"/>
  <c r="G78" i="46"/>
  <c r="H78" i="46"/>
  <c r="I78" i="46"/>
  <c r="J78" i="46"/>
  <c r="K78" i="46"/>
  <c r="L78" i="46"/>
  <c r="M78" i="46"/>
  <c r="N78" i="46"/>
  <c r="O78" i="46"/>
  <c r="Q78" i="46"/>
  <c r="R78" i="46"/>
  <c r="S78" i="46"/>
  <c r="U78" i="46"/>
  <c r="V78" i="46"/>
  <c r="W78" i="46"/>
  <c r="X78" i="46"/>
  <c r="Y78" i="46"/>
  <c r="Z78" i="46"/>
  <c r="AA78" i="46"/>
  <c r="AC78" i="46"/>
  <c r="AD78" i="46"/>
  <c r="AE78" i="46"/>
  <c r="AF78" i="46"/>
  <c r="AG78" i="46"/>
  <c r="AH78" i="46"/>
  <c r="AI78" i="46"/>
  <c r="AJ78" i="46"/>
  <c r="AK78" i="46"/>
  <c r="AM78" i="46"/>
  <c r="AN78" i="46"/>
  <c r="AO78" i="46"/>
  <c r="AP78" i="46"/>
  <c r="AR78" i="46"/>
  <c r="AS78" i="46"/>
  <c r="AT78" i="46"/>
  <c r="AU78" i="46"/>
  <c r="AW78" i="46"/>
  <c r="A79" i="46"/>
  <c r="B79" i="46"/>
  <c r="D79" i="46"/>
  <c r="E79" i="46"/>
  <c r="F79" i="46"/>
  <c r="G79" i="46"/>
  <c r="H79" i="46"/>
  <c r="I79" i="46"/>
  <c r="J79" i="46"/>
  <c r="K79" i="46"/>
  <c r="L79" i="46"/>
  <c r="M79" i="46"/>
  <c r="N79" i="46"/>
  <c r="O79" i="46"/>
  <c r="Q79" i="46"/>
  <c r="R79" i="46"/>
  <c r="S79" i="46"/>
  <c r="U79" i="46"/>
  <c r="V79" i="46"/>
  <c r="W79" i="46"/>
  <c r="X79" i="46"/>
  <c r="Y79" i="46"/>
  <c r="Z79" i="46"/>
  <c r="AA79" i="46"/>
  <c r="AC79" i="46"/>
  <c r="AD79" i="46"/>
  <c r="AE79" i="46"/>
  <c r="AF79" i="46"/>
  <c r="AG79" i="46"/>
  <c r="AH79" i="46"/>
  <c r="AI79" i="46"/>
  <c r="AJ79" i="46"/>
  <c r="AK79" i="46"/>
  <c r="AM79" i="46"/>
  <c r="AN79" i="46"/>
  <c r="AO79" i="46"/>
  <c r="AP79" i="46"/>
  <c r="AR79" i="46"/>
  <c r="AS79" i="46"/>
  <c r="AT79" i="46"/>
  <c r="AU79" i="46"/>
  <c r="AW79" i="46"/>
  <c r="A80" i="46"/>
  <c r="B80" i="46"/>
  <c r="D80" i="46"/>
  <c r="E80" i="46"/>
  <c r="F80" i="46"/>
  <c r="G80" i="46"/>
  <c r="H80" i="46"/>
  <c r="I80" i="46"/>
  <c r="J80" i="46"/>
  <c r="K80" i="46"/>
  <c r="L80" i="46"/>
  <c r="M80" i="46"/>
  <c r="N80" i="46"/>
  <c r="O80" i="46"/>
  <c r="Q80" i="46"/>
  <c r="R80" i="46"/>
  <c r="S80" i="46"/>
  <c r="U80" i="46"/>
  <c r="V80" i="46"/>
  <c r="W80" i="46"/>
  <c r="X80" i="46"/>
  <c r="Y80" i="46"/>
  <c r="Z80" i="46"/>
  <c r="AA80" i="46"/>
  <c r="AC80" i="46"/>
  <c r="AD80" i="46"/>
  <c r="AE80" i="46"/>
  <c r="AF80" i="46"/>
  <c r="AG80" i="46"/>
  <c r="AH80" i="46"/>
  <c r="AI80" i="46"/>
  <c r="AJ80" i="46"/>
  <c r="AK80" i="46"/>
  <c r="AM80" i="46"/>
  <c r="AN80" i="46"/>
  <c r="AO80" i="46"/>
  <c r="AP80" i="46"/>
  <c r="AR80" i="46"/>
  <c r="AS80" i="46"/>
  <c r="AT80" i="46"/>
  <c r="AU80" i="46"/>
  <c r="AW80" i="46"/>
  <c r="A81" i="46"/>
  <c r="B81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Q81" i="46"/>
  <c r="R81" i="46"/>
  <c r="S81" i="46"/>
  <c r="U81" i="46"/>
  <c r="V81" i="46"/>
  <c r="W81" i="46"/>
  <c r="X81" i="46"/>
  <c r="Y81" i="46"/>
  <c r="Z81" i="46"/>
  <c r="AA81" i="46"/>
  <c r="AC81" i="46"/>
  <c r="AD81" i="46"/>
  <c r="AE81" i="46"/>
  <c r="AF81" i="46"/>
  <c r="AG81" i="46"/>
  <c r="AH81" i="46"/>
  <c r="AI81" i="46"/>
  <c r="AJ81" i="46"/>
  <c r="AK81" i="46"/>
  <c r="AM81" i="46"/>
  <c r="AN81" i="46"/>
  <c r="AO81" i="46"/>
  <c r="AP81" i="46"/>
  <c r="AR81" i="46"/>
  <c r="AS81" i="46"/>
  <c r="AT81" i="46"/>
  <c r="AU81" i="46"/>
  <c r="AW81" i="46"/>
  <c r="A82" i="46"/>
  <c r="B82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Q82" i="46"/>
  <c r="R82" i="46"/>
  <c r="S82" i="46"/>
  <c r="U82" i="46"/>
  <c r="V82" i="46"/>
  <c r="W82" i="46"/>
  <c r="X82" i="46"/>
  <c r="Y82" i="46"/>
  <c r="Z82" i="46"/>
  <c r="AA82" i="46"/>
  <c r="AC82" i="46"/>
  <c r="AD82" i="46"/>
  <c r="AE82" i="46"/>
  <c r="AF82" i="46"/>
  <c r="AG82" i="46"/>
  <c r="AH82" i="46"/>
  <c r="AI82" i="46"/>
  <c r="AJ82" i="46"/>
  <c r="AK82" i="46"/>
  <c r="AM82" i="46"/>
  <c r="AN82" i="46"/>
  <c r="AO82" i="46"/>
  <c r="AP82" i="46"/>
  <c r="AR82" i="46"/>
  <c r="AS82" i="46"/>
  <c r="AT82" i="46"/>
  <c r="AU82" i="46"/>
  <c r="AW82" i="46"/>
  <c r="A83" i="46"/>
  <c r="B83" i="46"/>
  <c r="D83" i="46"/>
  <c r="E83" i="46"/>
  <c r="F83" i="46"/>
  <c r="G83" i="46"/>
  <c r="H83" i="46"/>
  <c r="I83" i="46"/>
  <c r="J83" i="46"/>
  <c r="K83" i="46"/>
  <c r="L83" i="46"/>
  <c r="M83" i="46"/>
  <c r="N83" i="46"/>
  <c r="O83" i="46"/>
  <c r="Q83" i="46"/>
  <c r="R83" i="46"/>
  <c r="S83" i="46"/>
  <c r="U83" i="46"/>
  <c r="V83" i="46"/>
  <c r="W83" i="46"/>
  <c r="X83" i="46"/>
  <c r="Y83" i="46"/>
  <c r="Z83" i="46"/>
  <c r="AA83" i="46"/>
  <c r="AC83" i="46"/>
  <c r="AD83" i="46"/>
  <c r="AE83" i="46"/>
  <c r="AF83" i="46"/>
  <c r="AG83" i="46"/>
  <c r="AH83" i="46"/>
  <c r="AI83" i="46"/>
  <c r="AJ83" i="46"/>
  <c r="AK83" i="46"/>
  <c r="AM83" i="46"/>
  <c r="AN83" i="46"/>
  <c r="AO83" i="46"/>
  <c r="AP83" i="46"/>
  <c r="AR83" i="46"/>
  <c r="AS83" i="46"/>
  <c r="AT83" i="46"/>
  <c r="AU83" i="46"/>
  <c r="AW83" i="46"/>
  <c r="A84" i="46"/>
  <c r="B84" i="46"/>
  <c r="D84" i="46"/>
  <c r="E84" i="46"/>
  <c r="F84" i="46"/>
  <c r="G84" i="46"/>
  <c r="H84" i="46"/>
  <c r="I84" i="46"/>
  <c r="J84" i="46"/>
  <c r="K84" i="46"/>
  <c r="L84" i="46"/>
  <c r="M84" i="46"/>
  <c r="N84" i="46"/>
  <c r="O84" i="46"/>
  <c r="Q84" i="46"/>
  <c r="R84" i="46"/>
  <c r="S84" i="46"/>
  <c r="U84" i="46"/>
  <c r="V84" i="46"/>
  <c r="W84" i="46"/>
  <c r="X84" i="46"/>
  <c r="Y84" i="46"/>
  <c r="Z84" i="46"/>
  <c r="AA84" i="46"/>
  <c r="AC84" i="46"/>
  <c r="AD84" i="46"/>
  <c r="AE84" i="46"/>
  <c r="AF84" i="46"/>
  <c r="AG84" i="46"/>
  <c r="AH84" i="46"/>
  <c r="AI84" i="46"/>
  <c r="AJ84" i="46"/>
  <c r="AK84" i="46"/>
  <c r="AM84" i="46"/>
  <c r="AN84" i="46"/>
  <c r="AO84" i="46"/>
  <c r="AP84" i="46"/>
  <c r="AR84" i="46"/>
  <c r="AS84" i="46"/>
  <c r="AT84" i="46"/>
  <c r="AU84" i="46"/>
  <c r="AW84" i="46"/>
  <c r="A85" i="46"/>
  <c r="B85" i="46"/>
  <c r="D85" i="46"/>
  <c r="E85" i="46"/>
  <c r="F85" i="46"/>
  <c r="G85" i="46"/>
  <c r="H85" i="46"/>
  <c r="I85" i="46"/>
  <c r="J85" i="46"/>
  <c r="K85" i="46"/>
  <c r="L85" i="46"/>
  <c r="M85" i="46"/>
  <c r="N85" i="46"/>
  <c r="O85" i="46"/>
  <c r="Q85" i="46"/>
  <c r="R85" i="46"/>
  <c r="S85" i="46"/>
  <c r="U85" i="46"/>
  <c r="V85" i="46"/>
  <c r="W85" i="46"/>
  <c r="X85" i="46"/>
  <c r="Y85" i="46"/>
  <c r="Z85" i="46"/>
  <c r="AA85" i="46"/>
  <c r="AC85" i="46"/>
  <c r="AD85" i="46"/>
  <c r="AE85" i="46"/>
  <c r="AF85" i="46"/>
  <c r="AG85" i="46"/>
  <c r="AH85" i="46"/>
  <c r="AI85" i="46"/>
  <c r="AJ85" i="46"/>
  <c r="AK85" i="46"/>
  <c r="AM85" i="46"/>
  <c r="AN85" i="46"/>
  <c r="AO85" i="46"/>
  <c r="AP85" i="46"/>
  <c r="AR85" i="46"/>
  <c r="AS85" i="46"/>
  <c r="AT85" i="46"/>
  <c r="AU85" i="46"/>
  <c r="AW85" i="46"/>
  <c r="A86" i="46"/>
  <c r="B86" i="46"/>
  <c r="D86" i="46"/>
  <c r="E86" i="46"/>
  <c r="F86" i="46"/>
  <c r="G86" i="46"/>
  <c r="H86" i="46"/>
  <c r="I86" i="46"/>
  <c r="J86" i="46"/>
  <c r="K86" i="46"/>
  <c r="L86" i="46"/>
  <c r="M86" i="46"/>
  <c r="N86" i="46"/>
  <c r="O86" i="46"/>
  <c r="Q86" i="46"/>
  <c r="R86" i="46"/>
  <c r="S86" i="46"/>
  <c r="U86" i="46"/>
  <c r="V86" i="46"/>
  <c r="W86" i="46"/>
  <c r="X86" i="46"/>
  <c r="Y86" i="46"/>
  <c r="Z86" i="46"/>
  <c r="AA86" i="46"/>
  <c r="AC86" i="46"/>
  <c r="AD86" i="46"/>
  <c r="AE86" i="46"/>
  <c r="AF86" i="46"/>
  <c r="AG86" i="46"/>
  <c r="AH86" i="46"/>
  <c r="AI86" i="46"/>
  <c r="AJ86" i="46"/>
  <c r="AK86" i="46"/>
  <c r="AM86" i="46"/>
  <c r="AN86" i="46"/>
  <c r="AO86" i="46"/>
  <c r="AP86" i="46"/>
  <c r="AR86" i="46"/>
  <c r="AS86" i="46"/>
  <c r="AT86" i="46"/>
  <c r="AU86" i="46"/>
  <c r="AW86" i="46"/>
  <c r="A87" i="46"/>
  <c r="B87" i="46"/>
  <c r="D87" i="46"/>
  <c r="E87" i="46"/>
  <c r="F87" i="46"/>
  <c r="G87" i="46"/>
  <c r="H87" i="46"/>
  <c r="I87" i="46"/>
  <c r="J87" i="46"/>
  <c r="K87" i="46"/>
  <c r="L87" i="46"/>
  <c r="M87" i="46"/>
  <c r="N87" i="46"/>
  <c r="O87" i="46"/>
  <c r="Q87" i="46"/>
  <c r="R87" i="46"/>
  <c r="S87" i="46"/>
  <c r="U87" i="46"/>
  <c r="V87" i="46"/>
  <c r="W87" i="46"/>
  <c r="X87" i="46"/>
  <c r="Y87" i="46"/>
  <c r="Z87" i="46"/>
  <c r="AA87" i="46"/>
  <c r="AC87" i="46"/>
  <c r="AD87" i="46"/>
  <c r="AE87" i="46"/>
  <c r="AF87" i="46"/>
  <c r="AG87" i="46"/>
  <c r="AH87" i="46"/>
  <c r="AI87" i="46"/>
  <c r="AJ87" i="46"/>
  <c r="AK87" i="46"/>
  <c r="AM87" i="46"/>
  <c r="AN87" i="46"/>
  <c r="AO87" i="46"/>
  <c r="AP87" i="46"/>
  <c r="AR87" i="46"/>
  <c r="AS87" i="46"/>
  <c r="AT87" i="46"/>
  <c r="AU87" i="46"/>
  <c r="AW87" i="46"/>
  <c r="A88" i="46"/>
  <c r="B88" i="46"/>
  <c r="D88" i="46"/>
  <c r="E88" i="46"/>
  <c r="F88" i="46"/>
  <c r="G88" i="46"/>
  <c r="H88" i="46"/>
  <c r="I88" i="46"/>
  <c r="J88" i="46"/>
  <c r="K88" i="46"/>
  <c r="L88" i="46"/>
  <c r="M88" i="46"/>
  <c r="N88" i="46"/>
  <c r="O88" i="46"/>
  <c r="Q88" i="46"/>
  <c r="R88" i="46"/>
  <c r="S88" i="46"/>
  <c r="U88" i="46"/>
  <c r="V88" i="46"/>
  <c r="W88" i="46"/>
  <c r="X88" i="46"/>
  <c r="Y88" i="46"/>
  <c r="Z88" i="46"/>
  <c r="AA88" i="46"/>
  <c r="AC88" i="46"/>
  <c r="AD88" i="46"/>
  <c r="AE88" i="46"/>
  <c r="AF88" i="46"/>
  <c r="AG88" i="46"/>
  <c r="AH88" i="46"/>
  <c r="AI88" i="46"/>
  <c r="AJ88" i="46"/>
  <c r="AK88" i="46"/>
  <c r="AM88" i="46"/>
  <c r="AN88" i="46"/>
  <c r="AO88" i="46"/>
  <c r="AP88" i="46"/>
  <c r="AR88" i="46"/>
  <c r="AS88" i="46"/>
  <c r="AT88" i="46"/>
  <c r="AU88" i="46"/>
  <c r="AW88" i="46"/>
  <c r="A89" i="46"/>
  <c r="B89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Q89" i="46"/>
  <c r="R89" i="46"/>
  <c r="S89" i="46"/>
  <c r="U89" i="46"/>
  <c r="V89" i="46"/>
  <c r="W89" i="46"/>
  <c r="X89" i="46"/>
  <c r="Y89" i="46"/>
  <c r="Z89" i="46"/>
  <c r="AA89" i="46"/>
  <c r="AC89" i="46"/>
  <c r="AD89" i="46"/>
  <c r="AE89" i="46"/>
  <c r="AF89" i="46"/>
  <c r="AG89" i="46"/>
  <c r="AH89" i="46"/>
  <c r="AI89" i="46"/>
  <c r="AJ89" i="46"/>
  <c r="AK89" i="46"/>
  <c r="AM89" i="46"/>
  <c r="AN89" i="46"/>
  <c r="AO89" i="46"/>
  <c r="AP89" i="46"/>
  <c r="AR89" i="46"/>
  <c r="AS89" i="46"/>
  <c r="AT89" i="46"/>
  <c r="AU89" i="46"/>
  <c r="AW89" i="46"/>
  <c r="A90" i="46"/>
  <c r="B90" i="46"/>
  <c r="D90" i="46"/>
  <c r="E90" i="46"/>
  <c r="F90" i="46"/>
  <c r="G90" i="46"/>
  <c r="H90" i="46"/>
  <c r="I90" i="46"/>
  <c r="J90" i="46"/>
  <c r="K90" i="46"/>
  <c r="L90" i="46"/>
  <c r="M90" i="46"/>
  <c r="N90" i="46"/>
  <c r="O90" i="46"/>
  <c r="Q90" i="46"/>
  <c r="R90" i="46"/>
  <c r="S90" i="46"/>
  <c r="U90" i="46"/>
  <c r="V90" i="46"/>
  <c r="W90" i="46"/>
  <c r="X90" i="46"/>
  <c r="Y90" i="46"/>
  <c r="Z90" i="46"/>
  <c r="AA90" i="46"/>
  <c r="AC90" i="46"/>
  <c r="AD90" i="46"/>
  <c r="AE90" i="46"/>
  <c r="AF90" i="46"/>
  <c r="AG90" i="46"/>
  <c r="AH90" i="46"/>
  <c r="AI90" i="46"/>
  <c r="AJ90" i="46"/>
  <c r="AK90" i="46"/>
  <c r="AM90" i="46"/>
  <c r="AN90" i="46"/>
  <c r="AO90" i="46"/>
  <c r="AP90" i="46"/>
  <c r="AR90" i="46"/>
  <c r="AS90" i="46"/>
  <c r="AT90" i="46"/>
  <c r="AU90" i="46"/>
  <c r="AW90" i="46"/>
  <c r="A91" i="46"/>
  <c r="B91" i="46"/>
  <c r="D91" i="46"/>
  <c r="E91" i="46"/>
  <c r="F91" i="46"/>
  <c r="G91" i="46"/>
  <c r="H91" i="46"/>
  <c r="I91" i="46"/>
  <c r="J91" i="46"/>
  <c r="K91" i="46"/>
  <c r="L91" i="46"/>
  <c r="M91" i="46"/>
  <c r="N91" i="46"/>
  <c r="O91" i="46"/>
  <c r="Q91" i="46"/>
  <c r="R91" i="46"/>
  <c r="S91" i="46"/>
  <c r="U91" i="46"/>
  <c r="V91" i="46"/>
  <c r="W91" i="46"/>
  <c r="X91" i="46"/>
  <c r="Y91" i="46"/>
  <c r="Z91" i="46"/>
  <c r="AA91" i="46"/>
  <c r="AC91" i="46"/>
  <c r="AD91" i="46"/>
  <c r="AE91" i="46"/>
  <c r="AF91" i="46"/>
  <c r="AG91" i="46"/>
  <c r="AH91" i="46"/>
  <c r="AI91" i="46"/>
  <c r="AJ91" i="46"/>
  <c r="AK91" i="46"/>
  <c r="AM91" i="46"/>
  <c r="AN91" i="46"/>
  <c r="AO91" i="46"/>
  <c r="AP91" i="46"/>
  <c r="AR91" i="46"/>
  <c r="AS91" i="46"/>
  <c r="AT91" i="46"/>
  <c r="AU91" i="46"/>
  <c r="AW91" i="46"/>
  <c r="A92" i="46"/>
  <c r="B92" i="46"/>
  <c r="D92" i="46"/>
  <c r="E92" i="46"/>
  <c r="F92" i="46"/>
  <c r="G92" i="46"/>
  <c r="H92" i="46"/>
  <c r="I92" i="46"/>
  <c r="J92" i="46"/>
  <c r="K92" i="46"/>
  <c r="L92" i="46"/>
  <c r="M92" i="46"/>
  <c r="N92" i="46"/>
  <c r="O92" i="46"/>
  <c r="Q92" i="46"/>
  <c r="R92" i="46"/>
  <c r="S92" i="46"/>
  <c r="U92" i="46"/>
  <c r="V92" i="46"/>
  <c r="W92" i="46"/>
  <c r="X92" i="46"/>
  <c r="Y92" i="46"/>
  <c r="Z92" i="46"/>
  <c r="AA92" i="46"/>
  <c r="AC92" i="46"/>
  <c r="AD92" i="46"/>
  <c r="AE92" i="46"/>
  <c r="AF92" i="46"/>
  <c r="AG92" i="46"/>
  <c r="AH92" i="46"/>
  <c r="AI92" i="46"/>
  <c r="AJ92" i="46"/>
  <c r="AK92" i="46"/>
  <c r="AM92" i="46"/>
  <c r="AN92" i="46"/>
  <c r="AO92" i="46"/>
  <c r="AP92" i="46"/>
  <c r="AR92" i="46"/>
  <c r="AS92" i="46"/>
  <c r="AT92" i="46"/>
  <c r="AU92" i="46"/>
  <c r="AW92" i="46"/>
  <c r="A93" i="46"/>
  <c r="B93" i="46"/>
  <c r="D93" i="46"/>
  <c r="E93" i="46"/>
  <c r="F93" i="46"/>
  <c r="G93" i="46"/>
  <c r="H93" i="46"/>
  <c r="I93" i="46"/>
  <c r="J93" i="46"/>
  <c r="K93" i="46"/>
  <c r="L93" i="46"/>
  <c r="M93" i="46"/>
  <c r="N93" i="46"/>
  <c r="O93" i="46"/>
  <c r="Q93" i="46"/>
  <c r="R93" i="46"/>
  <c r="S93" i="46"/>
  <c r="U93" i="46"/>
  <c r="V93" i="46"/>
  <c r="W93" i="46"/>
  <c r="X93" i="46"/>
  <c r="Y93" i="46"/>
  <c r="Z93" i="46"/>
  <c r="AA93" i="46"/>
  <c r="AC93" i="46"/>
  <c r="AD93" i="46"/>
  <c r="AE93" i="46"/>
  <c r="AF93" i="46"/>
  <c r="AG93" i="46"/>
  <c r="AH93" i="46"/>
  <c r="AI93" i="46"/>
  <c r="AJ93" i="46"/>
  <c r="AK93" i="46"/>
  <c r="AM93" i="46"/>
  <c r="AN93" i="46"/>
  <c r="AO93" i="46"/>
  <c r="AP93" i="46"/>
  <c r="AR93" i="46"/>
  <c r="AS93" i="46"/>
  <c r="AT93" i="46"/>
  <c r="AU93" i="46"/>
  <c r="AW93" i="46"/>
  <c r="A94" i="46"/>
  <c r="B94" i="46"/>
  <c r="D94" i="46"/>
  <c r="E94" i="46"/>
  <c r="F94" i="46"/>
  <c r="G94" i="46"/>
  <c r="H94" i="46"/>
  <c r="I94" i="46"/>
  <c r="J94" i="46"/>
  <c r="K94" i="46"/>
  <c r="L94" i="46"/>
  <c r="M94" i="46"/>
  <c r="N94" i="46"/>
  <c r="O94" i="46"/>
  <c r="Q94" i="46"/>
  <c r="R94" i="46"/>
  <c r="S94" i="46"/>
  <c r="U94" i="46"/>
  <c r="V94" i="46"/>
  <c r="W94" i="46"/>
  <c r="X94" i="46"/>
  <c r="Y94" i="46"/>
  <c r="Z94" i="46"/>
  <c r="AA94" i="46"/>
  <c r="AC94" i="46"/>
  <c r="AD94" i="46"/>
  <c r="AE94" i="46"/>
  <c r="AF94" i="46"/>
  <c r="AG94" i="46"/>
  <c r="AH94" i="46"/>
  <c r="AI94" i="46"/>
  <c r="AJ94" i="46"/>
  <c r="AK94" i="46"/>
  <c r="AM94" i="46"/>
  <c r="AN94" i="46"/>
  <c r="AO94" i="46"/>
  <c r="AP94" i="46"/>
  <c r="AR94" i="46"/>
  <c r="AS94" i="46"/>
  <c r="AT94" i="46"/>
  <c r="AU94" i="46"/>
  <c r="AW94" i="46"/>
  <c r="A95" i="46"/>
  <c r="B95" i="46"/>
  <c r="D95" i="46"/>
  <c r="E95" i="46"/>
  <c r="F95" i="46"/>
  <c r="G95" i="46"/>
  <c r="H95" i="46"/>
  <c r="I95" i="46"/>
  <c r="J95" i="46"/>
  <c r="K95" i="46"/>
  <c r="L95" i="46"/>
  <c r="M95" i="46"/>
  <c r="N95" i="46"/>
  <c r="O95" i="46"/>
  <c r="Q95" i="46"/>
  <c r="R95" i="46"/>
  <c r="S95" i="46"/>
  <c r="U95" i="46"/>
  <c r="V95" i="46"/>
  <c r="W95" i="46"/>
  <c r="X95" i="46"/>
  <c r="Y95" i="46"/>
  <c r="Z95" i="46"/>
  <c r="AA95" i="46"/>
  <c r="AC95" i="46"/>
  <c r="AD95" i="46"/>
  <c r="AE95" i="46"/>
  <c r="AF95" i="46"/>
  <c r="AG95" i="46"/>
  <c r="AH95" i="46"/>
  <c r="AI95" i="46"/>
  <c r="AJ95" i="46"/>
  <c r="AK95" i="46"/>
  <c r="AM95" i="46"/>
  <c r="AN95" i="46"/>
  <c r="AO95" i="46"/>
  <c r="AP95" i="46"/>
  <c r="AR95" i="46"/>
  <c r="AS95" i="46"/>
  <c r="AT95" i="46"/>
  <c r="AU95" i="46"/>
  <c r="AW95" i="46"/>
  <c r="A96" i="46"/>
  <c r="B96" i="46"/>
  <c r="D96" i="46"/>
  <c r="E96" i="46"/>
  <c r="F96" i="46"/>
  <c r="G96" i="46"/>
  <c r="H96" i="46"/>
  <c r="I96" i="46"/>
  <c r="J96" i="46"/>
  <c r="K96" i="46"/>
  <c r="L96" i="46"/>
  <c r="M96" i="46"/>
  <c r="N96" i="46"/>
  <c r="O96" i="46"/>
  <c r="Q96" i="46"/>
  <c r="R96" i="46"/>
  <c r="S96" i="46"/>
  <c r="U96" i="46"/>
  <c r="V96" i="46"/>
  <c r="W96" i="46"/>
  <c r="X96" i="46"/>
  <c r="Y96" i="46"/>
  <c r="Z96" i="46"/>
  <c r="AA96" i="46"/>
  <c r="AC96" i="46"/>
  <c r="AD96" i="46"/>
  <c r="AE96" i="46"/>
  <c r="AF96" i="46"/>
  <c r="AG96" i="46"/>
  <c r="AH96" i="46"/>
  <c r="AI96" i="46"/>
  <c r="AJ96" i="46"/>
  <c r="AK96" i="46"/>
  <c r="AM96" i="46"/>
  <c r="AN96" i="46"/>
  <c r="AO96" i="46"/>
  <c r="AP96" i="46"/>
  <c r="AR96" i="46"/>
  <c r="AS96" i="46"/>
  <c r="AT96" i="46"/>
  <c r="AU96" i="46"/>
  <c r="AW96" i="46"/>
  <c r="A97" i="46"/>
  <c r="B97" i="46"/>
  <c r="D97" i="46"/>
  <c r="E97" i="46"/>
  <c r="F97" i="46"/>
  <c r="G97" i="46"/>
  <c r="H97" i="46"/>
  <c r="I97" i="46"/>
  <c r="J97" i="46"/>
  <c r="K97" i="46"/>
  <c r="L97" i="46"/>
  <c r="M97" i="46"/>
  <c r="N97" i="46"/>
  <c r="O97" i="46"/>
  <c r="Q97" i="46"/>
  <c r="R97" i="46"/>
  <c r="S97" i="46"/>
  <c r="U97" i="46"/>
  <c r="V97" i="46"/>
  <c r="W97" i="46"/>
  <c r="X97" i="46"/>
  <c r="Y97" i="46"/>
  <c r="Z97" i="46"/>
  <c r="AA97" i="46"/>
  <c r="AC97" i="46"/>
  <c r="AD97" i="46"/>
  <c r="AE97" i="46"/>
  <c r="AF97" i="46"/>
  <c r="AG97" i="46"/>
  <c r="AH97" i="46"/>
  <c r="AI97" i="46"/>
  <c r="AJ97" i="46"/>
  <c r="AK97" i="46"/>
  <c r="AM97" i="46"/>
  <c r="AN97" i="46"/>
  <c r="AO97" i="46"/>
  <c r="AP97" i="46"/>
  <c r="AR97" i="46"/>
  <c r="AS97" i="46"/>
  <c r="AT97" i="46"/>
  <c r="AU97" i="46"/>
  <c r="AW97" i="46"/>
  <c r="A98" i="46"/>
  <c r="B98" i="46"/>
  <c r="D98" i="46"/>
  <c r="E98" i="46"/>
  <c r="F98" i="46"/>
  <c r="G98" i="46"/>
  <c r="H98" i="46"/>
  <c r="I98" i="46"/>
  <c r="J98" i="46"/>
  <c r="K98" i="46"/>
  <c r="L98" i="46"/>
  <c r="M98" i="46"/>
  <c r="N98" i="46"/>
  <c r="O98" i="46"/>
  <c r="Q98" i="46"/>
  <c r="R98" i="46"/>
  <c r="S98" i="46"/>
  <c r="U98" i="46"/>
  <c r="V98" i="46"/>
  <c r="W98" i="46"/>
  <c r="X98" i="46"/>
  <c r="Y98" i="46"/>
  <c r="Z98" i="46"/>
  <c r="AA98" i="46"/>
  <c r="AC98" i="46"/>
  <c r="AD98" i="46"/>
  <c r="AE98" i="46"/>
  <c r="AF98" i="46"/>
  <c r="AG98" i="46"/>
  <c r="AH98" i="46"/>
  <c r="AI98" i="46"/>
  <c r="AJ98" i="46"/>
  <c r="AK98" i="46"/>
  <c r="AM98" i="46"/>
  <c r="AN98" i="46"/>
  <c r="AO98" i="46"/>
  <c r="AP98" i="46"/>
  <c r="AR98" i="46"/>
  <c r="AS98" i="46"/>
  <c r="AT98" i="46"/>
  <c r="AU98" i="46"/>
  <c r="AW98" i="46"/>
  <c r="A99" i="46"/>
  <c r="B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Q99" i="46"/>
  <c r="R99" i="46"/>
  <c r="S99" i="46"/>
  <c r="U99" i="46"/>
  <c r="V99" i="46"/>
  <c r="W99" i="46"/>
  <c r="X99" i="46"/>
  <c r="Y99" i="46"/>
  <c r="Z99" i="46"/>
  <c r="AA99" i="46"/>
  <c r="AC99" i="46"/>
  <c r="AD99" i="46"/>
  <c r="AE99" i="46"/>
  <c r="AF99" i="46"/>
  <c r="AG99" i="46"/>
  <c r="AH99" i="46"/>
  <c r="AI99" i="46"/>
  <c r="AJ99" i="46"/>
  <c r="AK99" i="46"/>
  <c r="AM99" i="46"/>
  <c r="AN99" i="46"/>
  <c r="AO99" i="46"/>
  <c r="AP99" i="46"/>
  <c r="AR99" i="46"/>
  <c r="AS99" i="46"/>
  <c r="AT99" i="46"/>
  <c r="AU99" i="46"/>
  <c r="AW99" i="46"/>
  <c r="A100" i="46"/>
  <c r="B100" i="46"/>
  <c r="D100" i="46"/>
  <c r="E100" i="46"/>
  <c r="F100" i="46"/>
  <c r="G100" i="46"/>
  <c r="H100" i="46"/>
  <c r="I100" i="46"/>
  <c r="J100" i="46"/>
  <c r="K100" i="46"/>
  <c r="L100" i="46"/>
  <c r="M100" i="46"/>
  <c r="N100" i="46"/>
  <c r="O100" i="46"/>
  <c r="Q100" i="46"/>
  <c r="R100" i="46"/>
  <c r="S100" i="46"/>
  <c r="U100" i="46"/>
  <c r="V100" i="46"/>
  <c r="W100" i="46"/>
  <c r="X100" i="46"/>
  <c r="Y100" i="46"/>
  <c r="Z100" i="46"/>
  <c r="AA100" i="46"/>
  <c r="AC100" i="46"/>
  <c r="AD100" i="46"/>
  <c r="AE100" i="46"/>
  <c r="AF100" i="46"/>
  <c r="AG100" i="46"/>
  <c r="AH100" i="46"/>
  <c r="AI100" i="46"/>
  <c r="AJ100" i="46"/>
  <c r="AK100" i="46"/>
  <c r="AM100" i="46"/>
  <c r="AN100" i="46"/>
  <c r="AO100" i="46"/>
  <c r="AP100" i="46"/>
  <c r="AR100" i="46"/>
  <c r="AS100" i="46"/>
  <c r="AT100" i="46"/>
  <c r="AU100" i="46"/>
  <c r="AW100" i="46"/>
  <c r="A101" i="46"/>
  <c r="B101" i="46"/>
  <c r="D101" i="46"/>
  <c r="E101" i="46"/>
  <c r="F101" i="46"/>
  <c r="G101" i="46"/>
  <c r="H101" i="46"/>
  <c r="I101" i="46"/>
  <c r="J101" i="46"/>
  <c r="K101" i="46"/>
  <c r="L101" i="46"/>
  <c r="M101" i="46"/>
  <c r="N101" i="46"/>
  <c r="O101" i="46"/>
  <c r="Q101" i="46"/>
  <c r="R101" i="46"/>
  <c r="S101" i="46"/>
  <c r="U101" i="46"/>
  <c r="V101" i="46"/>
  <c r="W101" i="46"/>
  <c r="X101" i="46"/>
  <c r="Y101" i="46"/>
  <c r="Z101" i="46"/>
  <c r="AA101" i="46"/>
  <c r="AC101" i="46"/>
  <c r="AD101" i="46"/>
  <c r="AE101" i="46"/>
  <c r="AF101" i="46"/>
  <c r="AG101" i="46"/>
  <c r="AH101" i="46"/>
  <c r="AI101" i="46"/>
  <c r="AJ101" i="46"/>
  <c r="AK101" i="46"/>
  <c r="AM101" i="46"/>
  <c r="AN101" i="46"/>
  <c r="AO101" i="46"/>
  <c r="AP101" i="46"/>
  <c r="AR101" i="46"/>
  <c r="AS101" i="46"/>
  <c r="AT101" i="46"/>
  <c r="AU101" i="46"/>
  <c r="AW101" i="46"/>
  <c r="A102" i="46"/>
  <c r="B102" i="46"/>
  <c r="D102" i="46"/>
  <c r="E102" i="46"/>
  <c r="F102" i="46"/>
  <c r="G102" i="46"/>
  <c r="H102" i="46"/>
  <c r="I102" i="46"/>
  <c r="J102" i="46"/>
  <c r="K102" i="46"/>
  <c r="L102" i="46"/>
  <c r="M102" i="46"/>
  <c r="N102" i="46"/>
  <c r="O102" i="46"/>
  <c r="Q102" i="46"/>
  <c r="R102" i="46"/>
  <c r="S102" i="46"/>
  <c r="U102" i="46"/>
  <c r="V102" i="46"/>
  <c r="W102" i="46"/>
  <c r="X102" i="46"/>
  <c r="Y102" i="46"/>
  <c r="Z102" i="46"/>
  <c r="AA102" i="46"/>
  <c r="AC102" i="46"/>
  <c r="AD102" i="46"/>
  <c r="AE102" i="46"/>
  <c r="AF102" i="46"/>
  <c r="AG102" i="46"/>
  <c r="AH102" i="46"/>
  <c r="AI102" i="46"/>
  <c r="AJ102" i="46"/>
  <c r="AK102" i="46"/>
  <c r="AM102" i="46"/>
  <c r="AN102" i="46"/>
  <c r="AO102" i="46"/>
  <c r="AP102" i="46"/>
  <c r="AR102" i="46"/>
  <c r="AS102" i="46"/>
  <c r="AT102" i="46"/>
  <c r="AU102" i="46"/>
  <c r="AW102" i="46"/>
  <c r="A103" i="46"/>
  <c r="B103" i="46"/>
  <c r="D103" i="46"/>
  <c r="E103" i="46"/>
  <c r="F103" i="46"/>
  <c r="G103" i="46"/>
  <c r="H103" i="46"/>
  <c r="I103" i="46"/>
  <c r="J103" i="46"/>
  <c r="K103" i="46"/>
  <c r="L103" i="46"/>
  <c r="M103" i="46"/>
  <c r="N103" i="46"/>
  <c r="O103" i="46"/>
  <c r="Q103" i="46"/>
  <c r="R103" i="46"/>
  <c r="S103" i="46"/>
  <c r="U103" i="46"/>
  <c r="V103" i="46"/>
  <c r="W103" i="46"/>
  <c r="X103" i="46"/>
  <c r="Y103" i="46"/>
  <c r="Z103" i="46"/>
  <c r="AA103" i="46"/>
  <c r="AC103" i="46"/>
  <c r="AD103" i="46"/>
  <c r="AE103" i="46"/>
  <c r="AF103" i="46"/>
  <c r="AG103" i="46"/>
  <c r="AH103" i="46"/>
  <c r="AI103" i="46"/>
  <c r="AJ103" i="46"/>
  <c r="AK103" i="46"/>
  <c r="AM103" i="46"/>
  <c r="AN103" i="46"/>
  <c r="AO103" i="46"/>
  <c r="AP103" i="46"/>
  <c r="AR103" i="46"/>
  <c r="AS103" i="46"/>
  <c r="AT103" i="46"/>
  <c r="AU103" i="46"/>
  <c r="AW103" i="46"/>
  <c r="A104" i="46"/>
  <c r="B104" i="46"/>
  <c r="D104" i="46"/>
  <c r="E104" i="46"/>
  <c r="F104" i="46"/>
  <c r="G104" i="46"/>
  <c r="H104" i="46"/>
  <c r="I104" i="46"/>
  <c r="J104" i="46"/>
  <c r="K104" i="46"/>
  <c r="L104" i="46"/>
  <c r="M104" i="46"/>
  <c r="N104" i="46"/>
  <c r="O104" i="46"/>
  <c r="Q104" i="46"/>
  <c r="R104" i="46"/>
  <c r="S104" i="46"/>
  <c r="U104" i="46"/>
  <c r="V104" i="46"/>
  <c r="W104" i="46"/>
  <c r="X104" i="46"/>
  <c r="Y104" i="46"/>
  <c r="Z104" i="46"/>
  <c r="AA104" i="46"/>
  <c r="AC104" i="46"/>
  <c r="AD104" i="46"/>
  <c r="AE104" i="46"/>
  <c r="AF104" i="46"/>
  <c r="AG104" i="46"/>
  <c r="AH104" i="46"/>
  <c r="AI104" i="46"/>
  <c r="AJ104" i="46"/>
  <c r="AK104" i="46"/>
  <c r="AM104" i="46"/>
  <c r="AN104" i="46"/>
  <c r="AO104" i="46"/>
  <c r="AP104" i="46"/>
  <c r="AR104" i="46"/>
  <c r="AS104" i="46"/>
  <c r="AT104" i="46"/>
  <c r="AU104" i="46"/>
  <c r="AW104" i="46"/>
  <c r="A105" i="46"/>
  <c r="B105" i="46"/>
  <c r="D105" i="46"/>
  <c r="E105" i="46"/>
  <c r="F105" i="46"/>
  <c r="G105" i="46"/>
  <c r="H105" i="46"/>
  <c r="I105" i="46"/>
  <c r="J105" i="46"/>
  <c r="K105" i="46"/>
  <c r="L105" i="46"/>
  <c r="M105" i="46"/>
  <c r="N105" i="46"/>
  <c r="O105" i="46"/>
  <c r="Q105" i="46"/>
  <c r="R105" i="46"/>
  <c r="S105" i="46"/>
  <c r="U105" i="46"/>
  <c r="V105" i="46"/>
  <c r="W105" i="46"/>
  <c r="X105" i="46"/>
  <c r="Y105" i="46"/>
  <c r="Z105" i="46"/>
  <c r="AA105" i="46"/>
  <c r="AC105" i="46"/>
  <c r="AD105" i="46"/>
  <c r="AE105" i="46"/>
  <c r="AF105" i="46"/>
  <c r="AG105" i="46"/>
  <c r="AH105" i="46"/>
  <c r="AI105" i="46"/>
  <c r="AJ105" i="46"/>
  <c r="AK105" i="46"/>
  <c r="AM105" i="46"/>
  <c r="AN105" i="46"/>
  <c r="AO105" i="46"/>
  <c r="AP105" i="46"/>
  <c r="AR105" i="46"/>
  <c r="AS105" i="46"/>
  <c r="AT105" i="46"/>
  <c r="AU105" i="46"/>
  <c r="AW105" i="46"/>
  <c r="A106" i="46"/>
  <c r="B106" i="46"/>
  <c r="D106" i="46"/>
  <c r="E106" i="46"/>
  <c r="F106" i="46"/>
  <c r="G106" i="46"/>
  <c r="H106" i="46"/>
  <c r="I106" i="46"/>
  <c r="J106" i="46"/>
  <c r="K106" i="46"/>
  <c r="L106" i="46"/>
  <c r="M106" i="46"/>
  <c r="N106" i="46"/>
  <c r="O106" i="46"/>
  <c r="Q106" i="46"/>
  <c r="R106" i="46"/>
  <c r="S106" i="46"/>
  <c r="U106" i="46"/>
  <c r="V106" i="46"/>
  <c r="W106" i="46"/>
  <c r="X106" i="46"/>
  <c r="Y106" i="46"/>
  <c r="Z106" i="46"/>
  <c r="AA106" i="46"/>
  <c r="AC106" i="46"/>
  <c r="AD106" i="46"/>
  <c r="AE106" i="46"/>
  <c r="AF106" i="46"/>
  <c r="AG106" i="46"/>
  <c r="AH106" i="46"/>
  <c r="AI106" i="46"/>
  <c r="AJ106" i="46"/>
  <c r="AK106" i="46"/>
  <c r="AM106" i="46"/>
  <c r="AN106" i="46"/>
  <c r="AO106" i="46"/>
  <c r="AP106" i="46"/>
  <c r="AR106" i="46"/>
  <c r="AS106" i="46"/>
  <c r="AT106" i="46"/>
  <c r="AU106" i="46"/>
  <c r="AW106" i="46"/>
  <c r="A107" i="46"/>
  <c r="B107" i="46"/>
  <c r="D107" i="46"/>
  <c r="E107" i="46"/>
  <c r="F107" i="46"/>
  <c r="G107" i="46"/>
  <c r="H107" i="46"/>
  <c r="I107" i="46"/>
  <c r="J107" i="46"/>
  <c r="K107" i="46"/>
  <c r="L107" i="46"/>
  <c r="M107" i="46"/>
  <c r="N107" i="46"/>
  <c r="O107" i="46"/>
  <c r="Q107" i="46"/>
  <c r="R107" i="46"/>
  <c r="S107" i="46"/>
  <c r="U107" i="46"/>
  <c r="V107" i="46"/>
  <c r="W107" i="46"/>
  <c r="X107" i="46"/>
  <c r="Y107" i="46"/>
  <c r="Z107" i="46"/>
  <c r="AA107" i="46"/>
  <c r="AC107" i="46"/>
  <c r="AD107" i="46"/>
  <c r="AE107" i="46"/>
  <c r="AF107" i="46"/>
  <c r="AG107" i="46"/>
  <c r="AH107" i="46"/>
  <c r="AI107" i="46"/>
  <c r="AJ107" i="46"/>
  <c r="AK107" i="46"/>
  <c r="AM107" i="46"/>
  <c r="AN107" i="46"/>
  <c r="AO107" i="46"/>
  <c r="AP107" i="46"/>
  <c r="AR107" i="46"/>
  <c r="AS107" i="46"/>
  <c r="AT107" i="46"/>
  <c r="AU107" i="46"/>
  <c r="AW107" i="46"/>
  <c r="A108" i="46"/>
  <c r="B108" i="46"/>
  <c r="D108" i="46"/>
  <c r="E108" i="46"/>
  <c r="F108" i="46"/>
  <c r="G108" i="46"/>
  <c r="H108" i="46"/>
  <c r="I108" i="46"/>
  <c r="J108" i="46"/>
  <c r="K108" i="46"/>
  <c r="L108" i="46"/>
  <c r="M108" i="46"/>
  <c r="N108" i="46"/>
  <c r="O108" i="46"/>
  <c r="Q108" i="46"/>
  <c r="R108" i="46"/>
  <c r="S108" i="46"/>
  <c r="U108" i="46"/>
  <c r="V108" i="46"/>
  <c r="W108" i="46"/>
  <c r="X108" i="46"/>
  <c r="Y108" i="46"/>
  <c r="Z108" i="46"/>
  <c r="AA108" i="46"/>
  <c r="AC108" i="46"/>
  <c r="AD108" i="46"/>
  <c r="AE108" i="46"/>
  <c r="AF108" i="46"/>
  <c r="AG108" i="46"/>
  <c r="AH108" i="46"/>
  <c r="AI108" i="46"/>
  <c r="AJ108" i="46"/>
  <c r="AK108" i="46"/>
  <c r="AM108" i="46"/>
  <c r="AN108" i="46"/>
  <c r="AO108" i="46"/>
  <c r="AP108" i="46"/>
  <c r="AR108" i="46"/>
  <c r="AS108" i="46"/>
  <c r="AT108" i="46"/>
  <c r="AU108" i="46"/>
  <c r="AW108" i="46"/>
  <c r="A109" i="46"/>
  <c r="B109" i="46"/>
  <c r="D109" i="46"/>
  <c r="E109" i="46"/>
  <c r="F109" i="46"/>
  <c r="G109" i="46"/>
  <c r="H109" i="46"/>
  <c r="I109" i="46"/>
  <c r="J109" i="46"/>
  <c r="K109" i="46"/>
  <c r="L109" i="46"/>
  <c r="M109" i="46"/>
  <c r="N109" i="46"/>
  <c r="O109" i="46"/>
  <c r="Q109" i="46"/>
  <c r="R109" i="46"/>
  <c r="S109" i="46"/>
  <c r="U109" i="46"/>
  <c r="V109" i="46"/>
  <c r="W109" i="46"/>
  <c r="X109" i="46"/>
  <c r="Y109" i="46"/>
  <c r="Z109" i="46"/>
  <c r="AA109" i="46"/>
  <c r="AC109" i="46"/>
  <c r="AD109" i="46"/>
  <c r="AE109" i="46"/>
  <c r="AF109" i="46"/>
  <c r="AG109" i="46"/>
  <c r="AH109" i="46"/>
  <c r="AI109" i="46"/>
  <c r="AJ109" i="46"/>
  <c r="AK109" i="46"/>
  <c r="AM109" i="46"/>
  <c r="AN109" i="46"/>
  <c r="AO109" i="46"/>
  <c r="AP109" i="46"/>
  <c r="AR109" i="46"/>
  <c r="AS109" i="46"/>
  <c r="AT109" i="46"/>
  <c r="AU109" i="46"/>
  <c r="AW109" i="46"/>
  <c r="A110" i="46"/>
  <c r="B110" i="46"/>
  <c r="D110" i="46"/>
  <c r="E110" i="46"/>
  <c r="F110" i="46"/>
  <c r="G110" i="46"/>
  <c r="H110" i="46"/>
  <c r="I110" i="46"/>
  <c r="J110" i="46"/>
  <c r="K110" i="46"/>
  <c r="L110" i="46"/>
  <c r="M110" i="46"/>
  <c r="N110" i="46"/>
  <c r="O110" i="46"/>
  <c r="Q110" i="46"/>
  <c r="R110" i="46"/>
  <c r="S110" i="46"/>
  <c r="U110" i="46"/>
  <c r="V110" i="46"/>
  <c r="W110" i="46"/>
  <c r="X110" i="46"/>
  <c r="Y110" i="46"/>
  <c r="Z110" i="46"/>
  <c r="AA110" i="46"/>
  <c r="AC110" i="46"/>
  <c r="AD110" i="46"/>
  <c r="AE110" i="46"/>
  <c r="AF110" i="46"/>
  <c r="AG110" i="46"/>
  <c r="AH110" i="46"/>
  <c r="AI110" i="46"/>
  <c r="AJ110" i="46"/>
  <c r="AK110" i="46"/>
  <c r="AM110" i="46"/>
  <c r="AN110" i="46"/>
  <c r="AO110" i="46"/>
  <c r="AP110" i="46"/>
  <c r="AR110" i="46"/>
  <c r="AS110" i="46"/>
  <c r="AT110" i="46"/>
  <c r="AU110" i="46"/>
  <c r="AW110" i="46"/>
  <c r="A111" i="46"/>
  <c r="B111" i="46"/>
  <c r="D111" i="46"/>
  <c r="E111" i="46"/>
  <c r="F111" i="46"/>
  <c r="G111" i="46"/>
  <c r="H111" i="46"/>
  <c r="I111" i="46"/>
  <c r="J111" i="46"/>
  <c r="K111" i="46"/>
  <c r="L111" i="46"/>
  <c r="M111" i="46"/>
  <c r="N111" i="46"/>
  <c r="O111" i="46"/>
  <c r="Q111" i="46"/>
  <c r="R111" i="46"/>
  <c r="S111" i="46"/>
  <c r="U111" i="46"/>
  <c r="V111" i="46"/>
  <c r="W111" i="46"/>
  <c r="X111" i="46"/>
  <c r="Y111" i="46"/>
  <c r="Z111" i="46"/>
  <c r="AA111" i="46"/>
  <c r="AC111" i="46"/>
  <c r="AD111" i="46"/>
  <c r="AE111" i="46"/>
  <c r="AF111" i="46"/>
  <c r="AG111" i="46"/>
  <c r="AH111" i="46"/>
  <c r="AI111" i="46"/>
  <c r="AJ111" i="46"/>
  <c r="AK111" i="46"/>
  <c r="AM111" i="46"/>
  <c r="AN111" i="46"/>
  <c r="AO111" i="46"/>
  <c r="AP111" i="46"/>
  <c r="AR111" i="46"/>
  <c r="AS111" i="46"/>
  <c r="AT111" i="46"/>
  <c r="AU111" i="46"/>
  <c r="AW111" i="46"/>
  <c r="A112" i="46"/>
  <c r="B112" i="46"/>
  <c r="D112" i="46"/>
  <c r="E112" i="46"/>
  <c r="F112" i="46"/>
  <c r="G112" i="46"/>
  <c r="H112" i="46"/>
  <c r="I112" i="46"/>
  <c r="J112" i="46"/>
  <c r="K112" i="46"/>
  <c r="L112" i="46"/>
  <c r="M112" i="46"/>
  <c r="N112" i="46"/>
  <c r="O112" i="46"/>
  <c r="Q112" i="46"/>
  <c r="R112" i="46"/>
  <c r="S112" i="46"/>
  <c r="U112" i="46"/>
  <c r="V112" i="46"/>
  <c r="W112" i="46"/>
  <c r="X112" i="46"/>
  <c r="Y112" i="46"/>
  <c r="Z112" i="46"/>
  <c r="AA112" i="46"/>
  <c r="AC112" i="46"/>
  <c r="AD112" i="46"/>
  <c r="AE112" i="46"/>
  <c r="AF112" i="46"/>
  <c r="AG112" i="46"/>
  <c r="AH112" i="46"/>
  <c r="AI112" i="46"/>
  <c r="AJ112" i="46"/>
  <c r="AK112" i="46"/>
  <c r="AM112" i="46"/>
  <c r="AN112" i="46"/>
  <c r="AO112" i="46"/>
  <c r="AP112" i="46"/>
  <c r="AR112" i="46"/>
  <c r="AS112" i="46"/>
  <c r="AT112" i="46"/>
  <c r="AU112" i="46"/>
  <c r="AW112" i="46"/>
  <c r="A113" i="46"/>
  <c r="B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Q113" i="46"/>
  <c r="R113" i="46"/>
  <c r="S113" i="46"/>
  <c r="U113" i="46"/>
  <c r="V113" i="46"/>
  <c r="W113" i="46"/>
  <c r="X113" i="46"/>
  <c r="Y113" i="46"/>
  <c r="Z113" i="46"/>
  <c r="AA113" i="46"/>
  <c r="AC113" i="46"/>
  <c r="AD113" i="46"/>
  <c r="AE113" i="46"/>
  <c r="AF113" i="46"/>
  <c r="AG113" i="46"/>
  <c r="AH113" i="46"/>
  <c r="AI113" i="46"/>
  <c r="AJ113" i="46"/>
  <c r="AK113" i="46"/>
  <c r="AM113" i="46"/>
  <c r="AN113" i="46"/>
  <c r="AO113" i="46"/>
  <c r="AP113" i="46"/>
  <c r="AR113" i="46"/>
  <c r="AS113" i="46"/>
  <c r="AT113" i="46"/>
  <c r="AU113" i="46"/>
  <c r="AW113" i="46"/>
  <c r="A114" i="46"/>
  <c r="B114" i="46"/>
  <c r="D114" i="46"/>
  <c r="E114" i="46"/>
  <c r="F114" i="46"/>
  <c r="G114" i="46"/>
  <c r="H114" i="46"/>
  <c r="I114" i="46"/>
  <c r="J114" i="46"/>
  <c r="K114" i="46"/>
  <c r="L114" i="46"/>
  <c r="M114" i="46"/>
  <c r="N114" i="46"/>
  <c r="O114" i="46"/>
  <c r="Q114" i="46"/>
  <c r="R114" i="46"/>
  <c r="S114" i="46"/>
  <c r="U114" i="46"/>
  <c r="V114" i="46"/>
  <c r="W114" i="46"/>
  <c r="X114" i="46"/>
  <c r="Y114" i="46"/>
  <c r="Z114" i="46"/>
  <c r="AA114" i="46"/>
  <c r="AC114" i="46"/>
  <c r="AD114" i="46"/>
  <c r="AE114" i="46"/>
  <c r="AF114" i="46"/>
  <c r="AG114" i="46"/>
  <c r="AH114" i="46"/>
  <c r="AI114" i="46"/>
  <c r="AJ114" i="46"/>
  <c r="AK114" i="46"/>
  <c r="AM114" i="46"/>
  <c r="AN114" i="46"/>
  <c r="AO114" i="46"/>
  <c r="AP114" i="46"/>
  <c r="AR114" i="46"/>
  <c r="AS114" i="46"/>
  <c r="AT114" i="46"/>
  <c r="AU114" i="46"/>
  <c r="AW114" i="46"/>
  <c r="A115" i="46"/>
  <c r="B115" i="46"/>
  <c r="D115" i="46"/>
  <c r="E115" i="46"/>
  <c r="F115" i="46"/>
  <c r="G115" i="46"/>
  <c r="H115" i="46"/>
  <c r="I115" i="46"/>
  <c r="J115" i="46"/>
  <c r="K115" i="46"/>
  <c r="L115" i="46"/>
  <c r="M115" i="46"/>
  <c r="N115" i="46"/>
  <c r="O115" i="46"/>
  <c r="Q115" i="46"/>
  <c r="R115" i="46"/>
  <c r="S115" i="46"/>
  <c r="U115" i="46"/>
  <c r="V115" i="46"/>
  <c r="W115" i="46"/>
  <c r="X115" i="46"/>
  <c r="Y115" i="46"/>
  <c r="Z115" i="46"/>
  <c r="AA115" i="46"/>
  <c r="AC115" i="46"/>
  <c r="AD115" i="46"/>
  <c r="AE115" i="46"/>
  <c r="AF115" i="46"/>
  <c r="AG115" i="46"/>
  <c r="AH115" i="46"/>
  <c r="AI115" i="46"/>
  <c r="AJ115" i="46"/>
  <c r="AK115" i="46"/>
  <c r="AM115" i="46"/>
  <c r="AN115" i="46"/>
  <c r="AO115" i="46"/>
  <c r="AP115" i="46"/>
  <c r="AR115" i="46"/>
  <c r="AS115" i="46"/>
  <c r="AT115" i="46"/>
  <c r="AU115" i="46"/>
  <c r="AW115" i="46"/>
  <c r="A116" i="46"/>
  <c r="B116" i="46"/>
  <c r="D116" i="46"/>
  <c r="E116" i="46"/>
  <c r="F116" i="46"/>
  <c r="G116" i="46"/>
  <c r="H116" i="46"/>
  <c r="I116" i="46"/>
  <c r="J116" i="46"/>
  <c r="K116" i="46"/>
  <c r="L116" i="46"/>
  <c r="M116" i="46"/>
  <c r="N116" i="46"/>
  <c r="O116" i="46"/>
  <c r="Q116" i="46"/>
  <c r="R116" i="46"/>
  <c r="S116" i="46"/>
  <c r="U116" i="46"/>
  <c r="V116" i="46"/>
  <c r="W116" i="46"/>
  <c r="X116" i="46"/>
  <c r="Y116" i="46"/>
  <c r="Z116" i="46"/>
  <c r="AA116" i="46"/>
  <c r="AC116" i="46"/>
  <c r="AD116" i="46"/>
  <c r="AE116" i="46"/>
  <c r="AF116" i="46"/>
  <c r="AG116" i="46"/>
  <c r="AH116" i="46"/>
  <c r="AI116" i="46"/>
  <c r="AJ116" i="46"/>
  <c r="AK116" i="46"/>
  <c r="AM116" i="46"/>
  <c r="AN116" i="46"/>
  <c r="AO116" i="46"/>
  <c r="AP116" i="46"/>
  <c r="AR116" i="46"/>
  <c r="AS116" i="46"/>
  <c r="AT116" i="46"/>
  <c r="AU116" i="46"/>
  <c r="AW116" i="46"/>
  <c r="A117" i="46"/>
  <c r="B117" i="46"/>
  <c r="D117" i="46"/>
  <c r="E117" i="46"/>
  <c r="F117" i="46"/>
  <c r="G117" i="46"/>
  <c r="H117" i="46"/>
  <c r="I117" i="46"/>
  <c r="J117" i="46"/>
  <c r="K117" i="46"/>
  <c r="L117" i="46"/>
  <c r="M117" i="46"/>
  <c r="N117" i="46"/>
  <c r="O117" i="46"/>
  <c r="Q117" i="46"/>
  <c r="R117" i="46"/>
  <c r="S117" i="46"/>
  <c r="U117" i="46"/>
  <c r="V117" i="46"/>
  <c r="W117" i="46"/>
  <c r="X117" i="46"/>
  <c r="Y117" i="46"/>
  <c r="Z117" i="46"/>
  <c r="AA117" i="46"/>
  <c r="AC117" i="46"/>
  <c r="AD117" i="46"/>
  <c r="AE117" i="46"/>
  <c r="AF117" i="46"/>
  <c r="AG117" i="46"/>
  <c r="AH117" i="46"/>
  <c r="AI117" i="46"/>
  <c r="AJ117" i="46"/>
  <c r="AK117" i="46"/>
  <c r="AM117" i="46"/>
  <c r="AN117" i="46"/>
  <c r="AO117" i="46"/>
  <c r="AP117" i="46"/>
  <c r="AR117" i="46"/>
  <c r="AS117" i="46"/>
  <c r="AT117" i="46"/>
  <c r="AU117" i="46"/>
  <c r="AW117" i="46"/>
  <c r="A118" i="46"/>
  <c r="B118" i="46"/>
  <c r="D118" i="46"/>
  <c r="E118" i="46"/>
  <c r="F118" i="46"/>
  <c r="G118" i="46"/>
  <c r="H118" i="46"/>
  <c r="I118" i="46"/>
  <c r="J118" i="46"/>
  <c r="K118" i="46"/>
  <c r="L118" i="46"/>
  <c r="M118" i="46"/>
  <c r="N118" i="46"/>
  <c r="O118" i="46"/>
  <c r="Q118" i="46"/>
  <c r="R118" i="46"/>
  <c r="S118" i="46"/>
  <c r="U118" i="46"/>
  <c r="V118" i="46"/>
  <c r="W118" i="46"/>
  <c r="X118" i="46"/>
  <c r="Y118" i="46"/>
  <c r="Z118" i="46"/>
  <c r="AA118" i="46"/>
  <c r="AC118" i="46"/>
  <c r="AD118" i="46"/>
  <c r="AE118" i="46"/>
  <c r="AF118" i="46"/>
  <c r="AG118" i="46"/>
  <c r="AH118" i="46"/>
  <c r="AI118" i="46"/>
  <c r="AJ118" i="46"/>
  <c r="AK118" i="46"/>
  <c r="AM118" i="46"/>
  <c r="AN118" i="46"/>
  <c r="AO118" i="46"/>
  <c r="AP118" i="46"/>
  <c r="AR118" i="46"/>
  <c r="AS118" i="46"/>
  <c r="AT118" i="46"/>
  <c r="AU118" i="46"/>
  <c r="AW118" i="46"/>
  <c r="A119" i="46"/>
  <c r="B119" i="46"/>
  <c r="D119" i="46"/>
  <c r="E119" i="46"/>
  <c r="F119" i="46"/>
  <c r="G119" i="46"/>
  <c r="H119" i="46"/>
  <c r="I119" i="46"/>
  <c r="J119" i="46"/>
  <c r="K119" i="46"/>
  <c r="L119" i="46"/>
  <c r="M119" i="46"/>
  <c r="N119" i="46"/>
  <c r="O119" i="46"/>
  <c r="Q119" i="46"/>
  <c r="R119" i="46"/>
  <c r="S119" i="46"/>
  <c r="U119" i="46"/>
  <c r="V119" i="46"/>
  <c r="W119" i="46"/>
  <c r="X119" i="46"/>
  <c r="Y119" i="46"/>
  <c r="Z119" i="46"/>
  <c r="AA119" i="46"/>
  <c r="AC119" i="46"/>
  <c r="AD119" i="46"/>
  <c r="AE119" i="46"/>
  <c r="AF119" i="46"/>
  <c r="AG119" i="46"/>
  <c r="AH119" i="46"/>
  <c r="AI119" i="46"/>
  <c r="AJ119" i="46"/>
  <c r="AK119" i="46"/>
  <c r="AM119" i="46"/>
  <c r="AN119" i="46"/>
  <c r="AO119" i="46"/>
  <c r="AP119" i="46"/>
  <c r="AR119" i="46"/>
  <c r="AS119" i="46"/>
  <c r="AT119" i="46"/>
  <c r="AU119" i="46"/>
  <c r="AW119" i="46"/>
  <c r="A120" i="46"/>
  <c r="B120" i="46"/>
  <c r="D120" i="46"/>
  <c r="E120" i="46"/>
  <c r="F120" i="46"/>
  <c r="G120" i="46"/>
  <c r="H120" i="46"/>
  <c r="I120" i="46"/>
  <c r="J120" i="46"/>
  <c r="K120" i="46"/>
  <c r="L120" i="46"/>
  <c r="M120" i="46"/>
  <c r="N120" i="46"/>
  <c r="O120" i="46"/>
  <c r="Q120" i="46"/>
  <c r="R120" i="46"/>
  <c r="S120" i="46"/>
  <c r="U120" i="46"/>
  <c r="V120" i="46"/>
  <c r="W120" i="46"/>
  <c r="X120" i="46"/>
  <c r="Y120" i="46"/>
  <c r="Z120" i="46"/>
  <c r="AA120" i="46"/>
  <c r="AC120" i="46"/>
  <c r="AD120" i="46"/>
  <c r="AE120" i="46"/>
  <c r="AF120" i="46"/>
  <c r="AG120" i="46"/>
  <c r="AH120" i="46"/>
  <c r="AI120" i="46"/>
  <c r="AJ120" i="46"/>
  <c r="AK120" i="46"/>
  <c r="AM120" i="46"/>
  <c r="AN120" i="46"/>
  <c r="AO120" i="46"/>
  <c r="AP120" i="46"/>
  <c r="AR120" i="46"/>
  <c r="AS120" i="46"/>
  <c r="AT120" i="46"/>
  <c r="AU120" i="46"/>
  <c r="AW120" i="46"/>
  <c r="A121" i="46"/>
  <c r="B121" i="46"/>
  <c r="D121" i="46"/>
  <c r="E121" i="46"/>
  <c r="F121" i="46"/>
  <c r="G121" i="46"/>
  <c r="H121" i="46"/>
  <c r="I121" i="46"/>
  <c r="J121" i="46"/>
  <c r="K121" i="46"/>
  <c r="L121" i="46"/>
  <c r="M121" i="46"/>
  <c r="N121" i="46"/>
  <c r="O121" i="46"/>
  <c r="Q121" i="46"/>
  <c r="R121" i="46"/>
  <c r="S121" i="46"/>
  <c r="U121" i="46"/>
  <c r="V121" i="46"/>
  <c r="W121" i="46"/>
  <c r="X121" i="46"/>
  <c r="Y121" i="46"/>
  <c r="Z121" i="46"/>
  <c r="AA121" i="46"/>
  <c r="AC121" i="46"/>
  <c r="AD121" i="46"/>
  <c r="AE121" i="46"/>
  <c r="AF121" i="46"/>
  <c r="AG121" i="46"/>
  <c r="AH121" i="46"/>
  <c r="AI121" i="46"/>
  <c r="AJ121" i="46"/>
  <c r="AK121" i="46"/>
  <c r="AM121" i="46"/>
  <c r="AN121" i="46"/>
  <c r="AO121" i="46"/>
  <c r="AP121" i="46"/>
  <c r="AR121" i="46"/>
  <c r="AS121" i="46"/>
  <c r="AT121" i="46"/>
  <c r="AU121" i="46"/>
  <c r="AW121" i="46"/>
  <c r="A122" i="46"/>
  <c r="B122" i="46"/>
  <c r="D122" i="46"/>
  <c r="E122" i="46"/>
  <c r="F122" i="46"/>
  <c r="G122" i="46"/>
  <c r="H122" i="46"/>
  <c r="I122" i="46"/>
  <c r="J122" i="46"/>
  <c r="K122" i="46"/>
  <c r="L122" i="46"/>
  <c r="M122" i="46"/>
  <c r="N122" i="46"/>
  <c r="O122" i="46"/>
  <c r="Q122" i="46"/>
  <c r="R122" i="46"/>
  <c r="S122" i="46"/>
  <c r="U122" i="46"/>
  <c r="V122" i="46"/>
  <c r="W122" i="46"/>
  <c r="X122" i="46"/>
  <c r="Y122" i="46"/>
  <c r="Z122" i="46"/>
  <c r="AA122" i="46"/>
  <c r="AC122" i="46"/>
  <c r="AD122" i="46"/>
  <c r="AE122" i="46"/>
  <c r="AF122" i="46"/>
  <c r="AG122" i="46"/>
  <c r="AH122" i="46"/>
  <c r="AI122" i="46"/>
  <c r="AJ122" i="46"/>
  <c r="AK122" i="46"/>
  <c r="AM122" i="46"/>
  <c r="AN122" i="46"/>
  <c r="AO122" i="46"/>
  <c r="AP122" i="46"/>
  <c r="AR122" i="46"/>
  <c r="AS122" i="46"/>
  <c r="AT122" i="46"/>
  <c r="AU122" i="46"/>
  <c r="AW122" i="46"/>
  <c r="A123" i="46"/>
  <c r="B123" i="46"/>
  <c r="D123" i="46"/>
  <c r="E123" i="46"/>
  <c r="F123" i="46"/>
  <c r="G123" i="46"/>
  <c r="H123" i="46"/>
  <c r="I123" i="46"/>
  <c r="J123" i="46"/>
  <c r="K123" i="46"/>
  <c r="L123" i="46"/>
  <c r="M123" i="46"/>
  <c r="N123" i="46"/>
  <c r="O123" i="46"/>
  <c r="Q123" i="46"/>
  <c r="R123" i="46"/>
  <c r="S123" i="46"/>
  <c r="U123" i="46"/>
  <c r="V123" i="46"/>
  <c r="W123" i="46"/>
  <c r="X123" i="46"/>
  <c r="Y123" i="46"/>
  <c r="Z123" i="46"/>
  <c r="AA123" i="46"/>
  <c r="AC123" i="46"/>
  <c r="AD123" i="46"/>
  <c r="AE123" i="46"/>
  <c r="AF123" i="46"/>
  <c r="AG123" i="46"/>
  <c r="AH123" i="46"/>
  <c r="AI123" i="46"/>
  <c r="AJ123" i="46"/>
  <c r="AK123" i="46"/>
  <c r="AM123" i="46"/>
  <c r="AN123" i="46"/>
  <c r="AO123" i="46"/>
  <c r="AP123" i="46"/>
  <c r="AR123" i="46"/>
  <c r="AS123" i="46"/>
  <c r="AT123" i="46"/>
  <c r="AU123" i="46"/>
  <c r="AW123" i="46"/>
  <c r="A124" i="46"/>
  <c r="B124" i="46"/>
  <c r="D124" i="46"/>
  <c r="E124" i="46"/>
  <c r="F124" i="46"/>
  <c r="G124" i="46"/>
  <c r="H124" i="46"/>
  <c r="I124" i="46"/>
  <c r="J124" i="46"/>
  <c r="K124" i="46"/>
  <c r="L124" i="46"/>
  <c r="M124" i="46"/>
  <c r="N124" i="46"/>
  <c r="O124" i="46"/>
  <c r="Q124" i="46"/>
  <c r="R124" i="46"/>
  <c r="S124" i="46"/>
  <c r="U124" i="46"/>
  <c r="V124" i="46"/>
  <c r="W124" i="46"/>
  <c r="X124" i="46"/>
  <c r="Y124" i="46"/>
  <c r="Z124" i="46"/>
  <c r="AA124" i="46"/>
  <c r="AC124" i="46"/>
  <c r="AD124" i="46"/>
  <c r="AE124" i="46"/>
  <c r="AF124" i="46"/>
  <c r="AG124" i="46"/>
  <c r="AH124" i="46"/>
  <c r="AI124" i="46"/>
  <c r="AJ124" i="46"/>
  <c r="AK124" i="46"/>
  <c r="AM124" i="46"/>
  <c r="AN124" i="46"/>
  <c r="AO124" i="46"/>
  <c r="AP124" i="46"/>
  <c r="AR124" i="46"/>
  <c r="AS124" i="46"/>
  <c r="AT124" i="46"/>
  <c r="AU124" i="46"/>
  <c r="AW124" i="46"/>
  <c r="A125" i="46"/>
  <c r="B125" i="46"/>
  <c r="D125" i="46"/>
  <c r="E125" i="46"/>
  <c r="F125" i="46"/>
  <c r="G125" i="46"/>
  <c r="H125" i="46"/>
  <c r="I125" i="46"/>
  <c r="J125" i="46"/>
  <c r="K125" i="46"/>
  <c r="L125" i="46"/>
  <c r="M125" i="46"/>
  <c r="N125" i="46"/>
  <c r="O125" i="46"/>
  <c r="Q125" i="46"/>
  <c r="R125" i="46"/>
  <c r="S125" i="46"/>
  <c r="U125" i="46"/>
  <c r="V125" i="46"/>
  <c r="W125" i="46"/>
  <c r="X125" i="46"/>
  <c r="Y125" i="46"/>
  <c r="Z125" i="46"/>
  <c r="AA125" i="46"/>
  <c r="AC125" i="46"/>
  <c r="AD125" i="46"/>
  <c r="AE125" i="46"/>
  <c r="AF125" i="46"/>
  <c r="AG125" i="46"/>
  <c r="AH125" i="46"/>
  <c r="AI125" i="46"/>
  <c r="AJ125" i="46"/>
  <c r="AK125" i="46"/>
  <c r="AM125" i="46"/>
  <c r="AN125" i="46"/>
  <c r="AO125" i="46"/>
  <c r="AP125" i="46"/>
  <c r="AR125" i="46"/>
  <c r="AS125" i="46"/>
  <c r="AT125" i="46"/>
  <c r="AU125" i="46"/>
  <c r="AW125" i="46"/>
  <c r="A126" i="46"/>
  <c r="B126" i="46"/>
  <c r="D126" i="46"/>
  <c r="E126" i="46"/>
  <c r="F126" i="46"/>
  <c r="G126" i="46"/>
  <c r="H126" i="46"/>
  <c r="I126" i="46"/>
  <c r="J126" i="46"/>
  <c r="K126" i="46"/>
  <c r="L126" i="46"/>
  <c r="M126" i="46"/>
  <c r="N126" i="46"/>
  <c r="O126" i="46"/>
  <c r="Q126" i="46"/>
  <c r="R126" i="46"/>
  <c r="S126" i="46"/>
  <c r="U126" i="46"/>
  <c r="V126" i="46"/>
  <c r="W126" i="46"/>
  <c r="X126" i="46"/>
  <c r="Y126" i="46"/>
  <c r="Z126" i="46"/>
  <c r="AA126" i="46"/>
  <c r="AC126" i="46"/>
  <c r="AD126" i="46"/>
  <c r="AE126" i="46"/>
  <c r="AF126" i="46"/>
  <c r="AG126" i="46"/>
  <c r="AH126" i="46"/>
  <c r="AI126" i="46"/>
  <c r="AJ126" i="46"/>
  <c r="AK126" i="46"/>
  <c r="AM126" i="46"/>
  <c r="AN126" i="46"/>
  <c r="AO126" i="46"/>
  <c r="AP126" i="46"/>
  <c r="AR126" i="46"/>
  <c r="AS126" i="46"/>
  <c r="AT126" i="46"/>
  <c r="AU126" i="46"/>
  <c r="AW126" i="46"/>
  <c r="A127" i="46"/>
  <c r="B127" i="46"/>
  <c r="D127" i="46"/>
  <c r="E127" i="46"/>
  <c r="F127" i="46"/>
  <c r="G127" i="46"/>
  <c r="H127" i="46"/>
  <c r="I127" i="46"/>
  <c r="J127" i="46"/>
  <c r="K127" i="46"/>
  <c r="L127" i="46"/>
  <c r="M127" i="46"/>
  <c r="N127" i="46"/>
  <c r="O127" i="46"/>
  <c r="Q127" i="46"/>
  <c r="R127" i="46"/>
  <c r="S127" i="46"/>
  <c r="U127" i="46"/>
  <c r="V127" i="46"/>
  <c r="W127" i="46"/>
  <c r="X127" i="46"/>
  <c r="Y127" i="46"/>
  <c r="Z127" i="46"/>
  <c r="AA127" i="46"/>
  <c r="AC127" i="46"/>
  <c r="AD127" i="46"/>
  <c r="AE127" i="46"/>
  <c r="AF127" i="46"/>
  <c r="AG127" i="46"/>
  <c r="AH127" i="46"/>
  <c r="AI127" i="46"/>
  <c r="AJ127" i="46"/>
  <c r="AK127" i="46"/>
  <c r="AM127" i="46"/>
  <c r="AN127" i="46"/>
  <c r="AO127" i="46"/>
  <c r="AP127" i="46"/>
  <c r="AR127" i="46"/>
  <c r="AS127" i="46"/>
  <c r="AT127" i="46"/>
  <c r="AU127" i="46"/>
  <c r="AW127" i="46"/>
  <c r="A128" i="46"/>
  <c r="B128" i="46"/>
  <c r="D128" i="46"/>
  <c r="E128" i="46"/>
  <c r="F128" i="46"/>
  <c r="G128" i="46"/>
  <c r="H128" i="46"/>
  <c r="I128" i="46"/>
  <c r="J128" i="46"/>
  <c r="K128" i="46"/>
  <c r="L128" i="46"/>
  <c r="M128" i="46"/>
  <c r="N128" i="46"/>
  <c r="O128" i="46"/>
  <c r="Q128" i="46"/>
  <c r="R128" i="46"/>
  <c r="S128" i="46"/>
  <c r="U128" i="46"/>
  <c r="V128" i="46"/>
  <c r="W128" i="46"/>
  <c r="X128" i="46"/>
  <c r="Y128" i="46"/>
  <c r="Z128" i="46"/>
  <c r="AA128" i="46"/>
  <c r="AC128" i="46"/>
  <c r="AD128" i="46"/>
  <c r="AE128" i="46"/>
  <c r="AF128" i="46"/>
  <c r="AG128" i="46"/>
  <c r="AH128" i="46"/>
  <c r="AI128" i="46"/>
  <c r="AJ128" i="46"/>
  <c r="AK128" i="46"/>
  <c r="AM128" i="46"/>
  <c r="AN128" i="46"/>
  <c r="AO128" i="46"/>
  <c r="AP128" i="46"/>
  <c r="AR128" i="46"/>
  <c r="AS128" i="46"/>
  <c r="AT128" i="46"/>
  <c r="AU128" i="46"/>
  <c r="AW128" i="46"/>
  <c r="A129" i="46"/>
  <c r="B129" i="46"/>
  <c r="D129" i="46"/>
  <c r="E129" i="46"/>
  <c r="F129" i="46"/>
  <c r="G129" i="46"/>
  <c r="H129" i="46"/>
  <c r="I129" i="46"/>
  <c r="J129" i="46"/>
  <c r="K129" i="46"/>
  <c r="L129" i="46"/>
  <c r="M129" i="46"/>
  <c r="N129" i="46"/>
  <c r="O129" i="46"/>
  <c r="Q129" i="46"/>
  <c r="R129" i="46"/>
  <c r="S129" i="46"/>
  <c r="U129" i="46"/>
  <c r="V129" i="46"/>
  <c r="W129" i="46"/>
  <c r="X129" i="46"/>
  <c r="Y129" i="46"/>
  <c r="Z129" i="46"/>
  <c r="AA129" i="46"/>
  <c r="AC129" i="46"/>
  <c r="AD129" i="46"/>
  <c r="AE129" i="46"/>
  <c r="AF129" i="46"/>
  <c r="AG129" i="46"/>
  <c r="AH129" i="46"/>
  <c r="AI129" i="46"/>
  <c r="AJ129" i="46"/>
  <c r="AK129" i="46"/>
  <c r="AM129" i="46"/>
  <c r="AN129" i="46"/>
  <c r="AO129" i="46"/>
  <c r="AP129" i="46"/>
  <c r="AR129" i="46"/>
  <c r="AS129" i="46"/>
  <c r="AT129" i="46"/>
  <c r="AU129" i="46"/>
  <c r="AW129" i="46"/>
  <c r="A130" i="46"/>
  <c r="B130" i="46"/>
  <c r="D130" i="46"/>
  <c r="E130" i="46"/>
  <c r="F130" i="46"/>
  <c r="G130" i="46"/>
  <c r="H130" i="46"/>
  <c r="I130" i="46"/>
  <c r="J130" i="46"/>
  <c r="K130" i="46"/>
  <c r="L130" i="46"/>
  <c r="M130" i="46"/>
  <c r="N130" i="46"/>
  <c r="O130" i="46"/>
  <c r="Q130" i="46"/>
  <c r="R130" i="46"/>
  <c r="S130" i="46"/>
  <c r="U130" i="46"/>
  <c r="V130" i="46"/>
  <c r="W130" i="46"/>
  <c r="X130" i="46"/>
  <c r="Y130" i="46"/>
  <c r="Z130" i="46"/>
  <c r="AA130" i="46"/>
  <c r="AC130" i="46"/>
  <c r="AD130" i="46"/>
  <c r="AE130" i="46"/>
  <c r="AF130" i="46"/>
  <c r="AG130" i="46"/>
  <c r="AH130" i="46"/>
  <c r="AI130" i="46"/>
  <c r="AJ130" i="46"/>
  <c r="AK130" i="46"/>
  <c r="AM130" i="46"/>
  <c r="AN130" i="46"/>
  <c r="AO130" i="46"/>
  <c r="AP130" i="46"/>
  <c r="AR130" i="46"/>
  <c r="AS130" i="46"/>
  <c r="AT130" i="46"/>
  <c r="AU130" i="46"/>
  <c r="AW130" i="46"/>
  <c r="A131" i="46"/>
  <c r="B131" i="46"/>
  <c r="D131" i="46"/>
  <c r="E131" i="46"/>
  <c r="F131" i="46"/>
  <c r="G131" i="46"/>
  <c r="H131" i="46"/>
  <c r="I131" i="46"/>
  <c r="J131" i="46"/>
  <c r="K131" i="46"/>
  <c r="L131" i="46"/>
  <c r="M131" i="46"/>
  <c r="N131" i="46"/>
  <c r="O131" i="46"/>
  <c r="Q131" i="46"/>
  <c r="R131" i="46"/>
  <c r="S131" i="46"/>
  <c r="U131" i="46"/>
  <c r="V131" i="46"/>
  <c r="W131" i="46"/>
  <c r="X131" i="46"/>
  <c r="Y131" i="46"/>
  <c r="Z131" i="46"/>
  <c r="AA131" i="46"/>
  <c r="AC131" i="46"/>
  <c r="AD131" i="46"/>
  <c r="AE131" i="46"/>
  <c r="AF131" i="46"/>
  <c r="AG131" i="46"/>
  <c r="AH131" i="46"/>
  <c r="AI131" i="46"/>
  <c r="AJ131" i="46"/>
  <c r="AK131" i="46"/>
  <c r="AM131" i="46"/>
  <c r="AN131" i="46"/>
  <c r="AO131" i="46"/>
  <c r="AP131" i="46"/>
  <c r="AR131" i="46"/>
  <c r="AS131" i="46"/>
  <c r="AT131" i="46"/>
  <c r="AU131" i="46"/>
  <c r="AW131" i="46"/>
  <c r="A132" i="46"/>
  <c r="B132" i="46"/>
  <c r="D132" i="46"/>
  <c r="E132" i="46"/>
  <c r="F132" i="46"/>
  <c r="G132" i="46"/>
  <c r="H132" i="46"/>
  <c r="I132" i="46"/>
  <c r="J132" i="46"/>
  <c r="K132" i="46"/>
  <c r="L132" i="46"/>
  <c r="M132" i="46"/>
  <c r="N132" i="46"/>
  <c r="O132" i="46"/>
  <c r="Q132" i="46"/>
  <c r="R132" i="46"/>
  <c r="S132" i="46"/>
  <c r="U132" i="46"/>
  <c r="V132" i="46"/>
  <c r="W132" i="46"/>
  <c r="X132" i="46"/>
  <c r="Y132" i="46"/>
  <c r="Z132" i="46"/>
  <c r="AA132" i="46"/>
  <c r="AC132" i="46"/>
  <c r="AD132" i="46"/>
  <c r="AE132" i="46"/>
  <c r="AF132" i="46"/>
  <c r="AG132" i="46"/>
  <c r="AH132" i="46"/>
  <c r="AI132" i="46"/>
  <c r="AJ132" i="46"/>
  <c r="AK132" i="46"/>
  <c r="AM132" i="46"/>
  <c r="AN132" i="46"/>
  <c r="AO132" i="46"/>
  <c r="AP132" i="46"/>
  <c r="AR132" i="46"/>
  <c r="AS132" i="46"/>
  <c r="AT132" i="46"/>
  <c r="AU132" i="46"/>
  <c r="AW132" i="46"/>
  <c r="A133" i="46"/>
  <c r="B133" i="46"/>
  <c r="D133" i="46"/>
  <c r="E133" i="46"/>
  <c r="F133" i="46"/>
  <c r="G133" i="46"/>
  <c r="H133" i="46"/>
  <c r="I133" i="46"/>
  <c r="J133" i="46"/>
  <c r="K133" i="46"/>
  <c r="L133" i="46"/>
  <c r="M133" i="46"/>
  <c r="N133" i="46"/>
  <c r="O133" i="46"/>
  <c r="Q133" i="46"/>
  <c r="R133" i="46"/>
  <c r="S133" i="46"/>
  <c r="U133" i="46"/>
  <c r="V133" i="46"/>
  <c r="W133" i="46"/>
  <c r="X133" i="46"/>
  <c r="Y133" i="46"/>
  <c r="Z133" i="46"/>
  <c r="AA133" i="46"/>
  <c r="AC133" i="46"/>
  <c r="AD133" i="46"/>
  <c r="AE133" i="46"/>
  <c r="AF133" i="46"/>
  <c r="AG133" i="46"/>
  <c r="AH133" i="46"/>
  <c r="AI133" i="46"/>
  <c r="AJ133" i="46"/>
  <c r="AK133" i="46"/>
  <c r="AM133" i="46"/>
  <c r="AN133" i="46"/>
  <c r="AO133" i="46"/>
  <c r="AP133" i="46"/>
  <c r="AR133" i="46"/>
  <c r="AS133" i="46"/>
  <c r="AT133" i="46"/>
  <c r="AU133" i="46"/>
  <c r="AW133" i="46"/>
  <c r="A134" i="46"/>
  <c r="B134" i="46"/>
  <c r="D134" i="46"/>
  <c r="E134" i="46"/>
  <c r="F134" i="46"/>
  <c r="G134" i="46"/>
  <c r="H134" i="46"/>
  <c r="I134" i="46"/>
  <c r="J134" i="46"/>
  <c r="K134" i="46"/>
  <c r="L134" i="46"/>
  <c r="M134" i="46"/>
  <c r="N134" i="46"/>
  <c r="O134" i="46"/>
  <c r="Q134" i="46"/>
  <c r="R134" i="46"/>
  <c r="S134" i="46"/>
  <c r="U134" i="46"/>
  <c r="V134" i="46"/>
  <c r="W134" i="46"/>
  <c r="X134" i="46"/>
  <c r="Y134" i="46"/>
  <c r="Z134" i="46"/>
  <c r="AA134" i="46"/>
  <c r="AC134" i="46"/>
  <c r="AD134" i="46"/>
  <c r="AE134" i="46"/>
  <c r="AF134" i="46"/>
  <c r="AG134" i="46"/>
  <c r="AH134" i="46"/>
  <c r="AI134" i="46"/>
  <c r="AJ134" i="46"/>
  <c r="AK134" i="46"/>
  <c r="AM134" i="46"/>
  <c r="AN134" i="46"/>
  <c r="AO134" i="46"/>
  <c r="AP134" i="46"/>
  <c r="AR134" i="46"/>
  <c r="AS134" i="46"/>
  <c r="AT134" i="46"/>
  <c r="AU134" i="46"/>
  <c r="AW134" i="46"/>
  <c r="A135" i="46"/>
  <c r="B135" i="46"/>
  <c r="D135" i="46"/>
  <c r="E135" i="46"/>
  <c r="F135" i="46"/>
  <c r="G135" i="46"/>
  <c r="H135" i="46"/>
  <c r="I135" i="46"/>
  <c r="J135" i="46"/>
  <c r="K135" i="46"/>
  <c r="L135" i="46"/>
  <c r="M135" i="46"/>
  <c r="N135" i="46"/>
  <c r="O135" i="46"/>
  <c r="Q135" i="46"/>
  <c r="R135" i="46"/>
  <c r="S135" i="46"/>
  <c r="U135" i="46"/>
  <c r="V135" i="46"/>
  <c r="W135" i="46"/>
  <c r="X135" i="46"/>
  <c r="Y135" i="46"/>
  <c r="Z135" i="46"/>
  <c r="AA135" i="46"/>
  <c r="AC135" i="46"/>
  <c r="AD135" i="46"/>
  <c r="AE135" i="46"/>
  <c r="AF135" i="46"/>
  <c r="AG135" i="46"/>
  <c r="AH135" i="46"/>
  <c r="AI135" i="46"/>
  <c r="AJ135" i="46"/>
  <c r="AK135" i="46"/>
  <c r="AM135" i="46"/>
  <c r="AN135" i="46"/>
  <c r="AO135" i="46"/>
  <c r="AP135" i="46"/>
  <c r="AR135" i="46"/>
  <c r="AS135" i="46"/>
  <c r="AT135" i="46"/>
  <c r="AU135" i="46"/>
  <c r="AW135" i="46"/>
  <c r="A136" i="46"/>
  <c r="B136" i="46"/>
  <c r="D136" i="46"/>
  <c r="E136" i="46"/>
  <c r="F136" i="46"/>
  <c r="G136" i="46"/>
  <c r="H136" i="46"/>
  <c r="I136" i="46"/>
  <c r="J136" i="46"/>
  <c r="K136" i="46"/>
  <c r="L136" i="46"/>
  <c r="M136" i="46"/>
  <c r="N136" i="46"/>
  <c r="O136" i="46"/>
  <c r="Q136" i="46"/>
  <c r="R136" i="46"/>
  <c r="S136" i="46"/>
  <c r="U136" i="46"/>
  <c r="V136" i="46"/>
  <c r="W136" i="46"/>
  <c r="X136" i="46"/>
  <c r="Y136" i="46"/>
  <c r="Z136" i="46"/>
  <c r="AA136" i="46"/>
  <c r="AC136" i="46"/>
  <c r="AD136" i="46"/>
  <c r="AE136" i="46"/>
  <c r="AF136" i="46"/>
  <c r="AG136" i="46"/>
  <c r="AH136" i="46"/>
  <c r="AI136" i="46"/>
  <c r="AJ136" i="46"/>
  <c r="AK136" i="46"/>
  <c r="AM136" i="46"/>
  <c r="AN136" i="46"/>
  <c r="AO136" i="46"/>
  <c r="AP136" i="46"/>
  <c r="AR136" i="46"/>
  <c r="AS136" i="46"/>
  <c r="AT136" i="46"/>
  <c r="AU136" i="46"/>
  <c r="AW136" i="46"/>
  <c r="A137" i="46"/>
  <c r="B137" i="46"/>
  <c r="D137" i="46"/>
  <c r="E137" i="46"/>
  <c r="F137" i="46"/>
  <c r="G137" i="46"/>
  <c r="H137" i="46"/>
  <c r="I137" i="46"/>
  <c r="J137" i="46"/>
  <c r="K137" i="46"/>
  <c r="L137" i="46"/>
  <c r="M137" i="46"/>
  <c r="N137" i="46"/>
  <c r="O137" i="46"/>
  <c r="Q137" i="46"/>
  <c r="R137" i="46"/>
  <c r="S137" i="46"/>
  <c r="U137" i="46"/>
  <c r="V137" i="46"/>
  <c r="W137" i="46"/>
  <c r="X137" i="46"/>
  <c r="Y137" i="46"/>
  <c r="Z137" i="46"/>
  <c r="AA137" i="46"/>
  <c r="AC137" i="46"/>
  <c r="AD137" i="46"/>
  <c r="AE137" i="46"/>
  <c r="AF137" i="46"/>
  <c r="AG137" i="46"/>
  <c r="AH137" i="46"/>
  <c r="AI137" i="46"/>
  <c r="AJ137" i="46"/>
  <c r="AK137" i="46"/>
  <c r="AM137" i="46"/>
  <c r="AN137" i="46"/>
  <c r="AO137" i="46"/>
  <c r="AP137" i="46"/>
  <c r="AR137" i="46"/>
  <c r="AS137" i="46"/>
  <c r="AT137" i="46"/>
  <c r="AU137" i="46"/>
  <c r="AW137" i="46"/>
  <c r="A138" i="46"/>
  <c r="B138" i="46"/>
  <c r="D138" i="46"/>
  <c r="E138" i="46"/>
  <c r="F138" i="46"/>
  <c r="G138" i="46"/>
  <c r="H138" i="46"/>
  <c r="I138" i="46"/>
  <c r="J138" i="46"/>
  <c r="K138" i="46"/>
  <c r="L138" i="46"/>
  <c r="M138" i="46"/>
  <c r="N138" i="46"/>
  <c r="O138" i="46"/>
  <c r="Q138" i="46"/>
  <c r="R138" i="46"/>
  <c r="S138" i="46"/>
  <c r="U138" i="46"/>
  <c r="V138" i="46"/>
  <c r="W138" i="46"/>
  <c r="X138" i="46"/>
  <c r="Y138" i="46"/>
  <c r="Z138" i="46"/>
  <c r="AA138" i="46"/>
  <c r="AC138" i="46"/>
  <c r="AD138" i="46"/>
  <c r="AE138" i="46"/>
  <c r="AF138" i="46"/>
  <c r="AG138" i="46"/>
  <c r="AH138" i="46"/>
  <c r="AI138" i="46"/>
  <c r="AJ138" i="46"/>
  <c r="AK138" i="46"/>
  <c r="AM138" i="46"/>
  <c r="AN138" i="46"/>
  <c r="AO138" i="46"/>
  <c r="AP138" i="46"/>
  <c r="AR138" i="46"/>
  <c r="AS138" i="46"/>
  <c r="AT138" i="46"/>
  <c r="AU138" i="46"/>
  <c r="AW138" i="46"/>
  <c r="A139" i="46"/>
  <c r="B139" i="46"/>
  <c r="D139" i="46"/>
  <c r="E139" i="46"/>
  <c r="F139" i="46"/>
  <c r="G139" i="46"/>
  <c r="H139" i="46"/>
  <c r="I139" i="46"/>
  <c r="J139" i="46"/>
  <c r="K139" i="46"/>
  <c r="L139" i="46"/>
  <c r="M139" i="46"/>
  <c r="N139" i="46"/>
  <c r="O139" i="46"/>
  <c r="Q139" i="46"/>
  <c r="R139" i="46"/>
  <c r="S139" i="46"/>
  <c r="U139" i="46"/>
  <c r="V139" i="46"/>
  <c r="W139" i="46"/>
  <c r="X139" i="46"/>
  <c r="Y139" i="46"/>
  <c r="Z139" i="46"/>
  <c r="AA139" i="46"/>
  <c r="AC139" i="46"/>
  <c r="AD139" i="46"/>
  <c r="AE139" i="46"/>
  <c r="AF139" i="46"/>
  <c r="AG139" i="46"/>
  <c r="AH139" i="46"/>
  <c r="AI139" i="46"/>
  <c r="AJ139" i="46"/>
  <c r="AK139" i="46"/>
  <c r="AM139" i="46"/>
  <c r="AN139" i="46"/>
  <c r="AO139" i="46"/>
  <c r="AP139" i="46"/>
  <c r="AR139" i="46"/>
  <c r="AS139" i="46"/>
  <c r="AT139" i="46"/>
  <c r="AU139" i="46"/>
  <c r="AW139" i="46"/>
  <c r="A140" i="46"/>
  <c r="B140" i="46"/>
  <c r="D140" i="46"/>
  <c r="E140" i="46"/>
  <c r="F140" i="46"/>
  <c r="G140" i="46"/>
  <c r="H140" i="46"/>
  <c r="I140" i="46"/>
  <c r="J140" i="46"/>
  <c r="K140" i="46"/>
  <c r="L140" i="46"/>
  <c r="M140" i="46"/>
  <c r="N140" i="46"/>
  <c r="O140" i="46"/>
  <c r="Q140" i="46"/>
  <c r="R140" i="46"/>
  <c r="S140" i="46"/>
  <c r="U140" i="46"/>
  <c r="V140" i="46"/>
  <c r="W140" i="46"/>
  <c r="X140" i="46"/>
  <c r="Y140" i="46"/>
  <c r="Z140" i="46"/>
  <c r="AA140" i="46"/>
  <c r="AC140" i="46"/>
  <c r="AD140" i="46"/>
  <c r="AE140" i="46"/>
  <c r="AF140" i="46"/>
  <c r="AG140" i="46"/>
  <c r="AH140" i="46"/>
  <c r="AI140" i="46"/>
  <c r="AJ140" i="46"/>
  <c r="AK140" i="46"/>
  <c r="AM140" i="46"/>
  <c r="AN140" i="46"/>
  <c r="AO140" i="46"/>
  <c r="AP140" i="46"/>
  <c r="AR140" i="46"/>
  <c r="AS140" i="46"/>
  <c r="AT140" i="46"/>
  <c r="AU140" i="46"/>
  <c r="AW140" i="46"/>
  <c r="A141" i="46"/>
  <c r="B141" i="46"/>
  <c r="D141" i="46"/>
  <c r="E141" i="46"/>
  <c r="F141" i="46"/>
  <c r="G141" i="46"/>
  <c r="H141" i="46"/>
  <c r="I141" i="46"/>
  <c r="J141" i="46"/>
  <c r="K141" i="46"/>
  <c r="L141" i="46"/>
  <c r="M141" i="46"/>
  <c r="N141" i="46"/>
  <c r="O141" i="46"/>
  <c r="Q141" i="46"/>
  <c r="R141" i="46"/>
  <c r="S141" i="46"/>
  <c r="U141" i="46"/>
  <c r="V141" i="46"/>
  <c r="W141" i="46"/>
  <c r="X141" i="46"/>
  <c r="Y141" i="46"/>
  <c r="Z141" i="46"/>
  <c r="AA141" i="46"/>
  <c r="AC141" i="46"/>
  <c r="AD141" i="46"/>
  <c r="AE141" i="46"/>
  <c r="AF141" i="46"/>
  <c r="AG141" i="46"/>
  <c r="AH141" i="46"/>
  <c r="AI141" i="46"/>
  <c r="AJ141" i="46"/>
  <c r="AK141" i="46"/>
  <c r="AM141" i="46"/>
  <c r="AN141" i="46"/>
  <c r="AO141" i="46"/>
  <c r="AP141" i="46"/>
  <c r="AR141" i="46"/>
  <c r="AS141" i="46"/>
  <c r="AT141" i="46"/>
  <c r="AU141" i="46"/>
  <c r="AW141" i="46"/>
  <c r="A142" i="46"/>
  <c r="B142" i="46"/>
  <c r="D142" i="46"/>
  <c r="E142" i="46"/>
  <c r="F142" i="46"/>
  <c r="G142" i="46"/>
  <c r="H142" i="46"/>
  <c r="I142" i="46"/>
  <c r="J142" i="46"/>
  <c r="K142" i="46"/>
  <c r="L142" i="46"/>
  <c r="M142" i="46"/>
  <c r="N142" i="46"/>
  <c r="O142" i="46"/>
  <c r="Q142" i="46"/>
  <c r="R142" i="46"/>
  <c r="S142" i="46"/>
  <c r="U142" i="46"/>
  <c r="V142" i="46"/>
  <c r="W142" i="46"/>
  <c r="X142" i="46"/>
  <c r="Y142" i="46"/>
  <c r="Z142" i="46"/>
  <c r="AA142" i="46"/>
  <c r="AC142" i="46"/>
  <c r="AD142" i="46"/>
  <c r="AE142" i="46"/>
  <c r="AF142" i="46"/>
  <c r="AG142" i="46"/>
  <c r="AH142" i="46"/>
  <c r="AI142" i="46"/>
  <c r="AJ142" i="46"/>
  <c r="AK142" i="46"/>
  <c r="AM142" i="46"/>
  <c r="AN142" i="46"/>
  <c r="AO142" i="46"/>
  <c r="AP142" i="46"/>
  <c r="AR142" i="46"/>
  <c r="AS142" i="46"/>
  <c r="AT142" i="46"/>
  <c r="AU142" i="46"/>
  <c r="AW142" i="46"/>
  <c r="A143" i="46"/>
  <c r="B143" i="46"/>
  <c r="D143" i="46"/>
  <c r="E143" i="46"/>
  <c r="F143" i="46"/>
  <c r="G143" i="46"/>
  <c r="H143" i="46"/>
  <c r="I143" i="46"/>
  <c r="J143" i="46"/>
  <c r="K143" i="46"/>
  <c r="L143" i="46"/>
  <c r="M143" i="46"/>
  <c r="N143" i="46"/>
  <c r="O143" i="46"/>
  <c r="Q143" i="46"/>
  <c r="R143" i="46"/>
  <c r="S143" i="46"/>
  <c r="U143" i="46"/>
  <c r="V143" i="46"/>
  <c r="W143" i="46"/>
  <c r="X143" i="46"/>
  <c r="Y143" i="46"/>
  <c r="Z143" i="46"/>
  <c r="AA143" i="46"/>
  <c r="AC143" i="46"/>
  <c r="AD143" i="46"/>
  <c r="AE143" i="46"/>
  <c r="AF143" i="46"/>
  <c r="AG143" i="46"/>
  <c r="AH143" i="46"/>
  <c r="AI143" i="46"/>
  <c r="AJ143" i="46"/>
  <c r="AK143" i="46"/>
  <c r="AM143" i="46"/>
  <c r="AN143" i="46"/>
  <c r="AO143" i="46"/>
  <c r="AP143" i="46"/>
  <c r="AR143" i="46"/>
  <c r="AS143" i="46"/>
  <c r="AT143" i="46"/>
  <c r="AU143" i="46"/>
  <c r="AW143" i="46"/>
  <c r="A144" i="46"/>
  <c r="B144" i="46"/>
  <c r="D144" i="46"/>
  <c r="E144" i="46"/>
  <c r="F144" i="46"/>
  <c r="G144" i="46"/>
  <c r="H144" i="46"/>
  <c r="I144" i="46"/>
  <c r="J144" i="46"/>
  <c r="K144" i="46"/>
  <c r="L144" i="46"/>
  <c r="M144" i="46"/>
  <c r="N144" i="46"/>
  <c r="O144" i="46"/>
  <c r="Q144" i="46"/>
  <c r="R144" i="46"/>
  <c r="S144" i="46"/>
  <c r="U144" i="46"/>
  <c r="V144" i="46"/>
  <c r="W144" i="46"/>
  <c r="X144" i="46"/>
  <c r="Y144" i="46"/>
  <c r="Z144" i="46"/>
  <c r="AA144" i="46"/>
  <c r="AC144" i="46"/>
  <c r="AD144" i="46"/>
  <c r="AE144" i="46"/>
  <c r="AF144" i="46"/>
  <c r="AG144" i="46"/>
  <c r="AH144" i="46"/>
  <c r="AI144" i="46"/>
  <c r="AJ144" i="46"/>
  <c r="AK144" i="46"/>
  <c r="AM144" i="46"/>
  <c r="AN144" i="46"/>
  <c r="AO144" i="46"/>
  <c r="AP144" i="46"/>
  <c r="AR144" i="46"/>
  <c r="AS144" i="46"/>
  <c r="AT144" i="46"/>
  <c r="AU144" i="46"/>
  <c r="AW144" i="46"/>
  <c r="A145" i="46"/>
  <c r="B145" i="46"/>
  <c r="D145" i="46"/>
  <c r="E145" i="46"/>
  <c r="F145" i="46"/>
  <c r="G145" i="46"/>
  <c r="H145" i="46"/>
  <c r="I145" i="46"/>
  <c r="J145" i="46"/>
  <c r="K145" i="46"/>
  <c r="L145" i="46"/>
  <c r="M145" i="46"/>
  <c r="N145" i="46"/>
  <c r="O145" i="46"/>
  <c r="Q145" i="46"/>
  <c r="R145" i="46"/>
  <c r="S145" i="46"/>
  <c r="U145" i="46"/>
  <c r="V145" i="46"/>
  <c r="W145" i="46"/>
  <c r="X145" i="46"/>
  <c r="Y145" i="46"/>
  <c r="Z145" i="46"/>
  <c r="AA145" i="46"/>
  <c r="AC145" i="46"/>
  <c r="AD145" i="46"/>
  <c r="AE145" i="46"/>
  <c r="AF145" i="46"/>
  <c r="AG145" i="46"/>
  <c r="AH145" i="46"/>
  <c r="AI145" i="46"/>
  <c r="AJ145" i="46"/>
  <c r="AK145" i="46"/>
  <c r="AM145" i="46"/>
  <c r="AN145" i="46"/>
  <c r="AO145" i="46"/>
  <c r="AP145" i="46"/>
  <c r="AR145" i="46"/>
  <c r="AS145" i="46"/>
  <c r="AT145" i="46"/>
  <c r="AU145" i="46"/>
  <c r="AW145" i="46"/>
  <c r="A146" i="46"/>
  <c r="B146" i="46"/>
  <c r="D146" i="46"/>
  <c r="E146" i="46"/>
  <c r="F146" i="46"/>
  <c r="G146" i="46"/>
  <c r="H146" i="46"/>
  <c r="I146" i="46"/>
  <c r="J146" i="46"/>
  <c r="K146" i="46"/>
  <c r="L146" i="46"/>
  <c r="M146" i="46"/>
  <c r="N146" i="46"/>
  <c r="O146" i="46"/>
  <c r="Q146" i="46"/>
  <c r="R146" i="46"/>
  <c r="S146" i="46"/>
  <c r="U146" i="46"/>
  <c r="V146" i="46"/>
  <c r="W146" i="46"/>
  <c r="X146" i="46"/>
  <c r="Y146" i="46"/>
  <c r="Z146" i="46"/>
  <c r="AA146" i="46"/>
  <c r="AC146" i="46"/>
  <c r="AD146" i="46"/>
  <c r="AE146" i="46"/>
  <c r="AF146" i="46"/>
  <c r="AG146" i="46"/>
  <c r="AH146" i="46"/>
  <c r="AI146" i="46"/>
  <c r="AJ146" i="46"/>
  <c r="AK146" i="46"/>
  <c r="AM146" i="46"/>
  <c r="AN146" i="46"/>
  <c r="AO146" i="46"/>
  <c r="AP146" i="46"/>
  <c r="AR146" i="46"/>
  <c r="AS146" i="46"/>
  <c r="AT146" i="46"/>
  <c r="AU146" i="46"/>
  <c r="AW146" i="46"/>
  <c r="A147" i="46"/>
  <c r="B147" i="46"/>
  <c r="D147" i="46"/>
  <c r="E147" i="46"/>
  <c r="F147" i="46"/>
  <c r="G147" i="46"/>
  <c r="H147" i="46"/>
  <c r="I147" i="46"/>
  <c r="J147" i="46"/>
  <c r="K147" i="46"/>
  <c r="L147" i="46"/>
  <c r="M147" i="46"/>
  <c r="N147" i="46"/>
  <c r="O147" i="46"/>
  <c r="Q147" i="46"/>
  <c r="R147" i="46"/>
  <c r="S147" i="46"/>
  <c r="U147" i="46"/>
  <c r="V147" i="46"/>
  <c r="W147" i="46"/>
  <c r="X147" i="46"/>
  <c r="Y147" i="46"/>
  <c r="Z147" i="46"/>
  <c r="AA147" i="46"/>
  <c r="AC147" i="46"/>
  <c r="AD147" i="46"/>
  <c r="AE147" i="46"/>
  <c r="AF147" i="46"/>
  <c r="AG147" i="46"/>
  <c r="AH147" i="46"/>
  <c r="AI147" i="46"/>
  <c r="AJ147" i="46"/>
  <c r="AK147" i="46"/>
  <c r="AM147" i="46"/>
  <c r="AN147" i="46"/>
  <c r="AO147" i="46"/>
  <c r="AP147" i="46"/>
  <c r="AR147" i="46"/>
  <c r="AS147" i="46"/>
  <c r="AT147" i="46"/>
  <c r="AU147" i="46"/>
  <c r="AW147" i="46"/>
  <c r="A148" i="46"/>
  <c r="B148" i="46"/>
  <c r="D148" i="46"/>
  <c r="E148" i="46"/>
  <c r="F148" i="46"/>
  <c r="G148" i="46"/>
  <c r="H148" i="46"/>
  <c r="I148" i="46"/>
  <c r="J148" i="46"/>
  <c r="K148" i="46"/>
  <c r="L148" i="46"/>
  <c r="M148" i="46"/>
  <c r="N148" i="46"/>
  <c r="O148" i="46"/>
  <c r="Q148" i="46"/>
  <c r="R148" i="46"/>
  <c r="S148" i="46"/>
  <c r="U148" i="46"/>
  <c r="V148" i="46"/>
  <c r="W148" i="46"/>
  <c r="X148" i="46"/>
  <c r="Y148" i="46"/>
  <c r="Z148" i="46"/>
  <c r="AA148" i="46"/>
  <c r="AC148" i="46"/>
  <c r="AD148" i="46"/>
  <c r="AE148" i="46"/>
  <c r="AF148" i="46"/>
  <c r="AG148" i="46"/>
  <c r="AH148" i="46"/>
  <c r="AI148" i="46"/>
  <c r="AJ148" i="46"/>
  <c r="AK148" i="46"/>
  <c r="AM148" i="46"/>
  <c r="AN148" i="46"/>
  <c r="AO148" i="46"/>
  <c r="AP148" i="46"/>
  <c r="AR148" i="46"/>
  <c r="AS148" i="46"/>
  <c r="AT148" i="46"/>
  <c r="AU148" i="46"/>
  <c r="AW148" i="46"/>
  <c r="A149" i="46"/>
  <c r="B149" i="46"/>
  <c r="D149" i="46"/>
  <c r="E149" i="46"/>
  <c r="F149" i="46"/>
  <c r="G149" i="46"/>
  <c r="H149" i="46"/>
  <c r="I149" i="46"/>
  <c r="J149" i="46"/>
  <c r="K149" i="46"/>
  <c r="L149" i="46"/>
  <c r="M149" i="46"/>
  <c r="N149" i="46"/>
  <c r="O149" i="46"/>
  <c r="Q149" i="46"/>
  <c r="R149" i="46"/>
  <c r="S149" i="46"/>
  <c r="U149" i="46"/>
  <c r="V149" i="46"/>
  <c r="W149" i="46"/>
  <c r="X149" i="46"/>
  <c r="Y149" i="46"/>
  <c r="Z149" i="46"/>
  <c r="AA149" i="46"/>
  <c r="AC149" i="46"/>
  <c r="AD149" i="46"/>
  <c r="AE149" i="46"/>
  <c r="AF149" i="46"/>
  <c r="AG149" i="46"/>
  <c r="AH149" i="46"/>
  <c r="AI149" i="46"/>
  <c r="AJ149" i="46"/>
  <c r="AK149" i="46"/>
  <c r="AM149" i="46"/>
  <c r="AN149" i="46"/>
  <c r="AO149" i="46"/>
  <c r="AP149" i="46"/>
  <c r="AR149" i="46"/>
  <c r="AS149" i="46"/>
  <c r="AT149" i="46"/>
  <c r="AU149" i="46"/>
  <c r="AW149" i="46"/>
  <c r="A150" i="46"/>
  <c r="B150" i="46"/>
  <c r="D150" i="46"/>
  <c r="E150" i="46"/>
  <c r="F150" i="46"/>
  <c r="G150" i="46"/>
  <c r="H150" i="46"/>
  <c r="I150" i="46"/>
  <c r="J150" i="46"/>
  <c r="K150" i="46"/>
  <c r="L150" i="46"/>
  <c r="M150" i="46"/>
  <c r="N150" i="46"/>
  <c r="O150" i="46"/>
  <c r="Q150" i="46"/>
  <c r="R150" i="46"/>
  <c r="S150" i="46"/>
  <c r="U150" i="46"/>
  <c r="V150" i="46"/>
  <c r="W150" i="46"/>
  <c r="X150" i="46"/>
  <c r="Y150" i="46"/>
  <c r="Z150" i="46"/>
  <c r="AA150" i="46"/>
  <c r="AC150" i="46"/>
  <c r="AD150" i="46"/>
  <c r="AE150" i="46"/>
  <c r="AF150" i="46"/>
  <c r="AG150" i="46"/>
  <c r="AH150" i="46"/>
  <c r="AI150" i="46"/>
  <c r="AJ150" i="46"/>
  <c r="AK150" i="46"/>
  <c r="AM150" i="46"/>
  <c r="AN150" i="46"/>
  <c r="AO150" i="46"/>
  <c r="AP150" i="46"/>
  <c r="AR150" i="46"/>
  <c r="AS150" i="46"/>
  <c r="AT150" i="46"/>
  <c r="AU150" i="46"/>
  <c r="AW150" i="46"/>
  <c r="A151" i="46"/>
  <c r="B151" i="46"/>
  <c r="D151" i="46"/>
  <c r="E151" i="46"/>
  <c r="F151" i="46"/>
  <c r="G151" i="46"/>
  <c r="H151" i="46"/>
  <c r="I151" i="46"/>
  <c r="J151" i="46"/>
  <c r="K151" i="46"/>
  <c r="L151" i="46"/>
  <c r="M151" i="46"/>
  <c r="N151" i="46"/>
  <c r="O151" i="46"/>
  <c r="Q151" i="46"/>
  <c r="R151" i="46"/>
  <c r="S151" i="46"/>
  <c r="U151" i="46"/>
  <c r="V151" i="46"/>
  <c r="W151" i="46"/>
  <c r="X151" i="46"/>
  <c r="Y151" i="46"/>
  <c r="Z151" i="46"/>
  <c r="AA151" i="46"/>
  <c r="AC151" i="46"/>
  <c r="AD151" i="46"/>
  <c r="AE151" i="46"/>
  <c r="AF151" i="46"/>
  <c r="AG151" i="46"/>
  <c r="AH151" i="46"/>
  <c r="AI151" i="46"/>
  <c r="AJ151" i="46"/>
  <c r="AK151" i="46"/>
  <c r="AM151" i="46"/>
  <c r="AN151" i="46"/>
  <c r="AO151" i="46"/>
  <c r="AP151" i="46"/>
  <c r="AR151" i="46"/>
  <c r="AS151" i="46"/>
  <c r="AT151" i="46"/>
  <c r="AU151" i="46"/>
  <c r="AW151" i="46"/>
  <c r="A152" i="46"/>
  <c r="B152" i="46"/>
  <c r="D152" i="46"/>
  <c r="E152" i="46"/>
  <c r="F152" i="46"/>
  <c r="G152" i="46"/>
  <c r="H152" i="46"/>
  <c r="I152" i="46"/>
  <c r="J152" i="46"/>
  <c r="K152" i="46"/>
  <c r="L152" i="46"/>
  <c r="M152" i="46"/>
  <c r="N152" i="46"/>
  <c r="O152" i="46"/>
  <c r="Q152" i="46"/>
  <c r="R152" i="46"/>
  <c r="S152" i="46"/>
  <c r="U152" i="46"/>
  <c r="V152" i="46"/>
  <c r="W152" i="46"/>
  <c r="X152" i="46"/>
  <c r="Y152" i="46"/>
  <c r="Z152" i="46"/>
  <c r="AA152" i="46"/>
  <c r="AC152" i="46"/>
  <c r="AD152" i="46"/>
  <c r="AE152" i="46"/>
  <c r="AF152" i="46"/>
  <c r="AG152" i="46"/>
  <c r="AH152" i="46"/>
  <c r="AI152" i="46"/>
  <c r="AJ152" i="46"/>
  <c r="AK152" i="46"/>
  <c r="AM152" i="46"/>
  <c r="AN152" i="46"/>
  <c r="AO152" i="46"/>
  <c r="AP152" i="46"/>
  <c r="AR152" i="46"/>
  <c r="AS152" i="46"/>
  <c r="AT152" i="46"/>
  <c r="AU152" i="46"/>
  <c r="AW152" i="46"/>
  <c r="A153" i="46"/>
  <c r="B153" i="46"/>
  <c r="D153" i="46"/>
  <c r="E153" i="46"/>
  <c r="F153" i="46"/>
  <c r="G153" i="46"/>
  <c r="H153" i="46"/>
  <c r="I153" i="46"/>
  <c r="J153" i="46"/>
  <c r="K153" i="46"/>
  <c r="L153" i="46"/>
  <c r="M153" i="46"/>
  <c r="N153" i="46"/>
  <c r="O153" i="46"/>
  <c r="Q153" i="46"/>
  <c r="R153" i="46"/>
  <c r="S153" i="46"/>
  <c r="U153" i="46"/>
  <c r="V153" i="46"/>
  <c r="W153" i="46"/>
  <c r="X153" i="46"/>
  <c r="Y153" i="46"/>
  <c r="Z153" i="46"/>
  <c r="AA153" i="46"/>
  <c r="AC153" i="46"/>
  <c r="AD153" i="46"/>
  <c r="AE153" i="46"/>
  <c r="AF153" i="46"/>
  <c r="AG153" i="46"/>
  <c r="AH153" i="46"/>
  <c r="AI153" i="46"/>
  <c r="AJ153" i="46"/>
  <c r="AK153" i="46"/>
  <c r="AM153" i="46"/>
  <c r="AN153" i="46"/>
  <c r="AO153" i="46"/>
  <c r="AP153" i="46"/>
  <c r="AR153" i="46"/>
  <c r="AS153" i="46"/>
  <c r="AT153" i="46"/>
  <c r="AU153" i="46"/>
  <c r="AW153" i="46"/>
  <c r="A154" i="46"/>
  <c r="B154" i="46"/>
  <c r="D154" i="46"/>
  <c r="E154" i="46"/>
  <c r="F154" i="46"/>
  <c r="G154" i="46"/>
  <c r="H154" i="46"/>
  <c r="I154" i="46"/>
  <c r="J154" i="46"/>
  <c r="K154" i="46"/>
  <c r="L154" i="46"/>
  <c r="M154" i="46"/>
  <c r="N154" i="46"/>
  <c r="O154" i="46"/>
  <c r="Q154" i="46"/>
  <c r="R154" i="46"/>
  <c r="S154" i="46"/>
  <c r="U154" i="46"/>
  <c r="V154" i="46"/>
  <c r="W154" i="46"/>
  <c r="X154" i="46"/>
  <c r="Y154" i="46"/>
  <c r="Z154" i="46"/>
  <c r="AA154" i="46"/>
  <c r="AC154" i="46"/>
  <c r="AD154" i="46"/>
  <c r="AE154" i="46"/>
  <c r="AF154" i="46"/>
  <c r="AG154" i="46"/>
  <c r="AH154" i="46"/>
  <c r="AI154" i="46"/>
  <c r="AJ154" i="46"/>
  <c r="AK154" i="46"/>
  <c r="AM154" i="46"/>
  <c r="AN154" i="46"/>
  <c r="AO154" i="46"/>
  <c r="AP154" i="46"/>
  <c r="AR154" i="46"/>
  <c r="AS154" i="46"/>
  <c r="AT154" i="46"/>
  <c r="AU154" i="46"/>
  <c r="AW154" i="46"/>
  <c r="A155" i="46"/>
  <c r="B155" i="46"/>
  <c r="D155" i="46"/>
  <c r="E155" i="46"/>
  <c r="F155" i="46"/>
  <c r="G155" i="46"/>
  <c r="H155" i="46"/>
  <c r="I155" i="46"/>
  <c r="J155" i="46"/>
  <c r="K155" i="46"/>
  <c r="L155" i="46"/>
  <c r="M155" i="46"/>
  <c r="N155" i="46"/>
  <c r="O155" i="46"/>
  <c r="Q155" i="46"/>
  <c r="R155" i="46"/>
  <c r="S155" i="46"/>
  <c r="U155" i="46"/>
  <c r="V155" i="46"/>
  <c r="W155" i="46"/>
  <c r="X155" i="46"/>
  <c r="Y155" i="46"/>
  <c r="Z155" i="46"/>
  <c r="AA155" i="46"/>
  <c r="AC155" i="46"/>
  <c r="AD155" i="46"/>
  <c r="AE155" i="46"/>
  <c r="AF155" i="46"/>
  <c r="AG155" i="46"/>
  <c r="AH155" i="46"/>
  <c r="AI155" i="46"/>
  <c r="AJ155" i="46"/>
  <c r="AK155" i="46"/>
  <c r="AM155" i="46"/>
  <c r="AN155" i="46"/>
  <c r="AO155" i="46"/>
  <c r="AP155" i="46"/>
  <c r="AR155" i="46"/>
  <c r="AS155" i="46"/>
  <c r="AT155" i="46"/>
  <c r="AU155" i="46"/>
  <c r="AW155" i="46"/>
  <c r="A156" i="46"/>
  <c r="B156" i="46"/>
  <c r="D156" i="46"/>
  <c r="E156" i="46"/>
  <c r="F156" i="46"/>
  <c r="G156" i="46"/>
  <c r="H156" i="46"/>
  <c r="I156" i="46"/>
  <c r="J156" i="46"/>
  <c r="K156" i="46"/>
  <c r="L156" i="46"/>
  <c r="M156" i="46"/>
  <c r="N156" i="46"/>
  <c r="O156" i="46"/>
  <c r="Q156" i="46"/>
  <c r="R156" i="46"/>
  <c r="S156" i="46"/>
  <c r="U156" i="46"/>
  <c r="V156" i="46"/>
  <c r="W156" i="46"/>
  <c r="X156" i="46"/>
  <c r="Y156" i="46"/>
  <c r="Z156" i="46"/>
  <c r="AA156" i="46"/>
  <c r="AC156" i="46"/>
  <c r="AD156" i="46"/>
  <c r="AE156" i="46"/>
  <c r="AF156" i="46"/>
  <c r="AG156" i="46"/>
  <c r="AH156" i="46"/>
  <c r="AI156" i="46"/>
  <c r="AJ156" i="46"/>
  <c r="AK156" i="46"/>
  <c r="AM156" i="46"/>
  <c r="AN156" i="46"/>
  <c r="AO156" i="46"/>
  <c r="AP156" i="46"/>
  <c r="AR156" i="46"/>
  <c r="AS156" i="46"/>
  <c r="AT156" i="46"/>
  <c r="AU156" i="46"/>
  <c r="AW156" i="46"/>
  <c r="A157" i="46"/>
  <c r="B157" i="46"/>
  <c r="D157" i="46"/>
  <c r="E157" i="46"/>
  <c r="F157" i="46"/>
  <c r="G157" i="46"/>
  <c r="H157" i="46"/>
  <c r="I157" i="46"/>
  <c r="J157" i="46"/>
  <c r="K157" i="46"/>
  <c r="L157" i="46"/>
  <c r="M157" i="46"/>
  <c r="N157" i="46"/>
  <c r="O157" i="46"/>
  <c r="Q157" i="46"/>
  <c r="R157" i="46"/>
  <c r="S157" i="46"/>
  <c r="U157" i="46"/>
  <c r="V157" i="46"/>
  <c r="W157" i="46"/>
  <c r="X157" i="46"/>
  <c r="Y157" i="46"/>
  <c r="Z157" i="46"/>
  <c r="AA157" i="46"/>
  <c r="AC157" i="46"/>
  <c r="AD157" i="46"/>
  <c r="AE157" i="46"/>
  <c r="AF157" i="46"/>
  <c r="AG157" i="46"/>
  <c r="AH157" i="46"/>
  <c r="AI157" i="46"/>
  <c r="AJ157" i="46"/>
  <c r="AK157" i="46"/>
  <c r="AM157" i="46"/>
  <c r="AN157" i="46"/>
  <c r="AO157" i="46"/>
  <c r="AP157" i="46"/>
  <c r="AR157" i="46"/>
  <c r="AS157" i="46"/>
  <c r="AT157" i="46"/>
  <c r="AU157" i="46"/>
  <c r="AW157" i="46"/>
  <c r="A158" i="46"/>
  <c r="B158" i="46"/>
  <c r="D158" i="46"/>
  <c r="E158" i="46"/>
  <c r="F158" i="46"/>
  <c r="G158" i="46"/>
  <c r="H158" i="46"/>
  <c r="I158" i="46"/>
  <c r="J158" i="46"/>
  <c r="K158" i="46"/>
  <c r="L158" i="46"/>
  <c r="M158" i="46"/>
  <c r="N158" i="46"/>
  <c r="O158" i="46"/>
  <c r="Q158" i="46"/>
  <c r="R158" i="46"/>
  <c r="S158" i="46"/>
  <c r="U158" i="46"/>
  <c r="V158" i="46"/>
  <c r="W158" i="46"/>
  <c r="X158" i="46"/>
  <c r="Y158" i="46"/>
  <c r="Z158" i="46"/>
  <c r="AA158" i="46"/>
  <c r="AC158" i="46"/>
  <c r="AD158" i="46"/>
  <c r="AE158" i="46"/>
  <c r="AF158" i="46"/>
  <c r="AG158" i="46"/>
  <c r="AH158" i="46"/>
  <c r="AI158" i="46"/>
  <c r="AJ158" i="46"/>
  <c r="AK158" i="46"/>
  <c r="AM158" i="46"/>
  <c r="AN158" i="46"/>
  <c r="AO158" i="46"/>
  <c r="AP158" i="46"/>
  <c r="AR158" i="46"/>
  <c r="AS158" i="46"/>
  <c r="AT158" i="46"/>
  <c r="AU158" i="46"/>
  <c r="AW158" i="46"/>
  <c r="A159" i="46"/>
  <c r="B159" i="46"/>
  <c r="D159" i="46"/>
  <c r="E159" i="46"/>
  <c r="F159" i="46"/>
  <c r="G159" i="46"/>
  <c r="H159" i="46"/>
  <c r="I159" i="46"/>
  <c r="J159" i="46"/>
  <c r="K159" i="46"/>
  <c r="L159" i="46"/>
  <c r="M159" i="46"/>
  <c r="N159" i="46"/>
  <c r="O159" i="46"/>
  <c r="Q159" i="46"/>
  <c r="R159" i="46"/>
  <c r="S159" i="46"/>
  <c r="U159" i="46"/>
  <c r="V159" i="46"/>
  <c r="W159" i="46"/>
  <c r="X159" i="46"/>
  <c r="Y159" i="46"/>
  <c r="Z159" i="46"/>
  <c r="AA159" i="46"/>
  <c r="AC159" i="46"/>
  <c r="AD159" i="46"/>
  <c r="AE159" i="46"/>
  <c r="AF159" i="46"/>
  <c r="AG159" i="46"/>
  <c r="AH159" i="46"/>
  <c r="AI159" i="46"/>
  <c r="AJ159" i="46"/>
  <c r="AK159" i="46"/>
  <c r="AM159" i="46"/>
  <c r="AN159" i="46"/>
  <c r="AO159" i="46"/>
  <c r="AP159" i="46"/>
  <c r="AR159" i="46"/>
  <c r="AS159" i="46"/>
  <c r="AT159" i="46"/>
  <c r="AU159" i="46"/>
  <c r="AW159" i="46"/>
  <c r="A160" i="46"/>
  <c r="B160" i="46"/>
  <c r="D160" i="46"/>
  <c r="E160" i="46"/>
  <c r="F160" i="46"/>
  <c r="G160" i="46"/>
  <c r="H160" i="46"/>
  <c r="I160" i="46"/>
  <c r="J160" i="46"/>
  <c r="K160" i="46"/>
  <c r="L160" i="46"/>
  <c r="M160" i="46"/>
  <c r="N160" i="46"/>
  <c r="O160" i="46"/>
  <c r="Q160" i="46"/>
  <c r="R160" i="46"/>
  <c r="S160" i="46"/>
  <c r="U160" i="46"/>
  <c r="V160" i="46"/>
  <c r="W160" i="46"/>
  <c r="X160" i="46"/>
  <c r="Y160" i="46"/>
  <c r="Z160" i="46"/>
  <c r="AA160" i="46"/>
  <c r="AC160" i="46"/>
  <c r="AD160" i="46"/>
  <c r="AE160" i="46"/>
  <c r="AF160" i="46"/>
  <c r="AG160" i="46"/>
  <c r="AH160" i="46"/>
  <c r="AI160" i="46"/>
  <c r="AJ160" i="46"/>
  <c r="AK160" i="46"/>
  <c r="AM160" i="46"/>
  <c r="AN160" i="46"/>
  <c r="AO160" i="46"/>
  <c r="AP160" i="46"/>
  <c r="AR160" i="46"/>
  <c r="AS160" i="46"/>
  <c r="AT160" i="46"/>
  <c r="AU160" i="46"/>
  <c r="AW160" i="46"/>
  <c r="A161" i="46"/>
  <c r="B161" i="46"/>
  <c r="D161" i="46"/>
  <c r="E161" i="46"/>
  <c r="F161" i="46"/>
  <c r="G161" i="46"/>
  <c r="H161" i="46"/>
  <c r="I161" i="46"/>
  <c r="J161" i="46"/>
  <c r="K161" i="46"/>
  <c r="L161" i="46"/>
  <c r="M161" i="46"/>
  <c r="N161" i="46"/>
  <c r="O161" i="46"/>
  <c r="Q161" i="46"/>
  <c r="R161" i="46"/>
  <c r="S161" i="46"/>
  <c r="U161" i="46"/>
  <c r="V161" i="46"/>
  <c r="W161" i="46"/>
  <c r="X161" i="46"/>
  <c r="Y161" i="46"/>
  <c r="Z161" i="46"/>
  <c r="AA161" i="46"/>
  <c r="AC161" i="46"/>
  <c r="AD161" i="46"/>
  <c r="AE161" i="46"/>
  <c r="AF161" i="46"/>
  <c r="AG161" i="46"/>
  <c r="AH161" i="46"/>
  <c r="AI161" i="46"/>
  <c r="AJ161" i="46"/>
  <c r="AK161" i="46"/>
  <c r="AM161" i="46"/>
  <c r="AN161" i="46"/>
  <c r="AO161" i="46"/>
  <c r="AP161" i="46"/>
  <c r="AR161" i="46"/>
  <c r="AS161" i="46"/>
  <c r="AT161" i="46"/>
  <c r="AU161" i="46"/>
  <c r="AW161" i="46"/>
  <c r="A162" i="46"/>
  <c r="B162" i="46"/>
  <c r="D162" i="46"/>
  <c r="E162" i="46"/>
  <c r="F162" i="46"/>
  <c r="G162" i="46"/>
  <c r="H162" i="46"/>
  <c r="I162" i="46"/>
  <c r="J162" i="46"/>
  <c r="K162" i="46"/>
  <c r="L162" i="46"/>
  <c r="M162" i="46"/>
  <c r="N162" i="46"/>
  <c r="O162" i="46"/>
  <c r="Q162" i="46"/>
  <c r="R162" i="46"/>
  <c r="S162" i="46"/>
  <c r="U162" i="46"/>
  <c r="V162" i="46"/>
  <c r="W162" i="46"/>
  <c r="X162" i="46"/>
  <c r="Y162" i="46"/>
  <c r="Z162" i="46"/>
  <c r="AA162" i="46"/>
  <c r="AC162" i="46"/>
  <c r="AD162" i="46"/>
  <c r="AE162" i="46"/>
  <c r="AF162" i="46"/>
  <c r="AG162" i="46"/>
  <c r="AH162" i="46"/>
  <c r="AI162" i="46"/>
  <c r="AJ162" i="46"/>
  <c r="AK162" i="46"/>
  <c r="AM162" i="46"/>
  <c r="AN162" i="46"/>
  <c r="AO162" i="46"/>
  <c r="AP162" i="46"/>
  <c r="AR162" i="46"/>
  <c r="AS162" i="46"/>
  <c r="AT162" i="46"/>
  <c r="AU162" i="46"/>
  <c r="AW162" i="46"/>
  <c r="A163" i="46"/>
  <c r="B163" i="46"/>
  <c r="D163" i="46"/>
  <c r="E163" i="46"/>
  <c r="F163" i="46"/>
  <c r="G163" i="46"/>
  <c r="H163" i="46"/>
  <c r="I163" i="46"/>
  <c r="J163" i="46"/>
  <c r="K163" i="46"/>
  <c r="L163" i="46"/>
  <c r="M163" i="46"/>
  <c r="N163" i="46"/>
  <c r="O163" i="46"/>
  <c r="Q163" i="46"/>
  <c r="R163" i="46"/>
  <c r="S163" i="46"/>
  <c r="U163" i="46"/>
  <c r="V163" i="46"/>
  <c r="W163" i="46"/>
  <c r="X163" i="46"/>
  <c r="Y163" i="46"/>
  <c r="Z163" i="46"/>
  <c r="AA163" i="46"/>
  <c r="AC163" i="46"/>
  <c r="AD163" i="46"/>
  <c r="AE163" i="46"/>
  <c r="AF163" i="46"/>
  <c r="AG163" i="46"/>
  <c r="AH163" i="46"/>
  <c r="AI163" i="46"/>
  <c r="AJ163" i="46"/>
  <c r="AK163" i="46"/>
  <c r="AM163" i="46"/>
  <c r="AN163" i="46"/>
  <c r="AO163" i="46"/>
  <c r="AP163" i="46"/>
  <c r="AR163" i="46"/>
  <c r="AS163" i="46"/>
  <c r="AT163" i="46"/>
  <c r="AU163" i="46"/>
  <c r="AW163" i="46"/>
  <c r="A164" i="46"/>
  <c r="B164" i="46"/>
  <c r="D164" i="46"/>
  <c r="E164" i="46"/>
  <c r="F164" i="46"/>
  <c r="G164" i="46"/>
  <c r="H164" i="46"/>
  <c r="I164" i="46"/>
  <c r="J164" i="46"/>
  <c r="K164" i="46"/>
  <c r="L164" i="46"/>
  <c r="M164" i="46"/>
  <c r="N164" i="46"/>
  <c r="O164" i="46"/>
  <c r="Q164" i="46"/>
  <c r="R164" i="46"/>
  <c r="S164" i="46"/>
  <c r="U164" i="46"/>
  <c r="V164" i="46"/>
  <c r="W164" i="46"/>
  <c r="X164" i="46"/>
  <c r="Y164" i="46"/>
  <c r="Z164" i="46"/>
  <c r="AA164" i="46"/>
  <c r="AC164" i="46"/>
  <c r="AD164" i="46"/>
  <c r="AE164" i="46"/>
  <c r="AF164" i="46"/>
  <c r="AG164" i="46"/>
  <c r="AH164" i="46"/>
  <c r="AI164" i="46"/>
  <c r="AJ164" i="46"/>
  <c r="AK164" i="46"/>
  <c r="AM164" i="46"/>
  <c r="AN164" i="46"/>
  <c r="AO164" i="46"/>
  <c r="AP164" i="46"/>
  <c r="AR164" i="46"/>
  <c r="AS164" i="46"/>
  <c r="AT164" i="46"/>
  <c r="AU164" i="46"/>
  <c r="AW164" i="46"/>
  <c r="A165" i="46"/>
  <c r="B165" i="46"/>
  <c r="D165" i="46"/>
  <c r="E165" i="46"/>
  <c r="F165" i="46"/>
  <c r="G165" i="46"/>
  <c r="H165" i="46"/>
  <c r="I165" i="46"/>
  <c r="J165" i="46"/>
  <c r="K165" i="46"/>
  <c r="L165" i="46"/>
  <c r="M165" i="46"/>
  <c r="N165" i="46"/>
  <c r="O165" i="46"/>
  <c r="Q165" i="46"/>
  <c r="R165" i="46"/>
  <c r="S165" i="46"/>
  <c r="U165" i="46"/>
  <c r="V165" i="46"/>
  <c r="W165" i="46"/>
  <c r="X165" i="46"/>
  <c r="Y165" i="46"/>
  <c r="Z165" i="46"/>
  <c r="AA165" i="46"/>
  <c r="AC165" i="46"/>
  <c r="AD165" i="46"/>
  <c r="AE165" i="46"/>
  <c r="AF165" i="46"/>
  <c r="AG165" i="46"/>
  <c r="AH165" i="46"/>
  <c r="AI165" i="46"/>
  <c r="AJ165" i="46"/>
  <c r="AK165" i="46"/>
  <c r="AM165" i="46"/>
  <c r="AN165" i="46"/>
  <c r="AO165" i="46"/>
  <c r="AP165" i="46"/>
  <c r="AR165" i="46"/>
  <c r="AS165" i="46"/>
  <c r="AT165" i="46"/>
  <c r="AU165" i="46"/>
  <c r="AW165" i="46"/>
  <c r="A166" i="46"/>
  <c r="B166" i="46"/>
  <c r="D166" i="46"/>
  <c r="E166" i="46"/>
  <c r="F166" i="46"/>
  <c r="G166" i="46"/>
  <c r="H166" i="46"/>
  <c r="I166" i="46"/>
  <c r="J166" i="46"/>
  <c r="K166" i="46"/>
  <c r="L166" i="46"/>
  <c r="M166" i="46"/>
  <c r="N166" i="46"/>
  <c r="O166" i="46"/>
  <c r="Q166" i="46"/>
  <c r="R166" i="46"/>
  <c r="S166" i="46"/>
  <c r="U166" i="46"/>
  <c r="V166" i="46"/>
  <c r="W166" i="46"/>
  <c r="X166" i="46"/>
  <c r="Y166" i="46"/>
  <c r="Z166" i="46"/>
  <c r="AA166" i="46"/>
  <c r="AC166" i="46"/>
  <c r="AD166" i="46"/>
  <c r="AE166" i="46"/>
  <c r="AF166" i="46"/>
  <c r="AG166" i="46"/>
  <c r="AH166" i="46"/>
  <c r="AI166" i="46"/>
  <c r="AJ166" i="46"/>
  <c r="AK166" i="46"/>
  <c r="AM166" i="46"/>
  <c r="AN166" i="46"/>
  <c r="AO166" i="46"/>
  <c r="AP166" i="46"/>
  <c r="AR166" i="46"/>
  <c r="AS166" i="46"/>
  <c r="AT166" i="46"/>
  <c r="AU166" i="46"/>
  <c r="AW166" i="46"/>
  <c r="A167" i="46"/>
  <c r="B167" i="46"/>
  <c r="D167" i="46"/>
  <c r="E167" i="46"/>
  <c r="F167" i="46"/>
  <c r="G167" i="46"/>
  <c r="H167" i="46"/>
  <c r="I167" i="46"/>
  <c r="J167" i="46"/>
  <c r="K167" i="46"/>
  <c r="L167" i="46"/>
  <c r="M167" i="46"/>
  <c r="N167" i="46"/>
  <c r="O167" i="46"/>
  <c r="Q167" i="46"/>
  <c r="R167" i="46"/>
  <c r="S167" i="46"/>
  <c r="U167" i="46"/>
  <c r="V167" i="46"/>
  <c r="W167" i="46"/>
  <c r="X167" i="46"/>
  <c r="Y167" i="46"/>
  <c r="Z167" i="46"/>
  <c r="AA167" i="46"/>
  <c r="AC167" i="46"/>
  <c r="AD167" i="46"/>
  <c r="AE167" i="46"/>
  <c r="AF167" i="46"/>
  <c r="AG167" i="46"/>
  <c r="AH167" i="46"/>
  <c r="AI167" i="46"/>
  <c r="AJ167" i="46"/>
  <c r="AK167" i="46"/>
  <c r="AM167" i="46"/>
  <c r="AN167" i="46"/>
  <c r="AO167" i="46"/>
  <c r="AP167" i="46"/>
  <c r="AR167" i="46"/>
  <c r="AS167" i="46"/>
  <c r="AT167" i="46"/>
  <c r="AU167" i="46"/>
  <c r="AW167" i="46"/>
  <c r="A168" i="46"/>
  <c r="B168" i="46"/>
  <c r="D168" i="46"/>
  <c r="E168" i="46"/>
  <c r="F168" i="46"/>
  <c r="G168" i="46"/>
  <c r="H168" i="46"/>
  <c r="I168" i="46"/>
  <c r="J168" i="46"/>
  <c r="K168" i="46"/>
  <c r="L168" i="46"/>
  <c r="M168" i="46"/>
  <c r="N168" i="46"/>
  <c r="O168" i="46"/>
  <c r="Q168" i="46"/>
  <c r="R168" i="46"/>
  <c r="S168" i="46"/>
  <c r="U168" i="46"/>
  <c r="V168" i="46"/>
  <c r="W168" i="46"/>
  <c r="X168" i="46"/>
  <c r="Y168" i="46"/>
  <c r="Z168" i="46"/>
  <c r="AA168" i="46"/>
  <c r="AC168" i="46"/>
  <c r="AD168" i="46"/>
  <c r="AE168" i="46"/>
  <c r="AF168" i="46"/>
  <c r="AG168" i="46"/>
  <c r="AH168" i="46"/>
  <c r="AI168" i="46"/>
  <c r="AJ168" i="46"/>
  <c r="AK168" i="46"/>
  <c r="AM168" i="46"/>
  <c r="AN168" i="46"/>
  <c r="AO168" i="46"/>
  <c r="AP168" i="46"/>
  <c r="AR168" i="46"/>
  <c r="AS168" i="46"/>
  <c r="AT168" i="46"/>
  <c r="AU168" i="46"/>
  <c r="AW168" i="46"/>
  <c r="A169" i="46"/>
  <c r="B169" i="46"/>
  <c r="D169" i="46"/>
  <c r="E169" i="46"/>
  <c r="F169" i="46"/>
  <c r="G169" i="46"/>
  <c r="H169" i="46"/>
  <c r="I169" i="46"/>
  <c r="J169" i="46"/>
  <c r="K169" i="46"/>
  <c r="L169" i="46"/>
  <c r="M169" i="46"/>
  <c r="N169" i="46"/>
  <c r="O169" i="46"/>
  <c r="Q169" i="46"/>
  <c r="R169" i="46"/>
  <c r="S169" i="46"/>
  <c r="U169" i="46"/>
  <c r="V169" i="46"/>
  <c r="W169" i="46"/>
  <c r="X169" i="46"/>
  <c r="Y169" i="46"/>
  <c r="Z169" i="46"/>
  <c r="AA169" i="46"/>
  <c r="AC169" i="46"/>
  <c r="AD169" i="46"/>
  <c r="AE169" i="46"/>
  <c r="AF169" i="46"/>
  <c r="AG169" i="46"/>
  <c r="AH169" i="46"/>
  <c r="AI169" i="46"/>
  <c r="AJ169" i="46"/>
  <c r="AK169" i="46"/>
  <c r="AM169" i="46"/>
  <c r="AN169" i="46"/>
  <c r="AO169" i="46"/>
  <c r="AP169" i="46"/>
  <c r="AR169" i="46"/>
  <c r="AS169" i="46"/>
  <c r="AT169" i="46"/>
  <c r="AU169" i="46"/>
  <c r="AW169" i="46"/>
  <c r="A170" i="46"/>
  <c r="B170" i="46"/>
  <c r="D170" i="46"/>
  <c r="E170" i="46"/>
  <c r="F170" i="46"/>
  <c r="G170" i="46"/>
  <c r="H170" i="46"/>
  <c r="I170" i="46"/>
  <c r="J170" i="46"/>
  <c r="K170" i="46"/>
  <c r="L170" i="46"/>
  <c r="M170" i="46"/>
  <c r="N170" i="46"/>
  <c r="O170" i="46"/>
  <c r="Q170" i="46"/>
  <c r="R170" i="46"/>
  <c r="S170" i="46"/>
  <c r="U170" i="46"/>
  <c r="V170" i="46"/>
  <c r="W170" i="46"/>
  <c r="X170" i="46"/>
  <c r="Y170" i="46"/>
  <c r="Z170" i="46"/>
  <c r="AA170" i="46"/>
  <c r="AC170" i="46"/>
  <c r="AD170" i="46"/>
  <c r="AE170" i="46"/>
  <c r="AF170" i="46"/>
  <c r="AG170" i="46"/>
  <c r="AH170" i="46"/>
  <c r="AI170" i="46"/>
  <c r="AJ170" i="46"/>
  <c r="AK170" i="46"/>
  <c r="AM170" i="46"/>
  <c r="AN170" i="46"/>
  <c r="AO170" i="46"/>
  <c r="AP170" i="46"/>
  <c r="AR170" i="46"/>
  <c r="AS170" i="46"/>
  <c r="AT170" i="46"/>
  <c r="AU170" i="46"/>
  <c r="AW170" i="46"/>
  <c r="A171" i="46"/>
  <c r="B171" i="46"/>
  <c r="D171" i="46"/>
  <c r="E171" i="46"/>
  <c r="F171" i="46"/>
  <c r="G171" i="46"/>
  <c r="H171" i="46"/>
  <c r="I171" i="46"/>
  <c r="J171" i="46"/>
  <c r="K171" i="46"/>
  <c r="L171" i="46"/>
  <c r="M171" i="46"/>
  <c r="N171" i="46"/>
  <c r="O171" i="46"/>
  <c r="Q171" i="46"/>
  <c r="R171" i="46"/>
  <c r="S171" i="46"/>
  <c r="U171" i="46"/>
  <c r="V171" i="46"/>
  <c r="W171" i="46"/>
  <c r="X171" i="46"/>
  <c r="Y171" i="46"/>
  <c r="Z171" i="46"/>
  <c r="AA171" i="46"/>
  <c r="AC171" i="46"/>
  <c r="AD171" i="46"/>
  <c r="AE171" i="46"/>
  <c r="AF171" i="46"/>
  <c r="AG171" i="46"/>
  <c r="AH171" i="46"/>
  <c r="AI171" i="46"/>
  <c r="AJ171" i="46"/>
  <c r="AK171" i="46"/>
  <c r="AM171" i="46"/>
  <c r="AN171" i="46"/>
  <c r="AO171" i="46"/>
  <c r="AP171" i="46"/>
  <c r="AR171" i="46"/>
  <c r="AS171" i="46"/>
  <c r="AT171" i="46"/>
  <c r="AU171" i="46"/>
  <c r="AW171" i="46"/>
  <c r="A172" i="46"/>
  <c r="B172" i="46"/>
  <c r="D172" i="46"/>
  <c r="E172" i="46"/>
  <c r="F172" i="46"/>
  <c r="G172" i="46"/>
  <c r="H172" i="46"/>
  <c r="I172" i="46"/>
  <c r="J172" i="46"/>
  <c r="K172" i="46"/>
  <c r="L172" i="46"/>
  <c r="M172" i="46"/>
  <c r="N172" i="46"/>
  <c r="O172" i="46"/>
  <c r="Q172" i="46"/>
  <c r="R172" i="46"/>
  <c r="S172" i="46"/>
  <c r="U172" i="46"/>
  <c r="V172" i="46"/>
  <c r="W172" i="46"/>
  <c r="X172" i="46"/>
  <c r="Y172" i="46"/>
  <c r="Z172" i="46"/>
  <c r="AA172" i="46"/>
  <c r="AC172" i="46"/>
  <c r="AD172" i="46"/>
  <c r="AE172" i="46"/>
  <c r="AF172" i="46"/>
  <c r="AG172" i="46"/>
  <c r="AH172" i="46"/>
  <c r="AI172" i="46"/>
  <c r="AJ172" i="46"/>
  <c r="AK172" i="46"/>
  <c r="AM172" i="46"/>
  <c r="AN172" i="46"/>
  <c r="AO172" i="46"/>
  <c r="AP172" i="46"/>
  <c r="AR172" i="46"/>
  <c r="AS172" i="46"/>
  <c r="AT172" i="46"/>
  <c r="AU172" i="46"/>
  <c r="AW172" i="46"/>
  <c r="A173" i="46"/>
  <c r="B173" i="46"/>
  <c r="D173" i="46"/>
  <c r="E173" i="46"/>
  <c r="F173" i="46"/>
  <c r="G173" i="46"/>
  <c r="H173" i="46"/>
  <c r="I173" i="46"/>
  <c r="J173" i="46"/>
  <c r="K173" i="46"/>
  <c r="L173" i="46"/>
  <c r="M173" i="46"/>
  <c r="N173" i="46"/>
  <c r="O173" i="46"/>
  <c r="Q173" i="46"/>
  <c r="R173" i="46"/>
  <c r="S173" i="46"/>
  <c r="U173" i="46"/>
  <c r="V173" i="46"/>
  <c r="W173" i="46"/>
  <c r="X173" i="46"/>
  <c r="Y173" i="46"/>
  <c r="Z173" i="46"/>
  <c r="AA173" i="46"/>
  <c r="AC173" i="46"/>
  <c r="AD173" i="46"/>
  <c r="AE173" i="46"/>
  <c r="AF173" i="46"/>
  <c r="AG173" i="46"/>
  <c r="AH173" i="46"/>
  <c r="AI173" i="46"/>
  <c r="AJ173" i="46"/>
  <c r="AK173" i="46"/>
  <c r="AM173" i="46"/>
  <c r="AN173" i="46"/>
  <c r="AO173" i="46"/>
  <c r="AP173" i="46"/>
  <c r="AR173" i="46"/>
  <c r="AS173" i="46"/>
  <c r="AT173" i="46"/>
  <c r="AU173" i="46"/>
  <c r="AW173" i="46"/>
  <c r="A174" i="46"/>
  <c r="B174" i="46"/>
  <c r="D174" i="46"/>
  <c r="E174" i="46"/>
  <c r="F174" i="46"/>
  <c r="G174" i="46"/>
  <c r="H174" i="46"/>
  <c r="I174" i="46"/>
  <c r="J174" i="46"/>
  <c r="K174" i="46"/>
  <c r="L174" i="46"/>
  <c r="M174" i="46"/>
  <c r="N174" i="46"/>
  <c r="O174" i="46"/>
  <c r="Q174" i="46"/>
  <c r="R174" i="46"/>
  <c r="S174" i="46"/>
  <c r="U174" i="46"/>
  <c r="V174" i="46"/>
  <c r="W174" i="46"/>
  <c r="X174" i="46"/>
  <c r="Y174" i="46"/>
  <c r="Z174" i="46"/>
  <c r="AA174" i="46"/>
  <c r="AC174" i="46"/>
  <c r="AD174" i="46"/>
  <c r="AE174" i="46"/>
  <c r="AF174" i="46"/>
  <c r="AG174" i="46"/>
  <c r="AH174" i="46"/>
  <c r="AI174" i="46"/>
  <c r="AJ174" i="46"/>
  <c r="AK174" i="46"/>
  <c r="AM174" i="46"/>
  <c r="AN174" i="46"/>
  <c r="AO174" i="46"/>
  <c r="AP174" i="46"/>
  <c r="AR174" i="46"/>
  <c r="AS174" i="46"/>
  <c r="AT174" i="46"/>
  <c r="AU174" i="46"/>
  <c r="AW174" i="46"/>
  <c r="A175" i="46"/>
  <c r="B175" i="46"/>
  <c r="D175" i="46"/>
  <c r="E175" i="46"/>
  <c r="F175" i="46"/>
  <c r="G175" i="46"/>
  <c r="H175" i="46"/>
  <c r="I175" i="46"/>
  <c r="J175" i="46"/>
  <c r="K175" i="46"/>
  <c r="L175" i="46"/>
  <c r="M175" i="46"/>
  <c r="N175" i="46"/>
  <c r="O175" i="46"/>
  <c r="Q175" i="46"/>
  <c r="R175" i="46"/>
  <c r="S175" i="46"/>
  <c r="U175" i="46"/>
  <c r="V175" i="46"/>
  <c r="W175" i="46"/>
  <c r="X175" i="46"/>
  <c r="Y175" i="46"/>
  <c r="Z175" i="46"/>
  <c r="AA175" i="46"/>
  <c r="AC175" i="46"/>
  <c r="AD175" i="46"/>
  <c r="AE175" i="46"/>
  <c r="AF175" i="46"/>
  <c r="AG175" i="46"/>
  <c r="AH175" i="46"/>
  <c r="AI175" i="46"/>
  <c r="AJ175" i="46"/>
  <c r="AK175" i="46"/>
  <c r="AM175" i="46"/>
  <c r="AN175" i="46"/>
  <c r="AO175" i="46"/>
  <c r="AP175" i="46"/>
  <c r="AR175" i="46"/>
  <c r="AS175" i="46"/>
  <c r="AT175" i="46"/>
  <c r="AU175" i="46"/>
  <c r="AW175" i="46"/>
  <c r="A176" i="46"/>
  <c r="B176" i="46"/>
  <c r="D176" i="46"/>
  <c r="E176" i="46"/>
  <c r="F176" i="46"/>
  <c r="G176" i="46"/>
  <c r="H176" i="46"/>
  <c r="I176" i="46"/>
  <c r="J176" i="46"/>
  <c r="K176" i="46"/>
  <c r="L176" i="46"/>
  <c r="M176" i="46"/>
  <c r="N176" i="46"/>
  <c r="O176" i="46"/>
  <c r="Q176" i="46"/>
  <c r="R176" i="46"/>
  <c r="S176" i="46"/>
  <c r="U176" i="46"/>
  <c r="V176" i="46"/>
  <c r="W176" i="46"/>
  <c r="X176" i="46"/>
  <c r="Y176" i="46"/>
  <c r="Z176" i="46"/>
  <c r="AA176" i="46"/>
  <c r="AC176" i="46"/>
  <c r="AD176" i="46"/>
  <c r="AE176" i="46"/>
  <c r="AF176" i="46"/>
  <c r="AG176" i="46"/>
  <c r="AH176" i="46"/>
  <c r="AI176" i="46"/>
  <c r="AJ176" i="46"/>
  <c r="AK176" i="46"/>
  <c r="AM176" i="46"/>
  <c r="AN176" i="46"/>
  <c r="AO176" i="46"/>
  <c r="AP176" i="46"/>
  <c r="AR176" i="46"/>
  <c r="AS176" i="46"/>
  <c r="AT176" i="46"/>
  <c r="AU176" i="46"/>
  <c r="AW176" i="46"/>
  <c r="A177" i="46"/>
  <c r="B177" i="46"/>
  <c r="D177" i="46"/>
  <c r="E177" i="46"/>
  <c r="F177" i="46"/>
  <c r="G177" i="46"/>
  <c r="H177" i="46"/>
  <c r="I177" i="46"/>
  <c r="J177" i="46"/>
  <c r="K177" i="46"/>
  <c r="L177" i="46"/>
  <c r="M177" i="46"/>
  <c r="N177" i="46"/>
  <c r="O177" i="46"/>
  <c r="Q177" i="46"/>
  <c r="R177" i="46"/>
  <c r="S177" i="46"/>
  <c r="U177" i="46"/>
  <c r="V177" i="46"/>
  <c r="W177" i="46"/>
  <c r="X177" i="46"/>
  <c r="Y177" i="46"/>
  <c r="Z177" i="46"/>
  <c r="AA177" i="46"/>
  <c r="AC177" i="46"/>
  <c r="AD177" i="46"/>
  <c r="AE177" i="46"/>
  <c r="AF177" i="46"/>
  <c r="AG177" i="46"/>
  <c r="AH177" i="46"/>
  <c r="AI177" i="46"/>
  <c r="AJ177" i="46"/>
  <c r="AK177" i="46"/>
  <c r="AM177" i="46"/>
  <c r="AN177" i="46"/>
  <c r="AO177" i="46"/>
  <c r="AP177" i="46"/>
  <c r="AR177" i="46"/>
  <c r="AS177" i="46"/>
  <c r="AT177" i="46"/>
  <c r="AU177" i="46"/>
  <c r="AW177" i="46"/>
  <c r="A178" i="46"/>
  <c r="B178" i="46"/>
  <c r="D178" i="46"/>
  <c r="E178" i="46"/>
  <c r="F178" i="46"/>
  <c r="G178" i="46"/>
  <c r="H178" i="46"/>
  <c r="I178" i="46"/>
  <c r="J178" i="46"/>
  <c r="K178" i="46"/>
  <c r="L178" i="46"/>
  <c r="M178" i="46"/>
  <c r="N178" i="46"/>
  <c r="O178" i="46"/>
  <c r="Q178" i="46"/>
  <c r="R178" i="46"/>
  <c r="S178" i="46"/>
  <c r="U178" i="46"/>
  <c r="V178" i="46"/>
  <c r="W178" i="46"/>
  <c r="X178" i="46"/>
  <c r="Y178" i="46"/>
  <c r="Z178" i="46"/>
  <c r="AA178" i="46"/>
  <c r="AC178" i="46"/>
  <c r="AD178" i="46"/>
  <c r="AE178" i="46"/>
  <c r="AF178" i="46"/>
  <c r="AG178" i="46"/>
  <c r="AH178" i="46"/>
  <c r="AI178" i="46"/>
  <c r="AJ178" i="46"/>
  <c r="AK178" i="46"/>
  <c r="AM178" i="46"/>
  <c r="AN178" i="46"/>
  <c r="AO178" i="46"/>
  <c r="AP178" i="46"/>
  <c r="AR178" i="46"/>
  <c r="AS178" i="46"/>
  <c r="AT178" i="46"/>
  <c r="AU178" i="46"/>
  <c r="AW178" i="46"/>
  <c r="A179" i="46"/>
  <c r="B179" i="46"/>
  <c r="D179" i="46"/>
  <c r="E179" i="46"/>
  <c r="F179" i="46"/>
  <c r="G179" i="46"/>
  <c r="H179" i="46"/>
  <c r="I179" i="46"/>
  <c r="J179" i="46"/>
  <c r="K179" i="46"/>
  <c r="L179" i="46"/>
  <c r="M179" i="46"/>
  <c r="N179" i="46"/>
  <c r="O179" i="46"/>
  <c r="Q179" i="46"/>
  <c r="R179" i="46"/>
  <c r="S179" i="46"/>
  <c r="U179" i="46"/>
  <c r="V179" i="46"/>
  <c r="W179" i="46"/>
  <c r="X179" i="46"/>
  <c r="Y179" i="46"/>
  <c r="Z179" i="46"/>
  <c r="AA179" i="46"/>
  <c r="AC179" i="46"/>
  <c r="AD179" i="46"/>
  <c r="AE179" i="46"/>
  <c r="AF179" i="46"/>
  <c r="AG179" i="46"/>
  <c r="AH179" i="46"/>
  <c r="AI179" i="46"/>
  <c r="AJ179" i="46"/>
  <c r="AK179" i="46"/>
  <c r="AM179" i="46"/>
  <c r="AN179" i="46"/>
  <c r="AO179" i="46"/>
  <c r="AP179" i="46"/>
  <c r="AR179" i="46"/>
  <c r="AS179" i="46"/>
  <c r="AT179" i="46"/>
  <c r="AU179" i="46"/>
  <c r="AW179" i="46"/>
  <c r="A180" i="46"/>
  <c r="B180" i="46"/>
  <c r="D180" i="46"/>
  <c r="E180" i="46"/>
  <c r="F180" i="46"/>
  <c r="G180" i="46"/>
  <c r="H180" i="46"/>
  <c r="I180" i="46"/>
  <c r="J180" i="46"/>
  <c r="K180" i="46"/>
  <c r="L180" i="46"/>
  <c r="M180" i="46"/>
  <c r="N180" i="46"/>
  <c r="O180" i="46"/>
  <c r="Q180" i="46"/>
  <c r="R180" i="46"/>
  <c r="S180" i="46"/>
  <c r="U180" i="46"/>
  <c r="V180" i="46"/>
  <c r="W180" i="46"/>
  <c r="X180" i="46"/>
  <c r="Y180" i="46"/>
  <c r="Z180" i="46"/>
  <c r="AA180" i="46"/>
  <c r="AC180" i="46"/>
  <c r="AD180" i="46"/>
  <c r="AE180" i="46"/>
  <c r="AF180" i="46"/>
  <c r="AG180" i="46"/>
  <c r="AH180" i="46"/>
  <c r="AI180" i="46"/>
  <c r="AJ180" i="46"/>
  <c r="AK180" i="46"/>
  <c r="AM180" i="46"/>
  <c r="AN180" i="46"/>
  <c r="AO180" i="46"/>
  <c r="AP180" i="46"/>
  <c r="AR180" i="46"/>
  <c r="AS180" i="46"/>
  <c r="AT180" i="46"/>
  <c r="AU180" i="46"/>
  <c r="AW180" i="46"/>
  <c r="A181" i="46"/>
  <c r="B181" i="46"/>
  <c r="D181" i="46"/>
  <c r="E181" i="46"/>
  <c r="F181" i="46"/>
  <c r="G181" i="46"/>
  <c r="H181" i="46"/>
  <c r="I181" i="46"/>
  <c r="J181" i="46"/>
  <c r="K181" i="46"/>
  <c r="L181" i="46"/>
  <c r="M181" i="46"/>
  <c r="N181" i="46"/>
  <c r="O181" i="46"/>
  <c r="Q181" i="46"/>
  <c r="R181" i="46"/>
  <c r="S181" i="46"/>
  <c r="U181" i="46"/>
  <c r="V181" i="46"/>
  <c r="W181" i="46"/>
  <c r="X181" i="46"/>
  <c r="Y181" i="46"/>
  <c r="Z181" i="46"/>
  <c r="AA181" i="46"/>
  <c r="AC181" i="46"/>
  <c r="AD181" i="46"/>
  <c r="AE181" i="46"/>
  <c r="AF181" i="46"/>
  <c r="AG181" i="46"/>
  <c r="AH181" i="46"/>
  <c r="AI181" i="46"/>
  <c r="AJ181" i="46"/>
  <c r="AK181" i="46"/>
  <c r="AM181" i="46"/>
  <c r="AN181" i="46"/>
  <c r="AO181" i="46"/>
  <c r="AP181" i="46"/>
  <c r="AR181" i="46"/>
  <c r="AS181" i="46"/>
  <c r="AT181" i="46"/>
  <c r="AU181" i="46"/>
  <c r="AW181" i="46"/>
  <c r="A182" i="46"/>
  <c r="B182" i="46"/>
  <c r="D182" i="46"/>
  <c r="E182" i="46"/>
  <c r="F182" i="46"/>
  <c r="G182" i="46"/>
  <c r="H182" i="46"/>
  <c r="I182" i="46"/>
  <c r="J182" i="46"/>
  <c r="K182" i="46"/>
  <c r="L182" i="46"/>
  <c r="M182" i="46"/>
  <c r="N182" i="46"/>
  <c r="O182" i="46"/>
  <c r="Q182" i="46"/>
  <c r="R182" i="46"/>
  <c r="S182" i="46"/>
  <c r="U182" i="46"/>
  <c r="V182" i="46"/>
  <c r="W182" i="46"/>
  <c r="X182" i="46"/>
  <c r="Y182" i="46"/>
  <c r="Z182" i="46"/>
  <c r="AA182" i="46"/>
  <c r="AC182" i="46"/>
  <c r="AD182" i="46"/>
  <c r="AE182" i="46"/>
  <c r="AF182" i="46"/>
  <c r="AG182" i="46"/>
  <c r="AH182" i="46"/>
  <c r="AI182" i="46"/>
  <c r="AJ182" i="46"/>
  <c r="AK182" i="46"/>
  <c r="AM182" i="46"/>
  <c r="AN182" i="46"/>
  <c r="AO182" i="46"/>
  <c r="AP182" i="46"/>
  <c r="AR182" i="46"/>
  <c r="AS182" i="46"/>
  <c r="AT182" i="46"/>
  <c r="AU182" i="46"/>
  <c r="AW182" i="46"/>
  <c r="A183" i="46"/>
  <c r="B183" i="46"/>
  <c r="D183" i="46"/>
  <c r="E183" i="46"/>
  <c r="F183" i="46"/>
  <c r="G183" i="46"/>
  <c r="H183" i="46"/>
  <c r="I183" i="46"/>
  <c r="J183" i="46"/>
  <c r="K183" i="46"/>
  <c r="L183" i="46"/>
  <c r="M183" i="46"/>
  <c r="N183" i="46"/>
  <c r="O183" i="46"/>
  <c r="Q183" i="46"/>
  <c r="R183" i="46"/>
  <c r="S183" i="46"/>
  <c r="U183" i="46"/>
  <c r="V183" i="46"/>
  <c r="W183" i="46"/>
  <c r="X183" i="46"/>
  <c r="Y183" i="46"/>
  <c r="Z183" i="46"/>
  <c r="AA183" i="46"/>
  <c r="AC183" i="46"/>
  <c r="AD183" i="46"/>
  <c r="AE183" i="46"/>
  <c r="AF183" i="46"/>
  <c r="AG183" i="46"/>
  <c r="AH183" i="46"/>
  <c r="AI183" i="46"/>
  <c r="AJ183" i="46"/>
  <c r="AK183" i="46"/>
  <c r="AM183" i="46"/>
  <c r="AN183" i="46"/>
  <c r="AO183" i="46"/>
  <c r="AP183" i="46"/>
  <c r="AR183" i="46"/>
  <c r="AS183" i="46"/>
  <c r="AT183" i="46"/>
  <c r="AU183" i="46"/>
  <c r="AW183" i="46"/>
  <c r="A184" i="46"/>
  <c r="B184" i="46"/>
  <c r="D184" i="46"/>
  <c r="E184" i="46"/>
  <c r="F184" i="46"/>
  <c r="G184" i="46"/>
  <c r="H184" i="46"/>
  <c r="I184" i="46"/>
  <c r="J184" i="46"/>
  <c r="K184" i="46"/>
  <c r="L184" i="46"/>
  <c r="M184" i="46"/>
  <c r="N184" i="46"/>
  <c r="O184" i="46"/>
  <c r="Q184" i="46"/>
  <c r="R184" i="46"/>
  <c r="S184" i="46"/>
  <c r="U184" i="46"/>
  <c r="V184" i="46"/>
  <c r="W184" i="46"/>
  <c r="X184" i="46"/>
  <c r="Y184" i="46"/>
  <c r="Z184" i="46"/>
  <c r="AA184" i="46"/>
  <c r="AC184" i="46"/>
  <c r="AD184" i="46"/>
  <c r="AE184" i="46"/>
  <c r="AF184" i="46"/>
  <c r="AG184" i="46"/>
  <c r="AH184" i="46"/>
  <c r="AI184" i="46"/>
  <c r="AJ184" i="46"/>
  <c r="AK184" i="46"/>
  <c r="AM184" i="46"/>
  <c r="AN184" i="46"/>
  <c r="AO184" i="46"/>
  <c r="AP184" i="46"/>
  <c r="AR184" i="46"/>
  <c r="AS184" i="46"/>
  <c r="AT184" i="46"/>
  <c r="AU184" i="46"/>
  <c r="AW184" i="46"/>
  <c r="A185" i="46"/>
  <c r="B185" i="46"/>
  <c r="D185" i="46"/>
  <c r="E185" i="46"/>
  <c r="F185" i="46"/>
  <c r="G185" i="46"/>
  <c r="H185" i="46"/>
  <c r="I185" i="46"/>
  <c r="J185" i="46"/>
  <c r="K185" i="46"/>
  <c r="L185" i="46"/>
  <c r="M185" i="46"/>
  <c r="N185" i="46"/>
  <c r="O185" i="46"/>
  <c r="Q185" i="46"/>
  <c r="R185" i="46"/>
  <c r="S185" i="46"/>
  <c r="U185" i="46"/>
  <c r="V185" i="46"/>
  <c r="W185" i="46"/>
  <c r="X185" i="46"/>
  <c r="Y185" i="46"/>
  <c r="Z185" i="46"/>
  <c r="AA185" i="46"/>
  <c r="AC185" i="46"/>
  <c r="AD185" i="46"/>
  <c r="AE185" i="46"/>
  <c r="AF185" i="46"/>
  <c r="AG185" i="46"/>
  <c r="AH185" i="46"/>
  <c r="AI185" i="46"/>
  <c r="AJ185" i="46"/>
  <c r="AK185" i="46"/>
  <c r="AM185" i="46"/>
  <c r="AN185" i="46"/>
  <c r="AO185" i="46"/>
  <c r="AP185" i="46"/>
  <c r="AR185" i="46"/>
  <c r="AS185" i="46"/>
  <c r="AT185" i="46"/>
  <c r="AU185" i="46"/>
  <c r="AW185" i="46"/>
  <c r="A186" i="46"/>
  <c r="B186" i="46"/>
  <c r="D186" i="46"/>
  <c r="E186" i="46"/>
  <c r="F186" i="46"/>
  <c r="G186" i="46"/>
  <c r="H186" i="46"/>
  <c r="I186" i="46"/>
  <c r="J186" i="46"/>
  <c r="K186" i="46"/>
  <c r="L186" i="46"/>
  <c r="M186" i="46"/>
  <c r="N186" i="46"/>
  <c r="O186" i="46"/>
  <c r="Q186" i="46"/>
  <c r="R186" i="46"/>
  <c r="S186" i="46"/>
  <c r="U186" i="46"/>
  <c r="V186" i="46"/>
  <c r="W186" i="46"/>
  <c r="X186" i="46"/>
  <c r="Y186" i="46"/>
  <c r="Z186" i="46"/>
  <c r="AA186" i="46"/>
  <c r="AC186" i="46"/>
  <c r="AD186" i="46"/>
  <c r="AE186" i="46"/>
  <c r="AF186" i="46"/>
  <c r="AG186" i="46"/>
  <c r="AH186" i="46"/>
  <c r="AI186" i="46"/>
  <c r="AJ186" i="46"/>
  <c r="AK186" i="46"/>
  <c r="AM186" i="46"/>
  <c r="AN186" i="46"/>
  <c r="AO186" i="46"/>
  <c r="AP186" i="46"/>
  <c r="AR186" i="46"/>
  <c r="AS186" i="46"/>
  <c r="AT186" i="46"/>
  <c r="AU186" i="46"/>
  <c r="AW186" i="46"/>
  <c r="A187" i="46"/>
  <c r="B187" i="46"/>
  <c r="D187" i="46"/>
  <c r="E187" i="46"/>
  <c r="F187" i="46"/>
  <c r="G187" i="46"/>
  <c r="H187" i="46"/>
  <c r="I187" i="46"/>
  <c r="J187" i="46"/>
  <c r="K187" i="46"/>
  <c r="L187" i="46"/>
  <c r="M187" i="46"/>
  <c r="N187" i="46"/>
  <c r="O187" i="46"/>
  <c r="Q187" i="46"/>
  <c r="R187" i="46"/>
  <c r="S187" i="46"/>
  <c r="U187" i="46"/>
  <c r="V187" i="46"/>
  <c r="W187" i="46"/>
  <c r="X187" i="46"/>
  <c r="Y187" i="46"/>
  <c r="Z187" i="46"/>
  <c r="AA187" i="46"/>
  <c r="AC187" i="46"/>
  <c r="AD187" i="46"/>
  <c r="AE187" i="46"/>
  <c r="AF187" i="46"/>
  <c r="AG187" i="46"/>
  <c r="AH187" i="46"/>
  <c r="AI187" i="46"/>
  <c r="AJ187" i="46"/>
  <c r="AK187" i="46"/>
  <c r="AM187" i="46"/>
  <c r="AN187" i="46"/>
  <c r="AO187" i="46"/>
  <c r="AP187" i="46"/>
  <c r="AR187" i="46"/>
  <c r="AS187" i="46"/>
  <c r="AT187" i="46"/>
  <c r="AU187" i="46"/>
  <c r="AW187" i="46"/>
  <c r="A188" i="46"/>
  <c r="B188" i="46"/>
  <c r="D188" i="46"/>
  <c r="E188" i="46"/>
  <c r="F188" i="46"/>
  <c r="G188" i="46"/>
  <c r="H188" i="46"/>
  <c r="I188" i="46"/>
  <c r="J188" i="46"/>
  <c r="K188" i="46"/>
  <c r="L188" i="46"/>
  <c r="M188" i="46"/>
  <c r="N188" i="46"/>
  <c r="O188" i="46"/>
  <c r="Q188" i="46"/>
  <c r="R188" i="46"/>
  <c r="S188" i="46"/>
  <c r="U188" i="46"/>
  <c r="V188" i="46"/>
  <c r="W188" i="46"/>
  <c r="X188" i="46"/>
  <c r="Y188" i="46"/>
  <c r="Z188" i="46"/>
  <c r="AA188" i="46"/>
  <c r="AC188" i="46"/>
  <c r="AD188" i="46"/>
  <c r="AE188" i="46"/>
  <c r="AF188" i="46"/>
  <c r="AG188" i="46"/>
  <c r="AH188" i="46"/>
  <c r="AI188" i="46"/>
  <c r="AJ188" i="46"/>
  <c r="AK188" i="46"/>
  <c r="AM188" i="46"/>
  <c r="AN188" i="46"/>
  <c r="AO188" i="46"/>
  <c r="AP188" i="46"/>
  <c r="AR188" i="46"/>
  <c r="AS188" i="46"/>
  <c r="AT188" i="46"/>
  <c r="AU188" i="46"/>
  <c r="AW188" i="46"/>
  <c r="A189" i="46"/>
  <c r="B189" i="46"/>
  <c r="D189" i="46"/>
  <c r="E189" i="46"/>
  <c r="F189" i="46"/>
  <c r="G189" i="46"/>
  <c r="H189" i="46"/>
  <c r="I189" i="46"/>
  <c r="J189" i="46"/>
  <c r="K189" i="46"/>
  <c r="L189" i="46"/>
  <c r="M189" i="46"/>
  <c r="N189" i="46"/>
  <c r="O189" i="46"/>
  <c r="Q189" i="46"/>
  <c r="R189" i="46"/>
  <c r="S189" i="46"/>
  <c r="U189" i="46"/>
  <c r="V189" i="46"/>
  <c r="W189" i="46"/>
  <c r="X189" i="46"/>
  <c r="Y189" i="46"/>
  <c r="Z189" i="46"/>
  <c r="AA189" i="46"/>
  <c r="AC189" i="46"/>
  <c r="AD189" i="46"/>
  <c r="AE189" i="46"/>
  <c r="AF189" i="46"/>
  <c r="AG189" i="46"/>
  <c r="AH189" i="46"/>
  <c r="AI189" i="46"/>
  <c r="AJ189" i="46"/>
  <c r="AK189" i="46"/>
  <c r="AM189" i="46"/>
  <c r="AN189" i="46"/>
  <c r="AO189" i="46"/>
  <c r="AP189" i="46"/>
  <c r="AR189" i="46"/>
  <c r="AS189" i="46"/>
  <c r="AT189" i="46"/>
  <c r="AU189" i="46"/>
  <c r="AW189" i="46"/>
  <c r="A190" i="46"/>
  <c r="B190" i="46"/>
  <c r="D190" i="46"/>
  <c r="E190" i="46"/>
  <c r="F190" i="46"/>
  <c r="G190" i="46"/>
  <c r="H190" i="46"/>
  <c r="I190" i="46"/>
  <c r="J190" i="46"/>
  <c r="K190" i="46"/>
  <c r="L190" i="46"/>
  <c r="M190" i="46"/>
  <c r="N190" i="46"/>
  <c r="O190" i="46"/>
  <c r="Q190" i="46"/>
  <c r="R190" i="46"/>
  <c r="S190" i="46"/>
  <c r="U190" i="46"/>
  <c r="V190" i="46"/>
  <c r="W190" i="46"/>
  <c r="X190" i="46"/>
  <c r="Y190" i="46"/>
  <c r="Z190" i="46"/>
  <c r="AA190" i="46"/>
  <c r="AC190" i="46"/>
  <c r="AD190" i="46"/>
  <c r="AE190" i="46"/>
  <c r="AF190" i="46"/>
  <c r="AG190" i="46"/>
  <c r="AH190" i="46"/>
  <c r="AI190" i="46"/>
  <c r="AJ190" i="46"/>
  <c r="AK190" i="46"/>
  <c r="AM190" i="46"/>
  <c r="AN190" i="46"/>
  <c r="AO190" i="46"/>
  <c r="AP190" i="46"/>
  <c r="AR190" i="46"/>
  <c r="AS190" i="46"/>
  <c r="AT190" i="46"/>
  <c r="AU190" i="46"/>
  <c r="AW190" i="46"/>
  <c r="A191" i="46"/>
  <c r="B191" i="46"/>
  <c r="D191" i="46"/>
  <c r="E191" i="46"/>
  <c r="F191" i="46"/>
  <c r="G191" i="46"/>
  <c r="H191" i="46"/>
  <c r="I191" i="46"/>
  <c r="J191" i="46"/>
  <c r="K191" i="46"/>
  <c r="L191" i="46"/>
  <c r="M191" i="46"/>
  <c r="N191" i="46"/>
  <c r="O191" i="46"/>
  <c r="Q191" i="46"/>
  <c r="R191" i="46"/>
  <c r="S191" i="46"/>
  <c r="U191" i="46"/>
  <c r="V191" i="46"/>
  <c r="W191" i="46"/>
  <c r="X191" i="46"/>
  <c r="Y191" i="46"/>
  <c r="Z191" i="46"/>
  <c r="AA191" i="46"/>
  <c r="AC191" i="46"/>
  <c r="AD191" i="46"/>
  <c r="AE191" i="46"/>
  <c r="AF191" i="46"/>
  <c r="AG191" i="46"/>
  <c r="AH191" i="46"/>
  <c r="AI191" i="46"/>
  <c r="AJ191" i="46"/>
  <c r="AK191" i="46"/>
  <c r="AM191" i="46"/>
  <c r="AN191" i="46"/>
  <c r="AO191" i="46"/>
  <c r="AP191" i="46"/>
  <c r="AR191" i="46"/>
  <c r="AS191" i="46"/>
  <c r="AT191" i="46"/>
  <c r="AU191" i="46"/>
  <c r="AW191" i="46"/>
  <c r="A192" i="46"/>
  <c r="B192" i="46"/>
  <c r="D192" i="46"/>
  <c r="E192" i="46"/>
  <c r="F192" i="46"/>
  <c r="G192" i="46"/>
  <c r="H192" i="46"/>
  <c r="I192" i="46"/>
  <c r="J192" i="46"/>
  <c r="K192" i="46"/>
  <c r="L192" i="46"/>
  <c r="M192" i="46"/>
  <c r="N192" i="46"/>
  <c r="O192" i="46"/>
  <c r="Q192" i="46"/>
  <c r="R192" i="46"/>
  <c r="S192" i="46"/>
  <c r="U192" i="46"/>
  <c r="V192" i="46"/>
  <c r="W192" i="46"/>
  <c r="X192" i="46"/>
  <c r="Y192" i="46"/>
  <c r="Z192" i="46"/>
  <c r="AA192" i="46"/>
  <c r="AC192" i="46"/>
  <c r="AD192" i="46"/>
  <c r="AE192" i="46"/>
  <c r="AF192" i="46"/>
  <c r="AG192" i="46"/>
  <c r="AH192" i="46"/>
  <c r="AI192" i="46"/>
  <c r="AJ192" i="46"/>
  <c r="AK192" i="46"/>
  <c r="AM192" i="46"/>
  <c r="AN192" i="46"/>
  <c r="AO192" i="46"/>
  <c r="AP192" i="46"/>
  <c r="AR192" i="46"/>
  <c r="AS192" i="46"/>
  <c r="AT192" i="46"/>
  <c r="AU192" i="46"/>
  <c r="AW192" i="46"/>
  <c r="A193" i="46"/>
  <c r="B193" i="46"/>
  <c r="D193" i="46"/>
  <c r="E193" i="46"/>
  <c r="F193" i="46"/>
  <c r="G193" i="46"/>
  <c r="H193" i="46"/>
  <c r="I193" i="46"/>
  <c r="J193" i="46"/>
  <c r="K193" i="46"/>
  <c r="L193" i="46"/>
  <c r="M193" i="46"/>
  <c r="N193" i="46"/>
  <c r="O193" i="46"/>
  <c r="Q193" i="46"/>
  <c r="R193" i="46"/>
  <c r="S193" i="46"/>
  <c r="U193" i="46"/>
  <c r="V193" i="46"/>
  <c r="W193" i="46"/>
  <c r="X193" i="46"/>
  <c r="Y193" i="46"/>
  <c r="Z193" i="46"/>
  <c r="AA193" i="46"/>
  <c r="AC193" i="46"/>
  <c r="AD193" i="46"/>
  <c r="AE193" i="46"/>
  <c r="AF193" i="46"/>
  <c r="AG193" i="46"/>
  <c r="AH193" i="46"/>
  <c r="AI193" i="46"/>
  <c r="AJ193" i="46"/>
  <c r="AK193" i="46"/>
  <c r="AM193" i="46"/>
  <c r="AN193" i="46"/>
  <c r="AO193" i="46"/>
  <c r="AP193" i="46"/>
  <c r="AR193" i="46"/>
  <c r="AS193" i="46"/>
  <c r="AT193" i="46"/>
  <c r="AU193" i="46"/>
  <c r="AW193" i="46"/>
  <c r="A194" i="46"/>
  <c r="B194" i="46"/>
  <c r="D194" i="46"/>
  <c r="E194" i="46"/>
  <c r="F194" i="46"/>
  <c r="G194" i="46"/>
  <c r="H194" i="46"/>
  <c r="I194" i="46"/>
  <c r="J194" i="46"/>
  <c r="K194" i="46"/>
  <c r="L194" i="46"/>
  <c r="M194" i="46"/>
  <c r="N194" i="46"/>
  <c r="O194" i="46"/>
  <c r="Q194" i="46"/>
  <c r="R194" i="46"/>
  <c r="S194" i="46"/>
  <c r="U194" i="46"/>
  <c r="V194" i="46"/>
  <c r="W194" i="46"/>
  <c r="X194" i="46"/>
  <c r="Y194" i="46"/>
  <c r="Z194" i="46"/>
  <c r="AA194" i="46"/>
  <c r="AC194" i="46"/>
  <c r="AD194" i="46"/>
  <c r="AE194" i="46"/>
  <c r="AF194" i="46"/>
  <c r="AG194" i="46"/>
  <c r="AH194" i="46"/>
  <c r="AI194" i="46"/>
  <c r="AJ194" i="46"/>
  <c r="AK194" i="46"/>
  <c r="AM194" i="46"/>
  <c r="AN194" i="46"/>
  <c r="AO194" i="46"/>
  <c r="AP194" i="46"/>
  <c r="AR194" i="46"/>
  <c r="AS194" i="46"/>
  <c r="AT194" i="46"/>
  <c r="AU194" i="46"/>
  <c r="AW194" i="46"/>
  <c r="A195" i="46"/>
  <c r="B195" i="46"/>
  <c r="D195" i="46"/>
  <c r="E195" i="46"/>
  <c r="F195" i="46"/>
  <c r="G195" i="46"/>
  <c r="H195" i="46"/>
  <c r="I195" i="46"/>
  <c r="J195" i="46"/>
  <c r="K195" i="46"/>
  <c r="L195" i="46"/>
  <c r="M195" i="46"/>
  <c r="N195" i="46"/>
  <c r="O195" i="46"/>
  <c r="Q195" i="46"/>
  <c r="R195" i="46"/>
  <c r="S195" i="46"/>
  <c r="U195" i="46"/>
  <c r="V195" i="46"/>
  <c r="W195" i="46"/>
  <c r="X195" i="46"/>
  <c r="Y195" i="46"/>
  <c r="Z195" i="46"/>
  <c r="AA195" i="46"/>
  <c r="AC195" i="46"/>
  <c r="AD195" i="46"/>
  <c r="AE195" i="46"/>
  <c r="AF195" i="46"/>
  <c r="AG195" i="46"/>
  <c r="AH195" i="46"/>
  <c r="AI195" i="46"/>
  <c r="AJ195" i="46"/>
  <c r="AK195" i="46"/>
  <c r="AM195" i="46"/>
  <c r="AN195" i="46"/>
  <c r="AO195" i="46"/>
  <c r="AP195" i="46"/>
  <c r="AR195" i="46"/>
  <c r="AS195" i="46"/>
  <c r="AT195" i="46"/>
  <c r="AU195" i="46"/>
  <c r="AW195" i="46"/>
  <c r="A196" i="46"/>
  <c r="B196" i="46"/>
  <c r="D196" i="46"/>
  <c r="E196" i="46"/>
  <c r="F196" i="46"/>
  <c r="G196" i="46"/>
  <c r="H196" i="46"/>
  <c r="I196" i="46"/>
  <c r="J196" i="46"/>
  <c r="K196" i="46"/>
  <c r="L196" i="46"/>
  <c r="M196" i="46"/>
  <c r="N196" i="46"/>
  <c r="O196" i="46"/>
  <c r="Q196" i="46"/>
  <c r="R196" i="46"/>
  <c r="S196" i="46"/>
  <c r="U196" i="46"/>
  <c r="V196" i="46"/>
  <c r="W196" i="46"/>
  <c r="X196" i="46"/>
  <c r="Y196" i="46"/>
  <c r="Z196" i="46"/>
  <c r="AA196" i="46"/>
  <c r="AC196" i="46"/>
  <c r="AD196" i="46"/>
  <c r="AE196" i="46"/>
  <c r="AF196" i="46"/>
  <c r="AG196" i="46"/>
  <c r="AH196" i="46"/>
  <c r="AI196" i="46"/>
  <c r="AJ196" i="46"/>
  <c r="AK196" i="46"/>
  <c r="AM196" i="46"/>
  <c r="AN196" i="46"/>
  <c r="AO196" i="46"/>
  <c r="AP196" i="46"/>
  <c r="AR196" i="46"/>
  <c r="AS196" i="46"/>
  <c r="AT196" i="46"/>
  <c r="AU196" i="46"/>
  <c r="AW196" i="46"/>
  <c r="A197" i="46"/>
  <c r="B197" i="46"/>
  <c r="D197" i="46"/>
  <c r="E197" i="46"/>
  <c r="F197" i="46"/>
  <c r="G197" i="46"/>
  <c r="H197" i="46"/>
  <c r="I197" i="46"/>
  <c r="J197" i="46"/>
  <c r="K197" i="46"/>
  <c r="L197" i="46"/>
  <c r="M197" i="46"/>
  <c r="N197" i="46"/>
  <c r="O197" i="46"/>
  <c r="Q197" i="46"/>
  <c r="R197" i="46"/>
  <c r="S197" i="46"/>
  <c r="U197" i="46"/>
  <c r="V197" i="46"/>
  <c r="W197" i="46"/>
  <c r="X197" i="46"/>
  <c r="Y197" i="46"/>
  <c r="Z197" i="46"/>
  <c r="AA197" i="46"/>
  <c r="AC197" i="46"/>
  <c r="AD197" i="46"/>
  <c r="AE197" i="46"/>
  <c r="AF197" i="46"/>
  <c r="AG197" i="46"/>
  <c r="AH197" i="46"/>
  <c r="AI197" i="46"/>
  <c r="AJ197" i="46"/>
  <c r="AK197" i="46"/>
  <c r="AM197" i="46"/>
  <c r="AN197" i="46"/>
  <c r="AO197" i="46"/>
  <c r="AP197" i="46"/>
  <c r="AR197" i="46"/>
  <c r="AS197" i="46"/>
  <c r="AT197" i="46"/>
  <c r="AU197" i="46"/>
  <c r="AW197" i="46"/>
  <c r="A198" i="46"/>
  <c r="B198" i="46"/>
  <c r="D198" i="46"/>
  <c r="E198" i="46"/>
  <c r="F198" i="46"/>
  <c r="G198" i="46"/>
  <c r="H198" i="46"/>
  <c r="I198" i="46"/>
  <c r="J198" i="46"/>
  <c r="K198" i="46"/>
  <c r="L198" i="46"/>
  <c r="M198" i="46"/>
  <c r="N198" i="46"/>
  <c r="O198" i="46"/>
  <c r="Q198" i="46"/>
  <c r="R198" i="46"/>
  <c r="S198" i="46"/>
  <c r="U198" i="46"/>
  <c r="V198" i="46"/>
  <c r="W198" i="46"/>
  <c r="X198" i="46"/>
  <c r="Y198" i="46"/>
  <c r="Z198" i="46"/>
  <c r="AA198" i="46"/>
  <c r="AC198" i="46"/>
  <c r="AD198" i="46"/>
  <c r="AE198" i="46"/>
  <c r="AF198" i="46"/>
  <c r="AG198" i="46"/>
  <c r="AH198" i="46"/>
  <c r="AI198" i="46"/>
  <c r="AJ198" i="46"/>
  <c r="AK198" i="46"/>
  <c r="AM198" i="46"/>
  <c r="AN198" i="46"/>
  <c r="AO198" i="46"/>
  <c r="AP198" i="46"/>
  <c r="AR198" i="46"/>
  <c r="AS198" i="46"/>
  <c r="AT198" i="46"/>
  <c r="AU198" i="46"/>
  <c r="AW198" i="46"/>
  <c r="A199" i="46"/>
  <c r="B199" i="46"/>
  <c r="D199" i="46"/>
  <c r="E199" i="46"/>
  <c r="F199" i="46"/>
  <c r="G199" i="46"/>
  <c r="H199" i="46"/>
  <c r="I199" i="46"/>
  <c r="J199" i="46"/>
  <c r="K199" i="46"/>
  <c r="L199" i="46"/>
  <c r="M199" i="46"/>
  <c r="N199" i="46"/>
  <c r="O199" i="46"/>
  <c r="Q199" i="46"/>
  <c r="R199" i="46"/>
  <c r="S199" i="46"/>
  <c r="U199" i="46"/>
  <c r="V199" i="46"/>
  <c r="W199" i="46"/>
  <c r="X199" i="46"/>
  <c r="Y199" i="46"/>
  <c r="Z199" i="46"/>
  <c r="AA199" i="46"/>
  <c r="AC199" i="46"/>
  <c r="AD199" i="46"/>
  <c r="AE199" i="46"/>
  <c r="AF199" i="46"/>
  <c r="AG199" i="46"/>
  <c r="AH199" i="46"/>
  <c r="AI199" i="46"/>
  <c r="AJ199" i="46"/>
  <c r="AK199" i="46"/>
  <c r="AM199" i="46"/>
  <c r="AN199" i="46"/>
  <c r="AO199" i="46"/>
  <c r="AP199" i="46"/>
  <c r="AR199" i="46"/>
  <c r="AS199" i="46"/>
  <c r="AT199" i="46"/>
  <c r="AU199" i="46"/>
  <c r="AW199" i="46"/>
  <c r="A200" i="46"/>
  <c r="B200" i="46"/>
  <c r="D200" i="46"/>
  <c r="E200" i="46"/>
  <c r="F200" i="46"/>
  <c r="G200" i="46"/>
  <c r="H200" i="46"/>
  <c r="I200" i="46"/>
  <c r="J200" i="46"/>
  <c r="K200" i="46"/>
  <c r="L200" i="46"/>
  <c r="M200" i="46"/>
  <c r="N200" i="46"/>
  <c r="O200" i="46"/>
  <c r="Q200" i="46"/>
  <c r="R200" i="46"/>
  <c r="S200" i="46"/>
  <c r="U200" i="46"/>
  <c r="V200" i="46"/>
  <c r="W200" i="46"/>
  <c r="X200" i="46"/>
  <c r="Y200" i="46"/>
  <c r="Z200" i="46"/>
  <c r="AA200" i="46"/>
  <c r="AC200" i="46"/>
  <c r="AD200" i="46"/>
  <c r="AE200" i="46"/>
  <c r="AF200" i="46"/>
  <c r="AG200" i="46"/>
  <c r="AH200" i="46"/>
  <c r="AI200" i="46"/>
  <c r="AJ200" i="46"/>
  <c r="AK200" i="46"/>
  <c r="AM200" i="46"/>
  <c r="AN200" i="46"/>
  <c r="AO200" i="46"/>
  <c r="AP200" i="46"/>
  <c r="AR200" i="46"/>
  <c r="AS200" i="46"/>
  <c r="AT200" i="46"/>
  <c r="AU200" i="46"/>
  <c r="AW200" i="46"/>
  <c r="A201" i="46"/>
  <c r="B201" i="46"/>
  <c r="D201" i="46"/>
  <c r="E201" i="46"/>
  <c r="F201" i="46"/>
  <c r="G201" i="46"/>
  <c r="H201" i="46"/>
  <c r="I201" i="46"/>
  <c r="J201" i="46"/>
  <c r="K201" i="46"/>
  <c r="L201" i="46"/>
  <c r="M201" i="46"/>
  <c r="N201" i="46"/>
  <c r="O201" i="46"/>
  <c r="Q201" i="46"/>
  <c r="R201" i="46"/>
  <c r="S201" i="46"/>
  <c r="U201" i="46"/>
  <c r="V201" i="46"/>
  <c r="W201" i="46"/>
  <c r="X201" i="46"/>
  <c r="Y201" i="46"/>
  <c r="Z201" i="46"/>
  <c r="AA201" i="46"/>
  <c r="AC201" i="46"/>
  <c r="AD201" i="46"/>
  <c r="AE201" i="46"/>
  <c r="AF201" i="46"/>
  <c r="AG201" i="46"/>
  <c r="AH201" i="46"/>
  <c r="AI201" i="46"/>
  <c r="AJ201" i="46"/>
  <c r="AK201" i="46"/>
  <c r="AM201" i="46"/>
  <c r="AN201" i="46"/>
  <c r="AO201" i="46"/>
  <c r="AP201" i="46"/>
  <c r="AR201" i="46"/>
  <c r="AS201" i="46"/>
  <c r="AT201" i="46"/>
  <c r="AU201" i="46"/>
  <c r="AW201" i="46"/>
  <c r="A202" i="46"/>
  <c r="B202" i="46"/>
  <c r="D202" i="46"/>
  <c r="E202" i="46"/>
  <c r="F202" i="46"/>
  <c r="G202" i="46"/>
  <c r="H202" i="46"/>
  <c r="I202" i="46"/>
  <c r="J202" i="46"/>
  <c r="K202" i="46"/>
  <c r="L202" i="46"/>
  <c r="M202" i="46"/>
  <c r="N202" i="46"/>
  <c r="O202" i="46"/>
  <c r="Q202" i="46"/>
  <c r="R202" i="46"/>
  <c r="S202" i="46"/>
  <c r="U202" i="46"/>
  <c r="V202" i="46"/>
  <c r="W202" i="46"/>
  <c r="X202" i="46"/>
  <c r="Y202" i="46"/>
  <c r="Z202" i="46"/>
  <c r="AA202" i="46"/>
  <c r="AC202" i="46"/>
  <c r="AD202" i="46"/>
  <c r="AE202" i="46"/>
  <c r="AF202" i="46"/>
  <c r="AG202" i="46"/>
  <c r="AH202" i="46"/>
  <c r="AI202" i="46"/>
  <c r="AJ202" i="46"/>
  <c r="AK202" i="46"/>
  <c r="AM202" i="46"/>
  <c r="AN202" i="46"/>
  <c r="AO202" i="46"/>
  <c r="AP202" i="46"/>
  <c r="AR202" i="46"/>
  <c r="AS202" i="46"/>
  <c r="AT202" i="46"/>
  <c r="AU202" i="46"/>
  <c r="AW202" i="46"/>
  <c r="A203" i="46"/>
  <c r="B203" i="46"/>
  <c r="D203" i="46"/>
  <c r="E203" i="46"/>
  <c r="F203" i="46"/>
  <c r="G203" i="46"/>
  <c r="H203" i="46"/>
  <c r="I203" i="46"/>
  <c r="J203" i="46"/>
  <c r="K203" i="46"/>
  <c r="L203" i="46"/>
  <c r="M203" i="46"/>
  <c r="N203" i="46"/>
  <c r="O203" i="46"/>
  <c r="Q203" i="46"/>
  <c r="R203" i="46"/>
  <c r="S203" i="46"/>
  <c r="U203" i="46"/>
  <c r="V203" i="46"/>
  <c r="W203" i="46"/>
  <c r="X203" i="46"/>
  <c r="Y203" i="46"/>
  <c r="Z203" i="46"/>
  <c r="AA203" i="46"/>
  <c r="AC203" i="46"/>
  <c r="AD203" i="46"/>
  <c r="AE203" i="46"/>
  <c r="AF203" i="46"/>
  <c r="AG203" i="46"/>
  <c r="AH203" i="46"/>
  <c r="AI203" i="46"/>
  <c r="AJ203" i="46"/>
  <c r="AK203" i="46"/>
  <c r="AM203" i="46"/>
  <c r="AN203" i="46"/>
  <c r="AO203" i="46"/>
  <c r="AP203" i="46"/>
  <c r="AR203" i="46"/>
  <c r="AS203" i="46"/>
  <c r="AT203" i="46"/>
  <c r="AU203" i="46"/>
  <c r="AW203" i="46"/>
  <c r="A204" i="46"/>
  <c r="B204" i="46"/>
  <c r="D204" i="46"/>
  <c r="E204" i="46"/>
  <c r="F204" i="46"/>
  <c r="G204" i="46"/>
  <c r="H204" i="46"/>
  <c r="I204" i="46"/>
  <c r="J204" i="46"/>
  <c r="K204" i="46"/>
  <c r="L204" i="46"/>
  <c r="M204" i="46"/>
  <c r="N204" i="46"/>
  <c r="O204" i="46"/>
  <c r="Q204" i="46"/>
  <c r="R204" i="46"/>
  <c r="S204" i="46"/>
  <c r="U204" i="46"/>
  <c r="V204" i="46"/>
  <c r="W204" i="46"/>
  <c r="X204" i="46"/>
  <c r="Y204" i="46"/>
  <c r="Z204" i="46"/>
  <c r="AA204" i="46"/>
  <c r="AC204" i="46"/>
  <c r="AD204" i="46"/>
  <c r="AE204" i="46"/>
  <c r="AF204" i="46"/>
  <c r="AG204" i="46"/>
  <c r="AH204" i="46"/>
  <c r="AI204" i="46"/>
  <c r="AJ204" i="46"/>
  <c r="AK204" i="46"/>
  <c r="AM204" i="46"/>
  <c r="AN204" i="46"/>
  <c r="AO204" i="46"/>
  <c r="AP204" i="46"/>
  <c r="AR204" i="46"/>
  <c r="AS204" i="46"/>
  <c r="AT204" i="46"/>
  <c r="AU204" i="46"/>
  <c r="AW204" i="46"/>
  <c r="A205" i="46"/>
  <c r="B205" i="46"/>
  <c r="D205" i="46"/>
  <c r="E205" i="46"/>
  <c r="F205" i="46"/>
  <c r="G205" i="46"/>
  <c r="H205" i="46"/>
  <c r="I205" i="46"/>
  <c r="J205" i="46"/>
  <c r="K205" i="46"/>
  <c r="L205" i="46"/>
  <c r="M205" i="46"/>
  <c r="N205" i="46"/>
  <c r="O205" i="46"/>
  <c r="Q205" i="46"/>
  <c r="R205" i="46"/>
  <c r="S205" i="46"/>
  <c r="U205" i="46"/>
  <c r="V205" i="46"/>
  <c r="W205" i="46"/>
  <c r="X205" i="46"/>
  <c r="Y205" i="46"/>
  <c r="Z205" i="46"/>
  <c r="AA205" i="46"/>
  <c r="AC205" i="46"/>
  <c r="AD205" i="46"/>
  <c r="AE205" i="46"/>
  <c r="AF205" i="46"/>
  <c r="AG205" i="46"/>
  <c r="AH205" i="46"/>
  <c r="AI205" i="46"/>
  <c r="AJ205" i="46"/>
  <c r="AK205" i="46"/>
  <c r="AM205" i="46"/>
  <c r="AN205" i="46"/>
  <c r="AO205" i="46"/>
  <c r="AP205" i="46"/>
  <c r="AR205" i="46"/>
  <c r="AS205" i="46"/>
  <c r="AT205" i="46"/>
  <c r="AU205" i="46"/>
  <c r="AW205" i="46"/>
  <c r="A206" i="46"/>
  <c r="B206" i="46"/>
  <c r="D206" i="46"/>
  <c r="E206" i="46"/>
  <c r="F206" i="46"/>
  <c r="G206" i="46"/>
  <c r="H206" i="46"/>
  <c r="I206" i="46"/>
  <c r="J206" i="46"/>
  <c r="K206" i="46"/>
  <c r="L206" i="46"/>
  <c r="M206" i="46"/>
  <c r="N206" i="46"/>
  <c r="O206" i="46"/>
  <c r="Q206" i="46"/>
  <c r="R206" i="46"/>
  <c r="S206" i="46"/>
  <c r="U206" i="46"/>
  <c r="V206" i="46"/>
  <c r="W206" i="46"/>
  <c r="X206" i="46"/>
  <c r="Y206" i="46"/>
  <c r="Z206" i="46"/>
  <c r="AA206" i="46"/>
  <c r="AC206" i="46"/>
  <c r="AD206" i="46"/>
  <c r="AE206" i="46"/>
  <c r="AF206" i="46"/>
  <c r="AG206" i="46"/>
  <c r="AH206" i="46"/>
  <c r="AI206" i="46"/>
  <c r="AJ206" i="46"/>
  <c r="AK206" i="46"/>
  <c r="AM206" i="46"/>
  <c r="AN206" i="46"/>
  <c r="AO206" i="46"/>
  <c r="AP206" i="46"/>
  <c r="AR206" i="46"/>
  <c r="AS206" i="46"/>
  <c r="AT206" i="46"/>
  <c r="AU206" i="46"/>
  <c r="AW206" i="46"/>
  <c r="A207" i="46"/>
  <c r="B207" i="46"/>
  <c r="D207" i="46"/>
  <c r="E207" i="46"/>
  <c r="F207" i="46"/>
  <c r="G207" i="46"/>
  <c r="H207" i="46"/>
  <c r="I207" i="46"/>
  <c r="J207" i="46"/>
  <c r="K207" i="46"/>
  <c r="L207" i="46"/>
  <c r="M207" i="46"/>
  <c r="N207" i="46"/>
  <c r="O207" i="46"/>
  <c r="Q207" i="46"/>
  <c r="R207" i="46"/>
  <c r="S207" i="46"/>
  <c r="U207" i="46"/>
  <c r="V207" i="46"/>
  <c r="W207" i="46"/>
  <c r="X207" i="46"/>
  <c r="Y207" i="46"/>
  <c r="Z207" i="46"/>
  <c r="AA207" i="46"/>
  <c r="AC207" i="46"/>
  <c r="AD207" i="46"/>
  <c r="AE207" i="46"/>
  <c r="AF207" i="46"/>
  <c r="AG207" i="46"/>
  <c r="AH207" i="46"/>
  <c r="AI207" i="46"/>
  <c r="AJ207" i="46"/>
  <c r="AK207" i="46"/>
  <c r="AM207" i="46"/>
  <c r="AN207" i="46"/>
  <c r="AO207" i="46"/>
  <c r="AP207" i="46"/>
  <c r="AR207" i="46"/>
  <c r="AS207" i="46"/>
  <c r="AT207" i="46"/>
  <c r="AU207" i="46"/>
  <c r="AW207" i="46"/>
  <c r="A208" i="46"/>
  <c r="B208" i="46"/>
  <c r="D208" i="46"/>
  <c r="E208" i="46"/>
  <c r="F208" i="46"/>
  <c r="G208" i="46"/>
  <c r="H208" i="46"/>
  <c r="I208" i="46"/>
  <c r="J208" i="46"/>
  <c r="K208" i="46"/>
  <c r="L208" i="46"/>
  <c r="M208" i="46"/>
  <c r="N208" i="46"/>
  <c r="O208" i="46"/>
  <c r="Q208" i="46"/>
  <c r="R208" i="46"/>
  <c r="S208" i="46"/>
  <c r="U208" i="46"/>
  <c r="V208" i="46"/>
  <c r="W208" i="46"/>
  <c r="X208" i="46"/>
  <c r="Y208" i="46"/>
  <c r="Z208" i="46"/>
  <c r="AA208" i="46"/>
  <c r="AC208" i="46"/>
  <c r="AD208" i="46"/>
  <c r="AE208" i="46"/>
  <c r="AF208" i="46"/>
  <c r="AG208" i="46"/>
  <c r="AH208" i="46"/>
  <c r="AI208" i="46"/>
  <c r="AJ208" i="46"/>
  <c r="AK208" i="46"/>
  <c r="AM208" i="46"/>
  <c r="AN208" i="46"/>
  <c r="AO208" i="46"/>
  <c r="AP208" i="46"/>
  <c r="AR208" i="46"/>
  <c r="AS208" i="46"/>
  <c r="AT208" i="46"/>
  <c r="AU208" i="46"/>
  <c r="AW208" i="46"/>
  <c r="A209" i="46"/>
  <c r="B209" i="46"/>
  <c r="D209" i="46"/>
  <c r="E209" i="46"/>
  <c r="F209" i="46"/>
  <c r="G209" i="46"/>
  <c r="H209" i="46"/>
  <c r="I209" i="46"/>
  <c r="J209" i="46"/>
  <c r="K209" i="46"/>
  <c r="L209" i="46"/>
  <c r="M209" i="46"/>
  <c r="N209" i="46"/>
  <c r="O209" i="46"/>
  <c r="Q209" i="46"/>
  <c r="R209" i="46"/>
  <c r="S209" i="46"/>
  <c r="U209" i="46"/>
  <c r="V209" i="46"/>
  <c r="W209" i="46"/>
  <c r="X209" i="46"/>
  <c r="Y209" i="46"/>
  <c r="Z209" i="46"/>
  <c r="AA209" i="46"/>
  <c r="AC209" i="46"/>
  <c r="AD209" i="46"/>
  <c r="AE209" i="46"/>
  <c r="AF209" i="46"/>
  <c r="AG209" i="46"/>
  <c r="AH209" i="46"/>
  <c r="AI209" i="46"/>
  <c r="AJ209" i="46"/>
  <c r="AK209" i="46"/>
  <c r="AM209" i="46"/>
  <c r="AN209" i="46"/>
  <c r="AO209" i="46"/>
  <c r="AP209" i="46"/>
  <c r="AR209" i="46"/>
  <c r="AS209" i="46"/>
  <c r="AT209" i="46"/>
  <c r="AU209" i="46"/>
  <c r="AW209" i="46"/>
  <c r="A210" i="46"/>
  <c r="B210" i="46"/>
  <c r="D210" i="46"/>
  <c r="E210" i="46"/>
  <c r="F210" i="46"/>
  <c r="G210" i="46"/>
  <c r="H210" i="46"/>
  <c r="I210" i="46"/>
  <c r="J210" i="46"/>
  <c r="K210" i="46"/>
  <c r="L210" i="46"/>
  <c r="M210" i="46"/>
  <c r="N210" i="46"/>
  <c r="O210" i="46"/>
  <c r="Q210" i="46"/>
  <c r="R210" i="46"/>
  <c r="S210" i="46"/>
  <c r="U210" i="46"/>
  <c r="V210" i="46"/>
  <c r="W210" i="46"/>
  <c r="X210" i="46"/>
  <c r="Y210" i="46"/>
  <c r="Z210" i="46"/>
  <c r="AA210" i="46"/>
  <c r="AC210" i="46"/>
  <c r="AD210" i="46"/>
  <c r="AE210" i="46"/>
  <c r="AF210" i="46"/>
  <c r="AG210" i="46"/>
  <c r="AH210" i="46"/>
  <c r="AI210" i="46"/>
  <c r="AJ210" i="46"/>
  <c r="AK210" i="46"/>
  <c r="AM210" i="46"/>
  <c r="AN210" i="46"/>
  <c r="AO210" i="46"/>
  <c r="AP210" i="46"/>
  <c r="AR210" i="46"/>
  <c r="AS210" i="46"/>
  <c r="AT210" i="46"/>
  <c r="AU210" i="46"/>
  <c r="AW210" i="46"/>
  <c r="A211" i="46"/>
  <c r="B211" i="46"/>
  <c r="D211" i="46"/>
  <c r="E211" i="46"/>
  <c r="F211" i="46"/>
  <c r="G211" i="46"/>
  <c r="H211" i="46"/>
  <c r="I211" i="46"/>
  <c r="J211" i="46"/>
  <c r="K211" i="46"/>
  <c r="L211" i="46"/>
  <c r="M211" i="46"/>
  <c r="N211" i="46"/>
  <c r="O211" i="46"/>
  <c r="Q211" i="46"/>
  <c r="R211" i="46"/>
  <c r="S211" i="46"/>
  <c r="U211" i="46"/>
  <c r="V211" i="46"/>
  <c r="W211" i="46"/>
  <c r="X211" i="46"/>
  <c r="Y211" i="46"/>
  <c r="Z211" i="46"/>
  <c r="AA211" i="46"/>
  <c r="AC211" i="46"/>
  <c r="AD211" i="46"/>
  <c r="AE211" i="46"/>
  <c r="AF211" i="46"/>
  <c r="AG211" i="46"/>
  <c r="AH211" i="46"/>
  <c r="AI211" i="46"/>
  <c r="AJ211" i="46"/>
  <c r="AK211" i="46"/>
  <c r="AM211" i="46"/>
  <c r="AN211" i="46"/>
  <c r="AO211" i="46"/>
  <c r="AP211" i="46"/>
  <c r="AR211" i="46"/>
  <c r="AS211" i="46"/>
  <c r="AT211" i="46"/>
  <c r="AU211" i="46"/>
  <c r="AW211" i="46"/>
  <c r="A212" i="46"/>
  <c r="B212" i="46"/>
  <c r="D212" i="46"/>
  <c r="E212" i="46"/>
  <c r="F212" i="46"/>
  <c r="G212" i="46"/>
  <c r="H212" i="46"/>
  <c r="I212" i="46"/>
  <c r="J212" i="46"/>
  <c r="K212" i="46"/>
  <c r="L212" i="46"/>
  <c r="M212" i="46"/>
  <c r="N212" i="46"/>
  <c r="O212" i="46"/>
  <c r="Q212" i="46"/>
  <c r="R212" i="46"/>
  <c r="S212" i="46"/>
  <c r="U212" i="46"/>
  <c r="V212" i="46"/>
  <c r="W212" i="46"/>
  <c r="X212" i="46"/>
  <c r="Y212" i="46"/>
  <c r="Z212" i="46"/>
  <c r="AA212" i="46"/>
  <c r="AC212" i="46"/>
  <c r="AD212" i="46"/>
  <c r="AE212" i="46"/>
  <c r="AF212" i="46"/>
  <c r="AG212" i="46"/>
  <c r="AH212" i="46"/>
  <c r="AI212" i="46"/>
  <c r="AJ212" i="46"/>
  <c r="AK212" i="46"/>
  <c r="AM212" i="46"/>
  <c r="AN212" i="46"/>
  <c r="AO212" i="46"/>
  <c r="AP212" i="46"/>
  <c r="AR212" i="46"/>
  <c r="AS212" i="46"/>
  <c r="AT212" i="46"/>
  <c r="AU212" i="46"/>
  <c r="AW212" i="46"/>
  <c r="A213" i="46"/>
  <c r="B213" i="46"/>
  <c r="D213" i="46"/>
  <c r="E213" i="46"/>
  <c r="F213" i="46"/>
  <c r="G213" i="46"/>
  <c r="H213" i="46"/>
  <c r="I213" i="46"/>
  <c r="J213" i="46"/>
  <c r="K213" i="46"/>
  <c r="L213" i="46"/>
  <c r="M213" i="46"/>
  <c r="N213" i="46"/>
  <c r="O213" i="46"/>
  <c r="Q213" i="46"/>
  <c r="R213" i="46"/>
  <c r="S213" i="46"/>
  <c r="U213" i="46"/>
  <c r="V213" i="46"/>
  <c r="W213" i="46"/>
  <c r="X213" i="46"/>
  <c r="Y213" i="46"/>
  <c r="Z213" i="46"/>
  <c r="AA213" i="46"/>
  <c r="AC213" i="46"/>
  <c r="AD213" i="46"/>
  <c r="AE213" i="46"/>
  <c r="AF213" i="46"/>
  <c r="AG213" i="46"/>
  <c r="AH213" i="46"/>
  <c r="AI213" i="46"/>
  <c r="AJ213" i="46"/>
  <c r="AK213" i="46"/>
  <c r="AM213" i="46"/>
  <c r="AN213" i="46"/>
  <c r="AO213" i="46"/>
  <c r="AP213" i="46"/>
  <c r="AR213" i="46"/>
  <c r="AS213" i="46"/>
  <c r="AT213" i="46"/>
  <c r="AU213" i="46"/>
  <c r="AW213" i="46"/>
  <c r="A214" i="46"/>
  <c r="B214" i="46"/>
  <c r="D214" i="46"/>
  <c r="E214" i="46"/>
  <c r="F214" i="46"/>
  <c r="G214" i="46"/>
  <c r="H214" i="46"/>
  <c r="I214" i="46"/>
  <c r="J214" i="46"/>
  <c r="K214" i="46"/>
  <c r="L214" i="46"/>
  <c r="M214" i="46"/>
  <c r="N214" i="46"/>
  <c r="O214" i="46"/>
  <c r="Q214" i="46"/>
  <c r="R214" i="46"/>
  <c r="S214" i="46"/>
  <c r="U214" i="46"/>
  <c r="V214" i="46"/>
  <c r="W214" i="46"/>
  <c r="X214" i="46"/>
  <c r="Y214" i="46"/>
  <c r="Z214" i="46"/>
  <c r="AA214" i="46"/>
  <c r="AC214" i="46"/>
  <c r="AD214" i="46"/>
  <c r="AE214" i="46"/>
  <c r="AF214" i="46"/>
  <c r="AG214" i="46"/>
  <c r="AH214" i="46"/>
  <c r="AI214" i="46"/>
  <c r="AJ214" i="46"/>
  <c r="AK214" i="46"/>
  <c r="AM214" i="46"/>
  <c r="AN214" i="46"/>
  <c r="AO214" i="46"/>
  <c r="AP214" i="46"/>
  <c r="AR214" i="46"/>
  <c r="AS214" i="46"/>
  <c r="AT214" i="46"/>
  <c r="AU214" i="46"/>
  <c r="AW214" i="46"/>
  <c r="A215" i="46"/>
  <c r="B215" i="46"/>
  <c r="D215" i="46"/>
  <c r="E215" i="46"/>
  <c r="F215" i="46"/>
  <c r="G215" i="46"/>
  <c r="H215" i="46"/>
  <c r="I215" i="46"/>
  <c r="J215" i="46"/>
  <c r="K215" i="46"/>
  <c r="L215" i="46"/>
  <c r="M215" i="46"/>
  <c r="N215" i="46"/>
  <c r="O215" i="46"/>
  <c r="Q215" i="46"/>
  <c r="R215" i="46"/>
  <c r="S215" i="46"/>
  <c r="U215" i="46"/>
  <c r="V215" i="46"/>
  <c r="W215" i="46"/>
  <c r="X215" i="46"/>
  <c r="Y215" i="46"/>
  <c r="Z215" i="46"/>
  <c r="AA215" i="46"/>
  <c r="AC215" i="46"/>
  <c r="AD215" i="46"/>
  <c r="AE215" i="46"/>
  <c r="AF215" i="46"/>
  <c r="AG215" i="46"/>
  <c r="AH215" i="46"/>
  <c r="AI215" i="46"/>
  <c r="AJ215" i="46"/>
  <c r="AK215" i="46"/>
  <c r="AM215" i="46"/>
  <c r="AN215" i="46"/>
  <c r="AO215" i="46"/>
  <c r="AP215" i="46"/>
  <c r="AR215" i="46"/>
  <c r="AS215" i="46"/>
  <c r="AT215" i="46"/>
  <c r="AU215" i="46"/>
  <c r="AW215" i="46"/>
  <c r="A216" i="46"/>
  <c r="B216" i="46"/>
  <c r="D216" i="46"/>
  <c r="E216" i="46"/>
  <c r="F216" i="46"/>
  <c r="G216" i="46"/>
  <c r="H216" i="46"/>
  <c r="I216" i="46"/>
  <c r="J216" i="46"/>
  <c r="K216" i="46"/>
  <c r="L216" i="46"/>
  <c r="M216" i="46"/>
  <c r="N216" i="46"/>
  <c r="O216" i="46"/>
  <c r="Q216" i="46"/>
  <c r="R216" i="46"/>
  <c r="S216" i="46"/>
  <c r="U216" i="46"/>
  <c r="V216" i="46"/>
  <c r="W216" i="46"/>
  <c r="X216" i="46"/>
  <c r="Y216" i="46"/>
  <c r="Z216" i="46"/>
  <c r="AA216" i="46"/>
  <c r="AC216" i="46"/>
  <c r="AD216" i="46"/>
  <c r="AE216" i="46"/>
  <c r="AF216" i="46"/>
  <c r="AG216" i="46"/>
  <c r="AH216" i="46"/>
  <c r="AI216" i="46"/>
  <c r="AJ216" i="46"/>
  <c r="AK216" i="46"/>
  <c r="AM216" i="46"/>
  <c r="AN216" i="46"/>
  <c r="AO216" i="46"/>
  <c r="AP216" i="46"/>
  <c r="AR216" i="46"/>
  <c r="AS216" i="46"/>
  <c r="AT216" i="46"/>
  <c r="AU216" i="46"/>
  <c r="AW216" i="46"/>
  <c r="A217" i="46"/>
  <c r="B217" i="46"/>
  <c r="D217" i="46"/>
  <c r="E217" i="46"/>
  <c r="F217" i="46"/>
  <c r="G217" i="46"/>
  <c r="H217" i="46"/>
  <c r="I217" i="46"/>
  <c r="J217" i="46"/>
  <c r="K217" i="46"/>
  <c r="L217" i="46"/>
  <c r="M217" i="46"/>
  <c r="N217" i="46"/>
  <c r="O217" i="46"/>
  <c r="Q217" i="46"/>
  <c r="R217" i="46"/>
  <c r="S217" i="46"/>
  <c r="U217" i="46"/>
  <c r="V217" i="46"/>
  <c r="W217" i="46"/>
  <c r="X217" i="46"/>
  <c r="Y217" i="46"/>
  <c r="Z217" i="46"/>
  <c r="AA217" i="46"/>
  <c r="AC217" i="46"/>
  <c r="AD217" i="46"/>
  <c r="AE217" i="46"/>
  <c r="AF217" i="46"/>
  <c r="AG217" i="46"/>
  <c r="AH217" i="46"/>
  <c r="AI217" i="46"/>
  <c r="AJ217" i="46"/>
  <c r="AK217" i="46"/>
  <c r="AM217" i="46"/>
  <c r="AN217" i="46"/>
  <c r="AO217" i="46"/>
  <c r="AP217" i="46"/>
  <c r="AR217" i="46"/>
  <c r="AS217" i="46"/>
  <c r="AT217" i="46"/>
  <c r="AU217" i="46"/>
  <c r="AW217" i="46"/>
  <c r="A218" i="46"/>
  <c r="B218" i="46"/>
  <c r="D218" i="46"/>
  <c r="E218" i="46"/>
  <c r="F218" i="46"/>
  <c r="G218" i="46"/>
  <c r="H218" i="46"/>
  <c r="I218" i="46"/>
  <c r="J218" i="46"/>
  <c r="K218" i="46"/>
  <c r="L218" i="46"/>
  <c r="M218" i="46"/>
  <c r="N218" i="46"/>
  <c r="O218" i="46"/>
  <c r="Q218" i="46"/>
  <c r="R218" i="46"/>
  <c r="S218" i="46"/>
  <c r="U218" i="46"/>
  <c r="V218" i="46"/>
  <c r="W218" i="46"/>
  <c r="X218" i="46"/>
  <c r="Y218" i="46"/>
  <c r="Z218" i="46"/>
  <c r="AA218" i="46"/>
  <c r="AC218" i="46"/>
  <c r="AD218" i="46"/>
  <c r="AE218" i="46"/>
  <c r="AF218" i="46"/>
  <c r="AG218" i="46"/>
  <c r="AH218" i="46"/>
  <c r="AI218" i="46"/>
  <c r="AJ218" i="46"/>
  <c r="AK218" i="46"/>
  <c r="AM218" i="46"/>
  <c r="AN218" i="46"/>
  <c r="AO218" i="46"/>
  <c r="AP218" i="46"/>
  <c r="AR218" i="46"/>
  <c r="AS218" i="46"/>
  <c r="AT218" i="46"/>
  <c r="AU218" i="46"/>
  <c r="AW218" i="46"/>
  <c r="A219" i="46"/>
  <c r="B219" i="46"/>
  <c r="D219" i="46"/>
  <c r="E219" i="46"/>
  <c r="F219" i="46"/>
  <c r="G219" i="46"/>
  <c r="H219" i="46"/>
  <c r="I219" i="46"/>
  <c r="J219" i="46"/>
  <c r="K219" i="46"/>
  <c r="L219" i="46"/>
  <c r="M219" i="46"/>
  <c r="N219" i="46"/>
  <c r="O219" i="46"/>
  <c r="Q219" i="46"/>
  <c r="R219" i="46"/>
  <c r="S219" i="46"/>
  <c r="U219" i="46"/>
  <c r="V219" i="46"/>
  <c r="W219" i="46"/>
  <c r="X219" i="46"/>
  <c r="Y219" i="46"/>
  <c r="Z219" i="46"/>
  <c r="AA219" i="46"/>
  <c r="AC219" i="46"/>
  <c r="AD219" i="46"/>
  <c r="AE219" i="46"/>
  <c r="AF219" i="46"/>
  <c r="AG219" i="46"/>
  <c r="AH219" i="46"/>
  <c r="AI219" i="46"/>
  <c r="AJ219" i="46"/>
  <c r="AK219" i="46"/>
  <c r="AM219" i="46"/>
  <c r="AN219" i="46"/>
  <c r="AO219" i="46"/>
  <c r="AP219" i="46"/>
  <c r="AR219" i="46"/>
  <c r="AS219" i="46"/>
  <c r="AT219" i="46"/>
  <c r="AU219" i="46"/>
  <c r="AW219" i="46"/>
  <c r="A220" i="46"/>
  <c r="B220" i="46"/>
  <c r="D220" i="46"/>
  <c r="E220" i="46"/>
  <c r="F220" i="46"/>
  <c r="G220" i="46"/>
  <c r="H220" i="46"/>
  <c r="I220" i="46"/>
  <c r="J220" i="46"/>
  <c r="K220" i="46"/>
  <c r="L220" i="46"/>
  <c r="M220" i="46"/>
  <c r="N220" i="46"/>
  <c r="O220" i="46"/>
  <c r="Q220" i="46"/>
  <c r="R220" i="46"/>
  <c r="S220" i="46"/>
  <c r="U220" i="46"/>
  <c r="V220" i="46"/>
  <c r="W220" i="46"/>
  <c r="X220" i="46"/>
  <c r="Y220" i="46"/>
  <c r="Z220" i="46"/>
  <c r="AA220" i="46"/>
  <c r="AC220" i="46"/>
  <c r="AD220" i="46"/>
  <c r="AE220" i="46"/>
  <c r="AF220" i="46"/>
  <c r="AG220" i="46"/>
  <c r="AH220" i="46"/>
  <c r="AI220" i="46"/>
  <c r="AJ220" i="46"/>
  <c r="AK220" i="46"/>
  <c r="AM220" i="46"/>
  <c r="AN220" i="46"/>
  <c r="AO220" i="46"/>
  <c r="AP220" i="46"/>
  <c r="AR220" i="46"/>
  <c r="AS220" i="46"/>
  <c r="AT220" i="46"/>
  <c r="AU220" i="46"/>
  <c r="AW220" i="46"/>
  <c r="A221" i="46"/>
  <c r="B221" i="46"/>
  <c r="D221" i="46"/>
  <c r="E221" i="46"/>
  <c r="F221" i="46"/>
  <c r="G221" i="46"/>
  <c r="H221" i="46"/>
  <c r="I221" i="46"/>
  <c r="J221" i="46"/>
  <c r="K221" i="46"/>
  <c r="L221" i="46"/>
  <c r="M221" i="46"/>
  <c r="N221" i="46"/>
  <c r="O221" i="46"/>
  <c r="Q221" i="46"/>
  <c r="R221" i="46"/>
  <c r="S221" i="46"/>
  <c r="U221" i="46"/>
  <c r="V221" i="46"/>
  <c r="W221" i="46"/>
  <c r="X221" i="46"/>
  <c r="Y221" i="46"/>
  <c r="Z221" i="46"/>
  <c r="AA221" i="46"/>
  <c r="AC221" i="46"/>
  <c r="AD221" i="46"/>
  <c r="AE221" i="46"/>
  <c r="AF221" i="46"/>
  <c r="AG221" i="46"/>
  <c r="AH221" i="46"/>
  <c r="AI221" i="46"/>
  <c r="AJ221" i="46"/>
  <c r="AK221" i="46"/>
  <c r="AM221" i="46"/>
  <c r="AN221" i="46"/>
  <c r="AO221" i="46"/>
  <c r="AP221" i="46"/>
  <c r="AR221" i="46"/>
  <c r="AS221" i="46"/>
  <c r="AT221" i="46"/>
  <c r="AU221" i="46"/>
  <c r="AW221" i="46"/>
  <c r="A222" i="46"/>
  <c r="B222" i="46"/>
  <c r="D222" i="46"/>
  <c r="E222" i="46"/>
  <c r="F222" i="46"/>
  <c r="G222" i="46"/>
  <c r="H222" i="46"/>
  <c r="I222" i="46"/>
  <c r="J222" i="46"/>
  <c r="K222" i="46"/>
  <c r="L222" i="46"/>
  <c r="M222" i="46"/>
  <c r="N222" i="46"/>
  <c r="O222" i="46"/>
  <c r="Q222" i="46"/>
  <c r="R222" i="46"/>
  <c r="S222" i="46"/>
  <c r="U222" i="46"/>
  <c r="V222" i="46"/>
  <c r="W222" i="46"/>
  <c r="X222" i="46"/>
  <c r="Y222" i="46"/>
  <c r="Z222" i="46"/>
  <c r="AA222" i="46"/>
  <c r="AC222" i="46"/>
  <c r="AD222" i="46"/>
  <c r="AE222" i="46"/>
  <c r="AF222" i="46"/>
  <c r="AG222" i="46"/>
  <c r="AH222" i="46"/>
  <c r="AI222" i="46"/>
  <c r="AJ222" i="46"/>
  <c r="AK222" i="46"/>
  <c r="AM222" i="46"/>
  <c r="AN222" i="46"/>
  <c r="AO222" i="46"/>
  <c r="AP222" i="46"/>
  <c r="AR222" i="46"/>
  <c r="AS222" i="46"/>
  <c r="AT222" i="46"/>
  <c r="AU222" i="46"/>
  <c r="AW222" i="46"/>
  <c r="A223" i="46"/>
  <c r="B223" i="46"/>
  <c r="D223" i="46"/>
  <c r="E223" i="46"/>
  <c r="F223" i="46"/>
  <c r="G223" i="46"/>
  <c r="H223" i="46"/>
  <c r="I223" i="46"/>
  <c r="J223" i="46"/>
  <c r="K223" i="46"/>
  <c r="L223" i="46"/>
  <c r="M223" i="46"/>
  <c r="N223" i="46"/>
  <c r="O223" i="46"/>
  <c r="Q223" i="46"/>
  <c r="R223" i="46"/>
  <c r="S223" i="46"/>
  <c r="U223" i="46"/>
  <c r="V223" i="46"/>
  <c r="W223" i="46"/>
  <c r="X223" i="46"/>
  <c r="Y223" i="46"/>
  <c r="Z223" i="46"/>
  <c r="AA223" i="46"/>
  <c r="AC223" i="46"/>
  <c r="AD223" i="46"/>
  <c r="AE223" i="46"/>
  <c r="AF223" i="46"/>
  <c r="AG223" i="46"/>
  <c r="AH223" i="46"/>
  <c r="AI223" i="46"/>
  <c r="AJ223" i="46"/>
  <c r="AK223" i="46"/>
  <c r="AM223" i="46"/>
  <c r="AN223" i="46"/>
  <c r="AO223" i="46"/>
  <c r="AP223" i="46"/>
  <c r="AR223" i="46"/>
  <c r="AS223" i="46"/>
  <c r="AT223" i="46"/>
  <c r="AU223" i="46"/>
  <c r="AW223" i="46"/>
  <c r="A224" i="46"/>
  <c r="B224" i="46"/>
  <c r="D224" i="46"/>
  <c r="E224" i="46"/>
  <c r="F224" i="46"/>
  <c r="G224" i="46"/>
  <c r="H224" i="46"/>
  <c r="I224" i="46"/>
  <c r="J224" i="46"/>
  <c r="K224" i="46"/>
  <c r="L224" i="46"/>
  <c r="M224" i="46"/>
  <c r="N224" i="46"/>
  <c r="O224" i="46"/>
  <c r="Q224" i="46"/>
  <c r="R224" i="46"/>
  <c r="S224" i="46"/>
  <c r="U224" i="46"/>
  <c r="V224" i="46"/>
  <c r="W224" i="46"/>
  <c r="X224" i="46"/>
  <c r="Y224" i="46"/>
  <c r="Z224" i="46"/>
  <c r="AA224" i="46"/>
  <c r="AC224" i="46"/>
  <c r="AD224" i="46"/>
  <c r="AE224" i="46"/>
  <c r="AF224" i="46"/>
  <c r="AG224" i="46"/>
  <c r="AH224" i="46"/>
  <c r="AI224" i="46"/>
  <c r="AJ224" i="46"/>
  <c r="AK224" i="46"/>
  <c r="AM224" i="46"/>
  <c r="AN224" i="46"/>
  <c r="AO224" i="46"/>
  <c r="AP224" i="46"/>
  <c r="AR224" i="46"/>
  <c r="AS224" i="46"/>
  <c r="AT224" i="46"/>
  <c r="AU224" i="46"/>
  <c r="AW224" i="46"/>
  <c r="A225" i="46"/>
  <c r="B225" i="46"/>
  <c r="D225" i="46"/>
  <c r="E225" i="46"/>
  <c r="F225" i="46"/>
  <c r="G225" i="46"/>
  <c r="H225" i="46"/>
  <c r="I225" i="46"/>
  <c r="J225" i="46"/>
  <c r="K225" i="46"/>
  <c r="L225" i="46"/>
  <c r="M225" i="46"/>
  <c r="N225" i="46"/>
  <c r="O225" i="46"/>
  <c r="Q225" i="46"/>
  <c r="R225" i="46"/>
  <c r="S225" i="46"/>
  <c r="U225" i="46"/>
  <c r="V225" i="46"/>
  <c r="W225" i="46"/>
  <c r="X225" i="46"/>
  <c r="Y225" i="46"/>
  <c r="Z225" i="46"/>
  <c r="AA225" i="46"/>
  <c r="AC225" i="46"/>
  <c r="AD225" i="46"/>
  <c r="AE225" i="46"/>
  <c r="AF225" i="46"/>
  <c r="AG225" i="46"/>
  <c r="AH225" i="46"/>
  <c r="AI225" i="46"/>
  <c r="AJ225" i="46"/>
  <c r="AK225" i="46"/>
  <c r="AM225" i="46"/>
  <c r="AN225" i="46"/>
  <c r="AO225" i="46"/>
  <c r="AP225" i="46"/>
  <c r="AR225" i="46"/>
  <c r="AS225" i="46"/>
  <c r="AT225" i="46"/>
  <c r="AU225" i="46"/>
  <c r="AW225" i="46"/>
  <c r="A226" i="46"/>
  <c r="B226" i="46"/>
  <c r="D226" i="46"/>
  <c r="E226" i="46"/>
  <c r="F226" i="46"/>
  <c r="G226" i="46"/>
  <c r="H226" i="46"/>
  <c r="I226" i="46"/>
  <c r="J226" i="46"/>
  <c r="K226" i="46"/>
  <c r="L226" i="46"/>
  <c r="M226" i="46"/>
  <c r="N226" i="46"/>
  <c r="O226" i="46"/>
  <c r="Q226" i="46"/>
  <c r="R226" i="46"/>
  <c r="S226" i="46"/>
  <c r="U226" i="46"/>
  <c r="V226" i="46"/>
  <c r="W226" i="46"/>
  <c r="X226" i="46"/>
  <c r="Y226" i="46"/>
  <c r="Z226" i="46"/>
  <c r="AA226" i="46"/>
  <c r="AC226" i="46"/>
  <c r="AD226" i="46"/>
  <c r="AE226" i="46"/>
  <c r="AF226" i="46"/>
  <c r="AG226" i="46"/>
  <c r="AH226" i="46"/>
  <c r="AI226" i="46"/>
  <c r="AJ226" i="46"/>
  <c r="AK226" i="46"/>
  <c r="AM226" i="46"/>
  <c r="AN226" i="46"/>
  <c r="AO226" i="46"/>
  <c r="AP226" i="46"/>
  <c r="AR226" i="46"/>
  <c r="AS226" i="46"/>
  <c r="AT226" i="46"/>
  <c r="AU226" i="46"/>
  <c r="AW226" i="46"/>
  <c r="A227" i="46"/>
  <c r="B227" i="46"/>
  <c r="D227" i="46"/>
  <c r="E227" i="46"/>
  <c r="F227" i="46"/>
  <c r="G227" i="46"/>
  <c r="H227" i="46"/>
  <c r="I227" i="46"/>
  <c r="J227" i="46"/>
  <c r="K227" i="46"/>
  <c r="L227" i="46"/>
  <c r="M227" i="46"/>
  <c r="N227" i="46"/>
  <c r="O227" i="46"/>
  <c r="Q227" i="46"/>
  <c r="R227" i="46"/>
  <c r="S227" i="46"/>
  <c r="U227" i="46"/>
  <c r="V227" i="46"/>
  <c r="W227" i="46"/>
  <c r="X227" i="46"/>
  <c r="Y227" i="46"/>
  <c r="Z227" i="46"/>
  <c r="AA227" i="46"/>
  <c r="AC227" i="46"/>
  <c r="AD227" i="46"/>
  <c r="AE227" i="46"/>
  <c r="AF227" i="46"/>
  <c r="AG227" i="46"/>
  <c r="AH227" i="46"/>
  <c r="AI227" i="46"/>
  <c r="AJ227" i="46"/>
  <c r="AK227" i="46"/>
  <c r="AM227" i="46"/>
  <c r="AN227" i="46"/>
  <c r="AO227" i="46"/>
  <c r="AP227" i="46"/>
  <c r="AR227" i="46"/>
  <c r="AS227" i="46"/>
  <c r="AT227" i="46"/>
  <c r="AU227" i="46"/>
  <c r="AW227" i="46"/>
  <c r="A228" i="46"/>
  <c r="B228" i="46"/>
  <c r="D228" i="46"/>
  <c r="E228" i="46"/>
  <c r="F228" i="46"/>
  <c r="G228" i="46"/>
  <c r="H228" i="46"/>
  <c r="I228" i="46"/>
  <c r="J228" i="46"/>
  <c r="K228" i="46"/>
  <c r="L228" i="46"/>
  <c r="M228" i="46"/>
  <c r="N228" i="46"/>
  <c r="O228" i="46"/>
  <c r="Q228" i="46"/>
  <c r="R228" i="46"/>
  <c r="S228" i="46"/>
  <c r="U228" i="46"/>
  <c r="V228" i="46"/>
  <c r="W228" i="46"/>
  <c r="X228" i="46"/>
  <c r="Y228" i="46"/>
  <c r="Z228" i="46"/>
  <c r="AA228" i="46"/>
  <c r="AC228" i="46"/>
  <c r="AD228" i="46"/>
  <c r="AE228" i="46"/>
  <c r="AF228" i="46"/>
  <c r="AG228" i="46"/>
  <c r="AH228" i="46"/>
  <c r="AI228" i="46"/>
  <c r="AJ228" i="46"/>
  <c r="AK228" i="46"/>
  <c r="AM228" i="46"/>
  <c r="AN228" i="46"/>
  <c r="AO228" i="46"/>
  <c r="AP228" i="46"/>
  <c r="AR228" i="46"/>
  <c r="AS228" i="46"/>
  <c r="AT228" i="46"/>
  <c r="AU228" i="46"/>
  <c r="AW228" i="46"/>
  <c r="A229" i="46"/>
  <c r="B229" i="46"/>
  <c r="D229" i="46"/>
  <c r="E229" i="46"/>
  <c r="F229" i="46"/>
  <c r="G229" i="46"/>
  <c r="H229" i="46"/>
  <c r="I229" i="46"/>
  <c r="J229" i="46"/>
  <c r="K229" i="46"/>
  <c r="L229" i="46"/>
  <c r="M229" i="46"/>
  <c r="N229" i="46"/>
  <c r="O229" i="46"/>
  <c r="Q229" i="46"/>
  <c r="R229" i="46"/>
  <c r="S229" i="46"/>
  <c r="U229" i="46"/>
  <c r="V229" i="46"/>
  <c r="W229" i="46"/>
  <c r="X229" i="46"/>
  <c r="Y229" i="46"/>
  <c r="Z229" i="46"/>
  <c r="AA229" i="46"/>
  <c r="AC229" i="46"/>
  <c r="AD229" i="46"/>
  <c r="AE229" i="46"/>
  <c r="AF229" i="46"/>
  <c r="AG229" i="46"/>
  <c r="AH229" i="46"/>
  <c r="AI229" i="46"/>
  <c r="AJ229" i="46"/>
  <c r="AK229" i="46"/>
  <c r="AM229" i="46"/>
  <c r="AN229" i="46"/>
  <c r="AO229" i="46"/>
  <c r="AP229" i="46"/>
  <c r="AR229" i="46"/>
  <c r="AS229" i="46"/>
  <c r="AT229" i="46"/>
  <c r="AU229" i="46"/>
  <c r="AW229" i="46"/>
  <c r="A230" i="46"/>
  <c r="B230" i="46"/>
  <c r="D230" i="46"/>
  <c r="E230" i="46"/>
  <c r="F230" i="46"/>
  <c r="G230" i="46"/>
  <c r="H230" i="46"/>
  <c r="I230" i="46"/>
  <c r="J230" i="46"/>
  <c r="K230" i="46"/>
  <c r="L230" i="46"/>
  <c r="M230" i="46"/>
  <c r="N230" i="46"/>
  <c r="O230" i="46"/>
  <c r="Q230" i="46"/>
  <c r="R230" i="46"/>
  <c r="S230" i="46"/>
  <c r="U230" i="46"/>
  <c r="V230" i="46"/>
  <c r="W230" i="46"/>
  <c r="X230" i="46"/>
  <c r="Y230" i="46"/>
  <c r="Z230" i="46"/>
  <c r="AA230" i="46"/>
  <c r="AC230" i="46"/>
  <c r="AD230" i="46"/>
  <c r="AE230" i="46"/>
  <c r="AF230" i="46"/>
  <c r="AG230" i="46"/>
  <c r="AH230" i="46"/>
  <c r="AI230" i="46"/>
  <c r="AJ230" i="46"/>
  <c r="AK230" i="46"/>
  <c r="AM230" i="46"/>
  <c r="AN230" i="46"/>
  <c r="AO230" i="46"/>
  <c r="AP230" i="46"/>
  <c r="AR230" i="46"/>
  <c r="AS230" i="46"/>
  <c r="AT230" i="46"/>
  <c r="AU230" i="46"/>
  <c r="AW230" i="46"/>
  <c r="A231" i="46"/>
  <c r="B231" i="46"/>
  <c r="D231" i="46"/>
  <c r="E231" i="46"/>
  <c r="F231" i="46"/>
  <c r="G231" i="46"/>
  <c r="H231" i="46"/>
  <c r="I231" i="46"/>
  <c r="J231" i="46"/>
  <c r="K231" i="46"/>
  <c r="L231" i="46"/>
  <c r="M231" i="46"/>
  <c r="N231" i="46"/>
  <c r="O231" i="46"/>
  <c r="Q231" i="46"/>
  <c r="R231" i="46"/>
  <c r="S231" i="46"/>
  <c r="U231" i="46"/>
  <c r="V231" i="46"/>
  <c r="W231" i="46"/>
  <c r="X231" i="46"/>
  <c r="Y231" i="46"/>
  <c r="Z231" i="46"/>
  <c r="AA231" i="46"/>
  <c r="AC231" i="46"/>
  <c r="AD231" i="46"/>
  <c r="AE231" i="46"/>
  <c r="AF231" i="46"/>
  <c r="AG231" i="46"/>
  <c r="AH231" i="46"/>
  <c r="AI231" i="46"/>
  <c r="AJ231" i="46"/>
  <c r="AK231" i="46"/>
  <c r="AM231" i="46"/>
  <c r="AN231" i="46"/>
  <c r="AO231" i="46"/>
  <c r="AP231" i="46"/>
  <c r="AR231" i="46"/>
  <c r="AS231" i="46"/>
  <c r="AT231" i="46"/>
  <c r="AU231" i="46"/>
  <c r="AW231" i="46"/>
  <c r="A232" i="46"/>
  <c r="B232" i="46"/>
  <c r="D232" i="46"/>
  <c r="E232" i="46"/>
  <c r="F232" i="46"/>
  <c r="G232" i="46"/>
  <c r="H232" i="46"/>
  <c r="I232" i="46"/>
  <c r="J232" i="46"/>
  <c r="K232" i="46"/>
  <c r="L232" i="46"/>
  <c r="M232" i="46"/>
  <c r="N232" i="46"/>
  <c r="O232" i="46"/>
  <c r="Q232" i="46"/>
  <c r="R232" i="46"/>
  <c r="S232" i="46"/>
  <c r="U232" i="46"/>
  <c r="V232" i="46"/>
  <c r="W232" i="46"/>
  <c r="X232" i="46"/>
  <c r="Y232" i="46"/>
  <c r="Z232" i="46"/>
  <c r="AA232" i="46"/>
  <c r="AC232" i="46"/>
  <c r="AD232" i="46"/>
  <c r="AE232" i="46"/>
  <c r="AF232" i="46"/>
  <c r="AG232" i="46"/>
  <c r="AH232" i="46"/>
  <c r="AI232" i="46"/>
  <c r="AJ232" i="46"/>
  <c r="AK232" i="46"/>
  <c r="AM232" i="46"/>
  <c r="AN232" i="46"/>
  <c r="AO232" i="46"/>
  <c r="AP232" i="46"/>
  <c r="AR232" i="46"/>
  <c r="AS232" i="46"/>
  <c r="AT232" i="46"/>
  <c r="AU232" i="46"/>
  <c r="AW232" i="46"/>
  <c r="A233" i="46"/>
  <c r="B233" i="46"/>
  <c r="D233" i="46"/>
  <c r="E233" i="46"/>
  <c r="F233" i="46"/>
  <c r="G233" i="46"/>
  <c r="H233" i="46"/>
  <c r="I233" i="46"/>
  <c r="J233" i="46"/>
  <c r="K233" i="46"/>
  <c r="L233" i="46"/>
  <c r="M233" i="46"/>
  <c r="N233" i="46"/>
  <c r="O233" i="46"/>
  <c r="Q233" i="46"/>
  <c r="R233" i="46"/>
  <c r="S233" i="46"/>
  <c r="U233" i="46"/>
  <c r="V233" i="46"/>
  <c r="W233" i="46"/>
  <c r="X233" i="46"/>
  <c r="Y233" i="46"/>
  <c r="Z233" i="46"/>
  <c r="AA233" i="46"/>
  <c r="AC233" i="46"/>
  <c r="AD233" i="46"/>
  <c r="AE233" i="46"/>
  <c r="AF233" i="46"/>
  <c r="AG233" i="46"/>
  <c r="AH233" i="46"/>
  <c r="AI233" i="46"/>
  <c r="AJ233" i="46"/>
  <c r="AK233" i="46"/>
  <c r="AM233" i="46"/>
  <c r="AN233" i="46"/>
  <c r="AO233" i="46"/>
  <c r="AP233" i="46"/>
  <c r="AR233" i="46"/>
  <c r="AS233" i="46"/>
  <c r="AT233" i="46"/>
  <c r="AU233" i="46"/>
  <c r="AW233" i="46"/>
  <c r="A234" i="46"/>
  <c r="B234" i="46"/>
  <c r="D234" i="46"/>
  <c r="E234" i="46"/>
  <c r="F234" i="46"/>
  <c r="G234" i="46"/>
  <c r="H234" i="46"/>
  <c r="I234" i="46"/>
  <c r="J234" i="46"/>
  <c r="K234" i="46"/>
  <c r="L234" i="46"/>
  <c r="M234" i="46"/>
  <c r="N234" i="46"/>
  <c r="O234" i="46"/>
  <c r="Q234" i="46"/>
  <c r="R234" i="46"/>
  <c r="S234" i="46"/>
  <c r="U234" i="46"/>
  <c r="V234" i="46"/>
  <c r="W234" i="46"/>
  <c r="X234" i="46"/>
  <c r="Y234" i="46"/>
  <c r="Z234" i="46"/>
  <c r="AA234" i="46"/>
  <c r="AC234" i="46"/>
  <c r="AD234" i="46"/>
  <c r="AE234" i="46"/>
  <c r="AF234" i="46"/>
  <c r="AG234" i="46"/>
  <c r="AH234" i="46"/>
  <c r="AI234" i="46"/>
  <c r="AJ234" i="46"/>
  <c r="AK234" i="46"/>
  <c r="AM234" i="46"/>
  <c r="AN234" i="46"/>
  <c r="AO234" i="46"/>
  <c r="AP234" i="46"/>
  <c r="AR234" i="46"/>
  <c r="AS234" i="46"/>
  <c r="AT234" i="46"/>
  <c r="AU234" i="46"/>
  <c r="AW234" i="46"/>
  <c r="A235" i="46"/>
  <c r="B235" i="46"/>
  <c r="D235" i="46"/>
  <c r="E235" i="46"/>
  <c r="F235" i="46"/>
  <c r="G235" i="46"/>
  <c r="H235" i="46"/>
  <c r="I235" i="46"/>
  <c r="J235" i="46"/>
  <c r="K235" i="46"/>
  <c r="L235" i="46"/>
  <c r="M235" i="46"/>
  <c r="N235" i="46"/>
  <c r="O235" i="46"/>
  <c r="Q235" i="46"/>
  <c r="R235" i="46"/>
  <c r="S235" i="46"/>
  <c r="U235" i="46"/>
  <c r="V235" i="46"/>
  <c r="W235" i="46"/>
  <c r="X235" i="46"/>
  <c r="Y235" i="46"/>
  <c r="Z235" i="46"/>
  <c r="AA235" i="46"/>
  <c r="AC235" i="46"/>
  <c r="AD235" i="46"/>
  <c r="AE235" i="46"/>
  <c r="AF235" i="46"/>
  <c r="AG235" i="46"/>
  <c r="AH235" i="46"/>
  <c r="AI235" i="46"/>
  <c r="AJ235" i="46"/>
  <c r="AK235" i="46"/>
  <c r="AM235" i="46"/>
  <c r="AN235" i="46"/>
  <c r="AO235" i="46"/>
  <c r="AP235" i="46"/>
  <c r="AR235" i="46"/>
  <c r="AS235" i="46"/>
  <c r="AT235" i="46"/>
  <c r="AU235" i="46"/>
  <c r="AW235" i="46"/>
  <c r="A236" i="46"/>
  <c r="B236" i="46"/>
  <c r="D236" i="46"/>
  <c r="E236" i="46"/>
  <c r="F236" i="46"/>
  <c r="G236" i="46"/>
  <c r="H236" i="46"/>
  <c r="I236" i="46"/>
  <c r="J236" i="46"/>
  <c r="K236" i="46"/>
  <c r="L236" i="46"/>
  <c r="M236" i="46"/>
  <c r="N236" i="46"/>
  <c r="O236" i="46"/>
  <c r="Q236" i="46"/>
  <c r="R236" i="46"/>
  <c r="S236" i="46"/>
  <c r="U236" i="46"/>
  <c r="V236" i="46"/>
  <c r="W236" i="46"/>
  <c r="X236" i="46"/>
  <c r="Y236" i="46"/>
  <c r="Z236" i="46"/>
  <c r="AA236" i="46"/>
  <c r="AC236" i="46"/>
  <c r="AD236" i="46"/>
  <c r="AE236" i="46"/>
  <c r="AF236" i="46"/>
  <c r="AG236" i="46"/>
  <c r="AH236" i="46"/>
  <c r="AI236" i="46"/>
  <c r="AJ236" i="46"/>
  <c r="AK236" i="46"/>
  <c r="AM236" i="46"/>
  <c r="AN236" i="46"/>
  <c r="AO236" i="46"/>
  <c r="AP236" i="46"/>
  <c r="AR236" i="46"/>
  <c r="AS236" i="46"/>
  <c r="AT236" i="46"/>
  <c r="AU236" i="46"/>
  <c r="AW236" i="46"/>
  <c r="A237" i="46"/>
  <c r="B237" i="46"/>
  <c r="D237" i="46"/>
  <c r="E237" i="46"/>
  <c r="F237" i="46"/>
  <c r="G237" i="46"/>
  <c r="H237" i="46"/>
  <c r="I237" i="46"/>
  <c r="J237" i="46"/>
  <c r="K237" i="46"/>
  <c r="L237" i="46"/>
  <c r="M237" i="46"/>
  <c r="N237" i="46"/>
  <c r="O237" i="46"/>
  <c r="Q237" i="46"/>
  <c r="R237" i="46"/>
  <c r="S237" i="46"/>
  <c r="U237" i="46"/>
  <c r="V237" i="46"/>
  <c r="W237" i="46"/>
  <c r="X237" i="46"/>
  <c r="Y237" i="46"/>
  <c r="Z237" i="46"/>
  <c r="AA237" i="46"/>
  <c r="AC237" i="46"/>
  <c r="AD237" i="46"/>
  <c r="AE237" i="46"/>
  <c r="AF237" i="46"/>
  <c r="AG237" i="46"/>
  <c r="AH237" i="46"/>
  <c r="AI237" i="46"/>
  <c r="AJ237" i="46"/>
  <c r="AK237" i="46"/>
  <c r="AM237" i="46"/>
  <c r="AN237" i="46"/>
  <c r="AO237" i="46"/>
  <c r="AP237" i="46"/>
  <c r="AR237" i="46"/>
  <c r="AS237" i="46"/>
  <c r="AT237" i="46"/>
  <c r="AU237" i="46"/>
  <c r="AW237" i="46"/>
  <c r="A238" i="46"/>
  <c r="B238" i="46"/>
  <c r="D238" i="46"/>
  <c r="E238" i="46"/>
  <c r="F238" i="46"/>
  <c r="G238" i="46"/>
  <c r="H238" i="46"/>
  <c r="I238" i="46"/>
  <c r="J238" i="46"/>
  <c r="K238" i="46"/>
  <c r="L238" i="46"/>
  <c r="M238" i="46"/>
  <c r="N238" i="46"/>
  <c r="O238" i="46"/>
  <c r="Q238" i="46"/>
  <c r="R238" i="46"/>
  <c r="S238" i="46"/>
  <c r="U238" i="46"/>
  <c r="V238" i="46"/>
  <c r="W238" i="46"/>
  <c r="X238" i="46"/>
  <c r="Y238" i="46"/>
  <c r="Z238" i="46"/>
  <c r="AA238" i="46"/>
  <c r="AC238" i="46"/>
  <c r="AD238" i="46"/>
  <c r="AE238" i="46"/>
  <c r="AF238" i="46"/>
  <c r="AG238" i="46"/>
  <c r="AH238" i="46"/>
  <c r="AI238" i="46"/>
  <c r="AJ238" i="46"/>
  <c r="AK238" i="46"/>
  <c r="AM238" i="46"/>
  <c r="AN238" i="46"/>
  <c r="AO238" i="46"/>
  <c r="AP238" i="46"/>
  <c r="AR238" i="46"/>
  <c r="AS238" i="46"/>
  <c r="AT238" i="46"/>
  <c r="AU238" i="46"/>
  <c r="AW238" i="46"/>
  <c r="A239" i="46"/>
  <c r="B239" i="46"/>
  <c r="D239" i="46"/>
  <c r="E239" i="46"/>
  <c r="F239" i="46"/>
  <c r="G239" i="46"/>
  <c r="H239" i="46"/>
  <c r="I239" i="46"/>
  <c r="J239" i="46"/>
  <c r="K239" i="46"/>
  <c r="L239" i="46"/>
  <c r="M239" i="46"/>
  <c r="N239" i="46"/>
  <c r="O239" i="46"/>
  <c r="Q239" i="46"/>
  <c r="R239" i="46"/>
  <c r="S239" i="46"/>
  <c r="U239" i="46"/>
  <c r="V239" i="46"/>
  <c r="W239" i="46"/>
  <c r="X239" i="46"/>
  <c r="Y239" i="46"/>
  <c r="Z239" i="46"/>
  <c r="AA239" i="46"/>
  <c r="AC239" i="46"/>
  <c r="AD239" i="46"/>
  <c r="AE239" i="46"/>
  <c r="AF239" i="46"/>
  <c r="AG239" i="46"/>
  <c r="AH239" i="46"/>
  <c r="AI239" i="46"/>
  <c r="AJ239" i="46"/>
  <c r="AK239" i="46"/>
  <c r="AM239" i="46"/>
  <c r="AN239" i="46"/>
  <c r="AO239" i="46"/>
  <c r="AP239" i="46"/>
  <c r="AR239" i="46"/>
  <c r="AS239" i="46"/>
  <c r="AT239" i="46"/>
  <c r="AU239" i="46"/>
  <c r="AW239" i="46"/>
  <c r="A240" i="46"/>
  <c r="B240" i="46"/>
  <c r="D240" i="46"/>
  <c r="E240" i="46"/>
  <c r="F240" i="46"/>
  <c r="G240" i="46"/>
  <c r="H240" i="46"/>
  <c r="I240" i="46"/>
  <c r="J240" i="46"/>
  <c r="K240" i="46"/>
  <c r="L240" i="46"/>
  <c r="M240" i="46"/>
  <c r="N240" i="46"/>
  <c r="O240" i="46"/>
  <c r="Q240" i="46"/>
  <c r="R240" i="46"/>
  <c r="S240" i="46"/>
  <c r="U240" i="46"/>
  <c r="V240" i="46"/>
  <c r="W240" i="46"/>
  <c r="X240" i="46"/>
  <c r="Y240" i="46"/>
  <c r="Z240" i="46"/>
  <c r="AA240" i="46"/>
  <c r="AC240" i="46"/>
  <c r="AD240" i="46"/>
  <c r="AE240" i="46"/>
  <c r="AF240" i="46"/>
  <c r="AG240" i="46"/>
  <c r="AH240" i="46"/>
  <c r="AI240" i="46"/>
  <c r="AJ240" i="46"/>
  <c r="AK240" i="46"/>
  <c r="AM240" i="46"/>
  <c r="AN240" i="46"/>
  <c r="AO240" i="46"/>
  <c r="AP240" i="46"/>
  <c r="AR240" i="46"/>
  <c r="AS240" i="46"/>
  <c r="AT240" i="46"/>
  <c r="AU240" i="46"/>
  <c r="AW240" i="46"/>
  <c r="A241" i="46"/>
  <c r="B241" i="46"/>
  <c r="D241" i="46"/>
  <c r="E241" i="46"/>
  <c r="F241" i="46"/>
  <c r="G241" i="46"/>
  <c r="H241" i="46"/>
  <c r="I241" i="46"/>
  <c r="J241" i="46"/>
  <c r="K241" i="46"/>
  <c r="L241" i="46"/>
  <c r="M241" i="46"/>
  <c r="N241" i="46"/>
  <c r="O241" i="46"/>
  <c r="Q241" i="46"/>
  <c r="R241" i="46"/>
  <c r="S241" i="46"/>
  <c r="U241" i="46"/>
  <c r="V241" i="46"/>
  <c r="W241" i="46"/>
  <c r="X241" i="46"/>
  <c r="Y241" i="46"/>
  <c r="Z241" i="46"/>
  <c r="AA241" i="46"/>
  <c r="AC241" i="46"/>
  <c r="AD241" i="46"/>
  <c r="AE241" i="46"/>
  <c r="AF241" i="46"/>
  <c r="AG241" i="46"/>
  <c r="AH241" i="46"/>
  <c r="AI241" i="46"/>
  <c r="AJ241" i="46"/>
  <c r="AK241" i="46"/>
  <c r="AM241" i="46"/>
  <c r="AN241" i="46"/>
  <c r="AO241" i="46"/>
  <c r="AP241" i="46"/>
  <c r="AR241" i="46"/>
  <c r="AS241" i="46"/>
  <c r="AT241" i="46"/>
  <c r="AU241" i="46"/>
  <c r="AW241" i="46"/>
  <c r="A242" i="46"/>
  <c r="B242" i="46"/>
  <c r="D242" i="46"/>
  <c r="E242" i="46"/>
  <c r="F242" i="46"/>
  <c r="G242" i="46"/>
  <c r="H242" i="46"/>
  <c r="I242" i="46"/>
  <c r="J242" i="46"/>
  <c r="K242" i="46"/>
  <c r="L242" i="46"/>
  <c r="M242" i="46"/>
  <c r="N242" i="46"/>
  <c r="O242" i="46"/>
  <c r="Q242" i="46"/>
  <c r="R242" i="46"/>
  <c r="S242" i="46"/>
  <c r="U242" i="46"/>
  <c r="V242" i="46"/>
  <c r="W242" i="46"/>
  <c r="X242" i="46"/>
  <c r="Y242" i="46"/>
  <c r="Z242" i="46"/>
  <c r="AA242" i="46"/>
  <c r="AC242" i="46"/>
  <c r="AD242" i="46"/>
  <c r="AE242" i="46"/>
  <c r="AF242" i="46"/>
  <c r="AG242" i="46"/>
  <c r="AH242" i="46"/>
  <c r="AI242" i="46"/>
  <c r="AJ242" i="46"/>
  <c r="AK242" i="46"/>
  <c r="AM242" i="46"/>
  <c r="AN242" i="46"/>
  <c r="AO242" i="46"/>
  <c r="AP242" i="46"/>
  <c r="AR242" i="46"/>
  <c r="AS242" i="46"/>
  <c r="AT242" i="46"/>
  <c r="AU242" i="46"/>
  <c r="AW242" i="46"/>
  <c r="A243" i="46"/>
  <c r="B243" i="46"/>
  <c r="D243" i="46"/>
  <c r="E243" i="46"/>
  <c r="F243" i="46"/>
  <c r="G243" i="46"/>
  <c r="H243" i="46"/>
  <c r="I243" i="46"/>
  <c r="J243" i="46"/>
  <c r="K243" i="46"/>
  <c r="L243" i="46"/>
  <c r="M243" i="46"/>
  <c r="N243" i="46"/>
  <c r="O243" i="46"/>
  <c r="Q243" i="46"/>
  <c r="R243" i="46"/>
  <c r="S243" i="46"/>
  <c r="U243" i="46"/>
  <c r="V243" i="46"/>
  <c r="W243" i="46"/>
  <c r="X243" i="46"/>
  <c r="Y243" i="46"/>
  <c r="Z243" i="46"/>
  <c r="AA243" i="46"/>
  <c r="AC243" i="46"/>
  <c r="AD243" i="46"/>
  <c r="AE243" i="46"/>
  <c r="AF243" i="46"/>
  <c r="AG243" i="46"/>
  <c r="AH243" i="46"/>
  <c r="AI243" i="46"/>
  <c r="AJ243" i="46"/>
  <c r="AK243" i="46"/>
  <c r="AM243" i="46"/>
  <c r="AN243" i="46"/>
  <c r="AO243" i="46"/>
  <c r="AP243" i="46"/>
  <c r="AR243" i="46"/>
  <c r="AS243" i="46"/>
  <c r="AT243" i="46"/>
  <c r="AU243" i="46"/>
  <c r="AW243" i="46"/>
  <c r="A244" i="46"/>
  <c r="B244" i="46"/>
  <c r="D244" i="46"/>
  <c r="E244" i="46"/>
  <c r="F244" i="46"/>
  <c r="G244" i="46"/>
  <c r="H244" i="46"/>
  <c r="I244" i="46"/>
  <c r="J244" i="46"/>
  <c r="K244" i="46"/>
  <c r="L244" i="46"/>
  <c r="M244" i="46"/>
  <c r="N244" i="46"/>
  <c r="O244" i="46"/>
  <c r="Q244" i="46"/>
  <c r="R244" i="46"/>
  <c r="S244" i="46"/>
  <c r="U244" i="46"/>
  <c r="V244" i="46"/>
  <c r="W244" i="46"/>
  <c r="X244" i="46"/>
  <c r="Y244" i="46"/>
  <c r="Z244" i="46"/>
  <c r="AA244" i="46"/>
  <c r="AC244" i="46"/>
  <c r="AD244" i="46"/>
  <c r="AE244" i="46"/>
  <c r="AF244" i="46"/>
  <c r="AG244" i="46"/>
  <c r="AH244" i="46"/>
  <c r="AI244" i="46"/>
  <c r="AJ244" i="46"/>
  <c r="AK244" i="46"/>
  <c r="AM244" i="46"/>
  <c r="AN244" i="46"/>
  <c r="AO244" i="46"/>
  <c r="AP244" i="46"/>
  <c r="AR244" i="46"/>
  <c r="AS244" i="46"/>
  <c r="AT244" i="46"/>
  <c r="AU244" i="46"/>
  <c r="AW244" i="46"/>
  <c r="A245" i="46"/>
  <c r="B245" i="46"/>
  <c r="D245" i="46"/>
  <c r="E245" i="46"/>
  <c r="F245" i="46"/>
  <c r="G245" i="46"/>
  <c r="H245" i="46"/>
  <c r="I245" i="46"/>
  <c r="J245" i="46"/>
  <c r="K245" i="46"/>
  <c r="L245" i="46"/>
  <c r="M245" i="46"/>
  <c r="N245" i="46"/>
  <c r="O245" i="46"/>
  <c r="Q245" i="46"/>
  <c r="R245" i="46"/>
  <c r="S245" i="46"/>
  <c r="U245" i="46"/>
  <c r="V245" i="46"/>
  <c r="W245" i="46"/>
  <c r="X245" i="46"/>
  <c r="Y245" i="46"/>
  <c r="Z245" i="46"/>
  <c r="AA245" i="46"/>
  <c r="AC245" i="46"/>
  <c r="AD245" i="46"/>
  <c r="AE245" i="46"/>
  <c r="AF245" i="46"/>
  <c r="AG245" i="46"/>
  <c r="AH245" i="46"/>
  <c r="AI245" i="46"/>
  <c r="AJ245" i="46"/>
  <c r="AK245" i="46"/>
  <c r="AM245" i="46"/>
  <c r="AN245" i="46"/>
  <c r="AO245" i="46"/>
  <c r="AP245" i="46"/>
  <c r="AR245" i="46"/>
  <c r="AS245" i="46"/>
  <c r="AT245" i="46"/>
  <c r="AU245" i="46"/>
  <c r="AW245" i="46"/>
  <c r="A246" i="46"/>
  <c r="B246" i="46"/>
  <c r="D246" i="46"/>
  <c r="E246" i="46"/>
  <c r="F246" i="46"/>
  <c r="G246" i="46"/>
  <c r="H246" i="46"/>
  <c r="I246" i="46"/>
  <c r="J246" i="46"/>
  <c r="K246" i="46"/>
  <c r="L246" i="46"/>
  <c r="M246" i="46"/>
  <c r="N246" i="46"/>
  <c r="O246" i="46"/>
  <c r="Q246" i="46"/>
  <c r="R246" i="46"/>
  <c r="S246" i="46"/>
  <c r="U246" i="46"/>
  <c r="V246" i="46"/>
  <c r="W246" i="46"/>
  <c r="X246" i="46"/>
  <c r="Y246" i="46"/>
  <c r="Z246" i="46"/>
  <c r="AA246" i="46"/>
  <c r="AC246" i="46"/>
  <c r="AD246" i="46"/>
  <c r="AE246" i="46"/>
  <c r="AF246" i="46"/>
  <c r="AG246" i="46"/>
  <c r="AH246" i="46"/>
  <c r="AI246" i="46"/>
  <c r="AJ246" i="46"/>
  <c r="AK246" i="46"/>
  <c r="AM246" i="46"/>
  <c r="AN246" i="46"/>
  <c r="AO246" i="46"/>
  <c r="AP246" i="46"/>
  <c r="AR246" i="46"/>
  <c r="AS246" i="46"/>
  <c r="AT246" i="46"/>
  <c r="AU246" i="46"/>
  <c r="AW246" i="46"/>
  <c r="A247" i="46"/>
  <c r="B247" i="46"/>
  <c r="D247" i="46"/>
  <c r="E247" i="46"/>
  <c r="F247" i="46"/>
  <c r="G247" i="46"/>
  <c r="H247" i="46"/>
  <c r="I247" i="46"/>
  <c r="J247" i="46"/>
  <c r="K247" i="46"/>
  <c r="L247" i="46"/>
  <c r="M247" i="46"/>
  <c r="N247" i="46"/>
  <c r="O247" i="46"/>
  <c r="Q247" i="46"/>
  <c r="R247" i="46"/>
  <c r="S247" i="46"/>
  <c r="U247" i="46"/>
  <c r="V247" i="46"/>
  <c r="W247" i="46"/>
  <c r="X247" i="46"/>
  <c r="Y247" i="46"/>
  <c r="Z247" i="46"/>
  <c r="AA247" i="46"/>
  <c r="AC247" i="46"/>
  <c r="AD247" i="46"/>
  <c r="AE247" i="46"/>
  <c r="AF247" i="46"/>
  <c r="AG247" i="46"/>
  <c r="AH247" i="46"/>
  <c r="AI247" i="46"/>
  <c r="AJ247" i="46"/>
  <c r="AK247" i="46"/>
  <c r="AM247" i="46"/>
  <c r="AN247" i="46"/>
  <c r="AO247" i="46"/>
  <c r="AP247" i="46"/>
  <c r="AR247" i="46"/>
  <c r="AS247" i="46"/>
  <c r="AT247" i="46"/>
  <c r="AU247" i="46"/>
  <c r="AW247" i="46"/>
  <c r="A248" i="46"/>
  <c r="B248" i="46"/>
  <c r="D248" i="46"/>
  <c r="E248" i="46"/>
  <c r="F248" i="46"/>
  <c r="G248" i="46"/>
  <c r="H248" i="46"/>
  <c r="I248" i="46"/>
  <c r="J248" i="46"/>
  <c r="K248" i="46"/>
  <c r="L248" i="46"/>
  <c r="M248" i="46"/>
  <c r="N248" i="46"/>
  <c r="O248" i="46"/>
  <c r="Q248" i="46"/>
  <c r="R248" i="46"/>
  <c r="S248" i="46"/>
  <c r="U248" i="46"/>
  <c r="V248" i="46"/>
  <c r="W248" i="46"/>
  <c r="X248" i="46"/>
  <c r="Y248" i="46"/>
  <c r="Z248" i="46"/>
  <c r="AA248" i="46"/>
  <c r="AC248" i="46"/>
  <c r="AD248" i="46"/>
  <c r="AE248" i="46"/>
  <c r="AF248" i="46"/>
  <c r="AG248" i="46"/>
  <c r="AH248" i="46"/>
  <c r="AI248" i="46"/>
  <c r="AJ248" i="46"/>
  <c r="AK248" i="46"/>
  <c r="AM248" i="46"/>
  <c r="AN248" i="46"/>
  <c r="AO248" i="46"/>
  <c r="AP248" i="46"/>
  <c r="AR248" i="46"/>
  <c r="AS248" i="46"/>
  <c r="AT248" i="46"/>
  <c r="AU248" i="46"/>
  <c r="AW248" i="46"/>
  <c r="A249" i="46"/>
  <c r="B249" i="46"/>
  <c r="D249" i="46"/>
  <c r="E249" i="46"/>
  <c r="F249" i="46"/>
  <c r="G249" i="46"/>
  <c r="H249" i="46"/>
  <c r="I249" i="46"/>
  <c r="J249" i="46"/>
  <c r="K249" i="46"/>
  <c r="L249" i="46"/>
  <c r="M249" i="46"/>
  <c r="N249" i="46"/>
  <c r="O249" i="46"/>
  <c r="Q249" i="46"/>
  <c r="R249" i="46"/>
  <c r="S249" i="46"/>
  <c r="U249" i="46"/>
  <c r="V249" i="46"/>
  <c r="W249" i="46"/>
  <c r="X249" i="46"/>
  <c r="Y249" i="46"/>
  <c r="Z249" i="46"/>
  <c r="AA249" i="46"/>
  <c r="AC249" i="46"/>
  <c r="AD249" i="46"/>
  <c r="AE249" i="46"/>
  <c r="AF249" i="46"/>
  <c r="AG249" i="46"/>
  <c r="AH249" i="46"/>
  <c r="AI249" i="46"/>
  <c r="AJ249" i="46"/>
  <c r="AK249" i="46"/>
  <c r="AM249" i="46"/>
  <c r="AN249" i="46"/>
  <c r="AO249" i="46"/>
  <c r="AP249" i="46"/>
  <c r="AR249" i="46"/>
  <c r="AS249" i="46"/>
  <c r="AT249" i="46"/>
  <c r="AU249" i="46"/>
  <c r="AW249" i="46"/>
  <c r="A250" i="46"/>
  <c r="B250" i="46"/>
  <c r="D250" i="46"/>
  <c r="E250" i="46"/>
  <c r="F250" i="46"/>
  <c r="G250" i="46"/>
  <c r="H250" i="46"/>
  <c r="I250" i="46"/>
  <c r="J250" i="46"/>
  <c r="K250" i="46"/>
  <c r="L250" i="46"/>
  <c r="M250" i="46"/>
  <c r="N250" i="46"/>
  <c r="O250" i="46"/>
  <c r="Q250" i="46"/>
  <c r="R250" i="46"/>
  <c r="S250" i="46"/>
  <c r="U250" i="46"/>
  <c r="V250" i="46"/>
  <c r="W250" i="46"/>
  <c r="X250" i="46"/>
  <c r="Y250" i="46"/>
  <c r="Z250" i="46"/>
  <c r="AA250" i="46"/>
  <c r="AC250" i="46"/>
  <c r="AD250" i="46"/>
  <c r="AE250" i="46"/>
  <c r="AF250" i="46"/>
  <c r="AG250" i="46"/>
  <c r="AH250" i="46"/>
  <c r="AI250" i="46"/>
  <c r="AJ250" i="46"/>
  <c r="AK250" i="46"/>
  <c r="AM250" i="46"/>
  <c r="AN250" i="46"/>
  <c r="AO250" i="46"/>
  <c r="AP250" i="46"/>
  <c r="AR250" i="46"/>
  <c r="AS250" i="46"/>
  <c r="AT250" i="46"/>
  <c r="AU250" i="46"/>
  <c r="AW250" i="46"/>
  <c r="A251" i="46"/>
  <c r="B251" i="46"/>
  <c r="D251" i="46"/>
  <c r="E251" i="46"/>
  <c r="F251" i="46"/>
  <c r="G251" i="46"/>
  <c r="H251" i="46"/>
  <c r="I251" i="46"/>
  <c r="J251" i="46"/>
  <c r="K251" i="46"/>
  <c r="L251" i="46"/>
  <c r="M251" i="46"/>
  <c r="N251" i="46"/>
  <c r="O251" i="46"/>
  <c r="Q251" i="46"/>
  <c r="R251" i="46"/>
  <c r="S251" i="46"/>
  <c r="U251" i="46"/>
  <c r="V251" i="46"/>
  <c r="W251" i="46"/>
  <c r="X251" i="46"/>
  <c r="Y251" i="46"/>
  <c r="Z251" i="46"/>
  <c r="AA251" i="46"/>
  <c r="AC251" i="46"/>
  <c r="AD251" i="46"/>
  <c r="AE251" i="46"/>
  <c r="AF251" i="46"/>
  <c r="AG251" i="46"/>
  <c r="AH251" i="46"/>
  <c r="AI251" i="46"/>
  <c r="AJ251" i="46"/>
  <c r="AK251" i="46"/>
  <c r="AM251" i="46"/>
  <c r="AN251" i="46"/>
  <c r="AO251" i="46"/>
  <c r="AP251" i="46"/>
  <c r="AR251" i="46"/>
  <c r="AS251" i="46"/>
  <c r="AT251" i="46"/>
  <c r="AU251" i="46"/>
  <c r="AW251" i="46"/>
  <c r="A252" i="46"/>
  <c r="B252" i="46"/>
  <c r="D252" i="46"/>
  <c r="E252" i="46"/>
  <c r="F252" i="46"/>
  <c r="G252" i="46"/>
  <c r="H252" i="46"/>
  <c r="I252" i="46"/>
  <c r="J252" i="46"/>
  <c r="K252" i="46"/>
  <c r="L252" i="46"/>
  <c r="M252" i="46"/>
  <c r="N252" i="46"/>
  <c r="O252" i="46"/>
  <c r="Q252" i="46"/>
  <c r="R252" i="46"/>
  <c r="S252" i="46"/>
  <c r="U252" i="46"/>
  <c r="V252" i="46"/>
  <c r="W252" i="46"/>
  <c r="X252" i="46"/>
  <c r="Y252" i="46"/>
  <c r="Z252" i="46"/>
  <c r="AA252" i="46"/>
  <c r="AC252" i="46"/>
  <c r="AD252" i="46"/>
  <c r="AE252" i="46"/>
  <c r="AF252" i="46"/>
  <c r="AG252" i="46"/>
  <c r="AH252" i="46"/>
  <c r="AI252" i="46"/>
  <c r="AJ252" i="46"/>
  <c r="AK252" i="46"/>
  <c r="AM252" i="46"/>
  <c r="AN252" i="46"/>
  <c r="AO252" i="46"/>
  <c r="AP252" i="46"/>
  <c r="AR252" i="46"/>
  <c r="AS252" i="46"/>
  <c r="AT252" i="46"/>
  <c r="AU252" i="46"/>
  <c r="AW252" i="46"/>
  <c r="A253" i="46"/>
  <c r="B253" i="46"/>
  <c r="D253" i="46"/>
  <c r="E253" i="46"/>
  <c r="F253" i="46"/>
  <c r="G253" i="46"/>
  <c r="H253" i="46"/>
  <c r="I253" i="46"/>
  <c r="J253" i="46"/>
  <c r="K253" i="46"/>
  <c r="L253" i="46"/>
  <c r="M253" i="46"/>
  <c r="N253" i="46"/>
  <c r="O253" i="46"/>
  <c r="Q253" i="46"/>
  <c r="R253" i="46"/>
  <c r="S253" i="46"/>
  <c r="U253" i="46"/>
  <c r="V253" i="46"/>
  <c r="W253" i="46"/>
  <c r="X253" i="46"/>
  <c r="Y253" i="46"/>
  <c r="Z253" i="46"/>
  <c r="AA253" i="46"/>
  <c r="AC253" i="46"/>
  <c r="AD253" i="46"/>
  <c r="AE253" i="46"/>
  <c r="AF253" i="46"/>
  <c r="AG253" i="46"/>
  <c r="AH253" i="46"/>
  <c r="AI253" i="46"/>
  <c r="AJ253" i="46"/>
  <c r="AK253" i="46"/>
  <c r="AM253" i="46"/>
  <c r="AN253" i="46"/>
  <c r="AO253" i="46"/>
  <c r="AP253" i="46"/>
  <c r="AR253" i="46"/>
  <c r="AS253" i="46"/>
  <c r="AT253" i="46"/>
  <c r="AU253" i="46"/>
  <c r="AW253" i="46"/>
  <c r="A254" i="46"/>
  <c r="B254" i="46"/>
  <c r="D254" i="46"/>
  <c r="E254" i="46"/>
  <c r="F254" i="46"/>
  <c r="G254" i="46"/>
  <c r="H254" i="46"/>
  <c r="I254" i="46"/>
  <c r="J254" i="46"/>
  <c r="K254" i="46"/>
  <c r="L254" i="46"/>
  <c r="M254" i="46"/>
  <c r="N254" i="46"/>
  <c r="O254" i="46"/>
  <c r="Q254" i="46"/>
  <c r="R254" i="46"/>
  <c r="S254" i="46"/>
  <c r="U254" i="46"/>
  <c r="V254" i="46"/>
  <c r="W254" i="46"/>
  <c r="X254" i="46"/>
  <c r="Y254" i="46"/>
  <c r="Z254" i="46"/>
  <c r="AA254" i="46"/>
  <c r="AC254" i="46"/>
  <c r="AD254" i="46"/>
  <c r="AE254" i="46"/>
  <c r="AF254" i="46"/>
  <c r="AG254" i="46"/>
  <c r="AH254" i="46"/>
  <c r="AI254" i="46"/>
  <c r="AJ254" i="46"/>
  <c r="AK254" i="46"/>
  <c r="AM254" i="46"/>
  <c r="AN254" i="46"/>
  <c r="AO254" i="46"/>
  <c r="AP254" i="46"/>
  <c r="AR254" i="46"/>
  <c r="AS254" i="46"/>
  <c r="AT254" i="46"/>
  <c r="AU254" i="46"/>
  <c r="AW254" i="46"/>
  <c r="A255" i="46"/>
  <c r="B255" i="46"/>
  <c r="D255" i="46"/>
  <c r="E255" i="46"/>
  <c r="F255" i="46"/>
  <c r="G255" i="46"/>
  <c r="H255" i="46"/>
  <c r="I255" i="46"/>
  <c r="J255" i="46"/>
  <c r="K255" i="46"/>
  <c r="L255" i="46"/>
  <c r="M255" i="46"/>
  <c r="N255" i="46"/>
  <c r="O255" i="46"/>
  <c r="Q255" i="46"/>
  <c r="R255" i="46"/>
  <c r="S255" i="46"/>
  <c r="U255" i="46"/>
  <c r="V255" i="46"/>
  <c r="W255" i="46"/>
  <c r="X255" i="46"/>
  <c r="Y255" i="46"/>
  <c r="Z255" i="46"/>
  <c r="AA255" i="46"/>
  <c r="AC255" i="46"/>
  <c r="AD255" i="46"/>
  <c r="AE255" i="46"/>
  <c r="AF255" i="46"/>
  <c r="AG255" i="46"/>
  <c r="AH255" i="46"/>
  <c r="AI255" i="46"/>
  <c r="AJ255" i="46"/>
  <c r="AK255" i="46"/>
  <c r="AM255" i="46"/>
  <c r="AN255" i="46"/>
  <c r="AO255" i="46"/>
  <c r="AP255" i="46"/>
  <c r="AR255" i="46"/>
  <c r="AS255" i="46"/>
  <c r="AT255" i="46"/>
  <c r="AU255" i="46"/>
  <c r="AW255" i="46"/>
  <c r="A256" i="46"/>
  <c r="B256" i="46"/>
  <c r="D256" i="46"/>
  <c r="E256" i="46"/>
  <c r="F256" i="46"/>
  <c r="G256" i="46"/>
  <c r="H256" i="46"/>
  <c r="I256" i="46"/>
  <c r="J256" i="46"/>
  <c r="K256" i="46"/>
  <c r="L256" i="46"/>
  <c r="M256" i="46"/>
  <c r="N256" i="46"/>
  <c r="O256" i="46"/>
  <c r="Q256" i="46"/>
  <c r="R256" i="46"/>
  <c r="S256" i="46"/>
  <c r="U256" i="46"/>
  <c r="V256" i="46"/>
  <c r="W256" i="46"/>
  <c r="X256" i="46"/>
  <c r="Y256" i="46"/>
  <c r="Z256" i="46"/>
  <c r="AA256" i="46"/>
  <c r="AC256" i="46"/>
  <c r="AD256" i="46"/>
  <c r="AE256" i="46"/>
  <c r="AF256" i="46"/>
  <c r="AG256" i="46"/>
  <c r="AH256" i="46"/>
  <c r="AI256" i="46"/>
  <c r="AJ256" i="46"/>
  <c r="AK256" i="46"/>
  <c r="AM256" i="46"/>
  <c r="AN256" i="46"/>
  <c r="AO256" i="46"/>
  <c r="AP256" i="46"/>
  <c r="AR256" i="46"/>
  <c r="AS256" i="46"/>
  <c r="AT256" i="46"/>
  <c r="AU256" i="46"/>
  <c r="AW256" i="46"/>
  <c r="A257" i="46"/>
  <c r="B257" i="46"/>
  <c r="D257" i="46"/>
  <c r="E257" i="46"/>
  <c r="F257" i="46"/>
  <c r="G257" i="46"/>
  <c r="H257" i="46"/>
  <c r="I257" i="46"/>
  <c r="J257" i="46"/>
  <c r="K257" i="46"/>
  <c r="L257" i="46"/>
  <c r="M257" i="46"/>
  <c r="N257" i="46"/>
  <c r="O257" i="46"/>
  <c r="Q257" i="46"/>
  <c r="R257" i="46"/>
  <c r="S257" i="46"/>
  <c r="U257" i="46"/>
  <c r="V257" i="46"/>
  <c r="W257" i="46"/>
  <c r="X257" i="46"/>
  <c r="Y257" i="46"/>
  <c r="Z257" i="46"/>
  <c r="AA257" i="46"/>
  <c r="AC257" i="46"/>
  <c r="AD257" i="46"/>
  <c r="AE257" i="46"/>
  <c r="AF257" i="46"/>
  <c r="AG257" i="46"/>
  <c r="AH257" i="46"/>
  <c r="AI257" i="46"/>
  <c r="AJ257" i="46"/>
  <c r="AK257" i="46"/>
  <c r="AM257" i="46"/>
  <c r="AN257" i="46"/>
  <c r="AO257" i="46"/>
  <c r="AP257" i="46"/>
  <c r="AR257" i="46"/>
  <c r="AS257" i="46"/>
  <c r="AT257" i="46"/>
  <c r="AU257" i="46"/>
  <c r="AW257" i="46"/>
  <c r="A258" i="46"/>
  <c r="B258" i="46"/>
  <c r="D258" i="46"/>
  <c r="E258" i="46"/>
  <c r="F258" i="46"/>
  <c r="G258" i="46"/>
  <c r="H258" i="46"/>
  <c r="I258" i="46"/>
  <c r="J258" i="46"/>
  <c r="K258" i="46"/>
  <c r="L258" i="46"/>
  <c r="M258" i="46"/>
  <c r="N258" i="46"/>
  <c r="O258" i="46"/>
  <c r="Q258" i="46"/>
  <c r="R258" i="46"/>
  <c r="S258" i="46"/>
  <c r="U258" i="46"/>
  <c r="V258" i="46"/>
  <c r="W258" i="46"/>
  <c r="X258" i="46"/>
  <c r="Y258" i="46"/>
  <c r="Z258" i="46"/>
  <c r="AA258" i="46"/>
  <c r="AC258" i="46"/>
  <c r="AD258" i="46"/>
  <c r="AE258" i="46"/>
  <c r="AF258" i="46"/>
  <c r="AG258" i="46"/>
  <c r="AH258" i="46"/>
  <c r="AI258" i="46"/>
  <c r="AJ258" i="46"/>
  <c r="AK258" i="46"/>
  <c r="AM258" i="46"/>
  <c r="AN258" i="46"/>
  <c r="AO258" i="46"/>
  <c r="AP258" i="46"/>
  <c r="AR258" i="46"/>
  <c r="AS258" i="46"/>
  <c r="AT258" i="46"/>
  <c r="AU258" i="46"/>
  <c r="AW258" i="46"/>
  <c r="A259" i="46"/>
  <c r="B259" i="46"/>
  <c r="D259" i="46"/>
  <c r="E259" i="46"/>
  <c r="F259" i="46"/>
  <c r="G259" i="46"/>
  <c r="H259" i="46"/>
  <c r="I259" i="46"/>
  <c r="J259" i="46"/>
  <c r="K259" i="46"/>
  <c r="L259" i="46"/>
  <c r="M259" i="46"/>
  <c r="N259" i="46"/>
  <c r="O259" i="46"/>
  <c r="Q259" i="46"/>
  <c r="R259" i="46"/>
  <c r="S259" i="46"/>
  <c r="U259" i="46"/>
  <c r="V259" i="46"/>
  <c r="W259" i="46"/>
  <c r="X259" i="46"/>
  <c r="Y259" i="46"/>
  <c r="Z259" i="46"/>
  <c r="AA259" i="46"/>
  <c r="AC259" i="46"/>
  <c r="AD259" i="46"/>
  <c r="AE259" i="46"/>
  <c r="AF259" i="46"/>
  <c r="AG259" i="46"/>
  <c r="AH259" i="46"/>
  <c r="AI259" i="46"/>
  <c r="AJ259" i="46"/>
  <c r="AK259" i="46"/>
  <c r="AM259" i="46"/>
  <c r="AN259" i="46"/>
  <c r="AO259" i="46"/>
  <c r="AP259" i="46"/>
  <c r="AR259" i="46"/>
  <c r="AS259" i="46"/>
  <c r="AT259" i="46"/>
  <c r="AU259" i="46"/>
  <c r="AW259" i="46"/>
  <c r="A260" i="46"/>
  <c r="B260" i="46"/>
  <c r="D260" i="46"/>
  <c r="E260" i="46"/>
  <c r="F260" i="46"/>
  <c r="G260" i="46"/>
  <c r="H260" i="46"/>
  <c r="I260" i="46"/>
  <c r="J260" i="46"/>
  <c r="K260" i="46"/>
  <c r="L260" i="46"/>
  <c r="M260" i="46"/>
  <c r="N260" i="46"/>
  <c r="O260" i="46"/>
  <c r="Q260" i="46"/>
  <c r="R260" i="46"/>
  <c r="S260" i="46"/>
  <c r="U260" i="46"/>
  <c r="V260" i="46"/>
  <c r="W260" i="46"/>
  <c r="X260" i="46"/>
  <c r="Y260" i="46"/>
  <c r="Z260" i="46"/>
  <c r="AA260" i="46"/>
  <c r="AC260" i="46"/>
  <c r="AD260" i="46"/>
  <c r="AE260" i="46"/>
  <c r="AF260" i="46"/>
  <c r="AG260" i="46"/>
  <c r="AH260" i="46"/>
  <c r="AI260" i="46"/>
  <c r="AJ260" i="46"/>
  <c r="AK260" i="46"/>
  <c r="AM260" i="46"/>
  <c r="AN260" i="46"/>
  <c r="AO260" i="46"/>
  <c r="AP260" i="46"/>
  <c r="AR260" i="46"/>
  <c r="AS260" i="46"/>
  <c r="AT260" i="46"/>
  <c r="AU260" i="46"/>
  <c r="AW260" i="46"/>
  <c r="A261" i="46"/>
  <c r="B261" i="46"/>
  <c r="D261" i="46"/>
  <c r="E261" i="46"/>
  <c r="F261" i="46"/>
  <c r="G261" i="46"/>
  <c r="H261" i="46"/>
  <c r="I261" i="46"/>
  <c r="J261" i="46"/>
  <c r="K261" i="46"/>
  <c r="L261" i="46"/>
  <c r="M261" i="46"/>
  <c r="N261" i="46"/>
  <c r="O261" i="46"/>
  <c r="Q261" i="46"/>
  <c r="R261" i="46"/>
  <c r="S261" i="46"/>
  <c r="U261" i="46"/>
  <c r="V261" i="46"/>
  <c r="W261" i="46"/>
  <c r="X261" i="46"/>
  <c r="Y261" i="46"/>
  <c r="Z261" i="46"/>
  <c r="AA261" i="46"/>
  <c r="AC261" i="46"/>
  <c r="AD261" i="46"/>
  <c r="AE261" i="46"/>
  <c r="AF261" i="46"/>
  <c r="AG261" i="46"/>
  <c r="AH261" i="46"/>
  <c r="AI261" i="46"/>
  <c r="AJ261" i="46"/>
  <c r="AK261" i="46"/>
  <c r="AM261" i="46"/>
  <c r="AN261" i="46"/>
  <c r="AO261" i="46"/>
  <c r="AP261" i="46"/>
  <c r="AR261" i="46"/>
  <c r="AS261" i="46"/>
  <c r="AT261" i="46"/>
  <c r="AU261" i="46"/>
  <c r="AW261" i="46"/>
  <c r="A262" i="46"/>
  <c r="B262" i="46"/>
  <c r="D262" i="46"/>
  <c r="E262" i="46"/>
  <c r="F262" i="46"/>
  <c r="G262" i="46"/>
  <c r="H262" i="46"/>
  <c r="I262" i="46"/>
  <c r="J262" i="46"/>
  <c r="K262" i="46"/>
  <c r="L262" i="46"/>
  <c r="M262" i="46"/>
  <c r="N262" i="46"/>
  <c r="O262" i="46"/>
  <c r="Q262" i="46"/>
  <c r="R262" i="46"/>
  <c r="S262" i="46"/>
  <c r="U262" i="46"/>
  <c r="V262" i="46"/>
  <c r="W262" i="46"/>
  <c r="X262" i="46"/>
  <c r="Y262" i="46"/>
  <c r="Z262" i="46"/>
  <c r="AA262" i="46"/>
  <c r="AC262" i="46"/>
  <c r="AD262" i="46"/>
  <c r="AE262" i="46"/>
  <c r="AF262" i="46"/>
  <c r="AG262" i="46"/>
  <c r="AH262" i="46"/>
  <c r="AI262" i="46"/>
  <c r="AJ262" i="46"/>
  <c r="AK262" i="46"/>
  <c r="AM262" i="46"/>
  <c r="AN262" i="46"/>
  <c r="AO262" i="46"/>
  <c r="AP262" i="46"/>
  <c r="AR262" i="46"/>
  <c r="AS262" i="46"/>
  <c r="AT262" i="46"/>
  <c r="AU262" i="46"/>
  <c r="AW262" i="46"/>
  <c r="A263" i="46"/>
  <c r="B263" i="46"/>
  <c r="D263" i="46"/>
  <c r="E263" i="46"/>
  <c r="F263" i="46"/>
  <c r="G263" i="46"/>
  <c r="H263" i="46"/>
  <c r="I263" i="46"/>
  <c r="J263" i="46"/>
  <c r="K263" i="46"/>
  <c r="L263" i="46"/>
  <c r="M263" i="46"/>
  <c r="N263" i="46"/>
  <c r="O263" i="46"/>
  <c r="Q263" i="46"/>
  <c r="R263" i="46"/>
  <c r="S263" i="46"/>
  <c r="U263" i="46"/>
  <c r="V263" i="46"/>
  <c r="W263" i="46"/>
  <c r="X263" i="46"/>
  <c r="Y263" i="46"/>
  <c r="Z263" i="46"/>
  <c r="AA263" i="46"/>
  <c r="AC263" i="46"/>
  <c r="AD263" i="46"/>
  <c r="AE263" i="46"/>
  <c r="AF263" i="46"/>
  <c r="AG263" i="46"/>
  <c r="AH263" i="46"/>
  <c r="AI263" i="46"/>
  <c r="AJ263" i="46"/>
  <c r="AK263" i="46"/>
  <c r="AM263" i="46"/>
  <c r="AN263" i="46"/>
  <c r="AO263" i="46"/>
  <c r="AP263" i="46"/>
  <c r="AR263" i="46"/>
  <c r="AS263" i="46"/>
  <c r="AT263" i="46"/>
  <c r="AU263" i="46"/>
  <c r="AW263" i="46"/>
  <c r="A264" i="46"/>
  <c r="B264" i="46"/>
  <c r="D264" i="46"/>
  <c r="E264" i="46"/>
  <c r="F264" i="46"/>
  <c r="G264" i="46"/>
  <c r="H264" i="46"/>
  <c r="I264" i="46"/>
  <c r="J264" i="46"/>
  <c r="K264" i="46"/>
  <c r="L264" i="46"/>
  <c r="M264" i="46"/>
  <c r="N264" i="46"/>
  <c r="O264" i="46"/>
  <c r="Q264" i="46"/>
  <c r="R264" i="46"/>
  <c r="S264" i="46"/>
  <c r="U264" i="46"/>
  <c r="V264" i="46"/>
  <c r="W264" i="46"/>
  <c r="X264" i="46"/>
  <c r="Y264" i="46"/>
  <c r="Z264" i="46"/>
  <c r="AA264" i="46"/>
  <c r="AC264" i="46"/>
  <c r="AD264" i="46"/>
  <c r="AE264" i="46"/>
  <c r="AF264" i="46"/>
  <c r="AG264" i="46"/>
  <c r="AH264" i="46"/>
  <c r="AI264" i="46"/>
  <c r="AJ264" i="46"/>
  <c r="AK264" i="46"/>
  <c r="AM264" i="46"/>
  <c r="AN264" i="46"/>
  <c r="AO264" i="46"/>
  <c r="AP264" i="46"/>
  <c r="AR264" i="46"/>
  <c r="AS264" i="46"/>
  <c r="AT264" i="46"/>
  <c r="AU264" i="46"/>
  <c r="AW264" i="46"/>
  <c r="A265" i="46"/>
  <c r="B265" i="46"/>
  <c r="D265" i="46"/>
  <c r="E265" i="46"/>
  <c r="F265" i="46"/>
  <c r="G265" i="46"/>
  <c r="H265" i="46"/>
  <c r="I265" i="46"/>
  <c r="J265" i="46"/>
  <c r="K265" i="46"/>
  <c r="L265" i="46"/>
  <c r="M265" i="46"/>
  <c r="N265" i="46"/>
  <c r="O265" i="46"/>
  <c r="Q265" i="46"/>
  <c r="R265" i="46"/>
  <c r="S265" i="46"/>
  <c r="U265" i="46"/>
  <c r="V265" i="46"/>
  <c r="W265" i="46"/>
  <c r="X265" i="46"/>
  <c r="Y265" i="46"/>
  <c r="Z265" i="46"/>
  <c r="AA265" i="46"/>
  <c r="AC265" i="46"/>
  <c r="AD265" i="46"/>
  <c r="AE265" i="46"/>
  <c r="AF265" i="46"/>
  <c r="AG265" i="46"/>
  <c r="AH265" i="46"/>
  <c r="AI265" i="46"/>
  <c r="AJ265" i="46"/>
  <c r="AK265" i="46"/>
  <c r="AM265" i="46"/>
  <c r="AN265" i="46"/>
  <c r="AO265" i="46"/>
  <c r="AP265" i="46"/>
  <c r="AR265" i="46"/>
  <c r="AS265" i="46"/>
  <c r="AT265" i="46"/>
  <c r="AU265" i="46"/>
  <c r="AW265" i="46"/>
  <c r="A266" i="46"/>
  <c r="B266" i="46"/>
  <c r="D266" i="46"/>
  <c r="E266" i="46"/>
  <c r="F266" i="46"/>
  <c r="G266" i="46"/>
  <c r="H266" i="46"/>
  <c r="I266" i="46"/>
  <c r="J266" i="46"/>
  <c r="K266" i="46"/>
  <c r="L266" i="46"/>
  <c r="M266" i="46"/>
  <c r="N266" i="46"/>
  <c r="O266" i="46"/>
  <c r="Q266" i="46"/>
  <c r="R266" i="46"/>
  <c r="S266" i="46"/>
  <c r="U266" i="46"/>
  <c r="V266" i="46"/>
  <c r="W266" i="46"/>
  <c r="X266" i="46"/>
  <c r="Y266" i="46"/>
  <c r="Z266" i="46"/>
  <c r="AA266" i="46"/>
  <c r="AC266" i="46"/>
  <c r="AD266" i="46"/>
  <c r="AE266" i="46"/>
  <c r="AF266" i="46"/>
  <c r="AG266" i="46"/>
  <c r="AH266" i="46"/>
  <c r="AI266" i="46"/>
  <c r="AJ266" i="46"/>
  <c r="AK266" i="46"/>
  <c r="AM266" i="46"/>
  <c r="AN266" i="46"/>
  <c r="AO266" i="46"/>
  <c r="AP266" i="46"/>
  <c r="AR266" i="46"/>
  <c r="AS266" i="46"/>
  <c r="AT266" i="46"/>
  <c r="AU266" i="46"/>
  <c r="AW266" i="46"/>
  <c r="A267" i="46"/>
  <c r="B267" i="46"/>
  <c r="D267" i="46"/>
  <c r="E267" i="46"/>
  <c r="F267" i="46"/>
  <c r="G267" i="46"/>
  <c r="H267" i="46"/>
  <c r="I267" i="46"/>
  <c r="J267" i="46"/>
  <c r="K267" i="46"/>
  <c r="L267" i="46"/>
  <c r="M267" i="46"/>
  <c r="N267" i="46"/>
  <c r="O267" i="46"/>
  <c r="Q267" i="46"/>
  <c r="R267" i="46"/>
  <c r="S267" i="46"/>
  <c r="U267" i="46"/>
  <c r="V267" i="46"/>
  <c r="W267" i="46"/>
  <c r="X267" i="46"/>
  <c r="Y267" i="46"/>
  <c r="Z267" i="46"/>
  <c r="AA267" i="46"/>
  <c r="AC267" i="46"/>
  <c r="AD267" i="46"/>
  <c r="AE267" i="46"/>
  <c r="AF267" i="46"/>
  <c r="AG267" i="46"/>
  <c r="AH267" i="46"/>
  <c r="AI267" i="46"/>
  <c r="AJ267" i="46"/>
  <c r="AK267" i="46"/>
  <c r="AM267" i="46"/>
  <c r="AN267" i="46"/>
  <c r="AO267" i="46"/>
  <c r="AP267" i="46"/>
  <c r="AR267" i="46"/>
  <c r="AS267" i="46"/>
  <c r="AT267" i="46"/>
  <c r="AU267" i="46"/>
  <c r="AW267" i="46"/>
  <c r="A268" i="46"/>
  <c r="B268" i="46"/>
  <c r="D268" i="46"/>
  <c r="E268" i="46"/>
  <c r="F268" i="46"/>
  <c r="G268" i="46"/>
  <c r="H268" i="46"/>
  <c r="I268" i="46"/>
  <c r="J268" i="46"/>
  <c r="K268" i="46"/>
  <c r="L268" i="46"/>
  <c r="M268" i="46"/>
  <c r="N268" i="46"/>
  <c r="O268" i="46"/>
  <c r="Q268" i="46"/>
  <c r="R268" i="46"/>
  <c r="S268" i="46"/>
  <c r="U268" i="46"/>
  <c r="V268" i="46"/>
  <c r="W268" i="46"/>
  <c r="X268" i="46"/>
  <c r="Y268" i="46"/>
  <c r="Z268" i="46"/>
  <c r="AA268" i="46"/>
  <c r="AC268" i="46"/>
  <c r="AD268" i="46"/>
  <c r="AE268" i="46"/>
  <c r="AF268" i="46"/>
  <c r="AG268" i="46"/>
  <c r="AH268" i="46"/>
  <c r="AI268" i="46"/>
  <c r="AJ268" i="46"/>
  <c r="AK268" i="46"/>
  <c r="AM268" i="46"/>
  <c r="AN268" i="46"/>
  <c r="AO268" i="46"/>
  <c r="AP268" i="46"/>
  <c r="AR268" i="46"/>
  <c r="AS268" i="46"/>
  <c r="AT268" i="46"/>
  <c r="AU268" i="46"/>
  <c r="AW268" i="46"/>
  <c r="A269" i="46"/>
  <c r="B269" i="46"/>
  <c r="D269" i="46"/>
  <c r="E269" i="46"/>
  <c r="F269" i="46"/>
  <c r="G269" i="46"/>
  <c r="H269" i="46"/>
  <c r="I269" i="46"/>
  <c r="J269" i="46"/>
  <c r="K269" i="46"/>
  <c r="L269" i="46"/>
  <c r="M269" i="46"/>
  <c r="N269" i="46"/>
  <c r="O269" i="46"/>
  <c r="Q269" i="46"/>
  <c r="R269" i="46"/>
  <c r="S269" i="46"/>
  <c r="U269" i="46"/>
  <c r="V269" i="46"/>
  <c r="W269" i="46"/>
  <c r="X269" i="46"/>
  <c r="Y269" i="46"/>
  <c r="Z269" i="46"/>
  <c r="AA269" i="46"/>
  <c r="AC269" i="46"/>
  <c r="AD269" i="46"/>
  <c r="AE269" i="46"/>
  <c r="AF269" i="46"/>
  <c r="AG269" i="46"/>
  <c r="AH269" i="46"/>
  <c r="AI269" i="46"/>
  <c r="AJ269" i="46"/>
  <c r="AK269" i="46"/>
  <c r="AM269" i="46"/>
  <c r="AN269" i="46"/>
  <c r="AO269" i="46"/>
  <c r="AP269" i="46"/>
  <c r="AR269" i="46"/>
  <c r="AS269" i="46"/>
  <c r="AT269" i="46"/>
  <c r="AU269" i="46"/>
  <c r="AW269" i="46"/>
  <c r="A270" i="46"/>
  <c r="B270" i="46"/>
  <c r="D270" i="46"/>
  <c r="E270" i="46"/>
  <c r="F270" i="46"/>
  <c r="G270" i="46"/>
  <c r="H270" i="46"/>
  <c r="I270" i="46"/>
  <c r="J270" i="46"/>
  <c r="K270" i="46"/>
  <c r="L270" i="46"/>
  <c r="M270" i="46"/>
  <c r="N270" i="46"/>
  <c r="O270" i="46"/>
  <c r="Q270" i="46"/>
  <c r="R270" i="46"/>
  <c r="S270" i="46"/>
  <c r="U270" i="46"/>
  <c r="V270" i="46"/>
  <c r="W270" i="46"/>
  <c r="X270" i="46"/>
  <c r="Y270" i="46"/>
  <c r="Z270" i="46"/>
  <c r="AA270" i="46"/>
  <c r="AC270" i="46"/>
  <c r="AD270" i="46"/>
  <c r="AE270" i="46"/>
  <c r="AF270" i="46"/>
  <c r="AG270" i="46"/>
  <c r="AH270" i="46"/>
  <c r="AI270" i="46"/>
  <c r="AJ270" i="46"/>
  <c r="AK270" i="46"/>
  <c r="AM270" i="46"/>
  <c r="AN270" i="46"/>
  <c r="AO270" i="46"/>
  <c r="AP270" i="46"/>
  <c r="AR270" i="46"/>
  <c r="AS270" i="46"/>
  <c r="AT270" i="46"/>
  <c r="AU270" i="46"/>
  <c r="AW270" i="46"/>
  <c r="A271" i="46"/>
  <c r="B271" i="46"/>
  <c r="D271" i="46"/>
  <c r="E271" i="46"/>
  <c r="F271" i="46"/>
  <c r="G271" i="46"/>
  <c r="H271" i="46"/>
  <c r="I271" i="46"/>
  <c r="J271" i="46"/>
  <c r="K271" i="46"/>
  <c r="L271" i="46"/>
  <c r="M271" i="46"/>
  <c r="N271" i="46"/>
  <c r="O271" i="46"/>
  <c r="Q271" i="46"/>
  <c r="R271" i="46"/>
  <c r="S271" i="46"/>
  <c r="U271" i="46"/>
  <c r="V271" i="46"/>
  <c r="W271" i="46"/>
  <c r="X271" i="46"/>
  <c r="Y271" i="46"/>
  <c r="Z271" i="46"/>
  <c r="AA271" i="46"/>
  <c r="AC271" i="46"/>
  <c r="AD271" i="46"/>
  <c r="AE271" i="46"/>
  <c r="AF271" i="46"/>
  <c r="AG271" i="46"/>
  <c r="AH271" i="46"/>
  <c r="AI271" i="46"/>
  <c r="AJ271" i="46"/>
  <c r="AK271" i="46"/>
  <c r="AM271" i="46"/>
  <c r="AN271" i="46"/>
  <c r="AO271" i="46"/>
  <c r="AP271" i="46"/>
  <c r="AR271" i="46"/>
  <c r="AS271" i="46"/>
  <c r="AT271" i="46"/>
  <c r="AU271" i="46"/>
  <c r="AW271" i="46"/>
  <c r="A272" i="46"/>
  <c r="B272" i="46"/>
  <c r="D272" i="46"/>
  <c r="E272" i="46"/>
  <c r="F272" i="46"/>
  <c r="G272" i="46"/>
  <c r="H272" i="46"/>
  <c r="I272" i="46"/>
  <c r="J272" i="46"/>
  <c r="K272" i="46"/>
  <c r="L272" i="46"/>
  <c r="M272" i="46"/>
  <c r="N272" i="46"/>
  <c r="O272" i="46"/>
  <c r="Q272" i="46"/>
  <c r="R272" i="46"/>
  <c r="S272" i="46"/>
  <c r="U272" i="46"/>
  <c r="V272" i="46"/>
  <c r="W272" i="46"/>
  <c r="X272" i="46"/>
  <c r="Y272" i="46"/>
  <c r="Z272" i="46"/>
  <c r="AA272" i="46"/>
  <c r="AC272" i="46"/>
  <c r="AD272" i="46"/>
  <c r="AE272" i="46"/>
  <c r="AF272" i="46"/>
  <c r="AG272" i="46"/>
  <c r="AH272" i="46"/>
  <c r="AI272" i="46"/>
  <c r="AJ272" i="46"/>
  <c r="AK272" i="46"/>
  <c r="AM272" i="46"/>
  <c r="AN272" i="46"/>
  <c r="AO272" i="46"/>
  <c r="AP272" i="46"/>
  <c r="AR272" i="46"/>
  <c r="AS272" i="46"/>
  <c r="AT272" i="46"/>
  <c r="AU272" i="46"/>
  <c r="AW272" i="46"/>
  <c r="A273" i="46"/>
  <c r="B273" i="46"/>
  <c r="D273" i="46"/>
  <c r="E273" i="46"/>
  <c r="F273" i="46"/>
  <c r="G273" i="46"/>
  <c r="H273" i="46"/>
  <c r="I273" i="46"/>
  <c r="J273" i="46"/>
  <c r="K273" i="46"/>
  <c r="L273" i="46"/>
  <c r="M273" i="46"/>
  <c r="N273" i="46"/>
  <c r="O273" i="46"/>
  <c r="Q273" i="46"/>
  <c r="R273" i="46"/>
  <c r="S273" i="46"/>
  <c r="U273" i="46"/>
  <c r="V273" i="46"/>
  <c r="W273" i="46"/>
  <c r="X273" i="46"/>
  <c r="Y273" i="46"/>
  <c r="Z273" i="46"/>
  <c r="AA273" i="46"/>
  <c r="AC273" i="46"/>
  <c r="AD273" i="46"/>
  <c r="AE273" i="46"/>
  <c r="AF273" i="46"/>
  <c r="AG273" i="46"/>
  <c r="AH273" i="46"/>
  <c r="AI273" i="46"/>
  <c r="AJ273" i="46"/>
  <c r="AK273" i="46"/>
  <c r="AM273" i="46"/>
  <c r="AN273" i="46"/>
  <c r="AO273" i="46"/>
  <c r="AP273" i="46"/>
  <c r="AR273" i="46"/>
  <c r="AS273" i="46"/>
  <c r="AT273" i="46"/>
  <c r="AU273" i="46"/>
  <c r="AW273" i="46"/>
  <c r="A274" i="46"/>
  <c r="B274" i="46"/>
  <c r="D274" i="46"/>
  <c r="E274" i="46"/>
  <c r="F274" i="46"/>
  <c r="G274" i="46"/>
  <c r="H274" i="46"/>
  <c r="I274" i="46"/>
  <c r="J274" i="46"/>
  <c r="K274" i="46"/>
  <c r="L274" i="46"/>
  <c r="M274" i="46"/>
  <c r="N274" i="46"/>
  <c r="O274" i="46"/>
  <c r="Q274" i="46"/>
  <c r="R274" i="46"/>
  <c r="S274" i="46"/>
  <c r="U274" i="46"/>
  <c r="V274" i="46"/>
  <c r="W274" i="46"/>
  <c r="X274" i="46"/>
  <c r="Y274" i="46"/>
  <c r="Z274" i="46"/>
  <c r="AA274" i="46"/>
  <c r="AC274" i="46"/>
  <c r="AD274" i="46"/>
  <c r="AE274" i="46"/>
  <c r="AF274" i="46"/>
  <c r="AG274" i="46"/>
  <c r="AH274" i="46"/>
  <c r="AI274" i="46"/>
  <c r="AJ274" i="46"/>
  <c r="AK274" i="46"/>
  <c r="AM274" i="46"/>
  <c r="AN274" i="46"/>
  <c r="AO274" i="46"/>
  <c r="AP274" i="46"/>
  <c r="AR274" i="46"/>
  <c r="AS274" i="46"/>
  <c r="AT274" i="46"/>
  <c r="AU274" i="46"/>
  <c r="AW274" i="46"/>
  <c r="A275" i="46"/>
  <c r="B275" i="46"/>
  <c r="D275" i="46"/>
  <c r="E275" i="46"/>
  <c r="F275" i="46"/>
  <c r="G275" i="46"/>
  <c r="H275" i="46"/>
  <c r="I275" i="46"/>
  <c r="J275" i="46"/>
  <c r="K275" i="46"/>
  <c r="L275" i="46"/>
  <c r="M275" i="46"/>
  <c r="N275" i="46"/>
  <c r="O275" i="46"/>
  <c r="Q275" i="46"/>
  <c r="R275" i="46"/>
  <c r="S275" i="46"/>
  <c r="U275" i="46"/>
  <c r="V275" i="46"/>
  <c r="W275" i="46"/>
  <c r="X275" i="46"/>
  <c r="Y275" i="46"/>
  <c r="Z275" i="46"/>
  <c r="AA275" i="46"/>
  <c r="AC275" i="46"/>
  <c r="AD275" i="46"/>
  <c r="AE275" i="46"/>
  <c r="AF275" i="46"/>
  <c r="AG275" i="46"/>
  <c r="AH275" i="46"/>
  <c r="AI275" i="46"/>
  <c r="AJ275" i="46"/>
  <c r="AK275" i="46"/>
  <c r="AM275" i="46"/>
  <c r="AN275" i="46"/>
  <c r="AO275" i="46"/>
  <c r="AP275" i="46"/>
  <c r="AR275" i="46"/>
  <c r="AS275" i="46"/>
  <c r="AT275" i="46"/>
  <c r="AU275" i="46"/>
  <c r="AW275" i="46"/>
  <c r="A276" i="46"/>
  <c r="B276" i="46"/>
  <c r="D276" i="46"/>
  <c r="E276" i="46"/>
  <c r="F276" i="46"/>
  <c r="G276" i="46"/>
  <c r="H276" i="46"/>
  <c r="I276" i="46"/>
  <c r="J276" i="46"/>
  <c r="K276" i="46"/>
  <c r="L276" i="46"/>
  <c r="M276" i="46"/>
  <c r="N276" i="46"/>
  <c r="O276" i="46"/>
  <c r="Q276" i="46"/>
  <c r="R276" i="46"/>
  <c r="S276" i="46"/>
  <c r="U276" i="46"/>
  <c r="V276" i="46"/>
  <c r="W276" i="46"/>
  <c r="X276" i="46"/>
  <c r="Y276" i="46"/>
  <c r="Z276" i="46"/>
  <c r="AA276" i="46"/>
  <c r="AC276" i="46"/>
  <c r="AD276" i="46"/>
  <c r="AE276" i="46"/>
  <c r="AF276" i="46"/>
  <c r="AG276" i="46"/>
  <c r="AH276" i="46"/>
  <c r="AI276" i="46"/>
  <c r="AJ276" i="46"/>
  <c r="AK276" i="46"/>
  <c r="AM276" i="46"/>
  <c r="AN276" i="46"/>
  <c r="AO276" i="46"/>
  <c r="AP276" i="46"/>
  <c r="AR276" i="46"/>
  <c r="AS276" i="46"/>
  <c r="AT276" i="46"/>
  <c r="AU276" i="46"/>
  <c r="AW276" i="46"/>
  <c r="A277" i="46"/>
  <c r="B277" i="46"/>
  <c r="D277" i="46"/>
  <c r="E277" i="46"/>
  <c r="F277" i="46"/>
  <c r="G277" i="46"/>
  <c r="H277" i="46"/>
  <c r="I277" i="46"/>
  <c r="J277" i="46"/>
  <c r="K277" i="46"/>
  <c r="L277" i="46"/>
  <c r="M277" i="46"/>
  <c r="N277" i="46"/>
  <c r="O277" i="46"/>
  <c r="Q277" i="46"/>
  <c r="R277" i="46"/>
  <c r="S277" i="46"/>
  <c r="U277" i="46"/>
  <c r="V277" i="46"/>
  <c r="W277" i="46"/>
  <c r="X277" i="46"/>
  <c r="Y277" i="46"/>
  <c r="Z277" i="46"/>
  <c r="AA277" i="46"/>
  <c r="AC277" i="46"/>
  <c r="AD277" i="46"/>
  <c r="AE277" i="46"/>
  <c r="AF277" i="46"/>
  <c r="AG277" i="46"/>
  <c r="AH277" i="46"/>
  <c r="AI277" i="46"/>
  <c r="AJ277" i="46"/>
  <c r="AK277" i="46"/>
  <c r="AM277" i="46"/>
  <c r="AN277" i="46"/>
  <c r="AO277" i="46"/>
  <c r="AP277" i="46"/>
  <c r="AR277" i="46"/>
  <c r="AS277" i="46"/>
  <c r="AT277" i="46"/>
  <c r="AU277" i="46"/>
  <c r="AW277" i="46"/>
  <c r="A278" i="46"/>
  <c r="B278" i="46"/>
  <c r="D278" i="46"/>
  <c r="E278" i="46"/>
  <c r="F278" i="46"/>
  <c r="G278" i="46"/>
  <c r="H278" i="46"/>
  <c r="I278" i="46"/>
  <c r="J278" i="46"/>
  <c r="K278" i="46"/>
  <c r="L278" i="46"/>
  <c r="M278" i="46"/>
  <c r="N278" i="46"/>
  <c r="O278" i="46"/>
  <c r="Q278" i="46"/>
  <c r="R278" i="46"/>
  <c r="S278" i="46"/>
  <c r="U278" i="46"/>
  <c r="V278" i="46"/>
  <c r="W278" i="46"/>
  <c r="X278" i="46"/>
  <c r="Y278" i="46"/>
  <c r="Z278" i="46"/>
  <c r="AA278" i="46"/>
  <c r="AC278" i="46"/>
  <c r="AD278" i="46"/>
  <c r="AE278" i="46"/>
  <c r="AF278" i="46"/>
  <c r="AG278" i="46"/>
  <c r="AH278" i="46"/>
  <c r="AI278" i="46"/>
  <c r="AJ278" i="46"/>
  <c r="AK278" i="46"/>
  <c r="AM278" i="46"/>
  <c r="AN278" i="46"/>
  <c r="AO278" i="46"/>
  <c r="AP278" i="46"/>
  <c r="AR278" i="46"/>
  <c r="AS278" i="46"/>
  <c r="AT278" i="46"/>
  <c r="AU278" i="46"/>
  <c r="AW278" i="46"/>
  <c r="A279" i="46"/>
  <c r="B279" i="46"/>
  <c r="D279" i="46"/>
  <c r="E279" i="46"/>
  <c r="F279" i="46"/>
  <c r="G279" i="46"/>
  <c r="H279" i="46"/>
  <c r="I279" i="46"/>
  <c r="J279" i="46"/>
  <c r="K279" i="46"/>
  <c r="L279" i="46"/>
  <c r="M279" i="46"/>
  <c r="N279" i="46"/>
  <c r="O279" i="46"/>
  <c r="Q279" i="46"/>
  <c r="R279" i="46"/>
  <c r="S279" i="46"/>
  <c r="U279" i="46"/>
  <c r="V279" i="46"/>
  <c r="W279" i="46"/>
  <c r="X279" i="46"/>
  <c r="Y279" i="46"/>
  <c r="Z279" i="46"/>
  <c r="AA279" i="46"/>
  <c r="AC279" i="46"/>
  <c r="AD279" i="46"/>
  <c r="AE279" i="46"/>
  <c r="AF279" i="46"/>
  <c r="AG279" i="46"/>
  <c r="AH279" i="46"/>
  <c r="AI279" i="46"/>
  <c r="AJ279" i="46"/>
  <c r="AK279" i="46"/>
  <c r="AM279" i="46"/>
  <c r="AN279" i="46"/>
  <c r="AO279" i="46"/>
  <c r="AP279" i="46"/>
  <c r="AR279" i="46"/>
  <c r="AS279" i="46"/>
  <c r="AT279" i="46"/>
  <c r="AU279" i="46"/>
  <c r="AW279" i="46"/>
  <c r="A280" i="46"/>
  <c r="B280" i="46"/>
  <c r="D280" i="46"/>
  <c r="E280" i="46"/>
  <c r="F280" i="46"/>
  <c r="G280" i="46"/>
  <c r="H280" i="46"/>
  <c r="I280" i="46"/>
  <c r="J280" i="46"/>
  <c r="K280" i="46"/>
  <c r="L280" i="46"/>
  <c r="M280" i="46"/>
  <c r="N280" i="46"/>
  <c r="O280" i="46"/>
  <c r="Q280" i="46"/>
  <c r="R280" i="46"/>
  <c r="S280" i="46"/>
  <c r="U280" i="46"/>
  <c r="V280" i="46"/>
  <c r="W280" i="46"/>
  <c r="X280" i="46"/>
  <c r="Y280" i="46"/>
  <c r="Z280" i="46"/>
  <c r="AA280" i="46"/>
  <c r="AC280" i="46"/>
  <c r="AD280" i="46"/>
  <c r="AE280" i="46"/>
  <c r="AF280" i="46"/>
  <c r="AG280" i="46"/>
  <c r="AH280" i="46"/>
  <c r="AI280" i="46"/>
  <c r="AJ280" i="46"/>
  <c r="AK280" i="46"/>
  <c r="AM280" i="46"/>
  <c r="AN280" i="46"/>
  <c r="AO280" i="46"/>
  <c r="AP280" i="46"/>
  <c r="AR280" i="46"/>
  <c r="AS280" i="46"/>
  <c r="AT280" i="46"/>
  <c r="AU280" i="46"/>
  <c r="AW280" i="46"/>
  <c r="A281" i="46"/>
  <c r="B281" i="46"/>
  <c r="D281" i="46"/>
  <c r="E281" i="46"/>
  <c r="F281" i="46"/>
  <c r="G281" i="46"/>
  <c r="H281" i="46"/>
  <c r="I281" i="46"/>
  <c r="J281" i="46"/>
  <c r="K281" i="46"/>
  <c r="L281" i="46"/>
  <c r="M281" i="46"/>
  <c r="N281" i="46"/>
  <c r="O281" i="46"/>
  <c r="Q281" i="46"/>
  <c r="R281" i="46"/>
  <c r="S281" i="46"/>
  <c r="U281" i="46"/>
  <c r="V281" i="46"/>
  <c r="W281" i="46"/>
  <c r="X281" i="46"/>
  <c r="Y281" i="46"/>
  <c r="Z281" i="46"/>
  <c r="AA281" i="46"/>
  <c r="AC281" i="46"/>
  <c r="AD281" i="46"/>
  <c r="AE281" i="46"/>
  <c r="AF281" i="46"/>
  <c r="AG281" i="46"/>
  <c r="AH281" i="46"/>
  <c r="AI281" i="46"/>
  <c r="AJ281" i="46"/>
  <c r="AK281" i="46"/>
  <c r="AM281" i="46"/>
  <c r="AN281" i="46"/>
  <c r="AO281" i="46"/>
  <c r="AP281" i="46"/>
  <c r="AR281" i="46"/>
  <c r="AS281" i="46"/>
  <c r="AT281" i="46"/>
  <c r="AU281" i="46"/>
  <c r="AW281" i="46"/>
  <c r="A282" i="46"/>
  <c r="B282" i="46"/>
  <c r="D282" i="46"/>
  <c r="E282" i="46"/>
  <c r="F282" i="46"/>
  <c r="G282" i="46"/>
  <c r="H282" i="46"/>
  <c r="I282" i="46"/>
  <c r="J282" i="46"/>
  <c r="K282" i="46"/>
  <c r="L282" i="46"/>
  <c r="M282" i="46"/>
  <c r="N282" i="46"/>
  <c r="O282" i="46"/>
  <c r="Q282" i="46"/>
  <c r="R282" i="46"/>
  <c r="S282" i="46"/>
  <c r="U282" i="46"/>
  <c r="V282" i="46"/>
  <c r="W282" i="46"/>
  <c r="X282" i="46"/>
  <c r="Y282" i="46"/>
  <c r="Z282" i="46"/>
  <c r="AA282" i="46"/>
  <c r="AC282" i="46"/>
  <c r="AD282" i="46"/>
  <c r="AE282" i="46"/>
  <c r="AF282" i="46"/>
  <c r="AG282" i="46"/>
  <c r="AH282" i="46"/>
  <c r="AI282" i="46"/>
  <c r="AJ282" i="46"/>
  <c r="AK282" i="46"/>
  <c r="AM282" i="46"/>
  <c r="AN282" i="46"/>
  <c r="AO282" i="46"/>
  <c r="AP282" i="46"/>
  <c r="AR282" i="46"/>
  <c r="AS282" i="46"/>
  <c r="AT282" i="46"/>
  <c r="AU282" i="46"/>
  <c r="AW282" i="46"/>
  <c r="A283" i="46"/>
  <c r="B283" i="46"/>
  <c r="D283" i="46"/>
  <c r="E283" i="46"/>
  <c r="F283" i="46"/>
  <c r="G283" i="46"/>
  <c r="H283" i="46"/>
  <c r="I283" i="46"/>
  <c r="J283" i="46"/>
  <c r="K283" i="46"/>
  <c r="L283" i="46"/>
  <c r="M283" i="46"/>
  <c r="N283" i="46"/>
  <c r="O283" i="46"/>
  <c r="Q283" i="46"/>
  <c r="R283" i="46"/>
  <c r="S283" i="46"/>
  <c r="U283" i="46"/>
  <c r="V283" i="46"/>
  <c r="W283" i="46"/>
  <c r="X283" i="46"/>
  <c r="Y283" i="46"/>
  <c r="Z283" i="46"/>
  <c r="AA283" i="46"/>
  <c r="AC283" i="46"/>
  <c r="AD283" i="46"/>
  <c r="AE283" i="46"/>
  <c r="AF283" i="46"/>
  <c r="AG283" i="46"/>
  <c r="AH283" i="46"/>
  <c r="AI283" i="46"/>
  <c r="AJ283" i="46"/>
  <c r="AK283" i="46"/>
  <c r="AM283" i="46"/>
  <c r="AN283" i="46"/>
  <c r="AO283" i="46"/>
  <c r="AP283" i="46"/>
  <c r="AR283" i="46"/>
  <c r="AS283" i="46"/>
  <c r="AT283" i="46"/>
  <c r="AU283" i="46"/>
  <c r="AW283" i="46"/>
  <c r="A284" i="46"/>
  <c r="B284" i="46"/>
  <c r="D284" i="46"/>
  <c r="E284" i="46"/>
  <c r="F284" i="46"/>
  <c r="G284" i="46"/>
  <c r="H284" i="46"/>
  <c r="I284" i="46"/>
  <c r="J284" i="46"/>
  <c r="K284" i="46"/>
  <c r="L284" i="46"/>
  <c r="M284" i="46"/>
  <c r="N284" i="46"/>
  <c r="O284" i="46"/>
  <c r="Q284" i="46"/>
  <c r="R284" i="46"/>
  <c r="S284" i="46"/>
  <c r="U284" i="46"/>
  <c r="V284" i="46"/>
  <c r="W284" i="46"/>
  <c r="X284" i="46"/>
  <c r="Y284" i="46"/>
  <c r="Z284" i="46"/>
  <c r="AA284" i="46"/>
  <c r="AC284" i="46"/>
  <c r="AD284" i="46"/>
  <c r="AE284" i="46"/>
  <c r="AF284" i="46"/>
  <c r="AG284" i="46"/>
  <c r="AH284" i="46"/>
  <c r="AI284" i="46"/>
  <c r="AJ284" i="46"/>
  <c r="AK284" i="46"/>
  <c r="AM284" i="46"/>
  <c r="AN284" i="46"/>
  <c r="AO284" i="46"/>
  <c r="AP284" i="46"/>
  <c r="AR284" i="46"/>
  <c r="AS284" i="46"/>
  <c r="AT284" i="46"/>
  <c r="AU284" i="46"/>
  <c r="AW284" i="46"/>
  <c r="A285" i="46"/>
  <c r="B285" i="46"/>
  <c r="D285" i="46"/>
  <c r="E285" i="46"/>
  <c r="F285" i="46"/>
  <c r="G285" i="46"/>
  <c r="H285" i="46"/>
  <c r="I285" i="46"/>
  <c r="J285" i="46"/>
  <c r="K285" i="46"/>
  <c r="L285" i="46"/>
  <c r="M285" i="46"/>
  <c r="N285" i="46"/>
  <c r="O285" i="46"/>
  <c r="Q285" i="46"/>
  <c r="R285" i="46"/>
  <c r="S285" i="46"/>
  <c r="U285" i="46"/>
  <c r="V285" i="46"/>
  <c r="W285" i="46"/>
  <c r="X285" i="46"/>
  <c r="Y285" i="46"/>
  <c r="Z285" i="46"/>
  <c r="AA285" i="46"/>
  <c r="AC285" i="46"/>
  <c r="AD285" i="46"/>
  <c r="AE285" i="46"/>
  <c r="AF285" i="46"/>
  <c r="AG285" i="46"/>
  <c r="AH285" i="46"/>
  <c r="AI285" i="46"/>
  <c r="AJ285" i="46"/>
  <c r="AK285" i="46"/>
  <c r="AM285" i="46"/>
  <c r="AN285" i="46"/>
  <c r="AO285" i="46"/>
  <c r="AP285" i="46"/>
  <c r="AR285" i="46"/>
  <c r="AS285" i="46"/>
  <c r="AT285" i="46"/>
  <c r="AU285" i="46"/>
  <c r="AW285" i="46"/>
  <c r="A286" i="46"/>
  <c r="B286" i="46"/>
  <c r="D286" i="46"/>
  <c r="E286" i="46"/>
  <c r="F286" i="46"/>
  <c r="G286" i="46"/>
  <c r="H286" i="46"/>
  <c r="I286" i="46"/>
  <c r="J286" i="46"/>
  <c r="K286" i="46"/>
  <c r="L286" i="46"/>
  <c r="M286" i="46"/>
  <c r="N286" i="46"/>
  <c r="O286" i="46"/>
  <c r="Q286" i="46"/>
  <c r="R286" i="46"/>
  <c r="S286" i="46"/>
  <c r="U286" i="46"/>
  <c r="V286" i="46"/>
  <c r="W286" i="46"/>
  <c r="X286" i="46"/>
  <c r="Y286" i="46"/>
  <c r="Z286" i="46"/>
  <c r="AA286" i="46"/>
  <c r="AC286" i="46"/>
  <c r="AD286" i="46"/>
  <c r="AE286" i="46"/>
  <c r="AF286" i="46"/>
  <c r="AG286" i="46"/>
  <c r="AH286" i="46"/>
  <c r="AI286" i="46"/>
  <c r="AJ286" i="46"/>
  <c r="AK286" i="46"/>
  <c r="AM286" i="46"/>
  <c r="AN286" i="46"/>
  <c r="AO286" i="46"/>
  <c r="AP286" i="46"/>
  <c r="AR286" i="46"/>
  <c r="AS286" i="46"/>
  <c r="AT286" i="46"/>
  <c r="AU286" i="46"/>
  <c r="AW286" i="46"/>
  <c r="A287" i="46"/>
  <c r="B287" i="46"/>
  <c r="D287" i="46"/>
  <c r="E287" i="46"/>
  <c r="F287" i="46"/>
  <c r="G287" i="46"/>
  <c r="H287" i="46"/>
  <c r="I287" i="46"/>
  <c r="J287" i="46"/>
  <c r="K287" i="46"/>
  <c r="L287" i="46"/>
  <c r="M287" i="46"/>
  <c r="N287" i="46"/>
  <c r="O287" i="46"/>
  <c r="Q287" i="46"/>
  <c r="R287" i="46"/>
  <c r="S287" i="46"/>
  <c r="U287" i="46"/>
  <c r="V287" i="46"/>
  <c r="W287" i="46"/>
  <c r="X287" i="46"/>
  <c r="Y287" i="46"/>
  <c r="Z287" i="46"/>
  <c r="AA287" i="46"/>
  <c r="AC287" i="46"/>
  <c r="AD287" i="46"/>
  <c r="AE287" i="46"/>
  <c r="AF287" i="46"/>
  <c r="AG287" i="46"/>
  <c r="AH287" i="46"/>
  <c r="AI287" i="46"/>
  <c r="AJ287" i="46"/>
  <c r="AK287" i="46"/>
  <c r="AM287" i="46"/>
  <c r="AN287" i="46"/>
  <c r="AO287" i="46"/>
  <c r="AP287" i="46"/>
  <c r="AR287" i="46"/>
  <c r="AS287" i="46"/>
  <c r="AT287" i="46"/>
  <c r="AU287" i="46"/>
  <c r="AW287" i="46"/>
  <c r="A288" i="46"/>
  <c r="B288" i="46"/>
  <c r="D288" i="46"/>
  <c r="E288" i="46"/>
  <c r="F288" i="46"/>
  <c r="G288" i="46"/>
  <c r="H288" i="46"/>
  <c r="I288" i="46"/>
  <c r="J288" i="46"/>
  <c r="K288" i="46"/>
  <c r="L288" i="46"/>
  <c r="M288" i="46"/>
  <c r="N288" i="46"/>
  <c r="O288" i="46"/>
  <c r="Q288" i="46"/>
  <c r="R288" i="46"/>
  <c r="S288" i="46"/>
  <c r="U288" i="46"/>
  <c r="V288" i="46"/>
  <c r="W288" i="46"/>
  <c r="X288" i="46"/>
  <c r="Y288" i="46"/>
  <c r="Z288" i="46"/>
  <c r="AA288" i="46"/>
  <c r="AC288" i="46"/>
  <c r="AD288" i="46"/>
  <c r="AE288" i="46"/>
  <c r="AF288" i="46"/>
  <c r="AG288" i="46"/>
  <c r="AH288" i="46"/>
  <c r="AI288" i="46"/>
  <c r="AJ288" i="46"/>
  <c r="AK288" i="46"/>
  <c r="AM288" i="46"/>
  <c r="AN288" i="46"/>
  <c r="AO288" i="46"/>
  <c r="AP288" i="46"/>
  <c r="AR288" i="46"/>
  <c r="AS288" i="46"/>
  <c r="AT288" i="46"/>
  <c r="AU288" i="46"/>
  <c r="AW288" i="46"/>
  <c r="A289" i="46"/>
  <c r="B289" i="46"/>
  <c r="D289" i="46"/>
  <c r="E289" i="46"/>
  <c r="F289" i="46"/>
  <c r="G289" i="46"/>
  <c r="H289" i="46"/>
  <c r="I289" i="46"/>
  <c r="J289" i="46"/>
  <c r="K289" i="46"/>
  <c r="L289" i="46"/>
  <c r="M289" i="46"/>
  <c r="N289" i="46"/>
  <c r="O289" i="46"/>
  <c r="Q289" i="46"/>
  <c r="R289" i="46"/>
  <c r="S289" i="46"/>
  <c r="U289" i="46"/>
  <c r="V289" i="46"/>
  <c r="W289" i="46"/>
  <c r="X289" i="46"/>
  <c r="Y289" i="46"/>
  <c r="Z289" i="46"/>
  <c r="AA289" i="46"/>
  <c r="AC289" i="46"/>
  <c r="AD289" i="46"/>
  <c r="AE289" i="46"/>
  <c r="AF289" i="46"/>
  <c r="AG289" i="46"/>
  <c r="AH289" i="46"/>
  <c r="AI289" i="46"/>
  <c r="AJ289" i="46"/>
  <c r="AK289" i="46"/>
  <c r="AM289" i="46"/>
  <c r="AN289" i="46"/>
  <c r="AO289" i="46"/>
  <c r="AP289" i="46"/>
  <c r="AR289" i="46"/>
  <c r="AS289" i="46"/>
  <c r="AT289" i="46"/>
  <c r="AU289" i="46"/>
  <c r="AW289" i="46"/>
  <c r="A290" i="46"/>
  <c r="B290" i="46"/>
  <c r="D290" i="46"/>
  <c r="E290" i="46"/>
  <c r="F290" i="46"/>
  <c r="G290" i="46"/>
  <c r="H290" i="46"/>
  <c r="I290" i="46"/>
  <c r="J290" i="46"/>
  <c r="K290" i="46"/>
  <c r="L290" i="46"/>
  <c r="M290" i="46"/>
  <c r="N290" i="46"/>
  <c r="O290" i="46"/>
  <c r="Q290" i="46"/>
  <c r="R290" i="46"/>
  <c r="S290" i="46"/>
  <c r="U290" i="46"/>
  <c r="V290" i="46"/>
  <c r="W290" i="46"/>
  <c r="X290" i="46"/>
  <c r="Y290" i="46"/>
  <c r="Z290" i="46"/>
  <c r="AA290" i="46"/>
  <c r="AC290" i="46"/>
  <c r="AD290" i="46"/>
  <c r="AE290" i="46"/>
  <c r="AF290" i="46"/>
  <c r="AG290" i="46"/>
  <c r="AH290" i="46"/>
  <c r="AI290" i="46"/>
  <c r="AJ290" i="46"/>
  <c r="AK290" i="46"/>
  <c r="AM290" i="46"/>
  <c r="AN290" i="46"/>
  <c r="AO290" i="46"/>
  <c r="AP290" i="46"/>
  <c r="AR290" i="46"/>
  <c r="AS290" i="46"/>
  <c r="AT290" i="46"/>
  <c r="AU290" i="46"/>
  <c r="AW290" i="46"/>
  <c r="A291" i="46"/>
  <c r="B291" i="46"/>
  <c r="D291" i="46"/>
  <c r="E291" i="46"/>
  <c r="F291" i="46"/>
  <c r="G291" i="46"/>
  <c r="H291" i="46"/>
  <c r="I291" i="46"/>
  <c r="J291" i="46"/>
  <c r="K291" i="46"/>
  <c r="L291" i="46"/>
  <c r="M291" i="46"/>
  <c r="N291" i="46"/>
  <c r="O291" i="46"/>
  <c r="Q291" i="46"/>
  <c r="R291" i="46"/>
  <c r="S291" i="46"/>
  <c r="U291" i="46"/>
  <c r="V291" i="46"/>
  <c r="W291" i="46"/>
  <c r="X291" i="46"/>
  <c r="Y291" i="46"/>
  <c r="Z291" i="46"/>
  <c r="AA291" i="46"/>
  <c r="AC291" i="46"/>
  <c r="AD291" i="46"/>
  <c r="AE291" i="46"/>
  <c r="AF291" i="46"/>
  <c r="AG291" i="46"/>
  <c r="AH291" i="46"/>
  <c r="AI291" i="46"/>
  <c r="AJ291" i="46"/>
  <c r="AK291" i="46"/>
  <c r="AM291" i="46"/>
  <c r="AN291" i="46"/>
  <c r="AO291" i="46"/>
  <c r="AP291" i="46"/>
  <c r="AR291" i="46"/>
  <c r="AS291" i="46"/>
  <c r="AT291" i="46"/>
  <c r="AU291" i="46"/>
  <c r="AW291" i="46"/>
  <c r="A292" i="46"/>
  <c r="B292" i="46"/>
  <c r="D292" i="46"/>
  <c r="E292" i="46"/>
  <c r="F292" i="46"/>
  <c r="G292" i="46"/>
  <c r="H292" i="46"/>
  <c r="I292" i="46"/>
  <c r="J292" i="46"/>
  <c r="K292" i="46"/>
  <c r="L292" i="46"/>
  <c r="M292" i="46"/>
  <c r="N292" i="46"/>
  <c r="O292" i="46"/>
  <c r="Q292" i="46"/>
  <c r="R292" i="46"/>
  <c r="S292" i="46"/>
  <c r="U292" i="46"/>
  <c r="V292" i="46"/>
  <c r="W292" i="46"/>
  <c r="X292" i="46"/>
  <c r="Y292" i="46"/>
  <c r="Z292" i="46"/>
  <c r="AA292" i="46"/>
  <c r="AC292" i="46"/>
  <c r="AD292" i="46"/>
  <c r="AE292" i="46"/>
  <c r="AF292" i="46"/>
  <c r="AG292" i="46"/>
  <c r="AH292" i="46"/>
  <c r="AI292" i="46"/>
  <c r="AJ292" i="46"/>
  <c r="AK292" i="46"/>
  <c r="AM292" i="46"/>
  <c r="AN292" i="46"/>
  <c r="AO292" i="46"/>
  <c r="AP292" i="46"/>
  <c r="AR292" i="46"/>
  <c r="AS292" i="46"/>
  <c r="AT292" i="46"/>
  <c r="AU292" i="46"/>
  <c r="AW292" i="46"/>
  <c r="A293" i="46"/>
  <c r="B293" i="46"/>
  <c r="D293" i="46"/>
  <c r="E293" i="46"/>
  <c r="F293" i="46"/>
  <c r="G293" i="46"/>
  <c r="H293" i="46"/>
  <c r="I293" i="46"/>
  <c r="J293" i="46"/>
  <c r="K293" i="46"/>
  <c r="L293" i="46"/>
  <c r="M293" i="46"/>
  <c r="N293" i="46"/>
  <c r="O293" i="46"/>
  <c r="Q293" i="46"/>
  <c r="R293" i="46"/>
  <c r="S293" i="46"/>
  <c r="U293" i="46"/>
  <c r="V293" i="46"/>
  <c r="W293" i="46"/>
  <c r="X293" i="46"/>
  <c r="Y293" i="46"/>
  <c r="Z293" i="46"/>
  <c r="AA293" i="46"/>
  <c r="AC293" i="46"/>
  <c r="AD293" i="46"/>
  <c r="AE293" i="46"/>
  <c r="AF293" i="46"/>
  <c r="AG293" i="46"/>
  <c r="AH293" i="46"/>
  <c r="AI293" i="46"/>
  <c r="AJ293" i="46"/>
  <c r="AK293" i="46"/>
  <c r="AM293" i="46"/>
  <c r="AN293" i="46"/>
  <c r="AO293" i="46"/>
  <c r="AP293" i="46"/>
  <c r="AR293" i="46"/>
  <c r="AS293" i="46"/>
  <c r="AT293" i="46"/>
  <c r="AU293" i="46"/>
  <c r="AW293" i="46"/>
  <c r="A294" i="46"/>
  <c r="B294" i="46"/>
  <c r="D294" i="46"/>
  <c r="E294" i="46"/>
  <c r="F294" i="46"/>
  <c r="G294" i="46"/>
  <c r="H294" i="46"/>
  <c r="I294" i="46"/>
  <c r="J294" i="46"/>
  <c r="K294" i="46"/>
  <c r="L294" i="46"/>
  <c r="M294" i="46"/>
  <c r="N294" i="46"/>
  <c r="O294" i="46"/>
  <c r="Q294" i="46"/>
  <c r="R294" i="46"/>
  <c r="S294" i="46"/>
  <c r="U294" i="46"/>
  <c r="V294" i="46"/>
  <c r="W294" i="46"/>
  <c r="X294" i="46"/>
  <c r="Y294" i="46"/>
  <c r="Z294" i="46"/>
  <c r="AA294" i="46"/>
  <c r="AC294" i="46"/>
  <c r="AD294" i="46"/>
  <c r="AE294" i="46"/>
  <c r="AF294" i="46"/>
  <c r="AG294" i="46"/>
  <c r="AH294" i="46"/>
  <c r="AI294" i="46"/>
  <c r="AJ294" i="46"/>
  <c r="AK294" i="46"/>
  <c r="AM294" i="46"/>
  <c r="AN294" i="46"/>
  <c r="AO294" i="46"/>
  <c r="AP294" i="46"/>
  <c r="AR294" i="46"/>
  <c r="AS294" i="46"/>
  <c r="AT294" i="46"/>
  <c r="AU294" i="46"/>
  <c r="AW294" i="46"/>
  <c r="A295" i="46"/>
  <c r="B295" i="46"/>
  <c r="D295" i="46"/>
  <c r="E295" i="46"/>
  <c r="F295" i="46"/>
  <c r="G295" i="46"/>
  <c r="H295" i="46"/>
  <c r="I295" i="46"/>
  <c r="J295" i="46"/>
  <c r="K295" i="46"/>
  <c r="L295" i="46"/>
  <c r="M295" i="46"/>
  <c r="N295" i="46"/>
  <c r="O295" i="46"/>
  <c r="Q295" i="46"/>
  <c r="R295" i="46"/>
  <c r="S295" i="46"/>
  <c r="U295" i="46"/>
  <c r="V295" i="46"/>
  <c r="W295" i="46"/>
  <c r="X295" i="46"/>
  <c r="Y295" i="46"/>
  <c r="Z295" i="46"/>
  <c r="AA295" i="46"/>
  <c r="AC295" i="46"/>
  <c r="AD295" i="46"/>
  <c r="AE295" i="46"/>
  <c r="AF295" i="46"/>
  <c r="AG295" i="46"/>
  <c r="AH295" i="46"/>
  <c r="AI295" i="46"/>
  <c r="AJ295" i="46"/>
  <c r="AK295" i="46"/>
  <c r="AM295" i="46"/>
  <c r="AN295" i="46"/>
  <c r="AO295" i="46"/>
  <c r="AP295" i="46"/>
  <c r="AR295" i="46"/>
  <c r="AS295" i="46"/>
  <c r="AT295" i="46"/>
  <c r="AU295" i="46"/>
  <c r="AW295" i="46"/>
  <c r="A296" i="46"/>
  <c r="B296" i="46"/>
  <c r="D296" i="46"/>
  <c r="E296" i="46"/>
  <c r="F296" i="46"/>
  <c r="G296" i="46"/>
  <c r="H296" i="46"/>
  <c r="I296" i="46"/>
  <c r="J296" i="46"/>
  <c r="K296" i="46"/>
  <c r="L296" i="46"/>
  <c r="M296" i="46"/>
  <c r="N296" i="46"/>
  <c r="O296" i="46"/>
  <c r="Q296" i="46"/>
  <c r="R296" i="46"/>
  <c r="S296" i="46"/>
  <c r="U296" i="46"/>
  <c r="V296" i="46"/>
  <c r="W296" i="46"/>
  <c r="X296" i="46"/>
  <c r="Y296" i="46"/>
  <c r="Z296" i="46"/>
  <c r="AA296" i="46"/>
  <c r="AC296" i="46"/>
  <c r="AD296" i="46"/>
  <c r="AE296" i="46"/>
  <c r="AF296" i="46"/>
  <c r="AG296" i="46"/>
  <c r="AH296" i="46"/>
  <c r="AI296" i="46"/>
  <c r="AJ296" i="46"/>
  <c r="AK296" i="46"/>
  <c r="AM296" i="46"/>
  <c r="AN296" i="46"/>
  <c r="AO296" i="46"/>
  <c r="AP296" i="46"/>
  <c r="AR296" i="46"/>
  <c r="AS296" i="46"/>
  <c r="AT296" i="46"/>
  <c r="AU296" i="46"/>
  <c r="AW296" i="46"/>
  <c r="A297" i="46"/>
  <c r="B297" i="46"/>
  <c r="D297" i="46"/>
  <c r="E297" i="46"/>
  <c r="F297" i="46"/>
  <c r="G297" i="46"/>
  <c r="H297" i="46"/>
  <c r="I297" i="46"/>
  <c r="J297" i="46"/>
  <c r="K297" i="46"/>
  <c r="L297" i="46"/>
  <c r="M297" i="46"/>
  <c r="N297" i="46"/>
  <c r="O297" i="46"/>
  <c r="Q297" i="46"/>
  <c r="R297" i="46"/>
  <c r="S297" i="46"/>
  <c r="U297" i="46"/>
  <c r="V297" i="46"/>
  <c r="W297" i="46"/>
  <c r="X297" i="46"/>
  <c r="Y297" i="46"/>
  <c r="Z297" i="46"/>
  <c r="AA297" i="46"/>
  <c r="AC297" i="46"/>
  <c r="AD297" i="46"/>
  <c r="AE297" i="46"/>
  <c r="AF297" i="46"/>
  <c r="AG297" i="46"/>
  <c r="AH297" i="46"/>
  <c r="AI297" i="46"/>
  <c r="AJ297" i="46"/>
  <c r="AK297" i="46"/>
  <c r="AM297" i="46"/>
  <c r="AN297" i="46"/>
  <c r="AO297" i="46"/>
  <c r="AP297" i="46"/>
  <c r="AR297" i="46"/>
  <c r="AS297" i="46"/>
  <c r="AT297" i="46"/>
  <c r="AU297" i="46"/>
  <c r="AW297" i="46"/>
  <c r="A298" i="46"/>
  <c r="B298" i="46"/>
  <c r="D298" i="46"/>
  <c r="E298" i="46"/>
  <c r="F298" i="46"/>
  <c r="G298" i="46"/>
  <c r="H298" i="46"/>
  <c r="I298" i="46"/>
  <c r="J298" i="46"/>
  <c r="K298" i="46"/>
  <c r="L298" i="46"/>
  <c r="M298" i="46"/>
  <c r="N298" i="46"/>
  <c r="O298" i="46"/>
  <c r="Q298" i="46"/>
  <c r="R298" i="46"/>
  <c r="S298" i="46"/>
  <c r="U298" i="46"/>
  <c r="V298" i="46"/>
  <c r="W298" i="46"/>
  <c r="X298" i="46"/>
  <c r="Y298" i="46"/>
  <c r="Z298" i="46"/>
  <c r="AA298" i="46"/>
  <c r="AC298" i="46"/>
  <c r="AD298" i="46"/>
  <c r="AE298" i="46"/>
  <c r="AF298" i="46"/>
  <c r="AG298" i="46"/>
  <c r="AH298" i="46"/>
  <c r="AI298" i="46"/>
  <c r="AJ298" i="46"/>
  <c r="AK298" i="46"/>
  <c r="AM298" i="46"/>
  <c r="AN298" i="46"/>
  <c r="AO298" i="46"/>
  <c r="AP298" i="46"/>
  <c r="AR298" i="46"/>
  <c r="AS298" i="46"/>
  <c r="AT298" i="46"/>
  <c r="AU298" i="46"/>
  <c r="AW298" i="46"/>
  <c r="A299" i="46"/>
  <c r="B299" i="46"/>
  <c r="D299" i="46"/>
  <c r="E299" i="46"/>
  <c r="F299" i="46"/>
  <c r="G299" i="46"/>
  <c r="H299" i="46"/>
  <c r="I299" i="46"/>
  <c r="J299" i="46"/>
  <c r="K299" i="46"/>
  <c r="L299" i="46"/>
  <c r="M299" i="46"/>
  <c r="N299" i="46"/>
  <c r="O299" i="46"/>
  <c r="Q299" i="46"/>
  <c r="R299" i="46"/>
  <c r="S299" i="46"/>
  <c r="U299" i="46"/>
  <c r="V299" i="46"/>
  <c r="W299" i="46"/>
  <c r="X299" i="46"/>
  <c r="Y299" i="46"/>
  <c r="Z299" i="46"/>
  <c r="AA299" i="46"/>
  <c r="AC299" i="46"/>
  <c r="AD299" i="46"/>
  <c r="AE299" i="46"/>
  <c r="AF299" i="46"/>
  <c r="AG299" i="46"/>
  <c r="AH299" i="46"/>
  <c r="AI299" i="46"/>
  <c r="AJ299" i="46"/>
  <c r="AK299" i="46"/>
  <c r="AM299" i="46"/>
  <c r="AN299" i="46"/>
  <c r="AO299" i="46"/>
  <c r="AP299" i="46"/>
  <c r="AR299" i="46"/>
  <c r="AS299" i="46"/>
  <c r="AT299" i="46"/>
  <c r="AU299" i="46"/>
  <c r="AW299" i="46"/>
  <c r="A300" i="46"/>
  <c r="B300" i="46"/>
  <c r="D300" i="46"/>
  <c r="E300" i="46"/>
  <c r="F300" i="46"/>
  <c r="G300" i="46"/>
  <c r="H300" i="46"/>
  <c r="I300" i="46"/>
  <c r="J300" i="46"/>
  <c r="K300" i="46"/>
  <c r="L300" i="46"/>
  <c r="M300" i="46"/>
  <c r="N300" i="46"/>
  <c r="O300" i="46"/>
  <c r="Q300" i="46"/>
  <c r="R300" i="46"/>
  <c r="S300" i="46"/>
  <c r="U300" i="46"/>
  <c r="V300" i="46"/>
  <c r="W300" i="46"/>
  <c r="X300" i="46"/>
  <c r="Y300" i="46"/>
  <c r="Z300" i="46"/>
  <c r="AA300" i="46"/>
  <c r="AC300" i="46"/>
  <c r="AD300" i="46"/>
  <c r="AE300" i="46"/>
  <c r="AF300" i="46"/>
  <c r="AG300" i="46"/>
  <c r="AH300" i="46"/>
  <c r="AI300" i="46"/>
  <c r="AJ300" i="46"/>
  <c r="AK300" i="46"/>
  <c r="AM300" i="46"/>
  <c r="AN300" i="46"/>
  <c r="AO300" i="46"/>
  <c r="AP300" i="46"/>
  <c r="AR300" i="46"/>
  <c r="AS300" i="46"/>
  <c r="AT300" i="46"/>
  <c r="AU300" i="46"/>
  <c r="AW300" i="46"/>
  <c r="A301" i="46"/>
  <c r="B301" i="46"/>
  <c r="D301" i="46"/>
  <c r="E301" i="46"/>
  <c r="F301" i="46"/>
  <c r="G301" i="46"/>
  <c r="H301" i="46"/>
  <c r="I301" i="46"/>
  <c r="J301" i="46"/>
  <c r="K301" i="46"/>
  <c r="L301" i="46"/>
  <c r="M301" i="46"/>
  <c r="N301" i="46"/>
  <c r="O301" i="46"/>
  <c r="Q301" i="46"/>
  <c r="R301" i="46"/>
  <c r="S301" i="46"/>
  <c r="U301" i="46"/>
  <c r="V301" i="46"/>
  <c r="W301" i="46"/>
  <c r="X301" i="46"/>
  <c r="Y301" i="46"/>
  <c r="Z301" i="46"/>
  <c r="AA301" i="46"/>
  <c r="AC301" i="46"/>
  <c r="AD301" i="46"/>
  <c r="AE301" i="46"/>
  <c r="AF301" i="46"/>
  <c r="AG301" i="46"/>
  <c r="AH301" i="46"/>
  <c r="AI301" i="46"/>
  <c r="AJ301" i="46"/>
  <c r="AK301" i="46"/>
  <c r="AM301" i="46"/>
  <c r="AN301" i="46"/>
  <c r="AO301" i="46"/>
  <c r="AP301" i="46"/>
  <c r="AR301" i="46"/>
  <c r="AS301" i="46"/>
  <c r="AT301" i="46"/>
  <c r="AU301" i="46"/>
  <c r="AW301" i="46"/>
  <c r="A302" i="46"/>
  <c r="B302" i="46"/>
  <c r="D302" i="46"/>
  <c r="E302" i="46"/>
  <c r="F302" i="46"/>
  <c r="G302" i="46"/>
  <c r="H302" i="46"/>
  <c r="I302" i="46"/>
  <c r="J302" i="46"/>
  <c r="K302" i="46"/>
  <c r="L302" i="46"/>
  <c r="M302" i="46"/>
  <c r="N302" i="46"/>
  <c r="O302" i="46"/>
  <c r="Q302" i="46"/>
  <c r="R302" i="46"/>
  <c r="S302" i="46"/>
  <c r="U302" i="46"/>
  <c r="V302" i="46"/>
  <c r="W302" i="46"/>
  <c r="X302" i="46"/>
  <c r="Y302" i="46"/>
  <c r="Z302" i="46"/>
  <c r="AA302" i="46"/>
  <c r="AC302" i="46"/>
  <c r="AD302" i="46"/>
  <c r="AE302" i="46"/>
  <c r="AF302" i="46"/>
  <c r="AG302" i="46"/>
  <c r="AH302" i="46"/>
  <c r="AI302" i="46"/>
  <c r="AJ302" i="46"/>
  <c r="AK302" i="46"/>
  <c r="AM302" i="46"/>
  <c r="AN302" i="46"/>
  <c r="AO302" i="46"/>
  <c r="AP302" i="46"/>
  <c r="AR302" i="46"/>
  <c r="AS302" i="46"/>
  <c r="AT302" i="46"/>
  <c r="AU302" i="46"/>
  <c r="AW302" i="46"/>
  <c r="A303" i="46"/>
  <c r="B303" i="46"/>
  <c r="D303" i="46"/>
  <c r="E303" i="46"/>
  <c r="F303" i="46"/>
  <c r="G303" i="46"/>
  <c r="H303" i="46"/>
  <c r="I303" i="46"/>
  <c r="J303" i="46"/>
  <c r="K303" i="46"/>
  <c r="L303" i="46"/>
  <c r="M303" i="46"/>
  <c r="N303" i="46"/>
  <c r="O303" i="46"/>
  <c r="Q303" i="46"/>
  <c r="R303" i="46"/>
  <c r="S303" i="46"/>
  <c r="U303" i="46"/>
  <c r="V303" i="46"/>
  <c r="W303" i="46"/>
  <c r="X303" i="46"/>
  <c r="Y303" i="46"/>
  <c r="Z303" i="46"/>
  <c r="AA303" i="46"/>
  <c r="AC303" i="46"/>
  <c r="AD303" i="46"/>
  <c r="AE303" i="46"/>
  <c r="AF303" i="46"/>
  <c r="AG303" i="46"/>
  <c r="AH303" i="46"/>
  <c r="AI303" i="46"/>
  <c r="AJ303" i="46"/>
  <c r="AK303" i="46"/>
  <c r="AM303" i="46"/>
  <c r="AN303" i="46"/>
  <c r="AO303" i="46"/>
  <c r="AP303" i="46"/>
  <c r="AR303" i="46"/>
  <c r="AS303" i="46"/>
  <c r="AT303" i="46"/>
  <c r="AU303" i="46"/>
  <c r="AW303" i="46"/>
  <c r="A304" i="46"/>
  <c r="B304" i="46"/>
  <c r="D304" i="46"/>
  <c r="E304" i="46"/>
  <c r="F304" i="46"/>
  <c r="G304" i="46"/>
  <c r="H304" i="46"/>
  <c r="I304" i="46"/>
  <c r="J304" i="46"/>
  <c r="K304" i="46"/>
  <c r="L304" i="46"/>
  <c r="M304" i="46"/>
  <c r="N304" i="46"/>
  <c r="O304" i="46"/>
  <c r="Q304" i="46"/>
  <c r="R304" i="46"/>
  <c r="S304" i="46"/>
  <c r="U304" i="46"/>
  <c r="V304" i="46"/>
  <c r="W304" i="46"/>
  <c r="X304" i="46"/>
  <c r="Y304" i="46"/>
  <c r="Z304" i="46"/>
  <c r="AA304" i="46"/>
  <c r="AC304" i="46"/>
  <c r="AD304" i="46"/>
  <c r="AE304" i="46"/>
  <c r="AF304" i="46"/>
  <c r="AG304" i="46"/>
  <c r="AH304" i="46"/>
  <c r="AI304" i="46"/>
  <c r="AJ304" i="46"/>
  <c r="AK304" i="46"/>
  <c r="AM304" i="46"/>
  <c r="AN304" i="46"/>
  <c r="AO304" i="46"/>
  <c r="AP304" i="46"/>
  <c r="AR304" i="46"/>
  <c r="AS304" i="46"/>
  <c r="AT304" i="46"/>
  <c r="AU304" i="46"/>
  <c r="AW304" i="46"/>
  <c r="A305" i="46"/>
  <c r="B305" i="46"/>
  <c r="D305" i="46"/>
  <c r="E305" i="46"/>
  <c r="F305" i="46"/>
  <c r="G305" i="46"/>
  <c r="H305" i="46"/>
  <c r="I305" i="46"/>
  <c r="J305" i="46"/>
  <c r="K305" i="46"/>
  <c r="L305" i="46"/>
  <c r="M305" i="46"/>
  <c r="N305" i="46"/>
  <c r="O305" i="46"/>
  <c r="Q305" i="46"/>
  <c r="R305" i="46"/>
  <c r="S305" i="46"/>
  <c r="U305" i="46"/>
  <c r="V305" i="46"/>
  <c r="W305" i="46"/>
  <c r="X305" i="46"/>
  <c r="Y305" i="46"/>
  <c r="Z305" i="46"/>
  <c r="AA305" i="46"/>
  <c r="AC305" i="46"/>
  <c r="AD305" i="46"/>
  <c r="AE305" i="46"/>
  <c r="AF305" i="46"/>
  <c r="AG305" i="46"/>
  <c r="AH305" i="46"/>
  <c r="AI305" i="46"/>
  <c r="AJ305" i="46"/>
  <c r="AK305" i="46"/>
  <c r="AM305" i="46"/>
  <c r="AN305" i="46"/>
  <c r="AO305" i="46"/>
  <c r="AP305" i="46"/>
  <c r="AR305" i="46"/>
  <c r="AS305" i="46"/>
  <c r="AT305" i="46"/>
  <c r="AU305" i="46"/>
  <c r="AW305" i="46"/>
  <c r="A306" i="46"/>
  <c r="B306" i="46"/>
  <c r="D306" i="46"/>
  <c r="E306" i="46"/>
  <c r="F306" i="46"/>
  <c r="G306" i="46"/>
  <c r="H306" i="46"/>
  <c r="I306" i="46"/>
  <c r="J306" i="46"/>
  <c r="K306" i="46"/>
  <c r="L306" i="46"/>
  <c r="M306" i="46"/>
  <c r="N306" i="46"/>
  <c r="O306" i="46"/>
  <c r="Q306" i="46"/>
  <c r="R306" i="46"/>
  <c r="S306" i="46"/>
  <c r="U306" i="46"/>
  <c r="V306" i="46"/>
  <c r="W306" i="46"/>
  <c r="X306" i="46"/>
  <c r="Y306" i="46"/>
  <c r="Z306" i="46"/>
  <c r="AA306" i="46"/>
  <c r="AC306" i="46"/>
  <c r="AD306" i="46"/>
  <c r="AE306" i="46"/>
  <c r="AF306" i="46"/>
  <c r="AG306" i="46"/>
  <c r="AH306" i="46"/>
  <c r="AI306" i="46"/>
  <c r="AJ306" i="46"/>
  <c r="AK306" i="46"/>
  <c r="AM306" i="46"/>
  <c r="AN306" i="46"/>
  <c r="AO306" i="46"/>
  <c r="AP306" i="46"/>
  <c r="AR306" i="46"/>
  <c r="AS306" i="46"/>
  <c r="AT306" i="46"/>
  <c r="AU306" i="46"/>
  <c r="AW306" i="46"/>
  <c r="A307" i="46"/>
  <c r="B307" i="46"/>
  <c r="D307" i="46"/>
  <c r="E307" i="46"/>
  <c r="F307" i="46"/>
  <c r="G307" i="46"/>
  <c r="H307" i="46"/>
  <c r="I307" i="46"/>
  <c r="J307" i="46"/>
  <c r="K307" i="46"/>
  <c r="L307" i="46"/>
  <c r="M307" i="46"/>
  <c r="N307" i="46"/>
  <c r="O307" i="46"/>
  <c r="Q307" i="46"/>
  <c r="R307" i="46"/>
  <c r="S307" i="46"/>
  <c r="U307" i="46"/>
  <c r="V307" i="46"/>
  <c r="W307" i="46"/>
  <c r="X307" i="46"/>
  <c r="Y307" i="46"/>
  <c r="Z307" i="46"/>
  <c r="AA307" i="46"/>
  <c r="AC307" i="46"/>
  <c r="AD307" i="46"/>
  <c r="AE307" i="46"/>
  <c r="AF307" i="46"/>
  <c r="AG307" i="46"/>
  <c r="AH307" i="46"/>
  <c r="AI307" i="46"/>
  <c r="AJ307" i="46"/>
  <c r="AK307" i="46"/>
  <c r="AM307" i="46"/>
  <c r="AN307" i="46"/>
  <c r="AO307" i="46"/>
  <c r="AP307" i="46"/>
  <c r="AR307" i="46"/>
  <c r="AS307" i="46"/>
  <c r="AT307" i="46"/>
  <c r="AU307" i="46"/>
  <c r="AW307" i="46"/>
  <c r="A308" i="46"/>
  <c r="B308" i="46"/>
  <c r="D308" i="46"/>
  <c r="E308" i="46"/>
  <c r="F308" i="46"/>
  <c r="G308" i="46"/>
  <c r="H308" i="46"/>
  <c r="I308" i="46"/>
  <c r="J308" i="46"/>
  <c r="K308" i="46"/>
  <c r="L308" i="46"/>
  <c r="M308" i="46"/>
  <c r="N308" i="46"/>
  <c r="O308" i="46"/>
  <c r="Q308" i="46"/>
  <c r="R308" i="46"/>
  <c r="S308" i="46"/>
  <c r="U308" i="46"/>
  <c r="V308" i="46"/>
  <c r="W308" i="46"/>
  <c r="X308" i="46"/>
  <c r="Y308" i="46"/>
  <c r="Z308" i="46"/>
  <c r="AA308" i="46"/>
  <c r="AC308" i="46"/>
  <c r="AD308" i="46"/>
  <c r="AE308" i="46"/>
  <c r="AF308" i="46"/>
  <c r="AG308" i="46"/>
  <c r="AH308" i="46"/>
  <c r="AI308" i="46"/>
  <c r="AJ308" i="46"/>
  <c r="AK308" i="46"/>
  <c r="AM308" i="46"/>
  <c r="AN308" i="46"/>
  <c r="AO308" i="46"/>
  <c r="AP308" i="46"/>
  <c r="AR308" i="46"/>
  <c r="AS308" i="46"/>
  <c r="AT308" i="46"/>
  <c r="AU308" i="46"/>
  <c r="AW308" i="46"/>
  <c r="A309" i="46"/>
  <c r="B309" i="46"/>
  <c r="D309" i="46"/>
  <c r="E309" i="46"/>
  <c r="F309" i="46"/>
  <c r="G309" i="46"/>
  <c r="H309" i="46"/>
  <c r="I309" i="46"/>
  <c r="J309" i="46"/>
  <c r="K309" i="46"/>
  <c r="L309" i="46"/>
  <c r="M309" i="46"/>
  <c r="N309" i="46"/>
  <c r="O309" i="46"/>
  <c r="Q309" i="46"/>
  <c r="R309" i="46"/>
  <c r="S309" i="46"/>
  <c r="U309" i="46"/>
  <c r="V309" i="46"/>
  <c r="W309" i="46"/>
  <c r="X309" i="46"/>
  <c r="Y309" i="46"/>
  <c r="Z309" i="46"/>
  <c r="AA309" i="46"/>
  <c r="AC309" i="46"/>
  <c r="AD309" i="46"/>
  <c r="AE309" i="46"/>
  <c r="AF309" i="46"/>
  <c r="AG309" i="46"/>
  <c r="AH309" i="46"/>
  <c r="AI309" i="46"/>
  <c r="AJ309" i="46"/>
  <c r="AK309" i="46"/>
  <c r="AM309" i="46"/>
  <c r="AN309" i="46"/>
  <c r="AO309" i="46"/>
  <c r="AP309" i="46"/>
  <c r="AR309" i="46"/>
  <c r="AS309" i="46"/>
  <c r="AT309" i="46"/>
  <c r="AU309" i="46"/>
  <c r="AW309" i="46"/>
  <c r="A310" i="46"/>
  <c r="B310" i="46"/>
  <c r="D310" i="46"/>
  <c r="E310" i="46"/>
  <c r="F310" i="46"/>
  <c r="G310" i="46"/>
  <c r="H310" i="46"/>
  <c r="I310" i="46"/>
  <c r="J310" i="46"/>
  <c r="K310" i="46"/>
  <c r="L310" i="46"/>
  <c r="M310" i="46"/>
  <c r="N310" i="46"/>
  <c r="O310" i="46"/>
  <c r="Q310" i="46"/>
  <c r="R310" i="46"/>
  <c r="S310" i="46"/>
  <c r="U310" i="46"/>
  <c r="V310" i="46"/>
  <c r="W310" i="46"/>
  <c r="X310" i="46"/>
  <c r="Y310" i="46"/>
  <c r="Z310" i="46"/>
  <c r="AA310" i="46"/>
  <c r="AC310" i="46"/>
  <c r="AD310" i="46"/>
  <c r="AE310" i="46"/>
  <c r="AF310" i="46"/>
  <c r="AG310" i="46"/>
  <c r="AH310" i="46"/>
  <c r="AI310" i="46"/>
  <c r="AJ310" i="46"/>
  <c r="AK310" i="46"/>
  <c r="AM310" i="46"/>
  <c r="AN310" i="46"/>
  <c r="AO310" i="46"/>
  <c r="AP310" i="46"/>
  <c r="AR310" i="46"/>
  <c r="AS310" i="46"/>
  <c r="AT310" i="46"/>
  <c r="AU310" i="46"/>
  <c r="AW310" i="46"/>
  <c r="A311" i="46"/>
  <c r="B311" i="46"/>
  <c r="D311" i="46"/>
  <c r="E311" i="46"/>
  <c r="F311" i="46"/>
  <c r="G311" i="46"/>
  <c r="H311" i="46"/>
  <c r="I311" i="46"/>
  <c r="J311" i="46"/>
  <c r="K311" i="46"/>
  <c r="L311" i="46"/>
  <c r="M311" i="46"/>
  <c r="N311" i="46"/>
  <c r="O311" i="46"/>
  <c r="Q311" i="46"/>
  <c r="R311" i="46"/>
  <c r="S311" i="46"/>
  <c r="U311" i="46"/>
  <c r="V311" i="46"/>
  <c r="W311" i="46"/>
  <c r="X311" i="46"/>
  <c r="Y311" i="46"/>
  <c r="Z311" i="46"/>
  <c r="AA311" i="46"/>
  <c r="AC311" i="46"/>
  <c r="AD311" i="46"/>
  <c r="AE311" i="46"/>
  <c r="AF311" i="46"/>
  <c r="AG311" i="46"/>
  <c r="AH311" i="46"/>
  <c r="AI311" i="46"/>
  <c r="AJ311" i="46"/>
  <c r="AK311" i="46"/>
  <c r="AM311" i="46"/>
  <c r="AN311" i="46"/>
  <c r="AO311" i="46"/>
  <c r="AP311" i="46"/>
  <c r="AR311" i="46"/>
  <c r="AS311" i="46"/>
  <c r="AT311" i="46"/>
  <c r="AU311" i="46"/>
  <c r="AW311" i="46"/>
  <c r="A312" i="46"/>
  <c r="B312" i="46"/>
  <c r="D312" i="46"/>
  <c r="E312" i="46"/>
  <c r="F312" i="46"/>
  <c r="G312" i="46"/>
  <c r="H312" i="46"/>
  <c r="I312" i="46"/>
  <c r="J312" i="46"/>
  <c r="K312" i="46"/>
  <c r="L312" i="46"/>
  <c r="M312" i="46"/>
  <c r="N312" i="46"/>
  <c r="O312" i="46"/>
  <c r="Q312" i="46"/>
  <c r="R312" i="46"/>
  <c r="S312" i="46"/>
  <c r="U312" i="46"/>
  <c r="V312" i="46"/>
  <c r="W312" i="46"/>
  <c r="X312" i="46"/>
  <c r="Y312" i="46"/>
  <c r="Z312" i="46"/>
  <c r="AA312" i="46"/>
  <c r="AC312" i="46"/>
  <c r="AD312" i="46"/>
  <c r="AE312" i="46"/>
  <c r="AF312" i="46"/>
  <c r="AG312" i="46"/>
  <c r="AH312" i="46"/>
  <c r="AI312" i="46"/>
  <c r="AJ312" i="46"/>
  <c r="AK312" i="46"/>
  <c r="AM312" i="46"/>
  <c r="AN312" i="46"/>
  <c r="AO312" i="46"/>
  <c r="AP312" i="46"/>
  <c r="AR312" i="46"/>
  <c r="AS312" i="46"/>
  <c r="AT312" i="46"/>
  <c r="AU312" i="46"/>
  <c r="AW312" i="46"/>
  <c r="A313" i="46"/>
  <c r="B313" i="46"/>
  <c r="D313" i="46"/>
  <c r="E313" i="46"/>
  <c r="F313" i="46"/>
  <c r="G313" i="46"/>
  <c r="H313" i="46"/>
  <c r="I313" i="46"/>
  <c r="J313" i="46"/>
  <c r="K313" i="46"/>
  <c r="L313" i="46"/>
  <c r="M313" i="46"/>
  <c r="N313" i="46"/>
  <c r="O313" i="46"/>
  <c r="Q313" i="46"/>
  <c r="R313" i="46"/>
  <c r="S313" i="46"/>
  <c r="U313" i="46"/>
  <c r="V313" i="46"/>
  <c r="W313" i="46"/>
  <c r="X313" i="46"/>
  <c r="Y313" i="46"/>
  <c r="Z313" i="46"/>
  <c r="AA313" i="46"/>
  <c r="AC313" i="46"/>
  <c r="AD313" i="46"/>
  <c r="AE313" i="46"/>
  <c r="AF313" i="46"/>
  <c r="AG313" i="46"/>
  <c r="AH313" i="46"/>
  <c r="AI313" i="46"/>
  <c r="AJ313" i="46"/>
  <c r="AK313" i="46"/>
  <c r="AM313" i="46"/>
  <c r="AN313" i="46"/>
  <c r="AO313" i="46"/>
  <c r="AP313" i="46"/>
  <c r="AR313" i="46"/>
  <c r="AS313" i="46"/>
  <c r="AT313" i="46"/>
  <c r="AU313" i="46"/>
  <c r="AW313" i="46"/>
  <c r="A314" i="46"/>
  <c r="B314" i="46"/>
  <c r="D314" i="46"/>
  <c r="E314" i="46"/>
  <c r="F314" i="46"/>
  <c r="G314" i="46"/>
  <c r="H314" i="46"/>
  <c r="I314" i="46"/>
  <c r="J314" i="46"/>
  <c r="K314" i="46"/>
  <c r="L314" i="46"/>
  <c r="M314" i="46"/>
  <c r="N314" i="46"/>
  <c r="O314" i="46"/>
  <c r="Q314" i="46"/>
  <c r="R314" i="46"/>
  <c r="S314" i="46"/>
  <c r="U314" i="46"/>
  <c r="V314" i="46"/>
  <c r="W314" i="46"/>
  <c r="X314" i="46"/>
  <c r="Y314" i="46"/>
  <c r="Z314" i="46"/>
  <c r="AA314" i="46"/>
  <c r="AC314" i="46"/>
  <c r="AD314" i="46"/>
  <c r="AE314" i="46"/>
  <c r="AF314" i="46"/>
  <c r="AG314" i="46"/>
  <c r="AH314" i="46"/>
  <c r="AI314" i="46"/>
  <c r="AJ314" i="46"/>
  <c r="AK314" i="46"/>
  <c r="AM314" i="46"/>
  <c r="AN314" i="46"/>
  <c r="AO314" i="46"/>
  <c r="AP314" i="46"/>
  <c r="AR314" i="46"/>
  <c r="AS314" i="46"/>
  <c r="AT314" i="46"/>
  <c r="AU314" i="46"/>
  <c r="AW314" i="46"/>
  <c r="A315" i="46"/>
  <c r="B315" i="46"/>
  <c r="D315" i="46"/>
  <c r="E315" i="46"/>
  <c r="F315" i="46"/>
  <c r="G315" i="46"/>
  <c r="H315" i="46"/>
  <c r="I315" i="46"/>
  <c r="J315" i="46"/>
  <c r="K315" i="46"/>
  <c r="L315" i="46"/>
  <c r="M315" i="46"/>
  <c r="N315" i="46"/>
  <c r="O315" i="46"/>
  <c r="Q315" i="46"/>
  <c r="R315" i="46"/>
  <c r="S315" i="46"/>
  <c r="U315" i="46"/>
  <c r="V315" i="46"/>
  <c r="W315" i="46"/>
  <c r="X315" i="46"/>
  <c r="Y315" i="46"/>
  <c r="Z315" i="46"/>
  <c r="AA315" i="46"/>
  <c r="AC315" i="46"/>
  <c r="AD315" i="46"/>
  <c r="AE315" i="46"/>
  <c r="AF315" i="46"/>
  <c r="AG315" i="46"/>
  <c r="AH315" i="46"/>
  <c r="AI315" i="46"/>
  <c r="AJ315" i="46"/>
  <c r="AK315" i="46"/>
  <c r="AM315" i="46"/>
  <c r="AN315" i="46"/>
  <c r="AO315" i="46"/>
  <c r="AP315" i="46"/>
  <c r="AR315" i="46"/>
  <c r="AS315" i="46"/>
  <c r="AT315" i="46"/>
  <c r="AU315" i="46"/>
  <c r="AW315" i="46"/>
  <c r="A316" i="46"/>
  <c r="B316" i="46"/>
  <c r="D316" i="46"/>
  <c r="E316" i="46"/>
  <c r="F316" i="46"/>
  <c r="G316" i="46"/>
  <c r="H316" i="46"/>
  <c r="I316" i="46"/>
  <c r="J316" i="46"/>
  <c r="K316" i="46"/>
  <c r="L316" i="46"/>
  <c r="M316" i="46"/>
  <c r="N316" i="46"/>
  <c r="O316" i="46"/>
  <c r="Q316" i="46"/>
  <c r="R316" i="46"/>
  <c r="S316" i="46"/>
  <c r="U316" i="46"/>
  <c r="V316" i="46"/>
  <c r="W316" i="46"/>
  <c r="X316" i="46"/>
  <c r="Y316" i="46"/>
  <c r="Z316" i="46"/>
  <c r="AA316" i="46"/>
  <c r="AC316" i="46"/>
  <c r="AD316" i="46"/>
  <c r="AE316" i="46"/>
  <c r="AF316" i="46"/>
  <c r="AG316" i="46"/>
  <c r="AH316" i="46"/>
  <c r="AI316" i="46"/>
  <c r="AJ316" i="46"/>
  <c r="AK316" i="46"/>
  <c r="AM316" i="46"/>
  <c r="AN316" i="46"/>
  <c r="AO316" i="46"/>
  <c r="AP316" i="46"/>
  <c r="AR316" i="46"/>
  <c r="AS316" i="46"/>
  <c r="AT316" i="46"/>
  <c r="AU316" i="46"/>
  <c r="AW316" i="46"/>
  <c r="A317" i="46"/>
  <c r="B317" i="46"/>
  <c r="D317" i="46"/>
  <c r="E317" i="46"/>
  <c r="F317" i="46"/>
  <c r="G317" i="46"/>
  <c r="H317" i="46"/>
  <c r="I317" i="46"/>
  <c r="J317" i="46"/>
  <c r="K317" i="46"/>
  <c r="L317" i="46"/>
  <c r="M317" i="46"/>
  <c r="N317" i="46"/>
  <c r="O317" i="46"/>
  <c r="Q317" i="46"/>
  <c r="R317" i="46"/>
  <c r="S317" i="46"/>
  <c r="U317" i="46"/>
  <c r="V317" i="46"/>
  <c r="W317" i="46"/>
  <c r="X317" i="46"/>
  <c r="Y317" i="46"/>
  <c r="Z317" i="46"/>
  <c r="AA317" i="46"/>
  <c r="AC317" i="46"/>
  <c r="AD317" i="46"/>
  <c r="AE317" i="46"/>
  <c r="AF317" i="46"/>
  <c r="AG317" i="46"/>
  <c r="AH317" i="46"/>
  <c r="AI317" i="46"/>
  <c r="AJ317" i="46"/>
  <c r="AK317" i="46"/>
  <c r="AM317" i="46"/>
  <c r="AN317" i="46"/>
  <c r="AO317" i="46"/>
  <c r="AP317" i="46"/>
  <c r="AR317" i="46"/>
  <c r="AS317" i="46"/>
  <c r="AT317" i="46"/>
  <c r="AU317" i="46"/>
  <c r="AW317" i="46"/>
  <c r="A318" i="46"/>
  <c r="B318" i="46"/>
  <c r="D318" i="46"/>
  <c r="E318" i="46"/>
  <c r="F318" i="46"/>
  <c r="G318" i="46"/>
  <c r="H318" i="46"/>
  <c r="I318" i="46"/>
  <c r="J318" i="46"/>
  <c r="K318" i="46"/>
  <c r="L318" i="46"/>
  <c r="M318" i="46"/>
  <c r="N318" i="46"/>
  <c r="O318" i="46"/>
  <c r="Q318" i="46"/>
  <c r="R318" i="46"/>
  <c r="S318" i="46"/>
  <c r="U318" i="46"/>
  <c r="V318" i="46"/>
  <c r="W318" i="46"/>
  <c r="X318" i="46"/>
  <c r="Y318" i="46"/>
  <c r="Z318" i="46"/>
  <c r="AA318" i="46"/>
  <c r="AC318" i="46"/>
  <c r="AD318" i="46"/>
  <c r="AE318" i="46"/>
  <c r="AF318" i="46"/>
  <c r="AG318" i="46"/>
  <c r="AH318" i="46"/>
  <c r="AI318" i="46"/>
  <c r="AJ318" i="46"/>
  <c r="AK318" i="46"/>
  <c r="AM318" i="46"/>
  <c r="AN318" i="46"/>
  <c r="AO318" i="46"/>
  <c r="AP318" i="46"/>
  <c r="AR318" i="46"/>
  <c r="AS318" i="46"/>
  <c r="AT318" i="46"/>
  <c r="AU318" i="46"/>
  <c r="AW318" i="46"/>
  <c r="A319" i="46"/>
  <c r="B319" i="46"/>
  <c r="D319" i="46"/>
  <c r="E319" i="46"/>
  <c r="F319" i="46"/>
  <c r="G319" i="46"/>
  <c r="H319" i="46"/>
  <c r="I319" i="46"/>
  <c r="J319" i="46"/>
  <c r="K319" i="46"/>
  <c r="L319" i="46"/>
  <c r="M319" i="46"/>
  <c r="N319" i="46"/>
  <c r="O319" i="46"/>
  <c r="Q319" i="46"/>
  <c r="R319" i="46"/>
  <c r="S319" i="46"/>
  <c r="U319" i="46"/>
  <c r="V319" i="46"/>
  <c r="W319" i="46"/>
  <c r="X319" i="46"/>
  <c r="Y319" i="46"/>
  <c r="Z319" i="46"/>
  <c r="AA319" i="46"/>
  <c r="AC319" i="46"/>
  <c r="AD319" i="46"/>
  <c r="AE319" i="46"/>
  <c r="AF319" i="46"/>
  <c r="AG319" i="46"/>
  <c r="AH319" i="46"/>
  <c r="AI319" i="46"/>
  <c r="AJ319" i="46"/>
  <c r="AK319" i="46"/>
  <c r="AM319" i="46"/>
  <c r="AN319" i="46"/>
  <c r="AO319" i="46"/>
  <c r="AP319" i="46"/>
  <c r="AR319" i="46"/>
  <c r="AS319" i="46"/>
  <c r="AT319" i="46"/>
  <c r="AU319" i="46"/>
  <c r="AW319" i="46"/>
  <c r="A320" i="46"/>
  <c r="B320" i="46"/>
  <c r="D320" i="46"/>
  <c r="E320" i="46"/>
  <c r="F320" i="46"/>
  <c r="G320" i="46"/>
  <c r="H320" i="46"/>
  <c r="I320" i="46"/>
  <c r="J320" i="46"/>
  <c r="K320" i="46"/>
  <c r="L320" i="46"/>
  <c r="M320" i="46"/>
  <c r="N320" i="46"/>
  <c r="O320" i="46"/>
  <c r="Q320" i="46"/>
  <c r="R320" i="46"/>
  <c r="S320" i="46"/>
  <c r="U320" i="46"/>
  <c r="V320" i="46"/>
  <c r="W320" i="46"/>
  <c r="X320" i="46"/>
  <c r="Y320" i="46"/>
  <c r="Z320" i="46"/>
  <c r="AA320" i="46"/>
  <c r="AC320" i="46"/>
  <c r="AD320" i="46"/>
  <c r="AE320" i="46"/>
  <c r="AF320" i="46"/>
  <c r="AG320" i="46"/>
  <c r="AH320" i="46"/>
  <c r="AI320" i="46"/>
  <c r="AJ320" i="46"/>
  <c r="AK320" i="46"/>
  <c r="AM320" i="46"/>
  <c r="AN320" i="46"/>
  <c r="AO320" i="46"/>
  <c r="AP320" i="46"/>
  <c r="AR320" i="46"/>
  <c r="AS320" i="46"/>
  <c r="AT320" i="46"/>
  <c r="AU320" i="46"/>
  <c r="AW320" i="46"/>
  <c r="A321" i="46"/>
  <c r="B321" i="46"/>
  <c r="D321" i="46"/>
  <c r="E321" i="46"/>
  <c r="F321" i="46"/>
  <c r="G321" i="46"/>
  <c r="H321" i="46"/>
  <c r="I321" i="46"/>
  <c r="J321" i="46"/>
  <c r="K321" i="46"/>
  <c r="L321" i="46"/>
  <c r="M321" i="46"/>
  <c r="N321" i="46"/>
  <c r="O321" i="46"/>
  <c r="Q321" i="46"/>
  <c r="R321" i="46"/>
  <c r="S321" i="46"/>
  <c r="U321" i="46"/>
  <c r="V321" i="46"/>
  <c r="W321" i="46"/>
  <c r="X321" i="46"/>
  <c r="Y321" i="46"/>
  <c r="Z321" i="46"/>
  <c r="AA321" i="46"/>
  <c r="AC321" i="46"/>
  <c r="AD321" i="46"/>
  <c r="AE321" i="46"/>
  <c r="AF321" i="46"/>
  <c r="AG321" i="46"/>
  <c r="AH321" i="46"/>
  <c r="AI321" i="46"/>
  <c r="AJ321" i="46"/>
  <c r="AK321" i="46"/>
  <c r="AM321" i="46"/>
  <c r="AN321" i="46"/>
  <c r="AO321" i="46"/>
  <c r="AP321" i="46"/>
  <c r="AR321" i="46"/>
  <c r="AS321" i="46"/>
  <c r="AT321" i="46"/>
  <c r="AU321" i="46"/>
  <c r="AW321" i="46"/>
  <c r="A322" i="46"/>
  <c r="B322" i="46"/>
  <c r="D322" i="46"/>
  <c r="E322" i="46"/>
  <c r="F322" i="46"/>
  <c r="G322" i="46"/>
  <c r="H322" i="46"/>
  <c r="I322" i="46"/>
  <c r="J322" i="46"/>
  <c r="K322" i="46"/>
  <c r="L322" i="46"/>
  <c r="M322" i="46"/>
  <c r="N322" i="46"/>
  <c r="O322" i="46"/>
  <c r="Q322" i="46"/>
  <c r="R322" i="46"/>
  <c r="S322" i="46"/>
  <c r="U322" i="46"/>
  <c r="V322" i="46"/>
  <c r="W322" i="46"/>
  <c r="X322" i="46"/>
  <c r="Y322" i="46"/>
  <c r="Z322" i="46"/>
  <c r="AA322" i="46"/>
  <c r="AC322" i="46"/>
  <c r="AD322" i="46"/>
  <c r="AE322" i="46"/>
  <c r="AF322" i="46"/>
  <c r="AG322" i="46"/>
  <c r="AH322" i="46"/>
  <c r="AI322" i="46"/>
  <c r="AJ322" i="46"/>
  <c r="AK322" i="46"/>
  <c r="AM322" i="46"/>
  <c r="AN322" i="46"/>
  <c r="AO322" i="46"/>
  <c r="AP322" i="46"/>
  <c r="AR322" i="46"/>
  <c r="AS322" i="46"/>
  <c r="AT322" i="46"/>
  <c r="AU322" i="46"/>
  <c r="AW322" i="46"/>
  <c r="A323" i="46"/>
  <c r="B323" i="46"/>
  <c r="D323" i="46"/>
  <c r="E323" i="46"/>
  <c r="F323" i="46"/>
  <c r="G323" i="46"/>
  <c r="H323" i="46"/>
  <c r="I323" i="46"/>
  <c r="J323" i="46"/>
  <c r="K323" i="46"/>
  <c r="L323" i="46"/>
  <c r="M323" i="46"/>
  <c r="N323" i="46"/>
  <c r="O323" i="46"/>
  <c r="Q323" i="46"/>
  <c r="R323" i="46"/>
  <c r="S323" i="46"/>
  <c r="U323" i="46"/>
  <c r="V323" i="46"/>
  <c r="W323" i="46"/>
  <c r="X323" i="46"/>
  <c r="Y323" i="46"/>
  <c r="Z323" i="46"/>
  <c r="AA323" i="46"/>
  <c r="AC323" i="46"/>
  <c r="AD323" i="46"/>
  <c r="AE323" i="46"/>
  <c r="AF323" i="46"/>
  <c r="AG323" i="46"/>
  <c r="AH323" i="46"/>
  <c r="AI323" i="46"/>
  <c r="AJ323" i="46"/>
  <c r="AK323" i="46"/>
  <c r="AM323" i="46"/>
  <c r="AN323" i="46"/>
  <c r="AO323" i="46"/>
  <c r="AP323" i="46"/>
  <c r="AR323" i="46"/>
  <c r="AS323" i="46"/>
  <c r="AT323" i="46"/>
  <c r="AU323" i="46"/>
  <c r="AW323" i="46"/>
  <c r="A324" i="46"/>
  <c r="B324" i="46"/>
  <c r="D324" i="46"/>
  <c r="E324" i="46"/>
  <c r="F324" i="46"/>
  <c r="G324" i="46"/>
  <c r="H324" i="46"/>
  <c r="I324" i="46"/>
  <c r="J324" i="46"/>
  <c r="K324" i="46"/>
  <c r="L324" i="46"/>
  <c r="M324" i="46"/>
  <c r="N324" i="46"/>
  <c r="O324" i="46"/>
  <c r="Q324" i="46"/>
  <c r="R324" i="46"/>
  <c r="S324" i="46"/>
  <c r="U324" i="46"/>
  <c r="V324" i="46"/>
  <c r="W324" i="46"/>
  <c r="X324" i="46"/>
  <c r="Y324" i="46"/>
  <c r="Z324" i="46"/>
  <c r="AA324" i="46"/>
  <c r="AC324" i="46"/>
  <c r="AD324" i="46"/>
  <c r="AE324" i="46"/>
  <c r="AF324" i="46"/>
  <c r="AG324" i="46"/>
  <c r="AH324" i="46"/>
  <c r="AI324" i="46"/>
  <c r="AJ324" i="46"/>
  <c r="AK324" i="46"/>
  <c r="AM324" i="46"/>
  <c r="AN324" i="46"/>
  <c r="AO324" i="46"/>
  <c r="AP324" i="46"/>
  <c r="AR324" i="46"/>
  <c r="AS324" i="46"/>
  <c r="AT324" i="46"/>
  <c r="AU324" i="46"/>
  <c r="AW324" i="46"/>
  <c r="A325" i="46"/>
  <c r="B325" i="46"/>
  <c r="D325" i="46"/>
  <c r="E325" i="46"/>
  <c r="F325" i="46"/>
  <c r="G325" i="46"/>
  <c r="H325" i="46"/>
  <c r="I325" i="46"/>
  <c r="J325" i="46"/>
  <c r="K325" i="46"/>
  <c r="L325" i="46"/>
  <c r="M325" i="46"/>
  <c r="N325" i="46"/>
  <c r="O325" i="46"/>
  <c r="Q325" i="46"/>
  <c r="R325" i="46"/>
  <c r="S325" i="46"/>
  <c r="U325" i="46"/>
  <c r="V325" i="46"/>
  <c r="W325" i="46"/>
  <c r="X325" i="46"/>
  <c r="Y325" i="46"/>
  <c r="Z325" i="46"/>
  <c r="AA325" i="46"/>
  <c r="AC325" i="46"/>
  <c r="AD325" i="46"/>
  <c r="AE325" i="46"/>
  <c r="AF325" i="46"/>
  <c r="AG325" i="46"/>
  <c r="AH325" i="46"/>
  <c r="AI325" i="46"/>
  <c r="AJ325" i="46"/>
  <c r="AK325" i="46"/>
  <c r="AM325" i="46"/>
  <c r="AN325" i="46"/>
  <c r="AO325" i="46"/>
  <c r="AP325" i="46"/>
  <c r="AR325" i="46"/>
  <c r="AS325" i="46"/>
  <c r="AT325" i="46"/>
  <c r="AU325" i="46"/>
  <c r="AW325" i="46"/>
  <c r="A326" i="46"/>
  <c r="B326" i="46"/>
  <c r="D326" i="46"/>
  <c r="E326" i="46"/>
  <c r="F326" i="46"/>
  <c r="G326" i="46"/>
  <c r="H326" i="46"/>
  <c r="I326" i="46"/>
  <c r="J326" i="46"/>
  <c r="K326" i="46"/>
  <c r="L326" i="46"/>
  <c r="M326" i="46"/>
  <c r="N326" i="46"/>
  <c r="O326" i="46"/>
  <c r="Q326" i="46"/>
  <c r="R326" i="46"/>
  <c r="S326" i="46"/>
  <c r="U326" i="46"/>
  <c r="V326" i="46"/>
  <c r="W326" i="46"/>
  <c r="X326" i="46"/>
  <c r="Y326" i="46"/>
  <c r="Z326" i="46"/>
  <c r="AA326" i="46"/>
  <c r="AC326" i="46"/>
  <c r="AD326" i="46"/>
  <c r="AE326" i="46"/>
  <c r="AF326" i="46"/>
  <c r="AG326" i="46"/>
  <c r="AH326" i="46"/>
  <c r="AI326" i="46"/>
  <c r="AJ326" i="46"/>
  <c r="AK326" i="46"/>
  <c r="AM326" i="46"/>
  <c r="AN326" i="46"/>
  <c r="AO326" i="46"/>
  <c r="AP326" i="46"/>
  <c r="AR326" i="46"/>
  <c r="AS326" i="46"/>
  <c r="AT326" i="46"/>
  <c r="AU326" i="46"/>
  <c r="AW326" i="46"/>
  <c r="A327" i="46"/>
  <c r="B327" i="46"/>
  <c r="D327" i="46"/>
  <c r="E327" i="46"/>
  <c r="F327" i="46"/>
  <c r="G327" i="46"/>
  <c r="H327" i="46"/>
  <c r="I327" i="46"/>
  <c r="J327" i="46"/>
  <c r="K327" i="46"/>
  <c r="L327" i="46"/>
  <c r="M327" i="46"/>
  <c r="N327" i="46"/>
  <c r="O327" i="46"/>
  <c r="Q327" i="46"/>
  <c r="R327" i="46"/>
  <c r="S327" i="46"/>
  <c r="U327" i="46"/>
  <c r="V327" i="46"/>
  <c r="W327" i="46"/>
  <c r="X327" i="46"/>
  <c r="Y327" i="46"/>
  <c r="Z327" i="46"/>
  <c r="AA327" i="46"/>
  <c r="AC327" i="46"/>
  <c r="AD327" i="46"/>
  <c r="AE327" i="46"/>
  <c r="AF327" i="46"/>
  <c r="AG327" i="46"/>
  <c r="AH327" i="46"/>
  <c r="AI327" i="46"/>
  <c r="AJ327" i="46"/>
  <c r="AK327" i="46"/>
  <c r="AM327" i="46"/>
  <c r="AN327" i="46"/>
  <c r="AO327" i="46"/>
  <c r="AP327" i="46"/>
  <c r="AR327" i="46"/>
  <c r="AS327" i="46"/>
  <c r="AT327" i="46"/>
  <c r="AU327" i="46"/>
  <c r="AW327" i="46"/>
  <c r="A328" i="46"/>
  <c r="B328" i="46"/>
  <c r="D328" i="46"/>
  <c r="E328" i="46"/>
  <c r="F328" i="46"/>
  <c r="G328" i="46"/>
  <c r="H328" i="46"/>
  <c r="I328" i="46"/>
  <c r="J328" i="46"/>
  <c r="K328" i="46"/>
  <c r="L328" i="46"/>
  <c r="M328" i="46"/>
  <c r="N328" i="46"/>
  <c r="O328" i="46"/>
  <c r="Q328" i="46"/>
  <c r="R328" i="46"/>
  <c r="S328" i="46"/>
  <c r="U328" i="46"/>
  <c r="V328" i="46"/>
  <c r="W328" i="46"/>
  <c r="X328" i="46"/>
  <c r="Y328" i="46"/>
  <c r="Z328" i="46"/>
  <c r="AA328" i="46"/>
  <c r="AC328" i="46"/>
  <c r="AD328" i="46"/>
  <c r="AE328" i="46"/>
  <c r="AF328" i="46"/>
  <c r="AG328" i="46"/>
  <c r="AH328" i="46"/>
  <c r="AI328" i="46"/>
  <c r="AJ328" i="46"/>
  <c r="AK328" i="46"/>
  <c r="AM328" i="46"/>
  <c r="AN328" i="46"/>
  <c r="AO328" i="46"/>
  <c r="AP328" i="46"/>
  <c r="AR328" i="46"/>
  <c r="AS328" i="46"/>
  <c r="AT328" i="46"/>
  <c r="AU328" i="46"/>
  <c r="AW328" i="46"/>
  <c r="A329" i="46"/>
  <c r="B329" i="46"/>
  <c r="D329" i="46"/>
  <c r="E329" i="46"/>
  <c r="F329" i="46"/>
  <c r="G329" i="46"/>
  <c r="H329" i="46"/>
  <c r="I329" i="46"/>
  <c r="J329" i="46"/>
  <c r="K329" i="46"/>
  <c r="L329" i="46"/>
  <c r="M329" i="46"/>
  <c r="N329" i="46"/>
  <c r="O329" i="46"/>
  <c r="Q329" i="46"/>
  <c r="R329" i="46"/>
  <c r="S329" i="46"/>
  <c r="U329" i="46"/>
  <c r="V329" i="46"/>
  <c r="W329" i="46"/>
  <c r="X329" i="46"/>
  <c r="Y329" i="46"/>
  <c r="Z329" i="46"/>
  <c r="AA329" i="46"/>
  <c r="AC329" i="46"/>
  <c r="AD329" i="46"/>
  <c r="AE329" i="46"/>
  <c r="AF329" i="46"/>
  <c r="AG329" i="46"/>
  <c r="AH329" i="46"/>
  <c r="AI329" i="46"/>
  <c r="AJ329" i="46"/>
  <c r="AK329" i="46"/>
  <c r="AM329" i="46"/>
  <c r="AN329" i="46"/>
  <c r="AO329" i="46"/>
  <c r="AP329" i="46"/>
  <c r="AR329" i="46"/>
  <c r="AS329" i="46"/>
  <c r="AT329" i="46"/>
  <c r="AU329" i="46"/>
  <c r="AW329" i="46"/>
  <c r="A330" i="46"/>
  <c r="B330" i="46"/>
  <c r="D330" i="46"/>
  <c r="E330" i="46"/>
  <c r="F330" i="46"/>
  <c r="G330" i="46"/>
  <c r="H330" i="46"/>
  <c r="I330" i="46"/>
  <c r="J330" i="46"/>
  <c r="K330" i="46"/>
  <c r="L330" i="46"/>
  <c r="M330" i="46"/>
  <c r="N330" i="46"/>
  <c r="O330" i="46"/>
  <c r="Q330" i="46"/>
  <c r="R330" i="46"/>
  <c r="S330" i="46"/>
  <c r="U330" i="46"/>
  <c r="V330" i="46"/>
  <c r="W330" i="46"/>
  <c r="X330" i="46"/>
  <c r="Y330" i="46"/>
  <c r="Z330" i="46"/>
  <c r="AA330" i="46"/>
  <c r="AC330" i="46"/>
  <c r="AD330" i="46"/>
  <c r="AE330" i="46"/>
  <c r="AF330" i="46"/>
  <c r="AG330" i="46"/>
  <c r="AH330" i="46"/>
  <c r="AI330" i="46"/>
  <c r="AJ330" i="46"/>
  <c r="AK330" i="46"/>
  <c r="AM330" i="46"/>
  <c r="AN330" i="46"/>
  <c r="AO330" i="46"/>
  <c r="AP330" i="46"/>
  <c r="AR330" i="46"/>
  <c r="AS330" i="46"/>
  <c r="AT330" i="46"/>
  <c r="AU330" i="46"/>
  <c r="AW330" i="46"/>
  <c r="A331" i="46"/>
  <c r="B331" i="46"/>
  <c r="D331" i="46"/>
  <c r="E331" i="46"/>
  <c r="F331" i="46"/>
  <c r="G331" i="46"/>
  <c r="H331" i="46"/>
  <c r="I331" i="46"/>
  <c r="J331" i="46"/>
  <c r="K331" i="46"/>
  <c r="L331" i="46"/>
  <c r="M331" i="46"/>
  <c r="N331" i="46"/>
  <c r="O331" i="46"/>
  <c r="Q331" i="46"/>
  <c r="R331" i="46"/>
  <c r="S331" i="46"/>
  <c r="U331" i="46"/>
  <c r="V331" i="46"/>
  <c r="W331" i="46"/>
  <c r="X331" i="46"/>
  <c r="Y331" i="46"/>
  <c r="Z331" i="46"/>
  <c r="AA331" i="46"/>
  <c r="AC331" i="46"/>
  <c r="AD331" i="46"/>
  <c r="AE331" i="46"/>
  <c r="AF331" i="46"/>
  <c r="AG331" i="46"/>
  <c r="AH331" i="46"/>
  <c r="AI331" i="46"/>
  <c r="AJ331" i="46"/>
  <c r="AK331" i="46"/>
  <c r="AM331" i="46"/>
  <c r="AN331" i="46"/>
  <c r="AO331" i="46"/>
  <c r="AP331" i="46"/>
  <c r="AR331" i="46"/>
  <c r="AS331" i="46"/>
  <c r="AT331" i="46"/>
  <c r="AU331" i="46"/>
  <c r="AW331" i="46"/>
  <c r="A332" i="46"/>
  <c r="B332" i="46"/>
  <c r="D332" i="46"/>
  <c r="E332" i="46"/>
  <c r="F332" i="46"/>
  <c r="G332" i="46"/>
  <c r="H332" i="46"/>
  <c r="I332" i="46"/>
  <c r="J332" i="46"/>
  <c r="K332" i="46"/>
  <c r="L332" i="46"/>
  <c r="M332" i="46"/>
  <c r="N332" i="46"/>
  <c r="O332" i="46"/>
  <c r="Q332" i="46"/>
  <c r="R332" i="46"/>
  <c r="S332" i="46"/>
  <c r="U332" i="46"/>
  <c r="V332" i="46"/>
  <c r="W332" i="46"/>
  <c r="X332" i="46"/>
  <c r="Y332" i="46"/>
  <c r="Z332" i="46"/>
  <c r="AA332" i="46"/>
  <c r="AC332" i="46"/>
  <c r="AD332" i="46"/>
  <c r="AE332" i="46"/>
  <c r="AF332" i="46"/>
  <c r="AG332" i="46"/>
  <c r="AH332" i="46"/>
  <c r="AI332" i="46"/>
  <c r="AJ332" i="46"/>
  <c r="AK332" i="46"/>
  <c r="AM332" i="46"/>
  <c r="AN332" i="46"/>
  <c r="AO332" i="46"/>
  <c r="AP332" i="46"/>
  <c r="AR332" i="46"/>
  <c r="AS332" i="46"/>
  <c r="AT332" i="46"/>
  <c r="AU332" i="46"/>
  <c r="AW332" i="46"/>
  <c r="A333" i="46"/>
  <c r="B333" i="46"/>
  <c r="D333" i="46"/>
  <c r="E333" i="46"/>
  <c r="F333" i="46"/>
  <c r="G333" i="46"/>
  <c r="H333" i="46"/>
  <c r="I333" i="46"/>
  <c r="J333" i="46"/>
  <c r="K333" i="46"/>
  <c r="L333" i="46"/>
  <c r="M333" i="46"/>
  <c r="N333" i="46"/>
  <c r="O333" i="46"/>
  <c r="Q333" i="46"/>
  <c r="R333" i="46"/>
  <c r="S333" i="46"/>
  <c r="U333" i="46"/>
  <c r="V333" i="46"/>
  <c r="W333" i="46"/>
  <c r="X333" i="46"/>
  <c r="Y333" i="46"/>
  <c r="Z333" i="46"/>
  <c r="AA333" i="46"/>
  <c r="AC333" i="46"/>
  <c r="AD333" i="46"/>
  <c r="AE333" i="46"/>
  <c r="AF333" i="46"/>
  <c r="AG333" i="46"/>
  <c r="AH333" i="46"/>
  <c r="AI333" i="46"/>
  <c r="AJ333" i="46"/>
  <c r="AK333" i="46"/>
  <c r="AM333" i="46"/>
  <c r="AN333" i="46"/>
  <c r="AO333" i="46"/>
  <c r="AP333" i="46"/>
  <c r="AR333" i="46"/>
  <c r="AS333" i="46"/>
  <c r="AT333" i="46"/>
  <c r="AU333" i="46"/>
  <c r="AW333" i="46"/>
  <c r="A334" i="46"/>
  <c r="B334" i="46"/>
  <c r="D334" i="46"/>
  <c r="E334" i="46"/>
  <c r="F334" i="46"/>
  <c r="G334" i="46"/>
  <c r="H334" i="46"/>
  <c r="I334" i="46"/>
  <c r="J334" i="46"/>
  <c r="K334" i="46"/>
  <c r="L334" i="46"/>
  <c r="M334" i="46"/>
  <c r="N334" i="46"/>
  <c r="O334" i="46"/>
  <c r="Q334" i="46"/>
  <c r="R334" i="46"/>
  <c r="S334" i="46"/>
  <c r="U334" i="46"/>
  <c r="V334" i="46"/>
  <c r="W334" i="46"/>
  <c r="X334" i="46"/>
  <c r="Y334" i="46"/>
  <c r="Z334" i="46"/>
  <c r="AA334" i="46"/>
  <c r="AC334" i="46"/>
  <c r="AD334" i="46"/>
  <c r="AE334" i="46"/>
  <c r="AF334" i="46"/>
  <c r="AG334" i="46"/>
  <c r="AH334" i="46"/>
  <c r="AI334" i="46"/>
  <c r="AJ334" i="46"/>
  <c r="AK334" i="46"/>
  <c r="AM334" i="46"/>
  <c r="AN334" i="46"/>
  <c r="AO334" i="46"/>
  <c r="AP334" i="46"/>
  <c r="AR334" i="46"/>
  <c r="AS334" i="46"/>
  <c r="AT334" i="46"/>
  <c r="AU334" i="46"/>
  <c r="AW334" i="46"/>
  <c r="A335" i="46"/>
  <c r="B335" i="46"/>
  <c r="D335" i="46"/>
  <c r="E335" i="46"/>
  <c r="F335" i="46"/>
  <c r="G335" i="46"/>
  <c r="H335" i="46"/>
  <c r="I335" i="46"/>
  <c r="J335" i="46"/>
  <c r="K335" i="46"/>
  <c r="L335" i="46"/>
  <c r="M335" i="46"/>
  <c r="N335" i="46"/>
  <c r="O335" i="46"/>
  <c r="Q335" i="46"/>
  <c r="R335" i="46"/>
  <c r="S335" i="46"/>
  <c r="U335" i="46"/>
  <c r="V335" i="46"/>
  <c r="W335" i="46"/>
  <c r="X335" i="46"/>
  <c r="Y335" i="46"/>
  <c r="Z335" i="46"/>
  <c r="AA335" i="46"/>
  <c r="AC335" i="46"/>
  <c r="AD335" i="46"/>
  <c r="AE335" i="46"/>
  <c r="AF335" i="46"/>
  <c r="AG335" i="46"/>
  <c r="AH335" i="46"/>
  <c r="AI335" i="46"/>
  <c r="AJ335" i="46"/>
  <c r="AK335" i="46"/>
  <c r="AM335" i="46"/>
  <c r="AN335" i="46"/>
  <c r="AO335" i="46"/>
  <c r="AP335" i="46"/>
  <c r="AR335" i="46"/>
  <c r="AS335" i="46"/>
  <c r="AT335" i="46"/>
  <c r="AU335" i="46"/>
  <c r="AW335" i="46"/>
  <c r="A336" i="46"/>
  <c r="B336" i="46"/>
  <c r="D336" i="46"/>
  <c r="E336" i="46"/>
  <c r="F336" i="46"/>
  <c r="G336" i="46"/>
  <c r="H336" i="46"/>
  <c r="I336" i="46"/>
  <c r="J336" i="46"/>
  <c r="K336" i="46"/>
  <c r="L336" i="46"/>
  <c r="M336" i="46"/>
  <c r="N336" i="46"/>
  <c r="O336" i="46"/>
  <c r="Q336" i="46"/>
  <c r="R336" i="46"/>
  <c r="S336" i="46"/>
  <c r="U336" i="46"/>
  <c r="V336" i="46"/>
  <c r="W336" i="46"/>
  <c r="X336" i="46"/>
  <c r="Y336" i="46"/>
  <c r="Z336" i="46"/>
  <c r="AA336" i="46"/>
  <c r="AC336" i="46"/>
  <c r="AD336" i="46"/>
  <c r="AE336" i="46"/>
  <c r="AF336" i="46"/>
  <c r="AG336" i="46"/>
  <c r="AH336" i="46"/>
  <c r="AI336" i="46"/>
  <c r="AJ336" i="46"/>
  <c r="AK336" i="46"/>
  <c r="AM336" i="46"/>
  <c r="AN336" i="46"/>
  <c r="AO336" i="46"/>
  <c r="AP336" i="46"/>
  <c r="AR336" i="46"/>
  <c r="AS336" i="46"/>
  <c r="AT336" i="46"/>
  <c r="AU336" i="46"/>
  <c r="AW336" i="46"/>
  <c r="A337" i="46"/>
  <c r="B337" i="46"/>
  <c r="D337" i="46"/>
  <c r="E337" i="46"/>
  <c r="F337" i="46"/>
  <c r="G337" i="46"/>
  <c r="H337" i="46"/>
  <c r="I337" i="46"/>
  <c r="J337" i="46"/>
  <c r="K337" i="46"/>
  <c r="L337" i="46"/>
  <c r="M337" i="46"/>
  <c r="N337" i="46"/>
  <c r="O337" i="46"/>
  <c r="Q337" i="46"/>
  <c r="R337" i="46"/>
  <c r="S337" i="46"/>
  <c r="U337" i="46"/>
  <c r="V337" i="46"/>
  <c r="W337" i="46"/>
  <c r="X337" i="46"/>
  <c r="Y337" i="46"/>
  <c r="Z337" i="46"/>
  <c r="AA337" i="46"/>
  <c r="AC337" i="46"/>
  <c r="AD337" i="46"/>
  <c r="AE337" i="46"/>
  <c r="AF337" i="46"/>
  <c r="AG337" i="46"/>
  <c r="AH337" i="46"/>
  <c r="AI337" i="46"/>
  <c r="AJ337" i="46"/>
  <c r="AK337" i="46"/>
  <c r="AM337" i="46"/>
  <c r="AN337" i="46"/>
  <c r="AO337" i="46"/>
  <c r="AP337" i="46"/>
  <c r="AR337" i="46"/>
  <c r="AS337" i="46"/>
  <c r="AT337" i="46"/>
  <c r="AU337" i="46"/>
  <c r="AW337" i="46"/>
  <c r="A338" i="46"/>
  <c r="B338" i="46"/>
  <c r="D338" i="46"/>
  <c r="E338" i="46"/>
  <c r="F338" i="46"/>
  <c r="G338" i="46"/>
  <c r="H338" i="46"/>
  <c r="I338" i="46"/>
  <c r="J338" i="46"/>
  <c r="K338" i="46"/>
  <c r="L338" i="46"/>
  <c r="M338" i="46"/>
  <c r="N338" i="46"/>
  <c r="O338" i="46"/>
  <c r="Q338" i="46"/>
  <c r="R338" i="46"/>
  <c r="S338" i="46"/>
  <c r="U338" i="46"/>
  <c r="V338" i="46"/>
  <c r="W338" i="46"/>
  <c r="X338" i="46"/>
  <c r="Y338" i="46"/>
  <c r="Z338" i="46"/>
  <c r="AA338" i="46"/>
  <c r="AC338" i="46"/>
  <c r="AD338" i="46"/>
  <c r="AE338" i="46"/>
  <c r="AF338" i="46"/>
  <c r="AG338" i="46"/>
  <c r="AH338" i="46"/>
  <c r="AI338" i="46"/>
  <c r="AJ338" i="46"/>
  <c r="AK338" i="46"/>
  <c r="AM338" i="46"/>
  <c r="AN338" i="46"/>
  <c r="AO338" i="46"/>
  <c r="AP338" i="46"/>
  <c r="AR338" i="46"/>
  <c r="AS338" i="46"/>
  <c r="AT338" i="46"/>
  <c r="AU338" i="46"/>
  <c r="AW338" i="46"/>
  <c r="A339" i="46"/>
  <c r="B339" i="46"/>
  <c r="D339" i="46"/>
  <c r="E339" i="46"/>
  <c r="F339" i="46"/>
  <c r="G339" i="46"/>
  <c r="H339" i="46"/>
  <c r="I339" i="46"/>
  <c r="J339" i="46"/>
  <c r="K339" i="46"/>
  <c r="L339" i="46"/>
  <c r="M339" i="46"/>
  <c r="N339" i="46"/>
  <c r="O339" i="46"/>
  <c r="Q339" i="46"/>
  <c r="R339" i="46"/>
  <c r="S339" i="46"/>
  <c r="U339" i="46"/>
  <c r="V339" i="46"/>
  <c r="W339" i="46"/>
  <c r="X339" i="46"/>
  <c r="Y339" i="46"/>
  <c r="Z339" i="46"/>
  <c r="AA339" i="46"/>
  <c r="AC339" i="46"/>
  <c r="AD339" i="46"/>
  <c r="AE339" i="46"/>
  <c r="AF339" i="46"/>
  <c r="AG339" i="46"/>
  <c r="AH339" i="46"/>
  <c r="AI339" i="46"/>
  <c r="AJ339" i="46"/>
  <c r="AK339" i="46"/>
  <c r="AM339" i="46"/>
  <c r="AN339" i="46"/>
  <c r="AO339" i="46"/>
  <c r="AP339" i="46"/>
  <c r="AR339" i="46"/>
  <c r="AS339" i="46"/>
  <c r="AT339" i="46"/>
  <c r="AU339" i="46"/>
  <c r="AW339" i="46"/>
  <c r="A340" i="46"/>
  <c r="B340" i="46"/>
  <c r="D340" i="46"/>
  <c r="E340" i="46"/>
  <c r="F340" i="46"/>
  <c r="G340" i="46"/>
  <c r="H340" i="46"/>
  <c r="I340" i="46"/>
  <c r="J340" i="46"/>
  <c r="K340" i="46"/>
  <c r="L340" i="46"/>
  <c r="M340" i="46"/>
  <c r="N340" i="46"/>
  <c r="O340" i="46"/>
  <c r="Q340" i="46"/>
  <c r="R340" i="46"/>
  <c r="S340" i="46"/>
  <c r="U340" i="46"/>
  <c r="V340" i="46"/>
  <c r="W340" i="46"/>
  <c r="X340" i="46"/>
  <c r="Y340" i="46"/>
  <c r="Z340" i="46"/>
  <c r="AA340" i="46"/>
  <c r="AC340" i="46"/>
  <c r="AD340" i="46"/>
  <c r="AE340" i="46"/>
  <c r="AF340" i="46"/>
  <c r="AG340" i="46"/>
  <c r="AH340" i="46"/>
  <c r="AI340" i="46"/>
  <c r="AJ340" i="46"/>
  <c r="AK340" i="46"/>
  <c r="AM340" i="46"/>
  <c r="AN340" i="46"/>
  <c r="AO340" i="46"/>
  <c r="AP340" i="46"/>
  <c r="AR340" i="46"/>
  <c r="AS340" i="46"/>
  <c r="AT340" i="46"/>
  <c r="AU340" i="46"/>
  <c r="AW340" i="46"/>
  <c r="A341" i="46"/>
  <c r="B341" i="46"/>
  <c r="D341" i="46"/>
  <c r="E341" i="46"/>
  <c r="F341" i="46"/>
  <c r="G341" i="46"/>
  <c r="H341" i="46"/>
  <c r="I341" i="46"/>
  <c r="J341" i="46"/>
  <c r="K341" i="46"/>
  <c r="L341" i="46"/>
  <c r="M341" i="46"/>
  <c r="N341" i="46"/>
  <c r="O341" i="46"/>
  <c r="Q341" i="46"/>
  <c r="R341" i="46"/>
  <c r="S341" i="46"/>
  <c r="U341" i="46"/>
  <c r="V341" i="46"/>
  <c r="W341" i="46"/>
  <c r="X341" i="46"/>
  <c r="Y341" i="46"/>
  <c r="Z341" i="46"/>
  <c r="AA341" i="46"/>
  <c r="AC341" i="46"/>
  <c r="AD341" i="46"/>
  <c r="AE341" i="46"/>
  <c r="AF341" i="46"/>
  <c r="AG341" i="46"/>
  <c r="AH341" i="46"/>
  <c r="AI341" i="46"/>
  <c r="AJ341" i="46"/>
  <c r="AK341" i="46"/>
  <c r="AM341" i="46"/>
  <c r="AN341" i="46"/>
  <c r="AO341" i="46"/>
  <c r="AP341" i="46"/>
  <c r="AR341" i="46"/>
  <c r="AS341" i="46"/>
  <c r="AT341" i="46"/>
  <c r="AU341" i="46"/>
  <c r="AW341" i="46"/>
  <c r="A342" i="46"/>
  <c r="B342" i="46"/>
  <c r="D342" i="46"/>
  <c r="E342" i="46"/>
  <c r="F342" i="46"/>
  <c r="G342" i="46"/>
  <c r="H342" i="46"/>
  <c r="I342" i="46"/>
  <c r="J342" i="46"/>
  <c r="K342" i="46"/>
  <c r="L342" i="46"/>
  <c r="M342" i="46"/>
  <c r="N342" i="46"/>
  <c r="O342" i="46"/>
  <c r="Q342" i="46"/>
  <c r="R342" i="46"/>
  <c r="S342" i="46"/>
  <c r="U342" i="46"/>
  <c r="V342" i="46"/>
  <c r="W342" i="46"/>
  <c r="X342" i="46"/>
  <c r="Y342" i="46"/>
  <c r="Z342" i="46"/>
  <c r="AA342" i="46"/>
  <c r="AC342" i="46"/>
  <c r="AD342" i="46"/>
  <c r="AE342" i="46"/>
  <c r="AF342" i="46"/>
  <c r="AG342" i="46"/>
  <c r="AH342" i="46"/>
  <c r="AI342" i="46"/>
  <c r="AJ342" i="46"/>
  <c r="AK342" i="46"/>
  <c r="AM342" i="46"/>
  <c r="AN342" i="46"/>
  <c r="AO342" i="46"/>
  <c r="AP342" i="46"/>
  <c r="AR342" i="46"/>
  <c r="AS342" i="46"/>
  <c r="AT342" i="46"/>
  <c r="AU342" i="46"/>
  <c r="AW342" i="46"/>
  <c r="A343" i="46"/>
  <c r="B343" i="46"/>
  <c r="D343" i="46"/>
  <c r="E343" i="46"/>
  <c r="F343" i="46"/>
  <c r="G343" i="46"/>
  <c r="H343" i="46"/>
  <c r="I343" i="46"/>
  <c r="J343" i="46"/>
  <c r="K343" i="46"/>
  <c r="L343" i="46"/>
  <c r="M343" i="46"/>
  <c r="N343" i="46"/>
  <c r="O343" i="46"/>
  <c r="Q343" i="46"/>
  <c r="R343" i="46"/>
  <c r="S343" i="46"/>
  <c r="U343" i="46"/>
  <c r="V343" i="46"/>
  <c r="W343" i="46"/>
  <c r="X343" i="46"/>
  <c r="Y343" i="46"/>
  <c r="Z343" i="46"/>
  <c r="AA343" i="46"/>
  <c r="AC343" i="46"/>
  <c r="AD343" i="46"/>
  <c r="AE343" i="46"/>
  <c r="AF343" i="46"/>
  <c r="AG343" i="46"/>
  <c r="AH343" i="46"/>
  <c r="AI343" i="46"/>
  <c r="AJ343" i="46"/>
  <c r="AK343" i="46"/>
  <c r="AM343" i="46"/>
  <c r="AN343" i="46"/>
  <c r="AO343" i="46"/>
  <c r="AP343" i="46"/>
  <c r="AR343" i="46"/>
  <c r="AS343" i="46"/>
  <c r="AT343" i="46"/>
  <c r="AU343" i="46"/>
  <c r="AW343" i="46"/>
  <c r="A344" i="46"/>
  <c r="B344" i="46"/>
  <c r="D344" i="46"/>
  <c r="E344" i="46"/>
  <c r="F344" i="46"/>
  <c r="G344" i="46"/>
  <c r="H344" i="46"/>
  <c r="I344" i="46"/>
  <c r="J344" i="46"/>
  <c r="K344" i="46"/>
  <c r="L344" i="46"/>
  <c r="M344" i="46"/>
  <c r="N344" i="46"/>
  <c r="O344" i="46"/>
  <c r="Q344" i="46"/>
  <c r="R344" i="46"/>
  <c r="S344" i="46"/>
  <c r="U344" i="46"/>
  <c r="V344" i="46"/>
  <c r="W344" i="46"/>
  <c r="X344" i="46"/>
  <c r="Y344" i="46"/>
  <c r="Z344" i="46"/>
  <c r="AA344" i="46"/>
  <c r="AC344" i="46"/>
  <c r="AD344" i="46"/>
  <c r="AE344" i="46"/>
  <c r="AF344" i="46"/>
  <c r="AG344" i="46"/>
  <c r="AH344" i="46"/>
  <c r="AI344" i="46"/>
  <c r="AJ344" i="46"/>
  <c r="AK344" i="46"/>
  <c r="AM344" i="46"/>
  <c r="AN344" i="46"/>
  <c r="AO344" i="46"/>
  <c r="AP344" i="46"/>
  <c r="AR344" i="46"/>
  <c r="AS344" i="46"/>
  <c r="AT344" i="46"/>
  <c r="AU344" i="46"/>
  <c r="AW344" i="46"/>
  <c r="A345" i="46"/>
  <c r="B345" i="46"/>
  <c r="D345" i="46"/>
  <c r="E345" i="46"/>
  <c r="F345" i="46"/>
  <c r="G345" i="46"/>
  <c r="H345" i="46"/>
  <c r="I345" i="46"/>
  <c r="J345" i="46"/>
  <c r="K345" i="46"/>
  <c r="L345" i="46"/>
  <c r="M345" i="46"/>
  <c r="N345" i="46"/>
  <c r="O345" i="46"/>
  <c r="Q345" i="46"/>
  <c r="R345" i="46"/>
  <c r="S345" i="46"/>
  <c r="U345" i="46"/>
  <c r="V345" i="46"/>
  <c r="W345" i="46"/>
  <c r="X345" i="46"/>
  <c r="Y345" i="46"/>
  <c r="Z345" i="46"/>
  <c r="AA345" i="46"/>
  <c r="AC345" i="46"/>
  <c r="AD345" i="46"/>
  <c r="AE345" i="46"/>
  <c r="AF345" i="46"/>
  <c r="AG345" i="46"/>
  <c r="AH345" i="46"/>
  <c r="AI345" i="46"/>
  <c r="AJ345" i="46"/>
  <c r="AK345" i="46"/>
  <c r="AM345" i="46"/>
  <c r="AN345" i="46"/>
  <c r="AO345" i="46"/>
  <c r="AP345" i="46"/>
  <c r="AR345" i="46"/>
  <c r="AS345" i="46"/>
  <c r="AT345" i="46"/>
  <c r="AU345" i="46"/>
  <c r="AW345" i="46"/>
  <c r="A346" i="46"/>
  <c r="B346" i="46"/>
  <c r="D346" i="46"/>
  <c r="E346" i="46"/>
  <c r="F346" i="46"/>
  <c r="G346" i="46"/>
  <c r="H346" i="46"/>
  <c r="I346" i="46"/>
  <c r="J346" i="46"/>
  <c r="K346" i="46"/>
  <c r="L346" i="46"/>
  <c r="M346" i="46"/>
  <c r="N346" i="46"/>
  <c r="O346" i="46"/>
  <c r="Q346" i="46"/>
  <c r="R346" i="46"/>
  <c r="S346" i="46"/>
  <c r="U346" i="46"/>
  <c r="V346" i="46"/>
  <c r="W346" i="46"/>
  <c r="X346" i="46"/>
  <c r="Y346" i="46"/>
  <c r="Z346" i="46"/>
  <c r="AA346" i="46"/>
  <c r="AC346" i="46"/>
  <c r="AD346" i="46"/>
  <c r="AE346" i="46"/>
  <c r="AF346" i="46"/>
  <c r="AG346" i="46"/>
  <c r="AH346" i="46"/>
  <c r="AI346" i="46"/>
  <c r="AJ346" i="46"/>
  <c r="AK346" i="46"/>
  <c r="AM346" i="46"/>
  <c r="AN346" i="46"/>
  <c r="AO346" i="46"/>
  <c r="AP346" i="46"/>
  <c r="AR346" i="46"/>
  <c r="AS346" i="46"/>
  <c r="AT346" i="46"/>
  <c r="AU346" i="46"/>
  <c r="AW346" i="46"/>
  <c r="A347" i="46"/>
  <c r="B347" i="46"/>
  <c r="D347" i="46"/>
  <c r="E347" i="46"/>
  <c r="F347" i="46"/>
  <c r="G347" i="46"/>
  <c r="H347" i="46"/>
  <c r="I347" i="46"/>
  <c r="J347" i="46"/>
  <c r="K347" i="46"/>
  <c r="L347" i="46"/>
  <c r="M347" i="46"/>
  <c r="N347" i="46"/>
  <c r="O347" i="46"/>
  <c r="Q347" i="46"/>
  <c r="R347" i="46"/>
  <c r="S347" i="46"/>
  <c r="U347" i="46"/>
  <c r="V347" i="46"/>
  <c r="W347" i="46"/>
  <c r="X347" i="46"/>
  <c r="Y347" i="46"/>
  <c r="Z347" i="46"/>
  <c r="AA347" i="46"/>
  <c r="AC347" i="46"/>
  <c r="AD347" i="46"/>
  <c r="AE347" i="46"/>
  <c r="AF347" i="46"/>
  <c r="AG347" i="46"/>
  <c r="AH347" i="46"/>
  <c r="AI347" i="46"/>
  <c r="AJ347" i="46"/>
  <c r="AK347" i="46"/>
  <c r="AM347" i="46"/>
  <c r="AN347" i="46"/>
  <c r="AO347" i="46"/>
  <c r="AP347" i="46"/>
  <c r="AR347" i="46"/>
  <c r="AS347" i="46"/>
  <c r="AT347" i="46"/>
  <c r="AU347" i="46"/>
  <c r="AW347" i="46"/>
  <c r="A348" i="46"/>
  <c r="B348" i="46"/>
  <c r="D348" i="46"/>
  <c r="E348" i="46"/>
  <c r="F348" i="46"/>
  <c r="G348" i="46"/>
  <c r="H348" i="46"/>
  <c r="I348" i="46"/>
  <c r="J348" i="46"/>
  <c r="K348" i="46"/>
  <c r="L348" i="46"/>
  <c r="M348" i="46"/>
  <c r="N348" i="46"/>
  <c r="O348" i="46"/>
  <c r="Q348" i="46"/>
  <c r="R348" i="46"/>
  <c r="S348" i="46"/>
  <c r="U348" i="46"/>
  <c r="V348" i="46"/>
  <c r="W348" i="46"/>
  <c r="X348" i="46"/>
  <c r="Y348" i="46"/>
  <c r="Z348" i="46"/>
  <c r="AA348" i="46"/>
  <c r="AC348" i="46"/>
  <c r="AD348" i="46"/>
  <c r="AE348" i="46"/>
  <c r="AF348" i="46"/>
  <c r="AG348" i="46"/>
  <c r="AH348" i="46"/>
  <c r="AI348" i="46"/>
  <c r="AJ348" i="46"/>
  <c r="AK348" i="46"/>
  <c r="AM348" i="46"/>
  <c r="AN348" i="46"/>
  <c r="AO348" i="46"/>
  <c r="AP348" i="46"/>
  <c r="AR348" i="46"/>
  <c r="AS348" i="46"/>
  <c r="AT348" i="46"/>
  <c r="AU348" i="46"/>
  <c r="AW348" i="46"/>
  <c r="A349" i="46"/>
  <c r="B349" i="46"/>
  <c r="D349" i="46"/>
  <c r="E349" i="46"/>
  <c r="F349" i="46"/>
  <c r="G349" i="46"/>
  <c r="H349" i="46"/>
  <c r="I349" i="46"/>
  <c r="J349" i="46"/>
  <c r="K349" i="46"/>
  <c r="L349" i="46"/>
  <c r="M349" i="46"/>
  <c r="N349" i="46"/>
  <c r="O349" i="46"/>
  <c r="Q349" i="46"/>
  <c r="R349" i="46"/>
  <c r="S349" i="46"/>
  <c r="U349" i="46"/>
  <c r="V349" i="46"/>
  <c r="W349" i="46"/>
  <c r="X349" i="46"/>
  <c r="Y349" i="46"/>
  <c r="Z349" i="46"/>
  <c r="AA349" i="46"/>
  <c r="AC349" i="46"/>
  <c r="AD349" i="46"/>
  <c r="AE349" i="46"/>
  <c r="AF349" i="46"/>
  <c r="AG349" i="46"/>
  <c r="AH349" i="46"/>
  <c r="AI349" i="46"/>
  <c r="AJ349" i="46"/>
  <c r="AK349" i="46"/>
  <c r="AM349" i="46"/>
  <c r="AN349" i="46"/>
  <c r="AO349" i="46"/>
  <c r="AP349" i="46"/>
  <c r="AR349" i="46"/>
  <c r="AS349" i="46"/>
  <c r="AT349" i="46"/>
  <c r="AU349" i="46"/>
  <c r="AW349" i="46"/>
  <c r="A350" i="46"/>
  <c r="B350" i="46"/>
  <c r="D350" i="46"/>
  <c r="E350" i="46"/>
  <c r="F350" i="46"/>
  <c r="G350" i="46"/>
  <c r="H350" i="46"/>
  <c r="I350" i="46"/>
  <c r="J350" i="46"/>
  <c r="K350" i="46"/>
  <c r="L350" i="46"/>
  <c r="M350" i="46"/>
  <c r="N350" i="46"/>
  <c r="O350" i="46"/>
  <c r="Q350" i="46"/>
  <c r="R350" i="46"/>
  <c r="S350" i="46"/>
  <c r="U350" i="46"/>
  <c r="V350" i="46"/>
  <c r="W350" i="46"/>
  <c r="X350" i="46"/>
  <c r="Y350" i="46"/>
  <c r="Z350" i="46"/>
  <c r="AA350" i="46"/>
  <c r="AC350" i="46"/>
  <c r="AD350" i="46"/>
  <c r="AE350" i="46"/>
  <c r="AF350" i="46"/>
  <c r="AG350" i="46"/>
  <c r="AH350" i="46"/>
  <c r="AI350" i="46"/>
  <c r="AJ350" i="46"/>
  <c r="AK350" i="46"/>
  <c r="AM350" i="46"/>
  <c r="AN350" i="46"/>
  <c r="AO350" i="46"/>
  <c r="AP350" i="46"/>
  <c r="AR350" i="46"/>
  <c r="AS350" i="46"/>
  <c r="AT350" i="46"/>
  <c r="AU350" i="46"/>
  <c r="AW350" i="46"/>
  <c r="A351" i="46"/>
  <c r="B351" i="46"/>
  <c r="D351" i="46"/>
  <c r="E351" i="46"/>
  <c r="F351" i="46"/>
  <c r="G351" i="46"/>
  <c r="H351" i="46"/>
  <c r="I351" i="46"/>
  <c r="J351" i="46"/>
  <c r="K351" i="46"/>
  <c r="L351" i="46"/>
  <c r="M351" i="46"/>
  <c r="N351" i="46"/>
  <c r="O351" i="46"/>
  <c r="Q351" i="46"/>
  <c r="R351" i="46"/>
  <c r="S351" i="46"/>
  <c r="U351" i="46"/>
  <c r="V351" i="46"/>
  <c r="W351" i="46"/>
  <c r="X351" i="46"/>
  <c r="Y351" i="46"/>
  <c r="Z351" i="46"/>
  <c r="AA351" i="46"/>
  <c r="AC351" i="46"/>
  <c r="AD351" i="46"/>
  <c r="AE351" i="46"/>
  <c r="AF351" i="46"/>
  <c r="AG351" i="46"/>
  <c r="AH351" i="46"/>
  <c r="AI351" i="46"/>
  <c r="AJ351" i="46"/>
  <c r="AK351" i="46"/>
  <c r="AM351" i="46"/>
  <c r="AN351" i="46"/>
  <c r="AO351" i="46"/>
  <c r="AP351" i="46"/>
  <c r="AR351" i="46"/>
  <c r="AS351" i="46"/>
  <c r="AT351" i="46"/>
  <c r="AU351" i="46"/>
  <c r="AW351" i="46"/>
  <c r="A352" i="46"/>
  <c r="B352" i="46"/>
  <c r="D352" i="46"/>
  <c r="E352" i="46"/>
  <c r="F352" i="46"/>
  <c r="G352" i="46"/>
  <c r="H352" i="46"/>
  <c r="I352" i="46"/>
  <c r="J352" i="46"/>
  <c r="K352" i="46"/>
  <c r="L352" i="46"/>
  <c r="M352" i="46"/>
  <c r="N352" i="46"/>
  <c r="O352" i="46"/>
  <c r="Q352" i="46"/>
  <c r="R352" i="46"/>
  <c r="S352" i="46"/>
  <c r="U352" i="46"/>
  <c r="V352" i="46"/>
  <c r="W352" i="46"/>
  <c r="X352" i="46"/>
  <c r="Y352" i="46"/>
  <c r="Z352" i="46"/>
  <c r="AA352" i="46"/>
  <c r="AC352" i="46"/>
  <c r="AD352" i="46"/>
  <c r="AE352" i="46"/>
  <c r="AF352" i="46"/>
  <c r="AG352" i="46"/>
  <c r="AH352" i="46"/>
  <c r="AI352" i="46"/>
  <c r="AJ352" i="46"/>
  <c r="AK352" i="46"/>
  <c r="AM352" i="46"/>
  <c r="AN352" i="46"/>
  <c r="AO352" i="46"/>
  <c r="AP352" i="46"/>
  <c r="AR352" i="46"/>
  <c r="AS352" i="46"/>
  <c r="AT352" i="46"/>
  <c r="AU352" i="46"/>
  <c r="AW352" i="46"/>
  <c r="A353" i="46"/>
  <c r="B353" i="46"/>
  <c r="D353" i="46"/>
  <c r="E353" i="46"/>
  <c r="F353" i="46"/>
  <c r="G353" i="46"/>
  <c r="H353" i="46"/>
  <c r="I353" i="46"/>
  <c r="J353" i="46"/>
  <c r="K353" i="46"/>
  <c r="L353" i="46"/>
  <c r="M353" i="46"/>
  <c r="N353" i="46"/>
  <c r="O353" i="46"/>
  <c r="Q353" i="46"/>
  <c r="R353" i="46"/>
  <c r="S353" i="46"/>
  <c r="U353" i="46"/>
  <c r="V353" i="46"/>
  <c r="W353" i="46"/>
  <c r="X353" i="46"/>
  <c r="Y353" i="46"/>
  <c r="Z353" i="46"/>
  <c r="AA353" i="46"/>
  <c r="AC353" i="46"/>
  <c r="AD353" i="46"/>
  <c r="AE353" i="46"/>
  <c r="AF353" i="46"/>
  <c r="AG353" i="46"/>
  <c r="AH353" i="46"/>
  <c r="AI353" i="46"/>
  <c r="AJ353" i="46"/>
  <c r="AK353" i="46"/>
  <c r="AM353" i="46"/>
  <c r="AN353" i="46"/>
  <c r="AO353" i="46"/>
  <c r="AP353" i="46"/>
  <c r="AR353" i="46"/>
  <c r="AS353" i="46"/>
  <c r="AT353" i="46"/>
  <c r="AU353" i="46"/>
  <c r="AW353" i="46"/>
  <c r="A354" i="46"/>
  <c r="B354" i="46"/>
  <c r="D354" i="46"/>
  <c r="E354" i="46"/>
  <c r="F354" i="46"/>
  <c r="G354" i="46"/>
  <c r="H354" i="46"/>
  <c r="I354" i="46"/>
  <c r="J354" i="46"/>
  <c r="K354" i="46"/>
  <c r="L354" i="46"/>
  <c r="M354" i="46"/>
  <c r="N354" i="46"/>
  <c r="O354" i="46"/>
  <c r="Q354" i="46"/>
  <c r="R354" i="46"/>
  <c r="S354" i="46"/>
  <c r="U354" i="46"/>
  <c r="V354" i="46"/>
  <c r="W354" i="46"/>
  <c r="X354" i="46"/>
  <c r="Y354" i="46"/>
  <c r="Z354" i="46"/>
  <c r="AA354" i="46"/>
  <c r="AC354" i="46"/>
  <c r="AD354" i="46"/>
  <c r="AE354" i="46"/>
  <c r="AF354" i="46"/>
  <c r="AG354" i="46"/>
  <c r="AH354" i="46"/>
  <c r="AI354" i="46"/>
  <c r="AJ354" i="46"/>
  <c r="AK354" i="46"/>
  <c r="AM354" i="46"/>
  <c r="AN354" i="46"/>
  <c r="AO354" i="46"/>
  <c r="AP354" i="46"/>
  <c r="AR354" i="46"/>
  <c r="AS354" i="46"/>
  <c r="AT354" i="46"/>
  <c r="AU354" i="46"/>
  <c r="AW354" i="46"/>
  <c r="A355" i="46"/>
  <c r="B355" i="46"/>
  <c r="D355" i="46"/>
  <c r="E355" i="46"/>
  <c r="F355" i="46"/>
  <c r="G355" i="46"/>
  <c r="H355" i="46"/>
  <c r="I355" i="46"/>
  <c r="J355" i="46"/>
  <c r="K355" i="46"/>
  <c r="L355" i="46"/>
  <c r="M355" i="46"/>
  <c r="N355" i="46"/>
  <c r="O355" i="46"/>
  <c r="Q355" i="46"/>
  <c r="R355" i="46"/>
  <c r="S355" i="46"/>
  <c r="U355" i="46"/>
  <c r="V355" i="46"/>
  <c r="W355" i="46"/>
  <c r="X355" i="46"/>
  <c r="Y355" i="46"/>
  <c r="Z355" i="46"/>
  <c r="AA355" i="46"/>
  <c r="AC355" i="46"/>
  <c r="AD355" i="46"/>
  <c r="AE355" i="46"/>
  <c r="AF355" i="46"/>
  <c r="AG355" i="46"/>
  <c r="AH355" i="46"/>
  <c r="AI355" i="46"/>
  <c r="AJ355" i="46"/>
  <c r="AK355" i="46"/>
  <c r="AM355" i="46"/>
  <c r="AN355" i="46"/>
  <c r="AO355" i="46"/>
  <c r="AP355" i="46"/>
  <c r="AR355" i="46"/>
  <c r="AS355" i="46"/>
  <c r="AT355" i="46"/>
  <c r="AU355" i="46"/>
  <c r="AW355" i="46"/>
  <c r="A356" i="46"/>
  <c r="B356" i="46"/>
  <c r="D356" i="46"/>
  <c r="E356" i="46"/>
  <c r="F356" i="46"/>
  <c r="G356" i="46"/>
  <c r="H356" i="46"/>
  <c r="I356" i="46"/>
  <c r="J356" i="46"/>
  <c r="K356" i="46"/>
  <c r="L356" i="46"/>
  <c r="M356" i="46"/>
  <c r="N356" i="46"/>
  <c r="O356" i="46"/>
  <c r="Q356" i="46"/>
  <c r="R356" i="46"/>
  <c r="S356" i="46"/>
  <c r="U356" i="46"/>
  <c r="V356" i="46"/>
  <c r="W356" i="46"/>
  <c r="X356" i="46"/>
  <c r="Y356" i="46"/>
  <c r="Z356" i="46"/>
  <c r="AA356" i="46"/>
  <c r="AC356" i="46"/>
  <c r="AD356" i="46"/>
  <c r="AE356" i="46"/>
  <c r="AF356" i="46"/>
  <c r="AG356" i="46"/>
  <c r="AH356" i="46"/>
  <c r="AI356" i="46"/>
  <c r="AJ356" i="46"/>
  <c r="AK356" i="46"/>
  <c r="AM356" i="46"/>
  <c r="AN356" i="46"/>
  <c r="AO356" i="46"/>
  <c r="AP356" i="46"/>
  <c r="AR356" i="46"/>
  <c r="AS356" i="46"/>
  <c r="AT356" i="46"/>
  <c r="AU356" i="46"/>
  <c r="AW356" i="46"/>
  <c r="A357" i="46"/>
  <c r="B357" i="46"/>
  <c r="D357" i="46"/>
  <c r="E357" i="46"/>
  <c r="F357" i="46"/>
  <c r="G357" i="46"/>
  <c r="H357" i="46"/>
  <c r="I357" i="46"/>
  <c r="J357" i="46"/>
  <c r="K357" i="46"/>
  <c r="L357" i="46"/>
  <c r="M357" i="46"/>
  <c r="N357" i="46"/>
  <c r="O357" i="46"/>
  <c r="Q357" i="46"/>
  <c r="R357" i="46"/>
  <c r="S357" i="46"/>
  <c r="U357" i="46"/>
  <c r="V357" i="46"/>
  <c r="W357" i="46"/>
  <c r="X357" i="46"/>
  <c r="Y357" i="46"/>
  <c r="Z357" i="46"/>
  <c r="AA357" i="46"/>
  <c r="AC357" i="46"/>
  <c r="AD357" i="46"/>
  <c r="AE357" i="46"/>
  <c r="AF357" i="46"/>
  <c r="AG357" i="46"/>
  <c r="AH357" i="46"/>
  <c r="AI357" i="46"/>
  <c r="AJ357" i="46"/>
  <c r="AK357" i="46"/>
  <c r="AM357" i="46"/>
  <c r="AN357" i="46"/>
  <c r="AO357" i="46"/>
  <c r="AP357" i="46"/>
  <c r="AR357" i="46"/>
  <c r="AS357" i="46"/>
  <c r="AT357" i="46"/>
  <c r="AU357" i="46"/>
  <c r="AW357" i="46"/>
  <c r="A358" i="46"/>
  <c r="B358" i="46"/>
  <c r="D358" i="46"/>
  <c r="E358" i="46"/>
  <c r="F358" i="46"/>
  <c r="G358" i="46"/>
  <c r="H358" i="46"/>
  <c r="I358" i="46"/>
  <c r="J358" i="46"/>
  <c r="K358" i="46"/>
  <c r="L358" i="46"/>
  <c r="M358" i="46"/>
  <c r="N358" i="46"/>
  <c r="O358" i="46"/>
  <c r="Q358" i="46"/>
  <c r="R358" i="46"/>
  <c r="S358" i="46"/>
  <c r="U358" i="46"/>
  <c r="V358" i="46"/>
  <c r="W358" i="46"/>
  <c r="X358" i="46"/>
  <c r="Y358" i="46"/>
  <c r="Z358" i="46"/>
  <c r="AA358" i="46"/>
  <c r="AC358" i="46"/>
  <c r="AD358" i="46"/>
  <c r="AE358" i="46"/>
  <c r="AF358" i="46"/>
  <c r="AG358" i="46"/>
  <c r="AH358" i="46"/>
  <c r="AI358" i="46"/>
  <c r="AJ358" i="46"/>
  <c r="AK358" i="46"/>
  <c r="AM358" i="46"/>
  <c r="AN358" i="46"/>
  <c r="AO358" i="46"/>
  <c r="AP358" i="46"/>
  <c r="AR358" i="46"/>
  <c r="AS358" i="46"/>
  <c r="AT358" i="46"/>
  <c r="AU358" i="46"/>
  <c r="AW358" i="46"/>
  <c r="A359" i="46"/>
  <c r="B359" i="46"/>
  <c r="D359" i="46"/>
  <c r="E359" i="46"/>
  <c r="F359" i="46"/>
  <c r="G359" i="46"/>
  <c r="H359" i="46"/>
  <c r="I359" i="46"/>
  <c r="J359" i="46"/>
  <c r="K359" i="46"/>
  <c r="L359" i="46"/>
  <c r="M359" i="46"/>
  <c r="N359" i="46"/>
  <c r="O359" i="46"/>
  <c r="Q359" i="46"/>
  <c r="R359" i="46"/>
  <c r="S359" i="46"/>
  <c r="U359" i="46"/>
  <c r="V359" i="46"/>
  <c r="W359" i="46"/>
  <c r="X359" i="46"/>
  <c r="Y359" i="46"/>
  <c r="Z359" i="46"/>
  <c r="AA359" i="46"/>
  <c r="AC359" i="46"/>
  <c r="AD359" i="46"/>
  <c r="AE359" i="46"/>
  <c r="AF359" i="46"/>
  <c r="AG359" i="46"/>
  <c r="AH359" i="46"/>
  <c r="AI359" i="46"/>
  <c r="AJ359" i="46"/>
  <c r="AK359" i="46"/>
  <c r="AM359" i="46"/>
  <c r="AN359" i="46"/>
  <c r="AO359" i="46"/>
  <c r="AP359" i="46"/>
  <c r="AR359" i="46"/>
  <c r="AS359" i="46"/>
  <c r="AT359" i="46"/>
  <c r="AU359" i="46"/>
  <c r="AW359" i="46"/>
  <c r="A360" i="46"/>
  <c r="B360" i="46"/>
  <c r="D360" i="46"/>
  <c r="E360" i="46"/>
  <c r="F360" i="46"/>
  <c r="G360" i="46"/>
  <c r="H360" i="46"/>
  <c r="I360" i="46"/>
  <c r="J360" i="46"/>
  <c r="K360" i="46"/>
  <c r="L360" i="46"/>
  <c r="M360" i="46"/>
  <c r="N360" i="46"/>
  <c r="O360" i="46"/>
  <c r="Q360" i="46"/>
  <c r="R360" i="46"/>
  <c r="S360" i="46"/>
  <c r="U360" i="46"/>
  <c r="V360" i="46"/>
  <c r="W360" i="46"/>
  <c r="X360" i="46"/>
  <c r="Y360" i="46"/>
  <c r="Z360" i="46"/>
  <c r="AA360" i="46"/>
  <c r="AC360" i="46"/>
  <c r="AD360" i="46"/>
  <c r="AE360" i="46"/>
  <c r="AF360" i="46"/>
  <c r="AG360" i="46"/>
  <c r="AH360" i="46"/>
  <c r="AI360" i="46"/>
  <c r="AJ360" i="46"/>
  <c r="AK360" i="46"/>
  <c r="AM360" i="46"/>
  <c r="AN360" i="46"/>
  <c r="AO360" i="46"/>
  <c r="AP360" i="46"/>
  <c r="AR360" i="46"/>
  <c r="AS360" i="46"/>
  <c r="AT360" i="46"/>
  <c r="AU360" i="46"/>
  <c r="AW360" i="46"/>
  <c r="A361" i="46"/>
  <c r="B361" i="46"/>
  <c r="D361" i="46"/>
  <c r="E361" i="46"/>
  <c r="F361" i="46"/>
  <c r="G361" i="46"/>
  <c r="H361" i="46"/>
  <c r="I361" i="46"/>
  <c r="J361" i="46"/>
  <c r="K361" i="46"/>
  <c r="L361" i="46"/>
  <c r="M361" i="46"/>
  <c r="N361" i="46"/>
  <c r="O361" i="46"/>
  <c r="Q361" i="46"/>
  <c r="R361" i="46"/>
  <c r="S361" i="46"/>
  <c r="U361" i="46"/>
  <c r="V361" i="46"/>
  <c r="W361" i="46"/>
  <c r="X361" i="46"/>
  <c r="Y361" i="46"/>
  <c r="Z361" i="46"/>
  <c r="AA361" i="46"/>
  <c r="AC361" i="46"/>
  <c r="AD361" i="46"/>
  <c r="AE361" i="46"/>
  <c r="AF361" i="46"/>
  <c r="AG361" i="46"/>
  <c r="AH361" i="46"/>
  <c r="AI361" i="46"/>
  <c r="AJ361" i="46"/>
  <c r="AK361" i="46"/>
  <c r="AM361" i="46"/>
  <c r="AN361" i="46"/>
  <c r="AO361" i="46"/>
  <c r="AP361" i="46"/>
  <c r="AR361" i="46"/>
  <c r="AS361" i="46"/>
  <c r="AT361" i="46"/>
  <c r="AU361" i="46"/>
  <c r="AW361" i="46"/>
  <c r="A362" i="46"/>
  <c r="B362" i="46"/>
  <c r="D362" i="46"/>
  <c r="E362" i="46"/>
  <c r="F362" i="46"/>
  <c r="G362" i="46"/>
  <c r="H362" i="46"/>
  <c r="I362" i="46"/>
  <c r="J362" i="46"/>
  <c r="K362" i="46"/>
  <c r="L362" i="46"/>
  <c r="M362" i="46"/>
  <c r="N362" i="46"/>
  <c r="O362" i="46"/>
  <c r="Q362" i="46"/>
  <c r="R362" i="46"/>
  <c r="S362" i="46"/>
  <c r="U362" i="46"/>
  <c r="V362" i="46"/>
  <c r="W362" i="46"/>
  <c r="X362" i="46"/>
  <c r="Y362" i="46"/>
  <c r="Z362" i="46"/>
  <c r="AA362" i="46"/>
  <c r="AC362" i="46"/>
  <c r="AD362" i="46"/>
  <c r="AE362" i="46"/>
  <c r="AF362" i="46"/>
  <c r="AG362" i="46"/>
  <c r="AH362" i="46"/>
  <c r="AI362" i="46"/>
  <c r="AJ362" i="46"/>
  <c r="AK362" i="46"/>
  <c r="AM362" i="46"/>
  <c r="AN362" i="46"/>
  <c r="AO362" i="46"/>
  <c r="AP362" i="46"/>
  <c r="AR362" i="46"/>
  <c r="AS362" i="46"/>
  <c r="AT362" i="46"/>
  <c r="AU362" i="46"/>
  <c r="AW362" i="46"/>
  <c r="A363" i="46"/>
  <c r="B363" i="46"/>
  <c r="D363" i="46"/>
  <c r="E363" i="46"/>
  <c r="F363" i="46"/>
  <c r="G363" i="46"/>
  <c r="H363" i="46"/>
  <c r="I363" i="46"/>
  <c r="J363" i="46"/>
  <c r="K363" i="46"/>
  <c r="L363" i="46"/>
  <c r="M363" i="46"/>
  <c r="N363" i="46"/>
  <c r="O363" i="46"/>
  <c r="Q363" i="46"/>
  <c r="R363" i="46"/>
  <c r="S363" i="46"/>
  <c r="U363" i="46"/>
  <c r="V363" i="46"/>
  <c r="W363" i="46"/>
  <c r="X363" i="46"/>
  <c r="Y363" i="46"/>
  <c r="Z363" i="46"/>
  <c r="AA363" i="46"/>
  <c r="AC363" i="46"/>
  <c r="AD363" i="46"/>
  <c r="AE363" i="46"/>
  <c r="AF363" i="46"/>
  <c r="AG363" i="46"/>
  <c r="AH363" i="46"/>
  <c r="AI363" i="46"/>
  <c r="AJ363" i="46"/>
  <c r="AK363" i="46"/>
  <c r="AM363" i="46"/>
  <c r="AN363" i="46"/>
  <c r="AO363" i="46"/>
  <c r="AP363" i="46"/>
  <c r="AR363" i="46"/>
  <c r="AS363" i="46"/>
  <c r="AT363" i="46"/>
  <c r="AU363" i="46"/>
  <c r="AW363" i="46"/>
  <c r="A364" i="46"/>
  <c r="B364" i="46"/>
  <c r="D364" i="46"/>
  <c r="E364" i="46"/>
  <c r="F364" i="46"/>
  <c r="G364" i="46"/>
  <c r="H364" i="46"/>
  <c r="I364" i="46"/>
  <c r="J364" i="46"/>
  <c r="K364" i="46"/>
  <c r="L364" i="46"/>
  <c r="M364" i="46"/>
  <c r="N364" i="46"/>
  <c r="O364" i="46"/>
  <c r="Q364" i="46"/>
  <c r="R364" i="46"/>
  <c r="S364" i="46"/>
  <c r="U364" i="46"/>
  <c r="V364" i="46"/>
  <c r="W364" i="46"/>
  <c r="X364" i="46"/>
  <c r="Y364" i="46"/>
  <c r="Z364" i="46"/>
  <c r="AA364" i="46"/>
  <c r="AC364" i="46"/>
  <c r="AD364" i="46"/>
  <c r="AE364" i="46"/>
  <c r="AF364" i="46"/>
  <c r="AG364" i="46"/>
  <c r="AH364" i="46"/>
  <c r="AI364" i="46"/>
  <c r="AJ364" i="46"/>
  <c r="AK364" i="46"/>
  <c r="AM364" i="46"/>
  <c r="AN364" i="46"/>
  <c r="AO364" i="46"/>
  <c r="AP364" i="46"/>
  <c r="AR364" i="46"/>
  <c r="AS364" i="46"/>
  <c r="AT364" i="46"/>
  <c r="AU364" i="46"/>
  <c r="AW364" i="46"/>
  <c r="A365" i="46"/>
  <c r="B365" i="46"/>
  <c r="D365" i="46"/>
  <c r="E365" i="46"/>
  <c r="F365" i="46"/>
  <c r="G365" i="46"/>
  <c r="H365" i="46"/>
  <c r="I365" i="46"/>
  <c r="J365" i="46"/>
  <c r="K365" i="46"/>
  <c r="L365" i="46"/>
  <c r="M365" i="46"/>
  <c r="N365" i="46"/>
  <c r="O365" i="46"/>
  <c r="Q365" i="46"/>
  <c r="R365" i="46"/>
  <c r="S365" i="46"/>
  <c r="U365" i="46"/>
  <c r="V365" i="46"/>
  <c r="W365" i="46"/>
  <c r="X365" i="46"/>
  <c r="Y365" i="46"/>
  <c r="Z365" i="46"/>
  <c r="AA365" i="46"/>
  <c r="AC365" i="46"/>
  <c r="AD365" i="46"/>
  <c r="AE365" i="46"/>
  <c r="AF365" i="46"/>
  <c r="AG365" i="46"/>
  <c r="AH365" i="46"/>
  <c r="AI365" i="46"/>
  <c r="AJ365" i="46"/>
  <c r="AK365" i="46"/>
  <c r="AM365" i="46"/>
  <c r="AN365" i="46"/>
  <c r="AO365" i="46"/>
  <c r="AP365" i="46"/>
  <c r="AR365" i="46"/>
  <c r="AS365" i="46"/>
  <c r="AT365" i="46"/>
  <c r="AU365" i="46"/>
  <c r="AW365" i="46"/>
  <c r="A366" i="46"/>
  <c r="B366" i="46"/>
  <c r="D366" i="46"/>
  <c r="E366" i="46"/>
  <c r="F366" i="46"/>
  <c r="G366" i="46"/>
  <c r="H366" i="46"/>
  <c r="I366" i="46"/>
  <c r="J366" i="46"/>
  <c r="K366" i="46"/>
  <c r="L366" i="46"/>
  <c r="M366" i="46"/>
  <c r="N366" i="46"/>
  <c r="O366" i="46"/>
  <c r="Q366" i="46"/>
  <c r="R366" i="46"/>
  <c r="S366" i="46"/>
  <c r="U366" i="46"/>
  <c r="V366" i="46"/>
  <c r="W366" i="46"/>
  <c r="X366" i="46"/>
  <c r="Y366" i="46"/>
  <c r="Z366" i="46"/>
  <c r="AA366" i="46"/>
  <c r="AC366" i="46"/>
  <c r="AD366" i="46"/>
  <c r="AE366" i="46"/>
  <c r="AF366" i="46"/>
  <c r="AG366" i="46"/>
  <c r="AH366" i="46"/>
  <c r="AI366" i="46"/>
  <c r="AJ366" i="46"/>
  <c r="AK366" i="46"/>
  <c r="AM366" i="46"/>
  <c r="AN366" i="46"/>
  <c r="AO366" i="46"/>
  <c r="AP366" i="46"/>
  <c r="AR366" i="46"/>
  <c r="AS366" i="46"/>
  <c r="AT366" i="46"/>
  <c r="AU366" i="46"/>
  <c r="AW366" i="46"/>
  <c r="A367" i="46"/>
  <c r="B367" i="46"/>
  <c r="D367" i="46"/>
  <c r="E367" i="46"/>
  <c r="F367" i="46"/>
  <c r="G367" i="46"/>
  <c r="H367" i="46"/>
  <c r="I367" i="46"/>
  <c r="J367" i="46"/>
  <c r="K367" i="46"/>
  <c r="L367" i="46"/>
  <c r="M367" i="46"/>
  <c r="N367" i="46"/>
  <c r="O367" i="46"/>
  <c r="Q367" i="46"/>
  <c r="R367" i="46"/>
  <c r="S367" i="46"/>
  <c r="U367" i="46"/>
  <c r="V367" i="46"/>
  <c r="W367" i="46"/>
  <c r="X367" i="46"/>
  <c r="Y367" i="46"/>
  <c r="Z367" i="46"/>
  <c r="AA367" i="46"/>
  <c r="AC367" i="46"/>
  <c r="AD367" i="46"/>
  <c r="AE367" i="46"/>
  <c r="AF367" i="46"/>
  <c r="AG367" i="46"/>
  <c r="AH367" i="46"/>
  <c r="AI367" i="46"/>
  <c r="AJ367" i="46"/>
  <c r="AK367" i="46"/>
  <c r="AM367" i="46"/>
  <c r="AN367" i="46"/>
  <c r="AO367" i="46"/>
  <c r="AP367" i="46"/>
  <c r="AR367" i="46"/>
  <c r="AS367" i="46"/>
  <c r="AT367" i="46"/>
  <c r="AU367" i="46"/>
  <c r="AW367" i="46"/>
  <c r="A368" i="46"/>
  <c r="B368" i="46"/>
  <c r="D368" i="46"/>
  <c r="E368" i="46"/>
  <c r="F368" i="46"/>
  <c r="G368" i="46"/>
  <c r="H368" i="46"/>
  <c r="I368" i="46"/>
  <c r="J368" i="46"/>
  <c r="K368" i="46"/>
  <c r="L368" i="46"/>
  <c r="M368" i="46"/>
  <c r="N368" i="46"/>
  <c r="O368" i="46"/>
  <c r="Q368" i="46"/>
  <c r="R368" i="46"/>
  <c r="S368" i="46"/>
  <c r="U368" i="46"/>
  <c r="V368" i="46"/>
  <c r="W368" i="46"/>
  <c r="X368" i="46"/>
  <c r="Y368" i="46"/>
  <c r="Z368" i="46"/>
  <c r="AA368" i="46"/>
  <c r="AC368" i="46"/>
  <c r="AD368" i="46"/>
  <c r="AE368" i="46"/>
  <c r="AF368" i="46"/>
  <c r="AG368" i="46"/>
  <c r="AH368" i="46"/>
  <c r="AI368" i="46"/>
  <c r="AJ368" i="46"/>
  <c r="AK368" i="46"/>
  <c r="AM368" i="46"/>
  <c r="AN368" i="46"/>
  <c r="AO368" i="46"/>
  <c r="AP368" i="46"/>
  <c r="AR368" i="46"/>
  <c r="AS368" i="46"/>
  <c r="AT368" i="46"/>
  <c r="AU368" i="46"/>
  <c r="AW368" i="46"/>
  <c r="A369" i="46"/>
  <c r="B369" i="46"/>
  <c r="D369" i="46"/>
  <c r="E369" i="46"/>
  <c r="F369" i="46"/>
  <c r="G369" i="46"/>
  <c r="H369" i="46"/>
  <c r="I369" i="46"/>
  <c r="J369" i="46"/>
  <c r="K369" i="46"/>
  <c r="L369" i="46"/>
  <c r="M369" i="46"/>
  <c r="N369" i="46"/>
  <c r="O369" i="46"/>
  <c r="Q369" i="46"/>
  <c r="R369" i="46"/>
  <c r="S369" i="46"/>
  <c r="U369" i="46"/>
  <c r="V369" i="46"/>
  <c r="W369" i="46"/>
  <c r="X369" i="46"/>
  <c r="Y369" i="46"/>
  <c r="Z369" i="46"/>
  <c r="AA369" i="46"/>
  <c r="AC369" i="46"/>
  <c r="AD369" i="46"/>
  <c r="AE369" i="46"/>
  <c r="AF369" i="46"/>
  <c r="AG369" i="46"/>
  <c r="AH369" i="46"/>
  <c r="AI369" i="46"/>
  <c r="AJ369" i="46"/>
  <c r="AK369" i="46"/>
  <c r="AM369" i="46"/>
  <c r="AN369" i="46"/>
  <c r="AO369" i="46"/>
  <c r="AP369" i="46"/>
  <c r="AR369" i="46"/>
  <c r="AS369" i="46"/>
  <c r="AT369" i="46"/>
  <c r="AU369" i="46"/>
  <c r="AW369" i="46"/>
  <c r="A370" i="46"/>
  <c r="X370" i="46"/>
  <c r="A3" i="51"/>
  <c r="B3" i="51"/>
  <c r="C3" i="51"/>
  <c r="D3" i="51"/>
  <c r="E3" i="51"/>
  <c r="J4" i="51"/>
  <c r="K4" i="51"/>
  <c r="L4" i="51"/>
  <c r="M4" i="51"/>
  <c r="N4" i="51"/>
  <c r="O4" i="51"/>
  <c r="Q4" i="51"/>
  <c r="R4" i="51"/>
  <c r="S4" i="51"/>
  <c r="AF4" i="51"/>
  <c r="AG4" i="51"/>
  <c r="AH4" i="51"/>
  <c r="AI4" i="51"/>
  <c r="AJ4" i="51"/>
  <c r="AK4" i="51"/>
  <c r="B5" i="51"/>
  <c r="D5" i="51"/>
  <c r="AC5" i="51"/>
  <c r="AD5" i="51"/>
  <c r="AE5" i="51"/>
  <c r="AF5" i="51"/>
  <c r="AG5" i="51"/>
  <c r="AH5" i="51"/>
  <c r="AI5" i="51"/>
  <c r="AJ5" i="51"/>
  <c r="AK5" i="51"/>
  <c r="AM5" i="51"/>
  <c r="AN5" i="51"/>
  <c r="AO5" i="51"/>
  <c r="AP5" i="51"/>
  <c r="AR5" i="51"/>
  <c r="AS5" i="51"/>
  <c r="AT5" i="51"/>
  <c r="AU5" i="51"/>
  <c r="H6" i="51"/>
  <c r="K6" i="51"/>
  <c r="N6" i="51"/>
  <c r="R6" i="51"/>
  <c r="AC6" i="51"/>
  <c r="AD6" i="51"/>
  <c r="AE6" i="51"/>
  <c r="AF6" i="51"/>
  <c r="AG6" i="51"/>
  <c r="AH6" i="51"/>
  <c r="AI6" i="51"/>
  <c r="AJ6" i="51"/>
  <c r="AK6" i="51"/>
  <c r="D8" i="51"/>
  <c r="E8" i="51"/>
  <c r="F8" i="51"/>
  <c r="G8" i="51"/>
  <c r="H8" i="51"/>
  <c r="I8" i="51"/>
  <c r="J8" i="51"/>
  <c r="K8" i="51"/>
  <c r="L8" i="51"/>
  <c r="M8" i="51"/>
  <c r="N8" i="51"/>
  <c r="O8" i="51"/>
  <c r="Q8" i="51"/>
  <c r="R8" i="51"/>
  <c r="S8" i="51"/>
  <c r="Z8" i="51"/>
  <c r="AA8" i="51"/>
  <c r="AC8" i="51"/>
  <c r="AD8" i="51"/>
  <c r="AE8" i="51"/>
  <c r="AF8" i="51"/>
  <c r="AG8" i="51"/>
  <c r="AH8" i="51"/>
  <c r="AI8" i="51"/>
  <c r="AJ8" i="51"/>
  <c r="AK8" i="51"/>
  <c r="AM8" i="51"/>
  <c r="AN8" i="51"/>
  <c r="AO8" i="51"/>
  <c r="AP8" i="51"/>
  <c r="AR8" i="51"/>
  <c r="AS8" i="51"/>
  <c r="AT8" i="51"/>
  <c r="AU8" i="51"/>
  <c r="AW8" i="51"/>
  <c r="AY8" i="51"/>
  <c r="BA8" i="51"/>
  <c r="BB8" i="51"/>
  <c r="A10" i="51"/>
  <c r="B10" i="51"/>
  <c r="D10" i="51"/>
  <c r="E10" i="51"/>
  <c r="F10" i="51"/>
  <c r="G10" i="51"/>
  <c r="H10" i="51"/>
  <c r="J10" i="51"/>
  <c r="K10" i="51"/>
  <c r="M10" i="51"/>
  <c r="N10" i="51"/>
  <c r="Q10" i="51"/>
  <c r="R10" i="51"/>
  <c r="S10" i="51"/>
  <c r="U10" i="51"/>
  <c r="V10" i="51"/>
  <c r="W10" i="51"/>
  <c r="X10" i="51"/>
  <c r="Y10" i="51"/>
  <c r="Z10" i="51"/>
  <c r="AA10" i="51"/>
  <c r="AC10" i="51"/>
  <c r="AD10" i="51"/>
  <c r="AE10" i="51"/>
  <c r="AF10" i="51"/>
  <c r="AG10" i="51"/>
  <c r="AH10" i="51"/>
  <c r="AI10" i="51"/>
  <c r="AJ10" i="51"/>
  <c r="AK10" i="51"/>
  <c r="AM10" i="51"/>
  <c r="AN10" i="51"/>
  <c r="AO10" i="51"/>
  <c r="AP10" i="51"/>
  <c r="AR10" i="51"/>
  <c r="AS10" i="51"/>
  <c r="AT10" i="51"/>
  <c r="AU10" i="51"/>
  <c r="AW10" i="51"/>
  <c r="AY10" i="51"/>
  <c r="BA10" i="51"/>
  <c r="BB10" i="51"/>
  <c r="A11" i="51"/>
  <c r="B11" i="51"/>
  <c r="D11" i="51"/>
  <c r="E11" i="51"/>
  <c r="F11" i="51"/>
  <c r="G11" i="51"/>
  <c r="H11" i="51"/>
  <c r="I11" i="51"/>
  <c r="J11" i="51"/>
  <c r="K11" i="51"/>
  <c r="L11" i="51"/>
  <c r="M11" i="51"/>
  <c r="N11" i="51"/>
  <c r="O11" i="51"/>
  <c r="Q11" i="51"/>
  <c r="R11" i="51"/>
  <c r="S11" i="51"/>
  <c r="U11" i="51"/>
  <c r="V11" i="51"/>
  <c r="W11" i="51"/>
  <c r="X11" i="51"/>
  <c r="Y11" i="51"/>
  <c r="Z11" i="51"/>
  <c r="AA11" i="51"/>
  <c r="AC11" i="51"/>
  <c r="AD11" i="51"/>
  <c r="AE11" i="51"/>
  <c r="AF11" i="51"/>
  <c r="AG11" i="51"/>
  <c r="AH11" i="51"/>
  <c r="AI11" i="51"/>
  <c r="AJ11" i="51"/>
  <c r="AK11" i="51"/>
  <c r="AM11" i="51"/>
  <c r="AN11" i="51"/>
  <c r="AO11" i="51"/>
  <c r="AP11" i="51"/>
  <c r="AR11" i="51"/>
  <c r="AS11" i="51"/>
  <c r="AT11" i="51"/>
  <c r="AU11" i="51"/>
  <c r="AW11" i="51"/>
  <c r="AY11" i="51"/>
  <c r="BA11" i="51"/>
  <c r="BB11" i="51"/>
  <c r="A12" i="51"/>
  <c r="B12" i="51"/>
  <c r="D12" i="51"/>
  <c r="E12" i="51"/>
  <c r="F12" i="51"/>
  <c r="G12" i="51"/>
  <c r="H12" i="51"/>
  <c r="I12" i="51"/>
  <c r="J12" i="51"/>
  <c r="K12" i="51"/>
  <c r="L12" i="51"/>
  <c r="M12" i="51"/>
  <c r="N12" i="51"/>
  <c r="O12" i="51"/>
  <c r="Q12" i="51"/>
  <c r="R12" i="51"/>
  <c r="S12" i="51"/>
  <c r="U12" i="51"/>
  <c r="V12" i="51"/>
  <c r="W12" i="51"/>
  <c r="X12" i="51"/>
  <c r="Y12" i="51"/>
  <c r="Z12" i="51"/>
  <c r="AA12" i="51"/>
  <c r="AC12" i="51"/>
  <c r="AD12" i="51"/>
  <c r="AE12" i="51"/>
  <c r="AF12" i="51"/>
  <c r="AG12" i="51"/>
  <c r="AH12" i="51"/>
  <c r="AI12" i="51"/>
  <c r="AJ12" i="51"/>
  <c r="AK12" i="51"/>
  <c r="AM12" i="51"/>
  <c r="AN12" i="51"/>
  <c r="AO12" i="51"/>
  <c r="AP12" i="51"/>
  <c r="AR12" i="51"/>
  <c r="AS12" i="51"/>
  <c r="AT12" i="51"/>
  <c r="AU12" i="51"/>
  <c r="AW12" i="51"/>
  <c r="AY12" i="51"/>
  <c r="BA12" i="51"/>
  <c r="BB12" i="51"/>
  <c r="A13" i="51"/>
  <c r="B13" i="51"/>
  <c r="D13" i="51"/>
  <c r="E13" i="51"/>
  <c r="F13" i="51"/>
  <c r="G13" i="51"/>
  <c r="H13" i="51"/>
  <c r="I13" i="51"/>
  <c r="J13" i="51"/>
  <c r="K13" i="51"/>
  <c r="L13" i="51"/>
  <c r="M13" i="51"/>
  <c r="N13" i="51"/>
  <c r="O13" i="51"/>
  <c r="Q13" i="51"/>
  <c r="R13" i="51"/>
  <c r="S13" i="51"/>
  <c r="U13" i="51"/>
  <c r="V13" i="51"/>
  <c r="W13" i="51"/>
  <c r="X13" i="51"/>
  <c r="Y13" i="51"/>
  <c r="Z13" i="51"/>
  <c r="AA13" i="51"/>
  <c r="AC13" i="51"/>
  <c r="AD13" i="51"/>
  <c r="AE13" i="51"/>
  <c r="AF13" i="51"/>
  <c r="AG13" i="51"/>
  <c r="AH13" i="51"/>
  <c r="AI13" i="51"/>
  <c r="AJ13" i="51"/>
  <c r="AK13" i="51"/>
  <c r="AM13" i="51"/>
  <c r="AN13" i="51"/>
  <c r="AO13" i="51"/>
  <c r="AP13" i="51"/>
  <c r="AR13" i="51"/>
  <c r="AS13" i="51"/>
  <c r="AT13" i="51"/>
  <c r="AU13" i="51"/>
  <c r="AW13" i="51"/>
  <c r="AY13" i="51"/>
  <c r="BA13" i="51"/>
  <c r="BB13" i="51"/>
  <c r="A14" i="51"/>
  <c r="B14" i="51"/>
  <c r="D14" i="51"/>
  <c r="E14" i="51"/>
  <c r="F14" i="51"/>
  <c r="G14" i="51"/>
  <c r="H14" i="51"/>
  <c r="I14" i="51"/>
  <c r="J14" i="51"/>
  <c r="K14" i="51"/>
  <c r="L14" i="51"/>
  <c r="M14" i="51"/>
  <c r="N14" i="51"/>
  <c r="O14" i="51"/>
  <c r="Q14" i="51"/>
  <c r="R14" i="51"/>
  <c r="S14" i="51"/>
  <c r="U14" i="51"/>
  <c r="V14" i="51"/>
  <c r="W14" i="51"/>
  <c r="X14" i="51"/>
  <c r="Y14" i="51"/>
  <c r="Z14" i="51"/>
  <c r="AA14" i="51"/>
  <c r="AC14" i="51"/>
  <c r="AD14" i="51"/>
  <c r="AE14" i="51"/>
  <c r="AF14" i="51"/>
  <c r="AG14" i="51"/>
  <c r="AH14" i="51"/>
  <c r="AI14" i="51"/>
  <c r="AJ14" i="51"/>
  <c r="AK14" i="51"/>
  <c r="AM14" i="51"/>
  <c r="AN14" i="51"/>
  <c r="AO14" i="51"/>
  <c r="AP14" i="51"/>
  <c r="AR14" i="51"/>
  <c r="AS14" i="51"/>
  <c r="AT14" i="51"/>
  <c r="AU14" i="51"/>
  <c r="AW14" i="51"/>
  <c r="AY14" i="51"/>
  <c r="BA14" i="51"/>
  <c r="BB14" i="51"/>
  <c r="A15" i="51"/>
  <c r="B15" i="51"/>
  <c r="D15" i="51"/>
  <c r="E15" i="51"/>
  <c r="F15" i="51"/>
  <c r="G15" i="51"/>
  <c r="H15" i="51"/>
  <c r="I15" i="51"/>
  <c r="J15" i="51"/>
  <c r="K15" i="51"/>
  <c r="L15" i="51"/>
  <c r="M15" i="51"/>
  <c r="N15" i="51"/>
  <c r="O15" i="51"/>
  <c r="Q15" i="51"/>
  <c r="R15" i="51"/>
  <c r="S15" i="51"/>
  <c r="U15" i="51"/>
  <c r="V15" i="51"/>
  <c r="W15" i="51"/>
  <c r="X15" i="51"/>
  <c r="Y15" i="51"/>
  <c r="Z15" i="51"/>
  <c r="AA15" i="51"/>
  <c r="AC15" i="51"/>
  <c r="AD15" i="51"/>
  <c r="AE15" i="51"/>
  <c r="AF15" i="51"/>
  <c r="AG15" i="51"/>
  <c r="AH15" i="51"/>
  <c r="AI15" i="51"/>
  <c r="AJ15" i="51"/>
  <c r="AK15" i="51"/>
  <c r="AM15" i="51"/>
  <c r="AN15" i="51"/>
  <c r="AO15" i="51"/>
  <c r="AP15" i="51"/>
  <c r="AR15" i="51"/>
  <c r="AS15" i="51"/>
  <c r="AT15" i="51"/>
  <c r="AU15" i="51"/>
  <c r="AW15" i="51"/>
  <c r="AY15" i="51"/>
  <c r="BA15" i="51"/>
  <c r="BB15" i="51"/>
  <c r="A16" i="51"/>
  <c r="B16" i="51"/>
  <c r="D16" i="51"/>
  <c r="E16" i="51"/>
  <c r="F16" i="51"/>
  <c r="G16" i="51"/>
  <c r="H16" i="51"/>
  <c r="I16" i="51"/>
  <c r="J16" i="51"/>
  <c r="K16" i="51"/>
  <c r="L16" i="51"/>
  <c r="M16" i="51"/>
  <c r="N16" i="51"/>
  <c r="O16" i="51"/>
  <c r="Q16" i="51"/>
  <c r="R16" i="51"/>
  <c r="S16" i="51"/>
  <c r="U16" i="51"/>
  <c r="V16" i="51"/>
  <c r="W16" i="51"/>
  <c r="X16" i="51"/>
  <c r="Y16" i="51"/>
  <c r="Z16" i="51"/>
  <c r="AA16" i="51"/>
  <c r="AC16" i="51"/>
  <c r="AD16" i="51"/>
  <c r="AE16" i="51"/>
  <c r="AF16" i="51"/>
  <c r="AG16" i="51"/>
  <c r="AH16" i="51"/>
  <c r="AI16" i="51"/>
  <c r="AJ16" i="51"/>
  <c r="AK16" i="51"/>
  <c r="AM16" i="51"/>
  <c r="AN16" i="51"/>
  <c r="AO16" i="51"/>
  <c r="AP16" i="51"/>
  <c r="AR16" i="51"/>
  <c r="AS16" i="51"/>
  <c r="AT16" i="51"/>
  <c r="AU16" i="51"/>
  <c r="AW16" i="51"/>
  <c r="AY16" i="51"/>
  <c r="BA16" i="51"/>
  <c r="BB16" i="51"/>
  <c r="A17" i="51"/>
  <c r="B17" i="51"/>
  <c r="D17" i="51"/>
  <c r="E17" i="51"/>
  <c r="F17" i="51"/>
  <c r="G17" i="51"/>
  <c r="H17" i="51"/>
  <c r="I17" i="51"/>
  <c r="J17" i="51"/>
  <c r="K17" i="51"/>
  <c r="L17" i="51"/>
  <c r="M17" i="51"/>
  <c r="N17" i="51"/>
  <c r="O17" i="51"/>
  <c r="Q17" i="51"/>
  <c r="R17" i="51"/>
  <c r="S17" i="51"/>
  <c r="U17" i="51"/>
  <c r="V17" i="51"/>
  <c r="W17" i="51"/>
  <c r="X17" i="51"/>
  <c r="Y17" i="51"/>
  <c r="Z17" i="51"/>
  <c r="AA17" i="51"/>
  <c r="AC17" i="51"/>
  <c r="AD17" i="51"/>
  <c r="AE17" i="51"/>
  <c r="AF17" i="51"/>
  <c r="AG17" i="51"/>
  <c r="AH17" i="51"/>
  <c r="AI17" i="51"/>
  <c r="AJ17" i="51"/>
  <c r="AK17" i="51"/>
  <c r="AM17" i="51"/>
  <c r="AN17" i="51"/>
  <c r="AO17" i="51"/>
  <c r="AP17" i="51"/>
  <c r="AR17" i="51"/>
  <c r="AS17" i="51"/>
  <c r="AT17" i="51"/>
  <c r="AU17" i="51"/>
  <c r="AW17" i="51"/>
  <c r="AY17" i="51"/>
  <c r="BA17" i="51"/>
  <c r="BB17" i="51"/>
  <c r="A18" i="51"/>
  <c r="B18" i="51"/>
  <c r="D18" i="51"/>
  <c r="E18" i="51"/>
  <c r="F18" i="51"/>
  <c r="G18" i="51"/>
  <c r="H18" i="51"/>
  <c r="I18" i="51"/>
  <c r="J18" i="51"/>
  <c r="K18" i="51"/>
  <c r="L18" i="51"/>
  <c r="M18" i="51"/>
  <c r="N18" i="51"/>
  <c r="O18" i="51"/>
  <c r="Q18" i="51"/>
  <c r="R18" i="51"/>
  <c r="S18" i="51"/>
  <c r="U18" i="51"/>
  <c r="V18" i="51"/>
  <c r="W18" i="51"/>
  <c r="X18" i="51"/>
  <c r="Y18" i="51"/>
  <c r="Z18" i="51"/>
  <c r="AA18" i="51"/>
  <c r="AC18" i="51"/>
  <c r="AD18" i="51"/>
  <c r="AE18" i="51"/>
  <c r="AF18" i="51"/>
  <c r="AG18" i="51"/>
  <c r="AH18" i="51"/>
  <c r="AI18" i="51"/>
  <c r="AJ18" i="51"/>
  <c r="AK18" i="51"/>
  <c r="AM18" i="51"/>
  <c r="AN18" i="51"/>
  <c r="AO18" i="51"/>
  <c r="AP18" i="51"/>
  <c r="AR18" i="51"/>
  <c r="AS18" i="51"/>
  <c r="AT18" i="51"/>
  <c r="AU18" i="51"/>
  <c r="AW18" i="51"/>
  <c r="AY18" i="51"/>
  <c r="BA18" i="51"/>
  <c r="BB18" i="51"/>
  <c r="A19" i="51"/>
  <c r="B19" i="51"/>
  <c r="D19" i="51"/>
  <c r="E19" i="51"/>
  <c r="F19" i="51"/>
  <c r="G19" i="51"/>
  <c r="H19" i="51"/>
  <c r="I19" i="51"/>
  <c r="J19" i="51"/>
  <c r="K19" i="51"/>
  <c r="L19" i="51"/>
  <c r="M19" i="51"/>
  <c r="N19" i="51"/>
  <c r="O19" i="51"/>
  <c r="Q19" i="51"/>
  <c r="R19" i="51"/>
  <c r="S19" i="51"/>
  <c r="U19" i="51"/>
  <c r="V19" i="51"/>
  <c r="W19" i="51"/>
  <c r="X19" i="51"/>
  <c r="Y19" i="51"/>
  <c r="Z19" i="51"/>
  <c r="AA19" i="51"/>
  <c r="AC19" i="51"/>
  <c r="AD19" i="51"/>
  <c r="AE19" i="51"/>
  <c r="AF19" i="51"/>
  <c r="AG19" i="51"/>
  <c r="AH19" i="51"/>
  <c r="AI19" i="51"/>
  <c r="AJ19" i="51"/>
  <c r="AK19" i="51"/>
  <c r="AM19" i="51"/>
  <c r="AN19" i="51"/>
  <c r="AO19" i="51"/>
  <c r="AP19" i="51"/>
  <c r="AR19" i="51"/>
  <c r="AS19" i="51"/>
  <c r="AT19" i="51"/>
  <c r="AU19" i="51"/>
  <c r="AW19" i="51"/>
  <c r="AY19" i="51"/>
  <c r="BA19" i="51"/>
  <c r="BB19" i="51"/>
  <c r="A20" i="51"/>
  <c r="B20" i="51"/>
  <c r="D20" i="51"/>
  <c r="E20" i="51"/>
  <c r="F20" i="51"/>
  <c r="G20" i="51"/>
  <c r="H20" i="51"/>
  <c r="I20" i="51"/>
  <c r="J20" i="51"/>
  <c r="K20" i="51"/>
  <c r="L20" i="51"/>
  <c r="M20" i="51"/>
  <c r="N20" i="51"/>
  <c r="O20" i="51"/>
  <c r="Q20" i="51"/>
  <c r="R20" i="51"/>
  <c r="S20" i="51"/>
  <c r="U20" i="51"/>
  <c r="V20" i="51"/>
  <c r="W20" i="51"/>
  <c r="X20" i="51"/>
  <c r="Y20" i="51"/>
  <c r="Z20" i="51"/>
  <c r="AA20" i="51"/>
  <c r="AC20" i="51"/>
  <c r="AD20" i="51"/>
  <c r="AE20" i="51"/>
  <c r="AF20" i="51"/>
  <c r="AG20" i="51"/>
  <c r="AH20" i="51"/>
  <c r="AI20" i="51"/>
  <c r="AJ20" i="51"/>
  <c r="AK20" i="51"/>
  <c r="AM20" i="51"/>
  <c r="AN20" i="51"/>
  <c r="AO20" i="51"/>
  <c r="AP20" i="51"/>
  <c r="AR20" i="51"/>
  <c r="AS20" i="51"/>
  <c r="AT20" i="51"/>
  <c r="AU20" i="51"/>
  <c r="AW20" i="51"/>
  <c r="AY20" i="51"/>
  <c r="BA20" i="51"/>
  <c r="BB20" i="51"/>
  <c r="A21" i="51"/>
  <c r="B21" i="51"/>
  <c r="D21" i="51"/>
  <c r="E21" i="51"/>
  <c r="F21" i="51"/>
  <c r="G21" i="51"/>
  <c r="H21" i="51"/>
  <c r="I21" i="51"/>
  <c r="J21" i="51"/>
  <c r="K21" i="51"/>
  <c r="L21" i="51"/>
  <c r="M21" i="51"/>
  <c r="N21" i="51"/>
  <c r="O21" i="51"/>
  <c r="Q21" i="51"/>
  <c r="R21" i="51"/>
  <c r="S21" i="51"/>
  <c r="U21" i="51"/>
  <c r="V21" i="51"/>
  <c r="W21" i="51"/>
  <c r="X21" i="51"/>
  <c r="Y21" i="51"/>
  <c r="Z21" i="51"/>
  <c r="AA21" i="51"/>
  <c r="AC21" i="51"/>
  <c r="AD21" i="51"/>
  <c r="AE21" i="51"/>
  <c r="AF21" i="51"/>
  <c r="AG21" i="51"/>
  <c r="AH21" i="51"/>
  <c r="AI21" i="51"/>
  <c r="AJ21" i="51"/>
  <c r="AK21" i="51"/>
  <c r="AM21" i="51"/>
  <c r="AN21" i="51"/>
  <c r="AO21" i="51"/>
  <c r="AP21" i="51"/>
  <c r="AR21" i="51"/>
  <c r="AS21" i="51"/>
  <c r="AT21" i="51"/>
  <c r="AU21" i="51"/>
  <c r="AW21" i="51"/>
  <c r="AY21" i="51"/>
  <c r="BA21" i="51"/>
  <c r="BB21" i="51"/>
  <c r="A22" i="51"/>
  <c r="B22" i="51"/>
  <c r="D22" i="51"/>
  <c r="E22" i="51"/>
  <c r="F22" i="51"/>
  <c r="G22" i="51"/>
  <c r="H22" i="51"/>
  <c r="I22" i="51"/>
  <c r="J22" i="51"/>
  <c r="K22" i="51"/>
  <c r="L22" i="51"/>
  <c r="M22" i="51"/>
  <c r="N22" i="51"/>
  <c r="O22" i="51"/>
  <c r="Q22" i="51"/>
  <c r="R22" i="51"/>
  <c r="S22" i="51"/>
  <c r="U22" i="51"/>
  <c r="V22" i="51"/>
  <c r="W22" i="51"/>
  <c r="X22" i="51"/>
  <c r="Y22" i="51"/>
  <c r="Z22" i="51"/>
  <c r="AA22" i="51"/>
  <c r="AC22" i="51"/>
  <c r="AD22" i="51"/>
  <c r="AE22" i="51"/>
  <c r="AF22" i="51"/>
  <c r="AG22" i="51"/>
  <c r="AH22" i="51"/>
  <c r="AI22" i="51"/>
  <c r="AJ22" i="51"/>
  <c r="AK22" i="51"/>
  <c r="AM22" i="51"/>
  <c r="AN22" i="51"/>
  <c r="AO22" i="51"/>
  <c r="AP22" i="51"/>
  <c r="AR22" i="51"/>
  <c r="AS22" i="51"/>
  <c r="AT22" i="51"/>
  <c r="AU22" i="51"/>
  <c r="AW22" i="51"/>
  <c r="AY22" i="51"/>
  <c r="BA22" i="51"/>
  <c r="BB22" i="51"/>
  <c r="A23" i="51"/>
  <c r="B23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Q23" i="51"/>
  <c r="R23" i="51"/>
  <c r="S23" i="51"/>
  <c r="U23" i="51"/>
  <c r="V23" i="51"/>
  <c r="W23" i="51"/>
  <c r="X23" i="51"/>
  <c r="Y23" i="51"/>
  <c r="Z23" i="51"/>
  <c r="AA23" i="51"/>
  <c r="AC23" i="51"/>
  <c r="AD23" i="51"/>
  <c r="AE23" i="51"/>
  <c r="AF23" i="51"/>
  <c r="AG23" i="51"/>
  <c r="AH23" i="51"/>
  <c r="AI23" i="51"/>
  <c r="AJ23" i="51"/>
  <c r="AK23" i="51"/>
  <c r="AM23" i="51"/>
  <c r="AN23" i="51"/>
  <c r="AO23" i="51"/>
  <c r="AP23" i="51"/>
  <c r="AR23" i="51"/>
  <c r="AS23" i="51"/>
  <c r="AT23" i="51"/>
  <c r="AU23" i="51"/>
  <c r="AW23" i="51"/>
  <c r="AY23" i="51"/>
  <c r="BA23" i="51"/>
  <c r="BB23" i="51"/>
  <c r="A24" i="51"/>
  <c r="B24" i="51"/>
  <c r="D24" i="51"/>
  <c r="E24" i="51"/>
  <c r="F24" i="51"/>
  <c r="G24" i="51"/>
  <c r="H24" i="51"/>
  <c r="I24" i="51"/>
  <c r="J24" i="51"/>
  <c r="K24" i="51"/>
  <c r="L24" i="51"/>
  <c r="M24" i="51"/>
  <c r="N24" i="51"/>
  <c r="O24" i="51"/>
  <c r="Q24" i="51"/>
  <c r="R24" i="51"/>
  <c r="S24" i="51"/>
  <c r="U24" i="51"/>
  <c r="V24" i="51"/>
  <c r="W24" i="51"/>
  <c r="X24" i="51"/>
  <c r="Y24" i="51"/>
  <c r="Z24" i="51"/>
  <c r="AA24" i="51"/>
  <c r="AC24" i="51"/>
  <c r="AD24" i="51"/>
  <c r="AE24" i="51"/>
  <c r="AF24" i="51"/>
  <c r="AG24" i="51"/>
  <c r="AH24" i="51"/>
  <c r="AI24" i="51"/>
  <c r="AJ24" i="51"/>
  <c r="AK24" i="51"/>
  <c r="AM24" i="51"/>
  <c r="AN24" i="51"/>
  <c r="AO24" i="51"/>
  <c r="AP24" i="51"/>
  <c r="AR24" i="51"/>
  <c r="AS24" i="51"/>
  <c r="AT24" i="51"/>
  <c r="AU24" i="51"/>
  <c r="AW24" i="51"/>
  <c r="AY24" i="51"/>
  <c r="BA24" i="51"/>
  <c r="BB24" i="51"/>
  <c r="A25" i="51"/>
  <c r="B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Q25" i="51"/>
  <c r="R25" i="51"/>
  <c r="S25" i="51"/>
  <c r="U25" i="51"/>
  <c r="V25" i="51"/>
  <c r="W25" i="51"/>
  <c r="X25" i="51"/>
  <c r="Y25" i="51"/>
  <c r="Z25" i="51"/>
  <c r="AA25" i="51"/>
  <c r="AC25" i="51"/>
  <c r="AD25" i="51"/>
  <c r="AE25" i="51"/>
  <c r="AF25" i="51"/>
  <c r="AG25" i="51"/>
  <c r="AH25" i="51"/>
  <c r="AI25" i="51"/>
  <c r="AJ25" i="51"/>
  <c r="AK25" i="51"/>
  <c r="AM25" i="51"/>
  <c r="AN25" i="51"/>
  <c r="AO25" i="51"/>
  <c r="AP25" i="51"/>
  <c r="AR25" i="51"/>
  <c r="AS25" i="51"/>
  <c r="AT25" i="51"/>
  <c r="AU25" i="51"/>
  <c r="AW25" i="51"/>
  <c r="AY25" i="51"/>
  <c r="BA25" i="51"/>
  <c r="BB25" i="51"/>
  <c r="A26" i="51"/>
  <c r="B26" i="51"/>
  <c r="D26" i="51"/>
  <c r="E26" i="51"/>
  <c r="F26" i="51"/>
  <c r="G26" i="51"/>
  <c r="H26" i="51"/>
  <c r="I26" i="51"/>
  <c r="J26" i="51"/>
  <c r="K26" i="51"/>
  <c r="L26" i="51"/>
  <c r="M26" i="51"/>
  <c r="N26" i="51"/>
  <c r="O26" i="51"/>
  <c r="Q26" i="51"/>
  <c r="R26" i="51"/>
  <c r="S26" i="51"/>
  <c r="U26" i="51"/>
  <c r="V26" i="51"/>
  <c r="W26" i="51"/>
  <c r="X26" i="51"/>
  <c r="Y26" i="51"/>
  <c r="Z26" i="51"/>
  <c r="AA26" i="51"/>
  <c r="AC26" i="51"/>
  <c r="AD26" i="51"/>
  <c r="AE26" i="51"/>
  <c r="AF26" i="51"/>
  <c r="AG26" i="51"/>
  <c r="AH26" i="51"/>
  <c r="AI26" i="51"/>
  <c r="AJ26" i="51"/>
  <c r="AK26" i="51"/>
  <c r="AM26" i="51"/>
  <c r="AN26" i="51"/>
  <c r="AO26" i="51"/>
  <c r="AP26" i="51"/>
  <c r="AR26" i="51"/>
  <c r="AS26" i="51"/>
  <c r="AT26" i="51"/>
  <c r="AU26" i="51"/>
  <c r="AW26" i="51"/>
  <c r="AY26" i="51"/>
  <c r="BA26" i="51"/>
  <c r="BB26" i="51"/>
  <c r="A27" i="51"/>
  <c r="B27" i="51"/>
  <c r="D27" i="51"/>
  <c r="E27" i="51"/>
  <c r="F27" i="51"/>
  <c r="G27" i="51"/>
  <c r="H27" i="51"/>
  <c r="I27" i="51"/>
  <c r="J27" i="51"/>
  <c r="K27" i="51"/>
  <c r="L27" i="51"/>
  <c r="M27" i="51"/>
  <c r="N27" i="51"/>
  <c r="O27" i="51"/>
  <c r="Q27" i="51"/>
  <c r="R27" i="51"/>
  <c r="S27" i="51"/>
  <c r="U27" i="51"/>
  <c r="V27" i="51"/>
  <c r="W27" i="51"/>
  <c r="X27" i="51"/>
  <c r="Y27" i="51"/>
  <c r="Z27" i="51"/>
  <c r="AA27" i="51"/>
  <c r="AC27" i="51"/>
  <c r="AD27" i="51"/>
  <c r="AE27" i="51"/>
  <c r="AF27" i="51"/>
  <c r="AG27" i="51"/>
  <c r="AH27" i="51"/>
  <c r="AI27" i="51"/>
  <c r="AJ27" i="51"/>
  <c r="AK27" i="51"/>
  <c r="AM27" i="51"/>
  <c r="AN27" i="51"/>
  <c r="AO27" i="51"/>
  <c r="AP27" i="51"/>
  <c r="AR27" i="51"/>
  <c r="AS27" i="51"/>
  <c r="AT27" i="51"/>
  <c r="AU27" i="51"/>
  <c r="AW27" i="51"/>
  <c r="AY27" i="51"/>
  <c r="BA27" i="51"/>
  <c r="BB27" i="51"/>
  <c r="A28" i="51"/>
  <c r="B28" i="51"/>
  <c r="D28" i="51"/>
  <c r="E28" i="51"/>
  <c r="F28" i="51"/>
  <c r="G28" i="51"/>
  <c r="H28" i="51"/>
  <c r="I28" i="51"/>
  <c r="J28" i="51"/>
  <c r="K28" i="51"/>
  <c r="L28" i="51"/>
  <c r="M28" i="51"/>
  <c r="N28" i="51"/>
  <c r="O28" i="51"/>
  <c r="Q28" i="51"/>
  <c r="R28" i="51"/>
  <c r="S28" i="51"/>
  <c r="U28" i="51"/>
  <c r="V28" i="51"/>
  <c r="W28" i="51"/>
  <c r="X28" i="51"/>
  <c r="Y28" i="51"/>
  <c r="Z28" i="51"/>
  <c r="AA28" i="51"/>
  <c r="AC28" i="51"/>
  <c r="AD28" i="51"/>
  <c r="AE28" i="51"/>
  <c r="AF28" i="51"/>
  <c r="AG28" i="51"/>
  <c r="AH28" i="51"/>
  <c r="AI28" i="51"/>
  <c r="AJ28" i="51"/>
  <c r="AK28" i="51"/>
  <c r="AM28" i="51"/>
  <c r="AN28" i="51"/>
  <c r="AO28" i="51"/>
  <c r="AP28" i="51"/>
  <c r="AR28" i="51"/>
  <c r="AS28" i="51"/>
  <c r="AT28" i="51"/>
  <c r="AU28" i="51"/>
  <c r="AW28" i="51"/>
  <c r="AY28" i="51"/>
  <c r="BA28" i="51"/>
  <c r="BB28" i="51"/>
  <c r="A29" i="51"/>
  <c r="B29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Q29" i="51"/>
  <c r="R29" i="51"/>
  <c r="S29" i="51"/>
  <c r="U29" i="51"/>
  <c r="V29" i="51"/>
  <c r="W29" i="51"/>
  <c r="X29" i="51"/>
  <c r="Y29" i="51"/>
  <c r="Z29" i="51"/>
  <c r="AA29" i="51"/>
  <c r="AC29" i="51"/>
  <c r="AD29" i="51"/>
  <c r="AE29" i="51"/>
  <c r="AF29" i="51"/>
  <c r="AG29" i="51"/>
  <c r="AH29" i="51"/>
  <c r="AI29" i="51"/>
  <c r="AJ29" i="51"/>
  <c r="AK29" i="51"/>
  <c r="AM29" i="51"/>
  <c r="AN29" i="51"/>
  <c r="AO29" i="51"/>
  <c r="AP29" i="51"/>
  <c r="AR29" i="51"/>
  <c r="AS29" i="51"/>
  <c r="AT29" i="51"/>
  <c r="AU29" i="51"/>
  <c r="AW29" i="51"/>
  <c r="AY29" i="51"/>
  <c r="BA29" i="51"/>
  <c r="BB29" i="51"/>
  <c r="A30" i="51"/>
  <c r="B30" i="51"/>
  <c r="D30" i="51"/>
  <c r="E30" i="51"/>
  <c r="F30" i="51"/>
  <c r="G30" i="51"/>
  <c r="H30" i="51"/>
  <c r="I30" i="51"/>
  <c r="J30" i="51"/>
  <c r="K30" i="51"/>
  <c r="L30" i="51"/>
  <c r="M30" i="51"/>
  <c r="N30" i="51"/>
  <c r="O30" i="51"/>
  <c r="Q30" i="51"/>
  <c r="R30" i="51"/>
  <c r="S30" i="51"/>
  <c r="U30" i="51"/>
  <c r="V30" i="51"/>
  <c r="W30" i="51"/>
  <c r="X30" i="51"/>
  <c r="Y30" i="51"/>
  <c r="Z30" i="51"/>
  <c r="AA30" i="51"/>
  <c r="AC30" i="51"/>
  <c r="AD30" i="51"/>
  <c r="AE30" i="51"/>
  <c r="AF30" i="51"/>
  <c r="AG30" i="51"/>
  <c r="AH30" i="51"/>
  <c r="AI30" i="51"/>
  <c r="AJ30" i="51"/>
  <c r="AK30" i="51"/>
  <c r="AM30" i="51"/>
  <c r="AN30" i="51"/>
  <c r="AO30" i="51"/>
  <c r="AP30" i="51"/>
  <c r="AR30" i="51"/>
  <c r="AS30" i="51"/>
  <c r="AT30" i="51"/>
  <c r="AU30" i="51"/>
  <c r="AW30" i="51"/>
  <c r="AY30" i="51"/>
  <c r="BA30" i="51"/>
  <c r="BB30" i="51"/>
  <c r="A31" i="51"/>
  <c r="B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Q31" i="51"/>
  <c r="R31" i="51"/>
  <c r="S31" i="51"/>
  <c r="U31" i="51"/>
  <c r="V31" i="51"/>
  <c r="W31" i="51"/>
  <c r="X31" i="51"/>
  <c r="Y31" i="51"/>
  <c r="Z31" i="51"/>
  <c r="AA31" i="51"/>
  <c r="AC31" i="51"/>
  <c r="AD31" i="51"/>
  <c r="AE31" i="51"/>
  <c r="AF31" i="51"/>
  <c r="AG31" i="51"/>
  <c r="AH31" i="51"/>
  <c r="AI31" i="51"/>
  <c r="AJ31" i="51"/>
  <c r="AK31" i="51"/>
  <c r="AM31" i="51"/>
  <c r="AN31" i="51"/>
  <c r="AO31" i="51"/>
  <c r="AP31" i="51"/>
  <c r="AR31" i="51"/>
  <c r="AS31" i="51"/>
  <c r="AT31" i="51"/>
  <c r="AU31" i="51"/>
  <c r="AW31" i="51"/>
  <c r="AY31" i="51"/>
  <c r="BA31" i="51"/>
  <c r="BB31" i="51"/>
  <c r="A32" i="51"/>
  <c r="B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Q32" i="51"/>
  <c r="R32" i="51"/>
  <c r="S32" i="51"/>
  <c r="U32" i="51"/>
  <c r="V32" i="51"/>
  <c r="W32" i="51"/>
  <c r="X32" i="51"/>
  <c r="Y32" i="51"/>
  <c r="Z32" i="51"/>
  <c r="AA32" i="51"/>
  <c r="AC32" i="51"/>
  <c r="AD32" i="51"/>
  <c r="AE32" i="51"/>
  <c r="AF32" i="51"/>
  <c r="AG32" i="51"/>
  <c r="AH32" i="51"/>
  <c r="AI32" i="51"/>
  <c r="AJ32" i="51"/>
  <c r="AK32" i="51"/>
  <c r="AM32" i="51"/>
  <c r="AN32" i="51"/>
  <c r="AO32" i="51"/>
  <c r="AP32" i="51"/>
  <c r="AR32" i="51"/>
  <c r="AS32" i="51"/>
  <c r="AT32" i="51"/>
  <c r="AU32" i="51"/>
  <c r="AW32" i="51"/>
  <c r="AY32" i="51"/>
  <c r="BA32" i="51"/>
  <c r="BB32" i="51"/>
  <c r="A33" i="51"/>
  <c r="B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Q33" i="51"/>
  <c r="R33" i="51"/>
  <c r="S33" i="51"/>
  <c r="U33" i="51"/>
  <c r="V33" i="51"/>
  <c r="W33" i="51"/>
  <c r="X33" i="51"/>
  <c r="Y33" i="51"/>
  <c r="Z33" i="51"/>
  <c r="AA33" i="51"/>
  <c r="AC33" i="51"/>
  <c r="AD33" i="51"/>
  <c r="AE33" i="51"/>
  <c r="AF33" i="51"/>
  <c r="AG33" i="51"/>
  <c r="AH33" i="51"/>
  <c r="AI33" i="51"/>
  <c r="AJ33" i="51"/>
  <c r="AK33" i="51"/>
  <c r="AM33" i="51"/>
  <c r="AN33" i="51"/>
  <c r="AO33" i="51"/>
  <c r="AP33" i="51"/>
  <c r="AR33" i="51"/>
  <c r="AS33" i="51"/>
  <c r="AT33" i="51"/>
  <c r="AU33" i="51"/>
  <c r="AW33" i="51"/>
  <c r="AY33" i="51"/>
  <c r="BA33" i="51"/>
  <c r="BB33" i="51"/>
  <c r="A34" i="51"/>
  <c r="B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Q34" i="51"/>
  <c r="R34" i="51"/>
  <c r="S34" i="51"/>
  <c r="U34" i="51"/>
  <c r="V34" i="51"/>
  <c r="W34" i="51"/>
  <c r="X34" i="51"/>
  <c r="Y34" i="51"/>
  <c r="Z34" i="51"/>
  <c r="AA34" i="51"/>
  <c r="AC34" i="51"/>
  <c r="AD34" i="51"/>
  <c r="AE34" i="51"/>
  <c r="AF34" i="51"/>
  <c r="AG34" i="51"/>
  <c r="AH34" i="51"/>
  <c r="AI34" i="51"/>
  <c r="AJ34" i="51"/>
  <c r="AK34" i="51"/>
  <c r="AM34" i="51"/>
  <c r="AN34" i="51"/>
  <c r="AO34" i="51"/>
  <c r="AP34" i="51"/>
  <c r="AR34" i="51"/>
  <c r="AS34" i="51"/>
  <c r="AT34" i="51"/>
  <c r="AU34" i="51"/>
  <c r="AW34" i="51"/>
  <c r="AY34" i="51"/>
  <c r="BA34" i="51"/>
  <c r="BB34" i="51"/>
  <c r="A35" i="51"/>
  <c r="B35" i="51"/>
  <c r="D35" i="51"/>
  <c r="E35" i="51"/>
  <c r="F35" i="51"/>
  <c r="G35" i="51"/>
  <c r="H35" i="51"/>
  <c r="I35" i="51"/>
  <c r="J35" i="51"/>
  <c r="K35" i="51"/>
  <c r="L35" i="51"/>
  <c r="M35" i="51"/>
  <c r="N35" i="51"/>
  <c r="O35" i="51"/>
  <c r="Q35" i="51"/>
  <c r="R35" i="51"/>
  <c r="S35" i="51"/>
  <c r="U35" i="51"/>
  <c r="V35" i="51"/>
  <c r="W35" i="51"/>
  <c r="X35" i="51"/>
  <c r="Y35" i="51"/>
  <c r="Z35" i="51"/>
  <c r="AA35" i="51"/>
  <c r="AC35" i="51"/>
  <c r="AD35" i="51"/>
  <c r="AE35" i="51"/>
  <c r="AF35" i="51"/>
  <c r="AG35" i="51"/>
  <c r="AH35" i="51"/>
  <c r="AI35" i="51"/>
  <c r="AJ35" i="51"/>
  <c r="AK35" i="51"/>
  <c r="AM35" i="51"/>
  <c r="AN35" i="51"/>
  <c r="AO35" i="51"/>
  <c r="AP35" i="51"/>
  <c r="AR35" i="51"/>
  <c r="AS35" i="51"/>
  <c r="AT35" i="51"/>
  <c r="AU35" i="51"/>
  <c r="AW35" i="51"/>
  <c r="AY35" i="51"/>
  <c r="BA35" i="51"/>
  <c r="BB35" i="51"/>
  <c r="A36" i="51"/>
  <c r="B36" i="51"/>
  <c r="D36" i="51"/>
  <c r="E36" i="51"/>
  <c r="F36" i="51"/>
  <c r="G36" i="51"/>
  <c r="H36" i="51"/>
  <c r="I36" i="51"/>
  <c r="J36" i="51"/>
  <c r="K36" i="51"/>
  <c r="L36" i="51"/>
  <c r="M36" i="51"/>
  <c r="N36" i="51"/>
  <c r="O36" i="51"/>
  <c r="Q36" i="51"/>
  <c r="R36" i="51"/>
  <c r="S36" i="51"/>
  <c r="U36" i="51"/>
  <c r="V36" i="51"/>
  <c r="W36" i="51"/>
  <c r="X36" i="51"/>
  <c r="Y36" i="51"/>
  <c r="Z36" i="51"/>
  <c r="AA36" i="51"/>
  <c r="AC36" i="51"/>
  <c r="AD36" i="51"/>
  <c r="AE36" i="51"/>
  <c r="AF36" i="51"/>
  <c r="AG36" i="51"/>
  <c r="AH36" i="51"/>
  <c r="AI36" i="51"/>
  <c r="AJ36" i="51"/>
  <c r="AK36" i="51"/>
  <c r="AM36" i="51"/>
  <c r="AN36" i="51"/>
  <c r="AO36" i="51"/>
  <c r="AP36" i="51"/>
  <c r="AR36" i="51"/>
  <c r="AS36" i="51"/>
  <c r="AT36" i="51"/>
  <c r="AU36" i="51"/>
  <c r="AW36" i="51"/>
  <c r="AY36" i="51"/>
  <c r="BA36" i="51"/>
  <c r="BB36" i="51"/>
  <c r="A37" i="51"/>
  <c r="B37" i="51"/>
  <c r="D37" i="51"/>
  <c r="E37" i="51"/>
  <c r="F37" i="51"/>
  <c r="G37" i="51"/>
  <c r="H37" i="51"/>
  <c r="I37" i="51"/>
  <c r="J37" i="51"/>
  <c r="K37" i="51"/>
  <c r="L37" i="51"/>
  <c r="M37" i="51"/>
  <c r="N37" i="51"/>
  <c r="O37" i="51"/>
  <c r="Q37" i="51"/>
  <c r="R37" i="51"/>
  <c r="S37" i="51"/>
  <c r="U37" i="51"/>
  <c r="V37" i="51"/>
  <c r="W37" i="51"/>
  <c r="X37" i="51"/>
  <c r="Y37" i="51"/>
  <c r="Z37" i="51"/>
  <c r="AA37" i="51"/>
  <c r="AC37" i="51"/>
  <c r="AD37" i="51"/>
  <c r="AE37" i="51"/>
  <c r="AF37" i="51"/>
  <c r="AG37" i="51"/>
  <c r="AH37" i="51"/>
  <c r="AI37" i="51"/>
  <c r="AJ37" i="51"/>
  <c r="AK37" i="51"/>
  <c r="AM37" i="51"/>
  <c r="AN37" i="51"/>
  <c r="AO37" i="51"/>
  <c r="AP37" i="51"/>
  <c r="AR37" i="51"/>
  <c r="AS37" i="51"/>
  <c r="AT37" i="51"/>
  <c r="AU37" i="51"/>
  <c r="AW37" i="51"/>
  <c r="AY37" i="51"/>
  <c r="BA37" i="51"/>
  <c r="BB37" i="51"/>
  <c r="A38" i="51"/>
  <c r="B38" i="51"/>
  <c r="D38" i="51"/>
  <c r="E38" i="51"/>
  <c r="F38" i="51"/>
  <c r="G38" i="51"/>
  <c r="H38" i="51"/>
  <c r="I38" i="51"/>
  <c r="J38" i="51"/>
  <c r="K38" i="51"/>
  <c r="L38" i="51"/>
  <c r="M38" i="51"/>
  <c r="N38" i="51"/>
  <c r="O38" i="51"/>
  <c r="Q38" i="51"/>
  <c r="R38" i="51"/>
  <c r="S38" i="51"/>
  <c r="U38" i="51"/>
  <c r="V38" i="51"/>
  <c r="W38" i="51"/>
  <c r="X38" i="51"/>
  <c r="Y38" i="51"/>
  <c r="Z38" i="51"/>
  <c r="AA38" i="51"/>
  <c r="AC38" i="51"/>
  <c r="AD38" i="51"/>
  <c r="AE38" i="51"/>
  <c r="AF38" i="51"/>
  <c r="AG38" i="51"/>
  <c r="AH38" i="51"/>
  <c r="AI38" i="51"/>
  <c r="AJ38" i="51"/>
  <c r="AK38" i="51"/>
  <c r="AM38" i="51"/>
  <c r="AN38" i="51"/>
  <c r="AO38" i="51"/>
  <c r="AP38" i="51"/>
  <c r="AR38" i="51"/>
  <c r="AS38" i="51"/>
  <c r="AT38" i="51"/>
  <c r="AU38" i="51"/>
  <c r="AW38" i="51"/>
  <c r="AY38" i="51"/>
  <c r="BA38" i="51"/>
  <c r="BB38" i="51"/>
  <c r="A39" i="51"/>
  <c r="B39" i="51"/>
  <c r="D39" i="51"/>
  <c r="E39" i="51"/>
  <c r="F39" i="51"/>
  <c r="G39" i="51"/>
  <c r="H39" i="51"/>
  <c r="I39" i="51"/>
  <c r="J39" i="51"/>
  <c r="K39" i="51"/>
  <c r="L39" i="51"/>
  <c r="M39" i="51"/>
  <c r="N39" i="51"/>
  <c r="O39" i="51"/>
  <c r="Q39" i="51"/>
  <c r="R39" i="51"/>
  <c r="S39" i="51"/>
  <c r="U39" i="51"/>
  <c r="V39" i="51"/>
  <c r="W39" i="51"/>
  <c r="X39" i="51"/>
  <c r="Y39" i="51"/>
  <c r="Z39" i="51"/>
  <c r="AA39" i="51"/>
  <c r="AC39" i="51"/>
  <c r="AD39" i="51"/>
  <c r="AE39" i="51"/>
  <c r="AF39" i="51"/>
  <c r="AG39" i="51"/>
  <c r="AH39" i="51"/>
  <c r="AI39" i="51"/>
  <c r="AJ39" i="51"/>
  <c r="AK39" i="51"/>
  <c r="AM39" i="51"/>
  <c r="AN39" i="51"/>
  <c r="AO39" i="51"/>
  <c r="AP39" i="51"/>
  <c r="AR39" i="51"/>
  <c r="AS39" i="51"/>
  <c r="AT39" i="51"/>
  <c r="AU39" i="51"/>
  <c r="AW39" i="51"/>
  <c r="AY39" i="51"/>
  <c r="BA39" i="51"/>
  <c r="BB39" i="51"/>
  <c r="A40" i="51"/>
  <c r="B40" i="51"/>
  <c r="D40" i="51"/>
  <c r="E40" i="51"/>
  <c r="F40" i="51"/>
  <c r="G40" i="51"/>
  <c r="H40" i="51"/>
  <c r="I40" i="51"/>
  <c r="J40" i="51"/>
  <c r="K40" i="51"/>
  <c r="L40" i="51"/>
  <c r="M40" i="51"/>
  <c r="N40" i="51"/>
  <c r="O40" i="51"/>
  <c r="Q40" i="51"/>
  <c r="R40" i="51"/>
  <c r="S40" i="51"/>
  <c r="U40" i="51"/>
  <c r="V40" i="51"/>
  <c r="W40" i="51"/>
  <c r="X40" i="51"/>
  <c r="Y40" i="51"/>
  <c r="Z40" i="51"/>
  <c r="AA40" i="51"/>
  <c r="AC40" i="51"/>
  <c r="AD40" i="51"/>
  <c r="AE40" i="51"/>
  <c r="AF40" i="51"/>
  <c r="AG40" i="51"/>
  <c r="AH40" i="51"/>
  <c r="AI40" i="51"/>
  <c r="AJ40" i="51"/>
  <c r="AK40" i="51"/>
  <c r="AM40" i="51"/>
  <c r="AN40" i="51"/>
  <c r="AO40" i="51"/>
  <c r="AP40" i="51"/>
  <c r="AR40" i="51"/>
  <c r="AS40" i="51"/>
  <c r="AT40" i="51"/>
  <c r="AU40" i="51"/>
  <c r="AW40" i="51"/>
  <c r="AY40" i="51"/>
  <c r="BA40" i="51"/>
  <c r="BB40" i="51"/>
  <c r="A41" i="51"/>
  <c r="B41" i="51"/>
  <c r="D41" i="51"/>
  <c r="E41" i="51"/>
  <c r="F41" i="51"/>
  <c r="G41" i="51"/>
  <c r="H41" i="51"/>
  <c r="I41" i="51"/>
  <c r="J41" i="51"/>
  <c r="K41" i="51"/>
  <c r="L41" i="51"/>
  <c r="M41" i="51"/>
  <c r="N41" i="51"/>
  <c r="O41" i="51"/>
  <c r="Q41" i="51"/>
  <c r="R41" i="51"/>
  <c r="S41" i="51"/>
  <c r="U41" i="51"/>
  <c r="V41" i="51"/>
  <c r="W41" i="51"/>
  <c r="X41" i="51"/>
  <c r="Y41" i="51"/>
  <c r="Z41" i="51"/>
  <c r="AA41" i="51"/>
  <c r="AC41" i="51"/>
  <c r="AD41" i="51"/>
  <c r="AE41" i="51"/>
  <c r="AF41" i="51"/>
  <c r="AG41" i="51"/>
  <c r="AH41" i="51"/>
  <c r="AI41" i="51"/>
  <c r="AJ41" i="51"/>
  <c r="AK41" i="51"/>
  <c r="AM41" i="51"/>
  <c r="AN41" i="51"/>
  <c r="AO41" i="51"/>
  <c r="AP41" i="51"/>
  <c r="AR41" i="51"/>
  <c r="AS41" i="51"/>
  <c r="AT41" i="51"/>
  <c r="AU41" i="51"/>
  <c r="AW41" i="51"/>
  <c r="AY41" i="51"/>
  <c r="BA41" i="51"/>
  <c r="BB41" i="51"/>
  <c r="A42" i="51"/>
  <c r="B42" i="51"/>
  <c r="D42" i="51"/>
  <c r="E42" i="51"/>
  <c r="F42" i="51"/>
  <c r="G42" i="51"/>
  <c r="H42" i="51"/>
  <c r="I42" i="51"/>
  <c r="J42" i="51"/>
  <c r="K42" i="51"/>
  <c r="L42" i="51"/>
  <c r="M42" i="51"/>
  <c r="N42" i="51"/>
  <c r="O42" i="51"/>
  <c r="Q42" i="51"/>
  <c r="R42" i="51"/>
  <c r="S42" i="51"/>
  <c r="U42" i="51"/>
  <c r="V42" i="51"/>
  <c r="W42" i="51"/>
  <c r="X42" i="51"/>
  <c r="Y42" i="51"/>
  <c r="Z42" i="51"/>
  <c r="AA42" i="51"/>
  <c r="AC42" i="51"/>
  <c r="AD42" i="51"/>
  <c r="AE42" i="51"/>
  <c r="AF42" i="51"/>
  <c r="AG42" i="51"/>
  <c r="AH42" i="51"/>
  <c r="AI42" i="51"/>
  <c r="AJ42" i="51"/>
  <c r="AK42" i="51"/>
  <c r="AM42" i="51"/>
  <c r="AN42" i="51"/>
  <c r="AO42" i="51"/>
  <c r="AP42" i="51"/>
  <c r="AR42" i="51"/>
  <c r="AS42" i="51"/>
  <c r="AT42" i="51"/>
  <c r="AU42" i="51"/>
  <c r="AW42" i="51"/>
  <c r="AY42" i="51"/>
  <c r="BA42" i="51"/>
  <c r="BB42" i="51"/>
  <c r="A43" i="51"/>
  <c r="B43" i="51"/>
  <c r="D43" i="51"/>
  <c r="E43" i="51"/>
  <c r="F43" i="51"/>
  <c r="G43" i="51"/>
  <c r="H43" i="51"/>
  <c r="I43" i="51"/>
  <c r="J43" i="51"/>
  <c r="K43" i="51"/>
  <c r="L43" i="51"/>
  <c r="M43" i="51"/>
  <c r="N43" i="51"/>
  <c r="O43" i="51"/>
  <c r="Q43" i="51"/>
  <c r="R43" i="51"/>
  <c r="S43" i="51"/>
  <c r="U43" i="51"/>
  <c r="V43" i="51"/>
  <c r="W43" i="51"/>
  <c r="X43" i="51"/>
  <c r="Y43" i="51"/>
  <c r="Z43" i="51"/>
  <c r="AA43" i="51"/>
  <c r="AC43" i="51"/>
  <c r="AD43" i="51"/>
  <c r="AE43" i="51"/>
  <c r="AF43" i="51"/>
  <c r="AG43" i="51"/>
  <c r="AH43" i="51"/>
  <c r="AI43" i="51"/>
  <c r="AJ43" i="51"/>
  <c r="AK43" i="51"/>
  <c r="AM43" i="51"/>
  <c r="AN43" i="51"/>
  <c r="AO43" i="51"/>
  <c r="AP43" i="51"/>
  <c r="AR43" i="51"/>
  <c r="AS43" i="51"/>
  <c r="AT43" i="51"/>
  <c r="AU43" i="51"/>
  <c r="AW43" i="51"/>
  <c r="AY43" i="51"/>
  <c r="BA43" i="51"/>
  <c r="BB43" i="51"/>
  <c r="A44" i="51"/>
  <c r="B44" i="51"/>
  <c r="D44" i="51"/>
  <c r="E44" i="51"/>
  <c r="F44" i="51"/>
  <c r="G44" i="51"/>
  <c r="H44" i="51"/>
  <c r="I44" i="51"/>
  <c r="J44" i="51"/>
  <c r="K44" i="51"/>
  <c r="L44" i="51"/>
  <c r="M44" i="51"/>
  <c r="N44" i="51"/>
  <c r="O44" i="51"/>
  <c r="Q44" i="51"/>
  <c r="R44" i="51"/>
  <c r="S44" i="51"/>
  <c r="U44" i="51"/>
  <c r="V44" i="51"/>
  <c r="W44" i="51"/>
  <c r="X44" i="51"/>
  <c r="Y44" i="51"/>
  <c r="Z44" i="51"/>
  <c r="AA44" i="51"/>
  <c r="AC44" i="51"/>
  <c r="AD44" i="51"/>
  <c r="AE44" i="51"/>
  <c r="AF44" i="51"/>
  <c r="AG44" i="51"/>
  <c r="AH44" i="51"/>
  <c r="AI44" i="51"/>
  <c r="AJ44" i="51"/>
  <c r="AK44" i="51"/>
  <c r="AM44" i="51"/>
  <c r="AN44" i="51"/>
  <c r="AO44" i="51"/>
  <c r="AP44" i="51"/>
  <c r="AR44" i="51"/>
  <c r="AS44" i="51"/>
  <c r="AT44" i="51"/>
  <c r="AU44" i="51"/>
  <c r="AW44" i="51"/>
  <c r="AY44" i="51"/>
  <c r="BA44" i="51"/>
  <c r="BB44" i="51"/>
  <c r="A45" i="51"/>
  <c r="B45" i="51"/>
  <c r="D45" i="51"/>
  <c r="E45" i="51"/>
  <c r="F45" i="51"/>
  <c r="G45" i="51"/>
  <c r="H45" i="51"/>
  <c r="I45" i="51"/>
  <c r="J45" i="51"/>
  <c r="K45" i="51"/>
  <c r="L45" i="51"/>
  <c r="M45" i="51"/>
  <c r="N45" i="51"/>
  <c r="O45" i="51"/>
  <c r="Q45" i="51"/>
  <c r="R45" i="51"/>
  <c r="S45" i="51"/>
  <c r="U45" i="51"/>
  <c r="V45" i="51"/>
  <c r="W45" i="51"/>
  <c r="X45" i="51"/>
  <c r="Y45" i="51"/>
  <c r="Z45" i="51"/>
  <c r="AA45" i="51"/>
  <c r="AC45" i="51"/>
  <c r="AD45" i="51"/>
  <c r="AE45" i="51"/>
  <c r="AF45" i="51"/>
  <c r="AG45" i="51"/>
  <c r="AH45" i="51"/>
  <c r="AI45" i="51"/>
  <c r="AJ45" i="51"/>
  <c r="AK45" i="51"/>
  <c r="AM45" i="51"/>
  <c r="AN45" i="51"/>
  <c r="AO45" i="51"/>
  <c r="AP45" i="51"/>
  <c r="AR45" i="51"/>
  <c r="AS45" i="51"/>
  <c r="AT45" i="51"/>
  <c r="AU45" i="51"/>
  <c r="AW45" i="51"/>
  <c r="AY45" i="51"/>
  <c r="BA45" i="51"/>
  <c r="BB45" i="51"/>
  <c r="A46" i="51"/>
  <c r="B46" i="51"/>
  <c r="D46" i="51"/>
  <c r="E46" i="51"/>
  <c r="F46" i="51"/>
  <c r="G46" i="51"/>
  <c r="H46" i="51"/>
  <c r="I46" i="51"/>
  <c r="J46" i="51"/>
  <c r="K46" i="51"/>
  <c r="L46" i="51"/>
  <c r="M46" i="51"/>
  <c r="N46" i="51"/>
  <c r="O46" i="51"/>
  <c r="Q46" i="51"/>
  <c r="R46" i="51"/>
  <c r="S46" i="51"/>
  <c r="U46" i="51"/>
  <c r="V46" i="51"/>
  <c r="W46" i="51"/>
  <c r="X46" i="51"/>
  <c r="Y46" i="51"/>
  <c r="Z46" i="51"/>
  <c r="AA46" i="51"/>
  <c r="AC46" i="51"/>
  <c r="AD46" i="51"/>
  <c r="AE46" i="51"/>
  <c r="AF46" i="51"/>
  <c r="AG46" i="51"/>
  <c r="AH46" i="51"/>
  <c r="AI46" i="51"/>
  <c r="AJ46" i="51"/>
  <c r="AK46" i="51"/>
  <c r="AM46" i="51"/>
  <c r="AN46" i="51"/>
  <c r="AO46" i="51"/>
  <c r="AP46" i="51"/>
  <c r="AR46" i="51"/>
  <c r="AS46" i="51"/>
  <c r="AT46" i="51"/>
  <c r="AU46" i="51"/>
  <c r="AW46" i="51"/>
  <c r="AY46" i="51"/>
  <c r="BA46" i="51"/>
  <c r="BB46" i="51"/>
  <c r="A47" i="51"/>
  <c r="B47" i="51"/>
  <c r="D47" i="51"/>
  <c r="E47" i="51"/>
  <c r="F47" i="51"/>
  <c r="G47" i="51"/>
  <c r="H47" i="51"/>
  <c r="I47" i="51"/>
  <c r="J47" i="51"/>
  <c r="K47" i="51"/>
  <c r="L47" i="51"/>
  <c r="M47" i="51"/>
  <c r="N47" i="51"/>
  <c r="O47" i="51"/>
  <c r="Q47" i="51"/>
  <c r="R47" i="51"/>
  <c r="S47" i="51"/>
  <c r="U47" i="51"/>
  <c r="V47" i="51"/>
  <c r="W47" i="51"/>
  <c r="X47" i="51"/>
  <c r="Y47" i="51"/>
  <c r="Z47" i="51"/>
  <c r="AA47" i="51"/>
  <c r="AC47" i="51"/>
  <c r="AD47" i="51"/>
  <c r="AE47" i="51"/>
  <c r="AF47" i="51"/>
  <c r="AG47" i="51"/>
  <c r="AH47" i="51"/>
  <c r="AI47" i="51"/>
  <c r="AJ47" i="51"/>
  <c r="AK47" i="51"/>
  <c r="AM47" i="51"/>
  <c r="AN47" i="51"/>
  <c r="AO47" i="51"/>
  <c r="AP47" i="51"/>
  <c r="AR47" i="51"/>
  <c r="AS47" i="51"/>
  <c r="AT47" i="51"/>
  <c r="AU47" i="51"/>
  <c r="AW47" i="51"/>
  <c r="AY47" i="51"/>
  <c r="BA47" i="51"/>
  <c r="BB47" i="51"/>
  <c r="A48" i="51"/>
  <c r="B48" i="51"/>
  <c r="D48" i="51"/>
  <c r="E48" i="51"/>
  <c r="F48" i="51"/>
  <c r="G48" i="51"/>
  <c r="H48" i="51"/>
  <c r="I48" i="51"/>
  <c r="J48" i="51"/>
  <c r="K48" i="51"/>
  <c r="L48" i="51"/>
  <c r="M48" i="51"/>
  <c r="N48" i="51"/>
  <c r="O48" i="51"/>
  <c r="Q48" i="51"/>
  <c r="R48" i="51"/>
  <c r="S48" i="51"/>
  <c r="U48" i="51"/>
  <c r="V48" i="51"/>
  <c r="W48" i="51"/>
  <c r="X48" i="51"/>
  <c r="Y48" i="51"/>
  <c r="Z48" i="51"/>
  <c r="AA48" i="51"/>
  <c r="AC48" i="51"/>
  <c r="AD48" i="51"/>
  <c r="AE48" i="51"/>
  <c r="AF48" i="51"/>
  <c r="AG48" i="51"/>
  <c r="AH48" i="51"/>
  <c r="AI48" i="51"/>
  <c r="AJ48" i="51"/>
  <c r="AK48" i="51"/>
  <c r="AM48" i="51"/>
  <c r="AN48" i="51"/>
  <c r="AO48" i="51"/>
  <c r="AP48" i="51"/>
  <c r="AR48" i="51"/>
  <c r="AS48" i="51"/>
  <c r="AT48" i="51"/>
  <c r="AU48" i="51"/>
  <c r="AW48" i="51"/>
  <c r="AY48" i="51"/>
  <c r="BA48" i="51"/>
  <c r="BB48" i="51"/>
  <c r="A49" i="51"/>
  <c r="B49" i="51"/>
  <c r="D49" i="51"/>
  <c r="E49" i="51"/>
  <c r="F49" i="51"/>
  <c r="G49" i="51"/>
  <c r="H49" i="51"/>
  <c r="I49" i="51"/>
  <c r="J49" i="51"/>
  <c r="K49" i="51"/>
  <c r="L49" i="51"/>
  <c r="M49" i="51"/>
  <c r="N49" i="51"/>
  <c r="O49" i="51"/>
  <c r="Q49" i="51"/>
  <c r="R49" i="51"/>
  <c r="S49" i="51"/>
  <c r="U49" i="51"/>
  <c r="V49" i="51"/>
  <c r="W49" i="51"/>
  <c r="X49" i="51"/>
  <c r="Y49" i="51"/>
  <c r="Z49" i="51"/>
  <c r="AA49" i="51"/>
  <c r="AC49" i="51"/>
  <c r="AD49" i="51"/>
  <c r="AE49" i="51"/>
  <c r="AF49" i="51"/>
  <c r="AG49" i="51"/>
  <c r="AH49" i="51"/>
  <c r="AI49" i="51"/>
  <c r="AJ49" i="51"/>
  <c r="AK49" i="51"/>
  <c r="AM49" i="51"/>
  <c r="AN49" i="51"/>
  <c r="AO49" i="51"/>
  <c r="AP49" i="51"/>
  <c r="AR49" i="51"/>
  <c r="AS49" i="51"/>
  <c r="AT49" i="51"/>
  <c r="AU49" i="51"/>
  <c r="AW49" i="51"/>
  <c r="AY49" i="51"/>
  <c r="BA49" i="51"/>
  <c r="BB49" i="51"/>
  <c r="A50" i="51"/>
  <c r="B50" i="51"/>
  <c r="D50" i="51"/>
  <c r="E50" i="51"/>
  <c r="F50" i="51"/>
  <c r="G50" i="51"/>
  <c r="H50" i="51"/>
  <c r="I50" i="51"/>
  <c r="J50" i="51"/>
  <c r="K50" i="51"/>
  <c r="L50" i="51"/>
  <c r="M50" i="51"/>
  <c r="N50" i="51"/>
  <c r="O50" i="51"/>
  <c r="Q50" i="51"/>
  <c r="R50" i="51"/>
  <c r="S50" i="51"/>
  <c r="U50" i="51"/>
  <c r="V50" i="51"/>
  <c r="W50" i="51"/>
  <c r="X50" i="51"/>
  <c r="Y50" i="51"/>
  <c r="Z50" i="51"/>
  <c r="AA50" i="51"/>
  <c r="AC50" i="51"/>
  <c r="AD50" i="51"/>
  <c r="AE50" i="51"/>
  <c r="AF50" i="51"/>
  <c r="AG50" i="51"/>
  <c r="AH50" i="51"/>
  <c r="AI50" i="51"/>
  <c r="AJ50" i="51"/>
  <c r="AK50" i="51"/>
  <c r="AM50" i="51"/>
  <c r="AN50" i="51"/>
  <c r="AO50" i="51"/>
  <c r="AP50" i="51"/>
  <c r="AR50" i="51"/>
  <c r="AS50" i="51"/>
  <c r="AT50" i="51"/>
  <c r="AU50" i="51"/>
  <c r="AW50" i="51"/>
  <c r="AY50" i="51"/>
  <c r="BA50" i="51"/>
  <c r="BB50" i="51"/>
  <c r="A51" i="51"/>
  <c r="B51" i="51"/>
  <c r="D51" i="51"/>
  <c r="E51" i="51"/>
  <c r="F51" i="51"/>
  <c r="G51" i="51"/>
  <c r="H51" i="51"/>
  <c r="I51" i="51"/>
  <c r="J51" i="51"/>
  <c r="K51" i="51"/>
  <c r="L51" i="51"/>
  <c r="M51" i="51"/>
  <c r="N51" i="51"/>
  <c r="O51" i="51"/>
  <c r="Q51" i="51"/>
  <c r="R51" i="51"/>
  <c r="S51" i="51"/>
  <c r="U51" i="51"/>
  <c r="V51" i="51"/>
  <c r="W51" i="51"/>
  <c r="X51" i="51"/>
  <c r="Y51" i="51"/>
  <c r="Z51" i="51"/>
  <c r="AA51" i="51"/>
  <c r="AC51" i="51"/>
  <c r="AD51" i="51"/>
  <c r="AE51" i="51"/>
  <c r="AF51" i="51"/>
  <c r="AG51" i="51"/>
  <c r="AH51" i="51"/>
  <c r="AI51" i="51"/>
  <c r="AJ51" i="51"/>
  <c r="AK51" i="51"/>
  <c r="AM51" i="51"/>
  <c r="AN51" i="51"/>
  <c r="AO51" i="51"/>
  <c r="AP51" i="51"/>
  <c r="AR51" i="51"/>
  <c r="AS51" i="51"/>
  <c r="AT51" i="51"/>
  <c r="AU51" i="51"/>
  <c r="AW51" i="51"/>
  <c r="AY51" i="51"/>
  <c r="BA51" i="51"/>
  <c r="BB51" i="51"/>
  <c r="A52" i="51"/>
  <c r="B52" i="51"/>
  <c r="D52" i="51"/>
  <c r="E52" i="51"/>
  <c r="F52" i="51"/>
  <c r="G52" i="51"/>
  <c r="H52" i="51"/>
  <c r="I52" i="51"/>
  <c r="J52" i="51"/>
  <c r="K52" i="51"/>
  <c r="L52" i="51"/>
  <c r="M52" i="51"/>
  <c r="N52" i="51"/>
  <c r="O52" i="51"/>
  <c r="Q52" i="51"/>
  <c r="R52" i="51"/>
  <c r="S52" i="51"/>
  <c r="U52" i="51"/>
  <c r="V52" i="51"/>
  <c r="W52" i="51"/>
  <c r="X52" i="51"/>
  <c r="Y52" i="51"/>
  <c r="Z52" i="51"/>
  <c r="AA52" i="51"/>
  <c r="AC52" i="51"/>
  <c r="AD52" i="51"/>
  <c r="AE52" i="51"/>
  <c r="AF52" i="51"/>
  <c r="AG52" i="51"/>
  <c r="AH52" i="51"/>
  <c r="AI52" i="51"/>
  <c r="AJ52" i="51"/>
  <c r="AK52" i="51"/>
  <c r="AM52" i="51"/>
  <c r="AN52" i="51"/>
  <c r="AO52" i="51"/>
  <c r="AP52" i="51"/>
  <c r="AR52" i="51"/>
  <c r="AS52" i="51"/>
  <c r="AT52" i="51"/>
  <c r="AU52" i="51"/>
  <c r="AW52" i="51"/>
  <c r="AY52" i="51"/>
  <c r="BA52" i="51"/>
  <c r="BB52" i="51"/>
  <c r="A53" i="51"/>
  <c r="B53" i="51"/>
  <c r="D53" i="51"/>
  <c r="E53" i="51"/>
  <c r="F53" i="51"/>
  <c r="G53" i="51"/>
  <c r="H53" i="51"/>
  <c r="I53" i="51"/>
  <c r="J53" i="51"/>
  <c r="K53" i="51"/>
  <c r="L53" i="51"/>
  <c r="M53" i="51"/>
  <c r="N53" i="51"/>
  <c r="O53" i="51"/>
  <c r="Q53" i="51"/>
  <c r="R53" i="51"/>
  <c r="S53" i="51"/>
  <c r="U53" i="51"/>
  <c r="V53" i="51"/>
  <c r="W53" i="51"/>
  <c r="X53" i="51"/>
  <c r="Y53" i="51"/>
  <c r="Z53" i="51"/>
  <c r="AA53" i="51"/>
  <c r="AC53" i="51"/>
  <c r="AD53" i="51"/>
  <c r="AE53" i="51"/>
  <c r="AF53" i="51"/>
  <c r="AG53" i="51"/>
  <c r="AH53" i="51"/>
  <c r="AI53" i="51"/>
  <c r="AJ53" i="51"/>
  <c r="AK53" i="51"/>
  <c r="AM53" i="51"/>
  <c r="AN53" i="51"/>
  <c r="AO53" i="51"/>
  <c r="AP53" i="51"/>
  <c r="AR53" i="51"/>
  <c r="AS53" i="51"/>
  <c r="AT53" i="51"/>
  <c r="AU53" i="51"/>
  <c r="AW53" i="51"/>
  <c r="AY53" i="51"/>
  <c r="BA53" i="51"/>
  <c r="BB53" i="51"/>
  <c r="A54" i="51"/>
  <c r="B54" i="51"/>
  <c r="D54" i="51"/>
  <c r="E54" i="51"/>
  <c r="F54" i="51"/>
  <c r="G54" i="51"/>
  <c r="H54" i="51"/>
  <c r="I54" i="51"/>
  <c r="J54" i="51"/>
  <c r="K54" i="51"/>
  <c r="L54" i="51"/>
  <c r="M54" i="51"/>
  <c r="N54" i="51"/>
  <c r="O54" i="51"/>
  <c r="Q54" i="51"/>
  <c r="R54" i="51"/>
  <c r="S54" i="51"/>
  <c r="U54" i="51"/>
  <c r="V54" i="51"/>
  <c r="W54" i="51"/>
  <c r="X54" i="51"/>
  <c r="Y54" i="51"/>
  <c r="Z54" i="51"/>
  <c r="AA54" i="51"/>
  <c r="AC54" i="51"/>
  <c r="AD54" i="51"/>
  <c r="AE54" i="51"/>
  <c r="AF54" i="51"/>
  <c r="AG54" i="51"/>
  <c r="AH54" i="51"/>
  <c r="AI54" i="51"/>
  <c r="AJ54" i="51"/>
  <c r="AK54" i="51"/>
  <c r="AM54" i="51"/>
  <c r="AN54" i="51"/>
  <c r="AO54" i="51"/>
  <c r="AP54" i="51"/>
  <c r="AR54" i="51"/>
  <c r="AS54" i="51"/>
  <c r="AT54" i="51"/>
  <c r="AU54" i="51"/>
  <c r="AW54" i="51"/>
  <c r="AY54" i="51"/>
  <c r="BA54" i="51"/>
  <c r="BB54" i="51"/>
  <c r="A55" i="51"/>
  <c r="B55" i="51"/>
  <c r="D55" i="51"/>
  <c r="E55" i="51"/>
  <c r="F55" i="51"/>
  <c r="G55" i="51"/>
  <c r="H55" i="51"/>
  <c r="I55" i="51"/>
  <c r="J55" i="51"/>
  <c r="K55" i="51"/>
  <c r="L55" i="51"/>
  <c r="M55" i="51"/>
  <c r="N55" i="51"/>
  <c r="O55" i="51"/>
  <c r="Q55" i="51"/>
  <c r="R55" i="51"/>
  <c r="S55" i="51"/>
  <c r="U55" i="51"/>
  <c r="V55" i="51"/>
  <c r="W55" i="51"/>
  <c r="X55" i="51"/>
  <c r="Y55" i="51"/>
  <c r="Z55" i="51"/>
  <c r="AA55" i="51"/>
  <c r="AC55" i="51"/>
  <c r="AD55" i="51"/>
  <c r="AE55" i="51"/>
  <c r="AF55" i="51"/>
  <c r="AG55" i="51"/>
  <c r="AH55" i="51"/>
  <c r="AI55" i="51"/>
  <c r="AJ55" i="51"/>
  <c r="AK55" i="51"/>
  <c r="AM55" i="51"/>
  <c r="AN55" i="51"/>
  <c r="AO55" i="51"/>
  <c r="AP55" i="51"/>
  <c r="AR55" i="51"/>
  <c r="AS55" i="51"/>
  <c r="AT55" i="51"/>
  <c r="AU55" i="51"/>
  <c r="AW55" i="51"/>
  <c r="AY55" i="51"/>
  <c r="BA55" i="51"/>
  <c r="BB55" i="51"/>
  <c r="A56" i="51"/>
  <c r="B56" i="51"/>
  <c r="D56" i="51"/>
  <c r="E56" i="51"/>
  <c r="F56" i="51"/>
  <c r="G56" i="51"/>
  <c r="H56" i="51"/>
  <c r="I56" i="51"/>
  <c r="J56" i="51"/>
  <c r="K56" i="51"/>
  <c r="L56" i="51"/>
  <c r="M56" i="51"/>
  <c r="N56" i="51"/>
  <c r="O56" i="51"/>
  <c r="Q56" i="51"/>
  <c r="R56" i="51"/>
  <c r="S56" i="51"/>
  <c r="U56" i="51"/>
  <c r="V56" i="51"/>
  <c r="W56" i="51"/>
  <c r="X56" i="51"/>
  <c r="Y56" i="51"/>
  <c r="Z56" i="51"/>
  <c r="AA56" i="51"/>
  <c r="AC56" i="51"/>
  <c r="AD56" i="51"/>
  <c r="AE56" i="51"/>
  <c r="AF56" i="51"/>
  <c r="AG56" i="51"/>
  <c r="AH56" i="51"/>
  <c r="AI56" i="51"/>
  <c r="AJ56" i="51"/>
  <c r="AK56" i="51"/>
  <c r="AM56" i="51"/>
  <c r="AN56" i="51"/>
  <c r="AO56" i="51"/>
  <c r="AP56" i="51"/>
  <c r="AR56" i="51"/>
  <c r="AS56" i="51"/>
  <c r="AT56" i="51"/>
  <c r="AU56" i="51"/>
  <c r="AW56" i="51"/>
  <c r="AY56" i="51"/>
  <c r="BA56" i="51"/>
  <c r="BB56" i="51"/>
  <c r="A57" i="51"/>
  <c r="B57" i="51"/>
  <c r="D57" i="51"/>
  <c r="E57" i="51"/>
  <c r="F57" i="51"/>
  <c r="G57" i="51"/>
  <c r="H57" i="51"/>
  <c r="I57" i="51"/>
  <c r="J57" i="51"/>
  <c r="K57" i="51"/>
  <c r="L57" i="51"/>
  <c r="M57" i="51"/>
  <c r="N57" i="51"/>
  <c r="O57" i="51"/>
  <c r="Q57" i="51"/>
  <c r="R57" i="51"/>
  <c r="S57" i="51"/>
  <c r="U57" i="51"/>
  <c r="V57" i="51"/>
  <c r="W57" i="51"/>
  <c r="X57" i="51"/>
  <c r="Y57" i="51"/>
  <c r="Z57" i="51"/>
  <c r="AA57" i="51"/>
  <c r="AC57" i="51"/>
  <c r="AD57" i="51"/>
  <c r="AE57" i="51"/>
  <c r="AF57" i="51"/>
  <c r="AG57" i="51"/>
  <c r="AH57" i="51"/>
  <c r="AI57" i="51"/>
  <c r="AJ57" i="51"/>
  <c r="AK57" i="51"/>
  <c r="AM57" i="51"/>
  <c r="AN57" i="51"/>
  <c r="AO57" i="51"/>
  <c r="AP57" i="51"/>
  <c r="AR57" i="51"/>
  <c r="AS57" i="51"/>
  <c r="AT57" i="51"/>
  <c r="AU57" i="51"/>
  <c r="AW57" i="51"/>
  <c r="AY57" i="51"/>
  <c r="BA57" i="51"/>
  <c r="BB57" i="51"/>
  <c r="A58" i="51"/>
  <c r="B58" i="51"/>
  <c r="D58" i="51"/>
  <c r="E58" i="51"/>
  <c r="F58" i="51"/>
  <c r="G58" i="51"/>
  <c r="H58" i="51"/>
  <c r="I58" i="51"/>
  <c r="J58" i="51"/>
  <c r="K58" i="51"/>
  <c r="L58" i="51"/>
  <c r="M58" i="51"/>
  <c r="N58" i="51"/>
  <c r="O58" i="51"/>
  <c r="Q58" i="51"/>
  <c r="R58" i="51"/>
  <c r="S58" i="51"/>
  <c r="U58" i="51"/>
  <c r="V58" i="51"/>
  <c r="W58" i="51"/>
  <c r="X58" i="51"/>
  <c r="Y58" i="51"/>
  <c r="Z58" i="51"/>
  <c r="AA58" i="51"/>
  <c r="AC58" i="51"/>
  <c r="AD58" i="51"/>
  <c r="AE58" i="51"/>
  <c r="AF58" i="51"/>
  <c r="AG58" i="51"/>
  <c r="AH58" i="51"/>
  <c r="AI58" i="51"/>
  <c r="AJ58" i="51"/>
  <c r="AK58" i="51"/>
  <c r="AM58" i="51"/>
  <c r="AN58" i="51"/>
  <c r="AO58" i="51"/>
  <c r="AP58" i="51"/>
  <c r="AR58" i="51"/>
  <c r="AS58" i="51"/>
  <c r="AT58" i="51"/>
  <c r="AU58" i="51"/>
  <c r="AW58" i="51"/>
  <c r="AY58" i="51"/>
  <c r="BA58" i="51"/>
  <c r="BB58" i="51"/>
  <c r="A59" i="51"/>
  <c r="B59" i="51"/>
  <c r="D59" i="51"/>
  <c r="E59" i="51"/>
  <c r="F59" i="51"/>
  <c r="G59" i="51"/>
  <c r="H59" i="51"/>
  <c r="I59" i="51"/>
  <c r="J59" i="51"/>
  <c r="K59" i="51"/>
  <c r="L59" i="51"/>
  <c r="M59" i="51"/>
  <c r="N59" i="51"/>
  <c r="O59" i="51"/>
  <c r="Q59" i="51"/>
  <c r="R59" i="51"/>
  <c r="S59" i="51"/>
  <c r="U59" i="51"/>
  <c r="V59" i="51"/>
  <c r="W59" i="51"/>
  <c r="X59" i="51"/>
  <c r="Y59" i="51"/>
  <c r="Z59" i="51"/>
  <c r="AA59" i="51"/>
  <c r="AC59" i="51"/>
  <c r="AD59" i="51"/>
  <c r="AE59" i="51"/>
  <c r="AF59" i="51"/>
  <c r="AG59" i="51"/>
  <c r="AH59" i="51"/>
  <c r="AI59" i="51"/>
  <c r="AJ59" i="51"/>
  <c r="AK59" i="51"/>
  <c r="AM59" i="51"/>
  <c r="AN59" i="51"/>
  <c r="AO59" i="51"/>
  <c r="AP59" i="51"/>
  <c r="AR59" i="51"/>
  <c r="AS59" i="51"/>
  <c r="AT59" i="51"/>
  <c r="AU59" i="51"/>
  <c r="AW59" i="51"/>
  <c r="AY59" i="51"/>
  <c r="BA59" i="51"/>
  <c r="BB59" i="51"/>
  <c r="A60" i="51"/>
  <c r="B60" i="51"/>
  <c r="D60" i="51"/>
  <c r="E60" i="51"/>
  <c r="F60" i="51"/>
  <c r="G60" i="51"/>
  <c r="H60" i="51"/>
  <c r="I60" i="51"/>
  <c r="J60" i="51"/>
  <c r="K60" i="51"/>
  <c r="L60" i="51"/>
  <c r="M60" i="51"/>
  <c r="N60" i="51"/>
  <c r="O60" i="51"/>
  <c r="Q60" i="51"/>
  <c r="R60" i="51"/>
  <c r="S60" i="51"/>
  <c r="U60" i="51"/>
  <c r="V60" i="51"/>
  <c r="W60" i="51"/>
  <c r="X60" i="51"/>
  <c r="Y60" i="51"/>
  <c r="Z60" i="51"/>
  <c r="AA60" i="51"/>
  <c r="AC60" i="51"/>
  <c r="AD60" i="51"/>
  <c r="AE60" i="51"/>
  <c r="AF60" i="51"/>
  <c r="AG60" i="51"/>
  <c r="AH60" i="51"/>
  <c r="AI60" i="51"/>
  <c r="AJ60" i="51"/>
  <c r="AK60" i="51"/>
  <c r="AM60" i="51"/>
  <c r="AN60" i="51"/>
  <c r="AO60" i="51"/>
  <c r="AP60" i="51"/>
  <c r="AR60" i="51"/>
  <c r="AS60" i="51"/>
  <c r="AT60" i="51"/>
  <c r="AU60" i="51"/>
  <c r="AW60" i="51"/>
  <c r="AY60" i="51"/>
  <c r="BA60" i="51"/>
  <c r="BB60" i="51"/>
  <c r="A61" i="51"/>
  <c r="B61" i="51"/>
  <c r="D61" i="51"/>
  <c r="E61" i="51"/>
  <c r="F61" i="51"/>
  <c r="G61" i="51"/>
  <c r="H61" i="51"/>
  <c r="I61" i="51"/>
  <c r="J61" i="51"/>
  <c r="K61" i="51"/>
  <c r="L61" i="51"/>
  <c r="M61" i="51"/>
  <c r="N61" i="51"/>
  <c r="O61" i="51"/>
  <c r="Q61" i="51"/>
  <c r="R61" i="51"/>
  <c r="S61" i="51"/>
  <c r="U61" i="51"/>
  <c r="V61" i="51"/>
  <c r="W61" i="51"/>
  <c r="X61" i="51"/>
  <c r="Y61" i="51"/>
  <c r="Z61" i="51"/>
  <c r="AA61" i="51"/>
  <c r="AC61" i="51"/>
  <c r="AD61" i="51"/>
  <c r="AE61" i="51"/>
  <c r="AF61" i="51"/>
  <c r="AG61" i="51"/>
  <c r="AH61" i="51"/>
  <c r="AI61" i="51"/>
  <c r="AJ61" i="51"/>
  <c r="AK61" i="51"/>
  <c r="AM61" i="51"/>
  <c r="AN61" i="51"/>
  <c r="AO61" i="51"/>
  <c r="AP61" i="51"/>
  <c r="AR61" i="51"/>
  <c r="AS61" i="51"/>
  <c r="AT61" i="51"/>
  <c r="AU61" i="51"/>
  <c r="AW61" i="51"/>
  <c r="AY61" i="51"/>
  <c r="BA61" i="51"/>
  <c r="BB61" i="51"/>
  <c r="A62" i="51"/>
  <c r="B62" i="51"/>
  <c r="D62" i="51"/>
  <c r="E62" i="51"/>
  <c r="F62" i="51"/>
  <c r="G62" i="51"/>
  <c r="H62" i="51"/>
  <c r="I62" i="51"/>
  <c r="J62" i="51"/>
  <c r="K62" i="51"/>
  <c r="L62" i="51"/>
  <c r="M62" i="51"/>
  <c r="N62" i="51"/>
  <c r="O62" i="51"/>
  <c r="Q62" i="51"/>
  <c r="R62" i="51"/>
  <c r="S62" i="51"/>
  <c r="U62" i="51"/>
  <c r="V62" i="51"/>
  <c r="W62" i="51"/>
  <c r="X62" i="51"/>
  <c r="Y62" i="51"/>
  <c r="Z62" i="51"/>
  <c r="AA62" i="51"/>
  <c r="AC62" i="51"/>
  <c r="AD62" i="51"/>
  <c r="AE62" i="51"/>
  <c r="AF62" i="51"/>
  <c r="AG62" i="51"/>
  <c r="AH62" i="51"/>
  <c r="AI62" i="51"/>
  <c r="AJ62" i="51"/>
  <c r="AK62" i="51"/>
  <c r="AM62" i="51"/>
  <c r="AN62" i="51"/>
  <c r="AO62" i="51"/>
  <c r="AP62" i="51"/>
  <c r="AR62" i="51"/>
  <c r="AS62" i="51"/>
  <c r="AT62" i="51"/>
  <c r="AU62" i="51"/>
  <c r="AW62" i="51"/>
  <c r="AY62" i="51"/>
  <c r="BA62" i="51"/>
  <c r="BB62" i="51"/>
  <c r="A63" i="51"/>
  <c r="B63" i="51"/>
  <c r="D63" i="51"/>
  <c r="E63" i="51"/>
  <c r="F63" i="51"/>
  <c r="G63" i="51"/>
  <c r="H63" i="51"/>
  <c r="I63" i="51"/>
  <c r="J63" i="51"/>
  <c r="K63" i="51"/>
  <c r="L63" i="51"/>
  <c r="M63" i="51"/>
  <c r="N63" i="51"/>
  <c r="O63" i="51"/>
  <c r="Q63" i="51"/>
  <c r="R63" i="51"/>
  <c r="S63" i="51"/>
  <c r="U63" i="51"/>
  <c r="V63" i="51"/>
  <c r="W63" i="51"/>
  <c r="X63" i="51"/>
  <c r="Y63" i="51"/>
  <c r="Z63" i="51"/>
  <c r="AA63" i="51"/>
  <c r="AC63" i="51"/>
  <c r="AD63" i="51"/>
  <c r="AE63" i="51"/>
  <c r="AF63" i="51"/>
  <c r="AG63" i="51"/>
  <c r="AH63" i="51"/>
  <c r="AI63" i="51"/>
  <c r="AJ63" i="51"/>
  <c r="AK63" i="51"/>
  <c r="AM63" i="51"/>
  <c r="AN63" i="51"/>
  <c r="AO63" i="51"/>
  <c r="AP63" i="51"/>
  <c r="AR63" i="51"/>
  <c r="AS63" i="51"/>
  <c r="AT63" i="51"/>
  <c r="AU63" i="51"/>
  <c r="AW63" i="51"/>
  <c r="AY63" i="51"/>
  <c r="BA63" i="51"/>
  <c r="BB63" i="51"/>
  <c r="A64" i="51"/>
  <c r="B64" i="51"/>
  <c r="D64" i="51"/>
  <c r="E64" i="51"/>
  <c r="F64" i="51"/>
  <c r="G64" i="51"/>
  <c r="H64" i="51"/>
  <c r="I64" i="51"/>
  <c r="J64" i="51"/>
  <c r="K64" i="51"/>
  <c r="L64" i="51"/>
  <c r="M64" i="51"/>
  <c r="N64" i="51"/>
  <c r="O64" i="51"/>
  <c r="Q64" i="51"/>
  <c r="R64" i="51"/>
  <c r="S64" i="51"/>
  <c r="U64" i="51"/>
  <c r="V64" i="51"/>
  <c r="W64" i="51"/>
  <c r="X64" i="51"/>
  <c r="Y64" i="51"/>
  <c r="Z64" i="51"/>
  <c r="AA64" i="51"/>
  <c r="AC64" i="51"/>
  <c r="AD64" i="51"/>
  <c r="AE64" i="51"/>
  <c r="AF64" i="51"/>
  <c r="AG64" i="51"/>
  <c r="AH64" i="51"/>
  <c r="AI64" i="51"/>
  <c r="AJ64" i="51"/>
  <c r="AK64" i="51"/>
  <c r="AM64" i="51"/>
  <c r="AN64" i="51"/>
  <c r="AO64" i="51"/>
  <c r="AP64" i="51"/>
  <c r="AR64" i="51"/>
  <c r="AS64" i="51"/>
  <c r="AT64" i="51"/>
  <c r="AU64" i="51"/>
  <c r="AW64" i="51"/>
  <c r="AY64" i="51"/>
  <c r="BA64" i="51"/>
  <c r="BB64" i="51"/>
  <c r="A65" i="51"/>
  <c r="B65" i="51"/>
  <c r="D65" i="51"/>
  <c r="E65" i="51"/>
  <c r="F65" i="51"/>
  <c r="G65" i="51"/>
  <c r="H65" i="51"/>
  <c r="I65" i="51"/>
  <c r="J65" i="51"/>
  <c r="K65" i="51"/>
  <c r="L65" i="51"/>
  <c r="M65" i="51"/>
  <c r="N65" i="51"/>
  <c r="O65" i="51"/>
  <c r="Q65" i="51"/>
  <c r="R65" i="51"/>
  <c r="S65" i="51"/>
  <c r="U65" i="51"/>
  <c r="V65" i="51"/>
  <c r="W65" i="51"/>
  <c r="X65" i="51"/>
  <c r="Y65" i="51"/>
  <c r="Z65" i="51"/>
  <c r="AA65" i="51"/>
  <c r="AC65" i="51"/>
  <c r="AD65" i="51"/>
  <c r="AE65" i="51"/>
  <c r="AF65" i="51"/>
  <c r="AG65" i="51"/>
  <c r="AH65" i="51"/>
  <c r="AI65" i="51"/>
  <c r="AJ65" i="51"/>
  <c r="AK65" i="51"/>
  <c r="AM65" i="51"/>
  <c r="AN65" i="51"/>
  <c r="AO65" i="51"/>
  <c r="AP65" i="51"/>
  <c r="AR65" i="51"/>
  <c r="AS65" i="51"/>
  <c r="AT65" i="51"/>
  <c r="AU65" i="51"/>
  <c r="AW65" i="51"/>
  <c r="AY65" i="51"/>
  <c r="BA65" i="51"/>
  <c r="BB65" i="51"/>
  <c r="A66" i="51"/>
  <c r="B66" i="51"/>
  <c r="D66" i="51"/>
  <c r="E66" i="51"/>
  <c r="F66" i="51"/>
  <c r="G66" i="51"/>
  <c r="H66" i="51"/>
  <c r="I66" i="51"/>
  <c r="J66" i="51"/>
  <c r="K66" i="51"/>
  <c r="L66" i="51"/>
  <c r="M66" i="51"/>
  <c r="N66" i="51"/>
  <c r="O66" i="51"/>
  <c r="Q66" i="51"/>
  <c r="R66" i="51"/>
  <c r="S66" i="51"/>
  <c r="U66" i="51"/>
  <c r="V66" i="51"/>
  <c r="W66" i="51"/>
  <c r="X66" i="51"/>
  <c r="Y66" i="51"/>
  <c r="Z66" i="51"/>
  <c r="AA66" i="51"/>
  <c r="AC66" i="51"/>
  <c r="AD66" i="51"/>
  <c r="AE66" i="51"/>
  <c r="AF66" i="51"/>
  <c r="AG66" i="51"/>
  <c r="AH66" i="51"/>
  <c r="AI66" i="51"/>
  <c r="AJ66" i="51"/>
  <c r="AK66" i="51"/>
  <c r="AM66" i="51"/>
  <c r="AN66" i="51"/>
  <c r="AO66" i="51"/>
  <c r="AP66" i="51"/>
  <c r="AR66" i="51"/>
  <c r="AS66" i="51"/>
  <c r="AT66" i="51"/>
  <c r="AU66" i="51"/>
  <c r="AW66" i="51"/>
  <c r="AY66" i="51"/>
  <c r="BA66" i="51"/>
  <c r="BB66" i="51"/>
  <c r="A67" i="51"/>
  <c r="B67" i="51"/>
  <c r="D67" i="51"/>
  <c r="E67" i="51"/>
  <c r="F67" i="51"/>
  <c r="G67" i="51"/>
  <c r="H67" i="51"/>
  <c r="I67" i="51"/>
  <c r="J67" i="51"/>
  <c r="K67" i="51"/>
  <c r="L67" i="51"/>
  <c r="M67" i="51"/>
  <c r="N67" i="51"/>
  <c r="O67" i="51"/>
  <c r="Q67" i="51"/>
  <c r="R67" i="51"/>
  <c r="S67" i="51"/>
  <c r="U67" i="51"/>
  <c r="V67" i="51"/>
  <c r="W67" i="51"/>
  <c r="X67" i="51"/>
  <c r="Y67" i="51"/>
  <c r="Z67" i="51"/>
  <c r="AA67" i="51"/>
  <c r="AC67" i="51"/>
  <c r="AD67" i="51"/>
  <c r="AE67" i="51"/>
  <c r="AF67" i="51"/>
  <c r="AG67" i="51"/>
  <c r="AH67" i="51"/>
  <c r="AI67" i="51"/>
  <c r="AJ67" i="51"/>
  <c r="AK67" i="51"/>
  <c r="AM67" i="51"/>
  <c r="AN67" i="51"/>
  <c r="AO67" i="51"/>
  <c r="AP67" i="51"/>
  <c r="AR67" i="51"/>
  <c r="AS67" i="51"/>
  <c r="AT67" i="51"/>
  <c r="AU67" i="51"/>
  <c r="AW67" i="51"/>
  <c r="AY67" i="51"/>
  <c r="BA67" i="51"/>
  <c r="BB67" i="51"/>
  <c r="A68" i="51"/>
  <c r="B68" i="51"/>
  <c r="D68" i="51"/>
  <c r="E68" i="51"/>
  <c r="F68" i="51"/>
  <c r="G68" i="51"/>
  <c r="H68" i="51"/>
  <c r="I68" i="51"/>
  <c r="J68" i="51"/>
  <c r="K68" i="51"/>
  <c r="L68" i="51"/>
  <c r="M68" i="51"/>
  <c r="N68" i="51"/>
  <c r="O68" i="51"/>
  <c r="Q68" i="51"/>
  <c r="R68" i="51"/>
  <c r="S68" i="51"/>
  <c r="U68" i="51"/>
  <c r="V68" i="51"/>
  <c r="W68" i="51"/>
  <c r="X68" i="51"/>
  <c r="Y68" i="51"/>
  <c r="Z68" i="51"/>
  <c r="AA68" i="51"/>
  <c r="AC68" i="51"/>
  <c r="AD68" i="51"/>
  <c r="AE68" i="51"/>
  <c r="AF68" i="51"/>
  <c r="AG68" i="51"/>
  <c r="AH68" i="51"/>
  <c r="AI68" i="51"/>
  <c r="AJ68" i="51"/>
  <c r="AK68" i="51"/>
  <c r="AM68" i="51"/>
  <c r="AN68" i="51"/>
  <c r="AO68" i="51"/>
  <c r="AP68" i="51"/>
  <c r="AR68" i="51"/>
  <c r="AS68" i="51"/>
  <c r="AT68" i="51"/>
  <c r="AU68" i="51"/>
  <c r="AW68" i="51"/>
  <c r="AY68" i="51"/>
  <c r="BA68" i="51"/>
  <c r="BB68" i="51"/>
  <c r="A69" i="51"/>
  <c r="B69" i="51"/>
  <c r="D69" i="51"/>
  <c r="E69" i="51"/>
  <c r="F69" i="51"/>
  <c r="G69" i="51"/>
  <c r="H69" i="51"/>
  <c r="I69" i="51"/>
  <c r="J69" i="51"/>
  <c r="K69" i="51"/>
  <c r="L69" i="51"/>
  <c r="M69" i="51"/>
  <c r="N69" i="51"/>
  <c r="O69" i="51"/>
  <c r="Q69" i="51"/>
  <c r="R69" i="51"/>
  <c r="S69" i="51"/>
  <c r="U69" i="51"/>
  <c r="V69" i="51"/>
  <c r="W69" i="51"/>
  <c r="X69" i="51"/>
  <c r="Y69" i="51"/>
  <c r="Z69" i="51"/>
  <c r="AA69" i="51"/>
  <c r="AC69" i="51"/>
  <c r="AD69" i="51"/>
  <c r="AE69" i="51"/>
  <c r="AF69" i="51"/>
  <c r="AG69" i="51"/>
  <c r="AH69" i="51"/>
  <c r="AI69" i="51"/>
  <c r="AJ69" i="51"/>
  <c r="AK69" i="51"/>
  <c r="AM69" i="51"/>
  <c r="AN69" i="51"/>
  <c r="AO69" i="51"/>
  <c r="AP69" i="51"/>
  <c r="AR69" i="51"/>
  <c r="AS69" i="51"/>
  <c r="AT69" i="51"/>
  <c r="AU69" i="51"/>
  <c r="AW69" i="51"/>
  <c r="AY69" i="51"/>
  <c r="BA69" i="51"/>
  <c r="BB69" i="51"/>
  <c r="A70" i="51"/>
  <c r="B70" i="51"/>
  <c r="D70" i="51"/>
  <c r="E70" i="51"/>
  <c r="F70" i="51"/>
  <c r="G70" i="51"/>
  <c r="H70" i="51"/>
  <c r="I70" i="51"/>
  <c r="J70" i="51"/>
  <c r="K70" i="51"/>
  <c r="L70" i="51"/>
  <c r="M70" i="51"/>
  <c r="N70" i="51"/>
  <c r="O70" i="51"/>
  <c r="Q70" i="51"/>
  <c r="R70" i="51"/>
  <c r="S70" i="51"/>
  <c r="U70" i="51"/>
  <c r="V70" i="51"/>
  <c r="W70" i="51"/>
  <c r="X70" i="51"/>
  <c r="Y70" i="51"/>
  <c r="Z70" i="51"/>
  <c r="AA70" i="51"/>
  <c r="AC70" i="51"/>
  <c r="AD70" i="51"/>
  <c r="AE70" i="51"/>
  <c r="AF70" i="51"/>
  <c r="AG70" i="51"/>
  <c r="AH70" i="51"/>
  <c r="AI70" i="51"/>
  <c r="AJ70" i="51"/>
  <c r="AK70" i="51"/>
  <c r="AM70" i="51"/>
  <c r="AN70" i="51"/>
  <c r="AO70" i="51"/>
  <c r="AP70" i="51"/>
  <c r="AR70" i="51"/>
  <c r="AS70" i="51"/>
  <c r="AT70" i="51"/>
  <c r="AU70" i="51"/>
  <c r="AW70" i="51"/>
  <c r="AY70" i="51"/>
  <c r="BA70" i="51"/>
  <c r="BB70" i="51"/>
  <c r="A71" i="51"/>
  <c r="B71" i="51"/>
  <c r="D71" i="51"/>
  <c r="E71" i="51"/>
  <c r="F71" i="51"/>
  <c r="G71" i="51"/>
  <c r="H71" i="51"/>
  <c r="I71" i="51"/>
  <c r="J71" i="51"/>
  <c r="K71" i="51"/>
  <c r="L71" i="51"/>
  <c r="M71" i="51"/>
  <c r="N71" i="51"/>
  <c r="O71" i="51"/>
  <c r="Q71" i="51"/>
  <c r="R71" i="51"/>
  <c r="S71" i="51"/>
  <c r="U71" i="51"/>
  <c r="V71" i="51"/>
  <c r="W71" i="51"/>
  <c r="X71" i="51"/>
  <c r="Y71" i="51"/>
  <c r="Z71" i="51"/>
  <c r="AA71" i="51"/>
  <c r="AC71" i="51"/>
  <c r="AD71" i="51"/>
  <c r="AE71" i="51"/>
  <c r="AF71" i="51"/>
  <c r="AG71" i="51"/>
  <c r="AH71" i="51"/>
  <c r="AI71" i="51"/>
  <c r="AJ71" i="51"/>
  <c r="AK71" i="51"/>
  <c r="AM71" i="51"/>
  <c r="AN71" i="51"/>
  <c r="AO71" i="51"/>
  <c r="AP71" i="51"/>
  <c r="AR71" i="51"/>
  <c r="AS71" i="51"/>
  <c r="AT71" i="51"/>
  <c r="AU71" i="51"/>
  <c r="AW71" i="51"/>
  <c r="AY71" i="51"/>
  <c r="BA71" i="51"/>
  <c r="BB71" i="51"/>
  <c r="A72" i="51"/>
  <c r="B72" i="51"/>
  <c r="D72" i="51"/>
  <c r="E72" i="51"/>
  <c r="F72" i="51"/>
  <c r="G72" i="51"/>
  <c r="H72" i="51"/>
  <c r="I72" i="51"/>
  <c r="J72" i="51"/>
  <c r="K72" i="51"/>
  <c r="L72" i="51"/>
  <c r="M72" i="51"/>
  <c r="N72" i="51"/>
  <c r="O72" i="51"/>
  <c r="Q72" i="51"/>
  <c r="R72" i="51"/>
  <c r="S72" i="51"/>
  <c r="U72" i="51"/>
  <c r="V72" i="51"/>
  <c r="W72" i="51"/>
  <c r="X72" i="51"/>
  <c r="Y72" i="51"/>
  <c r="Z72" i="51"/>
  <c r="AA72" i="51"/>
  <c r="AC72" i="51"/>
  <c r="AD72" i="51"/>
  <c r="AE72" i="51"/>
  <c r="AF72" i="51"/>
  <c r="AG72" i="51"/>
  <c r="AH72" i="51"/>
  <c r="AI72" i="51"/>
  <c r="AJ72" i="51"/>
  <c r="AK72" i="51"/>
  <c r="AM72" i="51"/>
  <c r="AN72" i="51"/>
  <c r="AO72" i="51"/>
  <c r="AP72" i="51"/>
  <c r="AR72" i="51"/>
  <c r="AS72" i="51"/>
  <c r="AT72" i="51"/>
  <c r="AU72" i="51"/>
  <c r="AW72" i="51"/>
  <c r="AY72" i="51"/>
  <c r="BA72" i="51"/>
  <c r="BB72" i="51"/>
  <c r="A73" i="51"/>
  <c r="B73" i="51"/>
  <c r="D73" i="51"/>
  <c r="E73" i="51"/>
  <c r="F73" i="51"/>
  <c r="G73" i="51"/>
  <c r="H73" i="51"/>
  <c r="I73" i="51"/>
  <c r="J73" i="51"/>
  <c r="K73" i="51"/>
  <c r="L73" i="51"/>
  <c r="M73" i="51"/>
  <c r="N73" i="51"/>
  <c r="O73" i="51"/>
  <c r="Q73" i="51"/>
  <c r="R73" i="51"/>
  <c r="S73" i="51"/>
  <c r="U73" i="51"/>
  <c r="V73" i="51"/>
  <c r="W73" i="51"/>
  <c r="X73" i="51"/>
  <c r="Y73" i="51"/>
  <c r="Z73" i="51"/>
  <c r="AA73" i="51"/>
  <c r="AC73" i="51"/>
  <c r="AD73" i="51"/>
  <c r="AE73" i="51"/>
  <c r="AF73" i="51"/>
  <c r="AG73" i="51"/>
  <c r="AH73" i="51"/>
  <c r="AI73" i="51"/>
  <c r="AJ73" i="51"/>
  <c r="AK73" i="51"/>
  <c r="AM73" i="51"/>
  <c r="AN73" i="51"/>
  <c r="AO73" i="51"/>
  <c r="AP73" i="51"/>
  <c r="AR73" i="51"/>
  <c r="AS73" i="51"/>
  <c r="AT73" i="51"/>
  <c r="AU73" i="51"/>
  <c r="AW73" i="51"/>
  <c r="AY73" i="51"/>
  <c r="BA73" i="51"/>
  <c r="BB73" i="51"/>
  <c r="A74" i="51"/>
  <c r="B74" i="51"/>
  <c r="D74" i="51"/>
  <c r="E74" i="51"/>
  <c r="F74" i="51"/>
  <c r="G74" i="51"/>
  <c r="H74" i="51"/>
  <c r="I74" i="51"/>
  <c r="J74" i="51"/>
  <c r="K74" i="51"/>
  <c r="L74" i="51"/>
  <c r="M74" i="51"/>
  <c r="N74" i="51"/>
  <c r="O74" i="51"/>
  <c r="Q74" i="51"/>
  <c r="R74" i="51"/>
  <c r="S74" i="51"/>
  <c r="U74" i="51"/>
  <c r="V74" i="51"/>
  <c r="W74" i="51"/>
  <c r="X74" i="51"/>
  <c r="Y74" i="51"/>
  <c r="Z74" i="51"/>
  <c r="AA74" i="51"/>
  <c r="AC74" i="51"/>
  <c r="AD74" i="51"/>
  <c r="AE74" i="51"/>
  <c r="AF74" i="51"/>
  <c r="AG74" i="51"/>
  <c r="AH74" i="51"/>
  <c r="AI74" i="51"/>
  <c r="AJ74" i="51"/>
  <c r="AK74" i="51"/>
  <c r="AM74" i="51"/>
  <c r="AN74" i="51"/>
  <c r="AO74" i="51"/>
  <c r="AP74" i="51"/>
  <c r="AR74" i="51"/>
  <c r="AS74" i="51"/>
  <c r="AT74" i="51"/>
  <c r="AU74" i="51"/>
  <c r="AW74" i="51"/>
  <c r="AY74" i="51"/>
  <c r="BA74" i="51"/>
  <c r="BB74" i="51"/>
  <c r="A75" i="51"/>
  <c r="B75" i="51"/>
  <c r="D75" i="51"/>
  <c r="E75" i="51"/>
  <c r="F75" i="51"/>
  <c r="G75" i="51"/>
  <c r="H75" i="51"/>
  <c r="I75" i="51"/>
  <c r="J75" i="51"/>
  <c r="K75" i="51"/>
  <c r="L75" i="51"/>
  <c r="M75" i="51"/>
  <c r="N75" i="51"/>
  <c r="O75" i="51"/>
  <c r="Q75" i="51"/>
  <c r="R75" i="51"/>
  <c r="S75" i="51"/>
  <c r="U75" i="51"/>
  <c r="V75" i="51"/>
  <c r="W75" i="51"/>
  <c r="X75" i="51"/>
  <c r="Y75" i="51"/>
  <c r="Z75" i="51"/>
  <c r="AA75" i="51"/>
  <c r="AC75" i="51"/>
  <c r="AD75" i="51"/>
  <c r="AE75" i="51"/>
  <c r="AF75" i="51"/>
  <c r="AG75" i="51"/>
  <c r="AH75" i="51"/>
  <c r="AI75" i="51"/>
  <c r="AJ75" i="51"/>
  <c r="AK75" i="51"/>
  <c r="AM75" i="51"/>
  <c r="AN75" i="51"/>
  <c r="AO75" i="51"/>
  <c r="AP75" i="51"/>
  <c r="AR75" i="51"/>
  <c r="AS75" i="51"/>
  <c r="AT75" i="51"/>
  <c r="AU75" i="51"/>
  <c r="AW75" i="51"/>
  <c r="AY75" i="51"/>
  <c r="BA75" i="51"/>
  <c r="BB75" i="51"/>
  <c r="A76" i="51"/>
  <c r="B76" i="51"/>
  <c r="D76" i="51"/>
  <c r="E76" i="51"/>
  <c r="F76" i="51"/>
  <c r="G76" i="51"/>
  <c r="H76" i="51"/>
  <c r="I76" i="51"/>
  <c r="J76" i="51"/>
  <c r="K76" i="51"/>
  <c r="L76" i="51"/>
  <c r="M76" i="51"/>
  <c r="N76" i="51"/>
  <c r="O76" i="51"/>
  <c r="Q76" i="51"/>
  <c r="R76" i="51"/>
  <c r="S76" i="51"/>
  <c r="U76" i="51"/>
  <c r="V76" i="51"/>
  <c r="W76" i="51"/>
  <c r="X76" i="51"/>
  <c r="Y76" i="51"/>
  <c r="Z76" i="51"/>
  <c r="AA76" i="51"/>
  <c r="AC76" i="51"/>
  <c r="AD76" i="51"/>
  <c r="AE76" i="51"/>
  <c r="AF76" i="51"/>
  <c r="AG76" i="51"/>
  <c r="AH76" i="51"/>
  <c r="AI76" i="51"/>
  <c r="AJ76" i="51"/>
  <c r="AK76" i="51"/>
  <c r="AM76" i="51"/>
  <c r="AN76" i="51"/>
  <c r="AO76" i="51"/>
  <c r="AP76" i="51"/>
  <c r="AR76" i="51"/>
  <c r="AS76" i="51"/>
  <c r="AT76" i="51"/>
  <c r="AU76" i="51"/>
  <c r="AW76" i="51"/>
  <c r="AY76" i="51"/>
  <c r="BA76" i="51"/>
  <c r="BB76" i="51"/>
  <c r="A77" i="51"/>
  <c r="B77" i="51"/>
  <c r="D77" i="51"/>
  <c r="E77" i="51"/>
  <c r="F77" i="51"/>
  <c r="G77" i="51"/>
  <c r="H77" i="51"/>
  <c r="I77" i="51"/>
  <c r="J77" i="51"/>
  <c r="K77" i="51"/>
  <c r="L77" i="51"/>
  <c r="M77" i="51"/>
  <c r="N77" i="51"/>
  <c r="O77" i="51"/>
  <c r="Q77" i="51"/>
  <c r="R77" i="51"/>
  <c r="S77" i="51"/>
  <c r="U77" i="51"/>
  <c r="V77" i="51"/>
  <c r="W77" i="51"/>
  <c r="X77" i="51"/>
  <c r="Y77" i="51"/>
  <c r="Z77" i="51"/>
  <c r="AA77" i="51"/>
  <c r="AC77" i="51"/>
  <c r="AD77" i="51"/>
  <c r="AE77" i="51"/>
  <c r="AF77" i="51"/>
  <c r="AG77" i="51"/>
  <c r="AH77" i="51"/>
  <c r="AI77" i="51"/>
  <c r="AJ77" i="51"/>
  <c r="AK77" i="51"/>
  <c r="AM77" i="51"/>
  <c r="AN77" i="51"/>
  <c r="AO77" i="51"/>
  <c r="AP77" i="51"/>
  <c r="AR77" i="51"/>
  <c r="AS77" i="51"/>
  <c r="AT77" i="51"/>
  <c r="AU77" i="51"/>
  <c r="AW77" i="51"/>
  <c r="AY77" i="51"/>
  <c r="BA77" i="51"/>
  <c r="BB77" i="51"/>
  <c r="A78" i="51"/>
  <c r="B78" i="51"/>
  <c r="D78" i="51"/>
  <c r="E78" i="51"/>
  <c r="F78" i="51"/>
  <c r="G78" i="51"/>
  <c r="H78" i="51"/>
  <c r="I78" i="51"/>
  <c r="J78" i="51"/>
  <c r="K78" i="51"/>
  <c r="L78" i="51"/>
  <c r="M78" i="51"/>
  <c r="N78" i="51"/>
  <c r="O78" i="51"/>
  <c r="Q78" i="51"/>
  <c r="R78" i="51"/>
  <c r="S78" i="51"/>
  <c r="U78" i="51"/>
  <c r="V78" i="51"/>
  <c r="W78" i="51"/>
  <c r="X78" i="51"/>
  <c r="Y78" i="51"/>
  <c r="Z78" i="51"/>
  <c r="AA78" i="51"/>
  <c r="AC78" i="51"/>
  <c r="AD78" i="51"/>
  <c r="AE78" i="51"/>
  <c r="AF78" i="51"/>
  <c r="AG78" i="51"/>
  <c r="AH78" i="51"/>
  <c r="AI78" i="51"/>
  <c r="AJ78" i="51"/>
  <c r="AK78" i="51"/>
  <c r="AM78" i="51"/>
  <c r="AN78" i="51"/>
  <c r="AO78" i="51"/>
  <c r="AP78" i="51"/>
  <c r="AR78" i="51"/>
  <c r="AS78" i="51"/>
  <c r="AT78" i="51"/>
  <c r="AU78" i="51"/>
  <c r="AW78" i="51"/>
  <c r="AY78" i="51"/>
  <c r="BA78" i="51"/>
  <c r="BB78" i="51"/>
  <c r="A79" i="51"/>
  <c r="B79" i="51"/>
  <c r="D79" i="51"/>
  <c r="E79" i="51"/>
  <c r="F79" i="51"/>
  <c r="G79" i="51"/>
  <c r="H79" i="51"/>
  <c r="I79" i="51"/>
  <c r="J79" i="51"/>
  <c r="K79" i="51"/>
  <c r="L79" i="51"/>
  <c r="M79" i="51"/>
  <c r="N79" i="51"/>
  <c r="O79" i="51"/>
  <c r="Q79" i="51"/>
  <c r="R79" i="51"/>
  <c r="S79" i="51"/>
  <c r="U79" i="51"/>
  <c r="V79" i="51"/>
  <c r="W79" i="51"/>
  <c r="X79" i="51"/>
  <c r="Y79" i="51"/>
  <c r="Z79" i="51"/>
  <c r="AA79" i="51"/>
  <c r="AC79" i="51"/>
  <c r="AD79" i="51"/>
  <c r="AE79" i="51"/>
  <c r="AF79" i="51"/>
  <c r="AG79" i="51"/>
  <c r="AH79" i="51"/>
  <c r="AI79" i="51"/>
  <c r="AJ79" i="51"/>
  <c r="AK79" i="51"/>
  <c r="AM79" i="51"/>
  <c r="AN79" i="51"/>
  <c r="AO79" i="51"/>
  <c r="AP79" i="51"/>
  <c r="AR79" i="51"/>
  <c r="AS79" i="51"/>
  <c r="AT79" i="51"/>
  <c r="AU79" i="51"/>
  <c r="AW79" i="51"/>
  <c r="AY79" i="51"/>
  <c r="BA79" i="51"/>
  <c r="BB79" i="51"/>
  <c r="A80" i="51"/>
  <c r="B80" i="51"/>
  <c r="D80" i="51"/>
  <c r="E80" i="51"/>
  <c r="F80" i="51"/>
  <c r="G80" i="51"/>
  <c r="H80" i="51"/>
  <c r="I80" i="51"/>
  <c r="J80" i="51"/>
  <c r="K80" i="51"/>
  <c r="L80" i="51"/>
  <c r="M80" i="51"/>
  <c r="N80" i="51"/>
  <c r="O80" i="51"/>
  <c r="Q80" i="51"/>
  <c r="R80" i="51"/>
  <c r="S80" i="51"/>
  <c r="U80" i="51"/>
  <c r="V80" i="51"/>
  <c r="W80" i="51"/>
  <c r="X80" i="51"/>
  <c r="Y80" i="51"/>
  <c r="Z80" i="51"/>
  <c r="AA80" i="51"/>
  <c r="AC80" i="51"/>
  <c r="AD80" i="51"/>
  <c r="AE80" i="51"/>
  <c r="AF80" i="51"/>
  <c r="AG80" i="51"/>
  <c r="AH80" i="51"/>
  <c r="AI80" i="51"/>
  <c r="AJ80" i="51"/>
  <c r="AK80" i="51"/>
  <c r="AM80" i="51"/>
  <c r="AN80" i="51"/>
  <c r="AO80" i="51"/>
  <c r="AP80" i="51"/>
  <c r="AR80" i="51"/>
  <c r="AS80" i="51"/>
  <c r="AT80" i="51"/>
  <c r="AU80" i="51"/>
  <c r="AW80" i="51"/>
  <c r="AY80" i="51"/>
  <c r="BA80" i="51"/>
  <c r="BB80" i="51"/>
  <c r="A81" i="51"/>
  <c r="B81" i="51"/>
  <c r="D81" i="51"/>
  <c r="E81" i="51"/>
  <c r="F81" i="51"/>
  <c r="G81" i="51"/>
  <c r="H81" i="51"/>
  <c r="I81" i="51"/>
  <c r="J81" i="51"/>
  <c r="K81" i="51"/>
  <c r="L81" i="51"/>
  <c r="M81" i="51"/>
  <c r="N81" i="51"/>
  <c r="O81" i="51"/>
  <c r="Q81" i="51"/>
  <c r="R81" i="51"/>
  <c r="S81" i="51"/>
  <c r="U81" i="51"/>
  <c r="V81" i="51"/>
  <c r="W81" i="51"/>
  <c r="X81" i="51"/>
  <c r="Y81" i="51"/>
  <c r="Z81" i="51"/>
  <c r="AA81" i="51"/>
  <c r="AC81" i="51"/>
  <c r="AD81" i="51"/>
  <c r="AE81" i="51"/>
  <c r="AF81" i="51"/>
  <c r="AG81" i="51"/>
  <c r="AH81" i="51"/>
  <c r="AI81" i="51"/>
  <c r="AJ81" i="51"/>
  <c r="AK81" i="51"/>
  <c r="AM81" i="51"/>
  <c r="AN81" i="51"/>
  <c r="AO81" i="51"/>
  <c r="AP81" i="51"/>
  <c r="AR81" i="51"/>
  <c r="AS81" i="51"/>
  <c r="AT81" i="51"/>
  <c r="AU81" i="51"/>
  <c r="AW81" i="51"/>
  <c r="AY81" i="51"/>
  <c r="BA81" i="51"/>
  <c r="BB81" i="51"/>
  <c r="A82" i="51"/>
  <c r="B82" i="51"/>
  <c r="D82" i="51"/>
  <c r="E82" i="51"/>
  <c r="F82" i="51"/>
  <c r="G82" i="51"/>
  <c r="H82" i="51"/>
  <c r="I82" i="51"/>
  <c r="J82" i="51"/>
  <c r="K82" i="51"/>
  <c r="L82" i="51"/>
  <c r="M82" i="51"/>
  <c r="N82" i="51"/>
  <c r="O82" i="51"/>
  <c r="Q82" i="51"/>
  <c r="R82" i="51"/>
  <c r="S82" i="51"/>
  <c r="U82" i="51"/>
  <c r="V82" i="51"/>
  <c r="W82" i="51"/>
  <c r="X82" i="51"/>
  <c r="Y82" i="51"/>
  <c r="Z82" i="51"/>
  <c r="AA82" i="51"/>
  <c r="AC82" i="51"/>
  <c r="AD82" i="51"/>
  <c r="AE82" i="51"/>
  <c r="AF82" i="51"/>
  <c r="AG82" i="51"/>
  <c r="AH82" i="51"/>
  <c r="AI82" i="51"/>
  <c r="AJ82" i="51"/>
  <c r="AK82" i="51"/>
  <c r="AM82" i="51"/>
  <c r="AN82" i="51"/>
  <c r="AO82" i="51"/>
  <c r="AP82" i="51"/>
  <c r="AR82" i="51"/>
  <c r="AS82" i="51"/>
  <c r="AT82" i="51"/>
  <c r="AU82" i="51"/>
  <c r="AW82" i="51"/>
  <c r="AY82" i="51"/>
  <c r="BA82" i="51"/>
  <c r="BB82" i="51"/>
  <c r="A83" i="51"/>
  <c r="B83" i="51"/>
  <c r="D83" i="51"/>
  <c r="E83" i="51"/>
  <c r="F83" i="51"/>
  <c r="G83" i="51"/>
  <c r="H83" i="51"/>
  <c r="I83" i="51"/>
  <c r="J83" i="51"/>
  <c r="K83" i="51"/>
  <c r="L83" i="51"/>
  <c r="M83" i="51"/>
  <c r="N83" i="51"/>
  <c r="O83" i="51"/>
  <c r="Q83" i="51"/>
  <c r="R83" i="51"/>
  <c r="S83" i="51"/>
  <c r="U83" i="51"/>
  <c r="V83" i="51"/>
  <c r="W83" i="51"/>
  <c r="X83" i="51"/>
  <c r="Y83" i="51"/>
  <c r="Z83" i="51"/>
  <c r="AA83" i="51"/>
  <c r="AC83" i="51"/>
  <c r="AD83" i="51"/>
  <c r="AE83" i="51"/>
  <c r="AF83" i="51"/>
  <c r="AG83" i="51"/>
  <c r="AH83" i="51"/>
  <c r="AI83" i="51"/>
  <c r="AJ83" i="51"/>
  <c r="AK83" i="51"/>
  <c r="AM83" i="51"/>
  <c r="AN83" i="51"/>
  <c r="AO83" i="51"/>
  <c r="AP83" i="51"/>
  <c r="AR83" i="51"/>
  <c r="AS83" i="51"/>
  <c r="AT83" i="51"/>
  <c r="AU83" i="51"/>
  <c r="AW83" i="51"/>
  <c r="AY83" i="51"/>
  <c r="BA83" i="51"/>
  <c r="BB83" i="51"/>
  <c r="A84" i="51"/>
  <c r="B84" i="51"/>
  <c r="D84" i="51"/>
  <c r="E84" i="51"/>
  <c r="F84" i="51"/>
  <c r="G84" i="51"/>
  <c r="H84" i="51"/>
  <c r="I84" i="51"/>
  <c r="J84" i="51"/>
  <c r="K84" i="51"/>
  <c r="L84" i="51"/>
  <c r="M84" i="51"/>
  <c r="N84" i="51"/>
  <c r="O84" i="51"/>
  <c r="Q84" i="51"/>
  <c r="R84" i="51"/>
  <c r="S84" i="51"/>
  <c r="U84" i="51"/>
  <c r="V84" i="51"/>
  <c r="W84" i="51"/>
  <c r="X84" i="51"/>
  <c r="Y84" i="51"/>
  <c r="Z84" i="51"/>
  <c r="AA84" i="51"/>
  <c r="AC84" i="51"/>
  <c r="AD84" i="51"/>
  <c r="AE84" i="51"/>
  <c r="AF84" i="51"/>
  <c r="AG84" i="51"/>
  <c r="AH84" i="51"/>
  <c r="AI84" i="51"/>
  <c r="AJ84" i="51"/>
  <c r="AK84" i="51"/>
  <c r="AM84" i="51"/>
  <c r="AN84" i="51"/>
  <c r="AO84" i="51"/>
  <c r="AP84" i="51"/>
  <c r="AR84" i="51"/>
  <c r="AS84" i="51"/>
  <c r="AT84" i="51"/>
  <c r="AU84" i="51"/>
  <c r="AW84" i="51"/>
  <c r="AY84" i="51"/>
  <c r="BA84" i="51"/>
  <c r="BB84" i="51"/>
  <c r="A85" i="51"/>
  <c r="B85" i="51"/>
  <c r="D85" i="51"/>
  <c r="E85" i="51"/>
  <c r="F85" i="51"/>
  <c r="G85" i="51"/>
  <c r="H85" i="51"/>
  <c r="I85" i="51"/>
  <c r="J85" i="51"/>
  <c r="K85" i="51"/>
  <c r="L85" i="51"/>
  <c r="M85" i="51"/>
  <c r="N85" i="51"/>
  <c r="O85" i="51"/>
  <c r="Q85" i="51"/>
  <c r="R85" i="51"/>
  <c r="S85" i="51"/>
  <c r="U85" i="51"/>
  <c r="V85" i="51"/>
  <c r="W85" i="51"/>
  <c r="X85" i="51"/>
  <c r="Y85" i="51"/>
  <c r="Z85" i="51"/>
  <c r="AA85" i="51"/>
  <c r="AC85" i="51"/>
  <c r="AD85" i="51"/>
  <c r="AE85" i="51"/>
  <c r="AF85" i="51"/>
  <c r="AG85" i="51"/>
  <c r="AH85" i="51"/>
  <c r="AI85" i="51"/>
  <c r="AJ85" i="51"/>
  <c r="AK85" i="51"/>
  <c r="AM85" i="51"/>
  <c r="AN85" i="51"/>
  <c r="AO85" i="51"/>
  <c r="AP85" i="51"/>
  <c r="AR85" i="51"/>
  <c r="AS85" i="51"/>
  <c r="AT85" i="51"/>
  <c r="AU85" i="51"/>
  <c r="AW85" i="51"/>
  <c r="AY85" i="51"/>
  <c r="BA85" i="51"/>
  <c r="BB85" i="51"/>
  <c r="A86" i="51"/>
  <c r="B86" i="51"/>
  <c r="D86" i="51"/>
  <c r="E86" i="51"/>
  <c r="F86" i="51"/>
  <c r="G86" i="51"/>
  <c r="H86" i="51"/>
  <c r="I86" i="51"/>
  <c r="J86" i="51"/>
  <c r="K86" i="51"/>
  <c r="L86" i="51"/>
  <c r="M86" i="51"/>
  <c r="N86" i="51"/>
  <c r="O86" i="51"/>
  <c r="Q86" i="51"/>
  <c r="R86" i="51"/>
  <c r="S86" i="51"/>
  <c r="U86" i="51"/>
  <c r="V86" i="51"/>
  <c r="W86" i="51"/>
  <c r="X86" i="51"/>
  <c r="Y86" i="51"/>
  <c r="Z86" i="51"/>
  <c r="AA86" i="51"/>
  <c r="AC86" i="51"/>
  <c r="AD86" i="51"/>
  <c r="AE86" i="51"/>
  <c r="AF86" i="51"/>
  <c r="AG86" i="51"/>
  <c r="AH86" i="51"/>
  <c r="AI86" i="51"/>
  <c r="AJ86" i="51"/>
  <c r="AK86" i="51"/>
  <c r="AM86" i="51"/>
  <c r="AN86" i="51"/>
  <c r="AO86" i="51"/>
  <c r="AP86" i="51"/>
  <c r="AR86" i="51"/>
  <c r="AS86" i="51"/>
  <c r="AT86" i="51"/>
  <c r="AU86" i="51"/>
  <c r="AW86" i="51"/>
  <c r="AY86" i="51"/>
  <c r="BA86" i="51"/>
  <c r="BB86" i="51"/>
  <c r="A87" i="51"/>
  <c r="B87" i="51"/>
  <c r="D87" i="51"/>
  <c r="E87" i="51"/>
  <c r="F87" i="51"/>
  <c r="G87" i="51"/>
  <c r="H87" i="51"/>
  <c r="I87" i="51"/>
  <c r="J87" i="51"/>
  <c r="K87" i="51"/>
  <c r="L87" i="51"/>
  <c r="M87" i="51"/>
  <c r="N87" i="51"/>
  <c r="O87" i="51"/>
  <c r="Q87" i="51"/>
  <c r="R87" i="51"/>
  <c r="S87" i="51"/>
  <c r="U87" i="51"/>
  <c r="V87" i="51"/>
  <c r="W87" i="51"/>
  <c r="X87" i="51"/>
  <c r="Y87" i="51"/>
  <c r="Z87" i="51"/>
  <c r="AA87" i="51"/>
  <c r="AC87" i="51"/>
  <c r="AD87" i="51"/>
  <c r="AE87" i="51"/>
  <c r="AF87" i="51"/>
  <c r="AG87" i="51"/>
  <c r="AH87" i="51"/>
  <c r="AI87" i="51"/>
  <c r="AJ87" i="51"/>
  <c r="AK87" i="51"/>
  <c r="AM87" i="51"/>
  <c r="AN87" i="51"/>
  <c r="AO87" i="51"/>
  <c r="AP87" i="51"/>
  <c r="AR87" i="51"/>
  <c r="AS87" i="51"/>
  <c r="AT87" i="51"/>
  <c r="AU87" i="51"/>
  <c r="AW87" i="51"/>
  <c r="AY87" i="51"/>
  <c r="BA87" i="51"/>
  <c r="BB87" i="51"/>
  <c r="A88" i="51"/>
  <c r="B88" i="51"/>
  <c r="D88" i="51"/>
  <c r="E88" i="51"/>
  <c r="F88" i="51"/>
  <c r="G88" i="51"/>
  <c r="H88" i="51"/>
  <c r="I88" i="51"/>
  <c r="J88" i="51"/>
  <c r="K88" i="51"/>
  <c r="L88" i="51"/>
  <c r="M88" i="51"/>
  <c r="N88" i="51"/>
  <c r="O88" i="51"/>
  <c r="Q88" i="51"/>
  <c r="R88" i="51"/>
  <c r="S88" i="51"/>
  <c r="U88" i="51"/>
  <c r="V88" i="51"/>
  <c r="W88" i="51"/>
  <c r="X88" i="51"/>
  <c r="Y88" i="51"/>
  <c r="Z88" i="51"/>
  <c r="AA88" i="51"/>
  <c r="AC88" i="51"/>
  <c r="AD88" i="51"/>
  <c r="AE88" i="51"/>
  <c r="AF88" i="51"/>
  <c r="AG88" i="51"/>
  <c r="AH88" i="51"/>
  <c r="AI88" i="51"/>
  <c r="AJ88" i="51"/>
  <c r="AK88" i="51"/>
  <c r="AM88" i="51"/>
  <c r="AN88" i="51"/>
  <c r="AO88" i="51"/>
  <c r="AP88" i="51"/>
  <c r="AR88" i="51"/>
  <c r="AS88" i="51"/>
  <c r="AT88" i="51"/>
  <c r="AU88" i="51"/>
  <c r="AW88" i="51"/>
  <c r="AY88" i="51"/>
  <c r="BA88" i="51"/>
  <c r="BB88" i="51"/>
  <c r="A89" i="51"/>
  <c r="B89" i="51"/>
  <c r="D89" i="51"/>
  <c r="E89" i="51"/>
  <c r="F89" i="51"/>
  <c r="G89" i="51"/>
  <c r="H89" i="51"/>
  <c r="I89" i="51"/>
  <c r="J89" i="51"/>
  <c r="K89" i="51"/>
  <c r="L89" i="51"/>
  <c r="M89" i="51"/>
  <c r="N89" i="51"/>
  <c r="O89" i="51"/>
  <c r="Q89" i="51"/>
  <c r="R89" i="51"/>
  <c r="S89" i="51"/>
  <c r="U89" i="51"/>
  <c r="V89" i="51"/>
  <c r="W89" i="51"/>
  <c r="X89" i="51"/>
  <c r="Y89" i="51"/>
  <c r="Z89" i="51"/>
  <c r="AA89" i="51"/>
  <c r="AC89" i="51"/>
  <c r="AD89" i="51"/>
  <c r="AE89" i="51"/>
  <c r="AF89" i="51"/>
  <c r="AG89" i="51"/>
  <c r="AH89" i="51"/>
  <c r="AI89" i="51"/>
  <c r="AJ89" i="51"/>
  <c r="AK89" i="51"/>
  <c r="AM89" i="51"/>
  <c r="AN89" i="51"/>
  <c r="AO89" i="51"/>
  <c r="AP89" i="51"/>
  <c r="AR89" i="51"/>
  <c r="AS89" i="51"/>
  <c r="AT89" i="51"/>
  <c r="AU89" i="51"/>
  <c r="AW89" i="51"/>
  <c r="AY89" i="51"/>
  <c r="BA89" i="51"/>
  <c r="BB89" i="51"/>
  <c r="A90" i="51"/>
  <c r="B90" i="51"/>
  <c r="D90" i="51"/>
  <c r="E90" i="51"/>
  <c r="F90" i="51"/>
  <c r="G90" i="51"/>
  <c r="H90" i="51"/>
  <c r="I90" i="51"/>
  <c r="J90" i="51"/>
  <c r="K90" i="51"/>
  <c r="L90" i="51"/>
  <c r="M90" i="51"/>
  <c r="N90" i="51"/>
  <c r="O90" i="51"/>
  <c r="Q90" i="51"/>
  <c r="R90" i="51"/>
  <c r="S90" i="51"/>
  <c r="U90" i="51"/>
  <c r="V90" i="51"/>
  <c r="W90" i="51"/>
  <c r="X90" i="51"/>
  <c r="Y90" i="51"/>
  <c r="Z90" i="51"/>
  <c r="AA90" i="51"/>
  <c r="AC90" i="51"/>
  <c r="AD90" i="51"/>
  <c r="AE90" i="51"/>
  <c r="AF90" i="51"/>
  <c r="AG90" i="51"/>
  <c r="AH90" i="51"/>
  <c r="AI90" i="51"/>
  <c r="AJ90" i="51"/>
  <c r="AK90" i="51"/>
  <c r="AM90" i="51"/>
  <c r="AN90" i="51"/>
  <c r="AO90" i="51"/>
  <c r="AP90" i="51"/>
  <c r="AR90" i="51"/>
  <c r="AS90" i="51"/>
  <c r="AT90" i="51"/>
  <c r="AU90" i="51"/>
  <c r="AW90" i="51"/>
  <c r="AY90" i="51"/>
  <c r="BA90" i="51"/>
  <c r="BB90" i="51"/>
  <c r="A91" i="51"/>
  <c r="B91" i="51"/>
  <c r="D91" i="51"/>
  <c r="E91" i="51"/>
  <c r="F91" i="51"/>
  <c r="G91" i="51"/>
  <c r="H91" i="51"/>
  <c r="I91" i="51"/>
  <c r="J91" i="51"/>
  <c r="K91" i="51"/>
  <c r="L91" i="51"/>
  <c r="M91" i="51"/>
  <c r="N91" i="51"/>
  <c r="O91" i="51"/>
  <c r="Q91" i="51"/>
  <c r="R91" i="51"/>
  <c r="S91" i="51"/>
  <c r="U91" i="51"/>
  <c r="V91" i="51"/>
  <c r="W91" i="51"/>
  <c r="X91" i="51"/>
  <c r="Y91" i="51"/>
  <c r="Z91" i="51"/>
  <c r="AA91" i="51"/>
  <c r="AC91" i="51"/>
  <c r="AD91" i="51"/>
  <c r="AE91" i="51"/>
  <c r="AF91" i="51"/>
  <c r="AG91" i="51"/>
  <c r="AH91" i="51"/>
  <c r="AI91" i="51"/>
  <c r="AJ91" i="51"/>
  <c r="AK91" i="51"/>
  <c r="AM91" i="51"/>
  <c r="AN91" i="51"/>
  <c r="AO91" i="51"/>
  <c r="AP91" i="51"/>
  <c r="AR91" i="51"/>
  <c r="AS91" i="51"/>
  <c r="AT91" i="51"/>
  <c r="AU91" i="51"/>
  <c r="AW91" i="51"/>
  <c r="AY91" i="51"/>
  <c r="BA91" i="51"/>
  <c r="BB91" i="51"/>
  <c r="A92" i="51"/>
  <c r="B92" i="51"/>
  <c r="D92" i="51"/>
  <c r="E92" i="51"/>
  <c r="F92" i="51"/>
  <c r="G92" i="51"/>
  <c r="H92" i="51"/>
  <c r="I92" i="51"/>
  <c r="J92" i="51"/>
  <c r="K92" i="51"/>
  <c r="L92" i="51"/>
  <c r="M92" i="51"/>
  <c r="N92" i="51"/>
  <c r="O92" i="51"/>
  <c r="Q92" i="51"/>
  <c r="R92" i="51"/>
  <c r="S92" i="51"/>
  <c r="U92" i="51"/>
  <c r="V92" i="51"/>
  <c r="W92" i="51"/>
  <c r="X92" i="51"/>
  <c r="Y92" i="51"/>
  <c r="Z92" i="51"/>
  <c r="AA92" i="51"/>
  <c r="AC92" i="51"/>
  <c r="AD92" i="51"/>
  <c r="AE92" i="51"/>
  <c r="AF92" i="51"/>
  <c r="AG92" i="51"/>
  <c r="AH92" i="51"/>
  <c r="AI92" i="51"/>
  <c r="AJ92" i="51"/>
  <c r="AK92" i="51"/>
  <c r="AM92" i="51"/>
  <c r="AN92" i="51"/>
  <c r="AO92" i="51"/>
  <c r="AP92" i="51"/>
  <c r="AR92" i="51"/>
  <c r="AS92" i="51"/>
  <c r="AT92" i="51"/>
  <c r="AU92" i="51"/>
  <c r="AW92" i="51"/>
  <c r="AY92" i="51"/>
  <c r="BA92" i="51"/>
  <c r="BB92" i="51"/>
  <c r="A93" i="51"/>
  <c r="B93" i="51"/>
  <c r="D93" i="51"/>
  <c r="E93" i="51"/>
  <c r="F93" i="51"/>
  <c r="G93" i="51"/>
  <c r="H93" i="51"/>
  <c r="I93" i="51"/>
  <c r="J93" i="51"/>
  <c r="K93" i="51"/>
  <c r="L93" i="51"/>
  <c r="M93" i="51"/>
  <c r="N93" i="51"/>
  <c r="O93" i="51"/>
  <c r="Q93" i="51"/>
  <c r="R93" i="51"/>
  <c r="S93" i="51"/>
  <c r="U93" i="51"/>
  <c r="V93" i="51"/>
  <c r="W93" i="51"/>
  <c r="X93" i="51"/>
  <c r="Y93" i="51"/>
  <c r="Z93" i="51"/>
  <c r="AA93" i="51"/>
  <c r="AC93" i="51"/>
  <c r="AD93" i="51"/>
  <c r="AE93" i="51"/>
  <c r="AF93" i="51"/>
  <c r="AG93" i="51"/>
  <c r="AH93" i="51"/>
  <c r="AI93" i="51"/>
  <c r="AJ93" i="51"/>
  <c r="AK93" i="51"/>
  <c r="AM93" i="51"/>
  <c r="AN93" i="51"/>
  <c r="AO93" i="51"/>
  <c r="AP93" i="51"/>
  <c r="AR93" i="51"/>
  <c r="AS93" i="51"/>
  <c r="AT93" i="51"/>
  <c r="AU93" i="51"/>
  <c r="AW93" i="51"/>
  <c r="AY93" i="51"/>
  <c r="BA93" i="51"/>
  <c r="BB93" i="51"/>
  <c r="A94" i="51"/>
  <c r="B94" i="51"/>
  <c r="D94" i="51"/>
  <c r="E94" i="51"/>
  <c r="F94" i="51"/>
  <c r="G94" i="51"/>
  <c r="H94" i="51"/>
  <c r="I94" i="51"/>
  <c r="J94" i="51"/>
  <c r="K94" i="51"/>
  <c r="L94" i="51"/>
  <c r="M94" i="51"/>
  <c r="N94" i="51"/>
  <c r="O94" i="51"/>
  <c r="Q94" i="51"/>
  <c r="R94" i="51"/>
  <c r="S94" i="51"/>
  <c r="U94" i="51"/>
  <c r="V94" i="51"/>
  <c r="W94" i="51"/>
  <c r="X94" i="51"/>
  <c r="Y94" i="51"/>
  <c r="Z94" i="51"/>
  <c r="AA94" i="51"/>
  <c r="AC94" i="51"/>
  <c r="AD94" i="51"/>
  <c r="AE94" i="51"/>
  <c r="AF94" i="51"/>
  <c r="AG94" i="51"/>
  <c r="AH94" i="51"/>
  <c r="AI94" i="51"/>
  <c r="AJ94" i="51"/>
  <c r="AK94" i="51"/>
  <c r="AM94" i="51"/>
  <c r="AN94" i="51"/>
  <c r="AO94" i="51"/>
  <c r="AP94" i="51"/>
  <c r="AR94" i="51"/>
  <c r="AS94" i="51"/>
  <c r="AT94" i="51"/>
  <c r="AU94" i="51"/>
  <c r="AW94" i="51"/>
  <c r="AY94" i="51"/>
  <c r="BA94" i="51"/>
  <c r="BB94" i="51"/>
  <c r="A95" i="51"/>
  <c r="B95" i="51"/>
  <c r="D95" i="51"/>
  <c r="E95" i="51"/>
  <c r="F95" i="51"/>
  <c r="G95" i="51"/>
  <c r="H95" i="51"/>
  <c r="I95" i="51"/>
  <c r="J95" i="51"/>
  <c r="K95" i="51"/>
  <c r="L95" i="51"/>
  <c r="M95" i="51"/>
  <c r="N95" i="51"/>
  <c r="O95" i="51"/>
  <c r="Q95" i="51"/>
  <c r="R95" i="51"/>
  <c r="S95" i="51"/>
  <c r="U95" i="51"/>
  <c r="V95" i="51"/>
  <c r="W95" i="51"/>
  <c r="X95" i="51"/>
  <c r="Y95" i="51"/>
  <c r="Z95" i="51"/>
  <c r="AA95" i="51"/>
  <c r="AC95" i="51"/>
  <c r="AD95" i="51"/>
  <c r="AE95" i="51"/>
  <c r="AF95" i="51"/>
  <c r="AG95" i="51"/>
  <c r="AH95" i="51"/>
  <c r="AI95" i="51"/>
  <c r="AJ95" i="51"/>
  <c r="AK95" i="51"/>
  <c r="AM95" i="51"/>
  <c r="AN95" i="51"/>
  <c r="AO95" i="51"/>
  <c r="AP95" i="51"/>
  <c r="AR95" i="51"/>
  <c r="AS95" i="51"/>
  <c r="AT95" i="51"/>
  <c r="AU95" i="51"/>
  <c r="AW95" i="51"/>
  <c r="AY95" i="51"/>
  <c r="BA95" i="51"/>
  <c r="BB95" i="51"/>
  <c r="A96" i="51"/>
  <c r="B96" i="51"/>
  <c r="D96" i="51"/>
  <c r="E96" i="51"/>
  <c r="F96" i="51"/>
  <c r="G96" i="51"/>
  <c r="H96" i="51"/>
  <c r="I96" i="51"/>
  <c r="J96" i="51"/>
  <c r="K96" i="51"/>
  <c r="L96" i="51"/>
  <c r="M96" i="51"/>
  <c r="N96" i="51"/>
  <c r="O96" i="51"/>
  <c r="Q96" i="51"/>
  <c r="R96" i="51"/>
  <c r="S96" i="51"/>
  <c r="U96" i="51"/>
  <c r="V96" i="51"/>
  <c r="W96" i="51"/>
  <c r="X96" i="51"/>
  <c r="Y96" i="51"/>
  <c r="Z96" i="51"/>
  <c r="AA96" i="51"/>
  <c r="AC96" i="51"/>
  <c r="AD96" i="51"/>
  <c r="AE96" i="51"/>
  <c r="AF96" i="51"/>
  <c r="AG96" i="51"/>
  <c r="AH96" i="51"/>
  <c r="AI96" i="51"/>
  <c r="AJ96" i="51"/>
  <c r="AK96" i="51"/>
  <c r="AM96" i="51"/>
  <c r="AN96" i="51"/>
  <c r="AO96" i="51"/>
  <c r="AP96" i="51"/>
  <c r="AR96" i="51"/>
  <c r="AS96" i="51"/>
  <c r="AT96" i="51"/>
  <c r="AU96" i="51"/>
  <c r="AW96" i="51"/>
  <c r="AY96" i="51"/>
  <c r="BA96" i="51"/>
  <c r="BB96" i="51"/>
  <c r="A97" i="51"/>
  <c r="B97" i="51"/>
  <c r="D97" i="51"/>
  <c r="E97" i="51"/>
  <c r="F97" i="51"/>
  <c r="G97" i="51"/>
  <c r="H97" i="51"/>
  <c r="I97" i="51"/>
  <c r="J97" i="51"/>
  <c r="K97" i="51"/>
  <c r="L97" i="51"/>
  <c r="M97" i="51"/>
  <c r="N97" i="51"/>
  <c r="O97" i="51"/>
  <c r="Q97" i="51"/>
  <c r="R97" i="51"/>
  <c r="S97" i="51"/>
  <c r="U97" i="51"/>
  <c r="V97" i="51"/>
  <c r="W97" i="51"/>
  <c r="X97" i="51"/>
  <c r="Y97" i="51"/>
  <c r="Z97" i="51"/>
  <c r="AA97" i="51"/>
  <c r="AC97" i="51"/>
  <c r="AD97" i="51"/>
  <c r="AE97" i="51"/>
  <c r="AF97" i="51"/>
  <c r="AG97" i="51"/>
  <c r="AH97" i="51"/>
  <c r="AI97" i="51"/>
  <c r="AJ97" i="51"/>
  <c r="AK97" i="51"/>
  <c r="AM97" i="51"/>
  <c r="AN97" i="51"/>
  <c r="AO97" i="51"/>
  <c r="AP97" i="51"/>
  <c r="AR97" i="51"/>
  <c r="AS97" i="51"/>
  <c r="AT97" i="51"/>
  <c r="AU97" i="51"/>
  <c r="AW97" i="51"/>
  <c r="AY97" i="51"/>
  <c r="BA97" i="51"/>
  <c r="BB97" i="51"/>
  <c r="A98" i="51"/>
  <c r="B98" i="51"/>
  <c r="D98" i="51"/>
  <c r="E98" i="51"/>
  <c r="F98" i="51"/>
  <c r="G98" i="51"/>
  <c r="H98" i="51"/>
  <c r="I98" i="51"/>
  <c r="J98" i="51"/>
  <c r="K98" i="51"/>
  <c r="L98" i="51"/>
  <c r="M98" i="51"/>
  <c r="N98" i="51"/>
  <c r="O98" i="51"/>
  <c r="Q98" i="51"/>
  <c r="R98" i="51"/>
  <c r="S98" i="51"/>
  <c r="U98" i="51"/>
  <c r="V98" i="51"/>
  <c r="W98" i="51"/>
  <c r="X98" i="51"/>
  <c r="Y98" i="51"/>
  <c r="Z98" i="51"/>
  <c r="AA98" i="51"/>
  <c r="AC98" i="51"/>
  <c r="AD98" i="51"/>
  <c r="AE98" i="51"/>
  <c r="AF98" i="51"/>
  <c r="AG98" i="51"/>
  <c r="AH98" i="51"/>
  <c r="AI98" i="51"/>
  <c r="AJ98" i="51"/>
  <c r="AK98" i="51"/>
  <c r="AM98" i="51"/>
  <c r="AN98" i="51"/>
  <c r="AO98" i="51"/>
  <c r="AP98" i="51"/>
  <c r="AR98" i="51"/>
  <c r="AS98" i="51"/>
  <c r="AT98" i="51"/>
  <c r="AU98" i="51"/>
  <c r="AW98" i="51"/>
  <c r="AY98" i="51"/>
  <c r="BA98" i="51"/>
  <c r="BB98" i="51"/>
  <c r="A99" i="51"/>
  <c r="B99" i="51"/>
  <c r="D99" i="51"/>
  <c r="E99" i="51"/>
  <c r="F99" i="51"/>
  <c r="G99" i="51"/>
  <c r="H99" i="51"/>
  <c r="I99" i="51"/>
  <c r="J99" i="51"/>
  <c r="K99" i="51"/>
  <c r="L99" i="51"/>
  <c r="M99" i="51"/>
  <c r="N99" i="51"/>
  <c r="O99" i="51"/>
  <c r="Q99" i="51"/>
  <c r="R99" i="51"/>
  <c r="S99" i="51"/>
  <c r="U99" i="51"/>
  <c r="V99" i="51"/>
  <c r="W99" i="51"/>
  <c r="X99" i="51"/>
  <c r="Y99" i="51"/>
  <c r="Z99" i="51"/>
  <c r="AA99" i="51"/>
  <c r="AC99" i="51"/>
  <c r="AD99" i="51"/>
  <c r="AE99" i="51"/>
  <c r="AF99" i="51"/>
  <c r="AG99" i="51"/>
  <c r="AH99" i="51"/>
  <c r="AI99" i="51"/>
  <c r="AJ99" i="51"/>
  <c r="AK99" i="51"/>
  <c r="AM99" i="51"/>
  <c r="AN99" i="51"/>
  <c r="AO99" i="51"/>
  <c r="AP99" i="51"/>
  <c r="AR99" i="51"/>
  <c r="AS99" i="51"/>
  <c r="AT99" i="51"/>
  <c r="AU99" i="51"/>
  <c r="AW99" i="51"/>
  <c r="AY99" i="51"/>
  <c r="BA99" i="51"/>
  <c r="BB99" i="51"/>
  <c r="A100" i="51"/>
  <c r="B100" i="51"/>
  <c r="D100" i="51"/>
  <c r="E100" i="51"/>
  <c r="F100" i="51"/>
  <c r="G100" i="51"/>
  <c r="H100" i="51"/>
  <c r="I100" i="51"/>
  <c r="J100" i="51"/>
  <c r="K100" i="51"/>
  <c r="L100" i="51"/>
  <c r="M100" i="51"/>
  <c r="N100" i="51"/>
  <c r="O100" i="51"/>
  <c r="Q100" i="51"/>
  <c r="R100" i="51"/>
  <c r="S100" i="51"/>
  <c r="U100" i="51"/>
  <c r="V100" i="51"/>
  <c r="W100" i="51"/>
  <c r="X100" i="51"/>
  <c r="Y100" i="51"/>
  <c r="Z100" i="51"/>
  <c r="AA100" i="51"/>
  <c r="AC100" i="51"/>
  <c r="AD100" i="51"/>
  <c r="AE100" i="51"/>
  <c r="AF100" i="51"/>
  <c r="AG100" i="51"/>
  <c r="AH100" i="51"/>
  <c r="AI100" i="51"/>
  <c r="AJ100" i="51"/>
  <c r="AK100" i="51"/>
  <c r="AM100" i="51"/>
  <c r="AN100" i="51"/>
  <c r="AO100" i="51"/>
  <c r="AP100" i="51"/>
  <c r="AR100" i="51"/>
  <c r="AS100" i="51"/>
  <c r="AT100" i="51"/>
  <c r="AU100" i="51"/>
  <c r="AW100" i="51"/>
  <c r="AY100" i="51"/>
  <c r="BA100" i="51"/>
  <c r="BB100" i="51"/>
  <c r="A101" i="51"/>
  <c r="B101" i="51"/>
  <c r="D101" i="51"/>
  <c r="E101" i="51"/>
  <c r="F101" i="51"/>
  <c r="G101" i="51"/>
  <c r="H101" i="51"/>
  <c r="I101" i="51"/>
  <c r="J101" i="51"/>
  <c r="K101" i="51"/>
  <c r="L101" i="51"/>
  <c r="M101" i="51"/>
  <c r="N101" i="51"/>
  <c r="O101" i="51"/>
  <c r="Q101" i="51"/>
  <c r="R101" i="51"/>
  <c r="S101" i="51"/>
  <c r="U101" i="51"/>
  <c r="V101" i="51"/>
  <c r="W101" i="51"/>
  <c r="X101" i="51"/>
  <c r="Y101" i="51"/>
  <c r="Z101" i="51"/>
  <c r="AA101" i="51"/>
  <c r="AC101" i="51"/>
  <c r="AD101" i="51"/>
  <c r="AE101" i="51"/>
  <c r="AF101" i="51"/>
  <c r="AG101" i="51"/>
  <c r="AH101" i="51"/>
  <c r="AI101" i="51"/>
  <c r="AJ101" i="51"/>
  <c r="AK101" i="51"/>
  <c r="AM101" i="51"/>
  <c r="AN101" i="51"/>
  <c r="AO101" i="51"/>
  <c r="AP101" i="51"/>
  <c r="AR101" i="51"/>
  <c r="AS101" i="51"/>
  <c r="AT101" i="51"/>
  <c r="AU101" i="51"/>
  <c r="AW101" i="51"/>
  <c r="AY101" i="51"/>
  <c r="BA101" i="51"/>
  <c r="BB101" i="51"/>
  <c r="A102" i="51"/>
  <c r="B102" i="51"/>
  <c r="D102" i="51"/>
  <c r="E102" i="51"/>
  <c r="F102" i="51"/>
  <c r="G102" i="51"/>
  <c r="H102" i="51"/>
  <c r="I102" i="51"/>
  <c r="J102" i="51"/>
  <c r="K102" i="51"/>
  <c r="L102" i="51"/>
  <c r="M102" i="51"/>
  <c r="N102" i="51"/>
  <c r="O102" i="51"/>
  <c r="Q102" i="51"/>
  <c r="R102" i="51"/>
  <c r="S102" i="51"/>
  <c r="U102" i="51"/>
  <c r="V102" i="51"/>
  <c r="W102" i="51"/>
  <c r="X102" i="51"/>
  <c r="Y102" i="51"/>
  <c r="Z102" i="51"/>
  <c r="AA102" i="51"/>
  <c r="AC102" i="51"/>
  <c r="AD102" i="51"/>
  <c r="AE102" i="51"/>
  <c r="AF102" i="51"/>
  <c r="AG102" i="51"/>
  <c r="AH102" i="51"/>
  <c r="AI102" i="51"/>
  <c r="AJ102" i="51"/>
  <c r="AK102" i="51"/>
  <c r="AM102" i="51"/>
  <c r="AN102" i="51"/>
  <c r="AO102" i="51"/>
  <c r="AP102" i="51"/>
  <c r="AR102" i="51"/>
  <c r="AS102" i="51"/>
  <c r="AT102" i="51"/>
  <c r="AU102" i="51"/>
  <c r="AW102" i="51"/>
  <c r="AY102" i="51"/>
  <c r="BA102" i="51"/>
  <c r="BB102" i="51"/>
  <c r="A103" i="51"/>
  <c r="B103" i="51"/>
  <c r="D103" i="51"/>
  <c r="E103" i="51"/>
  <c r="F103" i="51"/>
  <c r="G103" i="51"/>
  <c r="H103" i="51"/>
  <c r="I103" i="51"/>
  <c r="J103" i="51"/>
  <c r="K103" i="51"/>
  <c r="L103" i="51"/>
  <c r="M103" i="51"/>
  <c r="N103" i="51"/>
  <c r="O103" i="51"/>
  <c r="Q103" i="51"/>
  <c r="R103" i="51"/>
  <c r="S103" i="51"/>
  <c r="U103" i="51"/>
  <c r="V103" i="51"/>
  <c r="W103" i="51"/>
  <c r="X103" i="51"/>
  <c r="Y103" i="51"/>
  <c r="Z103" i="51"/>
  <c r="AA103" i="51"/>
  <c r="AC103" i="51"/>
  <c r="AD103" i="51"/>
  <c r="AE103" i="51"/>
  <c r="AF103" i="51"/>
  <c r="AG103" i="51"/>
  <c r="AH103" i="51"/>
  <c r="AI103" i="51"/>
  <c r="AJ103" i="51"/>
  <c r="AK103" i="51"/>
  <c r="AM103" i="51"/>
  <c r="AN103" i="51"/>
  <c r="AO103" i="51"/>
  <c r="AP103" i="51"/>
  <c r="AR103" i="51"/>
  <c r="AS103" i="51"/>
  <c r="AT103" i="51"/>
  <c r="AU103" i="51"/>
  <c r="AW103" i="51"/>
  <c r="AY103" i="51"/>
  <c r="BA103" i="51"/>
  <c r="BB103" i="51"/>
  <c r="A104" i="51"/>
  <c r="B104" i="51"/>
  <c r="D104" i="51"/>
  <c r="E104" i="51"/>
  <c r="F104" i="51"/>
  <c r="G104" i="51"/>
  <c r="H104" i="51"/>
  <c r="I104" i="51"/>
  <c r="J104" i="51"/>
  <c r="K104" i="51"/>
  <c r="L104" i="51"/>
  <c r="M104" i="51"/>
  <c r="N104" i="51"/>
  <c r="O104" i="51"/>
  <c r="Q104" i="51"/>
  <c r="R104" i="51"/>
  <c r="S104" i="51"/>
  <c r="U104" i="51"/>
  <c r="V104" i="51"/>
  <c r="W104" i="51"/>
  <c r="X104" i="51"/>
  <c r="Y104" i="51"/>
  <c r="Z104" i="51"/>
  <c r="AA104" i="51"/>
  <c r="AC104" i="51"/>
  <c r="AD104" i="51"/>
  <c r="AE104" i="51"/>
  <c r="AF104" i="51"/>
  <c r="AG104" i="51"/>
  <c r="AH104" i="51"/>
  <c r="AI104" i="51"/>
  <c r="AJ104" i="51"/>
  <c r="AK104" i="51"/>
  <c r="AM104" i="51"/>
  <c r="AN104" i="51"/>
  <c r="AO104" i="51"/>
  <c r="AP104" i="51"/>
  <c r="AR104" i="51"/>
  <c r="AS104" i="51"/>
  <c r="AT104" i="51"/>
  <c r="AU104" i="51"/>
  <c r="AW104" i="51"/>
  <c r="AY104" i="51"/>
  <c r="BA104" i="51"/>
  <c r="BB104" i="51"/>
  <c r="A105" i="51"/>
  <c r="B105" i="51"/>
  <c r="D105" i="51"/>
  <c r="E105" i="51"/>
  <c r="F105" i="51"/>
  <c r="G105" i="51"/>
  <c r="H105" i="51"/>
  <c r="I105" i="51"/>
  <c r="J105" i="51"/>
  <c r="K105" i="51"/>
  <c r="L105" i="51"/>
  <c r="M105" i="51"/>
  <c r="N105" i="51"/>
  <c r="O105" i="51"/>
  <c r="Q105" i="51"/>
  <c r="R105" i="51"/>
  <c r="S105" i="51"/>
  <c r="U105" i="51"/>
  <c r="V105" i="51"/>
  <c r="W105" i="51"/>
  <c r="X105" i="51"/>
  <c r="Y105" i="51"/>
  <c r="Z105" i="51"/>
  <c r="AA105" i="51"/>
  <c r="AC105" i="51"/>
  <c r="AD105" i="51"/>
  <c r="AE105" i="51"/>
  <c r="AF105" i="51"/>
  <c r="AG105" i="51"/>
  <c r="AH105" i="51"/>
  <c r="AI105" i="51"/>
  <c r="AJ105" i="51"/>
  <c r="AK105" i="51"/>
  <c r="AM105" i="51"/>
  <c r="AN105" i="51"/>
  <c r="AO105" i="51"/>
  <c r="AP105" i="51"/>
  <c r="AR105" i="51"/>
  <c r="AS105" i="51"/>
  <c r="AT105" i="51"/>
  <c r="AU105" i="51"/>
  <c r="AW105" i="51"/>
  <c r="AY105" i="51"/>
  <c r="BA105" i="51"/>
  <c r="BB105" i="51"/>
  <c r="A106" i="51"/>
  <c r="B106" i="51"/>
  <c r="D106" i="51"/>
  <c r="E106" i="51"/>
  <c r="F106" i="51"/>
  <c r="G106" i="51"/>
  <c r="H106" i="51"/>
  <c r="I106" i="51"/>
  <c r="J106" i="51"/>
  <c r="K106" i="51"/>
  <c r="L106" i="51"/>
  <c r="M106" i="51"/>
  <c r="N106" i="51"/>
  <c r="O106" i="51"/>
  <c r="Q106" i="51"/>
  <c r="R106" i="51"/>
  <c r="S106" i="51"/>
  <c r="U106" i="51"/>
  <c r="V106" i="51"/>
  <c r="W106" i="51"/>
  <c r="X106" i="51"/>
  <c r="Y106" i="51"/>
  <c r="Z106" i="51"/>
  <c r="AA106" i="51"/>
  <c r="AC106" i="51"/>
  <c r="AD106" i="51"/>
  <c r="AE106" i="51"/>
  <c r="AF106" i="51"/>
  <c r="AG106" i="51"/>
  <c r="AH106" i="51"/>
  <c r="AI106" i="51"/>
  <c r="AJ106" i="51"/>
  <c r="AK106" i="51"/>
  <c r="AM106" i="51"/>
  <c r="AN106" i="51"/>
  <c r="AO106" i="51"/>
  <c r="AP106" i="51"/>
  <c r="AR106" i="51"/>
  <c r="AS106" i="51"/>
  <c r="AT106" i="51"/>
  <c r="AU106" i="51"/>
  <c r="AW106" i="51"/>
  <c r="AY106" i="51"/>
  <c r="BA106" i="51"/>
  <c r="BB106" i="51"/>
  <c r="A107" i="51"/>
  <c r="B107" i="51"/>
  <c r="D107" i="51"/>
  <c r="E107" i="51"/>
  <c r="F107" i="51"/>
  <c r="G107" i="51"/>
  <c r="H107" i="51"/>
  <c r="I107" i="51"/>
  <c r="J107" i="51"/>
  <c r="K107" i="51"/>
  <c r="L107" i="51"/>
  <c r="M107" i="51"/>
  <c r="N107" i="51"/>
  <c r="O107" i="51"/>
  <c r="Q107" i="51"/>
  <c r="R107" i="51"/>
  <c r="S107" i="51"/>
  <c r="U107" i="51"/>
  <c r="V107" i="51"/>
  <c r="W107" i="51"/>
  <c r="X107" i="51"/>
  <c r="Y107" i="51"/>
  <c r="Z107" i="51"/>
  <c r="AA107" i="51"/>
  <c r="AC107" i="51"/>
  <c r="AD107" i="51"/>
  <c r="AE107" i="51"/>
  <c r="AF107" i="51"/>
  <c r="AG107" i="51"/>
  <c r="AH107" i="51"/>
  <c r="AI107" i="51"/>
  <c r="AJ107" i="51"/>
  <c r="AK107" i="51"/>
  <c r="AM107" i="51"/>
  <c r="AN107" i="51"/>
  <c r="AO107" i="51"/>
  <c r="AP107" i="51"/>
  <c r="AR107" i="51"/>
  <c r="AS107" i="51"/>
  <c r="AT107" i="51"/>
  <c r="AU107" i="51"/>
  <c r="AW107" i="51"/>
  <c r="AY107" i="51"/>
  <c r="BA107" i="51"/>
  <c r="BB107" i="51"/>
  <c r="A108" i="51"/>
  <c r="B108" i="51"/>
  <c r="D108" i="51"/>
  <c r="E108" i="51"/>
  <c r="F108" i="51"/>
  <c r="G108" i="51"/>
  <c r="H108" i="51"/>
  <c r="I108" i="51"/>
  <c r="J108" i="51"/>
  <c r="K108" i="51"/>
  <c r="L108" i="51"/>
  <c r="M108" i="51"/>
  <c r="N108" i="51"/>
  <c r="O108" i="51"/>
  <c r="Q108" i="51"/>
  <c r="R108" i="51"/>
  <c r="S108" i="51"/>
  <c r="U108" i="51"/>
  <c r="V108" i="51"/>
  <c r="W108" i="51"/>
  <c r="X108" i="51"/>
  <c r="Y108" i="51"/>
  <c r="Z108" i="51"/>
  <c r="AA108" i="51"/>
  <c r="AC108" i="51"/>
  <c r="AD108" i="51"/>
  <c r="AE108" i="51"/>
  <c r="AF108" i="51"/>
  <c r="AG108" i="51"/>
  <c r="AH108" i="51"/>
  <c r="AI108" i="51"/>
  <c r="AJ108" i="51"/>
  <c r="AK108" i="51"/>
  <c r="AM108" i="51"/>
  <c r="AN108" i="51"/>
  <c r="AO108" i="51"/>
  <c r="AP108" i="51"/>
  <c r="AR108" i="51"/>
  <c r="AS108" i="51"/>
  <c r="AT108" i="51"/>
  <c r="AU108" i="51"/>
  <c r="AW108" i="51"/>
  <c r="AY108" i="51"/>
  <c r="BA108" i="51"/>
  <c r="BB108" i="51"/>
  <c r="A109" i="51"/>
  <c r="B109" i="51"/>
  <c r="D109" i="51"/>
  <c r="E109" i="51"/>
  <c r="F109" i="51"/>
  <c r="G109" i="51"/>
  <c r="H109" i="51"/>
  <c r="I109" i="51"/>
  <c r="J109" i="51"/>
  <c r="K109" i="51"/>
  <c r="L109" i="51"/>
  <c r="M109" i="51"/>
  <c r="N109" i="51"/>
  <c r="O109" i="51"/>
  <c r="Q109" i="51"/>
  <c r="R109" i="51"/>
  <c r="S109" i="51"/>
  <c r="U109" i="51"/>
  <c r="V109" i="51"/>
  <c r="W109" i="51"/>
  <c r="X109" i="51"/>
  <c r="Y109" i="51"/>
  <c r="Z109" i="51"/>
  <c r="AA109" i="51"/>
  <c r="AC109" i="51"/>
  <c r="AD109" i="51"/>
  <c r="AE109" i="51"/>
  <c r="AF109" i="51"/>
  <c r="AG109" i="51"/>
  <c r="AH109" i="51"/>
  <c r="AI109" i="51"/>
  <c r="AJ109" i="51"/>
  <c r="AK109" i="51"/>
  <c r="AM109" i="51"/>
  <c r="AN109" i="51"/>
  <c r="AO109" i="51"/>
  <c r="AP109" i="51"/>
  <c r="AR109" i="51"/>
  <c r="AS109" i="51"/>
  <c r="AT109" i="51"/>
  <c r="AU109" i="51"/>
  <c r="AW109" i="51"/>
  <c r="AY109" i="51"/>
  <c r="BA109" i="51"/>
  <c r="BB109" i="51"/>
  <c r="A110" i="51"/>
  <c r="B110" i="51"/>
  <c r="D110" i="51"/>
  <c r="E110" i="51"/>
  <c r="F110" i="51"/>
  <c r="G110" i="51"/>
  <c r="H110" i="51"/>
  <c r="I110" i="51"/>
  <c r="J110" i="51"/>
  <c r="K110" i="51"/>
  <c r="L110" i="51"/>
  <c r="M110" i="51"/>
  <c r="N110" i="51"/>
  <c r="O110" i="51"/>
  <c r="Q110" i="51"/>
  <c r="R110" i="51"/>
  <c r="S110" i="51"/>
  <c r="U110" i="51"/>
  <c r="V110" i="51"/>
  <c r="W110" i="51"/>
  <c r="X110" i="51"/>
  <c r="Y110" i="51"/>
  <c r="Z110" i="51"/>
  <c r="AA110" i="51"/>
  <c r="AC110" i="51"/>
  <c r="AD110" i="51"/>
  <c r="AE110" i="51"/>
  <c r="AF110" i="51"/>
  <c r="AG110" i="51"/>
  <c r="AH110" i="51"/>
  <c r="AI110" i="51"/>
  <c r="AJ110" i="51"/>
  <c r="AK110" i="51"/>
  <c r="AM110" i="51"/>
  <c r="AN110" i="51"/>
  <c r="AO110" i="51"/>
  <c r="AP110" i="51"/>
  <c r="AR110" i="51"/>
  <c r="AS110" i="51"/>
  <c r="AT110" i="51"/>
  <c r="AU110" i="51"/>
  <c r="AW110" i="51"/>
  <c r="AY110" i="51"/>
  <c r="BA110" i="51"/>
  <c r="BB110" i="51"/>
  <c r="A111" i="51"/>
  <c r="B111" i="51"/>
  <c r="D111" i="51"/>
  <c r="E111" i="51"/>
  <c r="F111" i="51"/>
  <c r="G111" i="51"/>
  <c r="H111" i="51"/>
  <c r="I111" i="51"/>
  <c r="J111" i="51"/>
  <c r="K111" i="51"/>
  <c r="L111" i="51"/>
  <c r="M111" i="51"/>
  <c r="N111" i="51"/>
  <c r="O111" i="51"/>
  <c r="Q111" i="51"/>
  <c r="R111" i="51"/>
  <c r="S111" i="51"/>
  <c r="U111" i="51"/>
  <c r="V111" i="51"/>
  <c r="W111" i="51"/>
  <c r="X111" i="51"/>
  <c r="Y111" i="51"/>
  <c r="Z111" i="51"/>
  <c r="AA111" i="51"/>
  <c r="AC111" i="51"/>
  <c r="AD111" i="51"/>
  <c r="AE111" i="51"/>
  <c r="AF111" i="51"/>
  <c r="AG111" i="51"/>
  <c r="AH111" i="51"/>
  <c r="AI111" i="51"/>
  <c r="AJ111" i="51"/>
  <c r="AK111" i="51"/>
  <c r="AM111" i="51"/>
  <c r="AN111" i="51"/>
  <c r="AO111" i="51"/>
  <c r="AP111" i="51"/>
  <c r="AR111" i="51"/>
  <c r="AS111" i="51"/>
  <c r="AT111" i="51"/>
  <c r="AU111" i="51"/>
  <c r="AW111" i="51"/>
  <c r="AY111" i="51"/>
  <c r="BA111" i="51"/>
  <c r="BB111" i="51"/>
  <c r="A112" i="51"/>
  <c r="B112" i="51"/>
  <c r="D112" i="51"/>
  <c r="E112" i="51"/>
  <c r="F112" i="51"/>
  <c r="G112" i="51"/>
  <c r="H112" i="51"/>
  <c r="I112" i="51"/>
  <c r="J112" i="51"/>
  <c r="K112" i="51"/>
  <c r="L112" i="51"/>
  <c r="M112" i="51"/>
  <c r="N112" i="51"/>
  <c r="O112" i="51"/>
  <c r="Q112" i="51"/>
  <c r="R112" i="51"/>
  <c r="S112" i="51"/>
  <c r="U112" i="51"/>
  <c r="V112" i="51"/>
  <c r="W112" i="51"/>
  <c r="X112" i="51"/>
  <c r="Y112" i="51"/>
  <c r="Z112" i="51"/>
  <c r="AA112" i="51"/>
  <c r="AC112" i="51"/>
  <c r="AD112" i="51"/>
  <c r="AE112" i="51"/>
  <c r="AF112" i="51"/>
  <c r="AG112" i="51"/>
  <c r="AH112" i="51"/>
  <c r="AI112" i="51"/>
  <c r="AJ112" i="51"/>
  <c r="AK112" i="51"/>
  <c r="AM112" i="51"/>
  <c r="AN112" i="51"/>
  <c r="AO112" i="51"/>
  <c r="AP112" i="51"/>
  <c r="AR112" i="51"/>
  <c r="AS112" i="51"/>
  <c r="AT112" i="51"/>
  <c r="AU112" i="51"/>
  <c r="AW112" i="51"/>
  <c r="AY112" i="51"/>
  <c r="BA112" i="51"/>
  <c r="BB112" i="51"/>
  <c r="A113" i="51"/>
  <c r="B113" i="51"/>
  <c r="D113" i="51"/>
  <c r="E113" i="51"/>
  <c r="F113" i="51"/>
  <c r="G113" i="51"/>
  <c r="H113" i="51"/>
  <c r="I113" i="51"/>
  <c r="J113" i="51"/>
  <c r="K113" i="51"/>
  <c r="L113" i="51"/>
  <c r="M113" i="51"/>
  <c r="N113" i="51"/>
  <c r="O113" i="51"/>
  <c r="Q113" i="51"/>
  <c r="R113" i="51"/>
  <c r="S113" i="51"/>
  <c r="U113" i="51"/>
  <c r="V113" i="51"/>
  <c r="W113" i="51"/>
  <c r="X113" i="51"/>
  <c r="Y113" i="51"/>
  <c r="Z113" i="51"/>
  <c r="AA113" i="51"/>
  <c r="AC113" i="51"/>
  <c r="AD113" i="51"/>
  <c r="AE113" i="51"/>
  <c r="AF113" i="51"/>
  <c r="AG113" i="51"/>
  <c r="AH113" i="51"/>
  <c r="AI113" i="51"/>
  <c r="AJ113" i="51"/>
  <c r="AK113" i="51"/>
  <c r="AM113" i="51"/>
  <c r="AN113" i="51"/>
  <c r="AO113" i="51"/>
  <c r="AP113" i="51"/>
  <c r="AR113" i="51"/>
  <c r="AS113" i="51"/>
  <c r="AT113" i="51"/>
  <c r="AU113" i="51"/>
  <c r="AW113" i="51"/>
  <c r="AY113" i="51"/>
  <c r="BA113" i="51"/>
  <c r="BB113" i="51"/>
  <c r="A114" i="51"/>
  <c r="B114" i="51"/>
  <c r="D114" i="51"/>
  <c r="E114" i="51"/>
  <c r="F114" i="51"/>
  <c r="G114" i="51"/>
  <c r="H114" i="51"/>
  <c r="I114" i="51"/>
  <c r="J114" i="51"/>
  <c r="K114" i="51"/>
  <c r="L114" i="51"/>
  <c r="M114" i="51"/>
  <c r="N114" i="51"/>
  <c r="O114" i="51"/>
  <c r="Q114" i="51"/>
  <c r="R114" i="51"/>
  <c r="S114" i="51"/>
  <c r="U114" i="51"/>
  <c r="V114" i="51"/>
  <c r="W114" i="51"/>
  <c r="X114" i="51"/>
  <c r="Y114" i="51"/>
  <c r="Z114" i="51"/>
  <c r="AA114" i="51"/>
  <c r="AC114" i="51"/>
  <c r="AD114" i="51"/>
  <c r="AE114" i="51"/>
  <c r="AF114" i="51"/>
  <c r="AG114" i="51"/>
  <c r="AH114" i="51"/>
  <c r="AI114" i="51"/>
  <c r="AJ114" i="51"/>
  <c r="AK114" i="51"/>
  <c r="AM114" i="51"/>
  <c r="AN114" i="51"/>
  <c r="AO114" i="51"/>
  <c r="AP114" i="51"/>
  <c r="AR114" i="51"/>
  <c r="AS114" i="51"/>
  <c r="AT114" i="51"/>
  <c r="AU114" i="51"/>
  <c r="AW114" i="51"/>
  <c r="AY114" i="51"/>
  <c r="BA114" i="51"/>
  <c r="BB114" i="51"/>
  <c r="A115" i="51"/>
  <c r="B115" i="51"/>
  <c r="D115" i="51"/>
  <c r="E115" i="51"/>
  <c r="F115" i="51"/>
  <c r="G115" i="51"/>
  <c r="H115" i="51"/>
  <c r="I115" i="51"/>
  <c r="J115" i="51"/>
  <c r="K115" i="51"/>
  <c r="L115" i="51"/>
  <c r="M115" i="51"/>
  <c r="N115" i="51"/>
  <c r="O115" i="51"/>
  <c r="Q115" i="51"/>
  <c r="R115" i="51"/>
  <c r="S115" i="51"/>
  <c r="U115" i="51"/>
  <c r="V115" i="51"/>
  <c r="W115" i="51"/>
  <c r="X115" i="51"/>
  <c r="Y115" i="51"/>
  <c r="Z115" i="51"/>
  <c r="AA115" i="51"/>
  <c r="AC115" i="51"/>
  <c r="AD115" i="51"/>
  <c r="AE115" i="51"/>
  <c r="AF115" i="51"/>
  <c r="AG115" i="51"/>
  <c r="AH115" i="51"/>
  <c r="AI115" i="51"/>
  <c r="AJ115" i="51"/>
  <c r="AK115" i="51"/>
  <c r="AM115" i="51"/>
  <c r="AN115" i="51"/>
  <c r="AO115" i="51"/>
  <c r="AP115" i="51"/>
  <c r="AR115" i="51"/>
  <c r="AS115" i="51"/>
  <c r="AT115" i="51"/>
  <c r="AU115" i="51"/>
  <c r="AW115" i="51"/>
  <c r="AY115" i="51"/>
  <c r="BA115" i="51"/>
  <c r="BB115" i="51"/>
  <c r="A116" i="51"/>
  <c r="B116" i="51"/>
  <c r="D116" i="51"/>
  <c r="E116" i="51"/>
  <c r="F116" i="51"/>
  <c r="G116" i="51"/>
  <c r="H116" i="51"/>
  <c r="I116" i="51"/>
  <c r="J116" i="51"/>
  <c r="K116" i="51"/>
  <c r="L116" i="51"/>
  <c r="M116" i="51"/>
  <c r="N116" i="51"/>
  <c r="O116" i="51"/>
  <c r="Q116" i="51"/>
  <c r="R116" i="51"/>
  <c r="S116" i="51"/>
  <c r="U116" i="51"/>
  <c r="V116" i="51"/>
  <c r="W116" i="51"/>
  <c r="X116" i="51"/>
  <c r="Y116" i="51"/>
  <c r="Z116" i="51"/>
  <c r="AA116" i="51"/>
  <c r="AC116" i="51"/>
  <c r="AD116" i="51"/>
  <c r="AE116" i="51"/>
  <c r="AF116" i="51"/>
  <c r="AG116" i="51"/>
  <c r="AH116" i="51"/>
  <c r="AI116" i="51"/>
  <c r="AJ116" i="51"/>
  <c r="AK116" i="51"/>
  <c r="AM116" i="51"/>
  <c r="AN116" i="51"/>
  <c r="AO116" i="51"/>
  <c r="AP116" i="51"/>
  <c r="AR116" i="51"/>
  <c r="AS116" i="51"/>
  <c r="AT116" i="51"/>
  <c r="AU116" i="51"/>
  <c r="AW116" i="51"/>
  <c r="AY116" i="51"/>
  <c r="BA116" i="51"/>
  <c r="BB116" i="51"/>
  <c r="A117" i="51"/>
  <c r="B117" i="51"/>
  <c r="D117" i="51"/>
  <c r="E117" i="51"/>
  <c r="F117" i="51"/>
  <c r="G117" i="51"/>
  <c r="H117" i="51"/>
  <c r="I117" i="51"/>
  <c r="J117" i="51"/>
  <c r="K117" i="51"/>
  <c r="L117" i="51"/>
  <c r="M117" i="51"/>
  <c r="N117" i="51"/>
  <c r="O117" i="51"/>
  <c r="Q117" i="51"/>
  <c r="R117" i="51"/>
  <c r="S117" i="51"/>
  <c r="U117" i="51"/>
  <c r="V117" i="51"/>
  <c r="W117" i="51"/>
  <c r="X117" i="51"/>
  <c r="Y117" i="51"/>
  <c r="Z117" i="51"/>
  <c r="AA117" i="51"/>
  <c r="AC117" i="51"/>
  <c r="AD117" i="51"/>
  <c r="AE117" i="51"/>
  <c r="AF117" i="51"/>
  <c r="AG117" i="51"/>
  <c r="AH117" i="51"/>
  <c r="AI117" i="51"/>
  <c r="AJ117" i="51"/>
  <c r="AK117" i="51"/>
  <c r="AM117" i="51"/>
  <c r="AN117" i="51"/>
  <c r="AO117" i="51"/>
  <c r="AP117" i="51"/>
  <c r="AR117" i="51"/>
  <c r="AS117" i="51"/>
  <c r="AT117" i="51"/>
  <c r="AU117" i="51"/>
  <c r="AW117" i="51"/>
  <c r="AY117" i="51"/>
  <c r="BA117" i="51"/>
  <c r="BB117" i="51"/>
  <c r="A118" i="51"/>
  <c r="B118" i="51"/>
  <c r="D118" i="51"/>
  <c r="E118" i="51"/>
  <c r="F118" i="51"/>
  <c r="G118" i="51"/>
  <c r="H118" i="51"/>
  <c r="I118" i="51"/>
  <c r="J118" i="51"/>
  <c r="K118" i="51"/>
  <c r="L118" i="51"/>
  <c r="M118" i="51"/>
  <c r="N118" i="51"/>
  <c r="O118" i="51"/>
  <c r="Q118" i="51"/>
  <c r="R118" i="51"/>
  <c r="S118" i="51"/>
  <c r="U118" i="51"/>
  <c r="V118" i="51"/>
  <c r="W118" i="51"/>
  <c r="X118" i="51"/>
  <c r="Y118" i="51"/>
  <c r="Z118" i="51"/>
  <c r="AA118" i="51"/>
  <c r="AC118" i="51"/>
  <c r="AD118" i="51"/>
  <c r="AE118" i="51"/>
  <c r="AF118" i="51"/>
  <c r="AG118" i="51"/>
  <c r="AH118" i="51"/>
  <c r="AI118" i="51"/>
  <c r="AJ118" i="51"/>
  <c r="AK118" i="51"/>
  <c r="AM118" i="51"/>
  <c r="AN118" i="51"/>
  <c r="AO118" i="51"/>
  <c r="AP118" i="51"/>
  <c r="AR118" i="51"/>
  <c r="AS118" i="51"/>
  <c r="AT118" i="51"/>
  <c r="AU118" i="51"/>
  <c r="AW118" i="51"/>
  <c r="AY118" i="51"/>
  <c r="BA118" i="51"/>
  <c r="BB118" i="51"/>
  <c r="A119" i="51"/>
  <c r="B119" i="51"/>
  <c r="D119" i="51"/>
  <c r="E119" i="51"/>
  <c r="F119" i="51"/>
  <c r="G119" i="51"/>
  <c r="H119" i="51"/>
  <c r="I119" i="51"/>
  <c r="J119" i="51"/>
  <c r="K119" i="51"/>
  <c r="L119" i="51"/>
  <c r="M119" i="51"/>
  <c r="N119" i="51"/>
  <c r="O119" i="51"/>
  <c r="Q119" i="51"/>
  <c r="R119" i="51"/>
  <c r="S119" i="51"/>
  <c r="U119" i="51"/>
  <c r="V119" i="51"/>
  <c r="W119" i="51"/>
  <c r="X119" i="51"/>
  <c r="Y119" i="51"/>
  <c r="Z119" i="51"/>
  <c r="AA119" i="51"/>
  <c r="AC119" i="51"/>
  <c r="AD119" i="51"/>
  <c r="AE119" i="51"/>
  <c r="AF119" i="51"/>
  <c r="AG119" i="51"/>
  <c r="AH119" i="51"/>
  <c r="AI119" i="51"/>
  <c r="AJ119" i="51"/>
  <c r="AK119" i="51"/>
  <c r="AM119" i="51"/>
  <c r="AN119" i="51"/>
  <c r="AO119" i="51"/>
  <c r="AP119" i="51"/>
  <c r="AR119" i="51"/>
  <c r="AS119" i="51"/>
  <c r="AT119" i="51"/>
  <c r="AU119" i="51"/>
  <c r="AW119" i="51"/>
  <c r="AY119" i="51"/>
  <c r="BA119" i="51"/>
  <c r="BB119" i="51"/>
  <c r="A120" i="51"/>
  <c r="B120" i="51"/>
  <c r="D120" i="51"/>
  <c r="E120" i="51"/>
  <c r="F120" i="51"/>
  <c r="G120" i="51"/>
  <c r="H120" i="51"/>
  <c r="I120" i="51"/>
  <c r="J120" i="51"/>
  <c r="K120" i="51"/>
  <c r="L120" i="51"/>
  <c r="M120" i="51"/>
  <c r="N120" i="51"/>
  <c r="O120" i="51"/>
  <c r="Q120" i="51"/>
  <c r="R120" i="51"/>
  <c r="S120" i="51"/>
  <c r="U120" i="51"/>
  <c r="V120" i="51"/>
  <c r="W120" i="51"/>
  <c r="X120" i="51"/>
  <c r="Y120" i="51"/>
  <c r="Z120" i="51"/>
  <c r="AA120" i="51"/>
  <c r="AC120" i="51"/>
  <c r="AD120" i="51"/>
  <c r="AE120" i="51"/>
  <c r="AF120" i="51"/>
  <c r="AG120" i="51"/>
  <c r="AH120" i="51"/>
  <c r="AI120" i="51"/>
  <c r="AJ120" i="51"/>
  <c r="AK120" i="51"/>
  <c r="AM120" i="51"/>
  <c r="AN120" i="51"/>
  <c r="AO120" i="51"/>
  <c r="AP120" i="51"/>
  <c r="AR120" i="51"/>
  <c r="AS120" i="51"/>
  <c r="AT120" i="51"/>
  <c r="AU120" i="51"/>
  <c r="AW120" i="51"/>
  <c r="AY120" i="51"/>
  <c r="BA120" i="51"/>
  <c r="BB120" i="51"/>
  <c r="A121" i="51"/>
  <c r="B121" i="51"/>
  <c r="D121" i="51"/>
  <c r="E121" i="51"/>
  <c r="F121" i="51"/>
  <c r="G121" i="51"/>
  <c r="H121" i="51"/>
  <c r="I121" i="51"/>
  <c r="J121" i="51"/>
  <c r="K121" i="51"/>
  <c r="L121" i="51"/>
  <c r="M121" i="51"/>
  <c r="N121" i="51"/>
  <c r="O121" i="51"/>
  <c r="Q121" i="51"/>
  <c r="R121" i="51"/>
  <c r="S121" i="51"/>
  <c r="U121" i="51"/>
  <c r="V121" i="51"/>
  <c r="W121" i="51"/>
  <c r="X121" i="51"/>
  <c r="Y121" i="51"/>
  <c r="Z121" i="51"/>
  <c r="AA121" i="51"/>
  <c r="AC121" i="51"/>
  <c r="AD121" i="51"/>
  <c r="AE121" i="51"/>
  <c r="AF121" i="51"/>
  <c r="AG121" i="51"/>
  <c r="AH121" i="51"/>
  <c r="AI121" i="51"/>
  <c r="AJ121" i="51"/>
  <c r="AK121" i="51"/>
  <c r="AM121" i="51"/>
  <c r="AN121" i="51"/>
  <c r="AO121" i="51"/>
  <c r="AP121" i="51"/>
  <c r="AR121" i="51"/>
  <c r="AS121" i="51"/>
  <c r="AT121" i="51"/>
  <c r="AU121" i="51"/>
  <c r="AW121" i="51"/>
  <c r="AY121" i="51"/>
  <c r="BA121" i="51"/>
  <c r="BB121" i="51"/>
  <c r="A122" i="51"/>
  <c r="B122" i="51"/>
  <c r="D122" i="51"/>
  <c r="E122" i="51"/>
  <c r="F122" i="51"/>
  <c r="G122" i="51"/>
  <c r="H122" i="51"/>
  <c r="I122" i="51"/>
  <c r="J122" i="51"/>
  <c r="K122" i="51"/>
  <c r="L122" i="51"/>
  <c r="M122" i="51"/>
  <c r="N122" i="51"/>
  <c r="O122" i="51"/>
  <c r="Q122" i="51"/>
  <c r="R122" i="51"/>
  <c r="S122" i="51"/>
  <c r="U122" i="51"/>
  <c r="V122" i="51"/>
  <c r="W122" i="51"/>
  <c r="X122" i="51"/>
  <c r="Y122" i="51"/>
  <c r="Z122" i="51"/>
  <c r="AA122" i="51"/>
  <c r="AC122" i="51"/>
  <c r="AD122" i="51"/>
  <c r="AE122" i="51"/>
  <c r="AF122" i="51"/>
  <c r="AG122" i="51"/>
  <c r="AH122" i="51"/>
  <c r="AI122" i="51"/>
  <c r="AJ122" i="51"/>
  <c r="AK122" i="51"/>
  <c r="AM122" i="51"/>
  <c r="AN122" i="51"/>
  <c r="AO122" i="51"/>
  <c r="AP122" i="51"/>
  <c r="AR122" i="51"/>
  <c r="AS122" i="51"/>
  <c r="AT122" i="51"/>
  <c r="AU122" i="51"/>
  <c r="AW122" i="51"/>
  <c r="AY122" i="51"/>
  <c r="BA122" i="51"/>
  <c r="BB122" i="51"/>
  <c r="A123" i="51"/>
  <c r="B123" i="51"/>
  <c r="D123" i="51"/>
  <c r="E123" i="51"/>
  <c r="F123" i="51"/>
  <c r="G123" i="51"/>
  <c r="H123" i="51"/>
  <c r="I123" i="51"/>
  <c r="J123" i="51"/>
  <c r="K123" i="51"/>
  <c r="L123" i="51"/>
  <c r="M123" i="51"/>
  <c r="N123" i="51"/>
  <c r="O123" i="51"/>
  <c r="Q123" i="51"/>
  <c r="R123" i="51"/>
  <c r="S123" i="51"/>
  <c r="U123" i="51"/>
  <c r="V123" i="51"/>
  <c r="W123" i="51"/>
  <c r="X123" i="51"/>
  <c r="Y123" i="51"/>
  <c r="Z123" i="51"/>
  <c r="AA123" i="51"/>
  <c r="AC123" i="51"/>
  <c r="AD123" i="51"/>
  <c r="AE123" i="51"/>
  <c r="AF123" i="51"/>
  <c r="AG123" i="51"/>
  <c r="AH123" i="51"/>
  <c r="AI123" i="51"/>
  <c r="AJ123" i="51"/>
  <c r="AK123" i="51"/>
  <c r="AM123" i="51"/>
  <c r="AN123" i="51"/>
  <c r="AO123" i="51"/>
  <c r="AP123" i="51"/>
  <c r="AR123" i="51"/>
  <c r="AS123" i="51"/>
  <c r="AT123" i="51"/>
  <c r="AU123" i="51"/>
  <c r="AW123" i="51"/>
  <c r="AY123" i="51"/>
  <c r="BA123" i="51"/>
  <c r="BB123" i="51"/>
  <c r="A124" i="51"/>
  <c r="B124" i="51"/>
  <c r="D124" i="51"/>
  <c r="E124" i="51"/>
  <c r="F124" i="51"/>
  <c r="G124" i="51"/>
  <c r="H124" i="51"/>
  <c r="I124" i="51"/>
  <c r="J124" i="51"/>
  <c r="K124" i="51"/>
  <c r="L124" i="51"/>
  <c r="M124" i="51"/>
  <c r="N124" i="51"/>
  <c r="O124" i="51"/>
  <c r="Q124" i="51"/>
  <c r="R124" i="51"/>
  <c r="S124" i="51"/>
  <c r="U124" i="51"/>
  <c r="V124" i="51"/>
  <c r="W124" i="51"/>
  <c r="X124" i="51"/>
  <c r="Y124" i="51"/>
  <c r="Z124" i="51"/>
  <c r="AA124" i="51"/>
  <c r="AC124" i="51"/>
  <c r="AD124" i="51"/>
  <c r="AE124" i="51"/>
  <c r="AF124" i="51"/>
  <c r="AG124" i="51"/>
  <c r="AH124" i="51"/>
  <c r="AI124" i="51"/>
  <c r="AJ124" i="51"/>
  <c r="AK124" i="51"/>
  <c r="AM124" i="51"/>
  <c r="AN124" i="51"/>
  <c r="AO124" i="51"/>
  <c r="AP124" i="51"/>
  <c r="AR124" i="51"/>
  <c r="AS124" i="51"/>
  <c r="AT124" i="51"/>
  <c r="AU124" i="51"/>
  <c r="AW124" i="51"/>
  <c r="AY124" i="51"/>
  <c r="BA124" i="51"/>
  <c r="BB124" i="51"/>
  <c r="A125" i="51"/>
  <c r="B125" i="51"/>
  <c r="D125" i="51"/>
  <c r="E125" i="51"/>
  <c r="F125" i="51"/>
  <c r="G125" i="51"/>
  <c r="H125" i="51"/>
  <c r="I125" i="51"/>
  <c r="J125" i="51"/>
  <c r="K125" i="51"/>
  <c r="L125" i="51"/>
  <c r="M125" i="51"/>
  <c r="N125" i="51"/>
  <c r="O125" i="51"/>
  <c r="Q125" i="51"/>
  <c r="R125" i="51"/>
  <c r="S125" i="51"/>
  <c r="U125" i="51"/>
  <c r="V125" i="51"/>
  <c r="W125" i="51"/>
  <c r="X125" i="51"/>
  <c r="Y125" i="51"/>
  <c r="Z125" i="51"/>
  <c r="AA125" i="51"/>
  <c r="AC125" i="51"/>
  <c r="AD125" i="51"/>
  <c r="AE125" i="51"/>
  <c r="AF125" i="51"/>
  <c r="AG125" i="51"/>
  <c r="AH125" i="51"/>
  <c r="AI125" i="51"/>
  <c r="AJ125" i="51"/>
  <c r="AK125" i="51"/>
  <c r="AM125" i="51"/>
  <c r="AN125" i="51"/>
  <c r="AO125" i="51"/>
  <c r="AP125" i="51"/>
  <c r="AR125" i="51"/>
  <c r="AS125" i="51"/>
  <c r="AT125" i="51"/>
  <c r="AU125" i="51"/>
  <c r="AW125" i="51"/>
  <c r="AY125" i="51"/>
  <c r="BA125" i="51"/>
  <c r="BB125" i="51"/>
  <c r="A126" i="51"/>
  <c r="B126" i="51"/>
  <c r="D126" i="51"/>
  <c r="E126" i="51"/>
  <c r="F126" i="51"/>
  <c r="G126" i="51"/>
  <c r="H126" i="51"/>
  <c r="I126" i="51"/>
  <c r="J126" i="51"/>
  <c r="K126" i="51"/>
  <c r="L126" i="51"/>
  <c r="M126" i="51"/>
  <c r="N126" i="51"/>
  <c r="O126" i="51"/>
  <c r="Q126" i="51"/>
  <c r="R126" i="51"/>
  <c r="S126" i="51"/>
  <c r="U126" i="51"/>
  <c r="V126" i="51"/>
  <c r="W126" i="51"/>
  <c r="X126" i="51"/>
  <c r="Y126" i="51"/>
  <c r="Z126" i="51"/>
  <c r="AA126" i="51"/>
  <c r="AC126" i="51"/>
  <c r="AD126" i="51"/>
  <c r="AE126" i="51"/>
  <c r="AF126" i="51"/>
  <c r="AG126" i="51"/>
  <c r="AH126" i="51"/>
  <c r="AI126" i="51"/>
  <c r="AJ126" i="51"/>
  <c r="AK126" i="51"/>
  <c r="AM126" i="51"/>
  <c r="AN126" i="51"/>
  <c r="AO126" i="51"/>
  <c r="AP126" i="51"/>
  <c r="AR126" i="51"/>
  <c r="AS126" i="51"/>
  <c r="AT126" i="51"/>
  <c r="AU126" i="51"/>
  <c r="AW126" i="51"/>
  <c r="AY126" i="51"/>
  <c r="BA126" i="51"/>
  <c r="BB126" i="51"/>
  <c r="A127" i="51"/>
  <c r="B127" i="51"/>
  <c r="D127" i="51"/>
  <c r="E127" i="51"/>
  <c r="F127" i="51"/>
  <c r="G127" i="51"/>
  <c r="H127" i="51"/>
  <c r="I127" i="51"/>
  <c r="J127" i="51"/>
  <c r="K127" i="51"/>
  <c r="L127" i="51"/>
  <c r="M127" i="51"/>
  <c r="N127" i="51"/>
  <c r="O127" i="51"/>
  <c r="Q127" i="51"/>
  <c r="R127" i="51"/>
  <c r="S127" i="51"/>
  <c r="U127" i="51"/>
  <c r="V127" i="51"/>
  <c r="W127" i="51"/>
  <c r="X127" i="51"/>
  <c r="Y127" i="51"/>
  <c r="Z127" i="51"/>
  <c r="AA127" i="51"/>
  <c r="AC127" i="51"/>
  <c r="AD127" i="51"/>
  <c r="AE127" i="51"/>
  <c r="AF127" i="51"/>
  <c r="AG127" i="51"/>
  <c r="AH127" i="51"/>
  <c r="AI127" i="51"/>
  <c r="AJ127" i="51"/>
  <c r="AK127" i="51"/>
  <c r="AM127" i="51"/>
  <c r="AN127" i="51"/>
  <c r="AO127" i="51"/>
  <c r="AP127" i="51"/>
  <c r="AR127" i="51"/>
  <c r="AS127" i="51"/>
  <c r="AT127" i="51"/>
  <c r="AU127" i="51"/>
  <c r="AW127" i="51"/>
  <c r="AY127" i="51"/>
  <c r="BA127" i="51"/>
  <c r="BB127" i="51"/>
  <c r="A128" i="51"/>
  <c r="B128" i="51"/>
  <c r="D128" i="51"/>
  <c r="E128" i="51"/>
  <c r="F128" i="51"/>
  <c r="G128" i="51"/>
  <c r="H128" i="51"/>
  <c r="I128" i="51"/>
  <c r="J128" i="51"/>
  <c r="K128" i="51"/>
  <c r="L128" i="51"/>
  <c r="M128" i="51"/>
  <c r="N128" i="51"/>
  <c r="O128" i="51"/>
  <c r="Q128" i="51"/>
  <c r="R128" i="51"/>
  <c r="S128" i="51"/>
  <c r="U128" i="51"/>
  <c r="V128" i="51"/>
  <c r="W128" i="51"/>
  <c r="X128" i="51"/>
  <c r="Y128" i="51"/>
  <c r="Z128" i="51"/>
  <c r="AA128" i="51"/>
  <c r="AC128" i="51"/>
  <c r="AD128" i="51"/>
  <c r="AE128" i="51"/>
  <c r="AF128" i="51"/>
  <c r="AG128" i="51"/>
  <c r="AH128" i="51"/>
  <c r="AI128" i="51"/>
  <c r="AJ128" i="51"/>
  <c r="AK128" i="51"/>
  <c r="AM128" i="51"/>
  <c r="AN128" i="51"/>
  <c r="AO128" i="51"/>
  <c r="AP128" i="51"/>
  <c r="AR128" i="51"/>
  <c r="AS128" i="51"/>
  <c r="AT128" i="51"/>
  <c r="AU128" i="51"/>
  <c r="AW128" i="51"/>
  <c r="AY128" i="51"/>
  <c r="BA128" i="51"/>
  <c r="BB128" i="51"/>
  <c r="A129" i="51"/>
  <c r="B129" i="51"/>
  <c r="D129" i="51"/>
  <c r="E129" i="51"/>
  <c r="F129" i="51"/>
  <c r="G129" i="51"/>
  <c r="H129" i="51"/>
  <c r="I129" i="51"/>
  <c r="J129" i="51"/>
  <c r="K129" i="51"/>
  <c r="L129" i="51"/>
  <c r="M129" i="51"/>
  <c r="N129" i="51"/>
  <c r="O129" i="51"/>
  <c r="Q129" i="51"/>
  <c r="R129" i="51"/>
  <c r="S129" i="51"/>
  <c r="U129" i="51"/>
  <c r="V129" i="51"/>
  <c r="W129" i="51"/>
  <c r="X129" i="51"/>
  <c r="Y129" i="51"/>
  <c r="Z129" i="51"/>
  <c r="AA129" i="51"/>
  <c r="AC129" i="51"/>
  <c r="AD129" i="51"/>
  <c r="AE129" i="51"/>
  <c r="AF129" i="51"/>
  <c r="AG129" i="51"/>
  <c r="AH129" i="51"/>
  <c r="AI129" i="51"/>
  <c r="AJ129" i="51"/>
  <c r="AK129" i="51"/>
  <c r="AM129" i="51"/>
  <c r="AN129" i="51"/>
  <c r="AO129" i="51"/>
  <c r="AP129" i="51"/>
  <c r="AR129" i="51"/>
  <c r="AS129" i="51"/>
  <c r="AT129" i="51"/>
  <c r="AU129" i="51"/>
  <c r="AW129" i="51"/>
  <c r="AY129" i="51"/>
  <c r="BA129" i="51"/>
  <c r="BB129" i="51"/>
  <c r="A130" i="51"/>
  <c r="B130" i="51"/>
  <c r="D130" i="51"/>
  <c r="E130" i="51"/>
  <c r="F130" i="51"/>
  <c r="G130" i="51"/>
  <c r="H130" i="51"/>
  <c r="I130" i="51"/>
  <c r="J130" i="51"/>
  <c r="K130" i="51"/>
  <c r="L130" i="51"/>
  <c r="M130" i="51"/>
  <c r="N130" i="51"/>
  <c r="O130" i="51"/>
  <c r="Q130" i="51"/>
  <c r="R130" i="51"/>
  <c r="S130" i="51"/>
  <c r="U130" i="51"/>
  <c r="V130" i="51"/>
  <c r="W130" i="51"/>
  <c r="X130" i="51"/>
  <c r="Y130" i="51"/>
  <c r="Z130" i="51"/>
  <c r="AA130" i="51"/>
  <c r="AC130" i="51"/>
  <c r="AD130" i="51"/>
  <c r="AE130" i="51"/>
  <c r="AF130" i="51"/>
  <c r="AG130" i="51"/>
  <c r="AH130" i="51"/>
  <c r="AI130" i="51"/>
  <c r="AJ130" i="51"/>
  <c r="AK130" i="51"/>
  <c r="AM130" i="51"/>
  <c r="AN130" i="51"/>
  <c r="AO130" i="51"/>
  <c r="AP130" i="51"/>
  <c r="AR130" i="51"/>
  <c r="AS130" i="51"/>
  <c r="AT130" i="51"/>
  <c r="AU130" i="51"/>
  <c r="AW130" i="51"/>
  <c r="AY130" i="51"/>
  <c r="BA130" i="51"/>
  <c r="BB130" i="51"/>
  <c r="A131" i="51"/>
  <c r="B131" i="51"/>
  <c r="D131" i="51"/>
  <c r="E131" i="51"/>
  <c r="F131" i="51"/>
  <c r="G131" i="51"/>
  <c r="H131" i="51"/>
  <c r="I131" i="51"/>
  <c r="J131" i="51"/>
  <c r="K131" i="51"/>
  <c r="L131" i="51"/>
  <c r="M131" i="51"/>
  <c r="N131" i="51"/>
  <c r="O131" i="51"/>
  <c r="Q131" i="51"/>
  <c r="R131" i="51"/>
  <c r="S131" i="51"/>
  <c r="U131" i="51"/>
  <c r="V131" i="51"/>
  <c r="W131" i="51"/>
  <c r="X131" i="51"/>
  <c r="Y131" i="51"/>
  <c r="Z131" i="51"/>
  <c r="AA131" i="51"/>
  <c r="AC131" i="51"/>
  <c r="AD131" i="51"/>
  <c r="AE131" i="51"/>
  <c r="AF131" i="51"/>
  <c r="AG131" i="51"/>
  <c r="AH131" i="51"/>
  <c r="AI131" i="51"/>
  <c r="AJ131" i="51"/>
  <c r="AK131" i="51"/>
  <c r="AM131" i="51"/>
  <c r="AN131" i="51"/>
  <c r="AO131" i="51"/>
  <c r="AP131" i="51"/>
  <c r="AR131" i="51"/>
  <c r="AS131" i="51"/>
  <c r="AT131" i="51"/>
  <c r="AU131" i="51"/>
  <c r="AW131" i="51"/>
  <c r="AY131" i="51"/>
  <c r="BA131" i="51"/>
  <c r="BB131" i="51"/>
  <c r="A132" i="51"/>
  <c r="B132" i="51"/>
  <c r="D132" i="51"/>
  <c r="E132" i="51"/>
  <c r="F132" i="51"/>
  <c r="G132" i="51"/>
  <c r="H132" i="51"/>
  <c r="I132" i="51"/>
  <c r="J132" i="51"/>
  <c r="K132" i="51"/>
  <c r="L132" i="51"/>
  <c r="M132" i="51"/>
  <c r="N132" i="51"/>
  <c r="O132" i="51"/>
  <c r="Q132" i="51"/>
  <c r="R132" i="51"/>
  <c r="S132" i="51"/>
  <c r="U132" i="51"/>
  <c r="V132" i="51"/>
  <c r="W132" i="51"/>
  <c r="X132" i="51"/>
  <c r="Y132" i="51"/>
  <c r="Z132" i="51"/>
  <c r="AA132" i="51"/>
  <c r="AC132" i="51"/>
  <c r="AD132" i="51"/>
  <c r="AE132" i="51"/>
  <c r="AF132" i="51"/>
  <c r="AG132" i="51"/>
  <c r="AH132" i="51"/>
  <c r="AI132" i="51"/>
  <c r="AJ132" i="51"/>
  <c r="AK132" i="51"/>
  <c r="AM132" i="51"/>
  <c r="AN132" i="51"/>
  <c r="AO132" i="51"/>
  <c r="AP132" i="51"/>
  <c r="AR132" i="51"/>
  <c r="AS132" i="51"/>
  <c r="AT132" i="51"/>
  <c r="AU132" i="51"/>
  <c r="AW132" i="51"/>
  <c r="AY132" i="51"/>
  <c r="BA132" i="51"/>
  <c r="BB132" i="51"/>
  <c r="A133" i="51"/>
  <c r="B133" i="51"/>
  <c r="D133" i="51"/>
  <c r="E133" i="51"/>
  <c r="F133" i="51"/>
  <c r="G133" i="51"/>
  <c r="H133" i="51"/>
  <c r="I133" i="51"/>
  <c r="J133" i="51"/>
  <c r="K133" i="51"/>
  <c r="L133" i="51"/>
  <c r="M133" i="51"/>
  <c r="N133" i="51"/>
  <c r="O133" i="51"/>
  <c r="Q133" i="51"/>
  <c r="R133" i="51"/>
  <c r="S133" i="51"/>
  <c r="U133" i="51"/>
  <c r="V133" i="51"/>
  <c r="W133" i="51"/>
  <c r="X133" i="51"/>
  <c r="Y133" i="51"/>
  <c r="Z133" i="51"/>
  <c r="AA133" i="51"/>
  <c r="AC133" i="51"/>
  <c r="AD133" i="51"/>
  <c r="AE133" i="51"/>
  <c r="AF133" i="51"/>
  <c r="AG133" i="51"/>
  <c r="AH133" i="51"/>
  <c r="AI133" i="51"/>
  <c r="AJ133" i="51"/>
  <c r="AK133" i="51"/>
  <c r="AM133" i="51"/>
  <c r="AN133" i="51"/>
  <c r="AO133" i="51"/>
  <c r="AP133" i="51"/>
  <c r="AR133" i="51"/>
  <c r="AS133" i="51"/>
  <c r="AT133" i="51"/>
  <c r="AU133" i="51"/>
  <c r="AW133" i="51"/>
  <c r="AY133" i="51"/>
  <c r="BA133" i="51"/>
  <c r="BB133" i="51"/>
  <c r="A134" i="51"/>
  <c r="B134" i="51"/>
  <c r="D134" i="51"/>
  <c r="E134" i="51"/>
  <c r="F134" i="51"/>
  <c r="G134" i="51"/>
  <c r="H134" i="51"/>
  <c r="I134" i="51"/>
  <c r="J134" i="51"/>
  <c r="K134" i="51"/>
  <c r="L134" i="51"/>
  <c r="M134" i="51"/>
  <c r="N134" i="51"/>
  <c r="O134" i="51"/>
  <c r="Q134" i="51"/>
  <c r="R134" i="51"/>
  <c r="S134" i="51"/>
  <c r="U134" i="51"/>
  <c r="V134" i="51"/>
  <c r="W134" i="51"/>
  <c r="X134" i="51"/>
  <c r="Y134" i="51"/>
  <c r="Z134" i="51"/>
  <c r="AA134" i="51"/>
  <c r="AC134" i="51"/>
  <c r="AD134" i="51"/>
  <c r="AE134" i="51"/>
  <c r="AF134" i="51"/>
  <c r="AG134" i="51"/>
  <c r="AH134" i="51"/>
  <c r="AI134" i="51"/>
  <c r="AJ134" i="51"/>
  <c r="AK134" i="51"/>
  <c r="AM134" i="51"/>
  <c r="AN134" i="51"/>
  <c r="AO134" i="51"/>
  <c r="AP134" i="51"/>
  <c r="AR134" i="51"/>
  <c r="AS134" i="51"/>
  <c r="AT134" i="51"/>
  <c r="AU134" i="51"/>
  <c r="AW134" i="51"/>
  <c r="AY134" i="51"/>
  <c r="BA134" i="51"/>
  <c r="BB134" i="51"/>
  <c r="A135" i="51"/>
  <c r="B135" i="51"/>
  <c r="D135" i="51"/>
  <c r="E135" i="51"/>
  <c r="F135" i="51"/>
  <c r="G135" i="51"/>
  <c r="H135" i="51"/>
  <c r="I135" i="51"/>
  <c r="J135" i="51"/>
  <c r="K135" i="51"/>
  <c r="L135" i="51"/>
  <c r="M135" i="51"/>
  <c r="N135" i="51"/>
  <c r="O135" i="51"/>
  <c r="Q135" i="51"/>
  <c r="R135" i="51"/>
  <c r="S135" i="51"/>
  <c r="U135" i="51"/>
  <c r="V135" i="51"/>
  <c r="W135" i="51"/>
  <c r="X135" i="51"/>
  <c r="Y135" i="51"/>
  <c r="Z135" i="51"/>
  <c r="AA135" i="51"/>
  <c r="AC135" i="51"/>
  <c r="AD135" i="51"/>
  <c r="AE135" i="51"/>
  <c r="AF135" i="51"/>
  <c r="AG135" i="51"/>
  <c r="AH135" i="51"/>
  <c r="AI135" i="51"/>
  <c r="AJ135" i="51"/>
  <c r="AK135" i="51"/>
  <c r="AM135" i="51"/>
  <c r="AN135" i="51"/>
  <c r="AO135" i="51"/>
  <c r="AP135" i="51"/>
  <c r="AR135" i="51"/>
  <c r="AS135" i="51"/>
  <c r="AT135" i="51"/>
  <c r="AU135" i="51"/>
  <c r="AW135" i="51"/>
  <c r="AY135" i="51"/>
  <c r="BA135" i="51"/>
  <c r="BB135" i="51"/>
  <c r="A136" i="51"/>
  <c r="B136" i="51"/>
  <c r="D136" i="51"/>
  <c r="E136" i="51"/>
  <c r="F136" i="51"/>
  <c r="G136" i="51"/>
  <c r="H136" i="51"/>
  <c r="I136" i="51"/>
  <c r="J136" i="51"/>
  <c r="K136" i="51"/>
  <c r="L136" i="51"/>
  <c r="M136" i="51"/>
  <c r="N136" i="51"/>
  <c r="O136" i="51"/>
  <c r="Q136" i="51"/>
  <c r="R136" i="51"/>
  <c r="S136" i="51"/>
  <c r="U136" i="51"/>
  <c r="V136" i="51"/>
  <c r="W136" i="51"/>
  <c r="X136" i="51"/>
  <c r="Y136" i="51"/>
  <c r="Z136" i="51"/>
  <c r="AA136" i="51"/>
  <c r="AC136" i="51"/>
  <c r="AD136" i="51"/>
  <c r="AE136" i="51"/>
  <c r="AF136" i="51"/>
  <c r="AG136" i="51"/>
  <c r="AH136" i="51"/>
  <c r="AI136" i="51"/>
  <c r="AJ136" i="51"/>
  <c r="AK136" i="51"/>
  <c r="AM136" i="51"/>
  <c r="AN136" i="51"/>
  <c r="AO136" i="51"/>
  <c r="AP136" i="51"/>
  <c r="AR136" i="51"/>
  <c r="AS136" i="51"/>
  <c r="AT136" i="51"/>
  <c r="AU136" i="51"/>
  <c r="AW136" i="51"/>
  <c r="AY136" i="51"/>
  <c r="BA136" i="51"/>
  <c r="BB136" i="51"/>
  <c r="A137" i="51"/>
  <c r="B137" i="51"/>
  <c r="D137" i="51"/>
  <c r="E137" i="51"/>
  <c r="F137" i="51"/>
  <c r="G137" i="51"/>
  <c r="H137" i="51"/>
  <c r="I137" i="51"/>
  <c r="J137" i="51"/>
  <c r="K137" i="51"/>
  <c r="L137" i="51"/>
  <c r="M137" i="51"/>
  <c r="N137" i="51"/>
  <c r="O137" i="51"/>
  <c r="Q137" i="51"/>
  <c r="R137" i="51"/>
  <c r="S137" i="51"/>
  <c r="U137" i="51"/>
  <c r="V137" i="51"/>
  <c r="W137" i="51"/>
  <c r="X137" i="51"/>
  <c r="Y137" i="51"/>
  <c r="Z137" i="51"/>
  <c r="AA137" i="51"/>
  <c r="AC137" i="51"/>
  <c r="AD137" i="51"/>
  <c r="AE137" i="51"/>
  <c r="AF137" i="51"/>
  <c r="AG137" i="51"/>
  <c r="AH137" i="51"/>
  <c r="AI137" i="51"/>
  <c r="AJ137" i="51"/>
  <c r="AK137" i="51"/>
  <c r="AM137" i="51"/>
  <c r="AN137" i="51"/>
  <c r="AO137" i="51"/>
  <c r="AP137" i="51"/>
  <c r="AR137" i="51"/>
  <c r="AS137" i="51"/>
  <c r="AT137" i="51"/>
  <c r="AU137" i="51"/>
  <c r="AW137" i="51"/>
  <c r="AY137" i="51"/>
  <c r="BA137" i="51"/>
  <c r="BB137" i="51"/>
  <c r="A138" i="51"/>
  <c r="B138" i="51"/>
  <c r="D138" i="51"/>
  <c r="E138" i="51"/>
  <c r="F138" i="51"/>
  <c r="G138" i="51"/>
  <c r="H138" i="51"/>
  <c r="I138" i="51"/>
  <c r="J138" i="51"/>
  <c r="K138" i="51"/>
  <c r="L138" i="51"/>
  <c r="M138" i="51"/>
  <c r="N138" i="51"/>
  <c r="O138" i="51"/>
  <c r="Q138" i="51"/>
  <c r="R138" i="51"/>
  <c r="S138" i="51"/>
  <c r="U138" i="51"/>
  <c r="V138" i="51"/>
  <c r="W138" i="51"/>
  <c r="X138" i="51"/>
  <c r="Y138" i="51"/>
  <c r="Z138" i="51"/>
  <c r="AA138" i="51"/>
  <c r="AC138" i="51"/>
  <c r="AD138" i="51"/>
  <c r="AE138" i="51"/>
  <c r="AF138" i="51"/>
  <c r="AG138" i="51"/>
  <c r="AH138" i="51"/>
  <c r="AI138" i="51"/>
  <c r="AJ138" i="51"/>
  <c r="AK138" i="51"/>
  <c r="AM138" i="51"/>
  <c r="AN138" i="51"/>
  <c r="AO138" i="51"/>
  <c r="AP138" i="51"/>
  <c r="AR138" i="51"/>
  <c r="AS138" i="51"/>
  <c r="AT138" i="51"/>
  <c r="AU138" i="51"/>
  <c r="AW138" i="51"/>
  <c r="AY138" i="51"/>
  <c r="BA138" i="51"/>
  <c r="BB138" i="51"/>
  <c r="A139" i="51"/>
  <c r="B139" i="51"/>
  <c r="D139" i="51"/>
  <c r="E139" i="51"/>
  <c r="F139" i="51"/>
  <c r="G139" i="51"/>
  <c r="H139" i="51"/>
  <c r="I139" i="51"/>
  <c r="J139" i="51"/>
  <c r="K139" i="51"/>
  <c r="L139" i="51"/>
  <c r="M139" i="51"/>
  <c r="N139" i="51"/>
  <c r="O139" i="51"/>
  <c r="Q139" i="51"/>
  <c r="R139" i="51"/>
  <c r="S139" i="51"/>
  <c r="U139" i="51"/>
  <c r="V139" i="51"/>
  <c r="W139" i="51"/>
  <c r="X139" i="51"/>
  <c r="Y139" i="51"/>
  <c r="Z139" i="51"/>
  <c r="AA139" i="51"/>
  <c r="AC139" i="51"/>
  <c r="AD139" i="51"/>
  <c r="AE139" i="51"/>
  <c r="AF139" i="51"/>
  <c r="AG139" i="51"/>
  <c r="AH139" i="51"/>
  <c r="AI139" i="51"/>
  <c r="AJ139" i="51"/>
  <c r="AK139" i="51"/>
  <c r="AM139" i="51"/>
  <c r="AN139" i="51"/>
  <c r="AO139" i="51"/>
  <c r="AP139" i="51"/>
  <c r="AR139" i="51"/>
  <c r="AS139" i="51"/>
  <c r="AT139" i="51"/>
  <c r="AU139" i="51"/>
  <c r="AW139" i="51"/>
  <c r="AY139" i="51"/>
  <c r="BA139" i="51"/>
  <c r="BB139" i="51"/>
  <c r="A140" i="51"/>
  <c r="B140" i="51"/>
  <c r="D140" i="51"/>
  <c r="E140" i="51"/>
  <c r="F140" i="51"/>
  <c r="G140" i="51"/>
  <c r="H140" i="51"/>
  <c r="I140" i="51"/>
  <c r="J140" i="51"/>
  <c r="K140" i="51"/>
  <c r="L140" i="51"/>
  <c r="M140" i="51"/>
  <c r="N140" i="51"/>
  <c r="O140" i="51"/>
  <c r="Q140" i="51"/>
  <c r="R140" i="51"/>
  <c r="S140" i="51"/>
  <c r="U140" i="51"/>
  <c r="V140" i="51"/>
  <c r="W140" i="51"/>
  <c r="X140" i="51"/>
  <c r="Y140" i="51"/>
  <c r="Z140" i="51"/>
  <c r="AA140" i="51"/>
  <c r="AC140" i="51"/>
  <c r="AD140" i="51"/>
  <c r="AE140" i="51"/>
  <c r="AF140" i="51"/>
  <c r="AG140" i="51"/>
  <c r="AH140" i="51"/>
  <c r="AI140" i="51"/>
  <c r="AJ140" i="51"/>
  <c r="AK140" i="51"/>
  <c r="AM140" i="51"/>
  <c r="AN140" i="51"/>
  <c r="AO140" i="51"/>
  <c r="AP140" i="51"/>
  <c r="AR140" i="51"/>
  <c r="AS140" i="51"/>
  <c r="AT140" i="51"/>
  <c r="AU140" i="51"/>
  <c r="AW140" i="51"/>
  <c r="AY140" i="51"/>
  <c r="BA140" i="51"/>
  <c r="BB140" i="51"/>
  <c r="A141" i="51"/>
  <c r="B141" i="51"/>
  <c r="D141" i="51"/>
  <c r="E141" i="51"/>
  <c r="F141" i="51"/>
  <c r="G141" i="51"/>
  <c r="H141" i="51"/>
  <c r="I141" i="51"/>
  <c r="J141" i="51"/>
  <c r="K141" i="51"/>
  <c r="L141" i="51"/>
  <c r="M141" i="51"/>
  <c r="N141" i="51"/>
  <c r="O141" i="51"/>
  <c r="Q141" i="51"/>
  <c r="R141" i="51"/>
  <c r="S141" i="51"/>
  <c r="U141" i="51"/>
  <c r="V141" i="51"/>
  <c r="W141" i="51"/>
  <c r="X141" i="51"/>
  <c r="Y141" i="51"/>
  <c r="Z141" i="51"/>
  <c r="AA141" i="51"/>
  <c r="AC141" i="51"/>
  <c r="AD141" i="51"/>
  <c r="AE141" i="51"/>
  <c r="AF141" i="51"/>
  <c r="AG141" i="51"/>
  <c r="AH141" i="51"/>
  <c r="AI141" i="51"/>
  <c r="AJ141" i="51"/>
  <c r="AK141" i="51"/>
  <c r="AM141" i="51"/>
  <c r="AN141" i="51"/>
  <c r="AO141" i="51"/>
  <c r="AP141" i="51"/>
  <c r="AR141" i="51"/>
  <c r="AS141" i="51"/>
  <c r="AT141" i="51"/>
  <c r="AU141" i="51"/>
  <c r="AW141" i="51"/>
  <c r="AY141" i="51"/>
  <c r="BA141" i="51"/>
  <c r="BB141" i="51"/>
  <c r="A142" i="51"/>
  <c r="B142" i="51"/>
  <c r="D142" i="51"/>
  <c r="E142" i="51"/>
  <c r="F142" i="51"/>
  <c r="G142" i="51"/>
  <c r="H142" i="51"/>
  <c r="I142" i="51"/>
  <c r="J142" i="51"/>
  <c r="K142" i="51"/>
  <c r="L142" i="51"/>
  <c r="M142" i="51"/>
  <c r="N142" i="51"/>
  <c r="O142" i="51"/>
  <c r="Q142" i="51"/>
  <c r="R142" i="51"/>
  <c r="S142" i="51"/>
  <c r="U142" i="51"/>
  <c r="V142" i="51"/>
  <c r="W142" i="51"/>
  <c r="X142" i="51"/>
  <c r="Y142" i="51"/>
  <c r="Z142" i="51"/>
  <c r="AA142" i="51"/>
  <c r="AC142" i="51"/>
  <c r="AD142" i="51"/>
  <c r="AE142" i="51"/>
  <c r="AF142" i="51"/>
  <c r="AG142" i="51"/>
  <c r="AH142" i="51"/>
  <c r="AI142" i="51"/>
  <c r="AJ142" i="51"/>
  <c r="AK142" i="51"/>
  <c r="AM142" i="51"/>
  <c r="AN142" i="51"/>
  <c r="AO142" i="51"/>
  <c r="AP142" i="51"/>
  <c r="AR142" i="51"/>
  <c r="AS142" i="51"/>
  <c r="AT142" i="51"/>
  <c r="AU142" i="51"/>
  <c r="AW142" i="51"/>
  <c r="AY142" i="51"/>
  <c r="BA142" i="51"/>
  <c r="BB142" i="51"/>
  <c r="A143" i="51"/>
  <c r="B143" i="51"/>
  <c r="D143" i="51"/>
  <c r="E143" i="51"/>
  <c r="F143" i="51"/>
  <c r="G143" i="51"/>
  <c r="H143" i="51"/>
  <c r="I143" i="51"/>
  <c r="J143" i="51"/>
  <c r="K143" i="51"/>
  <c r="L143" i="51"/>
  <c r="M143" i="51"/>
  <c r="N143" i="51"/>
  <c r="O143" i="51"/>
  <c r="Q143" i="51"/>
  <c r="R143" i="51"/>
  <c r="S143" i="51"/>
  <c r="U143" i="51"/>
  <c r="V143" i="51"/>
  <c r="W143" i="51"/>
  <c r="X143" i="51"/>
  <c r="Y143" i="51"/>
  <c r="Z143" i="51"/>
  <c r="AA143" i="51"/>
  <c r="AC143" i="51"/>
  <c r="AD143" i="51"/>
  <c r="AE143" i="51"/>
  <c r="AF143" i="51"/>
  <c r="AG143" i="51"/>
  <c r="AH143" i="51"/>
  <c r="AI143" i="51"/>
  <c r="AJ143" i="51"/>
  <c r="AK143" i="51"/>
  <c r="AM143" i="51"/>
  <c r="AN143" i="51"/>
  <c r="AO143" i="51"/>
  <c r="AP143" i="51"/>
  <c r="AR143" i="51"/>
  <c r="AS143" i="51"/>
  <c r="AT143" i="51"/>
  <c r="AU143" i="51"/>
  <c r="AW143" i="51"/>
  <c r="AY143" i="51"/>
  <c r="BA143" i="51"/>
  <c r="BB143" i="51"/>
  <c r="A144" i="51"/>
  <c r="B144" i="51"/>
  <c r="D144" i="51"/>
  <c r="E144" i="51"/>
  <c r="F144" i="51"/>
  <c r="G144" i="51"/>
  <c r="H144" i="51"/>
  <c r="I144" i="51"/>
  <c r="J144" i="51"/>
  <c r="K144" i="51"/>
  <c r="L144" i="51"/>
  <c r="M144" i="51"/>
  <c r="N144" i="51"/>
  <c r="O144" i="51"/>
  <c r="Q144" i="51"/>
  <c r="R144" i="51"/>
  <c r="S144" i="51"/>
  <c r="U144" i="51"/>
  <c r="V144" i="51"/>
  <c r="W144" i="51"/>
  <c r="X144" i="51"/>
  <c r="Y144" i="51"/>
  <c r="Z144" i="51"/>
  <c r="AA144" i="51"/>
  <c r="AC144" i="51"/>
  <c r="AD144" i="51"/>
  <c r="AE144" i="51"/>
  <c r="AF144" i="51"/>
  <c r="AG144" i="51"/>
  <c r="AH144" i="51"/>
  <c r="AI144" i="51"/>
  <c r="AJ144" i="51"/>
  <c r="AK144" i="51"/>
  <c r="AM144" i="51"/>
  <c r="AN144" i="51"/>
  <c r="AO144" i="51"/>
  <c r="AP144" i="51"/>
  <c r="AR144" i="51"/>
  <c r="AS144" i="51"/>
  <c r="AT144" i="51"/>
  <c r="AU144" i="51"/>
  <c r="AW144" i="51"/>
  <c r="AY144" i="51"/>
  <c r="BA144" i="51"/>
  <c r="BB144" i="51"/>
  <c r="A145" i="51"/>
  <c r="B145" i="51"/>
  <c r="D145" i="51"/>
  <c r="E145" i="51"/>
  <c r="F145" i="51"/>
  <c r="G145" i="51"/>
  <c r="H145" i="51"/>
  <c r="I145" i="51"/>
  <c r="J145" i="51"/>
  <c r="K145" i="51"/>
  <c r="L145" i="51"/>
  <c r="M145" i="51"/>
  <c r="N145" i="51"/>
  <c r="O145" i="51"/>
  <c r="Q145" i="51"/>
  <c r="R145" i="51"/>
  <c r="S145" i="51"/>
  <c r="U145" i="51"/>
  <c r="V145" i="51"/>
  <c r="W145" i="51"/>
  <c r="X145" i="51"/>
  <c r="Y145" i="51"/>
  <c r="Z145" i="51"/>
  <c r="AA145" i="51"/>
  <c r="AC145" i="51"/>
  <c r="AD145" i="51"/>
  <c r="AE145" i="51"/>
  <c r="AF145" i="51"/>
  <c r="AG145" i="51"/>
  <c r="AH145" i="51"/>
  <c r="AI145" i="51"/>
  <c r="AJ145" i="51"/>
  <c r="AK145" i="51"/>
  <c r="AM145" i="51"/>
  <c r="AN145" i="51"/>
  <c r="AO145" i="51"/>
  <c r="AP145" i="51"/>
  <c r="AR145" i="51"/>
  <c r="AS145" i="51"/>
  <c r="AT145" i="51"/>
  <c r="AU145" i="51"/>
  <c r="AW145" i="51"/>
  <c r="AY145" i="51"/>
  <c r="BA145" i="51"/>
  <c r="BB145" i="51"/>
  <c r="A146" i="51"/>
  <c r="B146" i="51"/>
  <c r="D146" i="51"/>
  <c r="E146" i="51"/>
  <c r="F146" i="51"/>
  <c r="G146" i="51"/>
  <c r="H146" i="51"/>
  <c r="I146" i="51"/>
  <c r="J146" i="51"/>
  <c r="K146" i="51"/>
  <c r="L146" i="51"/>
  <c r="M146" i="51"/>
  <c r="N146" i="51"/>
  <c r="O146" i="51"/>
  <c r="Q146" i="51"/>
  <c r="R146" i="51"/>
  <c r="S146" i="51"/>
  <c r="U146" i="51"/>
  <c r="V146" i="51"/>
  <c r="W146" i="51"/>
  <c r="X146" i="51"/>
  <c r="Y146" i="51"/>
  <c r="Z146" i="51"/>
  <c r="AA146" i="51"/>
  <c r="AC146" i="51"/>
  <c r="AD146" i="51"/>
  <c r="AE146" i="51"/>
  <c r="AF146" i="51"/>
  <c r="AG146" i="51"/>
  <c r="AH146" i="51"/>
  <c r="AI146" i="51"/>
  <c r="AJ146" i="51"/>
  <c r="AK146" i="51"/>
  <c r="AM146" i="51"/>
  <c r="AN146" i="51"/>
  <c r="AO146" i="51"/>
  <c r="AP146" i="51"/>
  <c r="AR146" i="51"/>
  <c r="AS146" i="51"/>
  <c r="AT146" i="51"/>
  <c r="AU146" i="51"/>
  <c r="AW146" i="51"/>
  <c r="AY146" i="51"/>
  <c r="BA146" i="51"/>
  <c r="BB146" i="51"/>
  <c r="A147" i="51"/>
  <c r="B147" i="51"/>
  <c r="D147" i="51"/>
  <c r="E147" i="51"/>
  <c r="F147" i="51"/>
  <c r="G147" i="51"/>
  <c r="H147" i="51"/>
  <c r="I147" i="51"/>
  <c r="J147" i="51"/>
  <c r="K147" i="51"/>
  <c r="L147" i="51"/>
  <c r="M147" i="51"/>
  <c r="N147" i="51"/>
  <c r="O147" i="51"/>
  <c r="Q147" i="51"/>
  <c r="R147" i="51"/>
  <c r="S147" i="51"/>
  <c r="U147" i="51"/>
  <c r="V147" i="51"/>
  <c r="W147" i="51"/>
  <c r="X147" i="51"/>
  <c r="Y147" i="51"/>
  <c r="Z147" i="51"/>
  <c r="AA147" i="51"/>
  <c r="AC147" i="51"/>
  <c r="AD147" i="51"/>
  <c r="AE147" i="51"/>
  <c r="AF147" i="51"/>
  <c r="AG147" i="51"/>
  <c r="AH147" i="51"/>
  <c r="AI147" i="51"/>
  <c r="AJ147" i="51"/>
  <c r="AK147" i="51"/>
  <c r="AM147" i="51"/>
  <c r="AN147" i="51"/>
  <c r="AO147" i="51"/>
  <c r="AP147" i="51"/>
  <c r="AR147" i="51"/>
  <c r="AS147" i="51"/>
  <c r="AT147" i="51"/>
  <c r="AU147" i="51"/>
  <c r="AW147" i="51"/>
  <c r="AY147" i="51"/>
  <c r="BA147" i="51"/>
  <c r="BB147" i="51"/>
  <c r="A148" i="51"/>
  <c r="B148" i="51"/>
  <c r="D148" i="51"/>
  <c r="E148" i="51"/>
  <c r="F148" i="51"/>
  <c r="G148" i="51"/>
  <c r="H148" i="51"/>
  <c r="I148" i="51"/>
  <c r="J148" i="51"/>
  <c r="K148" i="51"/>
  <c r="L148" i="51"/>
  <c r="M148" i="51"/>
  <c r="N148" i="51"/>
  <c r="O148" i="51"/>
  <c r="Q148" i="51"/>
  <c r="R148" i="51"/>
  <c r="S148" i="51"/>
  <c r="U148" i="51"/>
  <c r="V148" i="51"/>
  <c r="W148" i="51"/>
  <c r="X148" i="51"/>
  <c r="Y148" i="51"/>
  <c r="Z148" i="51"/>
  <c r="AA148" i="51"/>
  <c r="AC148" i="51"/>
  <c r="AD148" i="51"/>
  <c r="AE148" i="51"/>
  <c r="AF148" i="51"/>
  <c r="AG148" i="51"/>
  <c r="AH148" i="51"/>
  <c r="AI148" i="51"/>
  <c r="AJ148" i="51"/>
  <c r="AK148" i="51"/>
  <c r="AM148" i="51"/>
  <c r="AN148" i="51"/>
  <c r="AO148" i="51"/>
  <c r="AP148" i="51"/>
  <c r="AR148" i="51"/>
  <c r="AS148" i="51"/>
  <c r="AT148" i="51"/>
  <c r="AU148" i="51"/>
  <c r="AW148" i="51"/>
  <c r="AY148" i="51"/>
  <c r="BA148" i="51"/>
  <c r="BB148" i="51"/>
  <c r="A149" i="51"/>
  <c r="B149" i="51"/>
  <c r="D149" i="51"/>
  <c r="E149" i="51"/>
  <c r="F149" i="51"/>
  <c r="G149" i="51"/>
  <c r="H149" i="51"/>
  <c r="I149" i="51"/>
  <c r="J149" i="51"/>
  <c r="K149" i="51"/>
  <c r="L149" i="51"/>
  <c r="M149" i="51"/>
  <c r="N149" i="51"/>
  <c r="O149" i="51"/>
  <c r="Q149" i="51"/>
  <c r="R149" i="51"/>
  <c r="S149" i="51"/>
  <c r="U149" i="51"/>
  <c r="V149" i="51"/>
  <c r="W149" i="51"/>
  <c r="X149" i="51"/>
  <c r="Y149" i="51"/>
  <c r="Z149" i="51"/>
  <c r="AA149" i="51"/>
  <c r="AC149" i="51"/>
  <c r="AD149" i="51"/>
  <c r="AE149" i="51"/>
  <c r="AF149" i="51"/>
  <c r="AG149" i="51"/>
  <c r="AH149" i="51"/>
  <c r="AI149" i="51"/>
  <c r="AJ149" i="51"/>
  <c r="AK149" i="51"/>
  <c r="AM149" i="51"/>
  <c r="AN149" i="51"/>
  <c r="AO149" i="51"/>
  <c r="AP149" i="51"/>
  <c r="AR149" i="51"/>
  <c r="AS149" i="51"/>
  <c r="AT149" i="51"/>
  <c r="AU149" i="51"/>
  <c r="AW149" i="51"/>
  <c r="AY149" i="51"/>
  <c r="BA149" i="51"/>
  <c r="BB149" i="51"/>
  <c r="A150" i="51"/>
  <c r="B150" i="51"/>
  <c r="D150" i="51"/>
  <c r="E150" i="51"/>
  <c r="F150" i="51"/>
  <c r="G150" i="51"/>
  <c r="H150" i="51"/>
  <c r="I150" i="51"/>
  <c r="J150" i="51"/>
  <c r="K150" i="51"/>
  <c r="L150" i="51"/>
  <c r="M150" i="51"/>
  <c r="N150" i="51"/>
  <c r="O150" i="51"/>
  <c r="Q150" i="51"/>
  <c r="R150" i="51"/>
  <c r="S150" i="51"/>
  <c r="U150" i="51"/>
  <c r="V150" i="51"/>
  <c r="W150" i="51"/>
  <c r="X150" i="51"/>
  <c r="Y150" i="51"/>
  <c r="Z150" i="51"/>
  <c r="AA150" i="51"/>
  <c r="AC150" i="51"/>
  <c r="AD150" i="51"/>
  <c r="AE150" i="51"/>
  <c r="AF150" i="51"/>
  <c r="AG150" i="51"/>
  <c r="AH150" i="51"/>
  <c r="AI150" i="51"/>
  <c r="AJ150" i="51"/>
  <c r="AK150" i="51"/>
  <c r="AM150" i="51"/>
  <c r="AN150" i="51"/>
  <c r="AO150" i="51"/>
  <c r="AP150" i="51"/>
  <c r="AR150" i="51"/>
  <c r="AS150" i="51"/>
  <c r="AT150" i="51"/>
  <c r="AU150" i="51"/>
  <c r="AW150" i="51"/>
  <c r="AY150" i="51"/>
  <c r="BA150" i="51"/>
  <c r="BB150" i="51"/>
  <c r="A151" i="51"/>
  <c r="B151" i="51"/>
  <c r="D151" i="51"/>
  <c r="E151" i="51"/>
  <c r="F151" i="51"/>
  <c r="G151" i="51"/>
  <c r="H151" i="51"/>
  <c r="I151" i="51"/>
  <c r="J151" i="51"/>
  <c r="K151" i="51"/>
  <c r="L151" i="51"/>
  <c r="M151" i="51"/>
  <c r="N151" i="51"/>
  <c r="O151" i="51"/>
  <c r="Q151" i="51"/>
  <c r="R151" i="51"/>
  <c r="S151" i="51"/>
  <c r="U151" i="51"/>
  <c r="V151" i="51"/>
  <c r="W151" i="51"/>
  <c r="X151" i="51"/>
  <c r="Y151" i="51"/>
  <c r="Z151" i="51"/>
  <c r="AA151" i="51"/>
  <c r="AC151" i="51"/>
  <c r="AD151" i="51"/>
  <c r="AE151" i="51"/>
  <c r="AF151" i="51"/>
  <c r="AG151" i="51"/>
  <c r="AH151" i="51"/>
  <c r="AI151" i="51"/>
  <c r="AJ151" i="51"/>
  <c r="AK151" i="51"/>
  <c r="AM151" i="51"/>
  <c r="AN151" i="51"/>
  <c r="AO151" i="51"/>
  <c r="AP151" i="51"/>
  <c r="AR151" i="51"/>
  <c r="AS151" i="51"/>
  <c r="AT151" i="51"/>
  <c r="AU151" i="51"/>
  <c r="AW151" i="51"/>
  <c r="AY151" i="51"/>
  <c r="BA151" i="51"/>
  <c r="BB151" i="51"/>
  <c r="A152" i="51"/>
  <c r="B152" i="51"/>
  <c r="D152" i="51"/>
  <c r="E152" i="51"/>
  <c r="F152" i="51"/>
  <c r="G152" i="51"/>
  <c r="H152" i="51"/>
  <c r="I152" i="51"/>
  <c r="J152" i="51"/>
  <c r="K152" i="51"/>
  <c r="L152" i="51"/>
  <c r="M152" i="51"/>
  <c r="N152" i="51"/>
  <c r="O152" i="51"/>
  <c r="Q152" i="51"/>
  <c r="R152" i="51"/>
  <c r="S152" i="51"/>
  <c r="U152" i="51"/>
  <c r="V152" i="51"/>
  <c r="W152" i="51"/>
  <c r="X152" i="51"/>
  <c r="Y152" i="51"/>
  <c r="Z152" i="51"/>
  <c r="AA152" i="51"/>
  <c r="AC152" i="51"/>
  <c r="AD152" i="51"/>
  <c r="AE152" i="51"/>
  <c r="AF152" i="51"/>
  <c r="AG152" i="51"/>
  <c r="AH152" i="51"/>
  <c r="AI152" i="51"/>
  <c r="AJ152" i="51"/>
  <c r="AK152" i="51"/>
  <c r="AM152" i="51"/>
  <c r="AN152" i="51"/>
  <c r="AO152" i="51"/>
  <c r="AP152" i="51"/>
  <c r="AR152" i="51"/>
  <c r="AS152" i="51"/>
  <c r="AT152" i="51"/>
  <c r="AU152" i="51"/>
  <c r="AW152" i="51"/>
  <c r="AY152" i="51"/>
  <c r="BA152" i="51"/>
  <c r="BB152" i="51"/>
  <c r="A153" i="51"/>
  <c r="B153" i="51"/>
  <c r="D153" i="51"/>
  <c r="E153" i="51"/>
  <c r="F153" i="51"/>
  <c r="G153" i="51"/>
  <c r="H153" i="51"/>
  <c r="I153" i="51"/>
  <c r="J153" i="51"/>
  <c r="K153" i="51"/>
  <c r="L153" i="51"/>
  <c r="M153" i="51"/>
  <c r="N153" i="51"/>
  <c r="O153" i="51"/>
  <c r="Q153" i="51"/>
  <c r="R153" i="51"/>
  <c r="S153" i="51"/>
  <c r="U153" i="51"/>
  <c r="V153" i="51"/>
  <c r="W153" i="51"/>
  <c r="X153" i="51"/>
  <c r="Y153" i="51"/>
  <c r="Z153" i="51"/>
  <c r="AA153" i="51"/>
  <c r="AC153" i="51"/>
  <c r="AD153" i="51"/>
  <c r="AE153" i="51"/>
  <c r="AF153" i="51"/>
  <c r="AG153" i="51"/>
  <c r="AH153" i="51"/>
  <c r="AI153" i="51"/>
  <c r="AJ153" i="51"/>
  <c r="AK153" i="51"/>
  <c r="AM153" i="51"/>
  <c r="AN153" i="51"/>
  <c r="AO153" i="51"/>
  <c r="AP153" i="51"/>
  <c r="AR153" i="51"/>
  <c r="AS153" i="51"/>
  <c r="AT153" i="51"/>
  <c r="AU153" i="51"/>
  <c r="AW153" i="51"/>
  <c r="AY153" i="51"/>
  <c r="BA153" i="51"/>
  <c r="BB153" i="51"/>
  <c r="A154" i="51"/>
  <c r="B154" i="51"/>
  <c r="D154" i="51"/>
  <c r="E154" i="51"/>
  <c r="F154" i="51"/>
  <c r="G154" i="51"/>
  <c r="H154" i="51"/>
  <c r="I154" i="51"/>
  <c r="J154" i="51"/>
  <c r="K154" i="51"/>
  <c r="L154" i="51"/>
  <c r="M154" i="51"/>
  <c r="N154" i="51"/>
  <c r="O154" i="51"/>
  <c r="Q154" i="51"/>
  <c r="R154" i="51"/>
  <c r="S154" i="51"/>
  <c r="U154" i="51"/>
  <c r="V154" i="51"/>
  <c r="W154" i="51"/>
  <c r="X154" i="51"/>
  <c r="Y154" i="51"/>
  <c r="Z154" i="51"/>
  <c r="AA154" i="51"/>
  <c r="AC154" i="51"/>
  <c r="AD154" i="51"/>
  <c r="AE154" i="51"/>
  <c r="AF154" i="51"/>
  <c r="AG154" i="51"/>
  <c r="AH154" i="51"/>
  <c r="AI154" i="51"/>
  <c r="AJ154" i="51"/>
  <c r="AK154" i="51"/>
  <c r="AM154" i="51"/>
  <c r="AN154" i="51"/>
  <c r="AO154" i="51"/>
  <c r="AP154" i="51"/>
  <c r="AR154" i="51"/>
  <c r="AS154" i="51"/>
  <c r="AT154" i="51"/>
  <c r="AU154" i="51"/>
  <c r="AW154" i="51"/>
  <c r="AY154" i="51"/>
  <c r="BA154" i="51"/>
  <c r="BB154" i="51"/>
  <c r="A155" i="51"/>
  <c r="B155" i="51"/>
  <c r="D155" i="51"/>
  <c r="E155" i="51"/>
  <c r="F155" i="51"/>
  <c r="G155" i="51"/>
  <c r="H155" i="51"/>
  <c r="I155" i="51"/>
  <c r="J155" i="51"/>
  <c r="K155" i="51"/>
  <c r="L155" i="51"/>
  <c r="M155" i="51"/>
  <c r="N155" i="51"/>
  <c r="O155" i="51"/>
  <c r="Q155" i="51"/>
  <c r="R155" i="51"/>
  <c r="S155" i="51"/>
  <c r="U155" i="51"/>
  <c r="V155" i="51"/>
  <c r="W155" i="51"/>
  <c r="X155" i="51"/>
  <c r="Y155" i="51"/>
  <c r="Z155" i="51"/>
  <c r="AA155" i="51"/>
  <c r="AC155" i="51"/>
  <c r="AD155" i="51"/>
  <c r="AE155" i="51"/>
  <c r="AF155" i="51"/>
  <c r="AG155" i="51"/>
  <c r="AH155" i="51"/>
  <c r="AI155" i="51"/>
  <c r="AJ155" i="51"/>
  <c r="AK155" i="51"/>
  <c r="AM155" i="51"/>
  <c r="AN155" i="51"/>
  <c r="AO155" i="51"/>
  <c r="AP155" i="51"/>
  <c r="AR155" i="51"/>
  <c r="AS155" i="51"/>
  <c r="AT155" i="51"/>
  <c r="AU155" i="51"/>
  <c r="AW155" i="51"/>
  <c r="AY155" i="51"/>
  <c r="BA155" i="51"/>
  <c r="BB155" i="51"/>
  <c r="A156" i="51"/>
  <c r="B156" i="51"/>
  <c r="D156" i="51"/>
  <c r="E156" i="51"/>
  <c r="F156" i="51"/>
  <c r="G156" i="51"/>
  <c r="H156" i="51"/>
  <c r="I156" i="51"/>
  <c r="J156" i="51"/>
  <c r="K156" i="51"/>
  <c r="L156" i="51"/>
  <c r="M156" i="51"/>
  <c r="N156" i="51"/>
  <c r="O156" i="51"/>
  <c r="Q156" i="51"/>
  <c r="R156" i="51"/>
  <c r="S156" i="51"/>
  <c r="U156" i="51"/>
  <c r="V156" i="51"/>
  <c r="W156" i="51"/>
  <c r="X156" i="51"/>
  <c r="Y156" i="51"/>
  <c r="Z156" i="51"/>
  <c r="AA156" i="51"/>
  <c r="AC156" i="51"/>
  <c r="AD156" i="51"/>
  <c r="AE156" i="51"/>
  <c r="AF156" i="51"/>
  <c r="AG156" i="51"/>
  <c r="AH156" i="51"/>
  <c r="AI156" i="51"/>
  <c r="AJ156" i="51"/>
  <c r="AK156" i="51"/>
  <c r="AM156" i="51"/>
  <c r="AN156" i="51"/>
  <c r="AO156" i="51"/>
  <c r="AP156" i="51"/>
  <c r="AR156" i="51"/>
  <c r="AS156" i="51"/>
  <c r="AT156" i="51"/>
  <c r="AU156" i="51"/>
  <c r="AW156" i="51"/>
  <c r="AY156" i="51"/>
  <c r="BA156" i="51"/>
  <c r="BB156" i="51"/>
  <c r="A157" i="51"/>
  <c r="B157" i="51"/>
  <c r="D157" i="51"/>
  <c r="E157" i="51"/>
  <c r="F157" i="51"/>
  <c r="G157" i="51"/>
  <c r="H157" i="51"/>
  <c r="I157" i="51"/>
  <c r="J157" i="51"/>
  <c r="K157" i="51"/>
  <c r="L157" i="51"/>
  <c r="M157" i="51"/>
  <c r="N157" i="51"/>
  <c r="O157" i="51"/>
  <c r="Q157" i="51"/>
  <c r="R157" i="51"/>
  <c r="S157" i="51"/>
  <c r="U157" i="51"/>
  <c r="V157" i="51"/>
  <c r="W157" i="51"/>
  <c r="X157" i="51"/>
  <c r="Y157" i="51"/>
  <c r="Z157" i="51"/>
  <c r="AA157" i="51"/>
  <c r="AC157" i="51"/>
  <c r="AD157" i="51"/>
  <c r="AE157" i="51"/>
  <c r="AF157" i="51"/>
  <c r="AG157" i="51"/>
  <c r="AH157" i="51"/>
  <c r="AI157" i="51"/>
  <c r="AJ157" i="51"/>
  <c r="AK157" i="51"/>
  <c r="AM157" i="51"/>
  <c r="AN157" i="51"/>
  <c r="AO157" i="51"/>
  <c r="AP157" i="51"/>
  <c r="AR157" i="51"/>
  <c r="AS157" i="51"/>
  <c r="AT157" i="51"/>
  <c r="AU157" i="51"/>
  <c r="AW157" i="51"/>
  <c r="AY157" i="51"/>
  <c r="BA157" i="51"/>
  <c r="BB157" i="51"/>
  <c r="A158" i="51"/>
  <c r="B158" i="51"/>
  <c r="D158" i="51"/>
  <c r="E158" i="51"/>
  <c r="F158" i="51"/>
  <c r="G158" i="51"/>
  <c r="H158" i="51"/>
  <c r="I158" i="51"/>
  <c r="J158" i="51"/>
  <c r="K158" i="51"/>
  <c r="L158" i="51"/>
  <c r="M158" i="51"/>
  <c r="N158" i="51"/>
  <c r="O158" i="51"/>
  <c r="Q158" i="51"/>
  <c r="R158" i="51"/>
  <c r="S158" i="51"/>
  <c r="U158" i="51"/>
  <c r="V158" i="51"/>
  <c r="W158" i="51"/>
  <c r="X158" i="51"/>
  <c r="Y158" i="51"/>
  <c r="Z158" i="51"/>
  <c r="AA158" i="51"/>
  <c r="AC158" i="51"/>
  <c r="AD158" i="51"/>
  <c r="AE158" i="51"/>
  <c r="AF158" i="51"/>
  <c r="AG158" i="51"/>
  <c r="AH158" i="51"/>
  <c r="AI158" i="51"/>
  <c r="AJ158" i="51"/>
  <c r="AK158" i="51"/>
  <c r="AM158" i="51"/>
  <c r="AN158" i="51"/>
  <c r="AO158" i="51"/>
  <c r="AP158" i="51"/>
  <c r="AR158" i="51"/>
  <c r="AS158" i="51"/>
  <c r="AT158" i="51"/>
  <c r="AU158" i="51"/>
  <c r="AW158" i="51"/>
  <c r="AY158" i="51"/>
  <c r="BA158" i="51"/>
  <c r="BB158" i="51"/>
  <c r="A159" i="51"/>
  <c r="B159" i="51"/>
  <c r="D159" i="51"/>
  <c r="E159" i="51"/>
  <c r="F159" i="51"/>
  <c r="G159" i="51"/>
  <c r="H159" i="51"/>
  <c r="I159" i="51"/>
  <c r="J159" i="51"/>
  <c r="K159" i="51"/>
  <c r="L159" i="51"/>
  <c r="M159" i="51"/>
  <c r="N159" i="51"/>
  <c r="O159" i="51"/>
  <c r="Q159" i="51"/>
  <c r="R159" i="51"/>
  <c r="S159" i="51"/>
  <c r="U159" i="51"/>
  <c r="V159" i="51"/>
  <c r="W159" i="51"/>
  <c r="X159" i="51"/>
  <c r="Y159" i="51"/>
  <c r="Z159" i="51"/>
  <c r="AA159" i="51"/>
  <c r="AC159" i="51"/>
  <c r="AD159" i="51"/>
  <c r="AE159" i="51"/>
  <c r="AF159" i="51"/>
  <c r="AG159" i="51"/>
  <c r="AH159" i="51"/>
  <c r="AI159" i="51"/>
  <c r="AJ159" i="51"/>
  <c r="AK159" i="51"/>
  <c r="AM159" i="51"/>
  <c r="AN159" i="51"/>
  <c r="AO159" i="51"/>
  <c r="AP159" i="51"/>
  <c r="AR159" i="51"/>
  <c r="AS159" i="51"/>
  <c r="AT159" i="51"/>
  <c r="AU159" i="51"/>
  <c r="AW159" i="51"/>
  <c r="AY159" i="51"/>
  <c r="BA159" i="51"/>
  <c r="BB159" i="51"/>
  <c r="A160" i="51"/>
  <c r="B160" i="51"/>
  <c r="D160" i="51"/>
  <c r="E160" i="51"/>
  <c r="F160" i="51"/>
  <c r="G160" i="51"/>
  <c r="H160" i="51"/>
  <c r="I160" i="51"/>
  <c r="J160" i="51"/>
  <c r="K160" i="51"/>
  <c r="L160" i="51"/>
  <c r="M160" i="51"/>
  <c r="N160" i="51"/>
  <c r="O160" i="51"/>
  <c r="Q160" i="51"/>
  <c r="R160" i="51"/>
  <c r="S160" i="51"/>
  <c r="U160" i="51"/>
  <c r="V160" i="51"/>
  <c r="W160" i="51"/>
  <c r="X160" i="51"/>
  <c r="Y160" i="51"/>
  <c r="Z160" i="51"/>
  <c r="AA160" i="51"/>
  <c r="AC160" i="51"/>
  <c r="AD160" i="51"/>
  <c r="AE160" i="51"/>
  <c r="AF160" i="51"/>
  <c r="AG160" i="51"/>
  <c r="AH160" i="51"/>
  <c r="AI160" i="51"/>
  <c r="AJ160" i="51"/>
  <c r="AK160" i="51"/>
  <c r="AM160" i="51"/>
  <c r="AN160" i="51"/>
  <c r="AO160" i="51"/>
  <c r="AP160" i="51"/>
  <c r="AR160" i="51"/>
  <c r="AS160" i="51"/>
  <c r="AT160" i="51"/>
  <c r="AU160" i="51"/>
  <c r="AW160" i="51"/>
  <c r="AY160" i="51"/>
  <c r="BA160" i="51"/>
  <c r="BB160" i="51"/>
  <c r="A161" i="51"/>
  <c r="B161" i="51"/>
  <c r="D161" i="51"/>
  <c r="E161" i="51"/>
  <c r="F161" i="51"/>
  <c r="G161" i="51"/>
  <c r="H161" i="51"/>
  <c r="I161" i="51"/>
  <c r="J161" i="51"/>
  <c r="K161" i="51"/>
  <c r="L161" i="51"/>
  <c r="M161" i="51"/>
  <c r="N161" i="51"/>
  <c r="O161" i="51"/>
  <c r="Q161" i="51"/>
  <c r="R161" i="51"/>
  <c r="S161" i="51"/>
  <c r="U161" i="51"/>
  <c r="V161" i="51"/>
  <c r="W161" i="51"/>
  <c r="X161" i="51"/>
  <c r="Y161" i="51"/>
  <c r="Z161" i="51"/>
  <c r="AA161" i="51"/>
  <c r="AC161" i="51"/>
  <c r="AD161" i="51"/>
  <c r="AE161" i="51"/>
  <c r="AF161" i="51"/>
  <c r="AG161" i="51"/>
  <c r="AH161" i="51"/>
  <c r="AI161" i="51"/>
  <c r="AJ161" i="51"/>
  <c r="AK161" i="51"/>
  <c r="AM161" i="51"/>
  <c r="AN161" i="51"/>
  <c r="AO161" i="51"/>
  <c r="AP161" i="51"/>
  <c r="AR161" i="51"/>
  <c r="AS161" i="51"/>
  <c r="AT161" i="51"/>
  <c r="AU161" i="51"/>
  <c r="AW161" i="51"/>
  <c r="AY161" i="51"/>
  <c r="BA161" i="51"/>
  <c r="BB161" i="51"/>
  <c r="A162" i="51"/>
  <c r="B162" i="51"/>
  <c r="D162" i="51"/>
  <c r="E162" i="51"/>
  <c r="F162" i="51"/>
  <c r="G162" i="51"/>
  <c r="H162" i="51"/>
  <c r="I162" i="51"/>
  <c r="J162" i="51"/>
  <c r="K162" i="51"/>
  <c r="L162" i="51"/>
  <c r="M162" i="51"/>
  <c r="N162" i="51"/>
  <c r="O162" i="51"/>
  <c r="Q162" i="51"/>
  <c r="R162" i="51"/>
  <c r="S162" i="51"/>
  <c r="U162" i="51"/>
  <c r="V162" i="51"/>
  <c r="W162" i="51"/>
  <c r="X162" i="51"/>
  <c r="Y162" i="51"/>
  <c r="Z162" i="51"/>
  <c r="AA162" i="51"/>
  <c r="AC162" i="51"/>
  <c r="AD162" i="51"/>
  <c r="AE162" i="51"/>
  <c r="AF162" i="51"/>
  <c r="AG162" i="51"/>
  <c r="AH162" i="51"/>
  <c r="AI162" i="51"/>
  <c r="AJ162" i="51"/>
  <c r="AK162" i="51"/>
  <c r="AM162" i="51"/>
  <c r="AN162" i="51"/>
  <c r="AO162" i="51"/>
  <c r="AP162" i="51"/>
  <c r="AR162" i="51"/>
  <c r="AS162" i="51"/>
  <c r="AT162" i="51"/>
  <c r="AU162" i="51"/>
  <c r="AW162" i="51"/>
  <c r="AY162" i="51"/>
  <c r="BA162" i="51"/>
  <c r="BB162" i="51"/>
  <c r="A163" i="51"/>
  <c r="B163" i="51"/>
  <c r="D163" i="51"/>
  <c r="E163" i="51"/>
  <c r="F163" i="51"/>
  <c r="G163" i="51"/>
  <c r="H163" i="51"/>
  <c r="I163" i="51"/>
  <c r="J163" i="51"/>
  <c r="K163" i="51"/>
  <c r="L163" i="51"/>
  <c r="M163" i="51"/>
  <c r="N163" i="51"/>
  <c r="O163" i="51"/>
  <c r="Q163" i="51"/>
  <c r="R163" i="51"/>
  <c r="S163" i="51"/>
  <c r="U163" i="51"/>
  <c r="V163" i="51"/>
  <c r="W163" i="51"/>
  <c r="X163" i="51"/>
  <c r="Y163" i="51"/>
  <c r="Z163" i="51"/>
  <c r="AA163" i="51"/>
  <c r="AC163" i="51"/>
  <c r="AD163" i="51"/>
  <c r="AE163" i="51"/>
  <c r="AF163" i="51"/>
  <c r="AG163" i="51"/>
  <c r="AH163" i="51"/>
  <c r="AI163" i="51"/>
  <c r="AJ163" i="51"/>
  <c r="AK163" i="51"/>
  <c r="AM163" i="51"/>
  <c r="AN163" i="51"/>
  <c r="AO163" i="51"/>
  <c r="AP163" i="51"/>
  <c r="AR163" i="51"/>
  <c r="AS163" i="51"/>
  <c r="AT163" i="51"/>
  <c r="AU163" i="51"/>
  <c r="AW163" i="51"/>
  <c r="AY163" i="51"/>
  <c r="BA163" i="51"/>
  <c r="BB163" i="51"/>
  <c r="A164" i="51"/>
  <c r="B164" i="51"/>
  <c r="D164" i="51"/>
  <c r="E164" i="51"/>
  <c r="F164" i="51"/>
  <c r="G164" i="51"/>
  <c r="H164" i="51"/>
  <c r="I164" i="51"/>
  <c r="J164" i="51"/>
  <c r="K164" i="51"/>
  <c r="L164" i="51"/>
  <c r="M164" i="51"/>
  <c r="N164" i="51"/>
  <c r="O164" i="51"/>
  <c r="Q164" i="51"/>
  <c r="R164" i="51"/>
  <c r="S164" i="51"/>
  <c r="U164" i="51"/>
  <c r="V164" i="51"/>
  <c r="W164" i="51"/>
  <c r="X164" i="51"/>
  <c r="Y164" i="51"/>
  <c r="Z164" i="51"/>
  <c r="AA164" i="51"/>
  <c r="AC164" i="51"/>
  <c r="AD164" i="51"/>
  <c r="AE164" i="51"/>
  <c r="AF164" i="51"/>
  <c r="AG164" i="51"/>
  <c r="AH164" i="51"/>
  <c r="AI164" i="51"/>
  <c r="AJ164" i="51"/>
  <c r="AK164" i="51"/>
  <c r="AM164" i="51"/>
  <c r="AN164" i="51"/>
  <c r="AO164" i="51"/>
  <c r="AP164" i="51"/>
  <c r="AR164" i="51"/>
  <c r="AS164" i="51"/>
  <c r="AT164" i="51"/>
  <c r="AU164" i="51"/>
  <c r="AW164" i="51"/>
  <c r="AY164" i="51"/>
  <c r="BA164" i="51"/>
  <c r="BB164" i="51"/>
  <c r="A165" i="51"/>
  <c r="B165" i="51"/>
  <c r="D165" i="51"/>
  <c r="E165" i="51"/>
  <c r="F165" i="51"/>
  <c r="G165" i="51"/>
  <c r="H165" i="51"/>
  <c r="I165" i="51"/>
  <c r="J165" i="51"/>
  <c r="K165" i="51"/>
  <c r="L165" i="51"/>
  <c r="M165" i="51"/>
  <c r="N165" i="51"/>
  <c r="O165" i="51"/>
  <c r="Q165" i="51"/>
  <c r="R165" i="51"/>
  <c r="S165" i="51"/>
  <c r="U165" i="51"/>
  <c r="V165" i="51"/>
  <c r="W165" i="51"/>
  <c r="X165" i="51"/>
  <c r="Y165" i="51"/>
  <c r="Z165" i="51"/>
  <c r="AA165" i="51"/>
  <c r="AC165" i="51"/>
  <c r="AD165" i="51"/>
  <c r="AE165" i="51"/>
  <c r="AF165" i="51"/>
  <c r="AG165" i="51"/>
  <c r="AH165" i="51"/>
  <c r="AI165" i="51"/>
  <c r="AJ165" i="51"/>
  <c r="AK165" i="51"/>
  <c r="AM165" i="51"/>
  <c r="AN165" i="51"/>
  <c r="AO165" i="51"/>
  <c r="AP165" i="51"/>
  <c r="AR165" i="51"/>
  <c r="AS165" i="51"/>
  <c r="AT165" i="51"/>
  <c r="AU165" i="51"/>
  <c r="AW165" i="51"/>
  <c r="AY165" i="51"/>
  <c r="BA165" i="51"/>
  <c r="BB165" i="51"/>
  <c r="A166" i="51"/>
  <c r="B166" i="51"/>
  <c r="D166" i="51"/>
  <c r="E166" i="51"/>
  <c r="F166" i="51"/>
  <c r="G166" i="51"/>
  <c r="H166" i="51"/>
  <c r="I166" i="51"/>
  <c r="J166" i="51"/>
  <c r="K166" i="51"/>
  <c r="L166" i="51"/>
  <c r="M166" i="51"/>
  <c r="N166" i="51"/>
  <c r="O166" i="51"/>
  <c r="Q166" i="51"/>
  <c r="R166" i="51"/>
  <c r="S166" i="51"/>
  <c r="U166" i="51"/>
  <c r="V166" i="51"/>
  <c r="W166" i="51"/>
  <c r="X166" i="51"/>
  <c r="Y166" i="51"/>
  <c r="Z166" i="51"/>
  <c r="AA166" i="51"/>
  <c r="AC166" i="51"/>
  <c r="AD166" i="51"/>
  <c r="AE166" i="51"/>
  <c r="AF166" i="51"/>
  <c r="AG166" i="51"/>
  <c r="AH166" i="51"/>
  <c r="AI166" i="51"/>
  <c r="AJ166" i="51"/>
  <c r="AK166" i="51"/>
  <c r="AM166" i="51"/>
  <c r="AN166" i="51"/>
  <c r="AO166" i="51"/>
  <c r="AP166" i="51"/>
  <c r="AR166" i="51"/>
  <c r="AS166" i="51"/>
  <c r="AT166" i="51"/>
  <c r="AU166" i="51"/>
  <c r="AW166" i="51"/>
  <c r="AY166" i="51"/>
  <c r="BA166" i="51"/>
  <c r="BB166" i="51"/>
  <c r="A167" i="51"/>
  <c r="B167" i="51"/>
  <c r="D167" i="51"/>
  <c r="E167" i="51"/>
  <c r="F167" i="51"/>
  <c r="G167" i="51"/>
  <c r="H167" i="51"/>
  <c r="I167" i="51"/>
  <c r="J167" i="51"/>
  <c r="K167" i="51"/>
  <c r="L167" i="51"/>
  <c r="M167" i="51"/>
  <c r="N167" i="51"/>
  <c r="O167" i="51"/>
  <c r="Q167" i="51"/>
  <c r="R167" i="51"/>
  <c r="S167" i="51"/>
  <c r="U167" i="51"/>
  <c r="V167" i="51"/>
  <c r="W167" i="51"/>
  <c r="X167" i="51"/>
  <c r="Y167" i="51"/>
  <c r="Z167" i="51"/>
  <c r="AA167" i="51"/>
  <c r="AC167" i="51"/>
  <c r="AD167" i="51"/>
  <c r="AE167" i="51"/>
  <c r="AF167" i="51"/>
  <c r="AG167" i="51"/>
  <c r="AH167" i="51"/>
  <c r="AI167" i="51"/>
  <c r="AJ167" i="51"/>
  <c r="AK167" i="51"/>
  <c r="AM167" i="51"/>
  <c r="AN167" i="51"/>
  <c r="AO167" i="51"/>
  <c r="AP167" i="51"/>
  <c r="AR167" i="51"/>
  <c r="AS167" i="51"/>
  <c r="AT167" i="51"/>
  <c r="AU167" i="51"/>
  <c r="AW167" i="51"/>
  <c r="AY167" i="51"/>
  <c r="BA167" i="51"/>
  <c r="BB167" i="51"/>
  <c r="A168" i="51"/>
  <c r="B168" i="51"/>
  <c r="D168" i="51"/>
  <c r="E168" i="51"/>
  <c r="F168" i="51"/>
  <c r="G168" i="51"/>
  <c r="H168" i="51"/>
  <c r="I168" i="51"/>
  <c r="J168" i="51"/>
  <c r="K168" i="51"/>
  <c r="L168" i="51"/>
  <c r="M168" i="51"/>
  <c r="N168" i="51"/>
  <c r="O168" i="51"/>
  <c r="Q168" i="51"/>
  <c r="R168" i="51"/>
  <c r="S168" i="51"/>
  <c r="U168" i="51"/>
  <c r="V168" i="51"/>
  <c r="W168" i="51"/>
  <c r="X168" i="51"/>
  <c r="Y168" i="51"/>
  <c r="Z168" i="51"/>
  <c r="AA168" i="51"/>
  <c r="AC168" i="51"/>
  <c r="AD168" i="51"/>
  <c r="AE168" i="51"/>
  <c r="AF168" i="51"/>
  <c r="AG168" i="51"/>
  <c r="AH168" i="51"/>
  <c r="AI168" i="51"/>
  <c r="AJ168" i="51"/>
  <c r="AK168" i="51"/>
  <c r="AM168" i="51"/>
  <c r="AN168" i="51"/>
  <c r="AO168" i="51"/>
  <c r="AP168" i="51"/>
  <c r="AR168" i="51"/>
  <c r="AS168" i="51"/>
  <c r="AT168" i="51"/>
  <c r="AU168" i="51"/>
  <c r="AW168" i="51"/>
  <c r="AY168" i="51"/>
  <c r="BA168" i="51"/>
  <c r="BB168" i="51"/>
  <c r="A169" i="51"/>
  <c r="B169" i="51"/>
  <c r="D169" i="51"/>
  <c r="E169" i="51"/>
  <c r="F169" i="51"/>
  <c r="G169" i="51"/>
  <c r="H169" i="51"/>
  <c r="I169" i="51"/>
  <c r="J169" i="51"/>
  <c r="K169" i="51"/>
  <c r="L169" i="51"/>
  <c r="M169" i="51"/>
  <c r="N169" i="51"/>
  <c r="O169" i="51"/>
  <c r="Q169" i="51"/>
  <c r="R169" i="51"/>
  <c r="S169" i="51"/>
  <c r="U169" i="51"/>
  <c r="V169" i="51"/>
  <c r="W169" i="51"/>
  <c r="X169" i="51"/>
  <c r="Y169" i="51"/>
  <c r="Z169" i="51"/>
  <c r="AA169" i="51"/>
  <c r="AC169" i="51"/>
  <c r="AD169" i="51"/>
  <c r="AE169" i="51"/>
  <c r="AF169" i="51"/>
  <c r="AG169" i="51"/>
  <c r="AH169" i="51"/>
  <c r="AI169" i="51"/>
  <c r="AJ169" i="51"/>
  <c r="AK169" i="51"/>
  <c r="AM169" i="51"/>
  <c r="AN169" i="51"/>
  <c r="AO169" i="51"/>
  <c r="AP169" i="51"/>
  <c r="AR169" i="51"/>
  <c r="AS169" i="51"/>
  <c r="AT169" i="51"/>
  <c r="AU169" i="51"/>
  <c r="AW169" i="51"/>
  <c r="AY169" i="51"/>
  <c r="BA169" i="51"/>
  <c r="BB169" i="51"/>
  <c r="A170" i="51"/>
  <c r="B170" i="51"/>
  <c r="D170" i="51"/>
  <c r="E170" i="51"/>
  <c r="F170" i="51"/>
  <c r="G170" i="51"/>
  <c r="H170" i="51"/>
  <c r="I170" i="51"/>
  <c r="J170" i="51"/>
  <c r="K170" i="51"/>
  <c r="L170" i="51"/>
  <c r="M170" i="51"/>
  <c r="N170" i="51"/>
  <c r="O170" i="51"/>
  <c r="Q170" i="51"/>
  <c r="R170" i="51"/>
  <c r="S170" i="51"/>
  <c r="U170" i="51"/>
  <c r="V170" i="51"/>
  <c r="W170" i="51"/>
  <c r="X170" i="51"/>
  <c r="Y170" i="51"/>
  <c r="Z170" i="51"/>
  <c r="AA170" i="51"/>
  <c r="AC170" i="51"/>
  <c r="AD170" i="51"/>
  <c r="AE170" i="51"/>
  <c r="AF170" i="51"/>
  <c r="AG170" i="51"/>
  <c r="AH170" i="51"/>
  <c r="AI170" i="51"/>
  <c r="AJ170" i="51"/>
  <c r="AK170" i="51"/>
  <c r="AM170" i="51"/>
  <c r="AN170" i="51"/>
  <c r="AO170" i="51"/>
  <c r="AP170" i="51"/>
  <c r="AR170" i="51"/>
  <c r="AS170" i="51"/>
  <c r="AT170" i="51"/>
  <c r="AU170" i="51"/>
  <c r="AW170" i="51"/>
  <c r="AY170" i="51"/>
  <c r="BA170" i="51"/>
  <c r="BB170" i="51"/>
  <c r="A171" i="51"/>
  <c r="B171" i="51"/>
  <c r="D171" i="51"/>
  <c r="E171" i="51"/>
  <c r="F171" i="51"/>
  <c r="G171" i="51"/>
  <c r="H171" i="51"/>
  <c r="I171" i="51"/>
  <c r="J171" i="51"/>
  <c r="K171" i="51"/>
  <c r="L171" i="51"/>
  <c r="M171" i="51"/>
  <c r="N171" i="51"/>
  <c r="O171" i="51"/>
  <c r="Q171" i="51"/>
  <c r="R171" i="51"/>
  <c r="S171" i="51"/>
  <c r="U171" i="51"/>
  <c r="V171" i="51"/>
  <c r="W171" i="51"/>
  <c r="X171" i="51"/>
  <c r="Y171" i="51"/>
  <c r="Z171" i="51"/>
  <c r="AA171" i="51"/>
  <c r="AC171" i="51"/>
  <c r="AD171" i="51"/>
  <c r="AE171" i="51"/>
  <c r="AF171" i="51"/>
  <c r="AG171" i="51"/>
  <c r="AH171" i="51"/>
  <c r="AI171" i="51"/>
  <c r="AJ171" i="51"/>
  <c r="AK171" i="51"/>
  <c r="AM171" i="51"/>
  <c r="AN171" i="51"/>
  <c r="AO171" i="51"/>
  <c r="AP171" i="51"/>
  <c r="AR171" i="51"/>
  <c r="AS171" i="51"/>
  <c r="AT171" i="51"/>
  <c r="AU171" i="51"/>
  <c r="AW171" i="51"/>
  <c r="AY171" i="51"/>
  <c r="BA171" i="51"/>
  <c r="BB171" i="51"/>
  <c r="A172" i="51"/>
  <c r="B172" i="51"/>
  <c r="D172" i="51"/>
  <c r="E172" i="51"/>
  <c r="F172" i="51"/>
  <c r="G172" i="51"/>
  <c r="H172" i="51"/>
  <c r="I172" i="51"/>
  <c r="J172" i="51"/>
  <c r="K172" i="51"/>
  <c r="L172" i="51"/>
  <c r="M172" i="51"/>
  <c r="N172" i="51"/>
  <c r="O172" i="51"/>
  <c r="Q172" i="51"/>
  <c r="R172" i="51"/>
  <c r="S172" i="51"/>
  <c r="U172" i="51"/>
  <c r="V172" i="51"/>
  <c r="W172" i="51"/>
  <c r="X172" i="51"/>
  <c r="Y172" i="51"/>
  <c r="Z172" i="51"/>
  <c r="AA172" i="51"/>
  <c r="AC172" i="51"/>
  <c r="AD172" i="51"/>
  <c r="AE172" i="51"/>
  <c r="AF172" i="51"/>
  <c r="AG172" i="51"/>
  <c r="AH172" i="51"/>
  <c r="AI172" i="51"/>
  <c r="AJ172" i="51"/>
  <c r="AK172" i="51"/>
  <c r="AM172" i="51"/>
  <c r="AN172" i="51"/>
  <c r="AO172" i="51"/>
  <c r="AP172" i="51"/>
  <c r="AR172" i="51"/>
  <c r="AS172" i="51"/>
  <c r="AT172" i="51"/>
  <c r="AU172" i="51"/>
  <c r="AW172" i="51"/>
  <c r="AY172" i="51"/>
  <c r="BA172" i="51"/>
  <c r="BB172" i="51"/>
  <c r="A173" i="51"/>
  <c r="B173" i="51"/>
  <c r="D173" i="51"/>
  <c r="E173" i="51"/>
  <c r="F173" i="51"/>
  <c r="G173" i="51"/>
  <c r="H173" i="51"/>
  <c r="I173" i="51"/>
  <c r="J173" i="51"/>
  <c r="K173" i="51"/>
  <c r="L173" i="51"/>
  <c r="M173" i="51"/>
  <c r="N173" i="51"/>
  <c r="O173" i="51"/>
  <c r="Q173" i="51"/>
  <c r="R173" i="51"/>
  <c r="S173" i="51"/>
  <c r="U173" i="51"/>
  <c r="V173" i="51"/>
  <c r="W173" i="51"/>
  <c r="X173" i="51"/>
  <c r="Y173" i="51"/>
  <c r="Z173" i="51"/>
  <c r="AA173" i="51"/>
  <c r="AC173" i="51"/>
  <c r="AD173" i="51"/>
  <c r="AE173" i="51"/>
  <c r="AF173" i="51"/>
  <c r="AG173" i="51"/>
  <c r="AH173" i="51"/>
  <c r="AI173" i="51"/>
  <c r="AJ173" i="51"/>
  <c r="AK173" i="51"/>
  <c r="AM173" i="51"/>
  <c r="AN173" i="51"/>
  <c r="AO173" i="51"/>
  <c r="AP173" i="51"/>
  <c r="AR173" i="51"/>
  <c r="AS173" i="51"/>
  <c r="AT173" i="51"/>
  <c r="AU173" i="51"/>
  <c r="AW173" i="51"/>
  <c r="AY173" i="51"/>
  <c r="BA173" i="51"/>
  <c r="BB173" i="51"/>
  <c r="A174" i="51"/>
  <c r="B174" i="51"/>
  <c r="D174" i="51"/>
  <c r="E174" i="51"/>
  <c r="F174" i="51"/>
  <c r="G174" i="51"/>
  <c r="H174" i="51"/>
  <c r="I174" i="51"/>
  <c r="J174" i="51"/>
  <c r="K174" i="51"/>
  <c r="L174" i="51"/>
  <c r="M174" i="51"/>
  <c r="N174" i="51"/>
  <c r="O174" i="51"/>
  <c r="Q174" i="51"/>
  <c r="R174" i="51"/>
  <c r="S174" i="51"/>
  <c r="U174" i="51"/>
  <c r="V174" i="51"/>
  <c r="W174" i="51"/>
  <c r="X174" i="51"/>
  <c r="Y174" i="51"/>
  <c r="Z174" i="51"/>
  <c r="AA174" i="51"/>
  <c r="AC174" i="51"/>
  <c r="AD174" i="51"/>
  <c r="AE174" i="51"/>
  <c r="AF174" i="51"/>
  <c r="AG174" i="51"/>
  <c r="AH174" i="51"/>
  <c r="AI174" i="51"/>
  <c r="AJ174" i="51"/>
  <c r="AK174" i="51"/>
  <c r="AM174" i="51"/>
  <c r="AN174" i="51"/>
  <c r="AO174" i="51"/>
  <c r="AP174" i="51"/>
  <c r="AR174" i="51"/>
  <c r="AS174" i="51"/>
  <c r="AT174" i="51"/>
  <c r="AU174" i="51"/>
  <c r="AW174" i="51"/>
  <c r="AY174" i="51"/>
  <c r="BA174" i="51"/>
  <c r="BB174" i="51"/>
  <c r="A175" i="51"/>
  <c r="B175" i="51"/>
  <c r="D175" i="51"/>
  <c r="E175" i="51"/>
  <c r="F175" i="51"/>
  <c r="G175" i="51"/>
  <c r="H175" i="51"/>
  <c r="I175" i="51"/>
  <c r="J175" i="51"/>
  <c r="K175" i="51"/>
  <c r="L175" i="51"/>
  <c r="M175" i="51"/>
  <c r="N175" i="51"/>
  <c r="O175" i="51"/>
  <c r="Q175" i="51"/>
  <c r="R175" i="51"/>
  <c r="S175" i="51"/>
  <c r="U175" i="51"/>
  <c r="V175" i="51"/>
  <c r="W175" i="51"/>
  <c r="X175" i="51"/>
  <c r="Y175" i="51"/>
  <c r="Z175" i="51"/>
  <c r="AA175" i="51"/>
  <c r="AC175" i="51"/>
  <c r="AD175" i="51"/>
  <c r="AE175" i="51"/>
  <c r="AF175" i="51"/>
  <c r="AG175" i="51"/>
  <c r="AH175" i="51"/>
  <c r="AI175" i="51"/>
  <c r="AJ175" i="51"/>
  <c r="AK175" i="51"/>
  <c r="AM175" i="51"/>
  <c r="AN175" i="51"/>
  <c r="AO175" i="51"/>
  <c r="AP175" i="51"/>
  <c r="AR175" i="51"/>
  <c r="AS175" i="51"/>
  <c r="AT175" i="51"/>
  <c r="AU175" i="51"/>
  <c r="AW175" i="51"/>
  <c r="AY175" i="51"/>
  <c r="BA175" i="51"/>
  <c r="BB175" i="51"/>
  <c r="A176" i="51"/>
  <c r="B176" i="51"/>
  <c r="D176" i="51"/>
  <c r="E176" i="51"/>
  <c r="F176" i="51"/>
  <c r="G176" i="51"/>
  <c r="H176" i="51"/>
  <c r="I176" i="51"/>
  <c r="J176" i="51"/>
  <c r="K176" i="51"/>
  <c r="L176" i="51"/>
  <c r="M176" i="51"/>
  <c r="N176" i="51"/>
  <c r="O176" i="51"/>
  <c r="Q176" i="51"/>
  <c r="R176" i="51"/>
  <c r="S176" i="51"/>
  <c r="U176" i="51"/>
  <c r="V176" i="51"/>
  <c r="W176" i="51"/>
  <c r="X176" i="51"/>
  <c r="Y176" i="51"/>
  <c r="Z176" i="51"/>
  <c r="AA176" i="51"/>
  <c r="AC176" i="51"/>
  <c r="AD176" i="51"/>
  <c r="AE176" i="51"/>
  <c r="AF176" i="51"/>
  <c r="AG176" i="51"/>
  <c r="AH176" i="51"/>
  <c r="AI176" i="51"/>
  <c r="AJ176" i="51"/>
  <c r="AK176" i="51"/>
  <c r="AM176" i="51"/>
  <c r="AN176" i="51"/>
  <c r="AO176" i="51"/>
  <c r="AP176" i="51"/>
  <c r="AR176" i="51"/>
  <c r="AS176" i="51"/>
  <c r="AT176" i="51"/>
  <c r="AU176" i="51"/>
  <c r="AW176" i="51"/>
  <c r="AY176" i="51"/>
  <c r="BA176" i="51"/>
  <c r="BB176" i="51"/>
  <c r="A177" i="51"/>
  <c r="B177" i="51"/>
  <c r="D177" i="51"/>
  <c r="E177" i="51"/>
  <c r="F177" i="51"/>
  <c r="G177" i="51"/>
  <c r="H177" i="51"/>
  <c r="I177" i="51"/>
  <c r="J177" i="51"/>
  <c r="K177" i="51"/>
  <c r="L177" i="51"/>
  <c r="M177" i="51"/>
  <c r="N177" i="51"/>
  <c r="O177" i="51"/>
  <c r="Q177" i="51"/>
  <c r="R177" i="51"/>
  <c r="S177" i="51"/>
  <c r="U177" i="51"/>
  <c r="V177" i="51"/>
  <c r="W177" i="51"/>
  <c r="X177" i="51"/>
  <c r="Y177" i="51"/>
  <c r="Z177" i="51"/>
  <c r="AA177" i="51"/>
  <c r="AC177" i="51"/>
  <c r="AD177" i="51"/>
  <c r="AE177" i="51"/>
  <c r="AF177" i="51"/>
  <c r="AG177" i="51"/>
  <c r="AH177" i="51"/>
  <c r="AI177" i="51"/>
  <c r="AJ177" i="51"/>
  <c r="AK177" i="51"/>
  <c r="AM177" i="51"/>
  <c r="AN177" i="51"/>
  <c r="AO177" i="51"/>
  <c r="AP177" i="51"/>
  <c r="AR177" i="51"/>
  <c r="AS177" i="51"/>
  <c r="AT177" i="51"/>
  <c r="AU177" i="51"/>
  <c r="AW177" i="51"/>
  <c r="AY177" i="51"/>
  <c r="BA177" i="51"/>
  <c r="BB177" i="51"/>
  <c r="A178" i="51"/>
  <c r="B178" i="51"/>
  <c r="D178" i="51"/>
  <c r="E178" i="51"/>
  <c r="F178" i="51"/>
  <c r="G178" i="51"/>
  <c r="H178" i="51"/>
  <c r="I178" i="51"/>
  <c r="J178" i="51"/>
  <c r="K178" i="51"/>
  <c r="L178" i="51"/>
  <c r="M178" i="51"/>
  <c r="N178" i="51"/>
  <c r="O178" i="51"/>
  <c r="Q178" i="51"/>
  <c r="R178" i="51"/>
  <c r="S178" i="51"/>
  <c r="U178" i="51"/>
  <c r="V178" i="51"/>
  <c r="W178" i="51"/>
  <c r="X178" i="51"/>
  <c r="Y178" i="51"/>
  <c r="Z178" i="51"/>
  <c r="AA178" i="51"/>
  <c r="AC178" i="51"/>
  <c r="AD178" i="51"/>
  <c r="AE178" i="51"/>
  <c r="AF178" i="51"/>
  <c r="AG178" i="51"/>
  <c r="AH178" i="51"/>
  <c r="AI178" i="51"/>
  <c r="AJ178" i="51"/>
  <c r="AK178" i="51"/>
  <c r="AM178" i="51"/>
  <c r="AN178" i="51"/>
  <c r="AO178" i="51"/>
  <c r="AP178" i="51"/>
  <c r="AR178" i="51"/>
  <c r="AS178" i="51"/>
  <c r="AT178" i="51"/>
  <c r="AU178" i="51"/>
  <c r="AW178" i="51"/>
  <c r="AY178" i="51"/>
  <c r="BA178" i="51"/>
  <c r="BB178" i="51"/>
  <c r="A179" i="51"/>
  <c r="B179" i="51"/>
  <c r="D179" i="51"/>
  <c r="E179" i="51"/>
  <c r="F179" i="51"/>
  <c r="G179" i="51"/>
  <c r="H179" i="51"/>
  <c r="I179" i="51"/>
  <c r="J179" i="51"/>
  <c r="K179" i="51"/>
  <c r="L179" i="51"/>
  <c r="M179" i="51"/>
  <c r="N179" i="51"/>
  <c r="O179" i="51"/>
  <c r="Q179" i="51"/>
  <c r="R179" i="51"/>
  <c r="S179" i="51"/>
  <c r="U179" i="51"/>
  <c r="V179" i="51"/>
  <c r="W179" i="51"/>
  <c r="X179" i="51"/>
  <c r="Y179" i="51"/>
  <c r="Z179" i="51"/>
  <c r="AA179" i="51"/>
  <c r="AC179" i="51"/>
  <c r="AD179" i="51"/>
  <c r="AE179" i="51"/>
  <c r="AF179" i="51"/>
  <c r="AG179" i="51"/>
  <c r="AH179" i="51"/>
  <c r="AI179" i="51"/>
  <c r="AJ179" i="51"/>
  <c r="AK179" i="51"/>
  <c r="AM179" i="51"/>
  <c r="AN179" i="51"/>
  <c r="AO179" i="51"/>
  <c r="AP179" i="51"/>
  <c r="AR179" i="51"/>
  <c r="AS179" i="51"/>
  <c r="AT179" i="51"/>
  <c r="AU179" i="51"/>
  <c r="AW179" i="51"/>
  <c r="AY179" i="51"/>
  <c r="BA179" i="51"/>
  <c r="BB179" i="51"/>
  <c r="A180" i="51"/>
  <c r="B180" i="51"/>
  <c r="D180" i="51"/>
  <c r="E180" i="51"/>
  <c r="F180" i="51"/>
  <c r="G180" i="51"/>
  <c r="H180" i="51"/>
  <c r="I180" i="51"/>
  <c r="J180" i="51"/>
  <c r="K180" i="51"/>
  <c r="L180" i="51"/>
  <c r="M180" i="51"/>
  <c r="N180" i="51"/>
  <c r="O180" i="51"/>
  <c r="Q180" i="51"/>
  <c r="R180" i="51"/>
  <c r="S180" i="51"/>
  <c r="U180" i="51"/>
  <c r="V180" i="51"/>
  <c r="W180" i="51"/>
  <c r="X180" i="51"/>
  <c r="Y180" i="51"/>
  <c r="Z180" i="51"/>
  <c r="AA180" i="51"/>
  <c r="AC180" i="51"/>
  <c r="AD180" i="51"/>
  <c r="AE180" i="51"/>
  <c r="AF180" i="51"/>
  <c r="AG180" i="51"/>
  <c r="AH180" i="51"/>
  <c r="AI180" i="51"/>
  <c r="AJ180" i="51"/>
  <c r="AK180" i="51"/>
  <c r="AM180" i="51"/>
  <c r="AN180" i="51"/>
  <c r="AO180" i="51"/>
  <c r="AP180" i="51"/>
  <c r="AR180" i="51"/>
  <c r="AS180" i="51"/>
  <c r="AT180" i="51"/>
  <c r="AU180" i="51"/>
  <c r="AW180" i="51"/>
  <c r="AY180" i="51"/>
  <c r="BA180" i="51"/>
  <c r="BB180" i="51"/>
  <c r="A181" i="51"/>
  <c r="B181" i="51"/>
  <c r="D181" i="51"/>
  <c r="E181" i="51"/>
  <c r="F181" i="51"/>
  <c r="G181" i="51"/>
  <c r="H181" i="51"/>
  <c r="I181" i="51"/>
  <c r="J181" i="51"/>
  <c r="K181" i="51"/>
  <c r="L181" i="51"/>
  <c r="M181" i="51"/>
  <c r="N181" i="51"/>
  <c r="O181" i="51"/>
  <c r="Q181" i="51"/>
  <c r="R181" i="51"/>
  <c r="S181" i="51"/>
  <c r="U181" i="51"/>
  <c r="V181" i="51"/>
  <c r="W181" i="51"/>
  <c r="X181" i="51"/>
  <c r="Y181" i="51"/>
  <c r="Z181" i="51"/>
  <c r="AA181" i="51"/>
  <c r="AC181" i="51"/>
  <c r="AD181" i="51"/>
  <c r="AE181" i="51"/>
  <c r="AF181" i="51"/>
  <c r="AG181" i="51"/>
  <c r="AH181" i="51"/>
  <c r="AI181" i="51"/>
  <c r="AJ181" i="51"/>
  <c r="AK181" i="51"/>
  <c r="AM181" i="51"/>
  <c r="AN181" i="51"/>
  <c r="AO181" i="51"/>
  <c r="AP181" i="51"/>
  <c r="AR181" i="51"/>
  <c r="AS181" i="51"/>
  <c r="AT181" i="51"/>
  <c r="AU181" i="51"/>
  <c r="AW181" i="51"/>
  <c r="AY181" i="51"/>
  <c r="BA181" i="51"/>
  <c r="BB181" i="51"/>
  <c r="A182" i="51"/>
  <c r="B182" i="51"/>
  <c r="D182" i="51"/>
  <c r="E182" i="51"/>
  <c r="F182" i="51"/>
  <c r="G182" i="51"/>
  <c r="H182" i="51"/>
  <c r="I182" i="51"/>
  <c r="J182" i="51"/>
  <c r="K182" i="51"/>
  <c r="L182" i="51"/>
  <c r="M182" i="51"/>
  <c r="N182" i="51"/>
  <c r="O182" i="51"/>
  <c r="Q182" i="51"/>
  <c r="R182" i="51"/>
  <c r="S182" i="51"/>
  <c r="U182" i="51"/>
  <c r="V182" i="51"/>
  <c r="W182" i="51"/>
  <c r="X182" i="51"/>
  <c r="Y182" i="51"/>
  <c r="Z182" i="51"/>
  <c r="AA182" i="51"/>
  <c r="AC182" i="51"/>
  <c r="AD182" i="51"/>
  <c r="AE182" i="51"/>
  <c r="AF182" i="51"/>
  <c r="AG182" i="51"/>
  <c r="AH182" i="51"/>
  <c r="AI182" i="51"/>
  <c r="AJ182" i="51"/>
  <c r="AK182" i="51"/>
  <c r="AM182" i="51"/>
  <c r="AN182" i="51"/>
  <c r="AO182" i="51"/>
  <c r="AP182" i="51"/>
  <c r="AR182" i="51"/>
  <c r="AS182" i="51"/>
  <c r="AT182" i="51"/>
  <c r="AU182" i="51"/>
  <c r="AW182" i="51"/>
  <c r="AY182" i="51"/>
  <c r="BA182" i="51"/>
  <c r="BB182" i="51"/>
  <c r="A183" i="51"/>
  <c r="B183" i="51"/>
  <c r="D183" i="51"/>
  <c r="E183" i="51"/>
  <c r="F183" i="51"/>
  <c r="G183" i="51"/>
  <c r="H183" i="51"/>
  <c r="I183" i="51"/>
  <c r="J183" i="51"/>
  <c r="K183" i="51"/>
  <c r="L183" i="51"/>
  <c r="M183" i="51"/>
  <c r="N183" i="51"/>
  <c r="O183" i="51"/>
  <c r="Q183" i="51"/>
  <c r="R183" i="51"/>
  <c r="S183" i="51"/>
  <c r="U183" i="51"/>
  <c r="V183" i="51"/>
  <c r="W183" i="51"/>
  <c r="X183" i="51"/>
  <c r="Y183" i="51"/>
  <c r="Z183" i="51"/>
  <c r="AA183" i="51"/>
  <c r="AC183" i="51"/>
  <c r="AD183" i="51"/>
  <c r="AE183" i="51"/>
  <c r="AF183" i="51"/>
  <c r="AG183" i="51"/>
  <c r="AH183" i="51"/>
  <c r="AI183" i="51"/>
  <c r="AJ183" i="51"/>
  <c r="AK183" i="51"/>
  <c r="AM183" i="51"/>
  <c r="AN183" i="51"/>
  <c r="AO183" i="51"/>
  <c r="AP183" i="51"/>
  <c r="AR183" i="51"/>
  <c r="AS183" i="51"/>
  <c r="AT183" i="51"/>
  <c r="AU183" i="51"/>
  <c r="AW183" i="51"/>
  <c r="AY183" i="51"/>
  <c r="BA183" i="51"/>
  <c r="BB183" i="51"/>
  <c r="A184" i="51"/>
  <c r="B184" i="51"/>
  <c r="D184" i="51"/>
  <c r="E184" i="51"/>
  <c r="F184" i="51"/>
  <c r="G184" i="51"/>
  <c r="H184" i="51"/>
  <c r="I184" i="51"/>
  <c r="J184" i="51"/>
  <c r="K184" i="51"/>
  <c r="L184" i="51"/>
  <c r="M184" i="51"/>
  <c r="N184" i="51"/>
  <c r="O184" i="51"/>
  <c r="Q184" i="51"/>
  <c r="R184" i="51"/>
  <c r="S184" i="51"/>
  <c r="U184" i="51"/>
  <c r="V184" i="51"/>
  <c r="W184" i="51"/>
  <c r="X184" i="51"/>
  <c r="Y184" i="51"/>
  <c r="Z184" i="51"/>
  <c r="AA184" i="51"/>
  <c r="AC184" i="51"/>
  <c r="AD184" i="51"/>
  <c r="AE184" i="51"/>
  <c r="AF184" i="51"/>
  <c r="AG184" i="51"/>
  <c r="AH184" i="51"/>
  <c r="AI184" i="51"/>
  <c r="AJ184" i="51"/>
  <c r="AK184" i="51"/>
  <c r="AM184" i="51"/>
  <c r="AN184" i="51"/>
  <c r="AO184" i="51"/>
  <c r="AP184" i="51"/>
  <c r="AR184" i="51"/>
  <c r="AS184" i="51"/>
  <c r="AT184" i="51"/>
  <c r="AU184" i="51"/>
  <c r="AW184" i="51"/>
  <c r="AY184" i="51"/>
  <c r="BA184" i="51"/>
  <c r="BB184" i="51"/>
  <c r="A185" i="51"/>
  <c r="B185" i="51"/>
  <c r="D185" i="51"/>
  <c r="E185" i="51"/>
  <c r="F185" i="51"/>
  <c r="G185" i="51"/>
  <c r="H185" i="51"/>
  <c r="I185" i="51"/>
  <c r="J185" i="51"/>
  <c r="K185" i="51"/>
  <c r="L185" i="51"/>
  <c r="M185" i="51"/>
  <c r="N185" i="51"/>
  <c r="O185" i="51"/>
  <c r="Q185" i="51"/>
  <c r="R185" i="51"/>
  <c r="S185" i="51"/>
  <c r="U185" i="51"/>
  <c r="V185" i="51"/>
  <c r="W185" i="51"/>
  <c r="X185" i="51"/>
  <c r="Y185" i="51"/>
  <c r="Z185" i="51"/>
  <c r="AA185" i="51"/>
  <c r="AC185" i="51"/>
  <c r="AD185" i="51"/>
  <c r="AE185" i="51"/>
  <c r="AF185" i="51"/>
  <c r="AG185" i="51"/>
  <c r="AH185" i="51"/>
  <c r="AI185" i="51"/>
  <c r="AJ185" i="51"/>
  <c r="AK185" i="51"/>
  <c r="AM185" i="51"/>
  <c r="AN185" i="51"/>
  <c r="AO185" i="51"/>
  <c r="AP185" i="51"/>
  <c r="AR185" i="51"/>
  <c r="AS185" i="51"/>
  <c r="AT185" i="51"/>
  <c r="AU185" i="51"/>
  <c r="AW185" i="51"/>
  <c r="AY185" i="51"/>
  <c r="BA185" i="51"/>
  <c r="BB185" i="51"/>
  <c r="A186" i="51"/>
  <c r="B186" i="51"/>
  <c r="D186" i="51"/>
  <c r="E186" i="51"/>
  <c r="F186" i="51"/>
  <c r="G186" i="51"/>
  <c r="H186" i="51"/>
  <c r="I186" i="51"/>
  <c r="J186" i="51"/>
  <c r="K186" i="51"/>
  <c r="L186" i="51"/>
  <c r="M186" i="51"/>
  <c r="N186" i="51"/>
  <c r="O186" i="51"/>
  <c r="Q186" i="51"/>
  <c r="R186" i="51"/>
  <c r="S186" i="51"/>
  <c r="U186" i="51"/>
  <c r="V186" i="51"/>
  <c r="W186" i="51"/>
  <c r="X186" i="51"/>
  <c r="Y186" i="51"/>
  <c r="Z186" i="51"/>
  <c r="AA186" i="51"/>
  <c r="AC186" i="51"/>
  <c r="AD186" i="51"/>
  <c r="AE186" i="51"/>
  <c r="AF186" i="51"/>
  <c r="AG186" i="51"/>
  <c r="AH186" i="51"/>
  <c r="AI186" i="51"/>
  <c r="AJ186" i="51"/>
  <c r="AK186" i="51"/>
  <c r="AM186" i="51"/>
  <c r="AN186" i="51"/>
  <c r="AO186" i="51"/>
  <c r="AP186" i="51"/>
  <c r="AR186" i="51"/>
  <c r="AS186" i="51"/>
  <c r="AT186" i="51"/>
  <c r="AU186" i="51"/>
  <c r="AW186" i="51"/>
  <c r="AY186" i="51"/>
  <c r="BA186" i="51"/>
  <c r="BB186" i="51"/>
  <c r="A187" i="51"/>
  <c r="B187" i="51"/>
  <c r="D187" i="51"/>
  <c r="E187" i="51"/>
  <c r="F187" i="51"/>
  <c r="G187" i="51"/>
  <c r="H187" i="51"/>
  <c r="I187" i="51"/>
  <c r="J187" i="51"/>
  <c r="K187" i="51"/>
  <c r="L187" i="51"/>
  <c r="M187" i="51"/>
  <c r="N187" i="51"/>
  <c r="O187" i="51"/>
  <c r="Q187" i="51"/>
  <c r="R187" i="51"/>
  <c r="S187" i="51"/>
  <c r="U187" i="51"/>
  <c r="V187" i="51"/>
  <c r="W187" i="51"/>
  <c r="X187" i="51"/>
  <c r="Y187" i="51"/>
  <c r="Z187" i="51"/>
  <c r="AA187" i="51"/>
  <c r="AC187" i="51"/>
  <c r="AD187" i="51"/>
  <c r="AE187" i="51"/>
  <c r="AF187" i="51"/>
  <c r="AG187" i="51"/>
  <c r="AH187" i="51"/>
  <c r="AI187" i="51"/>
  <c r="AJ187" i="51"/>
  <c r="AK187" i="51"/>
  <c r="AM187" i="51"/>
  <c r="AN187" i="51"/>
  <c r="AO187" i="51"/>
  <c r="AP187" i="51"/>
  <c r="AR187" i="51"/>
  <c r="AS187" i="51"/>
  <c r="AT187" i="51"/>
  <c r="AU187" i="51"/>
  <c r="AW187" i="51"/>
  <c r="AY187" i="51"/>
  <c r="BA187" i="51"/>
  <c r="BB187" i="51"/>
  <c r="A188" i="51"/>
  <c r="B188" i="51"/>
  <c r="D188" i="51"/>
  <c r="E188" i="51"/>
  <c r="F188" i="51"/>
  <c r="G188" i="51"/>
  <c r="H188" i="51"/>
  <c r="I188" i="51"/>
  <c r="J188" i="51"/>
  <c r="K188" i="51"/>
  <c r="L188" i="51"/>
  <c r="M188" i="51"/>
  <c r="N188" i="51"/>
  <c r="O188" i="51"/>
  <c r="Q188" i="51"/>
  <c r="R188" i="51"/>
  <c r="S188" i="51"/>
  <c r="U188" i="51"/>
  <c r="V188" i="51"/>
  <c r="W188" i="51"/>
  <c r="X188" i="51"/>
  <c r="Y188" i="51"/>
  <c r="Z188" i="51"/>
  <c r="AA188" i="51"/>
  <c r="AC188" i="51"/>
  <c r="AD188" i="51"/>
  <c r="AE188" i="51"/>
  <c r="AF188" i="51"/>
  <c r="AG188" i="51"/>
  <c r="AH188" i="51"/>
  <c r="AI188" i="51"/>
  <c r="AJ188" i="51"/>
  <c r="AK188" i="51"/>
  <c r="AM188" i="51"/>
  <c r="AN188" i="51"/>
  <c r="AO188" i="51"/>
  <c r="AP188" i="51"/>
  <c r="AR188" i="51"/>
  <c r="AS188" i="51"/>
  <c r="AT188" i="51"/>
  <c r="AU188" i="51"/>
  <c r="AW188" i="51"/>
  <c r="AY188" i="51"/>
  <c r="BA188" i="51"/>
  <c r="BB188" i="51"/>
  <c r="A189" i="51"/>
  <c r="B189" i="51"/>
  <c r="D189" i="51"/>
  <c r="E189" i="51"/>
  <c r="F189" i="51"/>
  <c r="G189" i="51"/>
  <c r="H189" i="51"/>
  <c r="I189" i="51"/>
  <c r="J189" i="51"/>
  <c r="K189" i="51"/>
  <c r="L189" i="51"/>
  <c r="M189" i="51"/>
  <c r="N189" i="51"/>
  <c r="O189" i="51"/>
  <c r="Q189" i="51"/>
  <c r="R189" i="51"/>
  <c r="S189" i="51"/>
  <c r="U189" i="51"/>
  <c r="V189" i="51"/>
  <c r="W189" i="51"/>
  <c r="X189" i="51"/>
  <c r="Y189" i="51"/>
  <c r="Z189" i="51"/>
  <c r="AA189" i="51"/>
  <c r="AC189" i="51"/>
  <c r="AD189" i="51"/>
  <c r="AE189" i="51"/>
  <c r="AF189" i="51"/>
  <c r="AG189" i="51"/>
  <c r="AH189" i="51"/>
  <c r="AI189" i="51"/>
  <c r="AJ189" i="51"/>
  <c r="AK189" i="51"/>
  <c r="AM189" i="51"/>
  <c r="AN189" i="51"/>
  <c r="AO189" i="51"/>
  <c r="AP189" i="51"/>
  <c r="AR189" i="51"/>
  <c r="AS189" i="51"/>
  <c r="AT189" i="51"/>
  <c r="AU189" i="51"/>
  <c r="AW189" i="51"/>
  <c r="AY189" i="51"/>
  <c r="BA189" i="51"/>
  <c r="BB189" i="51"/>
  <c r="A190" i="51"/>
  <c r="B190" i="51"/>
  <c r="D190" i="51"/>
  <c r="E190" i="51"/>
  <c r="F190" i="51"/>
  <c r="G190" i="51"/>
  <c r="H190" i="51"/>
  <c r="I190" i="51"/>
  <c r="J190" i="51"/>
  <c r="K190" i="51"/>
  <c r="L190" i="51"/>
  <c r="M190" i="51"/>
  <c r="N190" i="51"/>
  <c r="O190" i="51"/>
  <c r="Q190" i="51"/>
  <c r="R190" i="51"/>
  <c r="S190" i="51"/>
  <c r="U190" i="51"/>
  <c r="V190" i="51"/>
  <c r="W190" i="51"/>
  <c r="X190" i="51"/>
  <c r="Y190" i="51"/>
  <c r="Z190" i="51"/>
  <c r="AA190" i="51"/>
  <c r="AC190" i="51"/>
  <c r="AD190" i="51"/>
  <c r="AE190" i="51"/>
  <c r="AF190" i="51"/>
  <c r="AG190" i="51"/>
  <c r="AH190" i="51"/>
  <c r="AI190" i="51"/>
  <c r="AJ190" i="51"/>
  <c r="AK190" i="51"/>
  <c r="AM190" i="51"/>
  <c r="AN190" i="51"/>
  <c r="AO190" i="51"/>
  <c r="AP190" i="51"/>
  <c r="AR190" i="51"/>
  <c r="AS190" i="51"/>
  <c r="AT190" i="51"/>
  <c r="AU190" i="51"/>
  <c r="AW190" i="51"/>
  <c r="AY190" i="51"/>
  <c r="BA190" i="51"/>
  <c r="BB190" i="51"/>
  <c r="A191" i="51"/>
  <c r="B191" i="51"/>
  <c r="D191" i="51"/>
  <c r="E191" i="51"/>
  <c r="F191" i="51"/>
  <c r="G191" i="51"/>
  <c r="H191" i="51"/>
  <c r="I191" i="51"/>
  <c r="J191" i="51"/>
  <c r="K191" i="51"/>
  <c r="L191" i="51"/>
  <c r="M191" i="51"/>
  <c r="N191" i="51"/>
  <c r="O191" i="51"/>
  <c r="Q191" i="51"/>
  <c r="R191" i="51"/>
  <c r="S191" i="51"/>
  <c r="U191" i="51"/>
  <c r="V191" i="51"/>
  <c r="W191" i="51"/>
  <c r="X191" i="51"/>
  <c r="Y191" i="51"/>
  <c r="Z191" i="51"/>
  <c r="AA191" i="51"/>
  <c r="AC191" i="51"/>
  <c r="AD191" i="51"/>
  <c r="AE191" i="51"/>
  <c r="AF191" i="51"/>
  <c r="AG191" i="51"/>
  <c r="AH191" i="51"/>
  <c r="AI191" i="51"/>
  <c r="AJ191" i="51"/>
  <c r="AK191" i="51"/>
  <c r="AM191" i="51"/>
  <c r="AN191" i="51"/>
  <c r="AO191" i="51"/>
  <c r="AP191" i="51"/>
  <c r="AR191" i="51"/>
  <c r="AS191" i="51"/>
  <c r="AT191" i="51"/>
  <c r="AU191" i="51"/>
  <c r="AW191" i="51"/>
  <c r="AY191" i="51"/>
  <c r="BA191" i="51"/>
  <c r="BB191" i="51"/>
  <c r="A192" i="51"/>
  <c r="B192" i="51"/>
  <c r="D192" i="51"/>
  <c r="E192" i="51"/>
  <c r="F192" i="51"/>
  <c r="G192" i="51"/>
  <c r="H192" i="51"/>
  <c r="I192" i="51"/>
  <c r="J192" i="51"/>
  <c r="K192" i="51"/>
  <c r="L192" i="51"/>
  <c r="M192" i="51"/>
  <c r="N192" i="51"/>
  <c r="O192" i="51"/>
  <c r="Q192" i="51"/>
  <c r="R192" i="51"/>
  <c r="S192" i="51"/>
  <c r="U192" i="51"/>
  <c r="V192" i="51"/>
  <c r="W192" i="51"/>
  <c r="X192" i="51"/>
  <c r="Y192" i="51"/>
  <c r="Z192" i="51"/>
  <c r="AA192" i="51"/>
  <c r="AC192" i="51"/>
  <c r="AD192" i="51"/>
  <c r="AE192" i="51"/>
  <c r="AF192" i="51"/>
  <c r="AG192" i="51"/>
  <c r="AH192" i="51"/>
  <c r="AI192" i="51"/>
  <c r="AJ192" i="51"/>
  <c r="AK192" i="51"/>
  <c r="AM192" i="51"/>
  <c r="AN192" i="51"/>
  <c r="AO192" i="51"/>
  <c r="AP192" i="51"/>
  <c r="AR192" i="51"/>
  <c r="AS192" i="51"/>
  <c r="AT192" i="51"/>
  <c r="AU192" i="51"/>
  <c r="AW192" i="51"/>
  <c r="AY192" i="51"/>
  <c r="BA192" i="51"/>
  <c r="BB192" i="51"/>
  <c r="A193" i="51"/>
  <c r="B193" i="51"/>
  <c r="D193" i="51"/>
  <c r="E193" i="51"/>
  <c r="F193" i="51"/>
  <c r="G193" i="51"/>
  <c r="H193" i="51"/>
  <c r="I193" i="51"/>
  <c r="J193" i="51"/>
  <c r="K193" i="51"/>
  <c r="L193" i="51"/>
  <c r="M193" i="51"/>
  <c r="N193" i="51"/>
  <c r="O193" i="51"/>
  <c r="Q193" i="51"/>
  <c r="R193" i="51"/>
  <c r="S193" i="51"/>
  <c r="U193" i="51"/>
  <c r="V193" i="51"/>
  <c r="W193" i="51"/>
  <c r="X193" i="51"/>
  <c r="Y193" i="51"/>
  <c r="Z193" i="51"/>
  <c r="AA193" i="51"/>
  <c r="AC193" i="51"/>
  <c r="AD193" i="51"/>
  <c r="AE193" i="51"/>
  <c r="AF193" i="51"/>
  <c r="AG193" i="51"/>
  <c r="AH193" i="51"/>
  <c r="AI193" i="51"/>
  <c r="AJ193" i="51"/>
  <c r="AK193" i="51"/>
  <c r="AM193" i="51"/>
  <c r="AN193" i="51"/>
  <c r="AO193" i="51"/>
  <c r="AP193" i="51"/>
  <c r="AR193" i="51"/>
  <c r="AS193" i="51"/>
  <c r="AT193" i="51"/>
  <c r="AU193" i="51"/>
  <c r="AW193" i="51"/>
  <c r="AY193" i="51"/>
  <c r="BA193" i="51"/>
  <c r="BB193" i="51"/>
  <c r="A194" i="51"/>
  <c r="B194" i="51"/>
  <c r="D194" i="51"/>
  <c r="E194" i="51"/>
  <c r="F194" i="51"/>
  <c r="G194" i="51"/>
  <c r="H194" i="51"/>
  <c r="I194" i="51"/>
  <c r="J194" i="51"/>
  <c r="K194" i="51"/>
  <c r="L194" i="51"/>
  <c r="M194" i="51"/>
  <c r="N194" i="51"/>
  <c r="O194" i="51"/>
  <c r="Q194" i="51"/>
  <c r="R194" i="51"/>
  <c r="S194" i="51"/>
  <c r="U194" i="51"/>
  <c r="V194" i="51"/>
  <c r="W194" i="51"/>
  <c r="X194" i="51"/>
  <c r="Y194" i="51"/>
  <c r="Z194" i="51"/>
  <c r="AA194" i="51"/>
  <c r="AC194" i="51"/>
  <c r="AD194" i="51"/>
  <c r="AE194" i="51"/>
  <c r="AF194" i="51"/>
  <c r="AG194" i="51"/>
  <c r="AH194" i="51"/>
  <c r="AI194" i="51"/>
  <c r="AJ194" i="51"/>
  <c r="AK194" i="51"/>
  <c r="AM194" i="51"/>
  <c r="AN194" i="51"/>
  <c r="AO194" i="51"/>
  <c r="AP194" i="51"/>
  <c r="AR194" i="51"/>
  <c r="AS194" i="51"/>
  <c r="AT194" i="51"/>
  <c r="AU194" i="51"/>
  <c r="AW194" i="51"/>
  <c r="AY194" i="51"/>
  <c r="BA194" i="51"/>
  <c r="BB194" i="51"/>
  <c r="A195" i="51"/>
  <c r="B195" i="51"/>
  <c r="D195" i="51"/>
  <c r="E195" i="51"/>
  <c r="F195" i="51"/>
  <c r="G195" i="51"/>
  <c r="H195" i="51"/>
  <c r="I195" i="51"/>
  <c r="J195" i="51"/>
  <c r="K195" i="51"/>
  <c r="L195" i="51"/>
  <c r="M195" i="51"/>
  <c r="N195" i="51"/>
  <c r="O195" i="51"/>
  <c r="Q195" i="51"/>
  <c r="R195" i="51"/>
  <c r="S195" i="51"/>
  <c r="U195" i="51"/>
  <c r="V195" i="51"/>
  <c r="W195" i="51"/>
  <c r="X195" i="51"/>
  <c r="Y195" i="51"/>
  <c r="Z195" i="51"/>
  <c r="AA195" i="51"/>
  <c r="AC195" i="51"/>
  <c r="AD195" i="51"/>
  <c r="AE195" i="51"/>
  <c r="AF195" i="51"/>
  <c r="AG195" i="51"/>
  <c r="AH195" i="51"/>
  <c r="AI195" i="51"/>
  <c r="AJ195" i="51"/>
  <c r="AK195" i="51"/>
  <c r="AM195" i="51"/>
  <c r="AN195" i="51"/>
  <c r="AO195" i="51"/>
  <c r="AP195" i="51"/>
  <c r="AR195" i="51"/>
  <c r="AS195" i="51"/>
  <c r="AT195" i="51"/>
  <c r="AU195" i="51"/>
  <c r="AW195" i="51"/>
  <c r="AY195" i="51"/>
  <c r="BA195" i="51"/>
  <c r="BB195" i="51"/>
  <c r="A196" i="51"/>
  <c r="B196" i="51"/>
  <c r="D196" i="51"/>
  <c r="E196" i="51"/>
  <c r="F196" i="51"/>
  <c r="G196" i="51"/>
  <c r="H196" i="51"/>
  <c r="I196" i="51"/>
  <c r="J196" i="51"/>
  <c r="K196" i="51"/>
  <c r="L196" i="51"/>
  <c r="M196" i="51"/>
  <c r="N196" i="51"/>
  <c r="O196" i="51"/>
  <c r="Q196" i="51"/>
  <c r="R196" i="51"/>
  <c r="S196" i="51"/>
  <c r="U196" i="51"/>
  <c r="V196" i="51"/>
  <c r="W196" i="51"/>
  <c r="X196" i="51"/>
  <c r="Y196" i="51"/>
  <c r="Z196" i="51"/>
  <c r="AA196" i="51"/>
  <c r="AC196" i="51"/>
  <c r="AD196" i="51"/>
  <c r="AE196" i="51"/>
  <c r="AF196" i="51"/>
  <c r="AG196" i="51"/>
  <c r="AH196" i="51"/>
  <c r="AI196" i="51"/>
  <c r="AJ196" i="51"/>
  <c r="AK196" i="51"/>
  <c r="AM196" i="51"/>
  <c r="AN196" i="51"/>
  <c r="AO196" i="51"/>
  <c r="AP196" i="51"/>
  <c r="AR196" i="51"/>
  <c r="AS196" i="51"/>
  <c r="AT196" i="51"/>
  <c r="AU196" i="51"/>
  <c r="AW196" i="51"/>
  <c r="AY196" i="51"/>
  <c r="BA196" i="51"/>
  <c r="BB196" i="51"/>
  <c r="A197" i="51"/>
  <c r="B197" i="51"/>
  <c r="D197" i="51"/>
  <c r="E197" i="51"/>
  <c r="F197" i="51"/>
  <c r="G197" i="51"/>
  <c r="H197" i="51"/>
  <c r="I197" i="51"/>
  <c r="J197" i="51"/>
  <c r="K197" i="51"/>
  <c r="L197" i="51"/>
  <c r="M197" i="51"/>
  <c r="N197" i="51"/>
  <c r="O197" i="51"/>
  <c r="Q197" i="51"/>
  <c r="R197" i="51"/>
  <c r="S197" i="51"/>
  <c r="U197" i="51"/>
  <c r="V197" i="51"/>
  <c r="W197" i="51"/>
  <c r="X197" i="51"/>
  <c r="Y197" i="51"/>
  <c r="Z197" i="51"/>
  <c r="AA197" i="51"/>
  <c r="AC197" i="51"/>
  <c r="AD197" i="51"/>
  <c r="AE197" i="51"/>
  <c r="AF197" i="51"/>
  <c r="AG197" i="51"/>
  <c r="AH197" i="51"/>
  <c r="AI197" i="51"/>
  <c r="AJ197" i="51"/>
  <c r="AK197" i="51"/>
  <c r="AM197" i="51"/>
  <c r="AN197" i="51"/>
  <c r="AO197" i="51"/>
  <c r="AP197" i="51"/>
  <c r="AR197" i="51"/>
  <c r="AS197" i="51"/>
  <c r="AT197" i="51"/>
  <c r="AU197" i="51"/>
  <c r="AW197" i="51"/>
  <c r="AY197" i="51"/>
  <c r="BA197" i="51"/>
  <c r="BB197" i="51"/>
  <c r="A198" i="51"/>
  <c r="B198" i="51"/>
  <c r="D198" i="51"/>
  <c r="E198" i="51"/>
  <c r="F198" i="51"/>
  <c r="G198" i="51"/>
  <c r="H198" i="51"/>
  <c r="I198" i="51"/>
  <c r="J198" i="51"/>
  <c r="K198" i="51"/>
  <c r="L198" i="51"/>
  <c r="M198" i="51"/>
  <c r="N198" i="51"/>
  <c r="O198" i="51"/>
  <c r="Q198" i="51"/>
  <c r="R198" i="51"/>
  <c r="S198" i="51"/>
  <c r="U198" i="51"/>
  <c r="V198" i="51"/>
  <c r="W198" i="51"/>
  <c r="X198" i="51"/>
  <c r="Y198" i="51"/>
  <c r="Z198" i="51"/>
  <c r="AA198" i="51"/>
  <c r="AC198" i="51"/>
  <c r="AD198" i="51"/>
  <c r="AE198" i="51"/>
  <c r="AF198" i="51"/>
  <c r="AG198" i="51"/>
  <c r="AH198" i="51"/>
  <c r="AI198" i="51"/>
  <c r="AJ198" i="51"/>
  <c r="AK198" i="51"/>
  <c r="AM198" i="51"/>
  <c r="AN198" i="51"/>
  <c r="AO198" i="51"/>
  <c r="AP198" i="51"/>
  <c r="AR198" i="51"/>
  <c r="AS198" i="51"/>
  <c r="AT198" i="51"/>
  <c r="AU198" i="51"/>
  <c r="AW198" i="51"/>
  <c r="AY198" i="51"/>
  <c r="BA198" i="51"/>
  <c r="BB198" i="51"/>
  <c r="A199" i="51"/>
  <c r="B199" i="51"/>
  <c r="D199" i="51"/>
  <c r="E199" i="51"/>
  <c r="F199" i="51"/>
  <c r="G199" i="51"/>
  <c r="H199" i="51"/>
  <c r="I199" i="51"/>
  <c r="J199" i="51"/>
  <c r="K199" i="51"/>
  <c r="L199" i="51"/>
  <c r="M199" i="51"/>
  <c r="N199" i="51"/>
  <c r="O199" i="51"/>
  <c r="Q199" i="51"/>
  <c r="R199" i="51"/>
  <c r="S199" i="51"/>
  <c r="U199" i="51"/>
  <c r="V199" i="51"/>
  <c r="W199" i="51"/>
  <c r="X199" i="51"/>
  <c r="Y199" i="51"/>
  <c r="Z199" i="51"/>
  <c r="AA199" i="51"/>
  <c r="AC199" i="51"/>
  <c r="AD199" i="51"/>
  <c r="AE199" i="51"/>
  <c r="AF199" i="51"/>
  <c r="AG199" i="51"/>
  <c r="AH199" i="51"/>
  <c r="AI199" i="51"/>
  <c r="AJ199" i="51"/>
  <c r="AK199" i="51"/>
  <c r="AM199" i="51"/>
  <c r="AN199" i="51"/>
  <c r="AO199" i="51"/>
  <c r="AP199" i="51"/>
  <c r="AR199" i="51"/>
  <c r="AS199" i="51"/>
  <c r="AT199" i="51"/>
  <c r="AU199" i="51"/>
  <c r="AW199" i="51"/>
  <c r="AY199" i="51"/>
  <c r="BA199" i="51"/>
  <c r="BB199" i="51"/>
  <c r="A200" i="51"/>
  <c r="B200" i="51"/>
  <c r="D200" i="51"/>
  <c r="E200" i="51"/>
  <c r="F200" i="51"/>
  <c r="G200" i="51"/>
  <c r="H200" i="51"/>
  <c r="I200" i="51"/>
  <c r="J200" i="51"/>
  <c r="K200" i="51"/>
  <c r="L200" i="51"/>
  <c r="M200" i="51"/>
  <c r="N200" i="51"/>
  <c r="O200" i="51"/>
  <c r="Q200" i="51"/>
  <c r="R200" i="51"/>
  <c r="S200" i="51"/>
  <c r="U200" i="51"/>
  <c r="V200" i="51"/>
  <c r="W200" i="51"/>
  <c r="X200" i="51"/>
  <c r="Y200" i="51"/>
  <c r="Z200" i="51"/>
  <c r="AA200" i="51"/>
  <c r="AC200" i="51"/>
  <c r="AD200" i="51"/>
  <c r="AE200" i="51"/>
  <c r="AF200" i="51"/>
  <c r="AG200" i="51"/>
  <c r="AH200" i="51"/>
  <c r="AI200" i="51"/>
  <c r="AJ200" i="51"/>
  <c r="AK200" i="51"/>
  <c r="AM200" i="51"/>
  <c r="AN200" i="51"/>
  <c r="AO200" i="51"/>
  <c r="AP200" i="51"/>
  <c r="AR200" i="51"/>
  <c r="AS200" i="51"/>
  <c r="AT200" i="51"/>
  <c r="AU200" i="51"/>
  <c r="AW200" i="51"/>
  <c r="AY200" i="51"/>
  <c r="BA200" i="51"/>
  <c r="BB200" i="51"/>
  <c r="A201" i="51"/>
  <c r="B201" i="51"/>
  <c r="D201" i="51"/>
  <c r="E201" i="51"/>
  <c r="F201" i="51"/>
  <c r="G201" i="51"/>
  <c r="H201" i="51"/>
  <c r="I201" i="51"/>
  <c r="J201" i="51"/>
  <c r="K201" i="51"/>
  <c r="L201" i="51"/>
  <c r="M201" i="51"/>
  <c r="N201" i="51"/>
  <c r="O201" i="51"/>
  <c r="Q201" i="51"/>
  <c r="R201" i="51"/>
  <c r="S201" i="51"/>
  <c r="U201" i="51"/>
  <c r="V201" i="51"/>
  <c r="W201" i="51"/>
  <c r="X201" i="51"/>
  <c r="Y201" i="51"/>
  <c r="Z201" i="51"/>
  <c r="AA201" i="51"/>
  <c r="AC201" i="51"/>
  <c r="AD201" i="51"/>
  <c r="AE201" i="51"/>
  <c r="AF201" i="51"/>
  <c r="AG201" i="51"/>
  <c r="AH201" i="51"/>
  <c r="AI201" i="51"/>
  <c r="AJ201" i="51"/>
  <c r="AK201" i="51"/>
  <c r="AM201" i="51"/>
  <c r="AN201" i="51"/>
  <c r="AO201" i="51"/>
  <c r="AP201" i="51"/>
  <c r="AR201" i="51"/>
  <c r="AS201" i="51"/>
  <c r="AT201" i="51"/>
  <c r="AU201" i="51"/>
  <c r="AW201" i="51"/>
  <c r="AY201" i="51"/>
  <c r="BA201" i="51"/>
  <c r="BB201" i="51"/>
  <c r="A202" i="51"/>
  <c r="B202" i="51"/>
  <c r="D202" i="51"/>
  <c r="E202" i="51"/>
  <c r="F202" i="51"/>
  <c r="G202" i="51"/>
  <c r="H202" i="51"/>
  <c r="I202" i="51"/>
  <c r="J202" i="51"/>
  <c r="K202" i="51"/>
  <c r="L202" i="51"/>
  <c r="M202" i="51"/>
  <c r="N202" i="51"/>
  <c r="O202" i="51"/>
  <c r="Q202" i="51"/>
  <c r="R202" i="51"/>
  <c r="S202" i="51"/>
  <c r="U202" i="51"/>
  <c r="V202" i="51"/>
  <c r="W202" i="51"/>
  <c r="X202" i="51"/>
  <c r="Y202" i="51"/>
  <c r="Z202" i="51"/>
  <c r="AA202" i="51"/>
  <c r="AC202" i="51"/>
  <c r="AD202" i="51"/>
  <c r="AE202" i="51"/>
  <c r="AF202" i="51"/>
  <c r="AG202" i="51"/>
  <c r="AH202" i="51"/>
  <c r="AI202" i="51"/>
  <c r="AJ202" i="51"/>
  <c r="AK202" i="51"/>
  <c r="AM202" i="51"/>
  <c r="AN202" i="51"/>
  <c r="AO202" i="51"/>
  <c r="AP202" i="51"/>
  <c r="AR202" i="51"/>
  <c r="AS202" i="51"/>
  <c r="AT202" i="51"/>
  <c r="AU202" i="51"/>
  <c r="AW202" i="51"/>
  <c r="AY202" i="51"/>
  <c r="BA202" i="51"/>
  <c r="BB202" i="51"/>
  <c r="A203" i="51"/>
  <c r="B203" i="51"/>
  <c r="D203" i="51"/>
  <c r="E203" i="51"/>
  <c r="F203" i="51"/>
  <c r="G203" i="51"/>
  <c r="H203" i="51"/>
  <c r="I203" i="51"/>
  <c r="J203" i="51"/>
  <c r="K203" i="51"/>
  <c r="L203" i="51"/>
  <c r="M203" i="51"/>
  <c r="N203" i="51"/>
  <c r="O203" i="51"/>
  <c r="Q203" i="51"/>
  <c r="R203" i="51"/>
  <c r="S203" i="51"/>
  <c r="U203" i="51"/>
  <c r="V203" i="51"/>
  <c r="W203" i="51"/>
  <c r="X203" i="51"/>
  <c r="Y203" i="51"/>
  <c r="Z203" i="51"/>
  <c r="AA203" i="51"/>
  <c r="AC203" i="51"/>
  <c r="AD203" i="51"/>
  <c r="AE203" i="51"/>
  <c r="AF203" i="51"/>
  <c r="AG203" i="51"/>
  <c r="AH203" i="51"/>
  <c r="AI203" i="51"/>
  <c r="AJ203" i="51"/>
  <c r="AK203" i="51"/>
  <c r="AM203" i="51"/>
  <c r="AN203" i="51"/>
  <c r="AO203" i="51"/>
  <c r="AP203" i="51"/>
  <c r="AR203" i="51"/>
  <c r="AS203" i="51"/>
  <c r="AT203" i="51"/>
  <c r="AU203" i="51"/>
  <c r="AW203" i="51"/>
  <c r="AY203" i="51"/>
  <c r="BA203" i="51"/>
  <c r="BB203" i="51"/>
  <c r="A204" i="51"/>
  <c r="B204" i="51"/>
  <c r="D204" i="51"/>
  <c r="E204" i="51"/>
  <c r="F204" i="51"/>
  <c r="G204" i="51"/>
  <c r="H204" i="51"/>
  <c r="I204" i="51"/>
  <c r="J204" i="51"/>
  <c r="K204" i="51"/>
  <c r="L204" i="51"/>
  <c r="M204" i="51"/>
  <c r="N204" i="51"/>
  <c r="O204" i="51"/>
  <c r="Q204" i="51"/>
  <c r="R204" i="51"/>
  <c r="S204" i="51"/>
  <c r="U204" i="51"/>
  <c r="V204" i="51"/>
  <c r="W204" i="51"/>
  <c r="X204" i="51"/>
  <c r="Y204" i="51"/>
  <c r="Z204" i="51"/>
  <c r="AA204" i="51"/>
  <c r="AC204" i="51"/>
  <c r="AD204" i="51"/>
  <c r="AE204" i="51"/>
  <c r="AF204" i="51"/>
  <c r="AG204" i="51"/>
  <c r="AH204" i="51"/>
  <c r="AI204" i="51"/>
  <c r="AJ204" i="51"/>
  <c r="AK204" i="51"/>
  <c r="AM204" i="51"/>
  <c r="AN204" i="51"/>
  <c r="AO204" i="51"/>
  <c r="AP204" i="51"/>
  <c r="AR204" i="51"/>
  <c r="AS204" i="51"/>
  <c r="AT204" i="51"/>
  <c r="AU204" i="51"/>
  <c r="AW204" i="51"/>
  <c r="AY204" i="51"/>
  <c r="BA204" i="51"/>
  <c r="BB204" i="51"/>
  <c r="A205" i="51"/>
  <c r="B205" i="51"/>
  <c r="D205" i="51"/>
  <c r="E205" i="51"/>
  <c r="F205" i="51"/>
  <c r="G205" i="51"/>
  <c r="H205" i="51"/>
  <c r="I205" i="51"/>
  <c r="J205" i="51"/>
  <c r="K205" i="51"/>
  <c r="L205" i="51"/>
  <c r="M205" i="51"/>
  <c r="N205" i="51"/>
  <c r="O205" i="51"/>
  <c r="Q205" i="51"/>
  <c r="R205" i="51"/>
  <c r="S205" i="51"/>
  <c r="U205" i="51"/>
  <c r="V205" i="51"/>
  <c r="W205" i="51"/>
  <c r="X205" i="51"/>
  <c r="Y205" i="51"/>
  <c r="Z205" i="51"/>
  <c r="AA205" i="51"/>
  <c r="AC205" i="51"/>
  <c r="AD205" i="51"/>
  <c r="AE205" i="51"/>
  <c r="AF205" i="51"/>
  <c r="AG205" i="51"/>
  <c r="AH205" i="51"/>
  <c r="AI205" i="51"/>
  <c r="AJ205" i="51"/>
  <c r="AK205" i="51"/>
  <c r="AM205" i="51"/>
  <c r="AN205" i="51"/>
  <c r="AO205" i="51"/>
  <c r="AP205" i="51"/>
  <c r="AR205" i="51"/>
  <c r="AS205" i="51"/>
  <c r="AT205" i="51"/>
  <c r="AU205" i="51"/>
  <c r="AW205" i="51"/>
  <c r="AY205" i="51"/>
  <c r="BA205" i="51"/>
  <c r="BB205" i="51"/>
  <c r="A206" i="51"/>
  <c r="B206" i="51"/>
  <c r="D206" i="51"/>
  <c r="E206" i="51"/>
  <c r="F206" i="51"/>
  <c r="G206" i="51"/>
  <c r="H206" i="51"/>
  <c r="I206" i="51"/>
  <c r="J206" i="51"/>
  <c r="K206" i="51"/>
  <c r="L206" i="51"/>
  <c r="M206" i="51"/>
  <c r="N206" i="51"/>
  <c r="O206" i="51"/>
  <c r="Q206" i="51"/>
  <c r="R206" i="51"/>
  <c r="S206" i="51"/>
  <c r="U206" i="51"/>
  <c r="V206" i="51"/>
  <c r="W206" i="51"/>
  <c r="X206" i="51"/>
  <c r="Y206" i="51"/>
  <c r="Z206" i="51"/>
  <c r="AA206" i="51"/>
  <c r="AC206" i="51"/>
  <c r="AD206" i="51"/>
  <c r="AE206" i="51"/>
  <c r="AF206" i="51"/>
  <c r="AG206" i="51"/>
  <c r="AH206" i="51"/>
  <c r="AI206" i="51"/>
  <c r="AJ206" i="51"/>
  <c r="AK206" i="51"/>
  <c r="AM206" i="51"/>
  <c r="AN206" i="51"/>
  <c r="AO206" i="51"/>
  <c r="AP206" i="51"/>
  <c r="AR206" i="51"/>
  <c r="AS206" i="51"/>
  <c r="AT206" i="51"/>
  <c r="AU206" i="51"/>
  <c r="AW206" i="51"/>
  <c r="AY206" i="51"/>
  <c r="BA206" i="51"/>
  <c r="BB206" i="51"/>
  <c r="A207" i="51"/>
  <c r="B207" i="51"/>
  <c r="D207" i="51"/>
  <c r="E207" i="51"/>
  <c r="F207" i="51"/>
  <c r="G207" i="51"/>
  <c r="H207" i="51"/>
  <c r="I207" i="51"/>
  <c r="J207" i="51"/>
  <c r="K207" i="51"/>
  <c r="L207" i="51"/>
  <c r="M207" i="51"/>
  <c r="N207" i="51"/>
  <c r="O207" i="51"/>
  <c r="Q207" i="51"/>
  <c r="R207" i="51"/>
  <c r="S207" i="51"/>
  <c r="U207" i="51"/>
  <c r="V207" i="51"/>
  <c r="W207" i="51"/>
  <c r="X207" i="51"/>
  <c r="Y207" i="51"/>
  <c r="Z207" i="51"/>
  <c r="AA207" i="51"/>
  <c r="AC207" i="51"/>
  <c r="AD207" i="51"/>
  <c r="AE207" i="51"/>
  <c r="AF207" i="51"/>
  <c r="AG207" i="51"/>
  <c r="AH207" i="51"/>
  <c r="AI207" i="51"/>
  <c r="AJ207" i="51"/>
  <c r="AK207" i="51"/>
  <c r="AM207" i="51"/>
  <c r="AN207" i="51"/>
  <c r="AO207" i="51"/>
  <c r="AP207" i="51"/>
  <c r="AR207" i="51"/>
  <c r="AS207" i="51"/>
  <c r="AT207" i="51"/>
  <c r="AU207" i="51"/>
  <c r="AW207" i="51"/>
  <c r="AY207" i="51"/>
  <c r="BA207" i="51"/>
  <c r="BB207" i="51"/>
  <c r="A208" i="51"/>
  <c r="B208" i="51"/>
  <c r="D208" i="51"/>
  <c r="E208" i="51"/>
  <c r="F208" i="51"/>
  <c r="G208" i="51"/>
  <c r="H208" i="51"/>
  <c r="I208" i="51"/>
  <c r="J208" i="51"/>
  <c r="K208" i="51"/>
  <c r="L208" i="51"/>
  <c r="M208" i="51"/>
  <c r="N208" i="51"/>
  <c r="O208" i="51"/>
  <c r="Q208" i="51"/>
  <c r="R208" i="51"/>
  <c r="S208" i="51"/>
  <c r="U208" i="51"/>
  <c r="V208" i="51"/>
  <c r="W208" i="51"/>
  <c r="X208" i="51"/>
  <c r="Y208" i="51"/>
  <c r="Z208" i="51"/>
  <c r="AA208" i="51"/>
  <c r="AC208" i="51"/>
  <c r="AD208" i="51"/>
  <c r="AE208" i="51"/>
  <c r="AF208" i="51"/>
  <c r="AG208" i="51"/>
  <c r="AH208" i="51"/>
  <c r="AI208" i="51"/>
  <c r="AJ208" i="51"/>
  <c r="AK208" i="51"/>
  <c r="AM208" i="51"/>
  <c r="AN208" i="51"/>
  <c r="AO208" i="51"/>
  <c r="AP208" i="51"/>
  <c r="AR208" i="51"/>
  <c r="AS208" i="51"/>
  <c r="AT208" i="51"/>
  <c r="AU208" i="51"/>
  <c r="AW208" i="51"/>
  <c r="AY208" i="51"/>
  <c r="BA208" i="51"/>
  <c r="BB208" i="51"/>
  <c r="A209" i="51"/>
  <c r="B209" i="51"/>
  <c r="D209" i="51"/>
  <c r="E209" i="51"/>
  <c r="F209" i="51"/>
  <c r="G209" i="51"/>
  <c r="H209" i="51"/>
  <c r="I209" i="51"/>
  <c r="J209" i="51"/>
  <c r="K209" i="51"/>
  <c r="L209" i="51"/>
  <c r="M209" i="51"/>
  <c r="N209" i="51"/>
  <c r="O209" i="51"/>
  <c r="Q209" i="51"/>
  <c r="R209" i="51"/>
  <c r="S209" i="51"/>
  <c r="U209" i="51"/>
  <c r="V209" i="51"/>
  <c r="W209" i="51"/>
  <c r="X209" i="51"/>
  <c r="Y209" i="51"/>
  <c r="Z209" i="51"/>
  <c r="AA209" i="51"/>
  <c r="AC209" i="51"/>
  <c r="AD209" i="51"/>
  <c r="AE209" i="51"/>
  <c r="AF209" i="51"/>
  <c r="AG209" i="51"/>
  <c r="AH209" i="51"/>
  <c r="AI209" i="51"/>
  <c r="AJ209" i="51"/>
  <c r="AK209" i="51"/>
  <c r="AM209" i="51"/>
  <c r="AN209" i="51"/>
  <c r="AO209" i="51"/>
  <c r="AP209" i="51"/>
  <c r="AR209" i="51"/>
  <c r="AS209" i="51"/>
  <c r="AT209" i="51"/>
  <c r="AU209" i="51"/>
  <c r="AW209" i="51"/>
  <c r="AY209" i="51"/>
  <c r="BA209" i="51"/>
  <c r="BB209" i="51"/>
  <c r="A210" i="51"/>
  <c r="B210" i="51"/>
  <c r="D210" i="51"/>
  <c r="E210" i="51"/>
  <c r="F210" i="51"/>
  <c r="G210" i="51"/>
  <c r="H210" i="51"/>
  <c r="I210" i="51"/>
  <c r="J210" i="51"/>
  <c r="K210" i="51"/>
  <c r="L210" i="51"/>
  <c r="M210" i="51"/>
  <c r="N210" i="51"/>
  <c r="O210" i="51"/>
  <c r="Q210" i="51"/>
  <c r="R210" i="51"/>
  <c r="S210" i="51"/>
  <c r="U210" i="51"/>
  <c r="V210" i="51"/>
  <c r="W210" i="51"/>
  <c r="X210" i="51"/>
  <c r="Y210" i="51"/>
  <c r="Z210" i="51"/>
  <c r="AA210" i="51"/>
  <c r="AC210" i="51"/>
  <c r="AD210" i="51"/>
  <c r="AE210" i="51"/>
  <c r="AF210" i="51"/>
  <c r="AG210" i="51"/>
  <c r="AH210" i="51"/>
  <c r="AI210" i="51"/>
  <c r="AJ210" i="51"/>
  <c r="AK210" i="51"/>
  <c r="AM210" i="51"/>
  <c r="AN210" i="51"/>
  <c r="AO210" i="51"/>
  <c r="AP210" i="51"/>
  <c r="AR210" i="51"/>
  <c r="AS210" i="51"/>
  <c r="AT210" i="51"/>
  <c r="AU210" i="51"/>
  <c r="AW210" i="51"/>
  <c r="AY210" i="51"/>
  <c r="BA210" i="51"/>
  <c r="BB210" i="51"/>
  <c r="A211" i="51"/>
  <c r="B211" i="51"/>
  <c r="D211" i="51"/>
  <c r="E211" i="51"/>
  <c r="F211" i="51"/>
  <c r="G211" i="51"/>
  <c r="H211" i="51"/>
  <c r="I211" i="51"/>
  <c r="J211" i="51"/>
  <c r="K211" i="51"/>
  <c r="L211" i="51"/>
  <c r="M211" i="51"/>
  <c r="N211" i="51"/>
  <c r="O211" i="51"/>
  <c r="Q211" i="51"/>
  <c r="R211" i="51"/>
  <c r="S211" i="51"/>
  <c r="U211" i="51"/>
  <c r="V211" i="51"/>
  <c r="W211" i="51"/>
  <c r="X211" i="51"/>
  <c r="Y211" i="51"/>
  <c r="Z211" i="51"/>
  <c r="AA211" i="51"/>
  <c r="AC211" i="51"/>
  <c r="AD211" i="51"/>
  <c r="AE211" i="51"/>
  <c r="AF211" i="51"/>
  <c r="AG211" i="51"/>
  <c r="AH211" i="51"/>
  <c r="AI211" i="51"/>
  <c r="AJ211" i="51"/>
  <c r="AK211" i="51"/>
  <c r="AM211" i="51"/>
  <c r="AN211" i="51"/>
  <c r="AO211" i="51"/>
  <c r="AP211" i="51"/>
  <c r="AR211" i="51"/>
  <c r="AS211" i="51"/>
  <c r="AT211" i="51"/>
  <c r="AU211" i="51"/>
  <c r="AW211" i="51"/>
  <c r="AY211" i="51"/>
  <c r="BA211" i="51"/>
  <c r="BB211" i="51"/>
  <c r="A212" i="51"/>
  <c r="B212" i="51"/>
  <c r="D212" i="51"/>
  <c r="E212" i="51"/>
  <c r="F212" i="51"/>
  <c r="G212" i="51"/>
  <c r="H212" i="51"/>
  <c r="I212" i="51"/>
  <c r="J212" i="51"/>
  <c r="K212" i="51"/>
  <c r="L212" i="51"/>
  <c r="M212" i="51"/>
  <c r="N212" i="51"/>
  <c r="O212" i="51"/>
  <c r="Q212" i="51"/>
  <c r="R212" i="51"/>
  <c r="S212" i="51"/>
  <c r="U212" i="51"/>
  <c r="V212" i="51"/>
  <c r="W212" i="51"/>
  <c r="X212" i="51"/>
  <c r="Y212" i="51"/>
  <c r="Z212" i="51"/>
  <c r="AA212" i="51"/>
  <c r="AC212" i="51"/>
  <c r="AD212" i="51"/>
  <c r="AE212" i="51"/>
  <c r="AF212" i="51"/>
  <c r="AG212" i="51"/>
  <c r="AH212" i="51"/>
  <c r="AI212" i="51"/>
  <c r="AJ212" i="51"/>
  <c r="AK212" i="51"/>
  <c r="AM212" i="51"/>
  <c r="AN212" i="51"/>
  <c r="AO212" i="51"/>
  <c r="AP212" i="51"/>
  <c r="AR212" i="51"/>
  <c r="AS212" i="51"/>
  <c r="AT212" i="51"/>
  <c r="AU212" i="51"/>
  <c r="AW212" i="51"/>
  <c r="AY212" i="51"/>
  <c r="BA212" i="51"/>
  <c r="BB212" i="51"/>
  <c r="A213" i="51"/>
  <c r="B213" i="51"/>
  <c r="D213" i="51"/>
  <c r="E213" i="51"/>
  <c r="F213" i="51"/>
  <c r="G213" i="51"/>
  <c r="H213" i="51"/>
  <c r="I213" i="51"/>
  <c r="J213" i="51"/>
  <c r="K213" i="51"/>
  <c r="L213" i="51"/>
  <c r="M213" i="51"/>
  <c r="N213" i="51"/>
  <c r="O213" i="51"/>
  <c r="Q213" i="51"/>
  <c r="R213" i="51"/>
  <c r="S213" i="51"/>
  <c r="U213" i="51"/>
  <c r="V213" i="51"/>
  <c r="W213" i="51"/>
  <c r="X213" i="51"/>
  <c r="Y213" i="51"/>
  <c r="Z213" i="51"/>
  <c r="AA213" i="51"/>
  <c r="AC213" i="51"/>
  <c r="AD213" i="51"/>
  <c r="AE213" i="51"/>
  <c r="AF213" i="51"/>
  <c r="AG213" i="51"/>
  <c r="AH213" i="51"/>
  <c r="AI213" i="51"/>
  <c r="AJ213" i="51"/>
  <c r="AK213" i="51"/>
  <c r="AM213" i="51"/>
  <c r="AN213" i="51"/>
  <c r="AO213" i="51"/>
  <c r="AP213" i="51"/>
  <c r="AR213" i="51"/>
  <c r="AS213" i="51"/>
  <c r="AT213" i="51"/>
  <c r="AU213" i="51"/>
  <c r="AW213" i="51"/>
  <c r="AY213" i="51"/>
  <c r="BA213" i="51"/>
  <c r="BB213" i="51"/>
  <c r="A214" i="51"/>
  <c r="B214" i="51"/>
  <c r="D214" i="51"/>
  <c r="E214" i="51"/>
  <c r="F214" i="51"/>
  <c r="G214" i="51"/>
  <c r="H214" i="51"/>
  <c r="I214" i="51"/>
  <c r="J214" i="51"/>
  <c r="K214" i="51"/>
  <c r="L214" i="51"/>
  <c r="M214" i="51"/>
  <c r="N214" i="51"/>
  <c r="O214" i="51"/>
  <c r="Q214" i="51"/>
  <c r="R214" i="51"/>
  <c r="S214" i="51"/>
  <c r="U214" i="51"/>
  <c r="V214" i="51"/>
  <c r="W214" i="51"/>
  <c r="X214" i="51"/>
  <c r="Y214" i="51"/>
  <c r="Z214" i="51"/>
  <c r="AA214" i="51"/>
  <c r="AC214" i="51"/>
  <c r="AD214" i="51"/>
  <c r="AE214" i="51"/>
  <c r="AF214" i="51"/>
  <c r="AG214" i="51"/>
  <c r="AH214" i="51"/>
  <c r="AI214" i="51"/>
  <c r="AJ214" i="51"/>
  <c r="AK214" i="51"/>
  <c r="AM214" i="51"/>
  <c r="AN214" i="51"/>
  <c r="AO214" i="51"/>
  <c r="AP214" i="51"/>
  <c r="AR214" i="51"/>
  <c r="AS214" i="51"/>
  <c r="AT214" i="51"/>
  <c r="AU214" i="51"/>
  <c r="AW214" i="51"/>
  <c r="AY214" i="51"/>
  <c r="BA214" i="51"/>
  <c r="BB214" i="51"/>
  <c r="A215" i="51"/>
  <c r="B215" i="51"/>
  <c r="D215" i="51"/>
  <c r="E215" i="51"/>
  <c r="F215" i="51"/>
  <c r="G215" i="51"/>
  <c r="H215" i="51"/>
  <c r="I215" i="51"/>
  <c r="J215" i="51"/>
  <c r="K215" i="51"/>
  <c r="L215" i="51"/>
  <c r="M215" i="51"/>
  <c r="N215" i="51"/>
  <c r="O215" i="51"/>
  <c r="Q215" i="51"/>
  <c r="R215" i="51"/>
  <c r="S215" i="51"/>
  <c r="U215" i="51"/>
  <c r="V215" i="51"/>
  <c r="W215" i="51"/>
  <c r="X215" i="51"/>
  <c r="Y215" i="51"/>
  <c r="Z215" i="51"/>
  <c r="AA215" i="51"/>
  <c r="AC215" i="51"/>
  <c r="AD215" i="51"/>
  <c r="AE215" i="51"/>
  <c r="AF215" i="51"/>
  <c r="AG215" i="51"/>
  <c r="AH215" i="51"/>
  <c r="AI215" i="51"/>
  <c r="AJ215" i="51"/>
  <c r="AK215" i="51"/>
  <c r="AM215" i="51"/>
  <c r="AN215" i="51"/>
  <c r="AO215" i="51"/>
  <c r="AP215" i="51"/>
  <c r="AR215" i="51"/>
  <c r="AS215" i="51"/>
  <c r="AT215" i="51"/>
  <c r="AU215" i="51"/>
  <c r="AW215" i="51"/>
  <c r="AY215" i="51"/>
  <c r="BA215" i="51"/>
  <c r="BB215" i="51"/>
  <c r="A216" i="51"/>
  <c r="B216" i="51"/>
  <c r="D216" i="51"/>
  <c r="E216" i="51"/>
  <c r="F216" i="51"/>
  <c r="G216" i="51"/>
  <c r="H216" i="51"/>
  <c r="I216" i="51"/>
  <c r="J216" i="51"/>
  <c r="K216" i="51"/>
  <c r="L216" i="51"/>
  <c r="M216" i="51"/>
  <c r="N216" i="51"/>
  <c r="O216" i="51"/>
  <c r="Q216" i="51"/>
  <c r="R216" i="51"/>
  <c r="S216" i="51"/>
  <c r="U216" i="51"/>
  <c r="V216" i="51"/>
  <c r="W216" i="51"/>
  <c r="X216" i="51"/>
  <c r="Y216" i="51"/>
  <c r="Z216" i="51"/>
  <c r="AA216" i="51"/>
  <c r="AC216" i="51"/>
  <c r="AD216" i="51"/>
  <c r="AE216" i="51"/>
  <c r="AF216" i="51"/>
  <c r="AG216" i="51"/>
  <c r="AH216" i="51"/>
  <c r="AI216" i="51"/>
  <c r="AJ216" i="51"/>
  <c r="AK216" i="51"/>
  <c r="AM216" i="51"/>
  <c r="AN216" i="51"/>
  <c r="AO216" i="51"/>
  <c r="AP216" i="51"/>
  <c r="AR216" i="51"/>
  <c r="AS216" i="51"/>
  <c r="AT216" i="51"/>
  <c r="AU216" i="51"/>
  <c r="AW216" i="51"/>
  <c r="AY216" i="51"/>
  <c r="BA216" i="51"/>
  <c r="BB216" i="51"/>
  <c r="A217" i="51"/>
  <c r="B217" i="51"/>
  <c r="D217" i="51"/>
  <c r="E217" i="51"/>
  <c r="F217" i="51"/>
  <c r="G217" i="51"/>
  <c r="H217" i="51"/>
  <c r="I217" i="51"/>
  <c r="J217" i="51"/>
  <c r="K217" i="51"/>
  <c r="L217" i="51"/>
  <c r="M217" i="51"/>
  <c r="N217" i="51"/>
  <c r="O217" i="51"/>
  <c r="Q217" i="51"/>
  <c r="R217" i="51"/>
  <c r="S217" i="51"/>
  <c r="U217" i="51"/>
  <c r="V217" i="51"/>
  <c r="W217" i="51"/>
  <c r="X217" i="51"/>
  <c r="Y217" i="51"/>
  <c r="Z217" i="51"/>
  <c r="AA217" i="51"/>
  <c r="AC217" i="51"/>
  <c r="AD217" i="51"/>
  <c r="AE217" i="51"/>
  <c r="AF217" i="51"/>
  <c r="AG217" i="51"/>
  <c r="AH217" i="51"/>
  <c r="AI217" i="51"/>
  <c r="AJ217" i="51"/>
  <c r="AK217" i="51"/>
  <c r="AM217" i="51"/>
  <c r="AN217" i="51"/>
  <c r="AO217" i="51"/>
  <c r="AP217" i="51"/>
  <c r="AR217" i="51"/>
  <c r="AS217" i="51"/>
  <c r="AT217" i="51"/>
  <c r="AU217" i="51"/>
  <c r="AW217" i="51"/>
  <c r="AY217" i="51"/>
  <c r="BA217" i="51"/>
  <c r="BB217" i="51"/>
  <c r="A218" i="51"/>
  <c r="B218" i="51"/>
  <c r="D218" i="51"/>
  <c r="E218" i="51"/>
  <c r="F218" i="51"/>
  <c r="G218" i="51"/>
  <c r="H218" i="51"/>
  <c r="I218" i="51"/>
  <c r="J218" i="51"/>
  <c r="K218" i="51"/>
  <c r="L218" i="51"/>
  <c r="M218" i="51"/>
  <c r="N218" i="51"/>
  <c r="O218" i="51"/>
  <c r="Q218" i="51"/>
  <c r="R218" i="51"/>
  <c r="S218" i="51"/>
  <c r="U218" i="51"/>
  <c r="V218" i="51"/>
  <c r="W218" i="51"/>
  <c r="X218" i="51"/>
  <c r="Y218" i="51"/>
  <c r="Z218" i="51"/>
  <c r="AA218" i="51"/>
  <c r="AC218" i="51"/>
  <c r="AD218" i="51"/>
  <c r="AE218" i="51"/>
  <c r="AF218" i="51"/>
  <c r="AG218" i="51"/>
  <c r="AH218" i="51"/>
  <c r="AI218" i="51"/>
  <c r="AJ218" i="51"/>
  <c r="AK218" i="51"/>
  <c r="AM218" i="51"/>
  <c r="AN218" i="51"/>
  <c r="AO218" i="51"/>
  <c r="AP218" i="51"/>
  <c r="AR218" i="51"/>
  <c r="AS218" i="51"/>
  <c r="AT218" i="51"/>
  <c r="AU218" i="51"/>
  <c r="AW218" i="51"/>
  <c r="AY218" i="51"/>
  <c r="BA218" i="51"/>
  <c r="BB218" i="51"/>
  <c r="A219" i="51"/>
  <c r="B219" i="51"/>
  <c r="D219" i="51"/>
  <c r="E219" i="51"/>
  <c r="F219" i="51"/>
  <c r="G219" i="51"/>
  <c r="H219" i="51"/>
  <c r="I219" i="51"/>
  <c r="J219" i="51"/>
  <c r="K219" i="51"/>
  <c r="L219" i="51"/>
  <c r="M219" i="51"/>
  <c r="N219" i="51"/>
  <c r="O219" i="51"/>
  <c r="Q219" i="51"/>
  <c r="R219" i="51"/>
  <c r="S219" i="51"/>
  <c r="U219" i="51"/>
  <c r="V219" i="51"/>
  <c r="W219" i="51"/>
  <c r="X219" i="51"/>
  <c r="Y219" i="51"/>
  <c r="Z219" i="51"/>
  <c r="AA219" i="51"/>
  <c r="AC219" i="51"/>
  <c r="AD219" i="51"/>
  <c r="AE219" i="51"/>
  <c r="AF219" i="51"/>
  <c r="AG219" i="51"/>
  <c r="AH219" i="51"/>
  <c r="AI219" i="51"/>
  <c r="AJ219" i="51"/>
  <c r="AK219" i="51"/>
  <c r="AM219" i="51"/>
  <c r="AN219" i="51"/>
  <c r="AO219" i="51"/>
  <c r="AP219" i="51"/>
  <c r="AR219" i="51"/>
  <c r="AS219" i="51"/>
  <c r="AT219" i="51"/>
  <c r="AU219" i="51"/>
  <c r="AW219" i="51"/>
  <c r="AY219" i="51"/>
  <c r="BA219" i="51"/>
  <c r="BB219" i="51"/>
  <c r="A220" i="51"/>
  <c r="B220" i="51"/>
  <c r="D220" i="51"/>
  <c r="E220" i="51"/>
  <c r="F220" i="51"/>
  <c r="G220" i="51"/>
  <c r="H220" i="51"/>
  <c r="I220" i="51"/>
  <c r="J220" i="51"/>
  <c r="K220" i="51"/>
  <c r="L220" i="51"/>
  <c r="M220" i="51"/>
  <c r="N220" i="51"/>
  <c r="O220" i="51"/>
  <c r="Q220" i="51"/>
  <c r="R220" i="51"/>
  <c r="S220" i="51"/>
  <c r="U220" i="51"/>
  <c r="V220" i="51"/>
  <c r="W220" i="51"/>
  <c r="X220" i="51"/>
  <c r="Y220" i="51"/>
  <c r="Z220" i="51"/>
  <c r="AA220" i="51"/>
  <c r="AC220" i="51"/>
  <c r="AD220" i="51"/>
  <c r="AE220" i="51"/>
  <c r="AF220" i="51"/>
  <c r="AG220" i="51"/>
  <c r="AH220" i="51"/>
  <c r="AI220" i="51"/>
  <c r="AJ220" i="51"/>
  <c r="AK220" i="51"/>
  <c r="AM220" i="51"/>
  <c r="AN220" i="51"/>
  <c r="AO220" i="51"/>
  <c r="AP220" i="51"/>
  <c r="AR220" i="51"/>
  <c r="AS220" i="51"/>
  <c r="AT220" i="51"/>
  <c r="AU220" i="51"/>
  <c r="AW220" i="51"/>
  <c r="AY220" i="51"/>
  <c r="BA220" i="51"/>
  <c r="BB220" i="51"/>
  <c r="A221" i="51"/>
  <c r="B221" i="51"/>
  <c r="D221" i="51"/>
  <c r="E221" i="51"/>
  <c r="F221" i="51"/>
  <c r="G221" i="51"/>
  <c r="H221" i="51"/>
  <c r="I221" i="51"/>
  <c r="J221" i="51"/>
  <c r="K221" i="51"/>
  <c r="L221" i="51"/>
  <c r="M221" i="51"/>
  <c r="N221" i="51"/>
  <c r="O221" i="51"/>
  <c r="Q221" i="51"/>
  <c r="R221" i="51"/>
  <c r="S221" i="51"/>
  <c r="U221" i="51"/>
  <c r="V221" i="51"/>
  <c r="W221" i="51"/>
  <c r="X221" i="51"/>
  <c r="Y221" i="51"/>
  <c r="Z221" i="51"/>
  <c r="AA221" i="51"/>
  <c r="AC221" i="51"/>
  <c r="AD221" i="51"/>
  <c r="AE221" i="51"/>
  <c r="AF221" i="51"/>
  <c r="AG221" i="51"/>
  <c r="AH221" i="51"/>
  <c r="AI221" i="51"/>
  <c r="AJ221" i="51"/>
  <c r="AK221" i="51"/>
  <c r="AM221" i="51"/>
  <c r="AN221" i="51"/>
  <c r="AO221" i="51"/>
  <c r="AP221" i="51"/>
  <c r="AR221" i="51"/>
  <c r="AS221" i="51"/>
  <c r="AT221" i="51"/>
  <c r="AU221" i="51"/>
  <c r="AW221" i="51"/>
  <c r="AY221" i="51"/>
  <c r="BA221" i="51"/>
  <c r="BB221" i="51"/>
  <c r="A222" i="51"/>
  <c r="B222" i="51"/>
  <c r="D222" i="51"/>
  <c r="E222" i="51"/>
  <c r="F222" i="51"/>
  <c r="G222" i="51"/>
  <c r="H222" i="51"/>
  <c r="I222" i="51"/>
  <c r="J222" i="51"/>
  <c r="K222" i="51"/>
  <c r="L222" i="51"/>
  <c r="M222" i="51"/>
  <c r="N222" i="51"/>
  <c r="O222" i="51"/>
  <c r="Q222" i="51"/>
  <c r="R222" i="51"/>
  <c r="S222" i="51"/>
  <c r="U222" i="51"/>
  <c r="V222" i="51"/>
  <c r="W222" i="51"/>
  <c r="X222" i="51"/>
  <c r="Y222" i="51"/>
  <c r="Z222" i="51"/>
  <c r="AA222" i="51"/>
  <c r="AC222" i="51"/>
  <c r="AD222" i="51"/>
  <c r="AE222" i="51"/>
  <c r="AF222" i="51"/>
  <c r="AG222" i="51"/>
  <c r="AH222" i="51"/>
  <c r="AI222" i="51"/>
  <c r="AJ222" i="51"/>
  <c r="AK222" i="51"/>
  <c r="AM222" i="51"/>
  <c r="AN222" i="51"/>
  <c r="AO222" i="51"/>
  <c r="AP222" i="51"/>
  <c r="AR222" i="51"/>
  <c r="AS222" i="51"/>
  <c r="AT222" i="51"/>
  <c r="AU222" i="51"/>
  <c r="AW222" i="51"/>
  <c r="AY222" i="51"/>
  <c r="BA222" i="51"/>
  <c r="BB222" i="51"/>
  <c r="A223" i="51"/>
  <c r="B223" i="51"/>
  <c r="D223" i="51"/>
  <c r="E223" i="51"/>
  <c r="F223" i="51"/>
  <c r="G223" i="51"/>
  <c r="H223" i="51"/>
  <c r="I223" i="51"/>
  <c r="J223" i="51"/>
  <c r="K223" i="51"/>
  <c r="L223" i="51"/>
  <c r="M223" i="51"/>
  <c r="N223" i="51"/>
  <c r="O223" i="51"/>
  <c r="Q223" i="51"/>
  <c r="R223" i="51"/>
  <c r="S223" i="51"/>
  <c r="U223" i="51"/>
  <c r="V223" i="51"/>
  <c r="W223" i="51"/>
  <c r="X223" i="51"/>
  <c r="Y223" i="51"/>
  <c r="Z223" i="51"/>
  <c r="AA223" i="51"/>
  <c r="AC223" i="51"/>
  <c r="AD223" i="51"/>
  <c r="AE223" i="51"/>
  <c r="AF223" i="51"/>
  <c r="AG223" i="51"/>
  <c r="AH223" i="51"/>
  <c r="AI223" i="51"/>
  <c r="AJ223" i="51"/>
  <c r="AK223" i="51"/>
  <c r="AM223" i="51"/>
  <c r="AN223" i="51"/>
  <c r="AO223" i="51"/>
  <c r="AP223" i="51"/>
  <c r="AR223" i="51"/>
  <c r="AS223" i="51"/>
  <c r="AT223" i="51"/>
  <c r="AU223" i="51"/>
  <c r="AW223" i="51"/>
  <c r="AY223" i="51"/>
  <c r="BA223" i="51"/>
  <c r="BB223" i="51"/>
  <c r="A224" i="51"/>
  <c r="B224" i="51"/>
  <c r="D224" i="51"/>
  <c r="E224" i="51"/>
  <c r="F224" i="51"/>
  <c r="G224" i="51"/>
  <c r="H224" i="51"/>
  <c r="I224" i="51"/>
  <c r="J224" i="51"/>
  <c r="K224" i="51"/>
  <c r="L224" i="51"/>
  <c r="M224" i="51"/>
  <c r="N224" i="51"/>
  <c r="O224" i="51"/>
  <c r="Q224" i="51"/>
  <c r="R224" i="51"/>
  <c r="S224" i="51"/>
  <c r="U224" i="51"/>
  <c r="V224" i="51"/>
  <c r="W224" i="51"/>
  <c r="X224" i="51"/>
  <c r="Y224" i="51"/>
  <c r="Z224" i="51"/>
  <c r="AA224" i="51"/>
  <c r="AC224" i="51"/>
  <c r="AD224" i="51"/>
  <c r="AE224" i="51"/>
  <c r="AF224" i="51"/>
  <c r="AG224" i="51"/>
  <c r="AH224" i="51"/>
  <c r="AI224" i="51"/>
  <c r="AJ224" i="51"/>
  <c r="AK224" i="51"/>
  <c r="AM224" i="51"/>
  <c r="AN224" i="51"/>
  <c r="AO224" i="51"/>
  <c r="AP224" i="51"/>
  <c r="AR224" i="51"/>
  <c r="AS224" i="51"/>
  <c r="AT224" i="51"/>
  <c r="AU224" i="51"/>
  <c r="AW224" i="51"/>
  <c r="AY224" i="51"/>
  <c r="BA224" i="51"/>
  <c r="BB224" i="51"/>
  <c r="A225" i="51"/>
  <c r="B225" i="51"/>
  <c r="D225" i="51"/>
  <c r="E225" i="51"/>
  <c r="F225" i="51"/>
  <c r="G225" i="51"/>
  <c r="H225" i="51"/>
  <c r="I225" i="51"/>
  <c r="J225" i="51"/>
  <c r="K225" i="51"/>
  <c r="L225" i="51"/>
  <c r="M225" i="51"/>
  <c r="N225" i="51"/>
  <c r="O225" i="51"/>
  <c r="Q225" i="51"/>
  <c r="R225" i="51"/>
  <c r="S225" i="51"/>
  <c r="U225" i="51"/>
  <c r="V225" i="51"/>
  <c r="W225" i="51"/>
  <c r="X225" i="51"/>
  <c r="Y225" i="51"/>
  <c r="Z225" i="51"/>
  <c r="AA225" i="51"/>
  <c r="AC225" i="51"/>
  <c r="AD225" i="51"/>
  <c r="AE225" i="51"/>
  <c r="AF225" i="51"/>
  <c r="AG225" i="51"/>
  <c r="AH225" i="51"/>
  <c r="AI225" i="51"/>
  <c r="AJ225" i="51"/>
  <c r="AK225" i="51"/>
  <c r="AM225" i="51"/>
  <c r="AN225" i="51"/>
  <c r="AO225" i="51"/>
  <c r="AP225" i="51"/>
  <c r="AR225" i="51"/>
  <c r="AS225" i="51"/>
  <c r="AT225" i="51"/>
  <c r="AU225" i="51"/>
  <c r="AW225" i="51"/>
  <c r="AY225" i="51"/>
  <c r="BA225" i="51"/>
  <c r="BB225" i="51"/>
  <c r="A226" i="51"/>
  <c r="B226" i="51"/>
  <c r="D226" i="51"/>
  <c r="E226" i="51"/>
  <c r="F226" i="51"/>
  <c r="G226" i="51"/>
  <c r="H226" i="51"/>
  <c r="I226" i="51"/>
  <c r="J226" i="51"/>
  <c r="K226" i="51"/>
  <c r="L226" i="51"/>
  <c r="M226" i="51"/>
  <c r="N226" i="51"/>
  <c r="O226" i="51"/>
  <c r="Q226" i="51"/>
  <c r="R226" i="51"/>
  <c r="S226" i="51"/>
  <c r="U226" i="51"/>
  <c r="V226" i="51"/>
  <c r="W226" i="51"/>
  <c r="X226" i="51"/>
  <c r="Y226" i="51"/>
  <c r="Z226" i="51"/>
  <c r="AA226" i="51"/>
  <c r="AC226" i="51"/>
  <c r="AD226" i="51"/>
  <c r="AE226" i="51"/>
  <c r="AF226" i="51"/>
  <c r="AG226" i="51"/>
  <c r="AH226" i="51"/>
  <c r="AI226" i="51"/>
  <c r="AJ226" i="51"/>
  <c r="AK226" i="51"/>
  <c r="AM226" i="51"/>
  <c r="AN226" i="51"/>
  <c r="AO226" i="51"/>
  <c r="AP226" i="51"/>
  <c r="AR226" i="51"/>
  <c r="AS226" i="51"/>
  <c r="AT226" i="51"/>
  <c r="AU226" i="51"/>
  <c r="AW226" i="51"/>
  <c r="AY226" i="51"/>
  <c r="BA226" i="51"/>
  <c r="BB226" i="51"/>
  <c r="A227" i="51"/>
  <c r="B227" i="51"/>
  <c r="D227" i="51"/>
  <c r="E227" i="51"/>
  <c r="F227" i="51"/>
  <c r="G227" i="51"/>
  <c r="H227" i="51"/>
  <c r="I227" i="51"/>
  <c r="J227" i="51"/>
  <c r="K227" i="51"/>
  <c r="L227" i="51"/>
  <c r="M227" i="51"/>
  <c r="N227" i="51"/>
  <c r="O227" i="51"/>
  <c r="Q227" i="51"/>
  <c r="R227" i="51"/>
  <c r="S227" i="51"/>
  <c r="U227" i="51"/>
  <c r="V227" i="51"/>
  <c r="W227" i="51"/>
  <c r="X227" i="51"/>
  <c r="Y227" i="51"/>
  <c r="Z227" i="51"/>
  <c r="AA227" i="51"/>
  <c r="AC227" i="51"/>
  <c r="AD227" i="51"/>
  <c r="AE227" i="51"/>
  <c r="AF227" i="51"/>
  <c r="AG227" i="51"/>
  <c r="AH227" i="51"/>
  <c r="AI227" i="51"/>
  <c r="AJ227" i="51"/>
  <c r="AK227" i="51"/>
  <c r="AM227" i="51"/>
  <c r="AN227" i="51"/>
  <c r="AO227" i="51"/>
  <c r="AP227" i="51"/>
  <c r="AR227" i="51"/>
  <c r="AS227" i="51"/>
  <c r="AT227" i="51"/>
  <c r="AU227" i="51"/>
  <c r="AW227" i="51"/>
  <c r="AY227" i="51"/>
  <c r="BA227" i="51"/>
  <c r="BB227" i="51"/>
  <c r="A228" i="51"/>
  <c r="B228" i="51"/>
  <c r="D228" i="51"/>
  <c r="E228" i="51"/>
  <c r="F228" i="51"/>
  <c r="G228" i="51"/>
  <c r="H228" i="51"/>
  <c r="I228" i="51"/>
  <c r="J228" i="51"/>
  <c r="K228" i="51"/>
  <c r="L228" i="51"/>
  <c r="M228" i="51"/>
  <c r="N228" i="51"/>
  <c r="O228" i="51"/>
  <c r="Q228" i="51"/>
  <c r="R228" i="51"/>
  <c r="S228" i="51"/>
  <c r="U228" i="51"/>
  <c r="V228" i="51"/>
  <c r="W228" i="51"/>
  <c r="X228" i="51"/>
  <c r="Y228" i="51"/>
  <c r="Z228" i="51"/>
  <c r="AA228" i="51"/>
  <c r="AC228" i="51"/>
  <c r="AD228" i="51"/>
  <c r="AE228" i="51"/>
  <c r="AF228" i="51"/>
  <c r="AG228" i="51"/>
  <c r="AH228" i="51"/>
  <c r="AI228" i="51"/>
  <c r="AJ228" i="51"/>
  <c r="AK228" i="51"/>
  <c r="AM228" i="51"/>
  <c r="AN228" i="51"/>
  <c r="AO228" i="51"/>
  <c r="AP228" i="51"/>
  <c r="AR228" i="51"/>
  <c r="AS228" i="51"/>
  <c r="AT228" i="51"/>
  <c r="AU228" i="51"/>
  <c r="AW228" i="51"/>
  <c r="AY228" i="51"/>
  <c r="BA228" i="51"/>
  <c r="BB228" i="51"/>
  <c r="A229" i="51"/>
  <c r="B229" i="51"/>
  <c r="D229" i="51"/>
  <c r="E229" i="51"/>
  <c r="F229" i="51"/>
  <c r="G229" i="51"/>
  <c r="H229" i="51"/>
  <c r="I229" i="51"/>
  <c r="J229" i="51"/>
  <c r="K229" i="51"/>
  <c r="L229" i="51"/>
  <c r="M229" i="51"/>
  <c r="N229" i="51"/>
  <c r="O229" i="51"/>
  <c r="Q229" i="51"/>
  <c r="R229" i="51"/>
  <c r="S229" i="51"/>
  <c r="U229" i="51"/>
  <c r="V229" i="51"/>
  <c r="W229" i="51"/>
  <c r="X229" i="51"/>
  <c r="Y229" i="51"/>
  <c r="Z229" i="51"/>
  <c r="AA229" i="51"/>
  <c r="AC229" i="51"/>
  <c r="AD229" i="51"/>
  <c r="AE229" i="51"/>
  <c r="AF229" i="51"/>
  <c r="AG229" i="51"/>
  <c r="AH229" i="51"/>
  <c r="AI229" i="51"/>
  <c r="AJ229" i="51"/>
  <c r="AK229" i="51"/>
  <c r="AM229" i="51"/>
  <c r="AN229" i="51"/>
  <c r="AO229" i="51"/>
  <c r="AP229" i="51"/>
  <c r="AR229" i="51"/>
  <c r="AS229" i="51"/>
  <c r="AT229" i="51"/>
  <c r="AU229" i="51"/>
  <c r="AW229" i="51"/>
  <c r="AY229" i="51"/>
  <c r="BA229" i="51"/>
  <c r="BB229" i="51"/>
  <c r="A230" i="51"/>
  <c r="B230" i="51"/>
  <c r="D230" i="51"/>
  <c r="E230" i="51"/>
  <c r="F230" i="51"/>
  <c r="G230" i="51"/>
  <c r="H230" i="51"/>
  <c r="I230" i="51"/>
  <c r="J230" i="51"/>
  <c r="K230" i="51"/>
  <c r="L230" i="51"/>
  <c r="M230" i="51"/>
  <c r="N230" i="51"/>
  <c r="O230" i="51"/>
  <c r="Q230" i="51"/>
  <c r="R230" i="51"/>
  <c r="S230" i="51"/>
  <c r="U230" i="51"/>
  <c r="V230" i="51"/>
  <c r="W230" i="51"/>
  <c r="X230" i="51"/>
  <c r="Y230" i="51"/>
  <c r="Z230" i="51"/>
  <c r="AA230" i="51"/>
  <c r="AC230" i="51"/>
  <c r="AD230" i="51"/>
  <c r="AE230" i="51"/>
  <c r="AF230" i="51"/>
  <c r="AG230" i="51"/>
  <c r="AH230" i="51"/>
  <c r="AI230" i="51"/>
  <c r="AJ230" i="51"/>
  <c r="AK230" i="51"/>
  <c r="AM230" i="51"/>
  <c r="AN230" i="51"/>
  <c r="AO230" i="51"/>
  <c r="AP230" i="51"/>
  <c r="AR230" i="51"/>
  <c r="AS230" i="51"/>
  <c r="AT230" i="51"/>
  <c r="AU230" i="51"/>
  <c r="AW230" i="51"/>
  <c r="AY230" i="51"/>
  <c r="BA230" i="51"/>
  <c r="BB230" i="51"/>
  <c r="A231" i="51"/>
  <c r="B231" i="51"/>
  <c r="D231" i="51"/>
  <c r="E231" i="51"/>
  <c r="F231" i="51"/>
  <c r="G231" i="51"/>
  <c r="H231" i="51"/>
  <c r="I231" i="51"/>
  <c r="J231" i="51"/>
  <c r="K231" i="51"/>
  <c r="L231" i="51"/>
  <c r="M231" i="51"/>
  <c r="N231" i="51"/>
  <c r="O231" i="51"/>
  <c r="Q231" i="51"/>
  <c r="R231" i="51"/>
  <c r="S231" i="51"/>
  <c r="U231" i="51"/>
  <c r="V231" i="51"/>
  <c r="W231" i="51"/>
  <c r="X231" i="51"/>
  <c r="Y231" i="51"/>
  <c r="Z231" i="51"/>
  <c r="AA231" i="51"/>
  <c r="AC231" i="51"/>
  <c r="AD231" i="51"/>
  <c r="AE231" i="51"/>
  <c r="AF231" i="51"/>
  <c r="AG231" i="51"/>
  <c r="AH231" i="51"/>
  <c r="AI231" i="51"/>
  <c r="AJ231" i="51"/>
  <c r="AK231" i="51"/>
  <c r="AM231" i="51"/>
  <c r="AN231" i="51"/>
  <c r="AO231" i="51"/>
  <c r="AP231" i="51"/>
  <c r="AR231" i="51"/>
  <c r="AS231" i="51"/>
  <c r="AT231" i="51"/>
  <c r="AU231" i="51"/>
  <c r="AW231" i="51"/>
  <c r="AY231" i="51"/>
  <c r="BA231" i="51"/>
  <c r="BB231" i="51"/>
  <c r="A232" i="51"/>
  <c r="B232" i="51"/>
  <c r="D232" i="51"/>
  <c r="E232" i="51"/>
  <c r="F232" i="51"/>
  <c r="G232" i="51"/>
  <c r="H232" i="51"/>
  <c r="I232" i="51"/>
  <c r="J232" i="51"/>
  <c r="K232" i="51"/>
  <c r="L232" i="51"/>
  <c r="M232" i="51"/>
  <c r="N232" i="51"/>
  <c r="O232" i="51"/>
  <c r="Q232" i="51"/>
  <c r="R232" i="51"/>
  <c r="S232" i="51"/>
  <c r="U232" i="51"/>
  <c r="V232" i="51"/>
  <c r="W232" i="51"/>
  <c r="X232" i="51"/>
  <c r="Y232" i="51"/>
  <c r="Z232" i="51"/>
  <c r="AA232" i="51"/>
  <c r="AC232" i="51"/>
  <c r="AD232" i="51"/>
  <c r="AE232" i="51"/>
  <c r="AF232" i="51"/>
  <c r="AG232" i="51"/>
  <c r="AH232" i="51"/>
  <c r="AI232" i="51"/>
  <c r="AJ232" i="51"/>
  <c r="AK232" i="51"/>
  <c r="AM232" i="51"/>
  <c r="AN232" i="51"/>
  <c r="AO232" i="51"/>
  <c r="AP232" i="51"/>
  <c r="AR232" i="51"/>
  <c r="AS232" i="51"/>
  <c r="AT232" i="51"/>
  <c r="AU232" i="51"/>
  <c r="AW232" i="51"/>
  <c r="AY232" i="51"/>
  <c r="BA232" i="51"/>
  <c r="BB232" i="51"/>
  <c r="A233" i="51"/>
  <c r="B233" i="51"/>
  <c r="D233" i="51"/>
  <c r="E233" i="51"/>
  <c r="F233" i="51"/>
  <c r="G233" i="51"/>
  <c r="H233" i="51"/>
  <c r="I233" i="51"/>
  <c r="J233" i="51"/>
  <c r="K233" i="51"/>
  <c r="L233" i="51"/>
  <c r="M233" i="51"/>
  <c r="N233" i="51"/>
  <c r="O233" i="51"/>
  <c r="Q233" i="51"/>
  <c r="R233" i="51"/>
  <c r="S233" i="51"/>
  <c r="U233" i="51"/>
  <c r="V233" i="51"/>
  <c r="W233" i="51"/>
  <c r="X233" i="51"/>
  <c r="Y233" i="51"/>
  <c r="Z233" i="51"/>
  <c r="AA233" i="51"/>
  <c r="AC233" i="51"/>
  <c r="AD233" i="51"/>
  <c r="AE233" i="51"/>
  <c r="AF233" i="51"/>
  <c r="AG233" i="51"/>
  <c r="AH233" i="51"/>
  <c r="AI233" i="51"/>
  <c r="AJ233" i="51"/>
  <c r="AK233" i="51"/>
  <c r="AM233" i="51"/>
  <c r="AN233" i="51"/>
  <c r="AO233" i="51"/>
  <c r="AP233" i="51"/>
  <c r="AR233" i="51"/>
  <c r="AS233" i="51"/>
  <c r="AT233" i="51"/>
  <c r="AU233" i="51"/>
  <c r="AW233" i="51"/>
  <c r="AY233" i="51"/>
  <c r="BA233" i="51"/>
  <c r="BB233" i="51"/>
  <c r="A234" i="51"/>
  <c r="B234" i="51"/>
  <c r="D234" i="51"/>
  <c r="E234" i="51"/>
  <c r="F234" i="51"/>
  <c r="G234" i="51"/>
  <c r="H234" i="51"/>
  <c r="I234" i="51"/>
  <c r="J234" i="51"/>
  <c r="K234" i="51"/>
  <c r="L234" i="51"/>
  <c r="M234" i="51"/>
  <c r="N234" i="51"/>
  <c r="O234" i="51"/>
  <c r="Q234" i="51"/>
  <c r="R234" i="51"/>
  <c r="S234" i="51"/>
  <c r="U234" i="51"/>
  <c r="V234" i="51"/>
  <c r="W234" i="51"/>
  <c r="X234" i="51"/>
  <c r="Y234" i="51"/>
  <c r="Z234" i="51"/>
  <c r="AA234" i="51"/>
  <c r="AC234" i="51"/>
  <c r="AD234" i="51"/>
  <c r="AE234" i="51"/>
  <c r="AF234" i="51"/>
  <c r="AG234" i="51"/>
  <c r="AH234" i="51"/>
  <c r="AI234" i="51"/>
  <c r="AJ234" i="51"/>
  <c r="AK234" i="51"/>
  <c r="AM234" i="51"/>
  <c r="AN234" i="51"/>
  <c r="AO234" i="51"/>
  <c r="AP234" i="51"/>
  <c r="AR234" i="51"/>
  <c r="AS234" i="51"/>
  <c r="AT234" i="51"/>
  <c r="AU234" i="51"/>
  <c r="AW234" i="51"/>
  <c r="AY234" i="51"/>
  <c r="BA234" i="51"/>
  <c r="BB234" i="51"/>
  <c r="A235" i="51"/>
  <c r="B235" i="51"/>
  <c r="D235" i="51"/>
  <c r="E235" i="51"/>
  <c r="F235" i="51"/>
  <c r="G235" i="51"/>
  <c r="H235" i="51"/>
  <c r="I235" i="51"/>
  <c r="J235" i="51"/>
  <c r="K235" i="51"/>
  <c r="L235" i="51"/>
  <c r="M235" i="51"/>
  <c r="N235" i="51"/>
  <c r="O235" i="51"/>
  <c r="Q235" i="51"/>
  <c r="R235" i="51"/>
  <c r="S235" i="51"/>
  <c r="U235" i="51"/>
  <c r="V235" i="51"/>
  <c r="W235" i="51"/>
  <c r="X235" i="51"/>
  <c r="Y235" i="51"/>
  <c r="Z235" i="51"/>
  <c r="AA235" i="51"/>
  <c r="AC235" i="51"/>
  <c r="AD235" i="51"/>
  <c r="AE235" i="51"/>
  <c r="AF235" i="51"/>
  <c r="AG235" i="51"/>
  <c r="AH235" i="51"/>
  <c r="AI235" i="51"/>
  <c r="AJ235" i="51"/>
  <c r="AK235" i="51"/>
  <c r="AM235" i="51"/>
  <c r="AN235" i="51"/>
  <c r="AO235" i="51"/>
  <c r="AP235" i="51"/>
  <c r="AR235" i="51"/>
  <c r="AS235" i="51"/>
  <c r="AT235" i="51"/>
  <c r="AU235" i="51"/>
  <c r="AW235" i="51"/>
  <c r="AY235" i="51"/>
  <c r="BA235" i="51"/>
  <c r="BB235" i="51"/>
  <c r="A236" i="51"/>
  <c r="B236" i="51"/>
  <c r="D236" i="51"/>
  <c r="E236" i="51"/>
  <c r="F236" i="51"/>
  <c r="G236" i="51"/>
  <c r="H236" i="51"/>
  <c r="I236" i="51"/>
  <c r="J236" i="51"/>
  <c r="K236" i="51"/>
  <c r="L236" i="51"/>
  <c r="M236" i="51"/>
  <c r="N236" i="51"/>
  <c r="O236" i="51"/>
  <c r="Q236" i="51"/>
  <c r="R236" i="51"/>
  <c r="S236" i="51"/>
  <c r="U236" i="51"/>
  <c r="V236" i="51"/>
  <c r="W236" i="51"/>
  <c r="X236" i="51"/>
  <c r="Y236" i="51"/>
  <c r="Z236" i="51"/>
  <c r="AA236" i="51"/>
  <c r="AC236" i="51"/>
  <c r="AD236" i="51"/>
  <c r="AE236" i="51"/>
  <c r="AF236" i="51"/>
  <c r="AG236" i="51"/>
  <c r="AH236" i="51"/>
  <c r="AI236" i="51"/>
  <c r="AJ236" i="51"/>
  <c r="AK236" i="51"/>
  <c r="AM236" i="51"/>
  <c r="AN236" i="51"/>
  <c r="AO236" i="51"/>
  <c r="AP236" i="51"/>
  <c r="AR236" i="51"/>
  <c r="AS236" i="51"/>
  <c r="AT236" i="51"/>
  <c r="AU236" i="51"/>
  <c r="AW236" i="51"/>
  <c r="AY236" i="51"/>
  <c r="BA236" i="51"/>
  <c r="BB236" i="51"/>
  <c r="A237" i="51"/>
  <c r="B237" i="51"/>
  <c r="D237" i="51"/>
  <c r="E237" i="51"/>
  <c r="F237" i="51"/>
  <c r="G237" i="51"/>
  <c r="H237" i="51"/>
  <c r="I237" i="51"/>
  <c r="J237" i="51"/>
  <c r="K237" i="51"/>
  <c r="L237" i="51"/>
  <c r="M237" i="51"/>
  <c r="N237" i="51"/>
  <c r="O237" i="51"/>
  <c r="Q237" i="51"/>
  <c r="R237" i="51"/>
  <c r="S237" i="51"/>
  <c r="U237" i="51"/>
  <c r="V237" i="51"/>
  <c r="W237" i="51"/>
  <c r="X237" i="51"/>
  <c r="Y237" i="51"/>
  <c r="Z237" i="51"/>
  <c r="AA237" i="51"/>
  <c r="AC237" i="51"/>
  <c r="AD237" i="51"/>
  <c r="AE237" i="51"/>
  <c r="AF237" i="51"/>
  <c r="AG237" i="51"/>
  <c r="AH237" i="51"/>
  <c r="AI237" i="51"/>
  <c r="AJ237" i="51"/>
  <c r="AK237" i="51"/>
  <c r="AM237" i="51"/>
  <c r="AN237" i="51"/>
  <c r="AO237" i="51"/>
  <c r="AP237" i="51"/>
  <c r="AR237" i="51"/>
  <c r="AS237" i="51"/>
  <c r="AT237" i="51"/>
  <c r="AU237" i="51"/>
  <c r="AW237" i="51"/>
  <c r="AY237" i="51"/>
  <c r="BA237" i="51"/>
  <c r="BB237" i="51"/>
  <c r="A238" i="51"/>
  <c r="B238" i="51"/>
  <c r="D238" i="51"/>
  <c r="E238" i="51"/>
  <c r="F238" i="51"/>
  <c r="G238" i="51"/>
  <c r="H238" i="51"/>
  <c r="I238" i="51"/>
  <c r="J238" i="51"/>
  <c r="K238" i="51"/>
  <c r="L238" i="51"/>
  <c r="M238" i="51"/>
  <c r="N238" i="51"/>
  <c r="O238" i="51"/>
  <c r="Q238" i="51"/>
  <c r="R238" i="51"/>
  <c r="S238" i="51"/>
  <c r="U238" i="51"/>
  <c r="V238" i="51"/>
  <c r="W238" i="51"/>
  <c r="X238" i="51"/>
  <c r="Y238" i="51"/>
  <c r="Z238" i="51"/>
  <c r="AA238" i="51"/>
  <c r="AC238" i="51"/>
  <c r="AD238" i="51"/>
  <c r="AE238" i="51"/>
  <c r="AF238" i="51"/>
  <c r="AG238" i="51"/>
  <c r="AH238" i="51"/>
  <c r="AI238" i="51"/>
  <c r="AJ238" i="51"/>
  <c r="AK238" i="51"/>
  <c r="AM238" i="51"/>
  <c r="AN238" i="51"/>
  <c r="AO238" i="51"/>
  <c r="AP238" i="51"/>
  <c r="AR238" i="51"/>
  <c r="AS238" i="51"/>
  <c r="AT238" i="51"/>
  <c r="AU238" i="51"/>
  <c r="AW238" i="51"/>
  <c r="AY238" i="51"/>
  <c r="BA238" i="51"/>
  <c r="BB238" i="51"/>
  <c r="A239" i="51"/>
  <c r="B239" i="51"/>
  <c r="D239" i="51"/>
  <c r="E239" i="51"/>
  <c r="F239" i="51"/>
  <c r="G239" i="51"/>
  <c r="H239" i="51"/>
  <c r="I239" i="51"/>
  <c r="J239" i="51"/>
  <c r="K239" i="51"/>
  <c r="L239" i="51"/>
  <c r="M239" i="51"/>
  <c r="N239" i="51"/>
  <c r="O239" i="51"/>
  <c r="Q239" i="51"/>
  <c r="R239" i="51"/>
  <c r="S239" i="51"/>
  <c r="U239" i="51"/>
  <c r="V239" i="51"/>
  <c r="W239" i="51"/>
  <c r="X239" i="51"/>
  <c r="Y239" i="51"/>
  <c r="Z239" i="51"/>
  <c r="AA239" i="51"/>
  <c r="AC239" i="51"/>
  <c r="AD239" i="51"/>
  <c r="AE239" i="51"/>
  <c r="AF239" i="51"/>
  <c r="AG239" i="51"/>
  <c r="AH239" i="51"/>
  <c r="AI239" i="51"/>
  <c r="AJ239" i="51"/>
  <c r="AK239" i="51"/>
  <c r="AM239" i="51"/>
  <c r="AN239" i="51"/>
  <c r="AO239" i="51"/>
  <c r="AP239" i="51"/>
  <c r="AR239" i="51"/>
  <c r="AS239" i="51"/>
  <c r="AT239" i="51"/>
  <c r="AU239" i="51"/>
  <c r="AW239" i="51"/>
  <c r="AY239" i="51"/>
  <c r="BA239" i="51"/>
  <c r="BB239" i="51"/>
  <c r="A240" i="51"/>
  <c r="B240" i="51"/>
  <c r="D240" i="51"/>
  <c r="E240" i="51"/>
  <c r="F240" i="51"/>
  <c r="G240" i="51"/>
  <c r="H240" i="51"/>
  <c r="I240" i="51"/>
  <c r="J240" i="51"/>
  <c r="K240" i="51"/>
  <c r="L240" i="51"/>
  <c r="M240" i="51"/>
  <c r="N240" i="51"/>
  <c r="O240" i="51"/>
  <c r="Q240" i="51"/>
  <c r="R240" i="51"/>
  <c r="S240" i="51"/>
  <c r="U240" i="51"/>
  <c r="V240" i="51"/>
  <c r="W240" i="51"/>
  <c r="X240" i="51"/>
  <c r="Y240" i="51"/>
  <c r="Z240" i="51"/>
  <c r="AA240" i="51"/>
  <c r="AC240" i="51"/>
  <c r="AD240" i="51"/>
  <c r="AE240" i="51"/>
  <c r="AF240" i="51"/>
  <c r="AG240" i="51"/>
  <c r="AH240" i="51"/>
  <c r="AI240" i="51"/>
  <c r="AJ240" i="51"/>
  <c r="AK240" i="51"/>
  <c r="AM240" i="51"/>
  <c r="AN240" i="51"/>
  <c r="AO240" i="51"/>
  <c r="AP240" i="51"/>
  <c r="AR240" i="51"/>
  <c r="AS240" i="51"/>
  <c r="AT240" i="51"/>
  <c r="AU240" i="51"/>
  <c r="AW240" i="51"/>
  <c r="AY240" i="51"/>
  <c r="BA240" i="51"/>
  <c r="BB240" i="51"/>
  <c r="A241" i="51"/>
  <c r="B241" i="51"/>
  <c r="D241" i="51"/>
  <c r="E241" i="51"/>
  <c r="F241" i="51"/>
  <c r="G241" i="51"/>
  <c r="H241" i="51"/>
  <c r="I241" i="51"/>
  <c r="J241" i="51"/>
  <c r="K241" i="51"/>
  <c r="L241" i="51"/>
  <c r="M241" i="51"/>
  <c r="N241" i="51"/>
  <c r="O241" i="51"/>
  <c r="Q241" i="51"/>
  <c r="R241" i="51"/>
  <c r="S241" i="51"/>
  <c r="U241" i="51"/>
  <c r="V241" i="51"/>
  <c r="W241" i="51"/>
  <c r="X241" i="51"/>
  <c r="Y241" i="51"/>
  <c r="Z241" i="51"/>
  <c r="AA241" i="51"/>
  <c r="AC241" i="51"/>
  <c r="AD241" i="51"/>
  <c r="AE241" i="51"/>
  <c r="AF241" i="51"/>
  <c r="AG241" i="51"/>
  <c r="AH241" i="51"/>
  <c r="AI241" i="51"/>
  <c r="AJ241" i="51"/>
  <c r="AK241" i="51"/>
  <c r="AM241" i="51"/>
  <c r="AN241" i="51"/>
  <c r="AO241" i="51"/>
  <c r="AP241" i="51"/>
  <c r="AR241" i="51"/>
  <c r="AS241" i="51"/>
  <c r="AT241" i="51"/>
  <c r="AU241" i="51"/>
  <c r="AW241" i="51"/>
  <c r="AY241" i="51"/>
  <c r="BA241" i="51"/>
  <c r="BB241" i="51"/>
  <c r="A242" i="51"/>
  <c r="B242" i="51"/>
  <c r="D242" i="51"/>
  <c r="E242" i="51"/>
  <c r="F242" i="51"/>
  <c r="G242" i="51"/>
  <c r="H242" i="51"/>
  <c r="I242" i="51"/>
  <c r="J242" i="51"/>
  <c r="K242" i="51"/>
  <c r="L242" i="51"/>
  <c r="M242" i="51"/>
  <c r="N242" i="51"/>
  <c r="O242" i="51"/>
  <c r="Q242" i="51"/>
  <c r="R242" i="51"/>
  <c r="S242" i="51"/>
  <c r="U242" i="51"/>
  <c r="V242" i="51"/>
  <c r="W242" i="51"/>
  <c r="X242" i="51"/>
  <c r="Y242" i="51"/>
  <c r="Z242" i="51"/>
  <c r="AA242" i="51"/>
  <c r="AC242" i="51"/>
  <c r="AD242" i="51"/>
  <c r="AE242" i="51"/>
  <c r="AF242" i="51"/>
  <c r="AG242" i="51"/>
  <c r="AH242" i="51"/>
  <c r="AI242" i="51"/>
  <c r="AJ242" i="51"/>
  <c r="AK242" i="51"/>
  <c r="AM242" i="51"/>
  <c r="AN242" i="51"/>
  <c r="AO242" i="51"/>
  <c r="AP242" i="51"/>
  <c r="AR242" i="51"/>
  <c r="AS242" i="51"/>
  <c r="AT242" i="51"/>
  <c r="AU242" i="51"/>
  <c r="AW242" i="51"/>
  <c r="AY242" i="51"/>
  <c r="BA242" i="51"/>
  <c r="BB242" i="51"/>
  <c r="A243" i="51"/>
  <c r="B243" i="51"/>
  <c r="D243" i="51"/>
  <c r="E243" i="51"/>
  <c r="F243" i="51"/>
  <c r="G243" i="51"/>
  <c r="H243" i="51"/>
  <c r="I243" i="51"/>
  <c r="J243" i="51"/>
  <c r="K243" i="51"/>
  <c r="L243" i="51"/>
  <c r="M243" i="51"/>
  <c r="N243" i="51"/>
  <c r="O243" i="51"/>
  <c r="Q243" i="51"/>
  <c r="R243" i="51"/>
  <c r="S243" i="51"/>
  <c r="U243" i="51"/>
  <c r="V243" i="51"/>
  <c r="W243" i="51"/>
  <c r="X243" i="51"/>
  <c r="Y243" i="51"/>
  <c r="Z243" i="51"/>
  <c r="AA243" i="51"/>
  <c r="AC243" i="51"/>
  <c r="AD243" i="51"/>
  <c r="AE243" i="51"/>
  <c r="AF243" i="51"/>
  <c r="AG243" i="51"/>
  <c r="AH243" i="51"/>
  <c r="AI243" i="51"/>
  <c r="AJ243" i="51"/>
  <c r="AK243" i="51"/>
  <c r="AM243" i="51"/>
  <c r="AN243" i="51"/>
  <c r="AO243" i="51"/>
  <c r="AP243" i="51"/>
  <c r="AR243" i="51"/>
  <c r="AS243" i="51"/>
  <c r="AT243" i="51"/>
  <c r="AU243" i="51"/>
  <c r="AW243" i="51"/>
  <c r="AY243" i="51"/>
  <c r="BA243" i="51"/>
  <c r="BB243" i="51"/>
  <c r="A244" i="51"/>
  <c r="B244" i="51"/>
  <c r="D244" i="51"/>
  <c r="E244" i="51"/>
  <c r="F244" i="51"/>
  <c r="G244" i="51"/>
  <c r="H244" i="51"/>
  <c r="I244" i="51"/>
  <c r="J244" i="51"/>
  <c r="K244" i="51"/>
  <c r="L244" i="51"/>
  <c r="M244" i="51"/>
  <c r="N244" i="51"/>
  <c r="O244" i="51"/>
  <c r="Q244" i="51"/>
  <c r="R244" i="51"/>
  <c r="S244" i="51"/>
  <c r="U244" i="51"/>
  <c r="V244" i="51"/>
  <c r="W244" i="51"/>
  <c r="X244" i="51"/>
  <c r="Y244" i="51"/>
  <c r="Z244" i="51"/>
  <c r="AA244" i="51"/>
  <c r="AC244" i="51"/>
  <c r="AD244" i="51"/>
  <c r="AE244" i="51"/>
  <c r="AF244" i="51"/>
  <c r="AG244" i="51"/>
  <c r="AH244" i="51"/>
  <c r="AI244" i="51"/>
  <c r="AJ244" i="51"/>
  <c r="AK244" i="51"/>
  <c r="AM244" i="51"/>
  <c r="AN244" i="51"/>
  <c r="AO244" i="51"/>
  <c r="AP244" i="51"/>
  <c r="AR244" i="51"/>
  <c r="AS244" i="51"/>
  <c r="AT244" i="51"/>
  <c r="AU244" i="51"/>
  <c r="AW244" i="51"/>
  <c r="AY244" i="51"/>
  <c r="BA244" i="51"/>
  <c r="BB244" i="51"/>
  <c r="A245" i="51"/>
  <c r="B245" i="51"/>
  <c r="D245" i="51"/>
  <c r="E245" i="51"/>
  <c r="F245" i="51"/>
  <c r="G245" i="51"/>
  <c r="H245" i="51"/>
  <c r="I245" i="51"/>
  <c r="J245" i="51"/>
  <c r="K245" i="51"/>
  <c r="L245" i="51"/>
  <c r="M245" i="51"/>
  <c r="N245" i="51"/>
  <c r="O245" i="51"/>
  <c r="Q245" i="51"/>
  <c r="R245" i="51"/>
  <c r="S245" i="51"/>
  <c r="U245" i="51"/>
  <c r="V245" i="51"/>
  <c r="W245" i="51"/>
  <c r="X245" i="51"/>
  <c r="Y245" i="51"/>
  <c r="Z245" i="51"/>
  <c r="AA245" i="51"/>
  <c r="AC245" i="51"/>
  <c r="AD245" i="51"/>
  <c r="AE245" i="51"/>
  <c r="AF245" i="51"/>
  <c r="AG245" i="51"/>
  <c r="AH245" i="51"/>
  <c r="AI245" i="51"/>
  <c r="AJ245" i="51"/>
  <c r="AK245" i="51"/>
  <c r="AM245" i="51"/>
  <c r="AN245" i="51"/>
  <c r="AO245" i="51"/>
  <c r="AP245" i="51"/>
  <c r="AR245" i="51"/>
  <c r="AS245" i="51"/>
  <c r="AT245" i="51"/>
  <c r="AU245" i="51"/>
  <c r="AW245" i="51"/>
  <c r="AY245" i="51"/>
  <c r="BA245" i="51"/>
  <c r="BB245" i="51"/>
  <c r="A246" i="51"/>
  <c r="B246" i="51"/>
  <c r="D246" i="51"/>
  <c r="E246" i="51"/>
  <c r="F246" i="51"/>
  <c r="G246" i="51"/>
  <c r="H246" i="51"/>
  <c r="I246" i="51"/>
  <c r="J246" i="51"/>
  <c r="K246" i="51"/>
  <c r="L246" i="51"/>
  <c r="M246" i="51"/>
  <c r="N246" i="51"/>
  <c r="O246" i="51"/>
  <c r="Q246" i="51"/>
  <c r="R246" i="51"/>
  <c r="S246" i="51"/>
  <c r="U246" i="51"/>
  <c r="V246" i="51"/>
  <c r="W246" i="51"/>
  <c r="X246" i="51"/>
  <c r="Y246" i="51"/>
  <c r="Z246" i="51"/>
  <c r="AA246" i="51"/>
  <c r="AC246" i="51"/>
  <c r="AD246" i="51"/>
  <c r="AE246" i="51"/>
  <c r="AF246" i="51"/>
  <c r="AG246" i="51"/>
  <c r="AH246" i="51"/>
  <c r="AI246" i="51"/>
  <c r="AJ246" i="51"/>
  <c r="AK246" i="51"/>
  <c r="AM246" i="51"/>
  <c r="AN246" i="51"/>
  <c r="AO246" i="51"/>
  <c r="AP246" i="51"/>
  <c r="AR246" i="51"/>
  <c r="AS246" i="51"/>
  <c r="AT246" i="51"/>
  <c r="AU246" i="51"/>
  <c r="AW246" i="51"/>
  <c r="AY246" i="51"/>
  <c r="BA246" i="51"/>
  <c r="BB246" i="51"/>
  <c r="A247" i="51"/>
  <c r="B247" i="51"/>
  <c r="D247" i="51"/>
  <c r="E247" i="51"/>
  <c r="F247" i="51"/>
  <c r="G247" i="51"/>
  <c r="H247" i="51"/>
  <c r="I247" i="51"/>
  <c r="J247" i="51"/>
  <c r="K247" i="51"/>
  <c r="L247" i="51"/>
  <c r="M247" i="51"/>
  <c r="N247" i="51"/>
  <c r="O247" i="51"/>
  <c r="Q247" i="51"/>
  <c r="R247" i="51"/>
  <c r="S247" i="51"/>
  <c r="U247" i="51"/>
  <c r="V247" i="51"/>
  <c r="W247" i="51"/>
  <c r="X247" i="51"/>
  <c r="Y247" i="51"/>
  <c r="Z247" i="51"/>
  <c r="AA247" i="51"/>
  <c r="AC247" i="51"/>
  <c r="AD247" i="51"/>
  <c r="AE247" i="51"/>
  <c r="AF247" i="51"/>
  <c r="AG247" i="51"/>
  <c r="AH247" i="51"/>
  <c r="AI247" i="51"/>
  <c r="AJ247" i="51"/>
  <c r="AK247" i="51"/>
  <c r="AM247" i="51"/>
  <c r="AN247" i="51"/>
  <c r="AO247" i="51"/>
  <c r="AP247" i="51"/>
  <c r="AR247" i="51"/>
  <c r="AS247" i="51"/>
  <c r="AT247" i="51"/>
  <c r="AU247" i="51"/>
  <c r="AW247" i="51"/>
  <c r="AY247" i="51"/>
  <c r="BA247" i="51"/>
  <c r="BB247" i="51"/>
  <c r="A248" i="51"/>
  <c r="B248" i="51"/>
  <c r="D248" i="51"/>
  <c r="E248" i="51"/>
  <c r="F248" i="51"/>
  <c r="G248" i="51"/>
  <c r="H248" i="51"/>
  <c r="I248" i="51"/>
  <c r="J248" i="51"/>
  <c r="K248" i="51"/>
  <c r="L248" i="51"/>
  <c r="M248" i="51"/>
  <c r="N248" i="51"/>
  <c r="O248" i="51"/>
  <c r="Q248" i="51"/>
  <c r="R248" i="51"/>
  <c r="S248" i="51"/>
  <c r="U248" i="51"/>
  <c r="V248" i="51"/>
  <c r="W248" i="51"/>
  <c r="X248" i="51"/>
  <c r="Y248" i="51"/>
  <c r="Z248" i="51"/>
  <c r="AA248" i="51"/>
  <c r="AC248" i="51"/>
  <c r="AD248" i="51"/>
  <c r="AE248" i="51"/>
  <c r="AF248" i="51"/>
  <c r="AG248" i="51"/>
  <c r="AH248" i="51"/>
  <c r="AI248" i="51"/>
  <c r="AJ248" i="51"/>
  <c r="AK248" i="51"/>
  <c r="AM248" i="51"/>
  <c r="AN248" i="51"/>
  <c r="AO248" i="51"/>
  <c r="AP248" i="51"/>
  <c r="AR248" i="51"/>
  <c r="AS248" i="51"/>
  <c r="AT248" i="51"/>
  <c r="AU248" i="51"/>
  <c r="AW248" i="51"/>
  <c r="AY248" i="51"/>
  <c r="BA248" i="51"/>
  <c r="BB248" i="51"/>
  <c r="A249" i="51"/>
  <c r="B249" i="51"/>
  <c r="D249" i="51"/>
  <c r="E249" i="51"/>
  <c r="F249" i="51"/>
  <c r="G249" i="51"/>
  <c r="H249" i="51"/>
  <c r="I249" i="51"/>
  <c r="J249" i="51"/>
  <c r="K249" i="51"/>
  <c r="L249" i="51"/>
  <c r="M249" i="51"/>
  <c r="N249" i="51"/>
  <c r="O249" i="51"/>
  <c r="Q249" i="51"/>
  <c r="R249" i="51"/>
  <c r="S249" i="51"/>
  <c r="U249" i="51"/>
  <c r="V249" i="51"/>
  <c r="W249" i="51"/>
  <c r="X249" i="51"/>
  <c r="Y249" i="51"/>
  <c r="Z249" i="51"/>
  <c r="AA249" i="51"/>
  <c r="AC249" i="51"/>
  <c r="AD249" i="51"/>
  <c r="AE249" i="51"/>
  <c r="AF249" i="51"/>
  <c r="AG249" i="51"/>
  <c r="AH249" i="51"/>
  <c r="AI249" i="51"/>
  <c r="AJ249" i="51"/>
  <c r="AK249" i="51"/>
  <c r="AM249" i="51"/>
  <c r="AN249" i="51"/>
  <c r="AO249" i="51"/>
  <c r="AP249" i="51"/>
  <c r="AR249" i="51"/>
  <c r="AS249" i="51"/>
  <c r="AT249" i="51"/>
  <c r="AU249" i="51"/>
  <c r="AW249" i="51"/>
  <c r="AY249" i="51"/>
  <c r="BA249" i="51"/>
  <c r="BB249" i="51"/>
  <c r="A250" i="51"/>
  <c r="B250" i="51"/>
  <c r="D250" i="51"/>
  <c r="E250" i="51"/>
  <c r="F250" i="51"/>
  <c r="G250" i="51"/>
  <c r="H250" i="51"/>
  <c r="I250" i="51"/>
  <c r="J250" i="51"/>
  <c r="K250" i="51"/>
  <c r="L250" i="51"/>
  <c r="M250" i="51"/>
  <c r="N250" i="51"/>
  <c r="O250" i="51"/>
  <c r="Q250" i="51"/>
  <c r="R250" i="51"/>
  <c r="S250" i="51"/>
  <c r="U250" i="51"/>
  <c r="V250" i="51"/>
  <c r="W250" i="51"/>
  <c r="X250" i="51"/>
  <c r="Y250" i="51"/>
  <c r="Z250" i="51"/>
  <c r="AA250" i="51"/>
  <c r="AC250" i="51"/>
  <c r="AD250" i="51"/>
  <c r="AE250" i="51"/>
  <c r="AF250" i="51"/>
  <c r="AG250" i="51"/>
  <c r="AH250" i="51"/>
  <c r="AI250" i="51"/>
  <c r="AJ250" i="51"/>
  <c r="AK250" i="51"/>
  <c r="AM250" i="51"/>
  <c r="AN250" i="51"/>
  <c r="AO250" i="51"/>
  <c r="AP250" i="51"/>
  <c r="AR250" i="51"/>
  <c r="AS250" i="51"/>
  <c r="AT250" i="51"/>
  <c r="AU250" i="51"/>
  <c r="AW250" i="51"/>
  <c r="AY250" i="51"/>
  <c r="BA250" i="51"/>
  <c r="BB250" i="51"/>
  <c r="A251" i="51"/>
  <c r="B251" i="51"/>
  <c r="D251" i="51"/>
  <c r="E251" i="51"/>
  <c r="F251" i="51"/>
  <c r="G251" i="51"/>
  <c r="H251" i="51"/>
  <c r="I251" i="51"/>
  <c r="J251" i="51"/>
  <c r="K251" i="51"/>
  <c r="L251" i="51"/>
  <c r="M251" i="51"/>
  <c r="N251" i="51"/>
  <c r="O251" i="51"/>
  <c r="Q251" i="51"/>
  <c r="R251" i="51"/>
  <c r="S251" i="51"/>
  <c r="U251" i="51"/>
  <c r="V251" i="51"/>
  <c r="W251" i="51"/>
  <c r="X251" i="51"/>
  <c r="Y251" i="51"/>
  <c r="Z251" i="51"/>
  <c r="AA251" i="51"/>
  <c r="AC251" i="51"/>
  <c r="AD251" i="51"/>
  <c r="AE251" i="51"/>
  <c r="AF251" i="51"/>
  <c r="AG251" i="51"/>
  <c r="AH251" i="51"/>
  <c r="AI251" i="51"/>
  <c r="AJ251" i="51"/>
  <c r="AK251" i="51"/>
  <c r="AM251" i="51"/>
  <c r="AN251" i="51"/>
  <c r="AO251" i="51"/>
  <c r="AP251" i="51"/>
  <c r="AR251" i="51"/>
  <c r="AS251" i="51"/>
  <c r="AT251" i="51"/>
  <c r="AU251" i="51"/>
  <c r="AW251" i="51"/>
  <c r="AY251" i="51"/>
  <c r="BA251" i="51"/>
  <c r="BB251" i="51"/>
  <c r="A252" i="51"/>
  <c r="B252" i="51"/>
  <c r="D252" i="51"/>
  <c r="E252" i="51"/>
  <c r="F252" i="51"/>
  <c r="G252" i="51"/>
  <c r="H252" i="51"/>
  <c r="I252" i="51"/>
  <c r="J252" i="51"/>
  <c r="K252" i="51"/>
  <c r="L252" i="51"/>
  <c r="M252" i="51"/>
  <c r="N252" i="51"/>
  <c r="O252" i="51"/>
  <c r="Q252" i="51"/>
  <c r="R252" i="51"/>
  <c r="S252" i="51"/>
  <c r="U252" i="51"/>
  <c r="V252" i="51"/>
  <c r="W252" i="51"/>
  <c r="X252" i="51"/>
  <c r="Y252" i="51"/>
  <c r="Z252" i="51"/>
  <c r="AA252" i="51"/>
  <c r="AC252" i="51"/>
  <c r="AD252" i="51"/>
  <c r="AE252" i="51"/>
  <c r="AF252" i="51"/>
  <c r="AG252" i="51"/>
  <c r="AH252" i="51"/>
  <c r="AI252" i="51"/>
  <c r="AJ252" i="51"/>
  <c r="AK252" i="51"/>
  <c r="AM252" i="51"/>
  <c r="AN252" i="51"/>
  <c r="AO252" i="51"/>
  <c r="AP252" i="51"/>
  <c r="AR252" i="51"/>
  <c r="AS252" i="51"/>
  <c r="AT252" i="51"/>
  <c r="AU252" i="51"/>
  <c r="AW252" i="51"/>
  <c r="AY252" i="51"/>
  <c r="BA252" i="51"/>
  <c r="BB252" i="51"/>
  <c r="A253" i="51"/>
  <c r="B253" i="51"/>
  <c r="D253" i="51"/>
  <c r="E253" i="51"/>
  <c r="F253" i="51"/>
  <c r="G253" i="51"/>
  <c r="H253" i="51"/>
  <c r="I253" i="51"/>
  <c r="J253" i="51"/>
  <c r="K253" i="51"/>
  <c r="L253" i="51"/>
  <c r="M253" i="51"/>
  <c r="N253" i="51"/>
  <c r="O253" i="51"/>
  <c r="Q253" i="51"/>
  <c r="R253" i="51"/>
  <c r="S253" i="51"/>
  <c r="U253" i="51"/>
  <c r="V253" i="51"/>
  <c r="W253" i="51"/>
  <c r="X253" i="51"/>
  <c r="Y253" i="51"/>
  <c r="Z253" i="51"/>
  <c r="AA253" i="51"/>
  <c r="AC253" i="51"/>
  <c r="AD253" i="51"/>
  <c r="AE253" i="51"/>
  <c r="AF253" i="51"/>
  <c r="AG253" i="51"/>
  <c r="AH253" i="51"/>
  <c r="AI253" i="51"/>
  <c r="AJ253" i="51"/>
  <c r="AK253" i="51"/>
  <c r="AM253" i="51"/>
  <c r="AN253" i="51"/>
  <c r="AO253" i="51"/>
  <c r="AP253" i="51"/>
  <c r="AR253" i="51"/>
  <c r="AS253" i="51"/>
  <c r="AT253" i="51"/>
  <c r="AU253" i="51"/>
  <c r="AW253" i="51"/>
  <c r="AY253" i="51"/>
  <c r="BA253" i="51"/>
  <c r="BB253" i="51"/>
  <c r="A254" i="51"/>
  <c r="B254" i="51"/>
  <c r="D254" i="51"/>
  <c r="E254" i="51"/>
  <c r="F254" i="51"/>
  <c r="G254" i="51"/>
  <c r="H254" i="51"/>
  <c r="I254" i="51"/>
  <c r="J254" i="51"/>
  <c r="K254" i="51"/>
  <c r="L254" i="51"/>
  <c r="M254" i="51"/>
  <c r="N254" i="51"/>
  <c r="O254" i="51"/>
  <c r="Q254" i="51"/>
  <c r="R254" i="51"/>
  <c r="S254" i="51"/>
  <c r="U254" i="51"/>
  <c r="V254" i="51"/>
  <c r="W254" i="51"/>
  <c r="X254" i="51"/>
  <c r="Y254" i="51"/>
  <c r="Z254" i="51"/>
  <c r="AA254" i="51"/>
  <c r="AC254" i="51"/>
  <c r="AD254" i="51"/>
  <c r="AE254" i="51"/>
  <c r="AF254" i="51"/>
  <c r="AG254" i="51"/>
  <c r="AH254" i="51"/>
  <c r="AI254" i="51"/>
  <c r="AJ254" i="51"/>
  <c r="AK254" i="51"/>
  <c r="AM254" i="51"/>
  <c r="AN254" i="51"/>
  <c r="AO254" i="51"/>
  <c r="AP254" i="51"/>
  <c r="AR254" i="51"/>
  <c r="AS254" i="51"/>
  <c r="AT254" i="51"/>
  <c r="AU254" i="51"/>
  <c r="AW254" i="51"/>
  <c r="AY254" i="51"/>
  <c r="BA254" i="51"/>
  <c r="BB254" i="51"/>
  <c r="A255" i="51"/>
  <c r="B255" i="51"/>
  <c r="D255" i="51"/>
  <c r="E255" i="51"/>
  <c r="F255" i="51"/>
  <c r="G255" i="51"/>
  <c r="H255" i="51"/>
  <c r="I255" i="51"/>
  <c r="J255" i="51"/>
  <c r="K255" i="51"/>
  <c r="L255" i="51"/>
  <c r="M255" i="51"/>
  <c r="N255" i="51"/>
  <c r="O255" i="51"/>
  <c r="Q255" i="51"/>
  <c r="R255" i="51"/>
  <c r="S255" i="51"/>
  <c r="U255" i="51"/>
  <c r="V255" i="51"/>
  <c r="W255" i="51"/>
  <c r="X255" i="51"/>
  <c r="Y255" i="51"/>
  <c r="Z255" i="51"/>
  <c r="AA255" i="51"/>
  <c r="AC255" i="51"/>
  <c r="AD255" i="51"/>
  <c r="AE255" i="51"/>
  <c r="AF255" i="51"/>
  <c r="AG255" i="51"/>
  <c r="AH255" i="51"/>
  <c r="AI255" i="51"/>
  <c r="AJ255" i="51"/>
  <c r="AK255" i="51"/>
  <c r="AM255" i="51"/>
  <c r="AN255" i="51"/>
  <c r="AO255" i="51"/>
  <c r="AP255" i="51"/>
  <c r="AR255" i="51"/>
  <c r="AS255" i="51"/>
  <c r="AT255" i="51"/>
  <c r="AU255" i="51"/>
  <c r="AW255" i="51"/>
  <c r="AY255" i="51"/>
  <c r="BA255" i="51"/>
  <c r="BB255" i="51"/>
  <c r="A256" i="51"/>
  <c r="B256" i="51"/>
  <c r="D256" i="51"/>
  <c r="E256" i="51"/>
  <c r="F256" i="51"/>
  <c r="G256" i="51"/>
  <c r="H256" i="51"/>
  <c r="I256" i="51"/>
  <c r="J256" i="51"/>
  <c r="K256" i="51"/>
  <c r="L256" i="51"/>
  <c r="M256" i="51"/>
  <c r="N256" i="51"/>
  <c r="O256" i="51"/>
  <c r="Q256" i="51"/>
  <c r="R256" i="51"/>
  <c r="S256" i="51"/>
  <c r="U256" i="51"/>
  <c r="V256" i="51"/>
  <c r="W256" i="51"/>
  <c r="X256" i="51"/>
  <c r="Y256" i="51"/>
  <c r="Z256" i="51"/>
  <c r="AA256" i="51"/>
  <c r="AC256" i="51"/>
  <c r="AD256" i="51"/>
  <c r="AE256" i="51"/>
  <c r="AF256" i="51"/>
  <c r="AG256" i="51"/>
  <c r="AH256" i="51"/>
  <c r="AI256" i="51"/>
  <c r="AJ256" i="51"/>
  <c r="AK256" i="51"/>
  <c r="AM256" i="51"/>
  <c r="AN256" i="51"/>
  <c r="AO256" i="51"/>
  <c r="AP256" i="51"/>
  <c r="AR256" i="51"/>
  <c r="AS256" i="51"/>
  <c r="AT256" i="51"/>
  <c r="AU256" i="51"/>
  <c r="AW256" i="51"/>
  <c r="AY256" i="51"/>
  <c r="BA256" i="51"/>
  <c r="BB256" i="51"/>
  <c r="A257" i="51"/>
  <c r="B257" i="51"/>
  <c r="D257" i="51"/>
  <c r="E257" i="51"/>
  <c r="F257" i="51"/>
  <c r="G257" i="51"/>
  <c r="H257" i="51"/>
  <c r="I257" i="51"/>
  <c r="J257" i="51"/>
  <c r="K257" i="51"/>
  <c r="L257" i="51"/>
  <c r="M257" i="51"/>
  <c r="N257" i="51"/>
  <c r="O257" i="51"/>
  <c r="Q257" i="51"/>
  <c r="R257" i="51"/>
  <c r="S257" i="51"/>
  <c r="U257" i="51"/>
  <c r="V257" i="51"/>
  <c r="W257" i="51"/>
  <c r="X257" i="51"/>
  <c r="Y257" i="51"/>
  <c r="Z257" i="51"/>
  <c r="AA257" i="51"/>
  <c r="AC257" i="51"/>
  <c r="AD257" i="51"/>
  <c r="AE257" i="51"/>
  <c r="AF257" i="51"/>
  <c r="AG257" i="51"/>
  <c r="AH257" i="51"/>
  <c r="AI257" i="51"/>
  <c r="AJ257" i="51"/>
  <c r="AK257" i="51"/>
  <c r="AM257" i="51"/>
  <c r="AN257" i="51"/>
  <c r="AO257" i="51"/>
  <c r="AP257" i="51"/>
  <c r="AR257" i="51"/>
  <c r="AS257" i="51"/>
  <c r="AT257" i="51"/>
  <c r="AU257" i="51"/>
  <c r="AW257" i="51"/>
  <c r="AY257" i="51"/>
  <c r="BA257" i="51"/>
  <c r="BB257" i="51"/>
  <c r="A258" i="51"/>
  <c r="B258" i="51"/>
  <c r="D258" i="51"/>
  <c r="E258" i="51"/>
  <c r="F258" i="51"/>
  <c r="G258" i="51"/>
  <c r="H258" i="51"/>
  <c r="I258" i="51"/>
  <c r="J258" i="51"/>
  <c r="K258" i="51"/>
  <c r="L258" i="51"/>
  <c r="M258" i="51"/>
  <c r="N258" i="51"/>
  <c r="O258" i="51"/>
  <c r="Q258" i="51"/>
  <c r="R258" i="51"/>
  <c r="S258" i="51"/>
  <c r="U258" i="51"/>
  <c r="V258" i="51"/>
  <c r="W258" i="51"/>
  <c r="X258" i="51"/>
  <c r="Y258" i="51"/>
  <c r="Z258" i="51"/>
  <c r="AA258" i="51"/>
  <c r="AC258" i="51"/>
  <c r="AD258" i="51"/>
  <c r="AE258" i="51"/>
  <c r="AF258" i="51"/>
  <c r="AG258" i="51"/>
  <c r="AH258" i="51"/>
  <c r="AI258" i="51"/>
  <c r="AJ258" i="51"/>
  <c r="AK258" i="51"/>
  <c r="AM258" i="51"/>
  <c r="AN258" i="51"/>
  <c r="AO258" i="51"/>
  <c r="AP258" i="51"/>
  <c r="AR258" i="51"/>
  <c r="AS258" i="51"/>
  <c r="AT258" i="51"/>
  <c r="AU258" i="51"/>
  <c r="AW258" i="51"/>
  <c r="AY258" i="51"/>
  <c r="BA258" i="51"/>
  <c r="BB258" i="51"/>
  <c r="A259" i="51"/>
  <c r="B259" i="51"/>
  <c r="D259" i="51"/>
  <c r="E259" i="51"/>
  <c r="F259" i="51"/>
  <c r="G259" i="51"/>
  <c r="H259" i="51"/>
  <c r="I259" i="51"/>
  <c r="J259" i="51"/>
  <c r="K259" i="51"/>
  <c r="L259" i="51"/>
  <c r="M259" i="51"/>
  <c r="N259" i="51"/>
  <c r="O259" i="51"/>
  <c r="Q259" i="51"/>
  <c r="R259" i="51"/>
  <c r="S259" i="51"/>
  <c r="U259" i="51"/>
  <c r="V259" i="51"/>
  <c r="W259" i="51"/>
  <c r="X259" i="51"/>
  <c r="Y259" i="51"/>
  <c r="Z259" i="51"/>
  <c r="AA259" i="51"/>
  <c r="AC259" i="51"/>
  <c r="AD259" i="51"/>
  <c r="AE259" i="51"/>
  <c r="AF259" i="51"/>
  <c r="AG259" i="51"/>
  <c r="AH259" i="51"/>
  <c r="AI259" i="51"/>
  <c r="AJ259" i="51"/>
  <c r="AK259" i="51"/>
  <c r="AM259" i="51"/>
  <c r="AN259" i="51"/>
  <c r="AO259" i="51"/>
  <c r="AP259" i="51"/>
  <c r="AR259" i="51"/>
  <c r="AS259" i="51"/>
  <c r="AT259" i="51"/>
  <c r="AU259" i="51"/>
  <c r="AW259" i="51"/>
  <c r="AY259" i="51"/>
  <c r="BA259" i="51"/>
  <c r="BB259" i="51"/>
  <c r="A260" i="51"/>
  <c r="B260" i="51"/>
  <c r="D260" i="51"/>
  <c r="E260" i="51"/>
  <c r="F260" i="51"/>
  <c r="G260" i="51"/>
  <c r="H260" i="51"/>
  <c r="I260" i="51"/>
  <c r="J260" i="51"/>
  <c r="K260" i="51"/>
  <c r="L260" i="51"/>
  <c r="M260" i="51"/>
  <c r="N260" i="51"/>
  <c r="O260" i="51"/>
  <c r="Q260" i="51"/>
  <c r="R260" i="51"/>
  <c r="S260" i="51"/>
  <c r="U260" i="51"/>
  <c r="V260" i="51"/>
  <c r="W260" i="51"/>
  <c r="X260" i="51"/>
  <c r="Y260" i="51"/>
  <c r="Z260" i="51"/>
  <c r="AA260" i="51"/>
  <c r="AC260" i="51"/>
  <c r="AD260" i="51"/>
  <c r="AE260" i="51"/>
  <c r="AF260" i="51"/>
  <c r="AG260" i="51"/>
  <c r="AH260" i="51"/>
  <c r="AI260" i="51"/>
  <c r="AJ260" i="51"/>
  <c r="AK260" i="51"/>
  <c r="AM260" i="51"/>
  <c r="AN260" i="51"/>
  <c r="AO260" i="51"/>
  <c r="AP260" i="51"/>
  <c r="AR260" i="51"/>
  <c r="AS260" i="51"/>
  <c r="AT260" i="51"/>
  <c r="AU260" i="51"/>
  <c r="AW260" i="51"/>
  <c r="AY260" i="51"/>
  <c r="BA260" i="51"/>
  <c r="BB260" i="51"/>
  <c r="A261" i="51"/>
  <c r="B261" i="51"/>
  <c r="D261" i="51"/>
  <c r="E261" i="51"/>
  <c r="F261" i="51"/>
  <c r="G261" i="51"/>
  <c r="H261" i="51"/>
  <c r="I261" i="51"/>
  <c r="J261" i="51"/>
  <c r="K261" i="51"/>
  <c r="L261" i="51"/>
  <c r="M261" i="51"/>
  <c r="N261" i="51"/>
  <c r="O261" i="51"/>
  <c r="Q261" i="51"/>
  <c r="R261" i="51"/>
  <c r="S261" i="51"/>
  <c r="U261" i="51"/>
  <c r="V261" i="51"/>
  <c r="W261" i="51"/>
  <c r="X261" i="51"/>
  <c r="Y261" i="51"/>
  <c r="Z261" i="51"/>
  <c r="AA261" i="51"/>
  <c r="AC261" i="51"/>
  <c r="AD261" i="51"/>
  <c r="AE261" i="51"/>
  <c r="AF261" i="51"/>
  <c r="AG261" i="51"/>
  <c r="AH261" i="51"/>
  <c r="AI261" i="51"/>
  <c r="AJ261" i="51"/>
  <c r="AK261" i="51"/>
  <c r="AM261" i="51"/>
  <c r="AN261" i="51"/>
  <c r="AO261" i="51"/>
  <c r="AP261" i="51"/>
  <c r="AR261" i="51"/>
  <c r="AS261" i="51"/>
  <c r="AT261" i="51"/>
  <c r="AU261" i="51"/>
  <c r="AW261" i="51"/>
  <c r="AY261" i="51"/>
  <c r="BA261" i="51"/>
  <c r="BB261" i="51"/>
  <c r="A262" i="51"/>
  <c r="B262" i="51"/>
  <c r="D262" i="51"/>
  <c r="E262" i="51"/>
  <c r="F262" i="51"/>
  <c r="G262" i="51"/>
  <c r="H262" i="51"/>
  <c r="I262" i="51"/>
  <c r="J262" i="51"/>
  <c r="K262" i="51"/>
  <c r="L262" i="51"/>
  <c r="M262" i="51"/>
  <c r="N262" i="51"/>
  <c r="O262" i="51"/>
  <c r="Q262" i="51"/>
  <c r="R262" i="51"/>
  <c r="S262" i="51"/>
  <c r="U262" i="51"/>
  <c r="V262" i="51"/>
  <c r="W262" i="51"/>
  <c r="X262" i="51"/>
  <c r="Y262" i="51"/>
  <c r="Z262" i="51"/>
  <c r="AA262" i="51"/>
  <c r="AC262" i="51"/>
  <c r="AD262" i="51"/>
  <c r="AE262" i="51"/>
  <c r="AF262" i="51"/>
  <c r="AG262" i="51"/>
  <c r="AH262" i="51"/>
  <c r="AI262" i="51"/>
  <c r="AJ262" i="51"/>
  <c r="AK262" i="51"/>
  <c r="AM262" i="51"/>
  <c r="AN262" i="51"/>
  <c r="AO262" i="51"/>
  <c r="AP262" i="51"/>
  <c r="AR262" i="51"/>
  <c r="AS262" i="51"/>
  <c r="AT262" i="51"/>
  <c r="AU262" i="51"/>
  <c r="AW262" i="51"/>
  <c r="AY262" i="51"/>
  <c r="BA262" i="51"/>
  <c r="BB262" i="51"/>
  <c r="A263" i="51"/>
  <c r="B263" i="51"/>
  <c r="D263" i="51"/>
  <c r="E263" i="51"/>
  <c r="F263" i="51"/>
  <c r="G263" i="51"/>
  <c r="H263" i="51"/>
  <c r="I263" i="51"/>
  <c r="J263" i="51"/>
  <c r="K263" i="51"/>
  <c r="L263" i="51"/>
  <c r="M263" i="51"/>
  <c r="N263" i="51"/>
  <c r="O263" i="51"/>
  <c r="Q263" i="51"/>
  <c r="R263" i="51"/>
  <c r="S263" i="51"/>
  <c r="U263" i="51"/>
  <c r="V263" i="51"/>
  <c r="W263" i="51"/>
  <c r="X263" i="51"/>
  <c r="Y263" i="51"/>
  <c r="Z263" i="51"/>
  <c r="AA263" i="51"/>
  <c r="AC263" i="51"/>
  <c r="AD263" i="51"/>
  <c r="AE263" i="51"/>
  <c r="AF263" i="51"/>
  <c r="AG263" i="51"/>
  <c r="AH263" i="51"/>
  <c r="AI263" i="51"/>
  <c r="AJ263" i="51"/>
  <c r="AK263" i="51"/>
  <c r="AM263" i="51"/>
  <c r="AN263" i="51"/>
  <c r="AO263" i="51"/>
  <c r="AP263" i="51"/>
  <c r="AR263" i="51"/>
  <c r="AS263" i="51"/>
  <c r="AT263" i="51"/>
  <c r="AU263" i="51"/>
  <c r="AW263" i="51"/>
  <c r="AY263" i="51"/>
  <c r="BA263" i="51"/>
  <c r="BB263" i="51"/>
  <c r="A264" i="51"/>
  <c r="B264" i="51"/>
  <c r="D264" i="51"/>
  <c r="E264" i="51"/>
  <c r="F264" i="51"/>
  <c r="G264" i="51"/>
  <c r="H264" i="51"/>
  <c r="I264" i="51"/>
  <c r="J264" i="51"/>
  <c r="K264" i="51"/>
  <c r="L264" i="51"/>
  <c r="M264" i="51"/>
  <c r="N264" i="51"/>
  <c r="O264" i="51"/>
  <c r="Q264" i="51"/>
  <c r="R264" i="51"/>
  <c r="S264" i="51"/>
  <c r="U264" i="51"/>
  <c r="V264" i="51"/>
  <c r="W264" i="51"/>
  <c r="X264" i="51"/>
  <c r="Y264" i="51"/>
  <c r="Z264" i="51"/>
  <c r="AA264" i="51"/>
  <c r="AC264" i="51"/>
  <c r="AD264" i="51"/>
  <c r="AE264" i="51"/>
  <c r="AF264" i="51"/>
  <c r="AG264" i="51"/>
  <c r="AH264" i="51"/>
  <c r="AI264" i="51"/>
  <c r="AJ264" i="51"/>
  <c r="AK264" i="51"/>
  <c r="AM264" i="51"/>
  <c r="AN264" i="51"/>
  <c r="AO264" i="51"/>
  <c r="AP264" i="51"/>
  <c r="AR264" i="51"/>
  <c r="AS264" i="51"/>
  <c r="AT264" i="51"/>
  <c r="AU264" i="51"/>
  <c r="AW264" i="51"/>
  <c r="AY264" i="51"/>
  <c r="BA264" i="51"/>
  <c r="BB264" i="51"/>
  <c r="A265" i="51"/>
  <c r="B265" i="51"/>
  <c r="D265" i="51"/>
  <c r="E265" i="51"/>
  <c r="F265" i="51"/>
  <c r="G265" i="51"/>
  <c r="H265" i="51"/>
  <c r="I265" i="51"/>
  <c r="J265" i="51"/>
  <c r="K265" i="51"/>
  <c r="L265" i="51"/>
  <c r="M265" i="51"/>
  <c r="N265" i="51"/>
  <c r="O265" i="51"/>
  <c r="Q265" i="51"/>
  <c r="R265" i="51"/>
  <c r="S265" i="51"/>
  <c r="U265" i="51"/>
  <c r="V265" i="51"/>
  <c r="W265" i="51"/>
  <c r="X265" i="51"/>
  <c r="Y265" i="51"/>
  <c r="Z265" i="51"/>
  <c r="AA265" i="51"/>
  <c r="AC265" i="51"/>
  <c r="AD265" i="51"/>
  <c r="AE265" i="51"/>
  <c r="AF265" i="51"/>
  <c r="AG265" i="51"/>
  <c r="AH265" i="51"/>
  <c r="AI265" i="51"/>
  <c r="AJ265" i="51"/>
  <c r="AK265" i="51"/>
  <c r="AM265" i="51"/>
  <c r="AN265" i="51"/>
  <c r="AO265" i="51"/>
  <c r="AP265" i="51"/>
  <c r="AR265" i="51"/>
  <c r="AS265" i="51"/>
  <c r="AT265" i="51"/>
  <c r="AU265" i="51"/>
  <c r="AW265" i="51"/>
  <c r="AY265" i="51"/>
  <c r="BA265" i="51"/>
  <c r="BB265" i="51"/>
  <c r="A266" i="51"/>
  <c r="B266" i="51"/>
  <c r="D266" i="51"/>
  <c r="E266" i="51"/>
  <c r="F266" i="51"/>
  <c r="G266" i="51"/>
  <c r="H266" i="51"/>
  <c r="I266" i="51"/>
  <c r="J266" i="51"/>
  <c r="K266" i="51"/>
  <c r="L266" i="51"/>
  <c r="M266" i="51"/>
  <c r="N266" i="51"/>
  <c r="O266" i="51"/>
  <c r="Q266" i="51"/>
  <c r="R266" i="51"/>
  <c r="S266" i="51"/>
  <c r="U266" i="51"/>
  <c r="V266" i="51"/>
  <c r="W266" i="51"/>
  <c r="X266" i="51"/>
  <c r="Y266" i="51"/>
  <c r="Z266" i="51"/>
  <c r="AA266" i="51"/>
  <c r="AC266" i="51"/>
  <c r="AD266" i="51"/>
  <c r="AE266" i="51"/>
  <c r="AF266" i="51"/>
  <c r="AG266" i="51"/>
  <c r="AH266" i="51"/>
  <c r="AI266" i="51"/>
  <c r="AJ266" i="51"/>
  <c r="AK266" i="51"/>
  <c r="AM266" i="51"/>
  <c r="AN266" i="51"/>
  <c r="AO266" i="51"/>
  <c r="AP266" i="51"/>
  <c r="AR266" i="51"/>
  <c r="AS266" i="51"/>
  <c r="AT266" i="51"/>
  <c r="AU266" i="51"/>
  <c r="AW266" i="51"/>
  <c r="AY266" i="51"/>
  <c r="BA266" i="51"/>
  <c r="BB266" i="51"/>
  <c r="A267" i="51"/>
  <c r="B267" i="51"/>
  <c r="D267" i="51"/>
  <c r="E267" i="51"/>
  <c r="F267" i="51"/>
  <c r="G267" i="51"/>
  <c r="H267" i="51"/>
  <c r="I267" i="51"/>
  <c r="J267" i="51"/>
  <c r="K267" i="51"/>
  <c r="L267" i="51"/>
  <c r="M267" i="51"/>
  <c r="N267" i="51"/>
  <c r="O267" i="51"/>
  <c r="Q267" i="51"/>
  <c r="R267" i="51"/>
  <c r="S267" i="51"/>
  <c r="U267" i="51"/>
  <c r="V267" i="51"/>
  <c r="W267" i="51"/>
  <c r="X267" i="51"/>
  <c r="Y267" i="51"/>
  <c r="Z267" i="51"/>
  <c r="AA267" i="51"/>
  <c r="AC267" i="51"/>
  <c r="AD267" i="51"/>
  <c r="AE267" i="51"/>
  <c r="AF267" i="51"/>
  <c r="AG267" i="51"/>
  <c r="AH267" i="51"/>
  <c r="AI267" i="51"/>
  <c r="AJ267" i="51"/>
  <c r="AK267" i="51"/>
  <c r="AM267" i="51"/>
  <c r="AN267" i="51"/>
  <c r="AO267" i="51"/>
  <c r="AP267" i="51"/>
  <c r="AR267" i="51"/>
  <c r="AS267" i="51"/>
  <c r="AT267" i="51"/>
  <c r="AU267" i="51"/>
  <c r="AW267" i="51"/>
  <c r="AY267" i="51"/>
  <c r="BA267" i="51"/>
  <c r="BB267" i="51"/>
  <c r="A268" i="51"/>
  <c r="B268" i="51"/>
  <c r="D268" i="51"/>
  <c r="E268" i="51"/>
  <c r="F268" i="51"/>
  <c r="G268" i="51"/>
  <c r="H268" i="51"/>
  <c r="I268" i="51"/>
  <c r="J268" i="51"/>
  <c r="K268" i="51"/>
  <c r="L268" i="51"/>
  <c r="M268" i="51"/>
  <c r="N268" i="51"/>
  <c r="O268" i="51"/>
  <c r="Q268" i="51"/>
  <c r="R268" i="51"/>
  <c r="S268" i="51"/>
  <c r="U268" i="51"/>
  <c r="V268" i="51"/>
  <c r="W268" i="51"/>
  <c r="X268" i="51"/>
  <c r="Y268" i="51"/>
  <c r="Z268" i="51"/>
  <c r="AA268" i="51"/>
  <c r="AC268" i="51"/>
  <c r="AD268" i="51"/>
  <c r="AE268" i="51"/>
  <c r="AF268" i="51"/>
  <c r="AG268" i="51"/>
  <c r="AH268" i="51"/>
  <c r="AI268" i="51"/>
  <c r="AJ268" i="51"/>
  <c r="AK268" i="51"/>
  <c r="AM268" i="51"/>
  <c r="AN268" i="51"/>
  <c r="AO268" i="51"/>
  <c r="AP268" i="51"/>
  <c r="AR268" i="51"/>
  <c r="AS268" i="51"/>
  <c r="AT268" i="51"/>
  <c r="AU268" i="51"/>
  <c r="AW268" i="51"/>
  <c r="AY268" i="51"/>
  <c r="BA268" i="51"/>
  <c r="BB268" i="51"/>
  <c r="A269" i="51"/>
  <c r="B269" i="51"/>
  <c r="D269" i="51"/>
  <c r="E269" i="51"/>
  <c r="F269" i="51"/>
  <c r="G269" i="51"/>
  <c r="H269" i="51"/>
  <c r="I269" i="51"/>
  <c r="J269" i="51"/>
  <c r="K269" i="51"/>
  <c r="L269" i="51"/>
  <c r="M269" i="51"/>
  <c r="N269" i="51"/>
  <c r="O269" i="51"/>
  <c r="Q269" i="51"/>
  <c r="R269" i="51"/>
  <c r="S269" i="51"/>
  <c r="U269" i="51"/>
  <c r="V269" i="51"/>
  <c r="W269" i="51"/>
  <c r="X269" i="51"/>
  <c r="Y269" i="51"/>
  <c r="Z269" i="51"/>
  <c r="AA269" i="51"/>
  <c r="AC269" i="51"/>
  <c r="AD269" i="51"/>
  <c r="AE269" i="51"/>
  <c r="AF269" i="51"/>
  <c r="AG269" i="51"/>
  <c r="AH269" i="51"/>
  <c r="AI269" i="51"/>
  <c r="AJ269" i="51"/>
  <c r="AK269" i="51"/>
  <c r="AM269" i="51"/>
  <c r="AN269" i="51"/>
  <c r="AO269" i="51"/>
  <c r="AP269" i="51"/>
  <c r="AR269" i="51"/>
  <c r="AS269" i="51"/>
  <c r="AT269" i="51"/>
  <c r="AU269" i="51"/>
  <c r="AW269" i="51"/>
  <c r="AY269" i="51"/>
  <c r="BA269" i="51"/>
  <c r="BB269" i="51"/>
  <c r="A270" i="51"/>
  <c r="B270" i="51"/>
  <c r="D270" i="51"/>
  <c r="E270" i="51"/>
  <c r="F270" i="51"/>
  <c r="G270" i="51"/>
  <c r="H270" i="51"/>
  <c r="I270" i="51"/>
  <c r="J270" i="51"/>
  <c r="K270" i="51"/>
  <c r="L270" i="51"/>
  <c r="M270" i="51"/>
  <c r="N270" i="51"/>
  <c r="O270" i="51"/>
  <c r="Q270" i="51"/>
  <c r="R270" i="51"/>
  <c r="S270" i="51"/>
  <c r="U270" i="51"/>
  <c r="V270" i="51"/>
  <c r="W270" i="51"/>
  <c r="X270" i="51"/>
  <c r="Y270" i="51"/>
  <c r="Z270" i="51"/>
  <c r="AA270" i="51"/>
  <c r="AC270" i="51"/>
  <c r="AD270" i="51"/>
  <c r="AE270" i="51"/>
  <c r="AF270" i="51"/>
  <c r="AG270" i="51"/>
  <c r="AH270" i="51"/>
  <c r="AI270" i="51"/>
  <c r="AJ270" i="51"/>
  <c r="AK270" i="51"/>
  <c r="AM270" i="51"/>
  <c r="AN270" i="51"/>
  <c r="AO270" i="51"/>
  <c r="AP270" i="51"/>
  <c r="AR270" i="51"/>
  <c r="AS270" i="51"/>
  <c r="AT270" i="51"/>
  <c r="AU270" i="51"/>
  <c r="AW270" i="51"/>
  <c r="AY270" i="51"/>
  <c r="BA270" i="51"/>
  <c r="BB270" i="51"/>
  <c r="A271" i="51"/>
  <c r="B271" i="51"/>
  <c r="D271" i="51"/>
  <c r="E271" i="51"/>
  <c r="F271" i="51"/>
  <c r="G271" i="51"/>
  <c r="H271" i="51"/>
  <c r="I271" i="51"/>
  <c r="J271" i="51"/>
  <c r="K271" i="51"/>
  <c r="L271" i="51"/>
  <c r="M271" i="51"/>
  <c r="N271" i="51"/>
  <c r="O271" i="51"/>
  <c r="Q271" i="51"/>
  <c r="R271" i="51"/>
  <c r="S271" i="51"/>
  <c r="U271" i="51"/>
  <c r="V271" i="51"/>
  <c r="W271" i="51"/>
  <c r="X271" i="51"/>
  <c r="Y271" i="51"/>
  <c r="Z271" i="51"/>
  <c r="AA271" i="51"/>
  <c r="AC271" i="51"/>
  <c r="AD271" i="51"/>
  <c r="AE271" i="51"/>
  <c r="AF271" i="51"/>
  <c r="AG271" i="51"/>
  <c r="AH271" i="51"/>
  <c r="AI271" i="51"/>
  <c r="AJ271" i="51"/>
  <c r="AK271" i="51"/>
  <c r="AM271" i="51"/>
  <c r="AN271" i="51"/>
  <c r="AO271" i="51"/>
  <c r="AP271" i="51"/>
  <c r="AR271" i="51"/>
  <c r="AS271" i="51"/>
  <c r="AT271" i="51"/>
  <c r="AU271" i="51"/>
  <c r="AW271" i="51"/>
  <c r="AY271" i="51"/>
  <c r="BA271" i="51"/>
  <c r="BB271" i="51"/>
  <c r="A272" i="51"/>
  <c r="B272" i="51"/>
  <c r="D272" i="51"/>
  <c r="E272" i="51"/>
  <c r="F272" i="51"/>
  <c r="G272" i="51"/>
  <c r="H272" i="51"/>
  <c r="I272" i="51"/>
  <c r="J272" i="51"/>
  <c r="K272" i="51"/>
  <c r="L272" i="51"/>
  <c r="M272" i="51"/>
  <c r="N272" i="51"/>
  <c r="O272" i="51"/>
  <c r="Q272" i="51"/>
  <c r="R272" i="51"/>
  <c r="S272" i="51"/>
  <c r="U272" i="51"/>
  <c r="V272" i="51"/>
  <c r="W272" i="51"/>
  <c r="X272" i="51"/>
  <c r="Y272" i="51"/>
  <c r="Z272" i="51"/>
  <c r="AA272" i="51"/>
  <c r="AC272" i="51"/>
  <c r="AD272" i="51"/>
  <c r="AE272" i="51"/>
  <c r="AF272" i="51"/>
  <c r="AG272" i="51"/>
  <c r="AH272" i="51"/>
  <c r="AI272" i="51"/>
  <c r="AJ272" i="51"/>
  <c r="AK272" i="51"/>
  <c r="AM272" i="51"/>
  <c r="AN272" i="51"/>
  <c r="AO272" i="51"/>
  <c r="AP272" i="51"/>
  <c r="AR272" i="51"/>
  <c r="AS272" i="51"/>
  <c r="AT272" i="51"/>
  <c r="AU272" i="51"/>
  <c r="AW272" i="51"/>
  <c r="AY272" i="51"/>
  <c r="BA272" i="51"/>
  <c r="BB272" i="51"/>
  <c r="A273" i="51"/>
  <c r="B273" i="51"/>
  <c r="D273" i="51"/>
  <c r="E273" i="51"/>
  <c r="F273" i="51"/>
  <c r="G273" i="51"/>
  <c r="H273" i="51"/>
  <c r="I273" i="51"/>
  <c r="J273" i="51"/>
  <c r="K273" i="51"/>
  <c r="L273" i="51"/>
  <c r="M273" i="51"/>
  <c r="N273" i="51"/>
  <c r="O273" i="51"/>
  <c r="Q273" i="51"/>
  <c r="R273" i="51"/>
  <c r="S273" i="51"/>
  <c r="U273" i="51"/>
  <c r="V273" i="51"/>
  <c r="W273" i="51"/>
  <c r="X273" i="51"/>
  <c r="Y273" i="51"/>
  <c r="Z273" i="51"/>
  <c r="AA273" i="51"/>
  <c r="AC273" i="51"/>
  <c r="AD273" i="51"/>
  <c r="AE273" i="51"/>
  <c r="AF273" i="51"/>
  <c r="AG273" i="51"/>
  <c r="AH273" i="51"/>
  <c r="AI273" i="51"/>
  <c r="AJ273" i="51"/>
  <c r="AK273" i="51"/>
  <c r="AM273" i="51"/>
  <c r="AN273" i="51"/>
  <c r="AO273" i="51"/>
  <c r="AP273" i="51"/>
  <c r="AR273" i="51"/>
  <c r="AS273" i="51"/>
  <c r="AT273" i="51"/>
  <c r="AU273" i="51"/>
  <c r="AW273" i="51"/>
  <c r="AY273" i="51"/>
  <c r="BA273" i="51"/>
  <c r="BB273" i="51"/>
  <c r="A274" i="51"/>
  <c r="B274" i="51"/>
  <c r="D274" i="51"/>
  <c r="E274" i="51"/>
  <c r="F274" i="51"/>
  <c r="G274" i="51"/>
  <c r="H274" i="51"/>
  <c r="I274" i="51"/>
  <c r="J274" i="51"/>
  <c r="K274" i="51"/>
  <c r="L274" i="51"/>
  <c r="M274" i="51"/>
  <c r="N274" i="51"/>
  <c r="O274" i="51"/>
  <c r="Q274" i="51"/>
  <c r="R274" i="51"/>
  <c r="S274" i="51"/>
  <c r="U274" i="51"/>
  <c r="V274" i="51"/>
  <c r="W274" i="51"/>
  <c r="X274" i="51"/>
  <c r="Y274" i="51"/>
  <c r="Z274" i="51"/>
  <c r="AA274" i="51"/>
  <c r="AC274" i="51"/>
  <c r="AD274" i="51"/>
  <c r="AE274" i="51"/>
  <c r="AF274" i="51"/>
  <c r="AG274" i="51"/>
  <c r="AH274" i="51"/>
  <c r="AI274" i="51"/>
  <c r="AJ274" i="51"/>
  <c r="AK274" i="51"/>
  <c r="AM274" i="51"/>
  <c r="AN274" i="51"/>
  <c r="AO274" i="51"/>
  <c r="AP274" i="51"/>
  <c r="AR274" i="51"/>
  <c r="AS274" i="51"/>
  <c r="AT274" i="51"/>
  <c r="AU274" i="51"/>
  <c r="AW274" i="51"/>
  <c r="AY274" i="51"/>
  <c r="BA274" i="51"/>
  <c r="BB274" i="51"/>
  <c r="A275" i="51"/>
  <c r="B275" i="51"/>
  <c r="D275" i="51"/>
  <c r="E275" i="51"/>
  <c r="F275" i="51"/>
  <c r="G275" i="51"/>
  <c r="H275" i="51"/>
  <c r="I275" i="51"/>
  <c r="J275" i="51"/>
  <c r="K275" i="51"/>
  <c r="L275" i="51"/>
  <c r="M275" i="51"/>
  <c r="N275" i="51"/>
  <c r="O275" i="51"/>
  <c r="Q275" i="51"/>
  <c r="R275" i="51"/>
  <c r="S275" i="51"/>
  <c r="U275" i="51"/>
  <c r="V275" i="51"/>
  <c r="W275" i="51"/>
  <c r="X275" i="51"/>
  <c r="Y275" i="51"/>
  <c r="Z275" i="51"/>
  <c r="AA275" i="51"/>
  <c r="AC275" i="51"/>
  <c r="AD275" i="51"/>
  <c r="AE275" i="51"/>
  <c r="AF275" i="51"/>
  <c r="AG275" i="51"/>
  <c r="AH275" i="51"/>
  <c r="AI275" i="51"/>
  <c r="AJ275" i="51"/>
  <c r="AK275" i="51"/>
  <c r="AM275" i="51"/>
  <c r="AN275" i="51"/>
  <c r="AO275" i="51"/>
  <c r="AP275" i="51"/>
  <c r="AR275" i="51"/>
  <c r="AS275" i="51"/>
  <c r="AT275" i="51"/>
  <c r="AU275" i="51"/>
  <c r="AW275" i="51"/>
  <c r="AY275" i="51"/>
  <c r="BA275" i="51"/>
  <c r="BB275" i="51"/>
  <c r="A276" i="51"/>
  <c r="B276" i="51"/>
  <c r="D276" i="51"/>
  <c r="E276" i="51"/>
  <c r="F276" i="51"/>
  <c r="G276" i="51"/>
  <c r="H276" i="51"/>
  <c r="I276" i="51"/>
  <c r="J276" i="51"/>
  <c r="K276" i="51"/>
  <c r="L276" i="51"/>
  <c r="M276" i="51"/>
  <c r="N276" i="51"/>
  <c r="O276" i="51"/>
  <c r="Q276" i="51"/>
  <c r="R276" i="51"/>
  <c r="S276" i="51"/>
  <c r="U276" i="51"/>
  <c r="V276" i="51"/>
  <c r="W276" i="51"/>
  <c r="X276" i="51"/>
  <c r="Y276" i="51"/>
  <c r="Z276" i="51"/>
  <c r="AA276" i="51"/>
  <c r="AC276" i="51"/>
  <c r="AD276" i="51"/>
  <c r="AE276" i="51"/>
  <c r="AF276" i="51"/>
  <c r="AG276" i="51"/>
  <c r="AH276" i="51"/>
  <c r="AI276" i="51"/>
  <c r="AJ276" i="51"/>
  <c r="AK276" i="51"/>
  <c r="AM276" i="51"/>
  <c r="AN276" i="51"/>
  <c r="AO276" i="51"/>
  <c r="AP276" i="51"/>
  <c r="AR276" i="51"/>
  <c r="AS276" i="51"/>
  <c r="AT276" i="51"/>
  <c r="AU276" i="51"/>
  <c r="AW276" i="51"/>
  <c r="AY276" i="51"/>
  <c r="BA276" i="51"/>
  <c r="BB276" i="51"/>
  <c r="A277" i="51"/>
  <c r="B277" i="51"/>
  <c r="D277" i="51"/>
  <c r="E277" i="51"/>
  <c r="F277" i="51"/>
  <c r="G277" i="51"/>
  <c r="H277" i="51"/>
  <c r="I277" i="51"/>
  <c r="J277" i="51"/>
  <c r="K277" i="51"/>
  <c r="L277" i="51"/>
  <c r="M277" i="51"/>
  <c r="N277" i="51"/>
  <c r="O277" i="51"/>
  <c r="Q277" i="51"/>
  <c r="R277" i="51"/>
  <c r="S277" i="51"/>
  <c r="U277" i="51"/>
  <c r="V277" i="51"/>
  <c r="W277" i="51"/>
  <c r="X277" i="51"/>
  <c r="Y277" i="51"/>
  <c r="Z277" i="51"/>
  <c r="AA277" i="51"/>
  <c r="AC277" i="51"/>
  <c r="AD277" i="51"/>
  <c r="AE277" i="51"/>
  <c r="AF277" i="51"/>
  <c r="AG277" i="51"/>
  <c r="AH277" i="51"/>
  <c r="AI277" i="51"/>
  <c r="AJ277" i="51"/>
  <c r="AK277" i="51"/>
  <c r="AM277" i="51"/>
  <c r="AN277" i="51"/>
  <c r="AO277" i="51"/>
  <c r="AP277" i="51"/>
  <c r="AR277" i="51"/>
  <c r="AS277" i="51"/>
  <c r="AT277" i="51"/>
  <c r="AU277" i="51"/>
  <c r="AW277" i="51"/>
  <c r="AY277" i="51"/>
  <c r="BA277" i="51"/>
  <c r="BB277" i="51"/>
  <c r="A278" i="51"/>
  <c r="B278" i="51"/>
  <c r="D278" i="51"/>
  <c r="E278" i="51"/>
  <c r="F278" i="51"/>
  <c r="G278" i="51"/>
  <c r="H278" i="51"/>
  <c r="I278" i="51"/>
  <c r="J278" i="51"/>
  <c r="K278" i="51"/>
  <c r="L278" i="51"/>
  <c r="M278" i="51"/>
  <c r="N278" i="51"/>
  <c r="O278" i="51"/>
  <c r="Q278" i="51"/>
  <c r="R278" i="51"/>
  <c r="S278" i="51"/>
  <c r="U278" i="51"/>
  <c r="V278" i="51"/>
  <c r="W278" i="51"/>
  <c r="X278" i="51"/>
  <c r="Y278" i="51"/>
  <c r="Z278" i="51"/>
  <c r="AA278" i="51"/>
  <c r="AC278" i="51"/>
  <c r="AD278" i="51"/>
  <c r="AE278" i="51"/>
  <c r="AF278" i="51"/>
  <c r="AG278" i="51"/>
  <c r="AH278" i="51"/>
  <c r="AI278" i="51"/>
  <c r="AJ278" i="51"/>
  <c r="AK278" i="51"/>
  <c r="AM278" i="51"/>
  <c r="AN278" i="51"/>
  <c r="AO278" i="51"/>
  <c r="AP278" i="51"/>
  <c r="AR278" i="51"/>
  <c r="AS278" i="51"/>
  <c r="AT278" i="51"/>
  <c r="AU278" i="51"/>
  <c r="AW278" i="51"/>
  <c r="AY278" i="51"/>
  <c r="BA278" i="51"/>
  <c r="BB278" i="51"/>
  <c r="A279" i="51"/>
  <c r="B279" i="51"/>
  <c r="D279" i="51"/>
  <c r="E279" i="51"/>
  <c r="F279" i="51"/>
  <c r="G279" i="51"/>
  <c r="H279" i="51"/>
  <c r="I279" i="51"/>
  <c r="J279" i="51"/>
  <c r="K279" i="51"/>
  <c r="L279" i="51"/>
  <c r="M279" i="51"/>
  <c r="N279" i="51"/>
  <c r="O279" i="51"/>
  <c r="Q279" i="51"/>
  <c r="R279" i="51"/>
  <c r="S279" i="51"/>
  <c r="U279" i="51"/>
  <c r="V279" i="51"/>
  <c r="W279" i="51"/>
  <c r="X279" i="51"/>
  <c r="Y279" i="51"/>
  <c r="Z279" i="51"/>
  <c r="AA279" i="51"/>
  <c r="AC279" i="51"/>
  <c r="AD279" i="51"/>
  <c r="AE279" i="51"/>
  <c r="AF279" i="51"/>
  <c r="AG279" i="51"/>
  <c r="AH279" i="51"/>
  <c r="AI279" i="51"/>
  <c r="AJ279" i="51"/>
  <c r="AK279" i="51"/>
  <c r="AM279" i="51"/>
  <c r="AN279" i="51"/>
  <c r="AO279" i="51"/>
  <c r="AP279" i="51"/>
  <c r="AR279" i="51"/>
  <c r="AS279" i="51"/>
  <c r="AT279" i="51"/>
  <c r="AU279" i="51"/>
  <c r="AW279" i="51"/>
  <c r="AY279" i="51"/>
  <c r="BA279" i="51"/>
  <c r="BB279" i="51"/>
  <c r="A280" i="51"/>
  <c r="B280" i="51"/>
  <c r="D280" i="51"/>
  <c r="E280" i="51"/>
  <c r="F280" i="51"/>
  <c r="G280" i="51"/>
  <c r="H280" i="51"/>
  <c r="I280" i="51"/>
  <c r="J280" i="51"/>
  <c r="K280" i="51"/>
  <c r="L280" i="51"/>
  <c r="M280" i="51"/>
  <c r="N280" i="51"/>
  <c r="O280" i="51"/>
  <c r="Q280" i="51"/>
  <c r="R280" i="51"/>
  <c r="S280" i="51"/>
  <c r="U280" i="51"/>
  <c r="V280" i="51"/>
  <c r="W280" i="51"/>
  <c r="X280" i="51"/>
  <c r="Y280" i="51"/>
  <c r="Z280" i="51"/>
  <c r="AA280" i="51"/>
  <c r="AC280" i="51"/>
  <c r="AD280" i="51"/>
  <c r="AE280" i="51"/>
  <c r="AF280" i="51"/>
  <c r="AG280" i="51"/>
  <c r="AH280" i="51"/>
  <c r="AI280" i="51"/>
  <c r="AJ280" i="51"/>
  <c r="AK280" i="51"/>
  <c r="AM280" i="51"/>
  <c r="AN280" i="51"/>
  <c r="AO280" i="51"/>
  <c r="AP280" i="51"/>
  <c r="AR280" i="51"/>
  <c r="AS280" i="51"/>
  <c r="AT280" i="51"/>
  <c r="AU280" i="51"/>
  <c r="AW280" i="51"/>
  <c r="AY280" i="51"/>
  <c r="BA280" i="51"/>
  <c r="BB280" i="51"/>
  <c r="A281" i="51"/>
  <c r="B281" i="51"/>
  <c r="D281" i="51"/>
  <c r="E281" i="51"/>
  <c r="F281" i="51"/>
  <c r="G281" i="51"/>
  <c r="H281" i="51"/>
  <c r="I281" i="51"/>
  <c r="J281" i="51"/>
  <c r="K281" i="51"/>
  <c r="L281" i="51"/>
  <c r="M281" i="51"/>
  <c r="N281" i="51"/>
  <c r="O281" i="51"/>
  <c r="Q281" i="51"/>
  <c r="R281" i="51"/>
  <c r="S281" i="51"/>
  <c r="U281" i="51"/>
  <c r="V281" i="51"/>
  <c r="W281" i="51"/>
  <c r="X281" i="51"/>
  <c r="Y281" i="51"/>
  <c r="Z281" i="51"/>
  <c r="AA281" i="51"/>
  <c r="AC281" i="51"/>
  <c r="AD281" i="51"/>
  <c r="AE281" i="51"/>
  <c r="AF281" i="51"/>
  <c r="AG281" i="51"/>
  <c r="AH281" i="51"/>
  <c r="AI281" i="51"/>
  <c r="AJ281" i="51"/>
  <c r="AK281" i="51"/>
  <c r="AM281" i="51"/>
  <c r="AN281" i="51"/>
  <c r="AO281" i="51"/>
  <c r="AP281" i="51"/>
  <c r="AR281" i="51"/>
  <c r="AS281" i="51"/>
  <c r="AT281" i="51"/>
  <c r="AU281" i="51"/>
  <c r="AW281" i="51"/>
  <c r="AY281" i="51"/>
  <c r="BA281" i="51"/>
  <c r="BB281" i="51"/>
  <c r="A282" i="51"/>
  <c r="B282" i="51"/>
  <c r="D282" i="51"/>
  <c r="E282" i="51"/>
  <c r="F282" i="51"/>
  <c r="G282" i="51"/>
  <c r="H282" i="51"/>
  <c r="I282" i="51"/>
  <c r="J282" i="51"/>
  <c r="K282" i="51"/>
  <c r="L282" i="51"/>
  <c r="M282" i="51"/>
  <c r="N282" i="51"/>
  <c r="O282" i="51"/>
  <c r="Q282" i="51"/>
  <c r="R282" i="51"/>
  <c r="S282" i="51"/>
  <c r="U282" i="51"/>
  <c r="V282" i="51"/>
  <c r="W282" i="51"/>
  <c r="X282" i="51"/>
  <c r="Y282" i="51"/>
  <c r="Z282" i="51"/>
  <c r="AA282" i="51"/>
  <c r="AC282" i="51"/>
  <c r="AD282" i="51"/>
  <c r="AE282" i="51"/>
  <c r="AF282" i="51"/>
  <c r="AG282" i="51"/>
  <c r="AH282" i="51"/>
  <c r="AI282" i="51"/>
  <c r="AJ282" i="51"/>
  <c r="AK282" i="51"/>
  <c r="AM282" i="51"/>
  <c r="AN282" i="51"/>
  <c r="AO282" i="51"/>
  <c r="AP282" i="51"/>
  <c r="AR282" i="51"/>
  <c r="AS282" i="51"/>
  <c r="AT282" i="51"/>
  <c r="AU282" i="51"/>
  <c r="AW282" i="51"/>
  <c r="AY282" i="51"/>
  <c r="BA282" i="51"/>
  <c r="BB282" i="51"/>
  <c r="A283" i="51"/>
  <c r="B283" i="51"/>
  <c r="D283" i="51"/>
  <c r="E283" i="51"/>
  <c r="F283" i="51"/>
  <c r="G283" i="51"/>
  <c r="H283" i="51"/>
  <c r="I283" i="51"/>
  <c r="J283" i="51"/>
  <c r="K283" i="51"/>
  <c r="L283" i="51"/>
  <c r="M283" i="51"/>
  <c r="N283" i="51"/>
  <c r="O283" i="51"/>
  <c r="Q283" i="51"/>
  <c r="R283" i="51"/>
  <c r="S283" i="51"/>
  <c r="U283" i="51"/>
  <c r="V283" i="51"/>
  <c r="W283" i="51"/>
  <c r="X283" i="51"/>
  <c r="Y283" i="51"/>
  <c r="Z283" i="51"/>
  <c r="AA283" i="51"/>
  <c r="AC283" i="51"/>
  <c r="AD283" i="51"/>
  <c r="AE283" i="51"/>
  <c r="AF283" i="51"/>
  <c r="AG283" i="51"/>
  <c r="AH283" i="51"/>
  <c r="AI283" i="51"/>
  <c r="AJ283" i="51"/>
  <c r="AK283" i="51"/>
  <c r="AM283" i="51"/>
  <c r="AN283" i="51"/>
  <c r="AO283" i="51"/>
  <c r="AP283" i="51"/>
  <c r="AR283" i="51"/>
  <c r="AS283" i="51"/>
  <c r="AT283" i="51"/>
  <c r="AU283" i="51"/>
  <c r="AW283" i="51"/>
  <c r="AY283" i="51"/>
  <c r="BA283" i="51"/>
  <c r="BB283" i="51"/>
  <c r="A284" i="51"/>
  <c r="B284" i="51"/>
  <c r="D284" i="51"/>
  <c r="E284" i="51"/>
  <c r="F284" i="51"/>
  <c r="G284" i="51"/>
  <c r="H284" i="51"/>
  <c r="I284" i="51"/>
  <c r="J284" i="51"/>
  <c r="K284" i="51"/>
  <c r="L284" i="51"/>
  <c r="M284" i="51"/>
  <c r="N284" i="51"/>
  <c r="O284" i="51"/>
  <c r="Q284" i="51"/>
  <c r="R284" i="51"/>
  <c r="S284" i="51"/>
  <c r="U284" i="51"/>
  <c r="V284" i="51"/>
  <c r="W284" i="51"/>
  <c r="X284" i="51"/>
  <c r="Y284" i="51"/>
  <c r="Z284" i="51"/>
  <c r="AA284" i="51"/>
  <c r="AC284" i="51"/>
  <c r="AD284" i="51"/>
  <c r="AE284" i="51"/>
  <c r="AF284" i="51"/>
  <c r="AG284" i="51"/>
  <c r="AH284" i="51"/>
  <c r="AI284" i="51"/>
  <c r="AJ284" i="51"/>
  <c r="AK284" i="51"/>
  <c r="AM284" i="51"/>
  <c r="AN284" i="51"/>
  <c r="AO284" i="51"/>
  <c r="AP284" i="51"/>
  <c r="AR284" i="51"/>
  <c r="AS284" i="51"/>
  <c r="AT284" i="51"/>
  <c r="AU284" i="51"/>
  <c r="AW284" i="51"/>
  <c r="AY284" i="51"/>
  <c r="BA284" i="51"/>
  <c r="BB284" i="51"/>
  <c r="A285" i="51"/>
  <c r="B285" i="51"/>
  <c r="D285" i="51"/>
  <c r="E285" i="51"/>
  <c r="F285" i="51"/>
  <c r="G285" i="51"/>
  <c r="H285" i="51"/>
  <c r="I285" i="51"/>
  <c r="J285" i="51"/>
  <c r="K285" i="51"/>
  <c r="L285" i="51"/>
  <c r="M285" i="51"/>
  <c r="N285" i="51"/>
  <c r="O285" i="51"/>
  <c r="Q285" i="51"/>
  <c r="R285" i="51"/>
  <c r="S285" i="51"/>
  <c r="U285" i="51"/>
  <c r="V285" i="51"/>
  <c r="W285" i="51"/>
  <c r="X285" i="51"/>
  <c r="Y285" i="51"/>
  <c r="Z285" i="51"/>
  <c r="AA285" i="51"/>
  <c r="AC285" i="51"/>
  <c r="AD285" i="51"/>
  <c r="AE285" i="51"/>
  <c r="AF285" i="51"/>
  <c r="AG285" i="51"/>
  <c r="AH285" i="51"/>
  <c r="AI285" i="51"/>
  <c r="AJ285" i="51"/>
  <c r="AK285" i="51"/>
  <c r="AM285" i="51"/>
  <c r="AN285" i="51"/>
  <c r="AO285" i="51"/>
  <c r="AP285" i="51"/>
  <c r="AR285" i="51"/>
  <c r="AS285" i="51"/>
  <c r="AT285" i="51"/>
  <c r="AU285" i="51"/>
  <c r="AW285" i="51"/>
  <c r="AY285" i="51"/>
  <c r="BA285" i="51"/>
  <c r="BB285" i="51"/>
  <c r="A286" i="51"/>
  <c r="B286" i="51"/>
  <c r="D286" i="51"/>
  <c r="E286" i="51"/>
  <c r="F286" i="51"/>
  <c r="G286" i="51"/>
  <c r="H286" i="51"/>
  <c r="I286" i="51"/>
  <c r="J286" i="51"/>
  <c r="K286" i="51"/>
  <c r="L286" i="51"/>
  <c r="M286" i="51"/>
  <c r="N286" i="51"/>
  <c r="O286" i="51"/>
  <c r="Q286" i="51"/>
  <c r="R286" i="51"/>
  <c r="S286" i="51"/>
  <c r="U286" i="51"/>
  <c r="V286" i="51"/>
  <c r="W286" i="51"/>
  <c r="X286" i="51"/>
  <c r="Y286" i="51"/>
  <c r="Z286" i="51"/>
  <c r="AA286" i="51"/>
  <c r="AC286" i="51"/>
  <c r="AD286" i="51"/>
  <c r="AE286" i="51"/>
  <c r="AF286" i="51"/>
  <c r="AG286" i="51"/>
  <c r="AH286" i="51"/>
  <c r="AI286" i="51"/>
  <c r="AJ286" i="51"/>
  <c r="AK286" i="51"/>
  <c r="AM286" i="51"/>
  <c r="AN286" i="51"/>
  <c r="AO286" i="51"/>
  <c r="AP286" i="51"/>
  <c r="AR286" i="51"/>
  <c r="AS286" i="51"/>
  <c r="AT286" i="51"/>
  <c r="AU286" i="51"/>
  <c r="AW286" i="51"/>
  <c r="AY286" i="51"/>
  <c r="BA286" i="51"/>
  <c r="BB286" i="51"/>
  <c r="A287" i="51"/>
  <c r="B287" i="51"/>
  <c r="D287" i="51"/>
  <c r="E287" i="51"/>
  <c r="F287" i="51"/>
  <c r="G287" i="51"/>
  <c r="H287" i="51"/>
  <c r="I287" i="51"/>
  <c r="J287" i="51"/>
  <c r="K287" i="51"/>
  <c r="L287" i="51"/>
  <c r="M287" i="51"/>
  <c r="N287" i="51"/>
  <c r="O287" i="51"/>
  <c r="Q287" i="51"/>
  <c r="R287" i="51"/>
  <c r="S287" i="51"/>
  <c r="U287" i="51"/>
  <c r="V287" i="51"/>
  <c r="W287" i="51"/>
  <c r="X287" i="51"/>
  <c r="Y287" i="51"/>
  <c r="Z287" i="51"/>
  <c r="AA287" i="51"/>
  <c r="AC287" i="51"/>
  <c r="AD287" i="51"/>
  <c r="AE287" i="51"/>
  <c r="AF287" i="51"/>
  <c r="AG287" i="51"/>
  <c r="AH287" i="51"/>
  <c r="AI287" i="51"/>
  <c r="AJ287" i="51"/>
  <c r="AK287" i="51"/>
  <c r="AM287" i="51"/>
  <c r="AN287" i="51"/>
  <c r="AO287" i="51"/>
  <c r="AP287" i="51"/>
  <c r="AR287" i="51"/>
  <c r="AS287" i="51"/>
  <c r="AT287" i="51"/>
  <c r="AU287" i="51"/>
  <c r="AW287" i="51"/>
  <c r="AY287" i="51"/>
  <c r="BA287" i="51"/>
  <c r="BB287" i="51"/>
  <c r="A288" i="51"/>
  <c r="B288" i="51"/>
  <c r="D288" i="51"/>
  <c r="E288" i="51"/>
  <c r="F288" i="51"/>
  <c r="G288" i="51"/>
  <c r="H288" i="51"/>
  <c r="I288" i="51"/>
  <c r="J288" i="51"/>
  <c r="K288" i="51"/>
  <c r="L288" i="51"/>
  <c r="M288" i="51"/>
  <c r="N288" i="51"/>
  <c r="O288" i="51"/>
  <c r="Q288" i="51"/>
  <c r="R288" i="51"/>
  <c r="S288" i="51"/>
  <c r="U288" i="51"/>
  <c r="V288" i="51"/>
  <c r="W288" i="51"/>
  <c r="X288" i="51"/>
  <c r="Y288" i="51"/>
  <c r="Z288" i="51"/>
  <c r="AA288" i="51"/>
  <c r="AC288" i="51"/>
  <c r="AD288" i="51"/>
  <c r="AE288" i="51"/>
  <c r="AF288" i="51"/>
  <c r="AG288" i="51"/>
  <c r="AH288" i="51"/>
  <c r="AI288" i="51"/>
  <c r="AJ288" i="51"/>
  <c r="AK288" i="51"/>
  <c r="AM288" i="51"/>
  <c r="AN288" i="51"/>
  <c r="AO288" i="51"/>
  <c r="AP288" i="51"/>
  <c r="AR288" i="51"/>
  <c r="AS288" i="51"/>
  <c r="AT288" i="51"/>
  <c r="AU288" i="51"/>
  <c r="AW288" i="51"/>
  <c r="AY288" i="51"/>
  <c r="BA288" i="51"/>
  <c r="BB288" i="51"/>
  <c r="A289" i="51"/>
  <c r="B289" i="51"/>
  <c r="D289" i="51"/>
  <c r="E289" i="51"/>
  <c r="F289" i="51"/>
  <c r="G289" i="51"/>
  <c r="H289" i="51"/>
  <c r="I289" i="51"/>
  <c r="J289" i="51"/>
  <c r="K289" i="51"/>
  <c r="L289" i="51"/>
  <c r="M289" i="51"/>
  <c r="N289" i="51"/>
  <c r="O289" i="51"/>
  <c r="Q289" i="51"/>
  <c r="R289" i="51"/>
  <c r="S289" i="51"/>
  <c r="U289" i="51"/>
  <c r="V289" i="51"/>
  <c r="W289" i="51"/>
  <c r="X289" i="51"/>
  <c r="Y289" i="51"/>
  <c r="Z289" i="51"/>
  <c r="AA289" i="51"/>
  <c r="AC289" i="51"/>
  <c r="AD289" i="51"/>
  <c r="AE289" i="51"/>
  <c r="AF289" i="51"/>
  <c r="AG289" i="51"/>
  <c r="AH289" i="51"/>
  <c r="AI289" i="51"/>
  <c r="AJ289" i="51"/>
  <c r="AK289" i="51"/>
  <c r="AM289" i="51"/>
  <c r="AN289" i="51"/>
  <c r="AO289" i="51"/>
  <c r="AP289" i="51"/>
  <c r="AR289" i="51"/>
  <c r="AS289" i="51"/>
  <c r="AT289" i="51"/>
  <c r="AU289" i="51"/>
  <c r="AW289" i="51"/>
  <c r="AY289" i="51"/>
  <c r="BA289" i="51"/>
  <c r="BB289" i="51"/>
  <c r="A290" i="51"/>
  <c r="B290" i="51"/>
  <c r="D290" i="51"/>
  <c r="E290" i="51"/>
  <c r="F290" i="51"/>
  <c r="G290" i="51"/>
  <c r="H290" i="51"/>
  <c r="I290" i="51"/>
  <c r="J290" i="51"/>
  <c r="K290" i="51"/>
  <c r="L290" i="51"/>
  <c r="M290" i="51"/>
  <c r="N290" i="51"/>
  <c r="O290" i="51"/>
  <c r="Q290" i="51"/>
  <c r="R290" i="51"/>
  <c r="S290" i="51"/>
  <c r="U290" i="51"/>
  <c r="V290" i="51"/>
  <c r="W290" i="51"/>
  <c r="X290" i="51"/>
  <c r="Y290" i="51"/>
  <c r="Z290" i="51"/>
  <c r="AA290" i="51"/>
  <c r="AC290" i="51"/>
  <c r="AD290" i="51"/>
  <c r="AE290" i="51"/>
  <c r="AF290" i="51"/>
  <c r="AG290" i="51"/>
  <c r="AH290" i="51"/>
  <c r="AI290" i="51"/>
  <c r="AJ290" i="51"/>
  <c r="AK290" i="51"/>
  <c r="AM290" i="51"/>
  <c r="AN290" i="51"/>
  <c r="AO290" i="51"/>
  <c r="AP290" i="51"/>
  <c r="AR290" i="51"/>
  <c r="AS290" i="51"/>
  <c r="AT290" i="51"/>
  <c r="AU290" i="51"/>
  <c r="AW290" i="51"/>
  <c r="AY290" i="51"/>
  <c r="BA290" i="51"/>
  <c r="BB290" i="51"/>
  <c r="A291" i="51"/>
  <c r="B291" i="51"/>
  <c r="D291" i="51"/>
  <c r="E291" i="51"/>
  <c r="F291" i="51"/>
  <c r="G291" i="51"/>
  <c r="H291" i="51"/>
  <c r="I291" i="51"/>
  <c r="J291" i="51"/>
  <c r="K291" i="51"/>
  <c r="L291" i="51"/>
  <c r="M291" i="51"/>
  <c r="N291" i="51"/>
  <c r="O291" i="51"/>
  <c r="Q291" i="51"/>
  <c r="R291" i="51"/>
  <c r="S291" i="51"/>
  <c r="U291" i="51"/>
  <c r="V291" i="51"/>
  <c r="W291" i="51"/>
  <c r="X291" i="51"/>
  <c r="Y291" i="51"/>
  <c r="Z291" i="51"/>
  <c r="AA291" i="51"/>
  <c r="AC291" i="51"/>
  <c r="AD291" i="51"/>
  <c r="AE291" i="51"/>
  <c r="AF291" i="51"/>
  <c r="AG291" i="51"/>
  <c r="AH291" i="51"/>
  <c r="AI291" i="51"/>
  <c r="AJ291" i="51"/>
  <c r="AK291" i="51"/>
  <c r="AM291" i="51"/>
  <c r="AN291" i="51"/>
  <c r="AO291" i="51"/>
  <c r="AP291" i="51"/>
  <c r="AR291" i="51"/>
  <c r="AS291" i="51"/>
  <c r="AT291" i="51"/>
  <c r="AU291" i="51"/>
  <c r="AW291" i="51"/>
  <c r="AY291" i="51"/>
  <c r="BA291" i="51"/>
  <c r="BB291" i="51"/>
  <c r="A292" i="51"/>
  <c r="B292" i="51"/>
  <c r="D292" i="51"/>
  <c r="E292" i="51"/>
  <c r="F292" i="51"/>
  <c r="G292" i="51"/>
  <c r="H292" i="51"/>
  <c r="I292" i="51"/>
  <c r="J292" i="51"/>
  <c r="K292" i="51"/>
  <c r="L292" i="51"/>
  <c r="M292" i="51"/>
  <c r="N292" i="51"/>
  <c r="O292" i="51"/>
  <c r="Q292" i="51"/>
  <c r="R292" i="51"/>
  <c r="S292" i="51"/>
  <c r="U292" i="51"/>
  <c r="V292" i="51"/>
  <c r="W292" i="51"/>
  <c r="X292" i="51"/>
  <c r="Y292" i="51"/>
  <c r="Z292" i="51"/>
  <c r="AA292" i="51"/>
  <c r="AC292" i="51"/>
  <c r="AD292" i="51"/>
  <c r="AE292" i="51"/>
  <c r="AF292" i="51"/>
  <c r="AG292" i="51"/>
  <c r="AH292" i="51"/>
  <c r="AI292" i="51"/>
  <c r="AJ292" i="51"/>
  <c r="AK292" i="51"/>
  <c r="AM292" i="51"/>
  <c r="AN292" i="51"/>
  <c r="AO292" i="51"/>
  <c r="AP292" i="51"/>
  <c r="AR292" i="51"/>
  <c r="AS292" i="51"/>
  <c r="AT292" i="51"/>
  <c r="AU292" i="51"/>
  <c r="AW292" i="51"/>
  <c r="AY292" i="51"/>
  <c r="BA292" i="51"/>
  <c r="BB292" i="51"/>
  <c r="A293" i="51"/>
  <c r="B293" i="51"/>
  <c r="D293" i="51"/>
  <c r="E293" i="51"/>
  <c r="F293" i="51"/>
  <c r="G293" i="51"/>
  <c r="H293" i="51"/>
  <c r="I293" i="51"/>
  <c r="J293" i="51"/>
  <c r="K293" i="51"/>
  <c r="L293" i="51"/>
  <c r="M293" i="51"/>
  <c r="N293" i="51"/>
  <c r="O293" i="51"/>
  <c r="Q293" i="51"/>
  <c r="R293" i="51"/>
  <c r="S293" i="51"/>
  <c r="U293" i="51"/>
  <c r="V293" i="51"/>
  <c r="W293" i="51"/>
  <c r="X293" i="51"/>
  <c r="Y293" i="51"/>
  <c r="Z293" i="51"/>
  <c r="AA293" i="51"/>
  <c r="AC293" i="51"/>
  <c r="AD293" i="51"/>
  <c r="AE293" i="51"/>
  <c r="AF293" i="51"/>
  <c r="AG293" i="51"/>
  <c r="AH293" i="51"/>
  <c r="AI293" i="51"/>
  <c r="AJ293" i="51"/>
  <c r="AK293" i="51"/>
  <c r="AM293" i="51"/>
  <c r="AN293" i="51"/>
  <c r="AO293" i="51"/>
  <c r="AP293" i="51"/>
  <c r="AR293" i="51"/>
  <c r="AS293" i="51"/>
  <c r="AT293" i="51"/>
  <c r="AU293" i="51"/>
  <c r="AW293" i="51"/>
  <c r="AY293" i="51"/>
  <c r="BA293" i="51"/>
  <c r="BB293" i="51"/>
  <c r="A294" i="51"/>
  <c r="B294" i="51"/>
  <c r="D294" i="51"/>
  <c r="E294" i="51"/>
  <c r="F294" i="51"/>
  <c r="G294" i="51"/>
  <c r="H294" i="51"/>
  <c r="I294" i="51"/>
  <c r="J294" i="51"/>
  <c r="K294" i="51"/>
  <c r="L294" i="51"/>
  <c r="M294" i="51"/>
  <c r="N294" i="51"/>
  <c r="O294" i="51"/>
  <c r="Q294" i="51"/>
  <c r="R294" i="51"/>
  <c r="S294" i="51"/>
  <c r="U294" i="51"/>
  <c r="V294" i="51"/>
  <c r="W294" i="51"/>
  <c r="X294" i="51"/>
  <c r="Y294" i="51"/>
  <c r="Z294" i="51"/>
  <c r="AA294" i="51"/>
  <c r="AC294" i="51"/>
  <c r="AD294" i="51"/>
  <c r="AE294" i="51"/>
  <c r="AF294" i="51"/>
  <c r="AG294" i="51"/>
  <c r="AH294" i="51"/>
  <c r="AI294" i="51"/>
  <c r="AJ294" i="51"/>
  <c r="AK294" i="51"/>
  <c r="AM294" i="51"/>
  <c r="AN294" i="51"/>
  <c r="AO294" i="51"/>
  <c r="AP294" i="51"/>
  <c r="AR294" i="51"/>
  <c r="AS294" i="51"/>
  <c r="AT294" i="51"/>
  <c r="AU294" i="51"/>
  <c r="AW294" i="51"/>
  <c r="AY294" i="51"/>
  <c r="BA294" i="51"/>
  <c r="BB294" i="51"/>
  <c r="A295" i="51"/>
  <c r="B295" i="51"/>
  <c r="D295" i="51"/>
  <c r="E295" i="51"/>
  <c r="F295" i="51"/>
  <c r="G295" i="51"/>
  <c r="H295" i="51"/>
  <c r="I295" i="51"/>
  <c r="J295" i="51"/>
  <c r="K295" i="51"/>
  <c r="L295" i="51"/>
  <c r="M295" i="51"/>
  <c r="N295" i="51"/>
  <c r="O295" i="51"/>
  <c r="Q295" i="51"/>
  <c r="R295" i="51"/>
  <c r="S295" i="51"/>
  <c r="U295" i="51"/>
  <c r="V295" i="51"/>
  <c r="W295" i="51"/>
  <c r="X295" i="51"/>
  <c r="Y295" i="51"/>
  <c r="Z295" i="51"/>
  <c r="AA295" i="51"/>
  <c r="AC295" i="51"/>
  <c r="AD295" i="51"/>
  <c r="AE295" i="51"/>
  <c r="AF295" i="51"/>
  <c r="AG295" i="51"/>
  <c r="AH295" i="51"/>
  <c r="AI295" i="51"/>
  <c r="AJ295" i="51"/>
  <c r="AK295" i="51"/>
  <c r="AM295" i="51"/>
  <c r="AN295" i="51"/>
  <c r="AO295" i="51"/>
  <c r="AP295" i="51"/>
  <c r="AR295" i="51"/>
  <c r="AS295" i="51"/>
  <c r="AT295" i="51"/>
  <c r="AU295" i="51"/>
  <c r="AW295" i="51"/>
  <c r="AY295" i="51"/>
  <c r="BA295" i="51"/>
  <c r="BB295" i="51"/>
  <c r="A296" i="51"/>
  <c r="B296" i="51"/>
  <c r="D296" i="51"/>
  <c r="E296" i="51"/>
  <c r="F296" i="51"/>
  <c r="G296" i="51"/>
  <c r="H296" i="51"/>
  <c r="I296" i="51"/>
  <c r="J296" i="51"/>
  <c r="K296" i="51"/>
  <c r="L296" i="51"/>
  <c r="M296" i="51"/>
  <c r="N296" i="51"/>
  <c r="O296" i="51"/>
  <c r="Q296" i="51"/>
  <c r="R296" i="51"/>
  <c r="S296" i="51"/>
  <c r="U296" i="51"/>
  <c r="V296" i="51"/>
  <c r="W296" i="51"/>
  <c r="X296" i="51"/>
  <c r="Y296" i="51"/>
  <c r="Z296" i="51"/>
  <c r="AA296" i="51"/>
  <c r="AC296" i="51"/>
  <c r="AD296" i="51"/>
  <c r="AE296" i="51"/>
  <c r="AF296" i="51"/>
  <c r="AG296" i="51"/>
  <c r="AH296" i="51"/>
  <c r="AI296" i="51"/>
  <c r="AJ296" i="51"/>
  <c r="AK296" i="51"/>
  <c r="AM296" i="51"/>
  <c r="AN296" i="51"/>
  <c r="AO296" i="51"/>
  <c r="AP296" i="51"/>
  <c r="AR296" i="51"/>
  <c r="AS296" i="51"/>
  <c r="AT296" i="51"/>
  <c r="AU296" i="51"/>
  <c r="AW296" i="51"/>
  <c r="AY296" i="51"/>
  <c r="BA296" i="51"/>
  <c r="BB296" i="51"/>
  <c r="A297" i="51"/>
  <c r="B297" i="51"/>
  <c r="D297" i="51"/>
  <c r="E297" i="51"/>
  <c r="F297" i="51"/>
  <c r="G297" i="51"/>
  <c r="H297" i="51"/>
  <c r="I297" i="51"/>
  <c r="J297" i="51"/>
  <c r="K297" i="51"/>
  <c r="L297" i="51"/>
  <c r="M297" i="51"/>
  <c r="N297" i="51"/>
  <c r="O297" i="51"/>
  <c r="Q297" i="51"/>
  <c r="R297" i="51"/>
  <c r="S297" i="51"/>
  <c r="U297" i="51"/>
  <c r="V297" i="51"/>
  <c r="W297" i="51"/>
  <c r="X297" i="51"/>
  <c r="Y297" i="51"/>
  <c r="Z297" i="51"/>
  <c r="AA297" i="51"/>
  <c r="AC297" i="51"/>
  <c r="AD297" i="51"/>
  <c r="AE297" i="51"/>
  <c r="AF297" i="51"/>
  <c r="AG297" i="51"/>
  <c r="AH297" i="51"/>
  <c r="AI297" i="51"/>
  <c r="AJ297" i="51"/>
  <c r="AK297" i="51"/>
  <c r="AM297" i="51"/>
  <c r="AN297" i="51"/>
  <c r="AO297" i="51"/>
  <c r="AP297" i="51"/>
  <c r="AR297" i="51"/>
  <c r="AS297" i="51"/>
  <c r="AT297" i="51"/>
  <c r="AU297" i="51"/>
  <c r="AW297" i="51"/>
  <c r="AY297" i="51"/>
  <c r="BA297" i="51"/>
  <c r="BB297" i="51"/>
  <c r="A298" i="51"/>
  <c r="B298" i="51"/>
  <c r="D298" i="51"/>
  <c r="E298" i="51"/>
  <c r="F298" i="51"/>
  <c r="G298" i="51"/>
  <c r="H298" i="51"/>
  <c r="I298" i="51"/>
  <c r="J298" i="51"/>
  <c r="K298" i="51"/>
  <c r="L298" i="51"/>
  <c r="M298" i="51"/>
  <c r="N298" i="51"/>
  <c r="O298" i="51"/>
  <c r="Q298" i="51"/>
  <c r="R298" i="51"/>
  <c r="S298" i="51"/>
  <c r="U298" i="51"/>
  <c r="V298" i="51"/>
  <c r="W298" i="51"/>
  <c r="X298" i="51"/>
  <c r="Y298" i="51"/>
  <c r="Z298" i="51"/>
  <c r="AA298" i="51"/>
  <c r="AC298" i="51"/>
  <c r="AD298" i="51"/>
  <c r="AE298" i="51"/>
  <c r="AF298" i="51"/>
  <c r="AG298" i="51"/>
  <c r="AH298" i="51"/>
  <c r="AI298" i="51"/>
  <c r="AJ298" i="51"/>
  <c r="AK298" i="51"/>
  <c r="AM298" i="51"/>
  <c r="AN298" i="51"/>
  <c r="AO298" i="51"/>
  <c r="AP298" i="51"/>
  <c r="AR298" i="51"/>
  <c r="AS298" i="51"/>
  <c r="AT298" i="51"/>
  <c r="AU298" i="51"/>
  <c r="AW298" i="51"/>
  <c r="AY298" i="51"/>
  <c r="BA298" i="51"/>
  <c r="BB298" i="51"/>
  <c r="A299" i="51"/>
  <c r="B299" i="51"/>
  <c r="D299" i="51"/>
  <c r="E299" i="51"/>
  <c r="F299" i="51"/>
  <c r="G299" i="51"/>
  <c r="H299" i="51"/>
  <c r="I299" i="51"/>
  <c r="J299" i="51"/>
  <c r="K299" i="51"/>
  <c r="L299" i="51"/>
  <c r="M299" i="51"/>
  <c r="N299" i="51"/>
  <c r="O299" i="51"/>
  <c r="Q299" i="51"/>
  <c r="R299" i="51"/>
  <c r="S299" i="51"/>
  <c r="U299" i="51"/>
  <c r="V299" i="51"/>
  <c r="W299" i="51"/>
  <c r="X299" i="51"/>
  <c r="Y299" i="51"/>
  <c r="Z299" i="51"/>
  <c r="AA299" i="51"/>
  <c r="AC299" i="51"/>
  <c r="AD299" i="51"/>
  <c r="AE299" i="51"/>
  <c r="AF299" i="51"/>
  <c r="AG299" i="51"/>
  <c r="AH299" i="51"/>
  <c r="AI299" i="51"/>
  <c r="AJ299" i="51"/>
  <c r="AK299" i="51"/>
  <c r="AM299" i="51"/>
  <c r="AN299" i="51"/>
  <c r="AO299" i="51"/>
  <c r="AP299" i="51"/>
  <c r="AR299" i="51"/>
  <c r="AS299" i="51"/>
  <c r="AT299" i="51"/>
  <c r="AU299" i="51"/>
  <c r="AW299" i="51"/>
  <c r="AY299" i="51"/>
  <c r="BA299" i="51"/>
  <c r="BB299" i="51"/>
  <c r="A300" i="51"/>
  <c r="B300" i="51"/>
  <c r="D300" i="51"/>
  <c r="E300" i="51"/>
  <c r="F300" i="51"/>
  <c r="G300" i="51"/>
  <c r="H300" i="51"/>
  <c r="I300" i="51"/>
  <c r="J300" i="51"/>
  <c r="K300" i="51"/>
  <c r="L300" i="51"/>
  <c r="M300" i="51"/>
  <c r="N300" i="51"/>
  <c r="O300" i="51"/>
  <c r="Q300" i="51"/>
  <c r="R300" i="51"/>
  <c r="S300" i="51"/>
  <c r="U300" i="51"/>
  <c r="V300" i="51"/>
  <c r="W300" i="51"/>
  <c r="X300" i="51"/>
  <c r="Y300" i="51"/>
  <c r="Z300" i="51"/>
  <c r="AA300" i="51"/>
  <c r="AC300" i="51"/>
  <c r="AD300" i="51"/>
  <c r="AE300" i="51"/>
  <c r="AF300" i="51"/>
  <c r="AG300" i="51"/>
  <c r="AH300" i="51"/>
  <c r="AI300" i="51"/>
  <c r="AJ300" i="51"/>
  <c r="AK300" i="51"/>
  <c r="AM300" i="51"/>
  <c r="AN300" i="51"/>
  <c r="AO300" i="51"/>
  <c r="AP300" i="51"/>
  <c r="AR300" i="51"/>
  <c r="AS300" i="51"/>
  <c r="AT300" i="51"/>
  <c r="AU300" i="51"/>
  <c r="AW300" i="51"/>
  <c r="AY300" i="51"/>
  <c r="BA300" i="51"/>
  <c r="BB300" i="51"/>
  <c r="A301" i="51"/>
  <c r="B301" i="51"/>
  <c r="D301" i="51"/>
  <c r="E301" i="51"/>
  <c r="F301" i="51"/>
  <c r="G301" i="51"/>
  <c r="H301" i="51"/>
  <c r="I301" i="51"/>
  <c r="J301" i="51"/>
  <c r="K301" i="51"/>
  <c r="L301" i="51"/>
  <c r="M301" i="51"/>
  <c r="N301" i="51"/>
  <c r="O301" i="51"/>
  <c r="Q301" i="51"/>
  <c r="R301" i="51"/>
  <c r="S301" i="51"/>
  <c r="U301" i="51"/>
  <c r="V301" i="51"/>
  <c r="W301" i="51"/>
  <c r="X301" i="51"/>
  <c r="Y301" i="51"/>
  <c r="Z301" i="51"/>
  <c r="AA301" i="51"/>
  <c r="AC301" i="51"/>
  <c r="AD301" i="51"/>
  <c r="AE301" i="51"/>
  <c r="AF301" i="51"/>
  <c r="AG301" i="51"/>
  <c r="AH301" i="51"/>
  <c r="AI301" i="51"/>
  <c r="AJ301" i="51"/>
  <c r="AK301" i="51"/>
  <c r="AM301" i="51"/>
  <c r="AN301" i="51"/>
  <c r="AO301" i="51"/>
  <c r="AP301" i="51"/>
  <c r="AR301" i="51"/>
  <c r="AS301" i="51"/>
  <c r="AT301" i="51"/>
  <c r="AU301" i="51"/>
  <c r="AW301" i="51"/>
  <c r="AY301" i="51"/>
  <c r="BA301" i="51"/>
  <c r="BB301" i="51"/>
  <c r="A302" i="51"/>
  <c r="B302" i="51"/>
  <c r="D302" i="51"/>
  <c r="E302" i="51"/>
  <c r="F302" i="51"/>
  <c r="G302" i="51"/>
  <c r="H302" i="51"/>
  <c r="I302" i="51"/>
  <c r="J302" i="51"/>
  <c r="K302" i="51"/>
  <c r="L302" i="51"/>
  <c r="M302" i="51"/>
  <c r="N302" i="51"/>
  <c r="O302" i="51"/>
  <c r="Q302" i="51"/>
  <c r="R302" i="51"/>
  <c r="S302" i="51"/>
  <c r="U302" i="51"/>
  <c r="V302" i="51"/>
  <c r="W302" i="51"/>
  <c r="X302" i="51"/>
  <c r="Y302" i="51"/>
  <c r="Z302" i="51"/>
  <c r="AA302" i="51"/>
  <c r="AC302" i="51"/>
  <c r="AD302" i="51"/>
  <c r="AE302" i="51"/>
  <c r="AF302" i="51"/>
  <c r="AG302" i="51"/>
  <c r="AH302" i="51"/>
  <c r="AI302" i="51"/>
  <c r="AJ302" i="51"/>
  <c r="AK302" i="51"/>
  <c r="AM302" i="51"/>
  <c r="AN302" i="51"/>
  <c r="AO302" i="51"/>
  <c r="AP302" i="51"/>
  <c r="AR302" i="51"/>
  <c r="AS302" i="51"/>
  <c r="AT302" i="51"/>
  <c r="AU302" i="51"/>
  <c r="AW302" i="51"/>
  <c r="AY302" i="51"/>
  <c r="BA302" i="51"/>
  <c r="BB302" i="51"/>
  <c r="A303" i="51"/>
  <c r="B303" i="51"/>
  <c r="D303" i="51"/>
  <c r="E303" i="51"/>
  <c r="F303" i="51"/>
  <c r="G303" i="51"/>
  <c r="H303" i="51"/>
  <c r="I303" i="51"/>
  <c r="J303" i="51"/>
  <c r="K303" i="51"/>
  <c r="L303" i="51"/>
  <c r="M303" i="51"/>
  <c r="N303" i="51"/>
  <c r="O303" i="51"/>
  <c r="Q303" i="51"/>
  <c r="R303" i="51"/>
  <c r="S303" i="51"/>
  <c r="U303" i="51"/>
  <c r="V303" i="51"/>
  <c r="W303" i="51"/>
  <c r="X303" i="51"/>
  <c r="Y303" i="51"/>
  <c r="Z303" i="51"/>
  <c r="AA303" i="51"/>
  <c r="AC303" i="51"/>
  <c r="AD303" i="51"/>
  <c r="AE303" i="51"/>
  <c r="AF303" i="51"/>
  <c r="AG303" i="51"/>
  <c r="AH303" i="51"/>
  <c r="AI303" i="51"/>
  <c r="AJ303" i="51"/>
  <c r="AK303" i="51"/>
  <c r="AM303" i="51"/>
  <c r="AN303" i="51"/>
  <c r="AO303" i="51"/>
  <c r="AP303" i="51"/>
  <c r="AR303" i="51"/>
  <c r="AS303" i="51"/>
  <c r="AT303" i="51"/>
  <c r="AU303" i="51"/>
  <c r="AW303" i="51"/>
  <c r="AY303" i="51"/>
  <c r="BA303" i="51"/>
  <c r="BB303" i="51"/>
  <c r="A304" i="51"/>
  <c r="B304" i="51"/>
  <c r="D304" i="51"/>
  <c r="E304" i="51"/>
  <c r="F304" i="51"/>
  <c r="G304" i="51"/>
  <c r="H304" i="51"/>
  <c r="I304" i="51"/>
  <c r="J304" i="51"/>
  <c r="K304" i="51"/>
  <c r="L304" i="51"/>
  <c r="M304" i="51"/>
  <c r="N304" i="51"/>
  <c r="O304" i="51"/>
  <c r="Q304" i="51"/>
  <c r="R304" i="51"/>
  <c r="S304" i="51"/>
  <c r="U304" i="51"/>
  <c r="V304" i="51"/>
  <c r="W304" i="51"/>
  <c r="X304" i="51"/>
  <c r="Y304" i="51"/>
  <c r="Z304" i="51"/>
  <c r="AA304" i="51"/>
  <c r="AC304" i="51"/>
  <c r="AD304" i="51"/>
  <c r="AE304" i="51"/>
  <c r="AF304" i="51"/>
  <c r="AG304" i="51"/>
  <c r="AH304" i="51"/>
  <c r="AI304" i="51"/>
  <c r="AJ304" i="51"/>
  <c r="AK304" i="51"/>
  <c r="AM304" i="51"/>
  <c r="AN304" i="51"/>
  <c r="AO304" i="51"/>
  <c r="AP304" i="51"/>
  <c r="AR304" i="51"/>
  <c r="AS304" i="51"/>
  <c r="AT304" i="51"/>
  <c r="AU304" i="51"/>
  <c r="AW304" i="51"/>
  <c r="AY304" i="51"/>
  <c r="BA304" i="51"/>
  <c r="BB304" i="51"/>
  <c r="A305" i="51"/>
  <c r="B305" i="51"/>
  <c r="D305" i="51"/>
  <c r="E305" i="51"/>
  <c r="F305" i="51"/>
  <c r="G305" i="51"/>
  <c r="H305" i="51"/>
  <c r="I305" i="51"/>
  <c r="J305" i="51"/>
  <c r="K305" i="51"/>
  <c r="L305" i="51"/>
  <c r="M305" i="51"/>
  <c r="N305" i="51"/>
  <c r="O305" i="51"/>
  <c r="Q305" i="51"/>
  <c r="R305" i="51"/>
  <c r="S305" i="51"/>
  <c r="U305" i="51"/>
  <c r="V305" i="51"/>
  <c r="W305" i="51"/>
  <c r="X305" i="51"/>
  <c r="Y305" i="51"/>
  <c r="Z305" i="51"/>
  <c r="AA305" i="51"/>
  <c r="AC305" i="51"/>
  <c r="AD305" i="51"/>
  <c r="AE305" i="51"/>
  <c r="AF305" i="51"/>
  <c r="AG305" i="51"/>
  <c r="AH305" i="51"/>
  <c r="AI305" i="51"/>
  <c r="AJ305" i="51"/>
  <c r="AK305" i="51"/>
  <c r="AM305" i="51"/>
  <c r="AN305" i="51"/>
  <c r="AO305" i="51"/>
  <c r="AP305" i="51"/>
  <c r="AR305" i="51"/>
  <c r="AS305" i="51"/>
  <c r="AT305" i="51"/>
  <c r="AU305" i="51"/>
  <c r="AW305" i="51"/>
  <c r="AY305" i="51"/>
  <c r="BA305" i="51"/>
  <c r="BB305" i="51"/>
  <c r="A306" i="51"/>
  <c r="B306" i="51"/>
  <c r="D306" i="51"/>
  <c r="E306" i="51"/>
  <c r="F306" i="51"/>
  <c r="G306" i="51"/>
  <c r="H306" i="51"/>
  <c r="I306" i="51"/>
  <c r="J306" i="51"/>
  <c r="K306" i="51"/>
  <c r="L306" i="51"/>
  <c r="M306" i="51"/>
  <c r="N306" i="51"/>
  <c r="O306" i="51"/>
  <c r="Q306" i="51"/>
  <c r="R306" i="51"/>
  <c r="S306" i="51"/>
  <c r="U306" i="51"/>
  <c r="V306" i="51"/>
  <c r="W306" i="51"/>
  <c r="X306" i="51"/>
  <c r="Y306" i="51"/>
  <c r="Z306" i="51"/>
  <c r="AA306" i="51"/>
  <c r="AC306" i="51"/>
  <c r="AD306" i="51"/>
  <c r="AE306" i="51"/>
  <c r="AF306" i="51"/>
  <c r="AG306" i="51"/>
  <c r="AH306" i="51"/>
  <c r="AI306" i="51"/>
  <c r="AJ306" i="51"/>
  <c r="AK306" i="51"/>
  <c r="AM306" i="51"/>
  <c r="AN306" i="51"/>
  <c r="AO306" i="51"/>
  <c r="AP306" i="51"/>
  <c r="AR306" i="51"/>
  <c r="AS306" i="51"/>
  <c r="AT306" i="51"/>
  <c r="AU306" i="51"/>
  <c r="AW306" i="51"/>
  <c r="AY306" i="51"/>
  <c r="BA306" i="51"/>
  <c r="BB306" i="51"/>
  <c r="A307" i="51"/>
  <c r="B307" i="51"/>
  <c r="D307" i="51"/>
  <c r="E307" i="51"/>
  <c r="F307" i="51"/>
  <c r="G307" i="51"/>
  <c r="H307" i="51"/>
  <c r="I307" i="51"/>
  <c r="J307" i="51"/>
  <c r="K307" i="51"/>
  <c r="L307" i="51"/>
  <c r="M307" i="51"/>
  <c r="N307" i="51"/>
  <c r="O307" i="51"/>
  <c r="Q307" i="51"/>
  <c r="R307" i="51"/>
  <c r="S307" i="51"/>
  <c r="U307" i="51"/>
  <c r="V307" i="51"/>
  <c r="W307" i="51"/>
  <c r="X307" i="51"/>
  <c r="Y307" i="51"/>
  <c r="Z307" i="51"/>
  <c r="AA307" i="51"/>
  <c r="AC307" i="51"/>
  <c r="AD307" i="51"/>
  <c r="AE307" i="51"/>
  <c r="AF307" i="51"/>
  <c r="AG307" i="51"/>
  <c r="AH307" i="51"/>
  <c r="AI307" i="51"/>
  <c r="AJ307" i="51"/>
  <c r="AK307" i="51"/>
  <c r="AM307" i="51"/>
  <c r="AN307" i="51"/>
  <c r="AO307" i="51"/>
  <c r="AP307" i="51"/>
  <c r="AR307" i="51"/>
  <c r="AS307" i="51"/>
  <c r="AT307" i="51"/>
  <c r="AU307" i="51"/>
  <c r="AW307" i="51"/>
  <c r="AY307" i="51"/>
  <c r="BA307" i="51"/>
  <c r="BB307" i="51"/>
  <c r="A308" i="51"/>
  <c r="B308" i="51"/>
  <c r="D308" i="51"/>
  <c r="E308" i="51"/>
  <c r="F308" i="51"/>
  <c r="G308" i="51"/>
  <c r="H308" i="51"/>
  <c r="I308" i="51"/>
  <c r="J308" i="51"/>
  <c r="K308" i="51"/>
  <c r="L308" i="51"/>
  <c r="M308" i="51"/>
  <c r="N308" i="51"/>
  <c r="O308" i="51"/>
  <c r="Q308" i="51"/>
  <c r="R308" i="51"/>
  <c r="S308" i="51"/>
  <c r="U308" i="51"/>
  <c r="V308" i="51"/>
  <c r="W308" i="51"/>
  <c r="X308" i="51"/>
  <c r="Y308" i="51"/>
  <c r="Z308" i="51"/>
  <c r="AA308" i="51"/>
  <c r="AC308" i="51"/>
  <c r="AD308" i="51"/>
  <c r="AE308" i="51"/>
  <c r="AF308" i="51"/>
  <c r="AG308" i="51"/>
  <c r="AH308" i="51"/>
  <c r="AI308" i="51"/>
  <c r="AJ308" i="51"/>
  <c r="AK308" i="51"/>
  <c r="AM308" i="51"/>
  <c r="AN308" i="51"/>
  <c r="AO308" i="51"/>
  <c r="AP308" i="51"/>
  <c r="AR308" i="51"/>
  <c r="AS308" i="51"/>
  <c r="AT308" i="51"/>
  <c r="AU308" i="51"/>
  <c r="AW308" i="51"/>
  <c r="AY308" i="51"/>
  <c r="BA308" i="51"/>
  <c r="BB308" i="51"/>
  <c r="A309" i="51"/>
  <c r="B309" i="51"/>
  <c r="D309" i="51"/>
  <c r="E309" i="51"/>
  <c r="F309" i="51"/>
  <c r="G309" i="51"/>
  <c r="H309" i="51"/>
  <c r="I309" i="51"/>
  <c r="J309" i="51"/>
  <c r="K309" i="51"/>
  <c r="L309" i="51"/>
  <c r="M309" i="51"/>
  <c r="N309" i="51"/>
  <c r="O309" i="51"/>
  <c r="Q309" i="51"/>
  <c r="R309" i="51"/>
  <c r="S309" i="51"/>
  <c r="U309" i="51"/>
  <c r="V309" i="51"/>
  <c r="W309" i="51"/>
  <c r="X309" i="51"/>
  <c r="Y309" i="51"/>
  <c r="Z309" i="51"/>
  <c r="AA309" i="51"/>
  <c r="AC309" i="51"/>
  <c r="AD309" i="51"/>
  <c r="AE309" i="51"/>
  <c r="AF309" i="51"/>
  <c r="AG309" i="51"/>
  <c r="AH309" i="51"/>
  <c r="AI309" i="51"/>
  <c r="AJ309" i="51"/>
  <c r="AK309" i="51"/>
  <c r="AM309" i="51"/>
  <c r="AN309" i="51"/>
  <c r="AO309" i="51"/>
  <c r="AP309" i="51"/>
  <c r="AR309" i="51"/>
  <c r="AS309" i="51"/>
  <c r="AT309" i="51"/>
  <c r="AU309" i="51"/>
  <c r="AW309" i="51"/>
  <c r="AY309" i="51"/>
  <c r="BA309" i="51"/>
  <c r="BB309" i="51"/>
  <c r="A310" i="51"/>
  <c r="B310" i="51"/>
  <c r="D310" i="51"/>
  <c r="E310" i="51"/>
  <c r="F310" i="51"/>
  <c r="G310" i="51"/>
  <c r="H310" i="51"/>
  <c r="I310" i="51"/>
  <c r="J310" i="51"/>
  <c r="K310" i="51"/>
  <c r="L310" i="51"/>
  <c r="M310" i="51"/>
  <c r="N310" i="51"/>
  <c r="O310" i="51"/>
  <c r="Q310" i="51"/>
  <c r="R310" i="51"/>
  <c r="S310" i="51"/>
  <c r="U310" i="51"/>
  <c r="V310" i="51"/>
  <c r="W310" i="51"/>
  <c r="X310" i="51"/>
  <c r="Y310" i="51"/>
  <c r="Z310" i="51"/>
  <c r="AA310" i="51"/>
  <c r="AC310" i="51"/>
  <c r="AD310" i="51"/>
  <c r="AE310" i="51"/>
  <c r="AF310" i="51"/>
  <c r="AG310" i="51"/>
  <c r="AH310" i="51"/>
  <c r="AI310" i="51"/>
  <c r="AJ310" i="51"/>
  <c r="AK310" i="51"/>
  <c r="AM310" i="51"/>
  <c r="AN310" i="51"/>
  <c r="AO310" i="51"/>
  <c r="AP310" i="51"/>
  <c r="AR310" i="51"/>
  <c r="AS310" i="51"/>
  <c r="AT310" i="51"/>
  <c r="AU310" i="51"/>
  <c r="AW310" i="51"/>
  <c r="AY310" i="51"/>
  <c r="BA310" i="51"/>
  <c r="BB310" i="51"/>
  <c r="A311" i="51"/>
  <c r="B311" i="51"/>
  <c r="D311" i="51"/>
  <c r="E311" i="51"/>
  <c r="F311" i="51"/>
  <c r="G311" i="51"/>
  <c r="H311" i="51"/>
  <c r="I311" i="51"/>
  <c r="J311" i="51"/>
  <c r="K311" i="51"/>
  <c r="L311" i="51"/>
  <c r="M311" i="51"/>
  <c r="N311" i="51"/>
  <c r="O311" i="51"/>
  <c r="Q311" i="51"/>
  <c r="R311" i="51"/>
  <c r="S311" i="51"/>
  <c r="U311" i="51"/>
  <c r="V311" i="51"/>
  <c r="W311" i="51"/>
  <c r="X311" i="51"/>
  <c r="Y311" i="51"/>
  <c r="Z311" i="51"/>
  <c r="AA311" i="51"/>
  <c r="AC311" i="51"/>
  <c r="AD311" i="51"/>
  <c r="AE311" i="51"/>
  <c r="AF311" i="51"/>
  <c r="AG311" i="51"/>
  <c r="AH311" i="51"/>
  <c r="AI311" i="51"/>
  <c r="AJ311" i="51"/>
  <c r="AK311" i="51"/>
  <c r="AM311" i="51"/>
  <c r="AN311" i="51"/>
  <c r="AO311" i="51"/>
  <c r="AP311" i="51"/>
  <c r="AR311" i="51"/>
  <c r="AS311" i="51"/>
  <c r="AT311" i="51"/>
  <c r="AU311" i="51"/>
  <c r="AW311" i="51"/>
  <c r="AY311" i="51"/>
  <c r="BA311" i="51"/>
  <c r="BB311" i="51"/>
  <c r="A312" i="51"/>
  <c r="B312" i="51"/>
  <c r="D312" i="51"/>
  <c r="E312" i="51"/>
  <c r="F312" i="51"/>
  <c r="G312" i="51"/>
  <c r="H312" i="51"/>
  <c r="I312" i="51"/>
  <c r="J312" i="51"/>
  <c r="K312" i="51"/>
  <c r="L312" i="51"/>
  <c r="M312" i="51"/>
  <c r="N312" i="51"/>
  <c r="O312" i="51"/>
  <c r="Q312" i="51"/>
  <c r="R312" i="51"/>
  <c r="S312" i="51"/>
  <c r="U312" i="51"/>
  <c r="V312" i="51"/>
  <c r="W312" i="51"/>
  <c r="X312" i="51"/>
  <c r="Y312" i="51"/>
  <c r="Z312" i="51"/>
  <c r="AA312" i="51"/>
  <c r="AC312" i="51"/>
  <c r="AD312" i="51"/>
  <c r="AE312" i="51"/>
  <c r="AF312" i="51"/>
  <c r="AG312" i="51"/>
  <c r="AH312" i="51"/>
  <c r="AI312" i="51"/>
  <c r="AJ312" i="51"/>
  <c r="AK312" i="51"/>
  <c r="AM312" i="51"/>
  <c r="AN312" i="51"/>
  <c r="AO312" i="51"/>
  <c r="AP312" i="51"/>
  <c r="AR312" i="51"/>
  <c r="AS312" i="51"/>
  <c r="AT312" i="51"/>
  <c r="AU312" i="51"/>
  <c r="AW312" i="51"/>
  <c r="AY312" i="51"/>
  <c r="BA312" i="51"/>
  <c r="BB312" i="51"/>
  <c r="A313" i="51"/>
  <c r="B313" i="51"/>
  <c r="D313" i="51"/>
  <c r="E313" i="51"/>
  <c r="F313" i="51"/>
  <c r="G313" i="51"/>
  <c r="H313" i="51"/>
  <c r="I313" i="51"/>
  <c r="J313" i="51"/>
  <c r="K313" i="51"/>
  <c r="L313" i="51"/>
  <c r="M313" i="51"/>
  <c r="N313" i="51"/>
  <c r="O313" i="51"/>
  <c r="Q313" i="51"/>
  <c r="R313" i="51"/>
  <c r="S313" i="51"/>
  <c r="U313" i="51"/>
  <c r="V313" i="51"/>
  <c r="W313" i="51"/>
  <c r="X313" i="51"/>
  <c r="Y313" i="51"/>
  <c r="Z313" i="51"/>
  <c r="AA313" i="51"/>
  <c r="AC313" i="51"/>
  <c r="AD313" i="51"/>
  <c r="AE313" i="51"/>
  <c r="AF313" i="51"/>
  <c r="AG313" i="51"/>
  <c r="AH313" i="51"/>
  <c r="AI313" i="51"/>
  <c r="AJ313" i="51"/>
  <c r="AK313" i="51"/>
  <c r="AM313" i="51"/>
  <c r="AN313" i="51"/>
  <c r="AO313" i="51"/>
  <c r="AP313" i="51"/>
  <c r="AR313" i="51"/>
  <c r="AS313" i="51"/>
  <c r="AT313" i="51"/>
  <c r="AU313" i="51"/>
  <c r="AW313" i="51"/>
  <c r="AY313" i="51"/>
  <c r="BA313" i="51"/>
  <c r="BB313" i="51"/>
  <c r="A314" i="51"/>
  <c r="B314" i="51"/>
  <c r="D314" i="51"/>
  <c r="E314" i="51"/>
  <c r="F314" i="51"/>
  <c r="G314" i="51"/>
  <c r="H314" i="51"/>
  <c r="I314" i="51"/>
  <c r="J314" i="51"/>
  <c r="K314" i="51"/>
  <c r="L314" i="51"/>
  <c r="M314" i="51"/>
  <c r="N314" i="51"/>
  <c r="O314" i="51"/>
  <c r="Q314" i="51"/>
  <c r="R314" i="51"/>
  <c r="S314" i="51"/>
  <c r="U314" i="51"/>
  <c r="V314" i="51"/>
  <c r="W314" i="51"/>
  <c r="X314" i="51"/>
  <c r="Y314" i="51"/>
  <c r="Z314" i="51"/>
  <c r="AA314" i="51"/>
  <c r="AC314" i="51"/>
  <c r="AD314" i="51"/>
  <c r="AE314" i="51"/>
  <c r="AF314" i="51"/>
  <c r="AG314" i="51"/>
  <c r="AH314" i="51"/>
  <c r="AI314" i="51"/>
  <c r="AJ314" i="51"/>
  <c r="AK314" i="51"/>
  <c r="AM314" i="51"/>
  <c r="AN314" i="51"/>
  <c r="AO314" i="51"/>
  <c r="AP314" i="51"/>
  <c r="AR314" i="51"/>
  <c r="AS314" i="51"/>
  <c r="AT314" i="51"/>
  <c r="AU314" i="51"/>
  <c r="AW314" i="51"/>
  <c r="AY314" i="51"/>
  <c r="BA314" i="51"/>
  <c r="BB314" i="51"/>
  <c r="A315" i="51"/>
  <c r="B315" i="51"/>
  <c r="D315" i="51"/>
  <c r="E315" i="51"/>
  <c r="F315" i="51"/>
  <c r="G315" i="51"/>
  <c r="H315" i="51"/>
  <c r="I315" i="51"/>
  <c r="J315" i="51"/>
  <c r="K315" i="51"/>
  <c r="L315" i="51"/>
  <c r="M315" i="51"/>
  <c r="N315" i="51"/>
  <c r="O315" i="51"/>
  <c r="Q315" i="51"/>
  <c r="R315" i="51"/>
  <c r="S315" i="51"/>
  <c r="U315" i="51"/>
  <c r="V315" i="51"/>
  <c r="W315" i="51"/>
  <c r="X315" i="51"/>
  <c r="Y315" i="51"/>
  <c r="Z315" i="51"/>
  <c r="AA315" i="51"/>
  <c r="AC315" i="51"/>
  <c r="AD315" i="51"/>
  <c r="AE315" i="51"/>
  <c r="AF315" i="51"/>
  <c r="AG315" i="51"/>
  <c r="AH315" i="51"/>
  <c r="AI315" i="51"/>
  <c r="AJ315" i="51"/>
  <c r="AK315" i="51"/>
  <c r="AM315" i="51"/>
  <c r="AN315" i="51"/>
  <c r="AO315" i="51"/>
  <c r="AP315" i="51"/>
  <c r="AR315" i="51"/>
  <c r="AS315" i="51"/>
  <c r="AT315" i="51"/>
  <c r="AU315" i="51"/>
  <c r="AW315" i="51"/>
  <c r="AY315" i="51"/>
  <c r="BA315" i="51"/>
  <c r="BB315" i="51"/>
  <c r="A316" i="51"/>
  <c r="B316" i="51"/>
  <c r="D316" i="51"/>
  <c r="E316" i="51"/>
  <c r="F316" i="51"/>
  <c r="G316" i="51"/>
  <c r="H316" i="51"/>
  <c r="I316" i="51"/>
  <c r="J316" i="51"/>
  <c r="K316" i="51"/>
  <c r="L316" i="51"/>
  <c r="M316" i="51"/>
  <c r="N316" i="51"/>
  <c r="O316" i="51"/>
  <c r="Q316" i="51"/>
  <c r="R316" i="51"/>
  <c r="S316" i="51"/>
  <c r="U316" i="51"/>
  <c r="V316" i="51"/>
  <c r="W316" i="51"/>
  <c r="X316" i="51"/>
  <c r="Y316" i="51"/>
  <c r="Z316" i="51"/>
  <c r="AA316" i="51"/>
  <c r="AC316" i="51"/>
  <c r="AD316" i="51"/>
  <c r="AE316" i="51"/>
  <c r="AF316" i="51"/>
  <c r="AG316" i="51"/>
  <c r="AH316" i="51"/>
  <c r="AI316" i="51"/>
  <c r="AJ316" i="51"/>
  <c r="AK316" i="51"/>
  <c r="AM316" i="51"/>
  <c r="AN316" i="51"/>
  <c r="AO316" i="51"/>
  <c r="AP316" i="51"/>
  <c r="AR316" i="51"/>
  <c r="AS316" i="51"/>
  <c r="AT316" i="51"/>
  <c r="AU316" i="51"/>
  <c r="AW316" i="51"/>
  <c r="AY316" i="51"/>
  <c r="BA316" i="51"/>
  <c r="BB316" i="51"/>
  <c r="A317" i="51"/>
  <c r="B317" i="51"/>
  <c r="D317" i="51"/>
  <c r="E317" i="51"/>
  <c r="F317" i="51"/>
  <c r="G317" i="51"/>
  <c r="H317" i="51"/>
  <c r="I317" i="51"/>
  <c r="J317" i="51"/>
  <c r="K317" i="51"/>
  <c r="L317" i="51"/>
  <c r="M317" i="51"/>
  <c r="N317" i="51"/>
  <c r="O317" i="51"/>
  <c r="Q317" i="51"/>
  <c r="R317" i="51"/>
  <c r="S317" i="51"/>
  <c r="U317" i="51"/>
  <c r="V317" i="51"/>
  <c r="W317" i="51"/>
  <c r="X317" i="51"/>
  <c r="Y317" i="51"/>
  <c r="Z317" i="51"/>
  <c r="AA317" i="51"/>
  <c r="AC317" i="51"/>
  <c r="AD317" i="51"/>
  <c r="AE317" i="51"/>
  <c r="AF317" i="51"/>
  <c r="AG317" i="51"/>
  <c r="AH317" i="51"/>
  <c r="AI317" i="51"/>
  <c r="AJ317" i="51"/>
  <c r="AK317" i="51"/>
  <c r="AM317" i="51"/>
  <c r="AN317" i="51"/>
  <c r="AO317" i="51"/>
  <c r="AP317" i="51"/>
  <c r="AR317" i="51"/>
  <c r="AS317" i="51"/>
  <c r="AT317" i="51"/>
  <c r="AU317" i="51"/>
  <c r="AW317" i="51"/>
  <c r="AY317" i="51"/>
  <c r="BA317" i="51"/>
  <c r="BB317" i="51"/>
  <c r="A318" i="51"/>
  <c r="B318" i="51"/>
  <c r="D318" i="51"/>
  <c r="E318" i="51"/>
  <c r="F318" i="51"/>
  <c r="G318" i="51"/>
  <c r="H318" i="51"/>
  <c r="I318" i="51"/>
  <c r="J318" i="51"/>
  <c r="K318" i="51"/>
  <c r="L318" i="51"/>
  <c r="M318" i="51"/>
  <c r="N318" i="51"/>
  <c r="O318" i="51"/>
  <c r="Q318" i="51"/>
  <c r="R318" i="51"/>
  <c r="S318" i="51"/>
  <c r="U318" i="51"/>
  <c r="V318" i="51"/>
  <c r="W318" i="51"/>
  <c r="X318" i="51"/>
  <c r="Y318" i="51"/>
  <c r="Z318" i="51"/>
  <c r="AA318" i="51"/>
  <c r="AC318" i="51"/>
  <c r="AD318" i="51"/>
  <c r="AE318" i="51"/>
  <c r="AF318" i="51"/>
  <c r="AG318" i="51"/>
  <c r="AH318" i="51"/>
  <c r="AI318" i="51"/>
  <c r="AJ318" i="51"/>
  <c r="AK318" i="51"/>
  <c r="AM318" i="51"/>
  <c r="AN318" i="51"/>
  <c r="AO318" i="51"/>
  <c r="AP318" i="51"/>
  <c r="AR318" i="51"/>
  <c r="AS318" i="51"/>
  <c r="AT318" i="51"/>
  <c r="AU318" i="51"/>
  <c r="AW318" i="51"/>
  <c r="AY318" i="51"/>
  <c r="BA318" i="51"/>
  <c r="BB318" i="51"/>
  <c r="A319" i="51"/>
  <c r="B319" i="51"/>
  <c r="D319" i="51"/>
  <c r="E319" i="51"/>
  <c r="F319" i="51"/>
  <c r="G319" i="51"/>
  <c r="H319" i="51"/>
  <c r="I319" i="51"/>
  <c r="J319" i="51"/>
  <c r="K319" i="51"/>
  <c r="L319" i="51"/>
  <c r="M319" i="51"/>
  <c r="N319" i="51"/>
  <c r="O319" i="51"/>
  <c r="Q319" i="51"/>
  <c r="R319" i="51"/>
  <c r="S319" i="51"/>
  <c r="U319" i="51"/>
  <c r="V319" i="51"/>
  <c r="W319" i="51"/>
  <c r="X319" i="51"/>
  <c r="Y319" i="51"/>
  <c r="Z319" i="51"/>
  <c r="AA319" i="51"/>
  <c r="AC319" i="51"/>
  <c r="AD319" i="51"/>
  <c r="AE319" i="51"/>
  <c r="AF319" i="51"/>
  <c r="AG319" i="51"/>
  <c r="AH319" i="51"/>
  <c r="AI319" i="51"/>
  <c r="AJ319" i="51"/>
  <c r="AK319" i="51"/>
  <c r="AM319" i="51"/>
  <c r="AN319" i="51"/>
  <c r="AO319" i="51"/>
  <c r="AP319" i="51"/>
  <c r="AR319" i="51"/>
  <c r="AS319" i="51"/>
  <c r="AT319" i="51"/>
  <c r="AU319" i="51"/>
  <c r="AW319" i="51"/>
  <c r="AY319" i="51"/>
  <c r="BA319" i="51"/>
  <c r="BB319" i="51"/>
  <c r="A320" i="51"/>
  <c r="B320" i="51"/>
  <c r="D320" i="51"/>
  <c r="E320" i="51"/>
  <c r="F320" i="51"/>
  <c r="G320" i="51"/>
  <c r="H320" i="51"/>
  <c r="I320" i="51"/>
  <c r="J320" i="51"/>
  <c r="K320" i="51"/>
  <c r="L320" i="51"/>
  <c r="M320" i="51"/>
  <c r="N320" i="51"/>
  <c r="O320" i="51"/>
  <c r="Q320" i="51"/>
  <c r="R320" i="51"/>
  <c r="S320" i="51"/>
  <c r="U320" i="51"/>
  <c r="V320" i="51"/>
  <c r="W320" i="51"/>
  <c r="X320" i="51"/>
  <c r="Y320" i="51"/>
  <c r="Z320" i="51"/>
  <c r="AA320" i="51"/>
  <c r="AC320" i="51"/>
  <c r="AD320" i="51"/>
  <c r="AE320" i="51"/>
  <c r="AF320" i="51"/>
  <c r="AG320" i="51"/>
  <c r="AH320" i="51"/>
  <c r="AI320" i="51"/>
  <c r="AJ320" i="51"/>
  <c r="AK320" i="51"/>
  <c r="AM320" i="51"/>
  <c r="AN320" i="51"/>
  <c r="AO320" i="51"/>
  <c r="AP320" i="51"/>
  <c r="AR320" i="51"/>
  <c r="AS320" i="51"/>
  <c r="AT320" i="51"/>
  <c r="AU320" i="51"/>
  <c r="AW320" i="51"/>
  <c r="AY320" i="51"/>
  <c r="BA320" i="51"/>
  <c r="BB320" i="51"/>
  <c r="A321" i="51"/>
  <c r="B321" i="51"/>
  <c r="D321" i="51"/>
  <c r="E321" i="51"/>
  <c r="F321" i="51"/>
  <c r="G321" i="51"/>
  <c r="H321" i="51"/>
  <c r="I321" i="51"/>
  <c r="J321" i="51"/>
  <c r="K321" i="51"/>
  <c r="L321" i="51"/>
  <c r="M321" i="51"/>
  <c r="N321" i="51"/>
  <c r="O321" i="51"/>
  <c r="Q321" i="51"/>
  <c r="R321" i="51"/>
  <c r="S321" i="51"/>
  <c r="U321" i="51"/>
  <c r="V321" i="51"/>
  <c r="W321" i="51"/>
  <c r="X321" i="51"/>
  <c r="Y321" i="51"/>
  <c r="Z321" i="51"/>
  <c r="AA321" i="51"/>
  <c r="AC321" i="51"/>
  <c r="AD321" i="51"/>
  <c r="AE321" i="51"/>
  <c r="AF321" i="51"/>
  <c r="AG321" i="51"/>
  <c r="AH321" i="51"/>
  <c r="AI321" i="51"/>
  <c r="AJ321" i="51"/>
  <c r="AK321" i="51"/>
  <c r="AM321" i="51"/>
  <c r="AN321" i="51"/>
  <c r="AO321" i="51"/>
  <c r="AP321" i="51"/>
  <c r="AR321" i="51"/>
  <c r="AS321" i="51"/>
  <c r="AT321" i="51"/>
  <c r="AU321" i="51"/>
  <c r="AW321" i="51"/>
  <c r="AY321" i="51"/>
  <c r="BA321" i="51"/>
  <c r="BB321" i="51"/>
  <c r="A322" i="51"/>
  <c r="B322" i="51"/>
  <c r="D322" i="51"/>
  <c r="E322" i="51"/>
  <c r="F322" i="51"/>
  <c r="G322" i="51"/>
  <c r="H322" i="51"/>
  <c r="I322" i="51"/>
  <c r="J322" i="51"/>
  <c r="K322" i="51"/>
  <c r="L322" i="51"/>
  <c r="M322" i="51"/>
  <c r="N322" i="51"/>
  <c r="O322" i="51"/>
  <c r="Q322" i="51"/>
  <c r="R322" i="51"/>
  <c r="S322" i="51"/>
  <c r="U322" i="51"/>
  <c r="V322" i="51"/>
  <c r="W322" i="51"/>
  <c r="X322" i="51"/>
  <c r="Y322" i="51"/>
  <c r="Z322" i="51"/>
  <c r="AA322" i="51"/>
  <c r="AC322" i="51"/>
  <c r="AD322" i="51"/>
  <c r="AE322" i="51"/>
  <c r="AF322" i="51"/>
  <c r="AG322" i="51"/>
  <c r="AH322" i="51"/>
  <c r="AI322" i="51"/>
  <c r="AJ322" i="51"/>
  <c r="AK322" i="51"/>
  <c r="AM322" i="51"/>
  <c r="AN322" i="51"/>
  <c r="AO322" i="51"/>
  <c r="AP322" i="51"/>
  <c r="AR322" i="51"/>
  <c r="AS322" i="51"/>
  <c r="AT322" i="51"/>
  <c r="AU322" i="51"/>
  <c r="AW322" i="51"/>
  <c r="AY322" i="51"/>
  <c r="BA322" i="51"/>
  <c r="BB322" i="51"/>
  <c r="A323" i="51"/>
  <c r="B323" i="51"/>
  <c r="D323" i="51"/>
  <c r="E323" i="51"/>
  <c r="F323" i="51"/>
  <c r="G323" i="51"/>
  <c r="H323" i="51"/>
  <c r="I323" i="51"/>
  <c r="J323" i="51"/>
  <c r="K323" i="51"/>
  <c r="L323" i="51"/>
  <c r="M323" i="51"/>
  <c r="N323" i="51"/>
  <c r="O323" i="51"/>
  <c r="Q323" i="51"/>
  <c r="R323" i="51"/>
  <c r="S323" i="51"/>
  <c r="U323" i="51"/>
  <c r="V323" i="51"/>
  <c r="W323" i="51"/>
  <c r="X323" i="51"/>
  <c r="Y323" i="51"/>
  <c r="Z323" i="51"/>
  <c r="AA323" i="51"/>
  <c r="AC323" i="51"/>
  <c r="AD323" i="51"/>
  <c r="AE323" i="51"/>
  <c r="AF323" i="51"/>
  <c r="AG323" i="51"/>
  <c r="AH323" i="51"/>
  <c r="AI323" i="51"/>
  <c r="AJ323" i="51"/>
  <c r="AK323" i="51"/>
  <c r="AM323" i="51"/>
  <c r="AN323" i="51"/>
  <c r="AO323" i="51"/>
  <c r="AP323" i="51"/>
  <c r="AR323" i="51"/>
  <c r="AS323" i="51"/>
  <c r="AT323" i="51"/>
  <c r="AU323" i="51"/>
  <c r="AW323" i="51"/>
  <c r="AY323" i="51"/>
  <c r="BA323" i="51"/>
  <c r="BB323" i="51"/>
  <c r="A324" i="51"/>
  <c r="B324" i="51"/>
  <c r="D324" i="51"/>
  <c r="E324" i="51"/>
  <c r="F324" i="51"/>
  <c r="G324" i="51"/>
  <c r="H324" i="51"/>
  <c r="I324" i="51"/>
  <c r="J324" i="51"/>
  <c r="K324" i="51"/>
  <c r="L324" i="51"/>
  <c r="M324" i="51"/>
  <c r="N324" i="51"/>
  <c r="O324" i="51"/>
  <c r="Q324" i="51"/>
  <c r="R324" i="51"/>
  <c r="S324" i="51"/>
  <c r="U324" i="51"/>
  <c r="V324" i="51"/>
  <c r="W324" i="51"/>
  <c r="X324" i="51"/>
  <c r="Y324" i="51"/>
  <c r="Z324" i="51"/>
  <c r="AA324" i="51"/>
  <c r="AC324" i="51"/>
  <c r="AD324" i="51"/>
  <c r="AE324" i="51"/>
  <c r="AF324" i="51"/>
  <c r="AG324" i="51"/>
  <c r="AH324" i="51"/>
  <c r="AI324" i="51"/>
  <c r="AJ324" i="51"/>
  <c r="AK324" i="51"/>
  <c r="AM324" i="51"/>
  <c r="AN324" i="51"/>
  <c r="AO324" i="51"/>
  <c r="AP324" i="51"/>
  <c r="AR324" i="51"/>
  <c r="AS324" i="51"/>
  <c r="AT324" i="51"/>
  <c r="AU324" i="51"/>
  <c r="AW324" i="51"/>
  <c r="AY324" i="51"/>
  <c r="BA324" i="51"/>
  <c r="BB324" i="51"/>
  <c r="A325" i="51"/>
  <c r="B325" i="51"/>
  <c r="D325" i="51"/>
  <c r="E325" i="51"/>
  <c r="F325" i="51"/>
  <c r="G325" i="51"/>
  <c r="H325" i="51"/>
  <c r="I325" i="51"/>
  <c r="J325" i="51"/>
  <c r="K325" i="51"/>
  <c r="L325" i="51"/>
  <c r="M325" i="51"/>
  <c r="N325" i="51"/>
  <c r="O325" i="51"/>
  <c r="Q325" i="51"/>
  <c r="R325" i="51"/>
  <c r="S325" i="51"/>
  <c r="U325" i="51"/>
  <c r="V325" i="51"/>
  <c r="W325" i="51"/>
  <c r="X325" i="51"/>
  <c r="Y325" i="51"/>
  <c r="Z325" i="51"/>
  <c r="AA325" i="51"/>
  <c r="AC325" i="51"/>
  <c r="AD325" i="51"/>
  <c r="AE325" i="51"/>
  <c r="AF325" i="51"/>
  <c r="AG325" i="51"/>
  <c r="AH325" i="51"/>
  <c r="AI325" i="51"/>
  <c r="AJ325" i="51"/>
  <c r="AK325" i="51"/>
  <c r="AM325" i="51"/>
  <c r="AN325" i="51"/>
  <c r="AO325" i="51"/>
  <c r="AP325" i="51"/>
  <c r="AR325" i="51"/>
  <c r="AS325" i="51"/>
  <c r="AT325" i="51"/>
  <c r="AU325" i="51"/>
  <c r="AW325" i="51"/>
  <c r="AY325" i="51"/>
  <c r="BA325" i="51"/>
  <c r="BB325" i="51"/>
  <c r="A326" i="51"/>
  <c r="B326" i="51"/>
  <c r="D326" i="51"/>
  <c r="E326" i="51"/>
  <c r="F326" i="51"/>
  <c r="G326" i="51"/>
  <c r="H326" i="51"/>
  <c r="I326" i="51"/>
  <c r="J326" i="51"/>
  <c r="K326" i="51"/>
  <c r="L326" i="51"/>
  <c r="M326" i="51"/>
  <c r="N326" i="51"/>
  <c r="O326" i="51"/>
  <c r="Q326" i="51"/>
  <c r="R326" i="51"/>
  <c r="S326" i="51"/>
  <c r="U326" i="51"/>
  <c r="V326" i="51"/>
  <c r="W326" i="51"/>
  <c r="X326" i="51"/>
  <c r="Y326" i="51"/>
  <c r="Z326" i="51"/>
  <c r="AA326" i="51"/>
  <c r="AC326" i="51"/>
  <c r="AD326" i="51"/>
  <c r="AE326" i="51"/>
  <c r="AF326" i="51"/>
  <c r="AG326" i="51"/>
  <c r="AH326" i="51"/>
  <c r="AI326" i="51"/>
  <c r="AJ326" i="51"/>
  <c r="AK326" i="51"/>
  <c r="AM326" i="51"/>
  <c r="AN326" i="51"/>
  <c r="AO326" i="51"/>
  <c r="AP326" i="51"/>
  <c r="AR326" i="51"/>
  <c r="AS326" i="51"/>
  <c r="AT326" i="51"/>
  <c r="AU326" i="51"/>
  <c r="AW326" i="51"/>
  <c r="AY326" i="51"/>
  <c r="BA326" i="51"/>
  <c r="BB326" i="51"/>
  <c r="A327" i="51"/>
  <c r="B327" i="51"/>
  <c r="D327" i="51"/>
  <c r="E327" i="51"/>
  <c r="F327" i="51"/>
  <c r="G327" i="51"/>
  <c r="H327" i="51"/>
  <c r="I327" i="51"/>
  <c r="J327" i="51"/>
  <c r="K327" i="51"/>
  <c r="L327" i="51"/>
  <c r="M327" i="51"/>
  <c r="N327" i="51"/>
  <c r="O327" i="51"/>
  <c r="Q327" i="51"/>
  <c r="R327" i="51"/>
  <c r="S327" i="51"/>
  <c r="U327" i="51"/>
  <c r="V327" i="51"/>
  <c r="W327" i="51"/>
  <c r="X327" i="51"/>
  <c r="Y327" i="51"/>
  <c r="Z327" i="51"/>
  <c r="AA327" i="51"/>
  <c r="AC327" i="51"/>
  <c r="AD327" i="51"/>
  <c r="AE327" i="51"/>
  <c r="AF327" i="51"/>
  <c r="AG327" i="51"/>
  <c r="AH327" i="51"/>
  <c r="AI327" i="51"/>
  <c r="AJ327" i="51"/>
  <c r="AK327" i="51"/>
  <c r="AM327" i="51"/>
  <c r="AN327" i="51"/>
  <c r="AO327" i="51"/>
  <c r="AP327" i="51"/>
  <c r="AR327" i="51"/>
  <c r="AS327" i="51"/>
  <c r="AT327" i="51"/>
  <c r="AU327" i="51"/>
  <c r="AW327" i="51"/>
  <c r="AY327" i="51"/>
  <c r="BA327" i="51"/>
  <c r="BB327" i="51"/>
  <c r="A328" i="51"/>
  <c r="B328" i="51"/>
  <c r="D328" i="51"/>
  <c r="E328" i="51"/>
  <c r="F328" i="51"/>
  <c r="G328" i="51"/>
  <c r="H328" i="51"/>
  <c r="I328" i="51"/>
  <c r="J328" i="51"/>
  <c r="K328" i="51"/>
  <c r="L328" i="51"/>
  <c r="M328" i="51"/>
  <c r="N328" i="51"/>
  <c r="O328" i="51"/>
  <c r="Q328" i="51"/>
  <c r="R328" i="51"/>
  <c r="S328" i="51"/>
  <c r="U328" i="51"/>
  <c r="V328" i="51"/>
  <c r="W328" i="51"/>
  <c r="X328" i="51"/>
  <c r="Y328" i="51"/>
  <c r="Z328" i="51"/>
  <c r="AA328" i="51"/>
  <c r="AC328" i="51"/>
  <c r="AD328" i="51"/>
  <c r="AE328" i="51"/>
  <c r="AF328" i="51"/>
  <c r="AG328" i="51"/>
  <c r="AH328" i="51"/>
  <c r="AI328" i="51"/>
  <c r="AJ328" i="51"/>
  <c r="AK328" i="51"/>
  <c r="AM328" i="51"/>
  <c r="AN328" i="51"/>
  <c r="AO328" i="51"/>
  <c r="AP328" i="51"/>
  <c r="AR328" i="51"/>
  <c r="AS328" i="51"/>
  <c r="AT328" i="51"/>
  <c r="AU328" i="51"/>
  <c r="AW328" i="51"/>
  <c r="AY328" i="51"/>
  <c r="BA328" i="51"/>
  <c r="BB328" i="51"/>
  <c r="A329" i="51"/>
  <c r="B329" i="51"/>
  <c r="D329" i="51"/>
  <c r="E329" i="51"/>
  <c r="F329" i="51"/>
  <c r="G329" i="51"/>
  <c r="H329" i="51"/>
  <c r="I329" i="51"/>
  <c r="J329" i="51"/>
  <c r="K329" i="51"/>
  <c r="L329" i="51"/>
  <c r="M329" i="51"/>
  <c r="N329" i="51"/>
  <c r="O329" i="51"/>
  <c r="Q329" i="51"/>
  <c r="R329" i="51"/>
  <c r="S329" i="51"/>
  <c r="U329" i="51"/>
  <c r="V329" i="51"/>
  <c r="W329" i="51"/>
  <c r="X329" i="51"/>
  <c r="Y329" i="51"/>
  <c r="Z329" i="51"/>
  <c r="AA329" i="51"/>
  <c r="AC329" i="51"/>
  <c r="AD329" i="51"/>
  <c r="AE329" i="51"/>
  <c r="AF329" i="51"/>
  <c r="AG329" i="51"/>
  <c r="AH329" i="51"/>
  <c r="AI329" i="51"/>
  <c r="AJ329" i="51"/>
  <c r="AK329" i="51"/>
  <c r="AM329" i="51"/>
  <c r="AN329" i="51"/>
  <c r="AO329" i="51"/>
  <c r="AP329" i="51"/>
  <c r="AR329" i="51"/>
  <c r="AS329" i="51"/>
  <c r="AT329" i="51"/>
  <c r="AU329" i="51"/>
  <c r="AW329" i="51"/>
  <c r="AY329" i="51"/>
  <c r="BA329" i="51"/>
  <c r="BB329" i="51"/>
  <c r="A330" i="51"/>
  <c r="B330" i="51"/>
  <c r="D330" i="51"/>
  <c r="E330" i="51"/>
  <c r="F330" i="51"/>
  <c r="G330" i="51"/>
  <c r="H330" i="51"/>
  <c r="I330" i="51"/>
  <c r="J330" i="51"/>
  <c r="K330" i="51"/>
  <c r="L330" i="51"/>
  <c r="M330" i="51"/>
  <c r="N330" i="51"/>
  <c r="O330" i="51"/>
  <c r="Q330" i="51"/>
  <c r="R330" i="51"/>
  <c r="S330" i="51"/>
  <c r="U330" i="51"/>
  <c r="V330" i="51"/>
  <c r="W330" i="51"/>
  <c r="X330" i="51"/>
  <c r="Y330" i="51"/>
  <c r="Z330" i="51"/>
  <c r="AA330" i="51"/>
  <c r="AC330" i="51"/>
  <c r="AD330" i="51"/>
  <c r="AE330" i="51"/>
  <c r="AF330" i="51"/>
  <c r="AG330" i="51"/>
  <c r="AH330" i="51"/>
  <c r="AI330" i="51"/>
  <c r="AJ330" i="51"/>
  <c r="AK330" i="51"/>
  <c r="AM330" i="51"/>
  <c r="AN330" i="51"/>
  <c r="AO330" i="51"/>
  <c r="AP330" i="51"/>
  <c r="AR330" i="51"/>
  <c r="AS330" i="51"/>
  <c r="AT330" i="51"/>
  <c r="AU330" i="51"/>
  <c r="AW330" i="51"/>
  <c r="AY330" i="51"/>
  <c r="BA330" i="51"/>
  <c r="BB330" i="51"/>
  <c r="A331" i="51"/>
  <c r="B331" i="51"/>
  <c r="D331" i="51"/>
  <c r="E331" i="51"/>
  <c r="F331" i="51"/>
  <c r="G331" i="51"/>
  <c r="H331" i="51"/>
  <c r="I331" i="51"/>
  <c r="J331" i="51"/>
  <c r="K331" i="51"/>
  <c r="L331" i="51"/>
  <c r="M331" i="51"/>
  <c r="N331" i="51"/>
  <c r="O331" i="51"/>
  <c r="Q331" i="51"/>
  <c r="R331" i="51"/>
  <c r="S331" i="51"/>
  <c r="U331" i="51"/>
  <c r="V331" i="51"/>
  <c r="W331" i="51"/>
  <c r="X331" i="51"/>
  <c r="Y331" i="51"/>
  <c r="Z331" i="51"/>
  <c r="AA331" i="51"/>
  <c r="AC331" i="51"/>
  <c r="AD331" i="51"/>
  <c r="AE331" i="51"/>
  <c r="AF331" i="51"/>
  <c r="AG331" i="51"/>
  <c r="AH331" i="51"/>
  <c r="AI331" i="51"/>
  <c r="AJ331" i="51"/>
  <c r="AK331" i="51"/>
  <c r="AM331" i="51"/>
  <c r="AN331" i="51"/>
  <c r="AO331" i="51"/>
  <c r="AP331" i="51"/>
  <c r="AR331" i="51"/>
  <c r="AS331" i="51"/>
  <c r="AT331" i="51"/>
  <c r="AU331" i="51"/>
  <c r="AW331" i="51"/>
  <c r="AY331" i="51"/>
  <c r="BA331" i="51"/>
  <c r="BB331" i="51"/>
  <c r="A332" i="51"/>
  <c r="B332" i="51"/>
  <c r="D332" i="51"/>
  <c r="E332" i="51"/>
  <c r="F332" i="51"/>
  <c r="G332" i="51"/>
  <c r="H332" i="51"/>
  <c r="I332" i="51"/>
  <c r="J332" i="51"/>
  <c r="K332" i="51"/>
  <c r="L332" i="51"/>
  <c r="M332" i="51"/>
  <c r="N332" i="51"/>
  <c r="O332" i="51"/>
  <c r="Q332" i="51"/>
  <c r="R332" i="51"/>
  <c r="S332" i="51"/>
  <c r="U332" i="51"/>
  <c r="V332" i="51"/>
  <c r="W332" i="51"/>
  <c r="X332" i="51"/>
  <c r="Y332" i="51"/>
  <c r="Z332" i="51"/>
  <c r="AA332" i="51"/>
  <c r="AC332" i="51"/>
  <c r="AD332" i="51"/>
  <c r="AE332" i="51"/>
  <c r="AF332" i="51"/>
  <c r="AG332" i="51"/>
  <c r="AH332" i="51"/>
  <c r="AI332" i="51"/>
  <c r="AJ332" i="51"/>
  <c r="AK332" i="51"/>
  <c r="AM332" i="51"/>
  <c r="AN332" i="51"/>
  <c r="AO332" i="51"/>
  <c r="AP332" i="51"/>
  <c r="AR332" i="51"/>
  <c r="AS332" i="51"/>
  <c r="AT332" i="51"/>
  <c r="AU332" i="51"/>
  <c r="AW332" i="51"/>
  <c r="AY332" i="51"/>
  <c r="BA332" i="51"/>
  <c r="BB332" i="51"/>
  <c r="A333" i="51"/>
  <c r="B333" i="51"/>
  <c r="D333" i="51"/>
  <c r="E333" i="51"/>
  <c r="F333" i="51"/>
  <c r="G333" i="51"/>
  <c r="H333" i="51"/>
  <c r="I333" i="51"/>
  <c r="J333" i="51"/>
  <c r="K333" i="51"/>
  <c r="L333" i="51"/>
  <c r="M333" i="51"/>
  <c r="N333" i="51"/>
  <c r="O333" i="51"/>
  <c r="Q333" i="51"/>
  <c r="R333" i="51"/>
  <c r="S333" i="51"/>
  <c r="U333" i="51"/>
  <c r="V333" i="51"/>
  <c r="W333" i="51"/>
  <c r="X333" i="51"/>
  <c r="Y333" i="51"/>
  <c r="Z333" i="51"/>
  <c r="AA333" i="51"/>
  <c r="AC333" i="51"/>
  <c r="AD333" i="51"/>
  <c r="AE333" i="51"/>
  <c r="AF333" i="51"/>
  <c r="AG333" i="51"/>
  <c r="AH333" i="51"/>
  <c r="AI333" i="51"/>
  <c r="AJ333" i="51"/>
  <c r="AK333" i="51"/>
  <c r="AM333" i="51"/>
  <c r="AN333" i="51"/>
  <c r="AO333" i="51"/>
  <c r="AP333" i="51"/>
  <c r="AR333" i="51"/>
  <c r="AS333" i="51"/>
  <c r="AT333" i="51"/>
  <c r="AU333" i="51"/>
  <c r="AW333" i="51"/>
  <c r="AY333" i="51"/>
  <c r="BA333" i="51"/>
  <c r="BB333" i="51"/>
  <c r="A334" i="51"/>
  <c r="B334" i="51"/>
  <c r="D334" i="51"/>
  <c r="E334" i="51"/>
  <c r="F334" i="51"/>
  <c r="G334" i="51"/>
  <c r="H334" i="51"/>
  <c r="I334" i="51"/>
  <c r="J334" i="51"/>
  <c r="K334" i="51"/>
  <c r="L334" i="51"/>
  <c r="M334" i="51"/>
  <c r="N334" i="51"/>
  <c r="O334" i="51"/>
  <c r="Q334" i="51"/>
  <c r="R334" i="51"/>
  <c r="S334" i="51"/>
  <c r="U334" i="51"/>
  <c r="V334" i="51"/>
  <c r="W334" i="51"/>
  <c r="X334" i="51"/>
  <c r="Y334" i="51"/>
  <c r="Z334" i="51"/>
  <c r="AA334" i="51"/>
  <c r="AC334" i="51"/>
  <c r="AD334" i="51"/>
  <c r="AE334" i="51"/>
  <c r="AF334" i="51"/>
  <c r="AG334" i="51"/>
  <c r="AH334" i="51"/>
  <c r="AI334" i="51"/>
  <c r="AJ334" i="51"/>
  <c r="AK334" i="51"/>
  <c r="AM334" i="51"/>
  <c r="AN334" i="51"/>
  <c r="AO334" i="51"/>
  <c r="AP334" i="51"/>
  <c r="AR334" i="51"/>
  <c r="AS334" i="51"/>
  <c r="AT334" i="51"/>
  <c r="AU334" i="51"/>
  <c r="AW334" i="51"/>
  <c r="AY334" i="51"/>
  <c r="BA334" i="51"/>
  <c r="BB334" i="51"/>
  <c r="A335" i="51"/>
  <c r="B335" i="51"/>
  <c r="D335" i="51"/>
  <c r="E335" i="51"/>
  <c r="F335" i="51"/>
  <c r="G335" i="51"/>
  <c r="H335" i="51"/>
  <c r="I335" i="51"/>
  <c r="J335" i="51"/>
  <c r="K335" i="51"/>
  <c r="L335" i="51"/>
  <c r="M335" i="51"/>
  <c r="N335" i="51"/>
  <c r="O335" i="51"/>
  <c r="Q335" i="51"/>
  <c r="R335" i="51"/>
  <c r="S335" i="51"/>
  <c r="U335" i="51"/>
  <c r="V335" i="51"/>
  <c r="W335" i="51"/>
  <c r="X335" i="51"/>
  <c r="Y335" i="51"/>
  <c r="Z335" i="51"/>
  <c r="AA335" i="51"/>
  <c r="AC335" i="51"/>
  <c r="AD335" i="51"/>
  <c r="AE335" i="51"/>
  <c r="AF335" i="51"/>
  <c r="AG335" i="51"/>
  <c r="AH335" i="51"/>
  <c r="AI335" i="51"/>
  <c r="AJ335" i="51"/>
  <c r="AK335" i="51"/>
  <c r="AM335" i="51"/>
  <c r="AN335" i="51"/>
  <c r="AO335" i="51"/>
  <c r="AP335" i="51"/>
  <c r="AR335" i="51"/>
  <c r="AS335" i="51"/>
  <c r="AT335" i="51"/>
  <c r="AU335" i="51"/>
  <c r="AW335" i="51"/>
  <c r="AY335" i="51"/>
  <c r="BA335" i="51"/>
  <c r="BB335" i="51"/>
  <c r="A336" i="51"/>
  <c r="B336" i="51"/>
  <c r="D336" i="51"/>
  <c r="E336" i="51"/>
  <c r="F336" i="51"/>
  <c r="G336" i="51"/>
  <c r="H336" i="51"/>
  <c r="I336" i="51"/>
  <c r="J336" i="51"/>
  <c r="K336" i="51"/>
  <c r="L336" i="51"/>
  <c r="M336" i="51"/>
  <c r="N336" i="51"/>
  <c r="O336" i="51"/>
  <c r="Q336" i="51"/>
  <c r="R336" i="51"/>
  <c r="S336" i="51"/>
  <c r="U336" i="51"/>
  <c r="V336" i="51"/>
  <c r="W336" i="51"/>
  <c r="X336" i="51"/>
  <c r="Y336" i="51"/>
  <c r="Z336" i="51"/>
  <c r="AA336" i="51"/>
  <c r="AC336" i="51"/>
  <c r="AD336" i="51"/>
  <c r="AE336" i="51"/>
  <c r="AF336" i="51"/>
  <c r="AG336" i="51"/>
  <c r="AH336" i="51"/>
  <c r="AI336" i="51"/>
  <c r="AJ336" i="51"/>
  <c r="AK336" i="51"/>
  <c r="AM336" i="51"/>
  <c r="AN336" i="51"/>
  <c r="AO336" i="51"/>
  <c r="AP336" i="51"/>
  <c r="AR336" i="51"/>
  <c r="AS336" i="51"/>
  <c r="AT336" i="51"/>
  <c r="AU336" i="51"/>
  <c r="AW336" i="51"/>
  <c r="AY336" i="51"/>
  <c r="BA336" i="51"/>
  <c r="BB336" i="51"/>
  <c r="A337" i="51"/>
  <c r="B337" i="51"/>
  <c r="D337" i="51"/>
  <c r="E337" i="51"/>
  <c r="F337" i="51"/>
  <c r="G337" i="51"/>
  <c r="H337" i="51"/>
  <c r="I337" i="51"/>
  <c r="J337" i="51"/>
  <c r="K337" i="51"/>
  <c r="L337" i="51"/>
  <c r="M337" i="51"/>
  <c r="N337" i="51"/>
  <c r="O337" i="51"/>
  <c r="Q337" i="51"/>
  <c r="R337" i="51"/>
  <c r="S337" i="51"/>
  <c r="U337" i="51"/>
  <c r="V337" i="51"/>
  <c r="W337" i="51"/>
  <c r="X337" i="51"/>
  <c r="Y337" i="51"/>
  <c r="Z337" i="51"/>
  <c r="AA337" i="51"/>
  <c r="AC337" i="51"/>
  <c r="AD337" i="51"/>
  <c r="AE337" i="51"/>
  <c r="AF337" i="51"/>
  <c r="AG337" i="51"/>
  <c r="AH337" i="51"/>
  <c r="AI337" i="51"/>
  <c r="AJ337" i="51"/>
  <c r="AK337" i="51"/>
  <c r="AM337" i="51"/>
  <c r="AN337" i="51"/>
  <c r="AO337" i="51"/>
  <c r="AP337" i="51"/>
  <c r="AR337" i="51"/>
  <c r="AS337" i="51"/>
  <c r="AT337" i="51"/>
  <c r="AU337" i="51"/>
  <c r="AW337" i="51"/>
  <c r="AY337" i="51"/>
  <c r="BA337" i="51"/>
  <c r="BB337" i="51"/>
  <c r="A338" i="51"/>
  <c r="B338" i="51"/>
  <c r="D338" i="51"/>
  <c r="E338" i="51"/>
  <c r="F338" i="51"/>
  <c r="G338" i="51"/>
  <c r="H338" i="51"/>
  <c r="I338" i="51"/>
  <c r="J338" i="51"/>
  <c r="K338" i="51"/>
  <c r="L338" i="51"/>
  <c r="M338" i="51"/>
  <c r="N338" i="51"/>
  <c r="O338" i="51"/>
  <c r="Q338" i="51"/>
  <c r="R338" i="51"/>
  <c r="S338" i="51"/>
  <c r="U338" i="51"/>
  <c r="V338" i="51"/>
  <c r="W338" i="51"/>
  <c r="X338" i="51"/>
  <c r="Y338" i="51"/>
  <c r="Z338" i="51"/>
  <c r="AA338" i="51"/>
  <c r="AC338" i="51"/>
  <c r="AD338" i="51"/>
  <c r="AE338" i="51"/>
  <c r="AF338" i="51"/>
  <c r="AG338" i="51"/>
  <c r="AH338" i="51"/>
  <c r="AI338" i="51"/>
  <c r="AJ338" i="51"/>
  <c r="AK338" i="51"/>
  <c r="AM338" i="51"/>
  <c r="AN338" i="51"/>
  <c r="AO338" i="51"/>
  <c r="AP338" i="51"/>
  <c r="AR338" i="51"/>
  <c r="AS338" i="51"/>
  <c r="AT338" i="51"/>
  <c r="AU338" i="51"/>
  <c r="AW338" i="51"/>
  <c r="AY338" i="51"/>
  <c r="BA338" i="51"/>
  <c r="BB338" i="51"/>
  <c r="A339" i="51"/>
  <c r="B339" i="51"/>
  <c r="D339" i="51"/>
  <c r="E339" i="51"/>
  <c r="F339" i="51"/>
  <c r="G339" i="51"/>
  <c r="H339" i="51"/>
  <c r="I339" i="51"/>
  <c r="J339" i="51"/>
  <c r="K339" i="51"/>
  <c r="L339" i="51"/>
  <c r="M339" i="51"/>
  <c r="N339" i="51"/>
  <c r="O339" i="51"/>
  <c r="Q339" i="51"/>
  <c r="R339" i="51"/>
  <c r="S339" i="51"/>
  <c r="U339" i="51"/>
  <c r="V339" i="51"/>
  <c r="W339" i="51"/>
  <c r="X339" i="51"/>
  <c r="Y339" i="51"/>
  <c r="Z339" i="51"/>
  <c r="AA339" i="51"/>
  <c r="AC339" i="51"/>
  <c r="AD339" i="51"/>
  <c r="AE339" i="51"/>
  <c r="AF339" i="51"/>
  <c r="AG339" i="51"/>
  <c r="AH339" i="51"/>
  <c r="AI339" i="51"/>
  <c r="AJ339" i="51"/>
  <c r="AK339" i="51"/>
  <c r="AM339" i="51"/>
  <c r="AN339" i="51"/>
  <c r="AO339" i="51"/>
  <c r="AP339" i="51"/>
  <c r="AR339" i="51"/>
  <c r="AS339" i="51"/>
  <c r="AT339" i="51"/>
  <c r="AU339" i="51"/>
  <c r="AW339" i="51"/>
  <c r="AY339" i="51"/>
  <c r="BA339" i="51"/>
  <c r="BB339" i="51"/>
  <c r="A340" i="51"/>
  <c r="B340" i="51"/>
  <c r="D340" i="51"/>
  <c r="E340" i="51"/>
  <c r="F340" i="51"/>
  <c r="G340" i="51"/>
  <c r="H340" i="51"/>
  <c r="I340" i="51"/>
  <c r="J340" i="51"/>
  <c r="K340" i="51"/>
  <c r="L340" i="51"/>
  <c r="M340" i="51"/>
  <c r="N340" i="51"/>
  <c r="O340" i="51"/>
  <c r="Q340" i="51"/>
  <c r="R340" i="51"/>
  <c r="S340" i="51"/>
  <c r="U340" i="51"/>
  <c r="V340" i="51"/>
  <c r="W340" i="51"/>
  <c r="X340" i="51"/>
  <c r="Y340" i="51"/>
  <c r="Z340" i="51"/>
  <c r="AA340" i="51"/>
  <c r="AC340" i="51"/>
  <c r="AD340" i="51"/>
  <c r="AE340" i="51"/>
  <c r="AF340" i="51"/>
  <c r="AG340" i="51"/>
  <c r="AH340" i="51"/>
  <c r="AI340" i="51"/>
  <c r="AJ340" i="51"/>
  <c r="AK340" i="51"/>
  <c r="AM340" i="51"/>
  <c r="AN340" i="51"/>
  <c r="AO340" i="51"/>
  <c r="AP340" i="51"/>
  <c r="AR340" i="51"/>
  <c r="AS340" i="51"/>
  <c r="AT340" i="51"/>
  <c r="AU340" i="51"/>
  <c r="AW340" i="51"/>
  <c r="AY340" i="51"/>
  <c r="BA340" i="51"/>
  <c r="BB340" i="51"/>
  <c r="A341" i="51"/>
  <c r="B341" i="51"/>
  <c r="D341" i="51"/>
  <c r="E341" i="51"/>
  <c r="F341" i="51"/>
  <c r="G341" i="51"/>
  <c r="H341" i="51"/>
  <c r="I341" i="51"/>
  <c r="J341" i="51"/>
  <c r="K341" i="51"/>
  <c r="L341" i="51"/>
  <c r="M341" i="51"/>
  <c r="N341" i="51"/>
  <c r="O341" i="51"/>
  <c r="Q341" i="51"/>
  <c r="R341" i="51"/>
  <c r="S341" i="51"/>
  <c r="U341" i="51"/>
  <c r="V341" i="51"/>
  <c r="W341" i="51"/>
  <c r="X341" i="51"/>
  <c r="Y341" i="51"/>
  <c r="Z341" i="51"/>
  <c r="AA341" i="51"/>
  <c r="AC341" i="51"/>
  <c r="AD341" i="51"/>
  <c r="AE341" i="51"/>
  <c r="AF341" i="51"/>
  <c r="AG341" i="51"/>
  <c r="AH341" i="51"/>
  <c r="AI341" i="51"/>
  <c r="AJ341" i="51"/>
  <c r="AK341" i="51"/>
  <c r="AM341" i="51"/>
  <c r="AN341" i="51"/>
  <c r="AO341" i="51"/>
  <c r="AP341" i="51"/>
  <c r="AR341" i="51"/>
  <c r="AS341" i="51"/>
  <c r="AT341" i="51"/>
  <c r="AU341" i="51"/>
  <c r="AW341" i="51"/>
  <c r="AY341" i="51"/>
  <c r="BA341" i="51"/>
  <c r="BB341" i="51"/>
  <c r="A342" i="51"/>
  <c r="B342" i="51"/>
  <c r="D342" i="51"/>
  <c r="E342" i="51"/>
  <c r="F342" i="51"/>
  <c r="G342" i="51"/>
  <c r="H342" i="51"/>
  <c r="I342" i="51"/>
  <c r="J342" i="51"/>
  <c r="K342" i="51"/>
  <c r="L342" i="51"/>
  <c r="M342" i="51"/>
  <c r="N342" i="51"/>
  <c r="O342" i="51"/>
  <c r="Q342" i="51"/>
  <c r="R342" i="51"/>
  <c r="S342" i="51"/>
  <c r="U342" i="51"/>
  <c r="V342" i="51"/>
  <c r="W342" i="51"/>
  <c r="X342" i="51"/>
  <c r="Y342" i="51"/>
  <c r="Z342" i="51"/>
  <c r="AA342" i="51"/>
  <c r="AC342" i="51"/>
  <c r="AD342" i="51"/>
  <c r="AE342" i="51"/>
  <c r="AF342" i="51"/>
  <c r="AG342" i="51"/>
  <c r="AH342" i="51"/>
  <c r="AI342" i="51"/>
  <c r="AJ342" i="51"/>
  <c r="AK342" i="51"/>
  <c r="AM342" i="51"/>
  <c r="AN342" i="51"/>
  <c r="AO342" i="51"/>
  <c r="AP342" i="51"/>
  <c r="AR342" i="51"/>
  <c r="AS342" i="51"/>
  <c r="AT342" i="51"/>
  <c r="AU342" i="51"/>
  <c r="AW342" i="51"/>
  <c r="AY342" i="51"/>
  <c r="BA342" i="51"/>
  <c r="BB342" i="51"/>
  <c r="A343" i="51"/>
  <c r="B343" i="51"/>
  <c r="D343" i="51"/>
  <c r="E343" i="51"/>
  <c r="F343" i="51"/>
  <c r="G343" i="51"/>
  <c r="H343" i="51"/>
  <c r="I343" i="51"/>
  <c r="J343" i="51"/>
  <c r="K343" i="51"/>
  <c r="L343" i="51"/>
  <c r="M343" i="51"/>
  <c r="N343" i="51"/>
  <c r="O343" i="51"/>
  <c r="Q343" i="51"/>
  <c r="R343" i="51"/>
  <c r="S343" i="51"/>
  <c r="U343" i="51"/>
  <c r="V343" i="51"/>
  <c r="W343" i="51"/>
  <c r="X343" i="51"/>
  <c r="Y343" i="51"/>
  <c r="Z343" i="51"/>
  <c r="AA343" i="51"/>
  <c r="AC343" i="51"/>
  <c r="AD343" i="51"/>
  <c r="AE343" i="51"/>
  <c r="AF343" i="51"/>
  <c r="AG343" i="51"/>
  <c r="AH343" i="51"/>
  <c r="AI343" i="51"/>
  <c r="AJ343" i="51"/>
  <c r="AK343" i="51"/>
  <c r="AM343" i="51"/>
  <c r="AN343" i="51"/>
  <c r="AO343" i="51"/>
  <c r="AP343" i="51"/>
  <c r="AR343" i="51"/>
  <c r="AS343" i="51"/>
  <c r="AT343" i="51"/>
  <c r="AU343" i="51"/>
  <c r="AW343" i="51"/>
  <c r="AY343" i="51"/>
  <c r="BA343" i="51"/>
  <c r="BB343" i="51"/>
  <c r="A344" i="51"/>
  <c r="B344" i="51"/>
  <c r="D344" i="51"/>
  <c r="E344" i="51"/>
  <c r="F344" i="51"/>
  <c r="G344" i="51"/>
  <c r="H344" i="51"/>
  <c r="I344" i="51"/>
  <c r="J344" i="51"/>
  <c r="K344" i="51"/>
  <c r="L344" i="51"/>
  <c r="M344" i="51"/>
  <c r="N344" i="51"/>
  <c r="O344" i="51"/>
  <c r="Q344" i="51"/>
  <c r="R344" i="51"/>
  <c r="S344" i="51"/>
  <c r="U344" i="51"/>
  <c r="V344" i="51"/>
  <c r="W344" i="51"/>
  <c r="X344" i="51"/>
  <c r="Y344" i="51"/>
  <c r="Z344" i="51"/>
  <c r="AA344" i="51"/>
  <c r="AC344" i="51"/>
  <c r="AD344" i="51"/>
  <c r="AE344" i="51"/>
  <c r="AF344" i="51"/>
  <c r="AG344" i="51"/>
  <c r="AH344" i="51"/>
  <c r="AI344" i="51"/>
  <c r="AJ344" i="51"/>
  <c r="AK344" i="51"/>
  <c r="AM344" i="51"/>
  <c r="AN344" i="51"/>
  <c r="AO344" i="51"/>
  <c r="AP344" i="51"/>
  <c r="AR344" i="51"/>
  <c r="AS344" i="51"/>
  <c r="AT344" i="51"/>
  <c r="AU344" i="51"/>
  <c r="AW344" i="51"/>
  <c r="AY344" i="51"/>
  <c r="BA344" i="51"/>
  <c r="BB344" i="51"/>
  <c r="A345" i="51"/>
  <c r="B345" i="51"/>
  <c r="D345" i="51"/>
  <c r="E345" i="51"/>
  <c r="F345" i="51"/>
  <c r="G345" i="51"/>
  <c r="H345" i="51"/>
  <c r="I345" i="51"/>
  <c r="J345" i="51"/>
  <c r="K345" i="51"/>
  <c r="L345" i="51"/>
  <c r="M345" i="51"/>
  <c r="N345" i="51"/>
  <c r="O345" i="51"/>
  <c r="Q345" i="51"/>
  <c r="R345" i="51"/>
  <c r="S345" i="51"/>
  <c r="U345" i="51"/>
  <c r="V345" i="51"/>
  <c r="W345" i="51"/>
  <c r="X345" i="51"/>
  <c r="Y345" i="51"/>
  <c r="Z345" i="51"/>
  <c r="AA345" i="51"/>
  <c r="AC345" i="51"/>
  <c r="AD345" i="51"/>
  <c r="AE345" i="51"/>
  <c r="AF345" i="51"/>
  <c r="AG345" i="51"/>
  <c r="AH345" i="51"/>
  <c r="AI345" i="51"/>
  <c r="AJ345" i="51"/>
  <c r="AK345" i="51"/>
  <c r="AM345" i="51"/>
  <c r="AN345" i="51"/>
  <c r="AO345" i="51"/>
  <c r="AP345" i="51"/>
  <c r="AR345" i="51"/>
  <c r="AS345" i="51"/>
  <c r="AT345" i="51"/>
  <c r="AU345" i="51"/>
  <c r="AW345" i="51"/>
  <c r="AY345" i="51"/>
  <c r="BA345" i="51"/>
  <c r="BB345" i="51"/>
  <c r="A346" i="51"/>
  <c r="B346" i="51"/>
  <c r="D346" i="51"/>
  <c r="E346" i="51"/>
  <c r="F346" i="51"/>
  <c r="G346" i="51"/>
  <c r="H346" i="51"/>
  <c r="I346" i="51"/>
  <c r="J346" i="51"/>
  <c r="K346" i="51"/>
  <c r="L346" i="51"/>
  <c r="M346" i="51"/>
  <c r="N346" i="51"/>
  <c r="O346" i="51"/>
  <c r="Q346" i="51"/>
  <c r="R346" i="51"/>
  <c r="S346" i="51"/>
  <c r="U346" i="51"/>
  <c r="V346" i="51"/>
  <c r="W346" i="51"/>
  <c r="X346" i="51"/>
  <c r="Y346" i="51"/>
  <c r="Z346" i="51"/>
  <c r="AA346" i="51"/>
  <c r="AC346" i="51"/>
  <c r="AD346" i="51"/>
  <c r="AE346" i="51"/>
  <c r="AF346" i="51"/>
  <c r="AG346" i="51"/>
  <c r="AH346" i="51"/>
  <c r="AI346" i="51"/>
  <c r="AJ346" i="51"/>
  <c r="AK346" i="51"/>
  <c r="AM346" i="51"/>
  <c r="AN346" i="51"/>
  <c r="AO346" i="51"/>
  <c r="AP346" i="51"/>
  <c r="AR346" i="51"/>
  <c r="AS346" i="51"/>
  <c r="AT346" i="51"/>
  <c r="AU346" i="51"/>
  <c r="AW346" i="51"/>
  <c r="AY346" i="51"/>
  <c r="BA346" i="51"/>
  <c r="BB346" i="51"/>
  <c r="A347" i="51"/>
  <c r="B347" i="51"/>
  <c r="D347" i="51"/>
  <c r="E347" i="51"/>
  <c r="F347" i="51"/>
  <c r="G347" i="51"/>
  <c r="H347" i="51"/>
  <c r="I347" i="51"/>
  <c r="J347" i="51"/>
  <c r="K347" i="51"/>
  <c r="L347" i="51"/>
  <c r="M347" i="51"/>
  <c r="N347" i="51"/>
  <c r="O347" i="51"/>
  <c r="Q347" i="51"/>
  <c r="R347" i="51"/>
  <c r="S347" i="51"/>
  <c r="U347" i="51"/>
  <c r="V347" i="51"/>
  <c r="W347" i="51"/>
  <c r="X347" i="51"/>
  <c r="Y347" i="51"/>
  <c r="Z347" i="51"/>
  <c r="AA347" i="51"/>
  <c r="AC347" i="51"/>
  <c r="AD347" i="51"/>
  <c r="AE347" i="51"/>
  <c r="AF347" i="51"/>
  <c r="AG347" i="51"/>
  <c r="AH347" i="51"/>
  <c r="AI347" i="51"/>
  <c r="AJ347" i="51"/>
  <c r="AK347" i="51"/>
  <c r="AM347" i="51"/>
  <c r="AN347" i="51"/>
  <c r="AO347" i="51"/>
  <c r="AP347" i="51"/>
  <c r="AR347" i="51"/>
  <c r="AS347" i="51"/>
  <c r="AT347" i="51"/>
  <c r="AU347" i="51"/>
  <c r="AW347" i="51"/>
  <c r="AY347" i="51"/>
  <c r="BA347" i="51"/>
  <c r="BB347" i="51"/>
  <c r="A348" i="51"/>
  <c r="B348" i="51"/>
  <c r="D348" i="51"/>
  <c r="E348" i="51"/>
  <c r="F348" i="51"/>
  <c r="G348" i="51"/>
  <c r="H348" i="51"/>
  <c r="I348" i="51"/>
  <c r="J348" i="51"/>
  <c r="K348" i="51"/>
  <c r="L348" i="51"/>
  <c r="M348" i="51"/>
  <c r="N348" i="51"/>
  <c r="O348" i="51"/>
  <c r="Q348" i="51"/>
  <c r="R348" i="51"/>
  <c r="S348" i="51"/>
  <c r="U348" i="51"/>
  <c r="V348" i="51"/>
  <c r="W348" i="51"/>
  <c r="X348" i="51"/>
  <c r="Y348" i="51"/>
  <c r="Z348" i="51"/>
  <c r="AA348" i="51"/>
  <c r="AC348" i="51"/>
  <c r="AD348" i="51"/>
  <c r="AE348" i="51"/>
  <c r="AF348" i="51"/>
  <c r="AG348" i="51"/>
  <c r="AH348" i="51"/>
  <c r="AI348" i="51"/>
  <c r="AJ348" i="51"/>
  <c r="AK348" i="51"/>
  <c r="AM348" i="51"/>
  <c r="AN348" i="51"/>
  <c r="AO348" i="51"/>
  <c r="AP348" i="51"/>
  <c r="AR348" i="51"/>
  <c r="AS348" i="51"/>
  <c r="AT348" i="51"/>
  <c r="AU348" i="51"/>
  <c r="AW348" i="51"/>
  <c r="AY348" i="51"/>
  <c r="BA348" i="51"/>
  <c r="BB348" i="51"/>
  <c r="A349" i="51"/>
  <c r="B349" i="51"/>
  <c r="D349" i="51"/>
  <c r="E349" i="51"/>
  <c r="F349" i="51"/>
  <c r="G349" i="51"/>
  <c r="H349" i="51"/>
  <c r="I349" i="51"/>
  <c r="J349" i="51"/>
  <c r="K349" i="51"/>
  <c r="L349" i="51"/>
  <c r="M349" i="51"/>
  <c r="N349" i="51"/>
  <c r="O349" i="51"/>
  <c r="Q349" i="51"/>
  <c r="R349" i="51"/>
  <c r="S349" i="51"/>
  <c r="U349" i="51"/>
  <c r="V349" i="51"/>
  <c r="W349" i="51"/>
  <c r="X349" i="51"/>
  <c r="Y349" i="51"/>
  <c r="Z349" i="51"/>
  <c r="AA349" i="51"/>
  <c r="AC349" i="51"/>
  <c r="AD349" i="51"/>
  <c r="AE349" i="51"/>
  <c r="AF349" i="51"/>
  <c r="AG349" i="51"/>
  <c r="AH349" i="51"/>
  <c r="AI349" i="51"/>
  <c r="AJ349" i="51"/>
  <c r="AK349" i="51"/>
  <c r="AM349" i="51"/>
  <c r="AN349" i="51"/>
  <c r="AO349" i="51"/>
  <c r="AP349" i="51"/>
  <c r="AR349" i="51"/>
  <c r="AS349" i="51"/>
  <c r="AT349" i="51"/>
  <c r="AU349" i="51"/>
  <c r="AW349" i="51"/>
  <c r="AY349" i="51"/>
  <c r="BA349" i="51"/>
  <c r="BB349" i="51"/>
  <c r="A350" i="51"/>
  <c r="B350" i="51"/>
  <c r="D350" i="51"/>
  <c r="E350" i="51"/>
  <c r="F350" i="51"/>
  <c r="G350" i="51"/>
  <c r="H350" i="51"/>
  <c r="I350" i="51"/>
  <c r="J350" i="51"/>
  <c r="K350" i="51"/>
  <c r="L350" i="51"/>
  <c r="M350" i="51"/>
  <c r="N350" i="51"/>
  <c r="O350" i="51"/>
  <c r="Q350" i="51"/>
  <c r="R350" i="51"/>
  <c r="S350" i="51"/>
  <c r="U350" i="51"/>
  <c r="V350" i="51"/>
  <c r="W350" i="51"/>
  <c r="X350" i="51"/>
  <c r="Y350" i="51"/>
  <c r="Z350" i="51"/>
  <c r="AA350" i="51"/>
  <c r="AC350" i="51"/>
  <c r="AD350" i="51"/>
  <c r="AE350" i="51"/>
  <c r="AF350" i="51"/>
  <c r="AG350" i="51"/>
  <c r="AH350" i="51"/>
  <c r="AI350" i="51"/>
  <c r="AJ350" i="51"/>
  <c r="AK350" i="51"/>
  <c r="AM350" i="51"/>
  <c r="AN350" i="51"/>
  <c r="AO350" i="51"/>
  <c r="AP350" i="51"/>
  <c r="AR350" i="51"/>
  <c r="AS350" i="51"/>
  <c r="AT350" i="51"/>
  <c r="AU350" i="51"/>
  <c r="AW350" i="51"/>
  <c r="AY350" i="51"/>
  <c r="BA350" i="51"/>
  <c r="BB350" i="51"/>
  <c r="A351" i="51"/>
  <c r="B351" i="51"/>
  <c r="D351" i="51"/>
  <c r="E351" i="51"/>
  <c r="F351" i="51"/>
  <c r="G351" i="51"/>
  <c r="H351" i="51"/>
  <c r="I351" i="51"/>
  <c r="J351" i="51"/>
  <c r="K351" i="51"/>
  <c r="L351" i="51"/>
  <c r="M351" i="51"/>
  <c r="N351" i="51"/>
  <c r="O351" i="51"/>
  <c r="Q351" i="51"/>
  <c r="R351" i="51"/>
  <c r="S351" i="51"/>
  <c r="U351" i="51"/>
  <c r="V351" i="51"/>
  <c r="W351" i="51"/>
  <c r="X351" i="51"/>
  <c r="Y351" i="51"/>
  <c r="Z351" i="51"/>
  <c r="AA351" i="51"/>
  <c r="AC351" i="51"/>
  <c r="AD351" i="51"/>
  <c r="AE351" i="51"/>
  <c r="AF351" i="51"/>
  <c r="AG351" i="51"/>
  <c r="AH351" i="51"/>
  <c r="AI351" i="51"/>
  <c r="AJ351" i="51"/>
  <c r="AK351" i="51"/>
  <c r="AM351" i="51"/>
  <c r="AN351" i="51"/>
  <c r="AO351" i="51"/>
  <c r="AP351" i="51"/>
  <c r="AR351" i="51"/>
  <c r="AS351" i="51"/>
  <c r="AT351" i="51"/>
  <c r="AU351" i="51"/>
  <c r="AW351" i="51"/>
  <c r="AY351" i="51"/>
  <c r="BA351" i="51"/>
  <c r="BB351" i="51"/>
  <c r="A352" i="51"/>
  <c r="B352" i="51"/>
  <c r="D352" i="51"/>
  <c r="E352" i="51"/>
  <c r="F352" i="51"/>
  <c r="G352" i="51"/>
  <c r="H352" i="51"/>
  <c r="I352" i="51"/>
  <c r="J352" i="51"/>
  <c r="K352" i="51"/>
  <c r="L352" i="51"/>
  <c r="M352" i="51"/>
  <c r="N352" i="51"/>
  <c r="O352" i="51"/>
  <c r="Q352" i="51"/>
  <c r="R352" i="51"/>
  <c r="S352" i="51"/>
  <c r="U352" i="51"/>
  <c r="V352" i="51"/>
  <c r="W352" i="51"/>
  <c r="X352" i="51"/>
  <c r="Y352" i="51"/>
  <c r="Z352" i="51"/>
  <c r="AA352" i="51"/>
  <c r="AC352" i="51"/>
  <c r="AD352" i="51"/>
  <c r="AE352" i="51"/>
  <c r="AF352" i="51"/>
  <c r="AG352" i="51"/>
  <c r="AH352" i="51"/>
  <c r="AI352" i="51"/>
  <c r="AJ352" i="51"/>
  <c r="AK352" i="51"/>
  <c r="AM352" i="51"/>
  <c r="AN352" i="51"/>
  <c r="AO352" i="51"/>
  <c r="AP352" i="51"/>
  <c r="AR352" i="51"/>
  <c r="AS352" i="51"/>
  <c r="AT352" i="51"/>
  <c r="AU352" i="51"/>
  <c r="AW352" i="51"/>
  <c r="AY352" i="51"/>
  <c r="BA352" i="51"/>
  <c r="BB352" i="51"/>
  <c r="A353" i="51"/>
  <c r="B353" i="51"/>
  <c r="D353" i="51"/>
  <c r="E353" i="51"/>
  <c r="F353" i="51"/>
  <c r="G353" i="51"/>
  <c r="H353" i="51"/>
  <c r="I353" i="51"/>
  <c r="J353" i="51"/>
  <c r="K353" i="51"/>
  <c r="L353" i="51"/>
  <c r="M353" i="51"/>
  <c r="N353" i="51"/>
  <c r="O353" i="51"/>
  <c r="Q353" i="51"/>
  <c r="R353" i="51"/>
  <c r="S353" i="51"/>
  <c r="U353" i="51"/>
  <c r="V353" i="51"/>
  <c r="W353" i="51"/>
  <c r="X353" i="51"/>
  <c r="Y353" i="51"/>
  <c r="Z353" i="51"/>
  <c r="AA353" i="51"/>
  <c r="AC353" i="51"/>
  <c r="AD353" i="51"/>
  <c r="AE353" i="51"/>
  <c r="AF353" i="51"/>
  <c r="AG353" i="51"/>
  <c r="AH353" i="51"/>
  <c r="AI353" i="51"/>
  <c r="AJ353" i="51"/>
  <c r="AK353" i="51"/>
  <c r="AM353" i="51"/>
  <c r="AN353" i="51"/>
  <c r="AO353" i="51"/>
  <c r="AP353" i="51"/>
  <c r="AR353" i="51"/>
  <c r="AS353" i="51"/>
  <c r="AT353" i="51"/>
  <c r="AU353" i="51"/>
  <c r="AW353" i="51"/>
  <c r="AY353" i="51"/>
  <c r="BA353" i="51"/>
  <c r="BB353" i="51"/>
  <c r="A354" i="51"/>
  <c r="B354" i="51"/>
  <c r="D354" i="51"/>
  <c r="E354" i="51"/>
  <c r="F354" i="51"/>
  <c r="G354" i="51"/>
  <c r="H354" i="51"/>
  <c r="I354" i="51"/>
  <c r="J354" i="51"/>
  <c r="K354" i="51"/>
  <c r="L354" i="51"/>
  <c r="M354" i="51"/>
  <c r="N354" i="51"/>
  <c r="O354" i="51"/>
  <c r="Q354" i="51"/>
  <c r="R354" i="51"/>
  <c r="S354" i="51"/>
  <c r="U354" i="51"/>
  <c r="V354" i="51"/>
  <c r="W354" i="51"/>
  <c r="X354" i="51"/>
  <c r="Y354" i="51"/>
  <c r="Z354" i="51"/>
  <c r="AA354" i="51"/>
  <c r="AC354" i="51"/>
  <c r="AD354" i="51"/>
  <c r="AE354" i="51"/>
  <c r="AF354" i="51"/>
  <c r="AG354" i="51"/>
  <c r="AH354" i="51"/>
  <c r="AI354" i="51"/>
  <c r="AJ354" i="51"/>
  <c r="AK354" i="51"/>
  <c r="AM354" i="51"/>
  <c r="AN354" i="51"/>
  <c r="AO354" i="51"/>
  <c r="AP354" i="51"/>
  <c r="AR354" i="51"/>
  <c r="AS354" i="51"/>
  <c r="AT354" i="51"/>
  <c r="AU354" i="51"/>
  <c r="AW354" i="51"/>
  <c r="AY354" i="51"/>
  <c r="BA354" i="51"/>
  <c r="BB354" i="51"/>
  <c r="A355" i="51"/>
  <c r="B355" i="51"/>
  <c r="D355" i="51"/>
  <c r="E355" i="51"/>
  <c r="F355" i="51"/>
  <c r="G355" i="51"/>
  <c r="H355" i="51"/>
  <c r="I355" i="51"/>
  <c r="J355" i="51"/>
  <c r="K355" i="51"/>
  <c r="L355" i="51"/>
  <c r="M355" i="51"/>
  <c r="N355" i="51"/>
  <c r="O355" i="51"/>
  <c r="Q355" i="51"/>
  <c r="R355" i="51"/>
  <c r="S355" i="51"/>
  <c r="U355" i="51"/>
  <c r="V355" i="51"/>
  <c r="W355" i="51"/>
  <c r="X355" i="51"/>
  <c r="Y355" i="51"/>
  <c r="Z355" i="51"/>
  <c r="AA355" i="51"/>
  <c r="AC355" i="51"/>
  <c r="AD355" i="51"/>
  <c r="AE355" i="51"/>
  <c r="AF355" i="51"/>
  <c r="AG355" i="51"/>
  <c r="AH355" i="51"/>
  <c r="AI355" i="51"/>
  <c r="AJ355" i="51"/>
  <c r="AK355" i="51"/>
  <c r="AM355" i="51"/>
  <c r="AN355" i="51"/>
  <c r="AO355" i="51"/>
  <c r="AP355" i="51"/>
  <c r="AR355" i="51"/>
  <c r="AS355" i="51"/>
  <c r="AT355" i="51"/>
  <c r="AU355" i="51"/>
  <c r="AW355" i="51"/>
  <c r="AY355" i="51"/>
  <c r="BA355" i="51"/>
  <c r="BB355" i="51"/>
  <c r="A356" i="51"/>
  <c r="B356" i="51"/>
  <c r="D356" i="51"/>
  <c r="E356" i="51"/>
  <c r="F356" i="51"/>
  <c r="G356" i="51"/>
  <c r="H356" i="51"/>
  <c r="I356" i="51"/>
  <c r="J356" i="51"/>
  <c r="K356" i="51"/>
  <c r="L356" i="51"/>
  <c r="M356" i="51"/>
  <c r="N356" i="51"/>
  <c r="O356" i="51"/>
  <c r="Q356" i="51"/>
  <c r="R356" i="51"/>
  <c r="S356" i="51"/>
  <c r="U356" i="51"/>
  <c r="V356" i="51"/>
  <c r="W356" i="51"/>
  <c r="X356" i="51"/>
  <c r="Y356" i="51"/>
  <c r="Z356" i="51"/>
  <c r="AA356" i="51"/>
  <c r="AC356" i="51"/>
  <c r="AD356" i="51"/>
  <c r="AE356" i="51"/>
  <c r="AF356" i="51"/>
  <c r="AG356" i="51"/>
  <c r="AH356" i="51"/>
  <c r="AI356" i="51"/>
  <c r="AJ356" i="51"/>
  <c r="AK356" i="51"/>
  <c r="AM356" i="51"/>
  <c r="AN356" i="51"/>
  <c r="AO356" i="51"/>
  <c r="AP356" i="51"/>
  <c r="AR356" i="51"/>
  <c r="AS356" i="51"/>
  <c r="AT356" i="51"/>
  <c r="AU356" i="51"/>
  <c r="AW356" i="51"/>
  <c r="AY356" i="51"/>
  <c r="BA356" i="51"/>
  <c r="BB356" i="51"/>
  <c r="A357" i="51"/>
  <c r="B357" i="51"/>
  <c r="D357" i="51"/>
  <c r="E357" i="51"/>
  <c r="F357" i="51"/>
  <c r="G357" i="51"/>
  <c r="H357" i="51"/>
  <c r="I357" i="51"/>
  <c r="J357" i="51"/>
  <c r="K357" i="51"/>
  <c r="L357" i="51"/>
  <c r="M357" i="51"/>
  <c r="N357" i="51"/>
  <c r="O357" i="51"/>
  <c r="Q357" i="51"/>
  <c r="R357" i="51"/>
  <c r="S357" i="51"/>
  <c r="U357" i="51"/>
  <c r="V357" i="51"/>
  <c r="W357" i="51"/>
  <c r="X357" i="51"/>
  <c r="Y357" i="51"/>
  <c r="Z357" i="51"/>
  <c r="AA357" i="51"/>
  <c r="AC357" i="51"/>
  <c r="AD357" i="51"/>
  <c r="AE357" i="51"/>
  <c r="AF357" i="51"/>
  <c r="AG357" i="51"/>
  <c r="AH357" i="51"/>
  <c r="AI357" i="51"/>
  <c r="AJ357" i="51"/>
  <c r="AK357" i="51"/>
  <c r="AM357" i="51"/>
  <c r="AN357" i="51"/>
  <c r="AO357" i="51"/>
  <c r="AP357" i="51"/>
  <c r="AR357" i="51"/>
  <c r="AS357" i="51"/>
  <c r="AT357" i="51"/>
  <c r="AU357" i="51"/>
  <c r="AW357" i="51"/>
  <c r="AY357" i="51"/>
  <c r="BA357" i="51"/>
  <c r="BB357" i="51"/>
  <c r="A358" i="51"/>
  <c r="B358" i="51"/>
  <c r="D358" i="51"/>
  <c r="E358" i="51"/>
  <c r="F358" i="51"/>
  <c r="G358" i="51"/>
  <c r="H358" i="51"/>
  <c r="I358" i="51"/>
  <c r="J358" i="51"/>
  <c r="K358" i="51"/>
  <c r="L358" i="51"/>
  <c r="M358" i="51"/>
  <c r="N358" i="51"/>
  <c r="O358" i="51"/>
  <c r="Q358" i="51"/>
  <c r="R358" i="51"/>
  <c r="S358" i="51"/>
  <c r="U358" i="51"/>
  <c r="V358" i="51"/>
  <c r="W358" i="51"/>
  <c r="X358" i="51"/>
  <c r="Y358" i="51"/>
  <c r="Z358" i="51"/>
  <c r="AA358" i="51"/>
  <c r="AC358" i="51"/>
  <c r="AD358" i="51"/>
  <c r="AE358" i="51"/>
  <c r="AF358" i="51"/>
  <c r="AG358" i="51"/>
  <c r="AH358" i="51"/>
  <c r="AI358" i="51"/>
  <c r="AJ358" i="51"/>
  <c r="AK358" i="51"/>
  <c r="AM358" i="51"/>
  <c r="AN358" i="51"/>
  <c r="AO358" i="51"/>
  <c r="AP358" i="51"/>
  <c r="AR358" i="51"/>
  <c r="AS358" i="51"/>
  <c r="AT358" i="51"/>
  <c r="AU358" i="51"/>
  <c r="AW358" i="51"/>
  <c r="AY358" i="51"/>
  <c r="BA358" i="51"/>
  <c r="BB358" i="51"/>
  <c r="A359" i="51"/>
  <c r="B359" i="51"/>
  <c r="D359" i="51"/>
  <c r="E359" i="51"/>
  <c r="F359" i="51"/>
  <c r="G359" i="51"/>
  <c r="H359" i="51"/>
  <c r="I359" i="51"/>
  <c r="J359" i="51"/>
  <c r="K359" i="51"/>
  <c r="L359" i="51"/>
  <c r="M359" i="51"/>
  <c r="N359" i="51"/>
  <c r="O359" i="51"/>
  <c r="Q359" i="51"/>
  <c r="R359" i="51"/>
  <c r="S359" i="51"/>
  <c r="U359" i="51"/>
  <c r="V359" i="51"/>
  <c r="W359" i="51"/>
  <c r="X359" i="51"/>
  <c r="Y359" i="51"/>
  <c r="Z359" i="51"/>
  <c r="AA359" i="51"/>
  <c r="AC359" i="51"/>
  <c r="AD359" i="51"/>
  <c r="AE359" i="51"/>
  <c r="AF359" i="51"/>
  <c r="AG359" i="51"/>
  <c r="AH359" i="51"/>
  <c r="AI359" i="51"/>
  <c r="AJ359" i="51"/>
  <c r="AK359" i="51"/>
  <c r="AM359" i="51"/>
  <c r="AN359" i="51"/>
  <c r="AO359" i="51"/>
  <c r="AP359" i="51"/>
  <c r="AR359" i="51"/>
  <c r="AS359" i="51"/>
  <c r="AT359" i="51"/>
  <c r="AU359" i="51"/>
  <c r="AW359" i="51"/>
  <c r="AY359" i="51"/>
  <c r="BA359" i="51"/>
  <c r="BB359" i="51"/>
  <c r="A360" i="51"/>
  <c r="B360" i="51"/>
  <c r="D360" i="51"/>
  <c r="E360" i="51"/>
  <c r="F360" i="51"/>
  <c r="G360" i="51"/>
  <c r="H360" i="51"/>
  <c r="I360" i="51"/>
  <c r="J360" i="51"/>
  <c r="K360" i="51"/>
  <c r="L360" i="51"/>
  <c r="M360" i="51"/>
  <c r="N360" i="51"/>
  <c r="O360" i="51"/>
  <c r="Q360" i="51"/>
  <c r="R360" i="51"/>
  <c r="S360" i="51"/>
  <c r="U360" i="51"/>
  <c r="V360" i="51"/>
  <c r="W360" i="51"/>
  <c r="X360" i="51"/>
  <c r="Y360" i="51"/>
  <c r="Z360" i="51"/>
  <c r="AA360" i="51"/>
  <c r="AC360" i="51"/>
  <c r="AD360" i="51"/>
  <c r="AE360" i="51"/>
  <c r="AF360" i="51"/>
  <c r="AG360" i="51"/>
  <c r="AH360" i="51"/>
  <c r="AI360" i="51"/>
  <c r="AJ360" i="51"/>
  <c r="AK360" i="51"/>
  <c r="AM360" i="51"/>
  <c r="AN360" i="51"/>
  <c r="AO360" i="51"/>
  <c r="AP360" i="51"/>
  <c r="AR360" i="51"/>
  <c r="AS360" i="51"/>
  <c r="AT360" i="51"/>
  <c r="AU360" i="51"/>
  <c r="AW360" i="51"/>
  <c r="AY360" i="51"/>
  <c r="BA360" i="51"/>
  <c r="BB360" i="51"/>
  <c r="A361" i="51"/>
  <c r="B361" i="51"/>
  <c r="D361" i="51"/>
  <c r="E361" i="51"/>
  <c r="F361" i="51"/>
  <c r="G361" i="51"/>
  <c r="H361" i="51"/>
  <c r="I361" i="51"/>
  <c r="J361" i="51"/>
  <c r="K361" i="51"/>
  <c r="L361" i="51"/>
  <c r="M361" i="51"/>
  <c r="N361" i="51"/>
  <c r="O361" i="51"/>
  <c r="Q361" i="51"/>
  <c r="R361" i="51"/>
  <c r="S361" i="51"/>
  <c r="U361" i="51"/>
  <c r="V361" i="51"/>
  <c r="W361" i="51"/>
  <c r="X361" i="51"/>
  <c r="Y361" i="51"/>
  <c r="Z361" i="51"/>
  <c r="AA361" i="51"/>
  <c r="AC361" i="51"/>
  <c r="AD361" i="51"/>
  <c r="AE361" i="51"/>
  <c r="AF361" i="51"/>
  <c r="AG361" i="51"/>
  <c r="AH361" i="51"/>
  <c r="AI361" i="51"/>
  <c r="AJ361" i="51"/>
  <c r="AK361" i="51"/>
  <c r="AM361" i="51"/>
  <c r="AN361" i="51"/>
  <c r="AO361" i="51"/>
  <c r="AP361" i="51"/>
  <c r="AR361" i="51"/>
  <c r="AS361" i="51"/>
  <c r="AT361" i="51"/>
  <c r="AU361" i="51"/>
  <c r="AW361" i="51"/>
  <c r="AY361" i="51"/>
  <c r="BA361" i="51"/>
  <c r="BB361" i="51"/>
  <c r="A362" i="51"/>
  <c r="B362" i="51"/>
  <c r="D362" i="51"/>
  <c r="E362" i="51"/>
  <c r="F362" i="51"/>
  <c r="G362" i="51"/>
  <c r="H362" i="51"/>
  <c r="I362" i="51"/>
  <c r="J362" i="51"/>
  <c r="K362" i="51"/>
  <c r="L362" i="51"/>
  <c r="M362" i="51"/>
  <c r="N362" i="51"/>
  <c r="O362" i="51"/>
  <c r="Q362" i="51"/>
  <c r="R362" i="51"/>
  <c r="S362" i="51"/>
  <c r="U362" i="51"/>
  <c r="V362" i="51"/>
  <c r="W362" i="51"/>
  <c r="X362" i="51"/>
  <c r="Y362" i="51"/>
  <c r="Z362" i="51"/>
  <c r="AA362" i="51"/>
  <c r="AC362" i="51"/>
  <c r="AD362" i="51"/>
  <c r="AE362" i="51"/>
  <c r="AF362" i="51"/>
  <c r="AG362" i="51"/>
  <c r="AH362" i="51"/>
  <c r="AI362" i="51"/>
  <c r="AJ362" i="51"/>
  <c r="AK362" i="51"/>
  <c r="AM362" i="51"/>
  <c r="AN362" i="51"/>
  <c r="AO362" i="51"/>
  <c r="AP362" i="51"/>
  <c r="AR362" i="51"/>
  <c r="AS362" i="51"/>
  <c r="AT362" i="51"/>
  <c r="AU362" i="51"/>
  <c r="AW362" i="51"/>
  <c r="AY362" i="51"/>
  <c r="BA362" i="51"/>
  <c r="BB362" i="51"/>
  <c r="A363" i="51"/>
  <c r="B363" i="51"/>
  <c r="D363" i="51"/>
  <c r="E363" i="51"/>
  <c r="F363" i="51"/>
  <c r="G363" i="51"/>
  <c r="H363" i="51"/>
  <c r="I363" i="51"/>
  <c r="J363" i="51"/>
  <c r="K363" i="51"/>
  <c r="L363" i="51"/>
  <c r="M363" i="51"/>
  <c r="N363" i="51"/>
  <c r="O363" i="51"/>
  <c r="Q363" i="51"/>
  <c r="R363" i="51"/>
  <c r="S363" i="51"/>
  <c r="U363" i="51"/>
  <c r="V363" i="51"/>
  <c r="W363" i="51"/>
  <c r="X363" i="51"/>
  <c r="Y363" i="51"/>
  <c r="Z363" i="51"/>
  <c r="AA363" i="51"/>
  <c r="AC363" i="51"/>
  <c r="AD363" i="51"/>
  <c r="AE363" i="51"/>
  <c r="AF363" i="51"/>
  <c r="AG363" i="51"/>
  <c r="AH363" i="51"/>
  <c r="AI363" i="51"/>
  <c r="AJ363" i="51"/>
  <c r="AK363" i="51"/>
  <c r="AM363" i="51"/>
  <c r="AN363" i="51"/>
  <c r="AO363" i="51"/>
  <c r="AP363" i="51"/>
  <c r="AR363" i="51"/>
  <c r="AS363" i="51"/>
  <c r="AT363" i="51"/>
  <c r="AU363" i="51"/>
  <c r="AW363" i="51"/>
  <c r="AY363" i="51"/>
  <c r="BA363" i="51"/>
  <c r="BB363" i="51"/>
  <c r="A364" i="51"/>
  <c r="B364" i="51"/>
  <c r="D364" i="51"/>
  <c r="E364" i="51"/>
  <c r="F364" i="51"/>
  <c r="G364" i="51"/>
  <c r="H364" i="51"/>
  <c r="I364" i="51"/>
  <c r="J364" i="51"/>
  <c r="K364" i="51"/>
  <c r="L364" i="51"/>
  <c r="M364" i="51"/>
  <c r="N364" i="51"/>
  <c r="O364" i="51"/>
  <c r="Q364" i="51"/>
  <c r="R364" i="51"/>
  <c r="S364" i="51"/>
  <c r="U364" i="51"/>
  <c r="V364" i="51"/>
  <c r="W364" i="51"/>
  <c r="X364" i="51"/>
  <c r="Y364" i="51"/>
  <c r="Z364" i="51"/>
  <c r="AA364" i="51"/>
  <c r="AC364" i="51"/>
  <c r="AD364" i="51"/>
  <c r="AE364" i="51"/>
  <c r="AF364" i="51"/>
  <c r="AG364" i="51"/>
  <c r="AH364" i="51"/>
  <c r="AI364" i="51"/>
  <c r="AJ364" i="51"/>
  <c r="AK364" i="51"/>
  <c r="AM364" i="51"/>
  <c r="AN364" i="51"/>
  <c r="AO364" i="51"/>
  <c r="AP364" i="51"/>
  <c r="AR364" i="51"/>
  <c r="AS364" i="51"/>
  <c r="AT364" i="51"/>
  <c r="AU364" i="51"/>
  <c r="AW364" i="51"/>
  <c r="AY364" i="51"/>
  <c r="BA364" i="51"/>
  <c r="BB364" i="51"/>
  <c r="A365" i="51"/>
  <c r="B365" i="51"/>
  <c r="D365" i="51"/>
  <c r="E365" i="51"/>
  <c r="F365" i="51"/>
  <c r="G365" i="51"/>
  <c r="H365" i="51"/>
  <c r="I365" i="51"/>
  <c r="J365" i="51"/>
  <c r="K365" i="51"/>
  <c r="L365" i="51"/>
  <c r="M365" i="51"/>
  <c r="N365" i="51"/>
  <c r="O365" i="51"/>
  <c r="Q365" i="51"/>
  <c r="R365" i="51"/>
  <c r="S365" i="51"/>
  <c r="U365" i="51"/>
  <c r="V365" i="51"/>
  <c r="W365" i="51"/>
  <c r="X365" i="51"/>
  <c r="Y365" i="51"/>
  <c r="Z365" i="51"/>
  <c r="AA365" i="51"/>
  <c r="AC365" i="51"/>
  <c r="AD365" i="51"/>
  <c r="AE365" i="51"/>
  <c r="AF365" i="51"/>
  <c r="AG365" i="51"/>
  <c r="AH365" i="51"/>
  <c r="AI365" i="51"/>
  <c r="AJ365" i="51"/>
  <c r="AK365" i="51"/>
  <c r="AM365" i="51"/>
  <c r="AN365" i="51"/>
  <c r="AO365" i="51"/>
  <c r="AP365" i="51"/>
  <c r="AR365" i="51"/>
  <c r="AS365" i="51"/>
  <c r="AT365" i="51"/>
  <c r="AU365" i="51"/>
  <c r="AW365" i="51"/>
  <c r="AY365" i="51"/>
  <c r="BA365" i="51"/>
  <c r="BB365" i="51"/>
  <c r="A366" i="51"/>
  <c r="B366" i="51"/>
  <c r="D366" i="51"/>
  <c r="E366" i="51"/>
  <c r="F366" i="51"/>
  <c r="G366" i="51"/>
  <c r="H366" i="51"/>
  <c r="I366" i="51"/>
  <c r="J366" i="51"/>
  <c r="K366" i="51"/>
  <c r="L366" i="51"/>
  <c r="M366" i="51"/>
  <c r="N366" i="51"/>
  <c r="O366" i="51"/>
  <c r="Q366" i="51"/>
  <c r="R366" i="51"/>
  <c r="S366" i="51"/>
  <c r="U366" i="51"/>
  <c r="V366" i="51"/>
  <c r="W366" i="51"/>
  <c r="X366" i="51"/>
  <c r="Y366" i="51"/>
  <c r="Z366" i="51"/>
  <c r="AA366" i="51"/>
  <c r="AC366" i="51"/>
  <c r="AD366" i="51"/>
  <c r="AE366" i="51"/>
  <c r="AF366" i="51"/>
  <c r="AG366" i="51"/>
  <c r="AH366" i="51"/>
  <c r="AI366" i="51"/>
  <c r="AJ366" i="51"/>
  <c r="AK366" i="51"/>
  <c r="AM366" i="51"/>
  <c r="AN366" i="51"/>
  <c r="AO366" i="51"/>
  <c r="AP366" i="51"/>
  <c r="AR366" i="51"/>
  <c r="AS366" i="51"/>
  <c r="AT366" i="51"/>
  <c r="AU366" i="51"/>
  <c r="AW366" i="51"/>
  <c r="AY366" i="51"/>
  <c r="BA366" i="51"/>
  <c r="BB366" i="51"/>
  <c r="A367" i="51"/>
  <c r="B367" i="51"/>
  <c r="D367" i="51"/>
  <c r="E367" i="51"/>
  <c r="F367" i="51"/>
  <c r="G367" i="51"/>
  <c r="H367" i="51"/>
  <c r="I367" i="51"/>
  <c r="J367" i="51"/>
  <c r="K367" i="51"/>
  <c r="L367" i="51"/>
  <c r="M367" i="51"/>
  <c r="N367" i="51"/>
  <c r="O367" i="51"/>
  <c r="Q367" i="51"/>
  <c r="R367" i="51"/>
  <c r="S367" i="51"/>
  <c r="U367" i="51"/>
  <c r="V367" i="51"/>
  <c r="W367" i="51"/>
  <c r="X367" i="51"/>
  <c r="Y367" i="51"/>
  <c r="Z367" i="51"/>
  <c r="AA367" i="51"/>
  <c r="AC367" i="51"/>
  <c r="AD367" i="51"/>
  <c r="AE367" i="51"/>
  <c r="AF367" i="51"/>
  <c r="AG367" i="51"/>
  <c r="AH367" i="51"/>
  <c r="AI367" i="51"/>
  <c r="AJ367" i="51"/>
  <c r="AK367" i="51"/>
  <c r="AM367" i="51"/>
  <c r="AN367" i="51"/>
  <c r="AO367" i="51"/>
  <c r="AP367" i="51"/>
  <c r="AR367" i="51"/>
  <c r="AS367" i="51"/>
  <c r="AT367" i="51"/>
  <c r="AU367" i="51"/>
  <c r="AW367" i="51"/>
  <c r="AY367" i="51"/>
  <c r="BA367" i="51"/>
  <c r="BB367" i="51"/>
  <c r="A368" i="51"/>
  <c r="B368" i="51"/>
  <c r="D368" i="51"/>
  <c r="E368" i="51"/>
  <c r="F368" i="51"/>
  <c r="G368" i="51"/>
  <c r="H368" i="51"/>
  <c r="I368" i="51"/>
  <c r="J368" i="51"/>
  <c r="K368" i="51"/>
  <c r="L368" i="51"/>
  <c r="M368" i="51"/>
  <c r="N368" i="51"/>
  <c r="O368" i="51"/>
  <c r="Q368" i="51"/>
  <c r="R368" i="51"/>
  <c r="S368" i="51"/>
  <c r="U368" i="51"/>
  <c r="V368" i="51"/>
  <c r="W368" i="51"/>
  <c r="X368" i="51"/>
  <c r="Y368" i="51"/>
  <c r="Z368" i="51"/>
  <c r="AA368" i="51"/>
  <c r="AC368" i="51"/>
  <c r="AD368" i="51"/>
  <c r="AE368" i="51"/>
  <c r="AF368" i="51"/>
  <c r="AG368" i="51"/>
  <c r="AH368" i="51"/>
  <c r="AI368" i="51"/>
  <c r="AJ368" i="51"/>
  <c r="AK368" i="51"/>
  <c r="AM368" i="51"/>
  <c r="AN368" i="51"/>
  <c r="AO368" i="51"/>
  <c r="AP368" i="51"/>
  <c r="AR368" i="51"/>
  <c r="AS368" i="51"/>
  <c r="AT368" i="51"/>
  <c r="AU368" i="51"/>
  <c r="AW368" i="51"/>
  <c r="AY368" i="51"/>
  <c r="BA368" i="51"/>
  <c r="BB368" i="51"/>
  <c r="A369" i="51"/>
  <c r="B369" i="51"/>
  <c r="D369" i="51"/>
  <c r="E369" i="51"/>
  <c r="F369" i="51"/>
  <c r="G369" i="51"/>
  <c r="H369" i="51"/>
  <c r="I369" i="51"/>
  <c r="J369" i="51"/>
  <c r="K369" i="51"/>
  <c r="L369" i="51"/>
  <c r="M369" i="51"/>
  <c r="N369" i="51"/>
  <c r="O369" i="51"/>
  <c r="Q369" i="51"/>
  <c r="R369" i="51"/>
  <c r="S369" i="51"/>
  <c r="U369" i="51"/>
  <c r="V369" i="51"/>
  <c r="W369" i="51"/>
  <c r="X369" i="51"/>
  <c r="Y369" i="51"/>
  <c r="Z369" i="51"/>
  <c r="AA369" i="51"/>
  <c r="AC369" i="51"/>
  <c r="AD369" i="51"/>
  <c r="AE369" i="51"/>
  <c r="AF369" i="51"/>
  <c r="AG369" i="51"/>
  <c r="AH369" i="51"/>
  <c r="AI369" i="51"/>
  <c r="AJ369" i="51"/>
  <c r="AK369" i="51"/>
  <c r="AM369" i="51"/>
  <c r="AN369" i="51"/>
  <c r="AO369" i="51"/>
  <c r="AP369" i="51"/>
  <c r="AR369" i="51"/>
  <c r="AS369" i="51"/>
  <c r="AT369" i="51"/>
  <c r="AU369" i="51"/>
  <c r="AW369" i="51"/>
  <c r="AY369" i="51"/>
  <c r="BA369" i="51"/>
  <c r="BB369" i="51"/>
  <c r="A370" i="51"/>
  <c r="X370" i="51"/>
  <c r="A3" i="52"/>
  <c r="B3" i="52"/>
  <c r="C3" i="52"/>
  <c r="D3" i="52"/>
  <c r="E3" i="52"/>
  <c r="J4" i="52"/>
  <c r="K4" i="52"/>
  <c r="L4" i="52"/>
  <c r="M4" i="52"/>
  <c r="N4" i="52"/>
  <c r="O4" i="52"/>
  <c r="Q4" i="52"/>
  <c r="R4" i="52"/>
  <c r="S4" i="52"/>
  <c r="AF4" i="52"/>
  <c r="AG4" i="52"/>
  <c r="AH4" i="52"/>
  <c r="AI4" i="52"/>
  <c r="AJ4" i="52"/>
  <c r="AK4" i="52"/>
  <c r="B5" i="52"/>
  <c r="D5" i="52"/>
  <c r="AC5" i="52"/>
  <c r="AD5" i="52"/>
  <c r="AE5" i="52"/>
  <c r="AF5" i="52"/>
  <c r="AG5" i="52"/>
  <c r="AH5" i="52"/>
  <c r="AI5" i="52"/>
  <c r="AJ5" i="52"/>
  <c r="AK5" i="52"/>
  <c r="AM5" i="52"/>
  <c r="AN5" i="52"/>
  <c r="AO5" i="52"/>
  <c r="AP5" i="52"/>
  <c r="AR5" i="52"/>
  <c r="AS5" i="52"/>
  <c r="AT5" i="52"/>
  <c r="AU5" i="52"/>
  <c r="H6" i="52"/>
  <c r="K6" i="52"/>
  <c r="N6" i="52"/>
  <c r="R6" i="52"/>
  <c r="AC6" i="52"/>
  <c r="AD6" i="52"/>
  <c r="AE6" i="52"/>
  <c r="AF6" i="52"/>
  <c r="AG6" i="52"/>
  <c r="AH6" i="52"/>
  <c r="AI6" i="52"/>
  <c r="AJ6" i="52"/>
  <c r="AK6" i="52"/>
  <c r="BT7" i="52"/>
  <c r="BU7" i="52"/>
  <c r="D8" i="52"/>
  <c r="E8" i="52"/>
  <c r="F8" i="52"/>
  <c r="G8" i="52"/>
  <c r="H8" i="52"/>
  <c r="I8" i="52"/>
  <c r="J8" i="52"/>
  <c r="K8" i="52"/>
  <c r="L8" i="52"/>
  <c r="M8" i="52"/>
  <c r="N8" i="52"/>
  <c r="O8" i="52"/>
  <c r="Q8" i="52"/>
  <c r="R8" i="52"/>
  <c r="S8" i="52"/>
  <c r="Z8" i="52"/>
  <c r="AA8" i="52"/>
  <c r="AC8" i="52"/>
  <c r="AD8" i="52"/>
  <c r="AE8" i="52"/>
  <c r="AF8" i="52"/>
  <c r="AG8" i="52"/>
  <c r="AH8" i="52"/>
  <c r="AI8" i="52"/>
  <c r="AJ8" i="52"/>
  <c r="AK8" i="52"/>
  <c r="AM8" i="52"/>
  <c r="AN8" i="52"/>
  <c r="AO8" i="52"/>
  <c r="AP8" i="52"/>
  <c r="AR8" i="52"/>
  <c r="AS8" i="52"/>
  <c r="AT8" i="52"/>
  <c r="AU8" i="52"/>
  <c r="AW8" i="52"/>
  <c r="AY8" i="52"/>
  <c r="BA8" i="52"/>
  <c r="BB8" i="52"/>
  <c r="BT8" i="52"/>
  <c r="BU8" i="52"/>
  <c r="BT9" i="52"/>
  <c r="BU9" i="52"/>
  <c r="A10" i="52"/>
  <c r="B10" i="52"/>
  <c r="D10" i="52"/>
  <c r="E10" i="52"/>
  <c r="F10" i="52"/>
  <c r="G10" i="52"/>
  <c r="H10" i="52"/>
  <c r="I10" i="52"/>
  <c r="J10" i="52"/>
  <c r="K10" i="52"/>
  <c r="M10" i="52"/>
  <c r="N10" i="52"/>
  <c r="Q10" i="52"/>
  <c r="R10" i="52"/>
  <c r="S10" i="52"/>
  <c r="U10" i="52"/>
  <c r="V10" i="52"/>
  <c r="W10" i="52"/>
  <c r="X10" i="52"/>
  <c r="Y10" i="52"/>
  <c r="Z10" i="52"/>
  <c r="AA10" i="52"/>
  <c r="AC10" i="52"/>
  <c r="AD10" i="52"/>
  <c r="AE10" i="52"/>
  <c r="AF10" i="52"/>
  <c r="AG10" i="52"/>
  <c r="AH10" i="52"/>
  <c r="AI10" i="52"/>
  <c r="AJ10" i="52"/>
  <c r="AK10" i="52"/>
  <c r="AM10" i="52"/>
  <c r="AN10" i="52"/>
  <c r="AO10" i="52"/>
  <c r="AP10" i="52"/>
  <c r="AR10" i="52"/>
  <c r="AS10" i="52"/>
  <c r="AT10" i="52"/>
  <c r="AU10" i="52"/>
  <c r="AW10" i="52"/>
  <c r="AY10" i="52"/>
  <c r="BA10" i="52"/>
  <c r="BB10" i="52"/>
  <c r="BD10" i="52"/>
  <c r="BE10" i="52"/>
  <c r="BF10" i="52"/>
  <c r="BG10" i="52"/>
  <c r="BH10" i="52"/>
  <c r="BJ10" i="52"/>
  <c r="BL10" i="52"/>
  <c r="BO10" i="52"/>
  <c r="BP10" i="52"/>
  <c r="BQ10" i="52"/>
  <c r="BT10" i="52"/>
  <c r="BU10" i="52"/>
  <c r="A11" i="52"/>
  <c r="B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Q11" i="52"/>
  <c r="R11" i="52"/>
  <c r="S11" i="52"/>
  <c r="U11" i="52"/>
  <c r="V11" i="52"/>
  <c r="W11" i="52"/>
  <c r="X11" i="52"/>
  <c r="Y11" i="52"/>
  <c r="Z11" i="52"/>
  <c r="AA11" i="52"/>
  <c r="AC11" i="52"/>
  <c r="AD11" i="52"/>
  <c r="AE11" i="52"/>
  <c r="AF11" i="52"/>
  <c r="AG11" i="52"/>
  <c r="AH11" i="52"/>
  <c r="AI11" i="52"/>
  <c r="AJ11" i="52"/>
  <c r="AK11" i="52"/>
  <c r="AM11" i="52"/>
  <c r="AN11" i="52"/>
  <c r="AO11" i="52"/>
  <c r="AP11" i="52"/>
  <c r="AR11" i="52"/>
  <c r="AS11" i="52"/>
  <c r="AT11" i="52"/>
  <c r="AU11" i="52"/>
  <c r="AW11" i="52"/>
  <c r="AY11" i="52"/>
  <c r="BA11" i="52"/>
  <c r="BB11" i="52"/>
  <c r="BD11" i="52"/>
  <c r="BE11" i="52"/>
  <c r="BF11" i="52"/>
  <c r="BG11" i="52"/>
  <c r="BH11" i="52"/>
  <c r="BJ11" i="52"/>
  <c r="BL11" i="52"/>
  <c r="BO11" i="52"/>
  <c r="BP11" i="52"/>
  <c r="BQ11" i="52"/>
  <c r="BT11" i="52"/>
  <c r="BU11" i="52"/>
  <c r="A12" i="52"/>
  <c r="B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Q12" i="52"/>
  <c r="R12" i="52"/>
  <c r="S12" i="52"/>
  <c r="U12" i="52"/>
  <c r="V12" i="52"/>
  <c r="W12" i="52"/>
  <c r="X12" i="52"/>
  <c r="Y12" i="52"/>
  <c r="Z12" i="52"/>
  <c r="AA12" i="52"/>
  <c r="AC12" i="52"/>
  <c r="AD12" i="52"/>
  <c r="AE12" i="52"/>
  <c r="AF12" i="52"/>
  <c r="AG12" i="52"/>
  <c r="AH12" i="52"/>
  <c r="AI12" i="52"/>
  <c r="AJ12" i="52"/>
  <c r="AK12" i="52"/>
  <c r="AM12" i="52"/>
  <c r="AN12" i="52"/>
  <c r="AO12" i="52"/>
  <c r="AP12" i="52"/>
  <c r="AR12" i="52"/>
  <c r="AS12" i="52"/>
  <c r="AT12" i="52"/>
  <c r="AU12" i="52"/>
  <c r="AW12" i="52"/>
  <c r="AY12" i="52"/>
  <c r="BA12" i="52"/>
  <c r="BB12" i="52"/>
  <c r="BD12" i="52"/>
  <c r="BE12" i="52"/>
  <c r="BF12" i="52"/>
  <c r="BG12" i="52"/>
  <c r="BH12" i="52"/>
  <c r="BJ12" i="52"/>
  <c r="BL12" i="52"/>
  <c r="BO12" i="52"/>
  <c r="BP12" i="52"/>
  <c r="BQ12" i="52"/>
  <c r="BT12" i="52"/>
  <c r="BU12" i="52"/>
  <c r="A13" i="52"/>
  <c r="B13" i="52"/>
  <c r="D13" i="52"/>
  <c r="E13" i="52"/>
  <c r="F13" i="52"/>
  <c r="G13" i="52"/>
  <c r="H13" i="52"/>
  <c r="I13" i="52"/>
  <c r="J13" i="52"/>
  <c r="K13" i="52"/>
  <c r="L13" i="52"/>
  <c r="M13" i="52"/>
  <c r="N13" i="52"/>
  <c r="O13" i="52"/>
  <c r="Q13" i="52"/>
  <c r="R13" i="52"/>
  <c r="S13" i="52"/>
  <c r="U13" i="52"/>
  <c r="V13" i="52"/>
  <c r="W13" i="52"/>
  <c r="X13" i="52"/>
  <c r="Y13" i="52"/>
  <c r="Z13" i="52"/>
  <c r="AA13" i="52"/>
  <c r="AC13" i="52"/>
  <c r="AD13" i="52"/>
  <c r="AE13" i="52"/>
  <c r="AF13" i="52"/>
  <c r="AG13" i="52"/>
  <c r="AH13" i="52"/>
  <c r="AI13" i="52"/>
  <c r="AJ13" i="52"/>
  <c r="AK13" i="52"/>
  <c r="AM13" i="52"/>
  <c r="AN13" i="52"/>
  <c r="AO13" i="52"/>
  <c r="AP13" i="52"/>
  <c r="AR13" i="52"/>
  <c r="AS13" i="52"/>
  <c r="AT13" i="52"/>
  <c r="AU13" i="52"/>
  <c r="AW13" i="52"/>
  <c r="AY13" i="52"/>
  <c r="BA13" i="52"/>
  <c r="BB13" i="52"/>
  <c r="BD13" i="52"/>
  <c r="BE13" i="52"/>
  <c r="BF13" i="52"/>
  <c r="BG13" i="52"/>
  <c r="BH13" i="52"/>
  <c r="BJ13" i="52"/>
  <c r="BL13" i="52"/>
  <c r="BO13" i="52"/>
  <c r="BP13" i="52"/>
  <c r="BQ13" i="52"/>
  <c r="BT13" i="52"/>
  <c r="BU13" i="52"/>
  <c r="A14" i="52"/>
  <c r="B14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Q14" i="52"/>
  <c r="R14" i="52"/>
  <c r="S14" i="52"/>
  <c r="U14" i="52"/>
  <c r="V14" i="52"/>
  <c r="W14" i="52"/>
  <c r="X14" i="52"/>
  <c r="Y14" i="52"/>
  <c r="Z14" i="52"/>
  <c r="AA14" i="52"/>
  <c r="AC14" i="52"/>
  <c r="AD14" i="52"/>
  <c r="AE14" i="52"/>
  <c r="AF14" i="52"/>
  <c r="AG14" i="52"/>
  <c r="AH14" i="52"/>
  <c r="AI14" i="52"/>
  <c r="AJ14" i="52"/>
  <c r="AK14" i="52"/>
  <c r="AM14" i="52"/>
  <c r="AN14" i="52"/>
  <c r="AO14" i="52"/>
  <c r="AP14" i="52"/>
  <c r="AR14" i="52"/>
  <c r="AS14" i="52"/>
  <c r="AT14" i="52"/>
  <c r="AU14" i="52"/>
  <c r="AW14" i="52"/>
  <c r="AY14" i="52"/>
  <c r="BA14" i="52"/>
  <c r="BB14" i="52"/>
  <c r="BD14" i="52"/>
  <c r="BE14" i="52"/>
  <c r="BF14" i="52"/>
  <c r="BG14" i="52"/>
  <c r="BH14" i="52"/>
  <c r="BJ14" i="52"/>
  <c r="BL14" i="52"/>
  <c r="BO14" i="52"/>
  <c r="BP14" i="52"/>
  <c r="BQ14" i="52"/>
  <c r="BT14" i="52"/>
  <c r="BU14" i="52"/>
  <c r="A15" i="52"/>
  <c r="B15" i="52"/>
  <c r="D15" i="52"/>
  <c r="E15" i="52"/>
  <c r="F15" i="52"/>
  <c r="G15" i="52"/>
  <c r="H15" i="52"/>
  <c r="I15" i="52"/>
  <c r="J15" i="52"/>
  <c r="K15" i="52"/>
  <c r="L15" i="52"/>
  <c r="M15" i="52"/>
  <c r="N15" i="52"/>
  <c r="O15" i="52"/>
  <c r="Q15" i="52"/>
  <c r="R15" i="52"/>
  <c r="S15" i="52"/>
  <c r="U15" i="52"/>
  <c r="V15" i="52"/>
  <c r="W15" i="52"/>
  <c r="X15" i="52"/>
  <c r="Y15" i="52"/>
  <c r="Z15" i="52"/>
  <c r="AA15" i="52"/>
  <c r="AC15" i="52"/>
  <c r="AD15" i="52"/>
  <c r="AE15" i="52"/>
  <c r="AF15" i="52"/>
  <c r="AG15" i="52"/>
  <c r="AH15" i="52"/>
  <c r="AI15" i="52"/>
  <c r="AJ15" i="52"/>
  <c r="AK15" i="52"/>
  <c r="AM15" i="52"/>
  <c r="AN15" i="52"/>
  <c r="AO15" i="52"/>
  <c r="AP15" i="52"/>
  <c r="AR15" i="52"/>
  <c r="AS15" i="52"/>
  <c r="AT15" i="52"/>
  <c r="AU15" i="52"/>
  <c r="AW15" i="52"/>
  <c r="AY15" i="52"/>
  <c r="BA15" i="52"/>
  <c r="BB15" i="52"/>
  <c r="BD15" i="52"/>
  <c r="BE15" i="52"/>
  <c r="BF15" i="52"/>
  <c r="BG15" i="52"/>
  <c r="BH15" i="52"/>
  <c r="BJ15" i="52"/>
  <c r="BL15" i="52"/>
  <c r="BO15" i="52"/>
  <c r="BP15" i="52"/>
  <c r="BQ15" i="52"/>
  <c r="BT15" i="52"/>
  <c r="BU15" i="52"/>
  <c r="A16" i="52"/>
  <c r="B16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Q16" i="52"/>
  <c r="R16" i="52"/>
  <c r="S16" i="52"/>
  <c r="U16" i="52"/>
  <c r="V16" i="52"/>
  <c r="W16" i="52"/>
  <c r="X16" i="52"/>
  <c r="Y16" i="52"/>
  <c r="Z16" i="52"/>
  <c r="AA16" i="52"/>
  <c r="AC16" i="52"/>
  <c r="AD16" i="52"/>
  <c r="AE16" i="52"/>
  <c r="AF16" i="52"/>
  <c r="AG16" i="52"/>
  <c r="AH16" i="52"/>
  <c r="AI16" i="52"/>
  <c r="AJ16" i="52"/>
  <c r="AK16" i="52"/>
  <c r="AM16" i="52"/>
  <c r="AN16" i="52"/>
  <c r="AO16" i="52"/>
  <c r="AP16" i="52"/>
  <c r="AR16" i="52"/>
  <c r="AS16" i="52"/>
  <c r="AT16" i="52"/>
  <c r="AU16" i="52"/>
  <c r="AW16" i="52"/>
  <c r="AY16" i="52"/>
  <c r="BA16" i="52"/>
  <c r="BB16" i="52"/>
  <c r="BD16" i="52"/>
  <c r="BE16" i="52"/>
  <c r="BF16" i="52"/>
  <c r="BG16" i="52"/>
  <c r="BH16" i="52"/>
  <c r="BJ16" i="52"/>
  <c r="BL16" i="52"/>
  <c r="BO16" i="52"/>
  <c r="BP16" i="52"/>
  <c r="BQ16" i="52"/>
  <c r="BT16" i="52"/>
  <c r="BU16" i="52"/>
  <c r="A17" i="52"/>
  <c r="B17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Q17" i="52"/>
  <c r="R17" i="52"/>
  <c r="S17" i="52"/>
  <c r="U17" i="52"/>
  <c r="V17" i="52"/>
  <c r="W17" i="52"/>
  <c r="X17" i="52"/>
  <c r="Y17" i="52"/>
  <c r="Z17" i="52"/>
  <c r="AA17" i="52"/>
  <c r="AC17" i="52"/>
  <c r="AD17" i="52"/>
  <c r="AE17" i="52"/>
  <c r="AF17" i="52"/>
  <c r="AG17" i="52"/>
  <c r="AH17" i="52"/>
  <c r="AI17" i="52"/>
  <c r="AJ17" i="52"/>
  <c r="AK17" i="52"/>
  <c r="AM17" i="52"/>
  <c r="AN17" i="52"/>
  <c r="AO17" i="52"/>
  <c r="AP17" i="52"/>
  <c r="AR17" i="52"/>
  <c r="AS17" i="52"/>
  <c r="AT17" i="52"/>
  <c r="AU17" i="52"/>
  <c r="AW17" i="52"/>
  <c r="AY17" i="52"/>
  <c r="BA17" i="52"/>
  <c r="BB17" i="52"/>
  <c r="BD17" i="52"/>
  <c r="BE17" i="52"/>
  <c r="BF17" i="52"/>
  <c r="BG17" i="52"/>
  <c r="BH17" i="52"/>
  <c r="BJ17" i="52"/>
  <c r="BL17" i="52"/>
  <c r="BO17" i="52"/>
  <c r="BP17" i="52"/>
  <c r="BQ17" i="52"/>
  <c r="BT17" i="52"/>
  <c r="BU17" i="52"/>
  <c r="A18" i="52"/>
  <c r="B18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Q18" i="52"/>
  <c r="R18" i="52"/>
  <c r="S18" i="52"/>
  <c r="U18" i="52"/>
  <c r="V18" i="52"/>
  <c r="W18" i="52"/>
  <c r="X18" i="52"/>
  <c r="Y18" i="52"/>
  <c r="Z18" i="52"/>
  <c r="AA18" i="52"/>
  <c r="AC18" i="52"/>
  <c r="AD18" i="52"/>
  <c r="AE18" i="52"/>
  <c r="AF18" i="52"/>
  <c r="AG18" i="52"/>
  <c r="AH18" i="52"/>
  <c r="AI18" i="52"/>
  <c r="AJ18" i="52"/>
  <c r="AK18" i="52"/>
  <c r="AM18" i="52"/>
  <c r="AN18" i="52"/>
  <c r="AO18" i="52"/>
  <c r="AP18" i="52"/>
  <c r="AR18" i="52"/>
  <c r="AS18" i="52"/>
  <c r="AT18" i="52"/>
  <c r="AU18" i="52"/>
  <c r="AW18" i="52"/>
  <c r="AY18" i="52"/>
  <c r="BA18" i="52"/>
  <c r="BB18" i="52"/>
  <c r="BD18" i="52"/>
  <c r="BE18" i="52"/>
  <c r="BF18" i="52"/>
  <c r="BG18" i="52"/>
  <c r="BH18" i="52"/>
  <c r="BJ18" i="52"/>
  <c r="BL18" i="52"/>
  <c r="BO18" i="52"/>
  <c r="BP18" i="52"/>
  <c r="BQ18" i="52"/>
  <c r="BT18" i="52"/>
  <c r="BU18" i="52"/>
  <c r="A19" i="52"/>
  <c r="B19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Q19" i="52"/>
  <c r="R19" i="52"/>
  <c r="S19" i="52"/>
  <c r="U19" i="52"/>
  <c r="V19" i="52"/>
  <c r="W19" i="52"/>
  <c r="X19" i="52"/>
  <c r="Y19" i="52"/>
  <c r="Z19" i="52"/>
  <c r="AA19" i="52"/>
  <c r="AC19" i="52"/>
  <c r="AD19" i="52"/>
  <c r="AE19" i="52"/>
  <c r="AF19" i="52"/>
  <c r="AG19" i="52"/>
  <c r="AH19" i="52"/>
  <c r="AI19" i="52"/>
  <c r="AJ19" i="52"/>
  <c r="AK19" i="52"/>
  <c r="AM19" i="52"/>
  <c r="AN19" i="52"/>
  <c r="AO19" i="52"/>
  <c r="AP19" i="52"/>
  <c r="AR19" i="52"/>
  <c r="AS19" i="52"/>
  <c r="AT19" i="52"/>
  <c r="AU19" i="52"/>
  <c r="AW19" i="52"/>
  <c r="AY19" i="52"/>
  <c r="BA19" i="52"/>
  <c r="BB19" i="52"/>
  <c r="BD19" i="52"/>
  <c r="BE19" i="52"/>
  <c r="BF19" i="52"/>
  <c r="BG19" i="52"/>
  <c r="BH19" i="52"/>
  <c r="BJ19" i="52"/>
  <c r="BL19" i="52"/>
  <c r="BO19" i="52"/>
  <c r="BP19" i="52"/>
  <c r="BQ19" i="52"/>
  <c r="A20" i="52"/>
  <c r="B20" i="52"/>
  <c r="D20" i="52"/>
  <c r="E20" i="52"/>
  <c r="F20" i="52"/>
  <c r="G20" i="52"/>
  <c r="H20" i="52"/>
  <c r="I20" i="52"/>
  <c r="J20" i="52"/>
  <c r="K20" i="52"/>
  <c r="L20" i="52"/>
  <c r="M20" i="52"/>
  <c r="N20" i="52"/>
  <c r="O20" i="52"/>
  <c r="Q20" i="52"/>
  <c r="R20" i="52"/>
  <c r="S20" i="52"/>
  <c r="U20" i="52"/>
  <c r="V20" i="52"/>
  <c r="W20" i="52"/>
  <c r="X20" i="52"/>
  <c r="Y20" i="52"/>
  <c r="Z20" i="52"/>
  <c r="AA20" i="52"/>
  <c r="AC20" i="52"/>
  <c r="AD20" i="52"/>
  <c r="AE20" i="52"/>
  <c r="AF20" i="52"/>
  <c r="AG20" i="52"/>
  <c r="AH20" i="52"/>
  <c r="AI20" i="52"/>
  <c r="AJ20" i="52"/>
  <c r="AK20" i="52"/>
  <c r="AM20" i="52"/>
  <c r="AN20" i="52"/>
  <c r="AO20" i="52"/>
  <c r="AP20" i="52"/>
  <c r="AR20" i="52"/>
  <c r="AS20" i="52"/>
  <c r="AT20" i="52"/>
  <c r="AU20" i="52"/>
  <c r="AW20" i="52"/>
  <c r="AY20" i="52"/>
  <c r="BA20" i="52"/>
  <c r="BB20" i="52"/>
  <c r="BD20" i="52"/>
  <c r="BE20" i="52"/>
  <c r="BF20" i="52"/>
  <c r="BG20" i="52"/>
  <c r="BH20" i="52"/>
  <c r="BJ20" i="52"/>
  <c r="BL20" i="52"/>
  <c r="BO20" i="52"/>
  <c r="BP20" i="52"/>
  <c r="BQ20" i="52"/>
  <c r="A21" i="52"/>
  <c r="B21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Q21" i="52"/>
  <c r="R21" i="52"/>
  <c r="S21" i="52"/>
  <c r="U21" i="52"/>
  <c r="V21" i="52"/>
  <c r="W21" i="52"/>
  <c r="X21" i="52"/>
  <c r="Y21" i="52"/>
  <c r="Z21" i="52"/>
  <c r="AA21" i="52"/>
  <c r="AC21" i="52"/>
  <c r="AD21" i="52"/>
  <c r="AE21" i="52"/>
  <c r="AF21" i="52"/>
  <c r="AG21" i="52"/>
  <c r="AH21" i="52"/>
  <c r="AI21" i="52"/>
  <c r="AJ21" i="52"/>
  <c r="AK21" i="52"/>
  <c r="AM21" i="52"/>
  <c r="AN21" i="52"/>
  <c r="AO21" i="52"/>
  <c r="AP21" i="52"/>
  <c r="AR21" i="52"/>
  <c r="AS21" i="52"/>
  <c r="AT21" i="52"/>
  <c r="AU21" i="52"/>
  <c r="AW21" i="52"/>
  <c r="AY21" i="52"/>
  <c r="BA21" i="52"/>
  <c r="BB21" i="52"/>
  <c r="BD21" i="52"/>
  <c r="BE21" i="52"/>
  <c r="BF21" i="52"/>
  <c r="BG21" i="52"/>
  <c r="BH21" i="52"/>
  <c r="BJ21" i="52"/>
  <c r="BL21" i="52"/>
  <c r="BO21" i="52"/>
  <c r="BP21" i="52"/>
  <c r="BQ21" i="52"/>
  <c r="A22" i="52"/>
  <c r="B22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Q22" i="52"/>
  <c r="R22" i="52"/>
  <c r="S22" i="52"/>
  <c r="U22" i="52"/>
  <c r="V22" i="52"/>
  <c r="W22" i="52"/>
  <c r="X22" i="52"/>
  <c r="Y22" i="52"/>
  <c r="Z22" i="52"/>
  <c r="AA22" i="52"/>
  <c r="AC22" i="52"/>
  <c r="AD22" i="52"/>
  <c r="AE22" i="52"/>
  <c r="AF22" i="52"/>
  <c r="AG22" i="52"/>
  <c r="AH22" i="52"/>
  <c r="AI22" i="52"/>
  <c r="AJ22" i="52"/>
  <c r="AK22" i="52"/>
  <c r="AM22" i="52"/>
  <c r="AN22" i="52"/>
  <c r="AO22" i="52"/>
  <c r="AP22" i="52"/>
  <c r="AR22" i="52"/>
  <c r="AS22" i="52"/>
  <c r="AT22" i="52"/>
  <c r="AU22" i="52"/>
  <c r="AW22" i="52"/>
  <c r="AY22" i="52"/>
  <c r="BA22" i="52"/>
  <c r="BB22" i="52"/>
  <c r="BD22" i="52"/>
  <c r="BE22" i="52"/>
  <c r="BF22" i="52"/>
  <c r="BG22" i="52"/>
  <c r="BH22" i="52"/>
  <c r="BI22" i="52"/>
  <c r="BJ22" i="52"/>
  <c r="BL22" i="52"/>
  <c r="BO22" i="52"/>
  <c r="BP22" i="52"/>
  <c r="BQ22" i="52"/>
  <c r="A23" i="52"/>
  <c r="B23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Q23" i="52"/>
  <c r="R23" i="52"/>
  <c r="S23" i="52"/>
  <c r="U23" i="52"/>
  <c r="V23" i="52"/>
  <c r="W23" i="52"/>
  <c r="X23" i="52"/>
  <c r="Y23" i="52"/>
  <c r="Z23" i="52"/>
  <c r="AA23" i="52"/>
  <c r="AC23" i="52"/>
  <c r="AD23" i="52"/>
  <c r="AE23" i="52"/>
  <c r="AF23" i="52"/>
  <c r="AG23" i="52"/>
  <c r="AH23" i="52"/>
  <c r="AI23" i="52"/>
  <c r="AJ23" i="52"/>
  <c r="AK23" i="52"/>
  <c r="AM23" i="52"/>
  <c r="AN23" i="52"/>
  <c r="AO23" i="52"/>
  <c r="AP23" i="52"/>
  <c r="AR23" i="52"/>
  <c r="AS23" i="52"/>
  <c r="AT23" i="52"/>
  <c r="AU23" i="52"/>
  <c r="AW23" i="52"/>
  <c r="AY23" i="52"/>
  <c r="BA23" i="52"/>
  <c r="BB23" i="52"/>
  <c r="BD23" i="52"/>
  <c r="BE23" i="52"/>
  <c r="BF23" i="52"/>
  <c r="BG23" i="52"/>
  <c r="BH23" i="52"/>
  <c r="BI23" i="52"/>
  <c r="BJ23" i="52"/>
  <c r="BL23" i="52"/>
  <c r="BO23" i="52"/>
  <c r="BP23" i="52"/>
  <c r="BQ23" i="52"/>
  <c r="A24" i="52"/>
  <c r="B24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Q24" i="52"/>
  <c r="R24" i="52"/>
  <c r="S24" i="52"/>
  <c r="U24" i="52"/>
  <c r="V24" i="52"/>
  <c r="W24" i="52"/>
  <c r="X24" i="52"/>
  <c r="Y24" i="52"/>
  <c r="Z24" i="52"/>
  <c r="AA24" i="52"/>
  <c r="AC24" i="52"/>
  <c r="AD24" i="52"/>
  <c r="AE24" i="52"/>
  <c r="AF24" i="52"/>
  <c r="AG24" i="52"/>
  <c r="AH24" i="52"/>
  <c r="AI24" i="52"/>
  <c r="AJ24" i="52"/>
  <c r="AK24" i="52"/>
  <c r="AM24" i="52"/>
  <c r="AN24" i="52"/>
  <c r="AO24" i="52"/>
  <c r="AP24" i="52"/>
  <c r="AR24" i="52"/>
  <c r="AS24" i="52"/>
  <c r="AT24" i="52"/>
  <c r="AU24" i="52"/>
  <c r="AW24" i="52"/>
  <c r="AY24" i="52"/>
  <c r="BA24" i="52"/>
  <c r="BB24" i="52"/>
  <c r="BD24" i="52"/>
  <c r="BE24" i="52"/>
  <c r="BF24" i="52"/>
  <c r="BG24" i="52"/>
  <c r="BH24" i="52"/>
  <c r="BI24" i="52"/>
  <c r="BJ24" i="52"/>
  <c r="BL24" i="52"/>
  <c r="BO24" i="52"/>
  <c r="BP24" i="52"/>
  <c r="BQ24" i="52"/>
  <c r="A25" i="52"/>
  <c r="B25" i="52"/>
  <c r="D25" i="52"/>
  <c r="E25" i="52"/>
  <c r="F25" i="52"/>
  <c r="G25" i="52"/>
  <c r="H25" i="52"/>
  <c r="I25" i="52"/>
  <c r="J25" i="52"/>
  <c r="K25" i="52"/>
  <c r="L25" i="52"/>
  <c r="M25" i="52"/>
  <c r="N25" i="52"/>
  <c r="O25" i="52"/>
  <c r="Q25" i="52"/>
  <c r="R25" i="52"/>
  <c r="S25" i="52"/>
  <c r="U25" i="52"/>
  <c r="V25" i="52"/>
  <c r="W25" i="52"/>
  <c r="X25" i="52"/>
  <c r="Y25" i="52"/>
  <c r="Z25" i="52"/>
  <c r="AA25" i="52"/>
  <c r="AC25" i="52"/>
  <c r="AD25" i="52"/>
  <c r="AE25" i="52"/>
  <c r="AF25" i="52"/>
  <c r="AG25" i="52"/>
  <c r="AH25" i="52"/>
  <c r="AI25" i="52"/>
  <c r="AJ25" i="52"/>
  <c r="AK25" i="52"/>
  <c r="AM25" i="52"/>
  <c r="AN25" i="52"/>
  <c r="AO25" i="52"/>
  <c r="AP25" i="52"/>
  <c r="AR25" i="52"/>
  <c r="AS25" i="52"/>
  <c r="AT25" i="52"/>
  <c r="AU25" i="52"/>
  <c r="AW25" i="52"/>
  <c r="AY25" i="52"/>
  <c r="BA25" i="52"/>
  <c r="BB25" i="52"/>
  <c r="BD25" i="52"/>
  <c r="BE25" i="52"/>
  <c r="BF25" i="52"/>
  <c r="BG25" i="52"/>
  <c r="BH25" i="52"/>
  <c r="BI25" i="52"/>
  <c r="BJ25" i="52"/>
  <c r="BL25" i="52"/>
  <c r="BO25" i="52"/>
  <c r="BP25" i="52"/>
  <c r="BQ25" i="52"/>
  <c r="A26" i="52"/>
  <c r="B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Q26" i="52"/>
  <c r="R26" i="52"/>
  <c r="S26" i="52"/>
  <c r="U26" i="52"/>
  <c r="V26" i="52"/>
  <c r="W26" i="52"/>
  <c r="X26" i="52"/>
  <c r="Y26" i="52"/>
  <c r="Z26" i="52"/>
  <c r="AA26" i="52"/>
  <c r="AC26" i="52"/>
  <c r="AD26" i="52"/>
  <c r="AE26" i="52"/>
  <c r="AF26" i="52"/>
  <c r="AG26" i="52"/>
  <c r="AH26" i="52"/>
  <c r="AI26" i="52"/>
  <c r="AJ26" i="52"/>
  <c r="AK26" i="52"/>
  <c r="AM26" i="52"/>
  <c r="AN26" i="52"/>
  <c r="AO26" i="52"/>
  <c r="AP26" i="52"/>
  <c r="AR26" i="52"/>
  <c r="AS26" i="52"/>
  <c r="AT26" i="52"/>
  <c r="AU26" i="52"/>
  <c r="AW26" i="52"/>
  <c r="AY26" i="52"/>
  <c r="BA26" i="52"/>
  <c r="BB26" i="52"/>
  <c r="BD26" i="52"/>
  <c r="BE26" i="52"/>
  <c r="BF26" i="52"/>
  <c r="BG26" i="52"/>
  <c r="BH26" i="52"/>
  <c r="BI26" i="52"/>
  <c r="BJ26" i="52"/>
  <c r="BL26" i="52"/>
  <c r="BO26" i="52"/>
  <c r="BP26" i="52"/>
  <c r="BQ26" i="52"/>
  <c r="A27" i="52"/>
  <c r="B27" i="52"/>
  <c r="D27" i="52"/>
  <c r="E27" i="52"/>
  <c r="F27" i="52"/>
  <c r="G27" i="52"/>
  <c r="H27" i="52"/>
  <c r="I27" i="52"/>
  <c r="J27" i="52"/>
  <c r="K27" i="52"/>
  <c r="L27" i="52"/>
  <c r="M27" i="52"/>
  <c r="N27" i="52"/>
  <c r="O27" i="52"/>
  <c r="Q27" i="52"/>
  <c r="R27" i="52"/>
  <c r="S27" i="52"/>
  <c r="U27" i="52"/>
  <c r="V27" i="52"/>
  <c r="W27" i="52"/>
  <c r="X27" i="52"/>
  <c r="Y27" i="52"/>
  <c r="Z27" i="52"/>
  <c r="AA27" i="52"/>
  <c r="AC27" i="52"/>
  <c r="AD27" i="52"/>
  <c r="AE27" i="52"/>
  <c r="AF27" i="52"/>
  <c r="AG27" i="52"/>
  <c r="AH27" i="52"/>
  <c r="AI27" i="52"/>
  <c r="AJ27" i="52"/>
  <c r="AK27" i="52"/>
  <c r="AM27" i="52"/>
  <c r="AN27" i="52"/>
  <c r="AO27" i="52"/>
  <c r="AP27" i="52"/>
  <c r="AR27" i="52"/>
  <c r="AS27" i="52"/>
  <c r="AT27" i="52"/>
  <c r="AU27" i="52"/>
  <c r="AW27" i="52"/>
  <c r="AY27" i="52"/>
  <c r="BA27" i="52"/>
  <c r="BB27" i="52"/>
  <c r="BD27" i="52"/>
  <c r="BE27" i="52"/>
  <c r="BF27" i="52"/>
  <c r="BG27" i="52"/>
  <c r="BH27" i="52"/>
  <c r="BI27" i="52"/>
  <c r="BJ27" i="52"/>
  <c r="BL27" i="52"/>
  <c r="BO27" i="52"/>
  <c r="BP27" i="52"/>
  <c r="BQ27" i="52"/>
  <c r="A28" i="52"/>
  <c r="B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Q28" i="52"/>
  <c r="R28" i="52"/>
  <c r="S28" i="52"/>
  <c r="U28" i="52"/>
  <c r="V28" i="52"/>
  <c r="W28" i="52"/>
  <c r="X28" i="52"/>
  <c r="Y28" i="52"/>
  <c r="Z28" i="52"/>
  <c r="AA28" i="52"/>
  <c r="AC28" i="52"/>
  <c r="AD28" i="52"/>
  <c r="AE28" i="52"/>
  <c r="AF28" i="52"/>
  <c r="AG28" i="52"/>
  <c r="AH28" i="52"/>
  <c r="AI28" i="52"/>
  <c r="AJ28" i="52"/>
  <c r="AK28" i="52"/>
  <c r="AM28" i="52"/>
  <c r="AN28" i="52"/>
  <c r="AO28" i="52"/>
  <c r="AP28" i="52"/>
  <c r="AR28" i="52"/>
  <c r="AS28" i="52"/>
  <c r="AT28" i="52"/>
  <c r="AU28" i="52"/>
  <c r="AW28" i="52"/>
  <c r="AY28" i="52"/>
  <c r="BA28" i="52"/>
  <c r="BB28" i="52"/>
  <c r="BD28" i="52"/>
  <c r="BE28" i="52"/>
  <c r="BF28" i="52"/>
  <c r="BG28" i="52"/>
  <c r="BH28" i="52"/>
  <c r="BI28" i="52"/>
  <c r="BJ28" i="52"/>
  <c r="BL28" i="52"/>
  <c r="BO28" i="52"/>
  <c r="BP28" i="52"/>
  <c r="BQ28" i="52"/>
  <c r="A29" i="52"/>
  <c r="B29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Q29" i="52"/>
  <c r="R29" i="52"/>
  <c r="S29" i="52"/>
  <c r="U29" i="52"/>
  <c r="V29" i="52"/>
  <c r="W29" i="52"/>
  <c r="X29" i="52"/>
  <c r="Y29" i="52"/>
  <c r="Z29" i="52"/>
  <c r="AA29" i="52"/>
  <c r="AC29" i="52"/>
  <c r="AD29" i="52"/>
  <c r="AE29" i="52"/>
  <c r="AF29" i="52"/>
  <c r="AG29" i="52"/>
  <c r="AH29" i="52"/>
  <c r="AI29" i="52"/>
  <c r="AJ29" i="52"/>
  <c r="AK29" i="52"/>
  <c r="AM29" i="52"/>
  <c r="AN29" i="52"/>
  <c r="AO29" i="52"/>
  <c r="AP29" i="52"/>
  <c r="AR29" i="52"/>
  <c r="AS29" i="52"/>
  <c r="AT29" i="52"/>
  <c r="AU29" i="52"/>
  <c r="AW29" i="52"/>
  <c r="AY29" i="52"/>
  <c r="BA29" i="52"/>
  <c r="BB29" i="52"/>
  <c r="BD29" i="52"/>
  <c r="BE29" i="52"/>
  <c r="BF29" i="52"/>
  <c r="BG29" i="52"/>
  <c r="BH29" i="52"/>
  <c r="BI29" i="52"/>
  <c r="BJ29" i="52"/>
  <c r="BL29" i="52"/>
  <c r="BO29" i="52"/>
  <c r="A30" i="52"/>
  <c r="B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Q30" i="52"/>
  <c r="R30" i="52"/>
  <c r="S30" i="52"/>
  <c r="U30" i="52"/>
  <c r="V30" i="52"/>
  <c r="W30" i="52"/>
  <c r="X30" i="52"/>
  <c r="Y30" i="52"/>
  <c r="Z30" i="52"/>
  <c r="AA30" i="52"/>
  <c r="AC30" i="52"/>
  <c r="AD30" i="52"/>
  <c r="AE30" i="52"/>
  <c r="AF30" i="52"/>
  <c r="AG30" i="52"/>
  <c r="AH30" i="52"/>
  <c r="AI30" i="52"/>
  <c r="AJ30" i="52"/>
  <c r="AK30" i="52"/>
  <c r="AM30" i="52"/>
  <c r="AN30" i="52"/>
  <c r="AO30" i="52"/>
  <c r="AP30" i="52"/>
  <c r="AR30" i="52"/>
  <c r="AS30" i="52"/>
  <c r="AT30" i="52"/>
  <c r="AU30" i="52"/>
  <c r="AW30" i="52"/>
  <c r="AY30" i="52"/>
  <c r="BA30" i="52"/>
  <c r="BB30" i="52"/>
  <c r="BD30" i="52"/>
  <c r="BE30" i="52"/>
  <c r="BF30" i="52"/>
  <c r="BG30" i="52"/>
  <c r="BH30" i="52"/>
  <c r="BI30" i="52"/>
  <c r="BJ30" i="52"/>
  <c r="BL30" i="52"/>
  <c r="BO30" i="52"/>
  <c r="A31" i="52"/>
  <c r="B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Q31" i="52"/>
  <c r="R31" i="52"/>
  <c r="S31" i="52"/>
  <c r="U31" i="52"/>
  <c r="V31" i="52"/>
  <c r="W31" i="52"/>
  <c r="X31" i="52"/>
  <c r="Y31" i="52"/>
  <c r="Z31" i="52"/>
  <c r="AA31" i="52"/>
  <c r="AC31" i="52"/>
  <c r="AD31" i="52"/>
  <c r="AE31" i="52"/>
  <c r="AF31" i="52"/>
  <c r="AG31" i="52"/>
  <c r="AH31" i="52"/>
  <c r="AI31" i="52"/>
  <c r="AJ31" i="52"/>
  <c r="AK31" i="52"/>
  <c r="AM31" i="52"/>
  <c r="AN31" i="52"/>
  <c r="AO31" i="52"/>
  <c r="AP31" i="52"/>
  <c r="AR31" i="52"/>
  <c r="AS31" i="52"/>
  <c r="AT31" i="52"/>
  <c r="AU31" i="52"/>
  <c r="AW31" i="52"/>
  <c r="AY31" i="52"/>
  <c r="BA31" i="52"/>
  <c r="BB31" i="52"/>
  <c r="BD31" i="52"/>
  <c r="BE31" i="52"/>
  <c r="BF31" i="52"/>
  <c r="BG31" i="52"/>
  <c r="BH31" i="52"/>
  <c r="BI31" i="52"/>
  <c r="BJ31" i="52"/>
  <c r="BL31" i="52"/>
  <c r="BO31" i="52"/>
  <c r="A32" i="52"/>
  <c r="B32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Q32" i="52"/>
  <c r="R32" i="52"/>
  <c r="S32" i="52"/>
  <c r="U32" i="52"/>
  <c r="V32" i="52"/>
  <c r="W32" i="52"/>
  <c r="X32" i="52"/>
  <c r="Y32" i="52"/>
  <c r="Z32" i="52"/>
  <c r="AA32" i="52"/>
  <c r="AC32" i="52"/>
  <c r="AD32" i="52"/>
  <c r="AE32" i="52"/>
  <c r="AF32" i="52"/>
  <c r="AG32" i="52"/>
  <c r="AH32" i="52"/>
  <c r="AI32" i="52"/>
  <c r="AJ32" i="52"/>
  <c r="AK32" i="52"/>
  <c r="AM32" i="52"/>
  <c r="AN32" i="52"/>
  <c r="AO32" i="52"/>
  <c r="AP32" i="52"/>
  <c r="AR32" i="52"/>
  <c r="AS32" i="52"/>
  <c r="AT32" i="52"/>
  <c r="AU32" i="52"/>
  <c r="AW32" i="52"/>
  <c r="AY32" i="52"/>
  <c r="BA32" i="52"/>
  <c r="BB32" i="52"/>
  <c r="BD32" i="52"/>
  <c r="BE32" i="52"/>
  <c r="BF32" i="52"/>
  <c r="BG32" i="52"/>
  <c r="BH32" i="52"/>
  <c r="BI32" i="52"/>
  <c r="BJ32" i="52"/>
  <c r="BL32" i="52"/>
  <c r="BO32" i="52"/>
  <c r="A33" i="52"/>
  <c r="B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Q33" i="52"/>
  <c r="R33" i="52"/>
  <c r="S33" i="52"/>
  <c r="U33" i="52"/>
  <c r="V33" i="52"/>
  <c r="W33" i="52"/>
  <c r="X33" i="52"/>
  <c r="Y33" i="52"/>
  <c r="Z33" i="52"/>
  <c r="AA33" i="52"/>
  <c r="AC33" i="52"/>
  <c r="AD33" i="52"/>
  <c r="AE33" i="52"/>
  <c r="AF33" i="52"/>
  <c r="AG33" i="52"/>
  <c r="AH33" i="52"/>
  <c r="AI33" i="52"/>
  <c r="AJ33" i="52"/>
  <c r="AK33" i="52"/>
  <c r="AM33" i="52"/>
  <c r="AN33" i="52"/>
  <c r="AO33" i="52"/>
  <c r="AP33" i="52"/>
  <c r="AR33" i="52"/>
  <c r="AS33" i="52"/>
  <c r="AT33" i="52"/>
  <c r="AU33" i="52"/>
  <c r="AW33" i="52"/>
  <c r="AY33" i="52"/>
  <c r="BA33" i="52"/>
  <c r="BB33" i="52"/>
  <c r="BD33" i="52"/>
  <c r="BE33" i="52"/>
  <c r="BF33" i="52"/>
  <c r="BG33" i="52"/>
  <c r="BH33" i="52"/>
  <c r="BI33" i="52"/>
  <c r="BJ33" i="52"/>
  <c r="BL33" i="52"/>
  <c r="BO33" i="52"/>
  <c r="A34" i="52"/>
  <c r="B34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Q34" i="52"/>
  <c r="R34" i="52"/>
  <c r="S34" i="52"/>
  <c r="U34" i="52"/>
  <c r="V34" i="52"/>
  <c r="W34" i="52"/>
  <c r="X34" i="52"/>
  <c r="Y34" i="52"/>
  <c r="Z34" i="52"/>
  <c r="AA34" i="52"/>
  <c r="AC34" i="52"/>
  <c r="AD34" i="52"/>
  <c r="AE34" i="52"/>
  <c r="AF34" i="52"/>
  <c r="AG34" i="52"/>
  <c r="AH34" i="52"/>
  <c r="AI34" i="52"/>
  <c r="AJ34" i="52"/>
  <c r="AK34" i="52"/>
  <c r="AM34" i="52"/>
  <c r="AN34" i="52"/>
  <c r="AO34" i="52"/>
  <c r="AP34" i="52"/>
  <c r="AR34" i="52"/>
  <c r="AS34" i="52"/>
  <c r="AT34" i="52"/>
  <c r="AU34" i="52"/>
  <c r="AW34" i="52"/>
  <c r="AY34" i="52"/>
  <c r="BA34" i="52"/>
  <c r="BB34" i="52"/>
  <c r="BD34" i="52"/>
  <c r="BE34" i="52"/>
  <c r="BF34" i="52"/>
  <c r="BG34" i="52"/>
  <c r="BH34" i="52"/>
  <c r="BI34" i="52"/>
  <c r="BJ34" i="52"/>
  <c r="BL34" i="52"/>
  <c r="A35" i="52"/>
  <c r="B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Q35" i="52"/>
  <c r="R35" i="52"/>
  <c r="S35" i="52"/>
  <c r="U35" i="52"/>
  <c r="V35" i="52"/>
  <c r="W35" i="52"/>
  <c r="X35" i="52"/>
  <c r="Y35" i="52"/>
  <c r="Z35" i="52"/>
  <c r="AA35" i="52"/>
  <c r="AC35" i="52"/>
  <c r="AD35" i="52"/>
  <c r="AE35" i="52"/>
  <c r="AF35" i="52"/>
  <c r="AG35" i="52"/>
  <c r="AH35" i="52"/>
  <c r="AI35" i="52"/>
  <c r="AJ35" i="52"/>
  <c r="AK35" i="52"/>
  <c r="AM35" i="52"/>
  <c r="AN35" i="52"/>
  <c r="AO35" i="52"/>
  <c r="AP35" i="52"/>
  <c r="AR35" i="52"/>
  <c r="AS35" i="52"/>
  <c r="AT35" i="52"/>
  <c r="AU35" i="52"/>
  <c r="AW35" i="52"/>
  <c r="AY35" i="52"/>
  <c r="BA35" i="52"/>
  <c r="BB35" i="52"/>
  <c r="BD35" i="52"/>
  <c r="BE35" i="52"/>
  <c r="BF35" i="52"/>
  <c r="BG35" i="52"/>
  <c r="BH35" i="52"/>
  <c r="BI35" i="52"/>
  <c r="BJ35" i="52"/>
  <c r="BL35" i="52"/>
  <c r="A36" i="52"/>
  <c r="B36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Q36" i="52"/>
  <c r="R36" i="52"/>
  <c r="S36" i="52"/>
  <c r="U36" i="52"/>
  <c r="V36" i="52"/>
  <c r="W36" i="52"/>
  <c r="X36" i="52"/>
  <c r="Y36" i="52"/>
  <c r="Z36" i="52"/>
  <c r="AA36" i="52"/>
  <c r="AC36" i="52"/>
  <c r="AD36" i="52"/>
  <c r="AE36" i="52"/>
  <c r="AF36" i="52"/>
  <c r="AG36" i="52"/>
  <c r="AH36" i="52"/>
  <c r="AI36" i="52"/>
  <c r="AJ36" i="52"/>
  <c r="AK36" i="52"/>
  <c r="AM36" i="52"/>
  <c r="AN36" i="52"/>
  <c r="AO36" i="52"/>
  <c r="AP36" i="52"/>
  <c r="AR36" i="52"/>
  <c r="AS36" i="52"/>
  <c r="AT36" i="52"/>
  <c r="AU36" i="52"/>
  <c r="AW36" i="52"/>
  <c r="AY36" i="52"/>
  <c r="BA36" i="52"/>
  <c r="BB36" i="52"/>
  <c r="BD36" i="52"/>
  <c r="BE36" i="52"/>
  <c r="BF36" i="52"/>
  <c r="BG36" i="52"/>
  <c r="BH36" i="52"/>
  <c r="BI36" i="52"/>
  <c r="BJ36" i="52"/>
  <c r="BL36" i="52"/>
  <c r="A37" i="52"/>
  <c r="B37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Q37" i="52"/>
  <c r="R37" i="52"/>
  <c r="S37" i="52"/>
  <c r="U37" i="52"/>
  <c r="V37" i="52"/>
  <c r="W37" i="52"/>
  <c r="X37" i="52"/>
  <c r="Y37" i="52"/>
  <c r="Z37" i="52"/>
  <c r="AA37" i="52"/>
  <c r="AC37" i="52"/>
  <c r="AD37" i="52"/>
  <c r="AE37" i="52"/>
  <c r="AF37" i="52"/>
  <c r="AG37" i="52"/>
  <c r="AH37" i="52"/>
  <c r="AI37" i="52"/>
  <c r="AJ37" i="52"/>
  <c r="AK37" i="52"/>
  <c r="AM37" i="52"/>
  <c r="AN37" i="52"/>
  <c r="AO37" i="52"/>
  <c r="AP37" i="52"/>
  <c r="AR37" i="52"/>
  <c r="AS37" i="52"/>
  <c r="AT37" i="52"/>
  <c r="AU37" i="52"/>
  <c r="AW37" i="52"/>
  <c r="AY37" i="52"/>
  <c r="BA37" i="52"/>
  <c r="BB37" i="52"/>
  <c r="BD37" i="52"/>
  <c r="BE37" i="52"/>
  <c r="BF37" i="52"/>
  <c r="BG37" i="52"/>
  <c r="BH37" i="52"/>
  <c r="BI37" i="52"/>
  <c r="BJ37" i="52"/>
  <c r="BL37" i="52"/>
  <c r="A38" i="52"/>
  <c r="B38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Q38" i="52"/>
  <c r="R38" i="52"/>
  <c r="S38" i="52"/>
  <c r="U38" i="52"/>
  <c r="V38" i="52"/>
  <c r="W38" i="52"/>
  <c r="X38" i="52"/>
  <c r="Y38" i="52"/>
  <c r="Z38" i="52"/>
  <c r="AA38" i="52"/>
  <c r="AC38" i="52"/>
  <c r="AD38" i="52"/>
  <c r="AE38" i="52"/>
  <c r="AF38" i="52"/>
  <c r="AG38" i="52"/>
  <c r="AH38" i="52"/>
  <c r="AI38" i="52"/>
  <c r="AJ38" i="52"/>
  <c r="AK38" i="52"/>
  <c r="AM38" i="52"/>
  <c r="AN38" i="52"/>
  <c r="AO38" i="52"/>
  <c r="AP38" i="52"/>
  <c r="AR38" i="52"/>
  <c r="AS38" i="52"/>
  <c r="AT38" i="52"/>
  <c r="AU38" i="52"/>
  <c r="AW38" i="52"/>
  <c r="AY38" i="52"/>
  <c r="BA38" i="52"/>
  <c r="BB38" i="52"/>
  <c r="BD38" i="52"/>
  <c r="BE38" i="52"/>
  <c r="BF38" i="52"/>
  <c r="BG38" i="52"/>
  <c r="BH38" i="52"/>
  <c r="BI38" i="52"/>
  <c r="BJ38" i="52"/>
  <c r="BL38" i="52"/>
  <c r="A39" i="52"/>
  <c r="B39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Q39" i="52"/>
  <c r="R39" i="52"/>
  <c r="S39" i="52"/>
  <c r="U39" i="52"/>
  <c r="V39" i="52"/>
  <c r="W39" i="52"/>
  <c r="X39" i="52"/>
  <c r="Y39" i="52"/>
  <c r="Z39" i="52"/>
  <c r="AA39" i="52"/>
  <c r="AC39" i="52"/>
  <c r="AD39" i="52"/>
  <c r="AE39" i="52"/>
  <c r="AF39" i="52"/>
  <c r="AG39" i="52"/>
  <c r="AH39" i="52"/>
  <c r="AI39" i="52"/>
  <c r="AJ39" i="52"/>
  <c r="AK39" i="52"/>
  <c r="AM39" i="52"/>
  <c r="AN39" i="52"/>
  <c r="AO39" i="52"/>
  <c r="AP39" i="52"/>
  <c r="AR39" i="52"/>
  <c r="AS39" i="52"/>
  <c r="AT39" i="52"/>
  <c r="AU39" i="52"/>
  <c r="AW39" i="52"/>
  <c r="AY39" i="52"/>
  <c r="BA39" i="52"/>
  <c r="BB39" i="52"/>
  <c r="BD39" i="52"/>
  <c r="BE39" i="52"/>
  <c r="BF39" i="52"/>
  <c r="BG39" i="52"/>
  <c r="BH39" i="52"/>
  <c r="BI39" i="52"/>
  <c r="BJ39" i="52"/>
  <c r="BL39" i="52"/>
  <c r="A40" i="52"/>
  <c r="B40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Q40" i="52"/>
  <c r="R40" i="52"/>
  <c r="S40" i="52"/>
  <c r="U40" i="52"/>
  <c r="V40" i="52"/>
  <c r="W40" i="52"/>
  <c r="X40" i="52"/>
  <c r="Y40" i="52"/>
  <c r="Z40" i="52"/>
  <c r="AA40" i="52"/>
  <c r="AC40" i="52"/>
  <c r="AD40" i="52"/>
  <c r="AE40" i="52"/>
  <c r="AF40" i="52"/>
  <c r="AG40" i="52"/>
  <c r="AH40" i="52"/>
  <c r="AI40" i="52"/>
  <c r="AJ40" i="52"/>
  <c r="AK40" i="52"/>
  <c r="AM40" i="52"/>
  <c r="AN40" i="52"/>
  <c r="AO40" i="52"/>
  <c r="AP40" i="52"/>
  <c r="AR40" i="52"/>
  <c r="AS40" i="52"/>
  <c r="AT40" i="52"/>
  <c r="AU40" i="52"/>
  <c r="AW40" i="52"/>
  <c r="AY40" i="52"/>
  <c r="BA40" i="52"/>
  <c r="BB40" i="52"/>
  <c r="BD40" i="52"/>
  <c r="BE40" i="52"/>
  <c r="BF40" i="52"/>
  <c r="BG40" i="52"/>
  <c r="BH40" i="52"/>
  <c r="BI40" i="52"/>
  <c r="BJ40" i="52"/>
  <c r="BL40" i="52"/>
  <c r="A41" i="52"/>
  <c r="B41" i="52"/>
  <c r="D41" i="52"/>
  <c r="E41" i="52"/>
  <c r="F41" i="52"/>
  <c r="G41" i="52"/>
  <c r="H41" i="52"/>
  <c r="I41" i="52"/>
  <c r="J41" i="52"/>
  <c r="K41" i="52"/>
  <c r="L41" i="52"/>
  <c r="M41" i="52"/>
  <c r="N41" i="52"/>
  <c r="O41" i="52"/>
  <c r="Q41" i="52"/>
  <c r="R41" i="52"/>
  <c r="S41" i="52"/>
  <c r="U41" i="52"/>
  <c r="V41" i="52"/>
  <c r="W41" i="52"/>
  <c r="X41" i="52"/>
  <c r="Y41" i="52"/>
  <c r="Z41" i="52"/>
  <c r="AA41" i="52"/>
  <c r="AC41" i="52"/>
  <c r="AD41" i="52"/>
  <c r="AE41" i="52"/>
  <c r="AF41" i="52"/>
  <c r="AG41" i="52"/>
  <c r="AH41" i="52"/>
  <c r="AI41" i="52"/>
  <c r="AJ41" i="52"/>
  <c r="AK41" i="52"/>
  <c r="AM41" i="52"/>
  <c r="AN41" i="52"/>
  <c r="AO41" i="52"/>
  <c r="AP41" i="52"/>
  <c r="AR41" i="52"/>
  <c r="AS41" i="52"/>
  <c r="AT41" i="52"/>
  <c r="AU41" i="52"/>
  <c r="AW41" i="52"/>
  <c r="AY41" i="52"/>
  <c r="BA41" i="52"/>
  <c r="BB41" i="52"/>
  <c r="BD41" i="52"/>
  <c r="BE41" i="52"/>
  <c r="BF41" i="52"/>
  <c r="BG41" i="52"/>
  <c r="BH41" i="52"/>
  <c r="BI41" i="52"/>
  <c r="BJ41" i="52"/>
  <c r="BL41" i="52"/>
  <c r="A42" i="52"/>
  <c r="B42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Q42" i="52"/>
  <c r="R42" i="52"/>
  <c r="S42" i="52"/>
  <c r="U42" i="52"/>
  <c r="V42" i="52"/>
  <c r="W42" i="52"/>
  <c r="X42" i="52"/>
  <c r="Y42" i="52"/>
  <c r="Z42" i="52"/>
  <c r="AA42" i="52"/>
  <c r="AC42" i="52"/>
  <c r="AD42" i="52"/>
  <c r="AE42" i="52"/>
  <c r="AF42" i="52"/>
  <c r="AG42" i="52"/>
  <c r="AH42" i="52"/>
  <c r="AI42" i="52"/>
  <c r="AJ42" i="52"/>
  <c r="AK42" i="52"/>
  <c r="AM42" i="52"/>
  <c r="AN42" i="52"/>
  <c r="AO42" i="52"/>
  <c r="AP42" i="52"/>
  <c r="AR42" i="52"/>
  <c r="AS42" i="52"/>
  <c r="AT42" i="52"/>
  <c r="AU42" i="52"/>
  <c r="AW42" i="52"/>
  <c r="AY42" i="52"/>
  <c r="BA42" i="52"/>
  <c r="BB42" i="52"/>
  <c r="BD42" i="52"/>
  <c r="BE42" i="52"/>
  <c r="BF42" i="52"/>
  <c r="BG42" i="52"/>
  <c r="BH42" i="52"/>
  <c r="BI42" i="52"/>
  <c r="BJ42" i="52"/>
  <c r="BL42" i="52"/>
  <c r="A43" i="52"/>
  <c r="B43" i="52"/>
  <c r="D43" i="52"/>
  <c r="E43" i="52"/>
  <c r="F43" i="52"/>
  <c r="G43" i="52"/>
  <c r="H43" i="52"/>
  <c r="I43" i="52"/>
  <c r="J43" i="52"/>
  <c r="K43" i="52"/>
  <c r="L43" i="52"/>
  <c r="M43" i="52"/>
  <c r="N43" i="52"/>
  <c r="O43" i="52"/>
  <c r="Q43" i="52"/>
  <c r="R43" i="52"/>
  <c r="S43" i="52"/>
  <c r="U43" i="52"/>
  <c r="V43" i="52"/>
  <c r="W43" i="52"/>
  <c r="X43" i="52"/>
  <c r="Y43" i="52"/>
  <c r="Z43" i="52"/>
  <c r="AA43" i="52"/>
  <c r="AC43" i="52"/>
  <c r="AD43" i="52"/>
  <c r="AE43" i="52"/>
  <c r="AF43" i="52"/>
  <c r="AG43" i="52"/>
  <c r="AH43" i="52"/>
  <c r="AI43" i="52"/>
  <c r="AJ43" i="52"/>
  <c r="AK43" i="52"/>
  <c r="AM43" i="52"/>
  <c r="AN43" i="52"/>
  <c r="AO43" i="52"/>
  <c r="AP43" i="52"/>
  <c r="AR43" i="52"/>
  <c r="AS43" i="52"/>
  <c r="AT43" i="52"/>
  <c r="AU43" i="52"/>
  <c r="AW43" i="52"/>
  <c r="AY43" i="52"/>
  <c r="BA43" i="52"/>
  <c r="BB43" i="52"/>
  <c r="BD43" i="52"/>
  <c r="BE43" i="52"/>
  <c r="BF43" i="52"/>
  <c r="BG43" i="52"/>
  <c r="BH43" i="52"/>
  <c r="BI43" i="52"/>
  <c r="BJ43" i="52"/>
  <c r="BL43" i="52"/>
  <c r="A44" i="52"/>
  <c r="B44" i="52"/>
  <c r="D44" i="52"/>
  <c r="E44" i="52"/>
  <c r="F44" i="52"/>
  <c r="G44" i="52"/>
  <c r="H44" i="52"/>
  <c r="I44" i="52"/>
  <c r="J44" i="52"/>
  <c r="K44" i="52"/>
  <c r="L44" i="52"/>
  <c r="M44" i="52"/>
  <c r="N44" i="52"/>
  <c r="O44" i="52"/>
  <c r="Q44" i="52"/>
  <c r="R44" i="52"/>
  <c r="S44" i="52"/>
  <c r="U44" i="52"/>
  <c r="V44" i="52"/>
  <c r="W44" i="52"/>
  <c r="X44" i="52"/>
  <c r="Y44" i="52"/>
  <c r="Z44" i="52"/>
  <c r="AA44" i="52"/>
  <c r="AC44" i="52"/>
  <c r="AD44" i="52"/>
  <c r="AE44" i="52"/>
  <c r="AF44" i="52"/>
  <c r="AG44" i="52"/>
  <c r="AH44" i="52"/>
  <c r="AI44" i="52"/>
  <c r="AJ44" i="52"/>
  <c r="AK44" i="52"/>
  <c r="AM44" i="52"/>
  <c r="AN44" i="52"/>
  <c r="AO44" i="52"/>
  <c r="AP44" i="52"/>
  <c r="AR44" i="52"/>
  <c r="AS44" i="52"/>
  <c r="AT44" i="52"/>
  <c r="AU44" i="52"/>
  <c r="AW44" i="52"/>
  <c r="AY44" i="52"/>
  <c r="BA44" i="52"/>
  <c r="BB44" i="52"/>
  <c r="BD44" i="52"/>
  <c r="BE44" i="52"/>
  <c r="BF44" i="52"/>
  <c r="BG44" i="52"/>
  <c r="BH44" i="52"/>
  <c r="BI44" i="52"/>
  <c r="BJ44" i="52"/>
  <c r="BL44" i="52"/>
  <c r="A45" i="52"/>
  <c r="B45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Q45" i="52"/>
  <c r="R45" i="52"/>
  <c r="S45" i="52"/>
  <c r="U45" i="52"/>
  <c r="V45" i="52"/>
  <c r="W45" i="52"/>
  <c r="X45" i="52"/>
  <c r="Y45" i="52"/>
  <c r="Z45" i="52"/>
  <c r="AA45" i="52"/>
  <c r="AC45" i="52"/>
  <c r="AD45" i="52"/>
  <c r="AE45" i="52"/>
  <c r="AF45" i="52"/>
  <c r="AG45" i="52"/>
  <c r="AH45" i="52"/>
  <c r="AI45" i="52"/>
  <c r="AJ45" i="52"/>
  <c r="AK45" i="52"/>
  <c r="AM45" i="52"/>
  <c r="AN45" i="52"/>
  <c r="AO45" i="52"/>
  <c r="AP45" i="52"/>
  <c r="AR45" i="52"/>
  <c r="AS45" i="52"/>
  <c r="AT45" i="52"/>
  <c r="AU45" i="52"/>
  <c r="AW45" i="52"/>
  <c r="AY45" i="52"/>
  <c r="BA45" i="52"/>
  <c r="BB45" i="52"/>
  <c r="BD45" i="52"/>
  <c r="BE45" i="52"/>
  <c r="BF45" i="52"/>
  <c r="BG45" i="52"/>
  <c r="BH45" i="52"/>
  <c r="BI45" i="52"/>
  <c r="BJ45" i="52"/>
  <c r="BL45" i="52"/>
  <c r="A46" i="52"/>
  <c r="B46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Q46" i="52"/>
  <c r="R46" i="52"/>
  <c r="S46" i="52"/>
  <c r="U46" i="52"/>
  <c r="V46" i="52"/>
  <c r="W46" i="52"/>
  <c r="X46" i="52"/>
  <c r="Y46" i="52"/>
  <c r="Z46" i="52"/>
  <c r="AA46" i="52"/>
  <c r="AC46" i="52"/>
  <c r="AD46" i="52"/>
  <c r="AE46" i="52"/>
  <c r="AF46" i="52"/>
  <c r="AG46" i="52"/>
  <c r="AH46" i="52"/>
  <c r="AI46" i="52"/>
  <c r="AJ46" i="52"/>
  <c r="AK46" i="52"/>
  <c r="AM46" i="52"/>
  <c r="AN46" i="52"/>
  <c r="AO46" i="52"/>
  <c r="AP46" i="52"/>
  <c r="AR46" i="52"/>
  <c r="AS46" i="52"/>
  <c r="AT46" i="52"/>
  <c r="AU46" i="52"/>
  <c r="AW46" i="52"/>
  <c r="AY46" i="52"/>
  <c r="BA46" i="52"/>
  <c r="BB46" i="52"/>
  <c r="BD46" i="52"/>
  <c r="BE46" i="52"/>
  <c r="BF46" i="52"/>
  <c r="BG46" i="52"/>
  <c r="BH46" i="52"/>
  <c r="BI46" i="52"/>
  <c r="BJ46" i="52"/>
  <c r="BL46" i="52"/>
  <c r="A47" i="52"/>
  <c r="B47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Q47" i="52"/>
  <c r="R47" i="52"/>
  <c r="S47" i="52"/>
  <c r="U47" i="52"/>
  <c r="V47" i="52"/>
  <c r="W47" i="52"/>
  <c r="X47" i="52"/>
  <c r="Y47" i="52"/>
  <c r="Z47" i="52"/>
  <c r="AA47" i="52"/>
  <c r="AC47" i="52"/>
  <c r="AD47" i="52"/>
  <c r="AE47" i="52"/>
  <c r="AF47" i="52"/>
  <c r="AG47" i="52"/>
  <c r="AH47" i="52"/>
  <c r="AI47" i="52"/>
  <c r="AJ47" i="52"/>
  <c r="AK47" i="52"/>
  <c r="AM47" i="52"/>
  <c r="AN47" i="52"/>
  <c r="AO47" i="52"/>
  <c r="AP47" i="52"/>
  <c r="AR47" i="52"/>
  <c r="AS47" i="52"/>
  <c r="AT47" i="52"/>
  <c r="AU47" i="52"/>
  <c r="AW47" i="52"/>
  <c r="AY47" i="52"/>
  <c r="BA47" i="52"/>
  <c r="BB47" i="52"/>
  <c r="BD47" i="52"/>
  <c r="BE47" i="52"/>
  <c r="BF47" i="52"/>
  <c r="BG47" i="52"/>
  <c r="BH47" i="52"/>
  <c r="BI47" i="52"/>
  <c r="BJ47" i="52"/>
  <c r="BL47" i="52"/>
  <c r="A48" i="52"/>
  <c r="B48" i="52"/>
  <c r="D48" i="52"/>
  <c r="E48" i="52"/>
  <c r="F48" i="52"/>
  <c r="G48" i="52"/>
  <c r="H48" i="52"/>
  <c r="I48" i="52"/>
  <c r="J48" i="52"/>
  <c r="K48" i="52"/>
  <c r="L48" i="52"/>
  <c r="M48" i="52"/>
  <c r="N48" i="52"/>
  <c r="O48" i="52"/>
  <c r="Q48" i="52"/>
  <c r="R48" i="52"/>
  <c r="S48" i="52"/>
  <c r="U48" i="52"/>
  <c r="V48" i="52"/>
  <c r="W48" i="52"/>
  <c r="X48" i="52"/>
  <c r="Y48" i="52"/>
  <c r="Z48" i="52"/>
  <c r="AA48" i="52"/>
  <c r="AC48" i="52"/>
  <c r="AD48" i="52"/>
  <c r="AE48" i="52"/>
  <c r="AF48" i="52"/>
  <c r="AG48" i="52"/>
  <c r="AH48" i="52"/>
  <c r="AI48" i="52"/>
  <c r="AJ48" i="52"/>
  <c r="AK48" i="52"/>
  <c r="AM48" i="52"/>
  <c r="AN48" i="52"/>
  <c r="AO48" i="52"/>
  <c r="AP48" i="52"/>
  <c r="AR48" i="52"/>
  <c r="AS48" i="52"/>
  <c r="AT48" i="52"/>
  <c r="AU48" i="52"/>
  <c r="AW48" i="52"/>
  <c r="AY48" i="52"/>
  <c r="BA48" i="52"/>
  <c r="BB48" i="52"/>
  <c r="BD48" i="52"/>
  <c r="BE48" i="52"/>
  <c r="BF48" i="52"/>
  <c r="BG48" i="52"/>
  <c r="BH48" i="52"/>
  <c r="BI48" i="52"/>
  <c r="BJ48" i="52"/>
  <c r="BL48" i="52"/>
  <c r="A49" i="52"/>
  <c r="B49" i="52"/>
  <c r="D49" i="52"/>
  <c r="E49" i="52"/>
  <c r="F49" i="52"/>
  <c r="G49" i="52"/>
  <c r="H49" i="52"/>
  <c r="I49" i="52"/>
  <c r="J49" i="52"/>
  <c r="K49" i="52"/>
  <c r="L49" i="52"/>
  <c r="M49" i="52"/>
  <c r="N49" i="52"/>
  <c r="O49" i="52"/>
  <c r="Q49" i="52"/>
  <c r="R49" i="52"/>
  <c r="S49" i="52"/>
  <c r="U49" i="52"/>
  <c r="V49" i="52"/>
  <c r="W49" i="52"/>
  <c r="X49" i="52"/>
  <c r="Y49" i="52"/>
  <c r="Z49" i="52"/>
  <c r="AA49" i="52"/>
  <c r="AC49" i="52"/>
  <c r="AD49" i="52"/>
  <c r="AE49" i="52"/>
  <c r="AF49" i="52"/>
  <c r="AG49" i="52"/>
  <c r="AH49" i="52"/>
  <c r="AI49" i="52"/>
  <c r="AJ49" i="52"/>
  <c r="AK49" i="52"/>
  <c r="AM49" i="52"/>
  <c r="AN49" i="52"/>
  <c r="AO49" i="52"/>
  <c r="AP49" i="52"/>
  <c r="AR49" i="52"/>
  <c r="AS49" i="52"/>
  <c r="AT49" i="52"/>
  <c r="AU49" i="52"/>
  <c r="AW49" i="52"/>
  <c r="AY49" i="52"/>
  <c r="BA49" i="52"/>
  <c r="BB49" i="52"/>
  <c r="BD49" i="52"/>
  <c r="BE49" i="52"/>
  <c r="BF49" i="52"/>
  <c r="BG49" i="52"/>
  <c r="BH49" i="52"/>
  <c r="BI49" i="52"/>
  <c r="BJ49" i="52"/>
  <c r="BL49" i="52"/>
  <c r="A50" i="52"/>
  <c r="B50" i="52"/>
  <c r="D50" i="52"/>
  <c r="E50" i="52"/>
  <c r="F50" i="52"/>
  <c r="G50" i="52"/>
  <c r="H50" i="52"/>
  <c r="I50" i="52"/>
  <c r="J50" i="52"/>
  <c r="K50" i="52"/>
  <c r="L50" i="52"/>
  <c r="M50" i="52"/>
  <c r="N50" i="52"/>
  <c r="O50" i="52"/>
  <c r="Q50" i="52"/>
  <c r="R50" i="52"/>
  <c r="S50" i="52"/>
  <c r="U50" i="52"/>
  <c r="V50" i="52"/>
  <c r="W50" i="52"/>
  <c r="X50" i="52"/>
  <c r="Y50" i="52"/>
  <c r="Z50" i="52"/>
  <c r="AA50" i="52"/>
  <c r="AC50" i="52"/>
  <c r="AD50" i="52"/>
  <c r="AE50" i="52"/>
  <c r="AF50" i="52"/>
  <c r="AG50" i="52"/>
  <c r="AH50" i="52"/>
  <c r="AI50" i="52"/>
  <c r="AJ50" i="52"/>
  <c r="AK50" i="52"/>
  <c r="AM50" i="52"/>
  <c r="AN50" i="52"/>
  <c r="AO50" i="52"/>
  <c r="AP50" i="52"/>
  <c r="AR50" i="52"/>
  <c r="AS50" i="52"/>
  <c r="AT50" i="52"/>
  <c r="AU50" i="52"/>
  <c r="AW50" i="52"/>
  <c r="AY50" i="52"/>
  <c r="BA50" i="52"/>
  <c r="BB50" i="52"/>
  <c r="BD50" i="52"/>
  <c r="BE50" i="52"/>
  <c r="BF50" i="52"/>
  <c r="BG50" i="52"/>
  <c r="BH50" i="52"/>
  <c r="BI50" i="52"/>
  <c r="BJ50" i="52"/>
  <c r="BL50" i="52"/>
  <c r="A51" i="52"/>
  <c r="B51" i="52"/>
  <c r="D51" i="52"/>
  <c r="E51" i="52"/>
  <c r="F51" i="52"/>
  <c r="G51" i="52"/>
  <c r="H51" i="52"/>
  <c r="I51" i="52"/>
  <c r="J51" i="52"/>
  <c r="K51" i="52"/>
  <c r="L51" i="52"/>
  <c r="M51" i="52"/>
  <c r="N51" i="52"/>
  <c r="O51" i="52"/>
  <c r="Q51" i="52"/>
  <c r="R51" i="52"/>
  <c r="S51" i="52"/>
  <c r="U51" i="52"/>
  <c r="V51" i="52"/>
  <c r="W51" i="52"/>
  <c r="X51" i="52"/>
  <c r="Y51" i="52"/>
  <c r="Z51" i="52"/>
  <c r="AA51" i="52"/>
  <c r="AC51" i="52"/>
  <c r="AD51" i="52"/>
  <c r="AE51" i="52"/>
  <c r="AF51" i="52"/>
  <c r="AG51" i="52"/>
  <c r="AH51" i="52"/>
  <c r="AI51" i="52"/>
  <c r="AJ51" i="52"/>
  <c r="AK51" i="52"/>
  <c r="AM51" i="52"/>
  <c r="AN51" i="52"/>
  <c r="AO51" i="52"/>
  <c r="AP51" i="52"/>
  <c r="AR51" i="52"/>
  <c r="AS51" i="52"/>
  <c r="AT51" i="52"/>
  <c r="AU51" i="52"/>
  <c r="AW51" i="52"/>
  <c r="AY51" i="52"/>
  <c r="BA51" i="52"/>
  <c r="BB51" i="52"/>
  <c r="BD51" i="52"/>
  <c r="BE51" i="52"/>
  <c r="BF51" i="52"/>
  <c r="BG51" i="52"/>
  <c r="BH51" i="52"/>
  <c r="BI51" i="52"/>
  <c r="BJ51" i="52"/>
  <c r="BL51" i="52"/>
  <c r="A52" i="52"/>
  <c r="B52" i="52"/>
  <c r="D52" i="52"/>
  <c r="E52" i="52"/>
  <c r="F52" i="52"/>
  <c r="G52" i="52"/>
  <c r="H52" i="52"/>
  <c r="I52" i="52"/>
  <c r="J52" i="52"/>
  <c r="K52" i="52"/>
  <c r="L52" i="52"/>
  <c r="M52" i="52"/>
  <c r="N52" i="52"/>
  <c r="O52" i="52"/>
  <c r="Q52" i="52"/>
  <c r="R52" i="52"/>
  <c r="S52" i="52"/>
  <c r="U52" i="52"/>
  <c r="V52" i="52"/>
  <c r="W52" i="52"/>
  <c r="X52" i="52"/>
  <c r="Y52" i="52"/>
  <c r="Z52" i="52"/>
  <c r="AA52" i="52"/>
  <c r="AC52" i="52"/>
  <c r="AD52" i="52"/>
  <c r="AE52" i="52"/>
  <c r="AF52" i="52"/>
  <c r="AG52" i="52"/>
  <c r="AH52" i="52"/>
  <c r="AI52" i="52"/>
  <c r="AJ52" i="52"/>
  <c r="AK52" i="52"/>
  <c r="AM52" i="52"/>
  <c r="AN52" i="52"/>
  <c r="AO52" i="52"/>
  <c r="AP52" i="52"/>
  <c r="AR52" i="52"/>
  <c r="AS52" i="52"/>
  <c r="AT52" i="52"/>
  <c r="AU52" i="52"/>
  <c r="AW52" i="52"/>
  <c r="AY52" i="52"/>
  <c r="BA52" i="52"/>
  <c r="BB52" i="52"/>
  <c r="BD52" i="52"/>
  <c r="BE52" i="52"/>
  <c r="BF52" i="52"/>
  <c r="BG52" i="52"/>
  <c r="BH52" i="52"/>
  <c r="BI52" i="52"/>
  <c r="BJ52" i="52"/>
  <c r="BL52" i="52"/>
  <c r="A53" i="52"/>
  <c r="B53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Q53" i="52"/>
  <c r="R53" i="52"/>
  <c r="S53" i="52"/>
  <c r="U53" i="52"/>
  <c r="V53" i="52"/>
  <c r="W53" i="52"/>
  <c r="X53" i="52"/>
  <c r="Y53" i="52"/>
  <c r="Z53" i="52"/>
  <c r="AA53" i="52"/>
  <c r="AC53" i="52"/>
  <c r="AD53" i="52"/>
  <c r="AE53" i="52"/>
  <c r="AF53" i="52"/>
  <c r="AG53" i="52"/>
  <c r="AH53" i="52"/>
  <c r="AI53" i="52"/>
  <c r="AJ53" i="52"/>
  <c r="AK53" i="52"/>
  <c r="AM53" i="52"/>
  <c r="AN53" i="52"/>
  <c r="AO53" i="52"/>
  <c r="AP53" i="52"/>
  <c r="AR53" i="52"/>
  <c r="AS53" i="52"/>
  <c r="AT53" i="52"/>
  <c r="AU53" i="52"/>
  <c r="AW53" i="52"/>
  <c r="AY53" i="52"/>
  <c r="BA53" i="52"/>
  <c r="BB53" i="52"/>
  <c r="BD53" i="52"/>
  <c r="BE53" i="52"/>
  <c r="BF53" i="52"/>
  <c r="BG53" i="52"/>
  <c r="BH53" i="52"/>
  <c r="BI53" i="52"/>
  <c r="BJ53" i="52"/>
  <c r="BL53" i="52"/>
  <c r="A54" i="52"/>
  <c r="B54" i="52"/>
  <c r="D54" i="52"/>
  <c r="E54" i="52"/>
  <c r="F54" i="52"/>
  <c r="G54" i="52"/>
  <c r="H54" i="52"/>
  <c r="I54" i="52"/>
  <c r="J54" i="52"/>
  <c r="K54" i="52"/>
  <c r="L54" i="52"/>
  <c r="M54" i="52"/>
  <c r="N54" i="52"/>
  <c r="O54" i="52"/>
  <c r="Q54" i="52"/>
  <c r="R54" i="52"/>
  <c r="S54" i="52"/>
  <c r="U54" i="52"/>
  <c r="V54" i="52"/>
  <c r="W54" i="52"/>
  <c r="X54" i="52"/>
  <c r="Y54" i="52"/>
  <c r="Z54" i="52"/>
  <c r="AA54" i="52"/>
  <c r="AC54" i="52"/>
  <c r="AD54" i="52"/>
  <c r="AE54" i="52"/>
  <c r="AF54" i="52"/>
  <c r="AG54" i="52"/>
  <c r="AH54" i="52"/>
  <c r="AI54" i="52"/>
  <c r="AJ54" i="52"/>
  <c r="AK54" i="52"/>
  <c r="AM54" i="52"/>
  <c r="AN54" i="52"/>
  <c r="AO54" i="52"/>
  <c r="AP54" i="52"/>
  <c r="AR54" i="52"/>
  <c r="AS54" i="52"/>
  <c r="AT54" i="52"/>
  <c r="AU54" i="52"/>
  <c r="AW54" i="52"/>
  <c r="AY54" i="52"/>
  <c r="BA54" i="52"/>
  <c r="BB54" i="52"/>
  <c r="BD54" i="52"/>
  <c r="BE54" i="52"/>
  <c r="BF54" i="52"/>
  <c r="BG54" i="52"/>
  <c r="BH54" i="52"/>
  <c r="BI54" i="52"/>
  <c r="BJ54" i="52"/>
  <c r="BL54" i="52"/>
  <c r="A55" i="52"/>
  <c r="B55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Q55" i="52"/>
  <c r="R55" i="52"/>
  <c r="S55" i="52"/>
  <c r="U55" i="52"/>
  <c r="V55" i="52"/>
  <c r="W55" i="52"/>
  <c r="X55" i="52"/>
  <c r="Y55" i="52"/>
  <c r="Z55" i="52"/>
  <c r="AA55" i="52"/>
  <c r="AC55" i="52"/>
  <c r="AD55" i="52"/>
  <c r="AE55" i="52"/>
  <c r="AF55" i="52"/>
  <c r="AG55" i="52"/>
  <c r="AH55" i="52"/>
  <c r="AI55" i="52"/>
  <c r="AJ55" i="52"/>
  <c r="AK55" i="52"/>
  <c r="AM55" i="52"/>
  <c r="AN55" i="52"/>
  <c r="AO55" i="52"/>
  <c r="AP55" i="52"/>
  <c r="AR55" i="52"/>
  <c r="AS55" i="52"/>
  <c r="AT55" i="52"/>
  <c r="AU55" i="52"/>
  <c r="AW55" i="52"/>
  <c r="AY55" i="52"/>
  <c r="BA55" i="52"/>
  <c r="BB55" i="52"/>
  <c r="BD55" i="52"/>
  <c r="BE55" i="52"/>
  <c r="BF55" i="52"/>
  <c r="BG55" i="52"/>
  <c r="BH55" i="52"/>
  <c r="BI55" i="52"/>
  <c r="BJ55" i="52"/>
  <c r="BL55" i="52"/>
  <c r="A56" i="52"/>
  <c r="B56" i="52"/>
  <c r="D56" i="52"/>
  <c r="E56" i="52"/>
  <c r="F56" i="52"/>
  <c r="G56" i="52"/>
  <c r="H56" i="52"/>
  <c r="I56" i="52"/>
  <c r="J56" i="52"/>
  <c r="K56" i="52"/>
  <c r="L56" i="52"/>
  <c r="M56" i="52"/>
  <c r="N56" i="52"/>
  <c r="O56" i="52"/>
  <c r="Q56" i="52"/>
  <c r="R56" i="52"/>
  <c r="S56" i="52"/>
  <c r="U56" i="52"/>
  <c r="V56" i="52"/>
  <c r="W56" i="52"/>
  <c r="X56" i="52"/>
  <c r="Y56" i="52"/>
  <c r="Z56" i="52"/>
  <c r="AA56" i="52"/>
  <c r="AC56" i="52"/>
  <c r="AD56" i="52"/>
  <c r="AE56" i="52"/>
  <c r="AF56" i="52"/>
  <c r="AG56" i="52"/>
  <c r="AH56" i="52"/>
  <c r="AI56" i="52"/>
  <c r="AJ56" i="52"/>
  <c r="AK56" i="52"/>
  <c r="AM56" i="52"/>
  <c r="AN56" i="52"/>
  <c r="AO56" i="52"/>
  <c r="AP56" i="52"/>
  <c r="AR56" i="52"/>
  <c r="AS56" i="52"/>
  <c r="AT56" i="52"/>
  <c r="AU56" i="52"/>
  <c r="AW56" i="52"/>
  <c r="AY56" i="52"/>
  <c r="BA56" i="52"/>
  <c r="BB56" i="52"/>
  <c r="BD56" i="52"/>
  <c r="BE56" i="52"/>
  <c r="BF56" i="52"/>
  <c r="BG56" i="52"/>
  <c r="BH56" i="52"/>
  <c r="BI56" i="52"/>
  <c r="BJ56" i="52"/>
  <c r="BL56" i="52"/>
  <c r="A57" i="52"/>
  <c r="B57" i="52"/>
  <c r="D57" i="52"/>
  <c r="E57" i="52"/>
  <c r="F57" i="52"/>
  <c r="G57" i="52"/>
  <c r="H57" i="52"/>
  <c r="I57" i="52"/>
  <c r="J57" i="52"/>
  <c r="K57" i="52"/>
  <c r="L57" i="52"/>
  <c r="M57" i="52"/>
  <c r="N57" i="52"/>
  <c r="O57" i="52"/>
  <c r="Q57" i="52"/>
  <c r="R57" i="52"/>
  <c r="S57" i="52"/>
  <c r="U57" i="52"/>
  <c r="V57" i="52"/>
  <c r="W57" i="52"/>
  <c r="X57" i="52"/>
  <c r="Y57" i="52"/>
  <c r="Z57" i="52"/>
  <c r="AA57" i="52"/>
  <c r="AC57" i="52"/>
  <c r="AD57" i="52"/>
  <c r="AE57" i="52"/>
  <c r="AF57" i="52"/>
  <c r="AG57" i="52"/>
  <c r="AH57" i="52"/>
  <c r="AI57" i="52"/>
  <c r="AJ57" i="52"/>
  <c r="AK57" i="52"/>
  <c r="AM57" i="52"/>
  <c r="AN57" i="52"/>
  <c r="AO57" i="52"/>
  <c r="AP57" i="52"/>
  <c r="AR57" i="52"/>
  <c r="AS57" i="52"/>
  <c r="AT57" i="52"/>
  <c r="AU57" i="52"/>
  <c r="AW57" i="52"/>
  <c r="AY57" i="52"/>
  <c r="BA57" i="52"/>
  <c r="BB57" i="52"/>
  <c r="BD57" i="52"/>
  <c r="BE57" i="52"/>
  <c r="BF57" i="52"/>
  <c r="BG57" i="52"/>
  <c r="BH57" i="52"/>
  <c r="BI57" i="52"/>
  <c r="BJ57" i="52"/>
  <c r="BL57" i="52"/>
  <c r="A58" i="52"/>
  <c r="B58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Q58" i="52"/>
  <c r="R58" i="52"/>
  <c r="S58" i="52"/>
  <c r="U58" i="52"/>
  <c r="V58" i="52"/>
  <c r="W58" i="52"/>
  <c r="X58" i="52"/>
  <c r="Y58" i="52"/>
  <c r="Z58" i="52"/>
  <c r="AA58" i="52"/>
  <c r="AC58" i="52"/>
  <c r="AD58" i="52"/>
  <c r="AE58" i="52"/>
  <c r="AF58" i="52"/>
  <c r="AG58" i="52"/>
  <c r="AH58" i="52"/>
  <c r="AI58" i="52"/>
  <c r="AJ58" i="52"/>
  <c r="AK58" i="52"/>
  <c r="AM58" i="52"/>
  <c r="AN58" i="52"/>
  <c r="AO58" i="52"/>
  <c r="AP58" i="52"/>
  <c r="AR58" i="52"/>
  <c r="AS58" i="52"/>
  <c r="AT58" i="52"/>
  <c r="AU58" i="52"/>
  <c r="AW58" i="52"/>
  <c r="AY58" i="52"/>
  <c r="BA58" i="52"/>
  <c r="BB58" i="52"/>
  <c r="BD58" i="52"/>
  <c r="BE58" i="52"/>
  <c r="BF58" i="52"/>
  <c r="BG58" i="52"/>
  <c r="BH58" i="52"/>
  <c r="BI58" i="52"/>
  <c r="BJ58" i="52"/>
  <c r="BL58" i="52"/>
  <c r="A59" i="52"/>
  <c r="B59" i="52"/>
  <c r="D59" i="52"/>
  <c r="E59" i="52"/>
  <c r="F59" i="52"/>
  <c r="G59" i="52"/>
  <c r="H59" i="52"/>
  <c r="I59" i="52"/>
  <c r="J59" i="52"/>
  <c r="K59" i="52"/>
  <c r="L59" i="52"/>
  <c r="M59" i="52"/>
  <c r="N59" i="52"/>
  <c r="O59" i="52"/>
  <c r="Q59" i="52"/>
  <c r="R59" i="52"/>
  <c r="S59" i="52"/>
  <c r="U59" i="52"/>
  <c r="V59" i="52"/>
  <c r="W59" i="52"/>
  <c r="X59" i="52"/>
  <c r="Y59" i="52"/>
  <c r="Z59" i="52"/>
  <c r="AA59" i="52"/>
  <c r="AC59" i="52"/>
  <c r="AD59" i="52"/>
  <c r="AE59" i="52"/>
  <c r="AF59" i="52"/>
  <c r="AG59" i="52"/>
  <c r="AH59" i="52"/>
  <c r="AI59" i="52"/>
  <c r="AJ59" i="52"/>
  <c r="AK59" i="52"/>
  <c r="AM59" i="52"/>
  <c r="AN59" i="52"/>
  <c r="AO59" i="52"/>
  <c r="AP59" i="52"/>
  <c r="AR59" i="52"/>
  <c r="AS59" i="52"/>
  <c r="AT59" i="52"/>
  <c r="AU59" i="52"/>
  <c r="AW59" i="52"/>
  <c r="AY59" i="52"/>
  <c r="BA59" i="52"/>
  <c r="BB59" i="52"/>
  <c r="BD59" i="52"/>
  <c r="BE59" i="52"/>
  <c r="BF59" i="52"/>
  <c r="BG59" i="52"/>
  <c r="BH59" i="52"/>
  <c r="BI59" i="52"/>
  <c r="BJ59" i="52"/>
  <c r="BL59" i="52"/>
  <c r="A60" i="52"/>
  <c r="B60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Q60" i="52"/>
  <c r="R60" i="52"/>
  <c r="S60" i="52"/>
  <c r="U60" i="52"/>
  <c r="V60" i="52"/>
  <c r="W60" i="52"/>
  <c r="X60" i="52"/>
  <c r="Y60" i="52"/>
  <c r="Z60" i="52"/>
  <c r="AA60" i="52"/>
  <c r="AC60" i="52"/>
  <c r="AD60" i="52"/>
  <c r="AE60" i="52"/>
  <c r="AF60" i="52"/>
  <c r="AG60" i="52"/>
  <c r="AH60" i="52"/>
  <c r="AI60" i="52"/>
  <c r="AJ60" i="52"/>
  <c r="AK60" i="52"/>
  <c r="AM60" i="52"/>
  <c r="AN60" i="52"/>
  <c r="AO60" i="52"/>
  <c r="AP60" i="52"/>
  <c r="AR60" i="52"/>
  <c r="AS60" i="52"/>
  <c r="AT60" i="52"/>
  <c r="AU60" i="52"/>
  <c r="AW60" i="52"/>
  <c r="AY60" i="52"/>
  <c r="BA60" i="52"/>
  <c r="BB60" i="52"/>
  <c r="BD60" i="52"/>
  <c r="BE60" i="52"/>
  <c r="BF60" i="52"/>
  <c r="BG60" i="52"/>
  <c r="BH60" i="52"/>
  <c r="BI60" i="52"/>
  <c r="BJ60" i="52"/>
  <c r="BL60" i="52"/>
  <c r="A61" i="52"/>
  <c r="B61" i="52"/>
  <c r="D61" i="52"/>
  <c r="E61" i="52"/>
  <c r="F61" i="52"/>
  <c r="G61" i="52"/>
  <c r="H61" i="52"/>
  <c r="I61" i="52"/>
  <c r="J61" i="52"/>
  <c r="K61" i="52"/>
  <c r="L61" i="52"/>
  <c r="M61" i="52"/>
  <c r="N61" i="52"/>
  <c r="O61" i="52"/>
  <c r="Q61" i="52"/>
  <c r="R61" i="52"/>
  <c r="S61" i="52"/>
  <c r="U61" i="52"/>
  <c r="V61" i="52"/>
  <c r="W61" i="52"/>
  <c r="X61" i="52"/>
  <c r="Y61" i="52"/>
  <c r="Z61" i="52"/>
  <c r="AA61" i="52"/>
  <c r="AC61" i="52"/>
  <c r="AD61" i="52"/>
  <c r="AE61" i="52"/>
  <c r="AF61" i="52"/>
  <c r="AG61" i="52"/>
  <c r="AH61" i="52"/>
  <c r="AI61" i="52"/>
  <c r="AJ61" i="52"/>
  <c r="AK61" i="52"/>
  <c r="AM61" i="52"/>
  <c r="AN61" i="52"/>
  <c r="AO61" i="52"/>
  <c r="AP61" i="52"/>
  <c r="AR61" i="52"/>
  <c r="AS61" i="52"/>
  <c r="AT61" i="52"/>
  <c r="AU61" i="52"/>
  <c r="AW61" i="52"/>
  <c r="AY61" i="52"/>
  <c r="BA61" i="52"/>
  <c r="BB61" i="52"/>
  <c r="BD61" i="52"/>
  <c r="BE61" i="52"/>
  <c r="BF61" i="52"/>
  <c r="BG61" i="52"/>
  <c r="BH61" i="52"/>
  <c r="BI61" i="52"/>
  <c r="BJ61" i="52"/>
  <c r="BL61" i="52"/>
  <c r="A62" i="52"/>
  <c r="B62" i="52"/>
  <c r="D62" i="52"/>
  <c r="E62" i="52"/>
  <c r="F62" i="52"/>
  <c r="G62" i="52"/>
  <c r="H62" i="52"/>
  <c r="I62" i="52"/>
  <c r="J62" i="52"/>
  <c r="K62" i="52"/>
  <c r="L62" i="52"/>
  <c r="M62" i="52"/>
  <c r="N62" i="52"/>
  <c r="O62" i="52"/>
  <c r="Q62" i="52"/>
  <c r="R62" i="52"/>
  <c r="S62" i="52"/>
  <c r="U62" i="52"/>
  <c r="V62" i="52"/>
  <c r="W62" i="52"/>
  <c r="X62" i="52"/>
  <c r="Y62" i="52"/>
  <c r="Z62" i="52"/>
  <c r="AA62" i="52"/>
  <c r="AC62" i="52"/>
  <c r="AD62" i="52"/>
  <c r="AE62" i="52"/>
  <c r="AF62" i="52"/>
  <c r="AG62" i="52"/>
  <c r="AH62" i="52"/>
  <c r="AI62" i="52"/>
  <c r="AJ62" i="52"/>
  <c r="AK62" i="52"/>
  <c r="AM62" i="52"/>
  <c r="AN62" i="52"/>
  <c r="AO62" i="52"/>
  <c r="AP62" i="52"/>
  <c r="AR62" i="52"/>
  <c r="AS62" i="52"/>
  <c r="AT62" i="52"/>
  <c r="AU62" i="52"/>
  <c r="AW62" i="52"/>
  <c r="AY62" i="52"/>
  <c r="BA62" i="52"/>
  <c r="BB62" i="52"/>
  <c r="BD62" i="52"/>
  <c r="BE62" i="52"/>
  <c r="BF62" i="52"/>
  <c r="BG62" i="52"/>
  <c r="BH62" i="52"/>
  <c r="BI62" i="52"/>
  <c r="BJ62" i="52"/>
  <c r="BL62" i="52"/>
  <c r="A63" i="52"/>
  <c r="B63" i="52"/>
  <c r="D63" i="52"/>
  <c r="E63" i="52"/>
  <c r="F63" i="52"/>
  <c r="G63" i="52"/>
  <c r="H63" i="52"/>
  <c r="I63" i="52"/>
  <c r="J63" i="52"/>
  <c r="K63" i="52"/>
  <c r="L63" i="52"/>
  <c r="M63" i="52"/>
  <c r="N63" i="52"/>
  <c r="O63" i="52"/>
  <c r="Q63" i="52"/>
  <c r="R63" i="52"/>
  <c r="S63" i="52"/>
  <c r="U63" i="52"/>
  <c r="V63" i="52"/>
  <c r="W63" i="52"/>
  <c r="X63" i="52"/>
  <c r="Y63" i="52"/>
  <c r="Z63" i="52"/>
  <c r="AA63" i="52"/>
  <c r="AC63" i="52"/>
  <c r="AD63" i="52"/>
  <c r="AE63" i="52"/>
  <c r="AF63" i="52"/>
  <c r="AG63" i="52"/>
  <c r="AH63" i="52"/>
  <c r="AI63" i="52"/>
  <c r="AJ63" i="52"/>
  <c r="AK63" i="52"/>
  <c r="AM63" i="52"/>
  <c r="AN63" i="52"/>
  <c r="AO63" i="52"/>
  <c r="AP63" i="52"/>
  <c r="AR63" i="52"/>
  <c r="AS63" i="52"/>
  <c r="AT63" i="52"/>
  <c r="AU63" i="52"/>
  <c r="AW63" i="52"/>
  <c r="AY63" i="52"/>
  <c r="BA63" i="52"/>
  <c r="BB63" i="52"/>
  <c r="BD63" i="52"/>
  <c r="BE63" i="52"/>
  <c r="BF63" i="52"/>
  <c r="BG63" i="52"/>
  <c r="BH63" i="52"/>
  <c r="BI63" i="52"/>
  <c r="BJ63" i="52"/>
  <c r="BL63" i="52"/>
  <c r="A64" i="52"/>
  <c r="B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Q64" i="52"/>
  <c r="R64" i="52"/>
  <c r="S64" i="52"/>
  <c r="U64" i="52"/>
  <c r="V64" i="52"/>
  <c r="W64" i="52"/>
  <c r="X64" i="52"/>
  <c r="Y64" i="52"/>
  <c r="Z64" i="52"/>
  <c r="AA64" i="52"/>
  <c r="AC64" i="52"/>
  <c r="AD64" i="52"/>
  <c r="AE64" i="52"/>
  <c r="AF64" i="52"/>
  <c r="AG64" i="52"/>
  <c r="AH64" i="52"/>
  <c r="AI64" i="52"/>
  <c r="AJ64" i="52"/>
  <c r="AK64" i="52"/>
  <c r="AM64" i="52"/>
  <c r="AN64" i="52"/>
  <c r="AO64" i="52"/>
  <c r="AP64" i="52"/>
  <c r="AR64" i="52"/>
  <c r="AS64" i="52"/>
  <c r="AT64" i="52"/>
  <c r="AU64" i="52"/>
  <c r="AW64" i="52"/>
  <c r="AY64" i="52"/>
  <c r="BA64" i="52"/>
  <c r="BB64" i="52"/>
  <c r="BD64" i="52"/>
  <c r="BE64" i="52"/>
  <c r="BF64" i="52"/>
  <c r="BG64" i="52"/>
  <c r="BH64" i="52"/>
  <c r="BI64" i="52"/>
  <c r="BJ64" i="52"/>
  <c r="BL64" i="52"/>
  <c r="A65" i="52"/>
  <c r="B65" i="52"/>
  <c r="D65" i="52"/>
  <c r="E65" i="52"/>
  <c r="F65" i="52"/>
  <c r="G65" i="52"/>
  <c r="H65" i="52"/>
  <c r="I65" i="52"/>
  <c r="J65" i="52"/>
  <c r="K65" i="52"/>
  <c r="L65" i="52"/>
  <c r="M65" i="52"/>
  <c r="N65" i="52"/>
  <c r="O65" i="52"/>
  <c r="Q65" i="52"/>
  <c r="R65" i="52"/>
  <c r="S65" i="52"/>
  <c r="U65" i="52"/>
  <c r="V65" i="52"/>
  <c r="W65" i="52"/>
  <c r="X65" i="52"/>
  <c r="Y65" i="52"/>
  <c r="Z65" i="52"/>
  <c r="AA65" i="52"/>
  <c r="AC65" i="52"/>
  <c r="AD65" i="52"/>
  <c r="AE65" i="52"/>
  <c r="AF65" i="52"/>
  <c r="AG65" i="52"/>
  <c r="AH65" i="52"/>
  <c r="AI65" i="52"/>
  <c r="AJ65" i="52"/>
  <c r="AK65" i="52"/>
  <c r="AM65" i="52"/>
  <c r="AN65" i="52"/>
  <c r="AO65" i="52"/>
  <c r="AP65" i="52"/>
  <c r="AR65" i="52"/>
  <c r="AS65" i="52"/>
  <c r="AT65" i="52"/>
  <c r="AU65" i="52"/>
  <c r="AW65" i="52"/>
  <c r="AY65" i="52"/>
  <c r="BA65" i="52"/>
  <c r="BB65" i="52"/>
  <c r="BD65" i="52"/>
  <c r="BE65" i="52"/>
  <c r="BF65" i="52"/>
  <c r="BG65" i="52"/>
  <c r="BH65" i="52"/>
  <c r="BI65" i="52"/>
  <c r="BJ65" i="52"/>
  <c r="BL65" i="52"/>
  <c r="A66" i="52"/>
  <c r="B66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Q66" i="52"/>
  <c r="R66" i="52"/>
  <c r="S66" i="52"/>
  <c r="U66" i="52"/>
  <c r="V66" i="52"/>
  <c r="W66" i="52"/>
  <c r="X66" i="52"/>
  <c r="Y66" i="52"/>
  <c r="Z66" i="52"/>
  <c r="AA66" i="52"/>
  <c r="AC66" i="52"/>
  <c r="AD66" i="52"/>
  <c r="AE66" i="52"/>
  <c r="AF66" i="52"/>
  <c r="AG66" i="52"/>
  <c r="AH66" i="52"/>
  <c r="AI66" i="52"/>
  <c r="AJ66" i="52"/>
  <c r="AK66" i="52"/>
  <c r="AM66" i="52"/>
  <c r="AN66" i="52"/>
  <c r="AO66" i="52"/>
  <c r="AP66" i="52"/>
  <c r="AR66" i="52"/>
  <c r="AS66" i="52"/>
  <c r="AT66" i="52"/>
  <c r="AU66" i="52"/>
  <c r="AW66" i="52"/>
  <c r="AY66" i="52"/>
  <c r="BA66" i="52"/>
  <c r="BB66" i="52"/>
  <c r="BD66" i="52"/>
  <c r="BE66" i="52"/>
  <c r="BF66" i="52"/>
  <c r="BG66" i="52"/>
  <c r="BH66" i="52"/>
  <c r="BI66" i="52"/>
  <c r="BJ66" i="52"/>
  <c r="BL66" i="52"/>
  <c r="A67" i="52"/>
  <c r="B67" i="52"/>
  <c r="D67" i="52"/>
  <c r="E67" i="52"/>
  <c r="F67" i="52"/>
  <c r="G67" i="52"/>
  <c r="H67" i="52"/>
  <c r="I67" i="52"/>
  <c r="J67" i="52"/>
  <c r="K67" i="52"/>
  <c r="L67" i="52"/>
  <c r="M67" i="52"/>
  <c r="N67" i="52"/>
  <c r="O67" i="52"/>
  <c r="Q67" i="52"/>
  <c r="R67" i="52"/>
  <c r="S67" i="52"/>
  <c r="U67" i="52"/>
  <c r="V67" i="52"/>
  <c r="W67" i="52"/>
  <c r="X67" i="52"/>
  <c r="Y67" i="52"/>
  <c r="Z67" i="52"/>
  <c r="AA67" i="52"/>
  <c r="AC67" i="52"/>
  <c r="AD67" i="52"/>
  <c r="AE67" i="52"/>
  <c r="AF67" i="52"/>
  <c r="AG67" i="52"/>
  <c r="AH67" i="52"/>
  <c r="AI67" i="52"/>
  <c r="AJ67" i="52"/>
  <c r="AK67" i="52"/>
  <c r="AM67" i="52"/>
  <c r="AN67" i="52"/>
  <c r="AO67" i="52"/>
  <c r="AP67" i="52"/>
  <c r="AR67" i="52"/>
  <c r="AS67" i="52"/>
  <c r="AT67" i="52"/>
  <c r="AU67" i="52"/>
  <c r="AW67" i="52"/>
  <c r="AY67" i="52"/>
  <c r="BA67" i="52"/>
  <c r="BB67" i="52"/>
  <c r="BD67" i="52"/>
  <c r="BE67" i="52"/>
  <c r="BF67" i="52"/>
  <c r="BG67" i="52"/>
  <c r="BH67" i="52"/>
  <c r="BI67" i="52"/>
  <c r="BJ67" i="52"/>
  <c r="BL67" i="52"/>
  <c r="A68" i="52"/>
  <c r="B68" i="52"/>
  <c r="D68" i="52"/>
  <c r="E68" i="52"/>
  <c r="F68" i="52"/>
  <c r="G68" i="52"/>
  <c r="H68" i="52"/>
  <c r="I68" i="52"/>
  <c r="J68" i="52"/>
  <c r="K68" i="52"/>
  <c r="L68" i="52"/>
  <c r="M68" i="52"/>
  <c r="N68" i="52"/>
  <c r="O68" i="52"/>
  <c r="Q68" i="52"/>
  <c r="R68" i="52"/>
  <c r="S68" i="52"/>
  <c r="U68" i="52"/>
  <c r="V68" i="52"/>
  <c r="W68" i="52"/>
  <c r="X68" i="52"/>
  <c r="Y68" i="52"/>
  <c r="Z68" i="52"/>
  <c r="AA68" i="52"/>
  <c r="AC68" i="52"/>
  <c r="AD68" i="52"/>
  <c r="AE68" i="52"/>
  <c r="AF68" i="52"/>
  <c r="AG68" i="52"/>
  <c r="AH68" i="52"/>
  <c r="AI68" i="52"/>
  <c r="AJ68" i="52"/>
  <c r="AK68" i="52"/>
  <c r="AM68" i="52"/>
  <c r="AN68" i="52"/>
  <c r="AO68" i="52"/>
  <c r="AP68" i="52"/>
  <c r="AR68" i="52"/>
  <c r="AS68" i="52"/>
  <c r="AT68" i="52"/>
  <c r="AU68" i="52"/>
  <c r="AW68" i="52"/>
  <c r="AY68" i="52"/>
  <c r="BA68" i="52"/>
  <c r="BB68" i="52"/>
  <c r="BD68" i="52"/>
  <c r="BE68" i="52"/>
  <c r="BF68" i="52"/>
  <c r="BG68" i="52"/>
  <c r="BH68" i="52"/>
  <c r="BI68" i="52"/>
  <c r="BJ68" i="52"/>
  <c r="BL68" i="52"/>
  <c r="A69" i="52"/>
  <c r="B69" i="52"/>
  <c r="D69" i="52"/>
  <c r="E69" i="52"/>
  <c r="F69" i="52"/>
  <c r="G69" i="52"/>
  <c r="H69" i="52"/>
  <c r="I69" i="52"/>
  <c r="J69" i="52"/>
  <c r="K69" i="52"/>
  <c r="L69" i="52"/>
  <c r="M69" i="52"/>
  <c r="N69" i="52"/>
  <c r="O69" i="52"/>
  <c r="Q69" i="52"/>
  <c r="R69" i="52"/>
  <c r="S69" i="52"/>
  <c r="U69" i="52"/>
  <c r="V69" i="52"/>
  <c r="W69" i="52"/>
  <c r="X69" i="52"/>
  <c r="Y69" i="52"/>
  <c r="Z69" i="52"/>
  <c r="AA69" i="52"/>
  <c r="AC69" i="52"/>
  <c r="AD69" i="52"/>
  <c r="AE69" i="52"/>
  <c r="AF69" i="52"/>
  <c r="AG69" i="52"/>
  <c r="AH69" i="52"/>
  <c r="AI69" i="52"/>
  <c r="AJ69" i="52"/>
  <c r="AK69" i="52"/>
  <c r="AM69" i="52"/>
  <c r="AN69" i="52"/>
  <c r="AO69" i="52"/>
  <c r="AP69" i="52"/>
  <c r="AR69" i="52"/>
  <c r="AS69" i="52"/>
  <c r="AT69" i="52"/>
  <c r="AU69" i="52"/>
  <c r="AW69" i="52"/>
  <c r="AY69" i="52"/>
  <c r="BA69" i="52"/>
  <c r="BB69" i="52"/>
  <c r="BD69" i="52"/>
  <c r="BE69" i="52"/>
  <c r="BF69" i="52"/>
  <c r="BG69" i="52"/>
  <c r="BH69" i="52"/>
  <c r="BI69" i="52"/>
  <c r="BJ69" i="52"/>
  <c r="BL69" i="52"/>
  <c r="A70" i="52"/>
  <c r="B70" i="52"/>
  <c r="D70" i="52"/>
  <c r="E70" i="52"/>
  <c r="F70" i="52"/>
  <c r="G70" i="52"/>
  <c r="H70" i="52"/>
  <c r="I70" i="52"/>
  <c r="J70" i="52"/>
  <c r="K70" i="52"/>
  <c r="L70" i="52"/>
  <c r="M70" i="52"/>
  <c r="N70" i="52"/>
  <c r="O70" i="52"/>
  <c r="Q70" i="52"/>
  <c r="R70" i="52"/>
  <c r="S70" i="52"/>
  <c r="U70" i="52"/>
  <c r="V70" i="52"/>
  <c r="W70" i="52"/>
  <c r="X70" i="52"/>
  <c r="Y70" i="52"/>
  <c r="Z70" i="52"/>
  <c r="AA70" i="52"/>
  <c r="AC70" i="52"/>
  <c r="AD70" i="52"/>
  <c r="AE70" i="52"/>
  <c r="AF70" i="52"/>
  <c r="AG70" i="52"/>
  <c r="AH70" i="52"/>
  <c r="AI70" i="52"/>
  <c r="AJ70" i="52"/>
  <c r="AK70" i="52"/>
  <c r="AM70" i="52"/>
  <c r="AN70" i="52"/>
  <c r="AO70" i="52"/>
  <c r="AP70" i="52"/>
  <c r="AR70" i="52"/>
  <c r="AS70" i="52"/>
  <c r="AT70" i="52"/>
  <c r="AU70" i="52"/>
  <c r="AW70" i="52"/>
  <c r="AY70" i="52"/>
  <c r="BA70" i="52"/>
  <c r="BB70" i="52"/>
  <c r="BD70" i="52"/>
  <c r="BE70" i="52"/>
  <c r="BF70" i="52"/>
  <c r="BG70" i="52"/>
  <c r="BH70" i="52"/>
  <c r="BI70" i="52"/>
  <c r="BJ70" i="52"/>
  <c r="BL70" i="52"/>
  <c r="A71" i="52"/>
  <c r="B71" i="52"/>
  <c r="D71" i="52"/>
  <c r="E71" i="52"/>
  <c r="F71" i="52"/>
  <c r="G71" i="52"/>
  <c r="H71" i="52"/>
  <c r="I71" i="52"/>
  <c r="J71" i="52"/>
  <c r="K71" i="52"/>
  <c r="L71" i="52"/>
  <c r="M71" i="52"/>
  <c r="N71" i="52"/>
  <c r="O71" i="52"/>
  <c r="Q71" i="52"/>
  <c r="R71" i="52"/>
  <c r="S71" i="52"/>
  <c r="U71" i="52"/>
  <c r="V71" i="52"/>
  <c r="W71" i="52"/>
  <c r="X71" i="52"/>
  <c r="Y71" i="52"/>
  <c r="Z71" i="52"/>
  <c r="AA71" i="52"/>
  <c r="AC71" i="52"/>
  <c r="AD71" i="52"/>
  <c r="AE71" i="52"/>
  <c r="AF71" i="52"/>
  <c r="AG71" i="52"/>
  <c r="AH71" i="52"/>
  <c r="AI71" i="52"/>
  <c r="AJ71" i="52"/>
  <c r="AK71" i="52"/>
  <c r="AM71" i="52"/>
  <c r="AN71" i="52"/>
  <c r="AO71" i="52"/>
  <c r="AP71" i="52"/>
  <c r="AR71" i="52"/>
  <c r="AS71" i="52"/>
  <c r="AT71" i="52"/>
  <c r="AU71" i="52"/>
  <c r="AW71" i="52"/>
  <c r="AY71" i="52"/>
  <c r="BA71" i="52"/>
  <c r="BB71" i="52"/>
  <c r="BD71" i="52"/>
  <c r="BE71" i="52"/>
  <c r="BF71" i="52"/>
  <c r="BG71" i="52"/>
  <c r="BH71" i="52"/>
  <c r="BI71" i="52"/>
  <c r="BJ71" i="52"/>
  <c r="BL71" i="52"/>
  <c r="A72" i="52"/>
  <c r="B72" i="52"/>
  <c r="D72" i="52"/>
  <c r="E72" i="52"/>
  <c r="F72" i="52"/>
  <c r="G72" i="52"/>
  <c r="H72" i="52"/>
  <c r="I72" i="52"/>
  <c r="J72" i="52"/>
  <c r="K72" i="52"/>
  <c r="L72" i="52"/>
  <c r="M72" i="52"/>
  <c r="N72" i="52"/>
  <c r="O72" i="52"/>
  <c r="Q72" i="52"/>
  <c r="R72" i="52"/>
  <c r="S72" i="52"/>
  <c r="U72" i="52"/>
  <c r="V72" i="52"/>
  <c r="W72" i="52"/>
  <c r="X72" i="52"/>
  <c r="Y72" i="52"/>
  <c r="Z72" i="52"/>
  <c r="AA72" i="52"/>
  <c r="AC72" i="52"/>
  <c r="AD72" i="52"/>
  <c r="AE72" i="52"/>
  <c r="AF72" i="52"/>
  <c r="AG72" i="52"/>
  <c r="AH72" i="52"/>
  <c r="AI72" i="52"/>
  <c r="AJ72" i="52"/>
  <c r="AK72" i="52"/>
  <c r="AM72" i="52"/>
  <c r="AN72" i="52"/>
  <c r="AO72" i="52"/>
  <c r="AP72" i="52"/>
  <c r="AR72" i="52"/>
  <c r="AS72" i="52"/>
  <c r="AT72" i="52"/>
  <c r="AU72" i="52"/>
  <c r="AW72" i="52"/>
  <c r="AY72" i="52"/>
  <c r="BA72" i="52"/>
  <c r="BB72" i="52"/>
  <c r="BD72" i="52"/>
  <c r="BE72" i="52"/>
  <c r="BF72" i="52"/>
  <c r="BG72" i="52"/>
  <c r="BH72" i="52"/>
  <c r="BI72" i="52"/>
  <c r="BJ72" i="52"/>
  <c r="BL72" i="52"/>
  <c r="A73" i="52"/>
  <c r="B73" i="52"/>
  <c r="D73" i="52"/>
  <c r="E73" i="52"/>
  <c r="F73" i="52"/>
  <c r="G73" i="52"/>
  <c r="H73" i="52"/>
  <c r="I73" i="52"/>
  <c r="J73" i="52"/>
  <c r="K73" i="52"/>
  <c r="L73" i="52"/>
  <c r="M73" i="52"/>
  <c r="N73" i="52"/>
  <c r="O73" i="52"/>
  <c r="Q73" i="52"/>
  <c r="R73" i="52"/>
  <c r="S73" i="52"/>
  <c r="U73" i="52"/>
  <c r="V73" i="52"/>
  <c r="W73" i="52"/>
  <c r="X73" i="52"/>
  <c r="Y73" i="52"/>
  <c r="Z73" i="52"/>
  <c r="AA73" i="52"/>
  <c r="AC73" i="52"/>
  <c r="AD73" i="52"/>
  <c r="AE73" i="52"/>
  <c r="AF73" i="52"/>
  <c r="AG73" i="52"/>
  <c r="AH73" i="52"/>
  <c r="AI73" i="52"/>
  <c r="AJ73" i="52"/>
  <c r="AK73" i="52"/>
  <c r="AM73" i="52"/>
  <c r="AN73" i="52"/>
  <c r="AO73" i="52"/>
  <c r="AP73" i="52"/>
  <c r="AR73" i="52"/>
  <c r="AS73" i="52"/>
  <c r="AT73" i="52"/>
  <c r="AU73" i="52"/>
  <c r="AW73" i="52"/>
  <c r="AY73" i="52"/>
  <c r="BA73" i="52"/>
  <c r="BB73" i="52"/>
  <c r="BD73" i="52"/>
  <c r="BE73" i="52"/>
  <c r="BF73" i="52"/>
  <c r="BG73" i="52"/>
  <c r="BH73" i="52"/>
  <c r="BI73" i="52"/>
  <c r="BJ73" i="52"/>
  <c r="BL73" i="52"/>
  <c r="A74" i="52"/>
  <c r="B74" i="52"/>
  <c r="D74" i="52"/>
  <c r="E74" i="52"/>
  <c r="F74" i="52"/>
  <c r="G74" i="52"/>
  <c r="H74" i="52"/>
  <c r="I74" i="52"/>
  <c r="J74" i="52"/>
  <c r="K74" i="52"/>
  <c r="L74" i="52"/>
  <c r="M74" i="52"/>
  <c r="N74" i="52"/>
  <c r="O74" i="52"/>
  <c r="Q74" i="52"/>
  <c r="R74" i="52"/>
  <c r="S74" i="52"/>
  <c r="U74" i="52"/>
  <c r="V74" i="52"/>
  <c r="W74" i="52"/>
  <c r="X74" i="52"/>
  <c r="Y74" i="52"/>
  <c r="Z74" i="52"/>
  <c r="AA74" i="52"/>
  <c r="AC74" i="52"/>
  <c r="AD74" i="52"/>
  <c r="AE74" i="52"/>
  <c r="AF74" i="52"/>
  <c r="AG74" i="52"/>
  <c r="AH74" i="52"/>
  <c r="AI74" i="52"/>
  <c r="AJ74" i="52"/>
  <c r="AK74" i="52"/>
  <c r="AM74" i="52"/>
  <c r="AN74" i="52"/>
  <c r="AO74" i="52"/>
  <c r="AP74" i="52"/>
  <c r="AR74" i="52"/>
  <c r="AS74" i="52"/>
  <c r="AT74" i="52"/>
  <c r="AU74" i="52"/>
  <c r="AW74" i="52"/>
  <c r="AY74" i="52"/>
  <c r="BA74" i="52"/>
  <c r="BB74" i="52"/>
  <c r="BD74" i="52"/>
  <c r="BE74" i="52"/>
  <c r="BF74" i="52"/>
  <c r="BG74" i="52"/>
  <c r="BH74" i="52"/>
  <c r="BI74" i="52"/>
  <c r="BJ74" i="52"/>
  <c r="BL74" i="52"/>
  <c r="A75" i="52"/>
  <c r="B75" i="52"/>
  <c r="D75" i="52"/>
  <c r="E75" i="52"/>
  <c r="F75" i="52"/>
  <c r="G75" i="52"/>
  <c r="H75" i="52"/>
  <c r="I75" i="52"/>
  <c r="J75" i="52"/>
  <c r="K75" i="52"/>
  <c r="L75" i="52"/>
  <c r="M75" i="52"/>
  <c r="N75" i="52"/>
  <c r="O75" i="52"/>
  <c r="Q75" i="52"/>
  <c r="R75" i="52"/>
  <c r="S75" i="52"/>
  <c r="U75" i="52"/>
  <c r="V75" i="52"/>
  <c r="W75" i="52"/>
  <c r="X75" i="52"/>
  <c r="Y75" i="52"/>
  <c r="Z75" i="52"/>
  <c r="AA75" i="52"/>
  <c r="AC75" i="52"/>
  <c r="AD75" i="52"/>
  <c r="AE75" i="52"/>
  <c r="AF75" i="52"/>
  <c r="AG75" i="52"/>
  <c r="AH75" i="52"/>
  <c r="AI75" i="52"/>
  <c r="AJ75" i="52"/>
  <c r="AK75" i="52"/>
  <c r="AM75" i="52"/>
  <c r="AN75" i="52"/>
  <c r="AO75" i="52"/>
  <c r="AP75" i="52"/>
  <c r="AR75" i="52"/>
  <c r="AS75" i="52"/>
  <c r="AT75" i="52"/>
  <c r="AU75" i="52"/>
  <c r="AW75" i="52"/>
  <c r="AY75" i="52"/>
  <c r="BA75" i="52"/>
  <c r="BB75" i="52"/>
  <c r="BD75" i="52"/>
  <c r="BE75" i="52"/>
  <c r="BF75" i="52"/>
  <c r="BG75" i="52"/>
  <c r="BH75" i="52"/>
  <c r="BI75" i="52"/>
  <c r="BJ75" i="52"/>
  <c r="BL75" i="52"/>
  <c r="A76" i="52"/>
  <c r="B76" i="52"/>
  <c r="D76" i="52"/>
  <c r="E76" i="52"/>
  <c r="F76" i="52"/>
  <c r="G76" i="52"/>
  <c r="H76" i="52"/>
  <c r="I76" i="52"/>
  <c r="J76" i="52"/>
  <c r="K76" i="52"/>
  <c r="L76" i="52"/>
  <c r="M76" i="52"/>
  <c r="N76" i="52"/>
  <c r="O76" i="52"/>
  <c r="Q76" i="52"/>
  <c r="R76" i="52"/>
  <c r="S76" i="52"/>
  <c r="U76" i="52"/>
  <c r="V76" i="52"/>
  <c r="W76" i="52"/>
  <c r="X76" i="52"/>
  <c r="Y76" i="52"/>
  <c r="Z76" i="52"/>
  <c r="AA76" i="52"/>
  <c r="AC76" i="52"/>
  <c r="AD76" i="52"/>
  <c r="AE76" i="52"/>
  <c r="AF76" i="52"/>
  <c r="AG76" i="52"/>
  <c r="AH76" i="52"/>
  <c r="AI76" i="52"/>
  <c r="AJ76" i="52"/>
  <c r="AK76" i="52"/>
  <c r="AM76" i="52"/>
  <c r="AN76" i="52"/>
  <c r="AO76" i="52"/>
  <c r="AP76" i="52"/>
  <c r="AR76" i="52"/>
  <c r="AS76" i="52"/>
  <c r="AT76" i="52"/>
  <c r="AU76" i="52"/>
  <c r="AW76" i="52"/>
  <c r="AY76" i="52"/>
  <c r="BA76" i="52"/>
  <c r="BB76" i="52"/>
  <c r="BD76" i="52"/>
  <c r="BE76" i="52"/>
  <c r="BF76" i="52"/>
  <c r="BG76" i="52"/>
  <c r="BH76" i="52"/>
  <c r="BI76" i="52"/>
  <c r="BJ76" i="52"/>
  <c r="BL76" i="52"/>
  <c r="A77" i="52"/>
  <c r="B77" i="52"/>
  <c r="D77" i="52"/>
  <c r="E77" i="52"/>
  <c r="F77" i="52"/>
  <c r="G77" i="52"/>
  <c r="H77" i="52"/>
  <c r="I77" i="52"/>
  <c r="J77" i="52"/>
  <c r="K77" i="52"/>
  <c r="L77" i="52"/>
  <c r="M77" i="52"/>
  <c r="N77" i="52"/>
  <c r="O77" i="52"/>
  <c r="Q77" i="52"/>
  <c r="R77" i="52"/>
  <c r="S77" i="52"/>
  <c r="U77" i="52"/>
  <c r="V77" i="52"/>
  <c r="W77" i="52"/>
  <c r="X77" i="52"/>
  <c r="Y77" i="52"/>
  <c r="Z77" i="52"/>
  <c r="AA77" i="52"/>
  <c r="AC77" i="52"/>
  <c r="AD77" i="52"/>
  <c r="AE77" i="52"/>
  <c r="AF77" i="52"/>
  <c r="AG77" i="52"/>
  <c r="AH77" i="52"/>
  <c r="AI77" i="52"/>
  <c r="AJ77" i="52"/>
  <c r="AK77" i="52"/>
  <c r="AM77" i="52"/>
  <c r="AN77" i="52"/>
  <c r="AO77" i="52"/>
  <c r="AP77" i="52"/>
  <c r="AR77" i="52"/>
  <c r="AS77" i="52"/>
  <c r="AT77" i="52"/>
  <c r="AU77" i="52"/>
  <c r="AW77" i="52"/>
  <c r="AY77" i="52"/>
  <c r="BA77" i="52"/>
  <c r="BB77" i="52"/>
  <c r="BD77" i="52"/>
  <c r="BE77" i="52"/>
  <c r="BF77" i="52"/>
  <c r="BG77" i="52"/>
  <c r="BH77" i="52"/>
  <c r="BI77" i="52"/>
  <c r="BJ77" i="52"/>
  <c r="BL77" i="52"/>
  <c r="A78" i="52"/>
  <c r="B78" i="52"/>
  <c r="D78" i="52"/>
  <c r="E78" i="52"/>
  <c r="F78" i="52"/>
  <c r="G78" i="52"/>
  <c r="H78" i="52"/>
  <c r="I78" i="52"/>
  <c r="J78" i="52"/>
  <c r="K78" i="52"/>
  <c r="L78" i="52"/>
  <c r="M78" i="52"/>
  <c r="N78" i="52"/>
  <c r="O78" i="52"/>
  <c r="Q78" i="52"/>
  <c r="R78" i="52"/>
  <c r="S78" i="52"/>
  <c r="U78" i="52"/>
  <c r="V78" i="52"/>
  <c r="W78" i="52"/>
  <c r="X78" i="52"/>
  <c r="Y78" i="52"/>
  <c r="Z78" i="52"/>
  <c r="AA78" i="52"/>
  <c r="AC78" i="52"/>
  <c r="AD78" i="52"/>
  <c r="AE78" i="52"/>
  <c r="AF78" i="52"/>
  <c r="AG78" i="52"/>
  <c r="AH78" i="52"/>
  <c r="AI78" i="52"/>
  <c r="AJ78" i="52"/>
  <c r="AK78" i="52"/>
  <c r="AM78" i="52"/>
  <c r="AN78" i="52"/>
  <c r="AO78" i="52"/>
  <c r="AP78" i="52"/>
  <c r="AR78" i="52"/>
  <c r="AS78" i="52"/>
  <c r="AT78" i="52"/>
  <c r="AU78" i="52"/>
  <c r="AW78" i="52"/>
  <c r="AY78" i="52"/>
  <c r="BA78" i="52"/>
  <c r="BB78" i="52"/>
  <c r="BD78" i="52"/>
  <c r="BE78" i="52"/>
  <c r="BF78" i="52"/>
  <c r="BG78" i="52"/>
  <c r="BH78" i="52"/>
  <c r="BI78" i="52"/>
  <c r="BJ78" i="52"/>
  <c r="BL78" i="52"/>
  <c r="A79" i="52"/>
  <c r="B79" i="52"/>
  <c r="D79" i="52"/>
  <c r="E79" i="52"/>
  <c r="F79" i="52"/>
  <c r="G79" i="52"/>
  <c r="H79" i="52"/>
  <c r="I79" i="52"/>
  <c r="J79" i="52"/>
  <c r="K79" i="52"/>
  <c r="L79" i="52"/>
  <c r="M79" i="52"/>
  <c r="N79" i="52"/>
  <c r="O79" i="52"/>
  <c r="Q79" i="52"/>
  <c r="R79" i="52"/>
  <c r="S79" i="52"/>
  <c r="U79" i="52"/>
  <c r="V79" i="52"/>
  <c r="W79" i="52"/>
  <c r="X79" i="52"/>
  <c r="Y79" i="52"/>
  <c r="Z79" i="52"/>
  <c r="AA79" i="52"/>
  <c r="AC79" i="52"/>
  <c r="AD79" i="52"/>
  <c r="AE79" i="52"/>
  <c r="AF79" i="52"/>
  <c r="AG79" i="52"/>
  <c r="AH79" i="52"/>
  <c r="AI79" i="52"/>
  <c r="AJ79" i="52"/>
  <c r="AK79" i="52"/>
  <c r="AM79" i="52"/>
  <c r="AN79" i="52"/>
  <c r="AO79" i="52"/>
  <c r="AP79" i="52"/>
  <c r="AR79" i="52"/>
  <c r="AS79" i="52"/>
  <c r="AT79" i="52"/>
  <c r="AU79" i="52"/>
  <c r="AW79" i="52"/>
  <c r="AY79" i="52"/>
  <c r="BA79" i="52"/>
  <c r="BB79" i="52"/>
  <c r="BD79" i="52"/>
  <c r="BE79" i="52"/>
  <c r="BF79" i="52"/>
  <c r="BG79" i="52"/>
  <c r="BH79" i="52"/>
  <c r="BI79" i="52"/>
  <c r="BJ79" i="52"/>
  <c r="BL79" i="52"/>
  <c r="A80" i="52"/>
  <c r="B80" i="52"/>
  <c r="D80" i="52"/>
  <c r="E80" i="52"/>
  <c r="F80" i="52"/>
  <c r="G80" i="52"/>
  <c r="H80" i="52"/>
  <c r="I80" i="52"/>
  <c r="J80" i="52"/>
  <c r="K80" i="52"/>
  <c r="L80" i="52"/>
  <c r="M80" i="52"/>
  <c r="N80" i="52"/>
  <c r="O80" i="52"/>
  <c r="Q80" i="52"/>
  <c r="R80" i="52"/>
  <c r="S80" i="52"/>
  <c r="U80" i="52"/>
  <c r="V80" i="52"/>
  <c r="W80" i="52"/>
  <c r="X80" i="52"/>
  <c r="Y80" i="52"/>
  <c r="Z80" i="52"/>
  <c r="AA80" i="52"/>
  <c r="AC80" i="52"/>
  <c r="AD80" i="52"/>
  <c r="AE80" i="52"/>
  <c r="AF80" i="52"/>
  <c r="AG80" i="52"/>
  <c r="AH80" i="52"/>
  <c r="AI80" i="52"/>
  <c r="AJ80" i="52"/>
  <c r="AK80" i="52"/>
  <c r="AM80" i="52"/>
  <c r="AN80" i="52"/>
  <c r="AO80" i="52"/>
  <c r="AP80" i="52"/>
  <c r="AR80" i="52"/>
  <c r="AS80" i="52"/>
  <c r="AT80" i="52"/>
  <c r="AU80" i="52"/>
  <c r="AW80" i="52"/>
  <c r="AY80" i="52"/>
  <c r="BA80" i="52"/>
  <c r="BB80" i="52"/>
  <c r="BD80" i="52"/>
  <c r="BE80" i="52"/>
  <c r="BF80" i="52"/>
  <c r="BG80" i="52"/>
  <c r="BH80" i="52"/>
  <c r="BI80" i="52"/>
  <c r="BJ80" i="52"/>
  <c r="BL80" i="52"/>
  <c r="A81" i="52"/>
  <c r="B81" i="52"/>
  <c r="D81" i="52"/>
  <c r="E81" i="52"/>
  <c r="F81" i="52"/>
  <c r="G81" i="52"/>
  <c r="H81" i="52"/>
  <c r="I81" i="52"/>
  <c r="J81" i="52"/>
  <c r="K81" i="52"/>
  <c r="L81" i="52"/>
  <c r="M81" i="52"/>
  <c r="N81" i="52"/>
  <c r="O81" i="52"/>
  <c r="Q81" i="52"/>
  <c r="R81" i="52"/>
  <c r="S81" i="52"/>
  <c r="U81" i="52"/>
  <c r="V81" i="52"/>
  <c r="W81" i="52"/>
  <c r="X81" i="52"/>
  <c r="Y81" i="52"/>
  <c r="Z81" i="52"/>
  <c r="AA81" i="52"/>
  <c r="AC81" i="52"/>
  <c r="AD81" i="52"/>
  <c r="AE81" i="52"/>
  <c r="AF81" i="52"/>
  <c r="AG81" i="52"/>
  <c r="AH81" i="52"/>
  <c r="AI81" i="52"/>
  <c r="AJ81" i="52"/>
  <c r="AK81" i="52"/>
  <c r="AM81" i="52"/>
  <c r="AN81" i="52"/>
  <c r="AO81" i="52"/>
  <c r="AP81" i="52"/>
  <c r="AR81" i="52"/>
  <c r="AS81" i="52"/>
  <c r="AT81" i="52"/>
  <c r="AU81" i="52"/>
  <c r="AW81" i="52"/>
  <c r="AY81" i="52"/>
  <c r="BA81" i="52"/>
  <c r="BB81" i="52"/>
  <c r="BD81" i="52"/>
  <c r="BE81" i="52"/>
  <c r="BF81" i="52"/>
  <c r="BG81" i="52"/>
  <c r="BH81" i="52"/>
  <c r="BI81" i="52"/>
  <c r="BJ81" i="52"/>
  <c r="BL81" i="52"/>
  <c r="A82" i="52"/>
  <c r="B82" i="52"/>
  <c r="D82" i="52"/>
  <c r="E82" i="52"/>
  <c r="F82" i="52"/>
  <c r="G82" i="52"/>
  <c r="H82" i="52"/>
  <c r="I82" i="52"/>
  <c r="J82" i="52"/>
  <c r="K82" i="52"/>
  <c r="L82" i="52"/>
  <c r="M82" i="52"/>
  <c r="N82" i="52"/>
  <c r="O82" i="52"/>
  <c r="Q82" i="52"/>
  <c r="R82" i="52"/>
  <c r="S82" i="52"/>
  <c r="U82" i="52"/>
  <c r="V82" i="52"/>
  <c r="W82" i="52"/>
  <c r="X82" i="52"/>
  <c r="Y82" i="52"/>
  <c r="Z82" i="52"/>
  <c r="AA82" i="52"/>
  <c r="AC82" i="52"/>
  <c r="AD82" i="52"/>
  <c r="AE82" i="52"/>
  <c r="AF82" i="52"/>
  <c r="AG82" i="52"/>
  <c r="AH82" i="52"/>
  <c r="AI82" i="52"/>
  <c r="AJ82" i="52"/>
  <c r="AK82" i="52"/>
  <c r="AM82" i="52"/>
  <c r="AN82" i="52"/>
  <c r="AO82" i="52"/>
  <c r="AP82" i="52"/>
  <c r="AR82" i="52"/>
  <c r="AS82" i="52"/>
  <c r="AT82" i="52"/>
  <c r="AU82" i="52"/>
  <c r="AW82" i="52"/>
  <c r="AY82" i="52"/>
  <c r="BA82" i="52"/>
  <c r="BB82" i="52"/>
  <c r="BD82" i="52"/>
  <c r="BE82" i="52"/>
  <c r="BF82" i="52"/>
  <c r="BG82" i="52"/>
  <c r="BH82" i="52"/>
  <c r="BI82" i="52"/>
  <c r="BJ82" i="52"/>
  <c r="BL82" i="52"/>
  <c r="A83" i="52"/>
  <c r="B83" i="52"/>
  <c r="D83" i="52"/>
  <c r="E83" i="52"/>
  <c r="F83" i="52"/>
  <c r="G83" i="52"/>
  <c r="H83" i="52"/>
  <c r="I83" i="52"/>
  <c r="J83" i="52"/>
  <c r="K83" i="52"/>
  <c r="L83" i="52"/>
  <c r="M83" i="52"/>
  <c r="N83" i="52"/>
  <c r="O83" i="52"/>
  <c r="Q83" i="52"/>
  <c r="R83" i="52"/>
  <c r="S83" i="52"/>
  <c r="U83" i="52"/>
  <c r="V83" i="52"/>
  <c r="W83" i="52"/>
  <c r="X83" i="52"/>
  <c r="Y83" i="52"/>
  <c r="Z83" i="52"/>
  <c r="AA83" i="52"/>
  <c r="AC83" i="52"/>
  <c r="AD83" i="52"/>
  <c r="AE83" i="52"/>
  <c r="AF83" i="52"/>
  <c r="AG83" i="52"/>
  <c r="AH83" i="52"/>
  <c r="AI83" i="52"/>
  <c r="AJ83" i="52"/>
  <c r="AK83" i="52"/>
  <c r="AM83" i="52"/>
  <c r="AN83" i="52"/>
  <c r="AO83" i="52"/>
  <c r="AP83" i="52"/>
  <c r="AR83" i="52"/>
  <c r="AS83" i="52"/>
  <c r="AT83" i="52"/>
  <c r="AU83" i="52"/>
  <c r="AW83" i="52"/>
  <c r="AY83" i="52"/>
  <c r="BA83" i="52"/>
  <c r="BB83" i="52"/>
  <c r="BD83" i="52"/>
  <c r="BE83" i="52"/>
  <c r="BF83" i="52"/>
  <c r="BG83" i="52"/>
  <c r="BH83" i="52"/>
  <c r="BI83" i="52"/>
  <c r="BJ83" i="52"/>
  <c r="BL83" i="52"/>
  <c r="A84" i="52"/>
  <c r="B84" i="52"/>
  <c r="D84" i="52"/>
  <c r="E84" i="52"/>
  <c r="F84" i="52"/>
  <c r="G84" i="52"/>
  <c r="H84" i="52"/>
  <c r="I84" i="52"/>
  <c r="J84" i="52"/>
  <c r="K84" i="52"/>
  <c r="L84" i="52"/>
  <c r="M84" i="52"/>
  <c r="N84" i="52"/>
  <c r="O84" i="52"/>
  <c r="Q84" i="52"/>
  <c r="R84" i="52"/>
  <c r="S84" i="52"/>
  <c r="U84" i="52"/>
  <c r="V84" i="52"/>
  <c r="W84" i="52"/>
  <c r="X84" i="52"/>
  <c r="Y84" i="52"/>
  <c r="Z84" i="52"/>
  <c r="AA84" i="52"/>
  <c r="AC84" i="52"/>
  <c r="AD84" i="52"/>
  <c r="AE84" i="52"/>
  <c r="AF84" i="52"/>
  <c r="AG84" i="52"/>
  <c r="AH84" i="52"/>
  <c r="AI84" i="52"/>
  <c r="AJ84" i="52"/>
  <c r="AK84" i="52"/>
  <c r="AM84" i="52"/>
  <c r="AN84" i="52"/>
  <c r="AO84" i="52"/>
  <c r="AP84" i="52"/>
  <c r="AR84" i="52"/>
  <c r="AS84" i="52"/>
  <c r="AT84" i="52"/>
  <c r="AU84" i="52"/>
  <c r="AW84" i="52"/>
  <c r="AY84" i="52"/>
  <c r="BA84" i="52"/>
  <c r="BB84" i="52"/>
  <c r="BD84" i="52"/>
  <c r="BE84" i="52"/>
  <c r="BF84" i="52"/>
  <c r="BG84" i="52"/>
  <c r="BH84" i="52"/>
  <c r="BI84" i="52"/>
  <c r="BJ84" i="52"/>
  <c r="BL84" i="52"/>
  <c r="A85" i="52"/>
  <c r="B85" i="52"/>
  <c r="D85" i="52"/>
  <c r="E85" i="52"/>
  <c r="F85" i="52"/>
  <c r="G85" i="52"/>
  <c r="H85" i="52"/>
  <c r="I85" i="52"/>
  <c r="J85" i="52"/>
  <c r="K85" i="52"/>
  <c r="L85" i="52"/>
  <c r="M85" i="52"/>
  <c r="N85" i="52"/>
  <c r="O85" i="52"/>
  <c r="Q85" i="52"/>
  <c r="R85" i="52"/>
  <c r="S85" i="52"/>
  <c r="U85" i="52"/>
  <c r="V85" i="52"/>
  <c r="W85" i="52"/>
  <c r="X85" i="52"/>
  <c r="Y85" i="52"/>
  <c r="Z85" i="52"/>
  <c r="AA85" i="52"/>
  <c r="AC85" i="52"/>
  <c r="AD85" i="52"/>
  <c r="AE85" i="52"/>
  <c r="AF85" i="52"/>
  <c r="AG85" i="52"/>
  <c r="AH85" i="52"/>
  <c r="AI85" i="52"/>
  <c r="AJ85" i="52"/>
  <c r="AK85" i="52"/>
  <c r="AM85" i="52"/>
  <c r="AN85" i="52"/>
  <c r="AO85" i="52"/>
  <c r="AP85" i="52"/>
  <c r="AR85" i="52"/>
  <c r="AS85" i="52"/>
  <c r="AT85" i="52"/>
  <c r="AU85" i="52"/>
  <c r="AW85" i="52"/>
  <c r="AY85" i="52"/>
  <c r="BA85" i="52"/>
  <c r="BB85" i="52"/>
  <c r="BD85" i="52"/>
  <c r="BE85" i="52"/>
  <c r="BF85" i="52"/>
  <c r="BG85" i="52"/>
  <c r="BH85" i="52"/>
  <c r="BI85" i="52"/>
  <c r="BJ85" i="52"/>
  <c r="BL85" i="52"/>
  <c r="A86" i="52"/>
  <c r="B86" i="52"/>
  <c r="D86" i="52"/>
  <c r="E86" i="52"/>
  <c r="F86" i="52"/>
  <c r="G86" i="52"/>
  <c r="H86" i="52"/>
  <c r="I86" i="52"/>
  <c r="J86" i="52"/>
  <c r="K86" i="52"/>
  <c r="L86" i="52"/>
  <c r="M86" i="52"/>
  <c r="N86" i="52"/>
  <c r="O86" i="52"/>
  <c r="Q86" i="52"/>
  <c r="R86" i="52"/>
  <c r="S86" i="52"/>
  <c r="U86" i="52"/>
  <c r="V86" i="52"/>
  <c r="W86" i="52"/>
  <c r="X86" i="52"/>
  <c r="Y86" i="52"/>
  <c r="Z86" i="52"/>
  <c r="AA86" i="52"/>
  <c r="AC86" i="52"/>
  <c r="AD86" i="52"/>
  <c r="AE86" i="52"/>
  <c r="AF86" i="52"/>
  <c r="AG86" i="52"/>
  <c r="AH86" i="52"/>
  <c r="AI86" i="52"/>
  <c r="AJ86" i="52"/>
  <c r="AK86" i="52"/>
  <c r="AM86" i="52"/>
  <c r="AN86" i="52"/>
  <c r="AO86" i="52"/>
  <c r="AP86" i="52"/>
  <c r="AR86" i="52"/>
  <c r="AS86" i="52"/>
  <c r="AT86" i="52"/>
  <c r="AU86" i="52"/>
  <c r="AW86" i="52"/>
  <c r="AY86" i="52"/>
  <c r="BA86" i="52"/>
  <c r="BB86" i="52"/>
  <c r="BD86" i="52"/>
  <c r="BE86" i="52"/>
  <c r="BF86" i="52"/>
  <c r="BG86" i="52"/>
  <c r="BH86" i="52"/>
  <c r="BI86" i="52"/>
  <c r="BJ86" i="52"/>
  <c r="BL86" i="52"/>
  <c r="A87" i="52"/>
  <c r="B87" i="52"/>
  <c r="D87" i="52"/>
  <c r="E87" i="52"/>
  <c r="F87" i="52"/>
  <c r="G87" i="52"/>
  <c r="H87" i="52"/>
  <c r="I87" i="52"/>
  <c r="J87" i="52"/>
  <c r="K87" i="52"/>
  <c r="L87" i="52"/>
  <c r="M87" i="52"/>
  <c r="N87" i="52"/>
  <c r="O87" i="52"/>
  <c r="Q87" i="52"/>
  <c r="R87" i="52"/>
  <c r="S87" i="52"/>
  <c r="U87" i="52"/>
  <c r="V87" i="52"/>
  <c r="W87" i="52"/>
  <c r="X87" i="52"/>
  <c r="Y87" i="52"/>
  <c r="Z87" i="52"/>
  <c r="AA87" i="52"/>
  <c r="AC87" i="52"/>
  <c r="AD87" i="52"/>
  <c r="AE87" i="52"/>
  <c r="AF87" i="52"/>
  <c r="AG87" i="52"/>
  <c r="AH87" i="52"/>
  <c r="AI87" i="52"/>
  <c r="AJ87" i="52"/>
  <c r="AK87" i="52"/>
  <c r="AM87" i="52"/>
  <c r="AN87" i="52"/>
  <c r="AO87" i="52"/>
  <c r="AP87" i="52"/>
  <c r="AR87" i="52"/>
  <c r="AS87" i="52"/>
  <c r="AT87" i="52"/>
  <c r="AU87" i="52"/>
  <c r="AW87" i="52"/>
  <c r="AY87" i="52"/>
  <c r="BA87" i="52"/>
  <c r="BB87" i="52"/>
  <c r="BD87" i="52"/>
  <c r="BE87" i="52"/>
  <c r="BF87" i="52"/>
  <c r="BG87" i="52"/>
  <c r="BH87" i="52"/>
  <c r="BI87" i="52"/>
  <c r="BJ87" i="52"/>
  <c r="BL87" i="52"/>
  <c r="A88" i="52"/>
  <c r="B88" i="52"/>
  <c r="D88" i="52"/>
  <c r="E88" i="52"/>
  <c r="F88" i="52"/>
  <c r="G88" i="52"/>
  <c r="H88" i="52"/>
  <c r="I88" i="52"/>
  <c r="J88" i="52"/>
  <c r="K88" i="52"/>
  <c r="L88" i="52"/>
  <c r="M88" i="52"/>
  <c r="N88" i="52"/>
  <c r="O88" i="52"/>
  <c r="Q88" i="52"/>
  <c r="R88" i="52"/>
  <c r="S88" i="52"/>
  <c r="U88" i="52"/>
  <c r="V88" i="52"/>
  <c r="W88" i="52"/>
  <c r="X88" i="52"/>
  <c r="Y88" i="52"/>
  <c r="Z88" i="52"/>
  <c r="AA88" i="52"/>
  <c r="AC88" i="52"/>
  <c r="AD88" i="52"/>
  <c r="AE88" i="52"/>
  <c r="AF88" i="52"/>
  <c r="AG88" i="52"/>
  <c r="AH88" i="52"/>
  <c r="AI88" i="52"/>
  <c r="AJ88" i="52"/>
  <c r="AK88" i="52"/>
  <c r="AM88" i="52"/>
  <c r="AN88" i="52"/>
  <c r="AO88" i="52"/>
  <c r="AP88" i="52"/>
  <c r="AR88" i="52"/>
  <c r="AS88" i="52"/>
  <c r="AT88" i="52"/>
  <c r="AU88" i="52"/>
  <c r="AW88" i="52"/>
  <c r="AY88" i="52"/>
  <c r="BA88" i="52"/>
  <c r="BB88" i="52"/>
  <c r="BD88" i="52"/>
  <c r="BE88" i="52"/>
  <c r="BF88" i="52"/>
  <c r="BG88" i="52"/>
  <c r="BH88" i="52"/>
  <c r="BI88" i="52"/>
  <c r="BJ88" i="52"/>
  <c r="BL88" i="52"/>
  <c r="A89" i="52"/>
  <c r="B89" i="52"/>
  <c r="D89" i="52"/>
  <c r="E89" i="52"/>
  <c r="F89" i="52"/>
  <c r="G89" i="52"/>
  <c r="H89" i="52"/>
  <c r="I89" i="52"/>
  <c r="J89" i="52"/>
  <c r="K89" i="52"/>
  <c r="L89" i="52"/>
  <c r="M89" i="52"/>
  <c r="N89" i="52"/>
  <c r="O89" i="52"/>
  <c r="Q89" i="52"/>
  <c r="R89" i="52"/>
  <c r="S89" i="52"/>
  <c r="U89" i="52"/>
  <c r="V89" i="52"/>
  <c r="W89" i="52"/>
  <c r="X89" i="52"/>
  <c r="Y89" i="52"/>
  <c r="Z89" i="52"/>
  <c r="AA89" i="52"/>
  <c r="AC89" i="52"/>
  <c r="AD89" i="52"/>
  <c r="AE89" i="52"/>
  <c r="AF89" i="52"/>
  <c r="AG89" i="52"/>
  <c r="AH89" i="52"/>
  <c r="AI89" i="52"/>
  <c r="AJ89" i="52"/>
  <c r="AK89" i="52"/>
  <c r="AM89" i="52"/>
  <c r="AN89" i="52"/>
  <c r="AO89" i="52"/>
  <c r="AP89" i="52"/>
  <c r="AR89" i="52"/>
  <c r="AS89" i="52"/>
  <c r="AT89" i="52"/>
  <c r="AU89" i="52"/>
  <c r="AW89" i="52"/>
  <c r="AY89" i="52"/>
  <c r="BA89" i="52"/>
  <c r="BB89" i="52"/>
  <c r="BD89" i="52"/>
  <c r="BE89" i="52"/>
  <c r="BF89" i="52"/>
  <c r="BG89" i="52"/>
  <c r="BH89" i="52"/>
  <c r="BI89" i="52"/>
  <c r="BJ89" i="52"/>
  <c r="BL89" i="52"/>
  <c r="A90" i="52"/>
  <c r="B90" i="52"/>
  <c r="D90" i="52"/>
  <c r="E90" i="52"/>
  <c r="F90" i="52"/>
  <c r="G90" i="52"/>
  <c r="H90" i="52"/>
  <c r="I90" i="52"/>
  <c r="J90" i="52"/>
  <c r="K90" i="52"/>
  <c r="L90" i="52"/>
  <c r="M90" i="52"/>
  <c r="N90" i="52"/>
  <c r="O90" i="52"/>
  <c r="Q90" i="52"/>
  <c r="R90" i="52"/>
  <c r="S90" i="52"/>
  <c r="U90" i="52"/>
  <c r="V90" i="52"/>
  <c r="W90" i="52"/>
  <c r="X90" i="52"/>
  <c r="Y90" i="52"/>
  <c r="Z90" i="52"/>
  <c r="AA90" i="52"/>
  <c r="AC90" i="52"/>
  <c r="AD90" i="52"/>
  <c r="AE90" i="52"/>
  <c r="AF90" i="52"/>
  <c r="AG90" i="52"/>
  <c r="AH90" i="52"/>
  <c r="AI90" i="52"/>
  <c r="AJ90" i="52"/>
  <c r="AK90" i="52"/>
  <c r="AM90" i="52"/>
  <c r="AN90" i="52"/>
  <c r="AO90" i="52"/>
  <c r="AP90" i="52"/>
  <c r="AR90" i="52"/>
  <c r="AS90" i="52"/>
  <c r="AT90" i="52"/>
  <c r="AU90" i="52"/>
  <c r="AW90" i="52"/>
  <c r="AY90" i="52"/>
  <c r="BA90" i="52"/>
  <c r="BB90" i="52"/>
  <c r="BD90" i="52"/>
  <c r="BE90" i="52"/>
  <c r="BF90" i="52"/>
  <c r="BG90" i="52"/>
  <c r="BH90" i="52"/>
  <c r="BI90" i="52"/>
  <c r="BJ90" i="52"/>
  <c r="BL90" i="52"/>
  <c r="A91" i="52"/>
  <c r="B91" i="52"/>
  <c r="D91" i="52"/>
  <c r="E91" i="52"/>
  <c r="F91" i="52"/>
  <c r="G91" i="52"/>
  <c r="H91" i="52"/>
  <c r="I91" i="52"/>
  <c r="J91" i="52"/>
  <c r="K91" i="52"/>
  <c r="L91" i="52"/>
  <c r="M91" i="52"/>
  <c r="N91" i="52"/>
  <c r="O91" i="52"/>
  <c r="Q91" i="52"/>
  <c r="R91" i="52"/>
  <c r="S91" i="52"/>
  <c r="U91" i="52"/>
  <c r="V91" i="52"/>
  <c r="W91" i="52"/>
  <c r="X91" i="52"/>
  <c r="Y91" i="52"/>
  <c r="Z91" i="52"/>
  <c r="AA91" i="52"/>
  <c r="AC91" i="52"/>
  <c r="AD91" i="52"/>
  <c r="AE91" i="52"/>
  <c r="AF91" i="52"/>
  <c r="AG91" i="52"/>
  <c r="AH91" i="52"/>
  <c r="AI91" i="52"/>
  <c r="AJ91" i="52"/>
  <c r="AK91" i="52"/>
  <c r="AM91" i="52"/>
  <c r="AN91" i="52"/>
  <c r="AO91" i="52"/>
  <c r="AP91" i="52"/>
  <c r="AR91" i="52"/>
  <c r="AS91" i="52"/>
  <c r="AT91" i="52"/>
  <c r="AU91" i="52"/>
  <c r="AW91" i="52"/>
  <c r="AY91" i="52"/>
  <c r="BA91" i="52"/>
  <c r="BB91" i="52"/>
  <c r="BD91" i="52"/>
  <c r="BE91" i="52"/>
  <c r="BF91" i="52"/>
  <c r="BG91" i="52"/>
  <c r="BH91" i="52"/>
  <c r="BI91" i="52"/>
  <c r="BJ91" i="52"/>
  <c r="BL91" i="52"/>
  <c r="A92" i="52"/>
  <c r="B92" i="52"/>
  <c r="D92" i="52"/>
  <c r="E92" i="52"/>
  <c r="F92" i="52"/>
  <c r="G92" i="52"/>
  <c r="H92" i="52"/>
  <c r="I92" i="52"/>
  <c r="J92" i="52"/>
  <c r="K92" i="52"/>
  <c r="L92" i="52"/>
  <c r="M92" i="52"/>
  <c r="N92" i="52"/>
  <c r="O92" i="52"/>
  <c r="Q92" i="52"/>
  <c r="R92" i="52"/>
  <c r="S92" i="52"/>
  <c r="U92" i="52"/>
  <c r="V92" i="52"/>
  <c r="W92" i="52"/>
  <c r="X92" i="52"/>
  <c r="Y92" i="52"/>
  <c r="Z92" i="52"/>
  <c r="AA92" i="52"/>
  <c r="AC92" i="52"/>
  <c r="AD92" i="52"/>
  <c r="AE92" i="52"/>
  <c r="AF92" i="52"/>
  <c r="AG92" i="52"/>
  <c r="AH92" i="52"/>
  <c r="AI92" i="52"/>
  <c r="AJ92" i="52"/>
  <c r="AK92" i="52"/>
  <c r="AM92" i="52"/>
  <c r="AN92" i="52"/>
  <c r="AO92" i="52"/>
  <c r="AP92" i="52"/>
  <c r="AR92" i="52"/>
  <c r="AS92" i="52"/>
  <c r="AT92" i="52"/>
  <c r="AU92" i="52"/>
  <c r="AW92" i="52"/>
  <c r="AY92" i="52"/>
  <c r="BA92" i="52"/>
  <c r="BB92" i="52"/>
  <c r="BD92" i="52"/>
  <c r="BE92" i="52"/>
  <c r="BF92" i="52"/>
  <c r="BG92" i="52"/>
  <c r="BH92" i="52"/>
  <c r="BI92" i="52"/>
  <c r="BJ92" i="52"/>
  <c r="BL92" i="52"/>
  <c r="A93" i="52"/>
  <c r="B93" i="52"/>
  <c r="D93" i="52"/>
  <c r="E93" i="52"/>
  <c r="F93" i="52"/>
  <c r="G93" i="52"/>
  <c r="H93" i="52"/>
  <c r="I93" i="52"/>
  <c r="J93" i="52"/>
  <c r="K93" i="52"/>
  <c r="L93" i="52"/>
  <c r="M93" i="52"/>
  <c r="N93" i="52"/>
  <c r="O93" i="52"/>
  <c r="Q93" i="52"/>
  <c r="R93" i="52"/>
  <c r="S93" i="52"/>
  <c r="U93" i="52"/>
  <c r="V93" i="52"/>
  <c r="W93" i="52"/>
  <c r="X93" i="52"/>
  <c r="Y93" i="52"/>
  <c r="Z93" i="52"/>
  <c r="AA93" i="52"/>
  <c r="AC93" i="52"/>
  <c r="AD93" i="52"/>
  <c r="AE93" i="52"/>
  <c r="AF93" i="52"/>
  <c r="AG93" i="52"/>
  <c r="AH93" i="52"/>
  <c r="AI93" i="52"/>
  <c r="AJ93" i="52"/>
  <c r="AK93" i="52"/>
  <c r="AM93" i="52"/>
  <c r="AN93" i="52"/>
  <c r="AO93" i="52"/>
  <c r="AP93" i="52"/>
  <c r="AR93" i="52"/>
  <c r="AS93" i="52"/>
  <c r="AT93" i="52"/>
  <c r="AU93" i="52"/>
  <c r="AW93" i="52"/>
  <c r="AY93" i="52"/>
  <c r="BA93" i="52"/>
  <c r="BB93" i="52"/>
  <c r="BD93" i="52"/>
  <c r="BE93" i="52"/>
  <c r="BF93" i="52"/>
  <c r="BG93" i="52"/>
  <c r="BH93" i="52"/>
  <c r="BI93" i="52"/>
  <c r="BJ93" i="52"/>
  <c r="BL93" i="52"/>
  <c r="A94" i="52"/>
  <c r="B94" i="52"/>
  <c r="D94" i="52"/>
  <c r="E94" i="52"/>
  <c r="F94" i="52"/>
  <c r="G94" i="52"/>
  <c r="H94" i="52"/>
  <c r="I94" i="52"/>
  <c r="J94" i="52"/>
  <c r="K94" i="52"/>
  <c r="L94" i="52"/>
  <c r="M94" i="52"/>
  <c r="N94" i="52"/>
  <c r="O94" i="52"/>
  <c r="Q94" i="52"/>
  <c r="R94" i="52"/>
  <c r="S94" i="52"/>
  <c r="U94" i="52"/>
  <c r="V94" i="52"/>
  <c r="W94" i="52"/>
  <c r="X94" i="52"/>
  <c r="Y94" i="52"/>
  <c r="Z94" i="52"/>
  <c r="AA94" i="52"/>
  <c r="AC94" i="52"/>
  <c r="AD94" i="52"/>
  <c r="AE94" i="52"/>
  <c r="AF94" i="52"/>
  <c r="AG94" i="52"/>
  <c r="AH94" i="52"/>
  <c r="AI94" i="52"/>
  <c r="AJ94" i="52"/>
  <c r="AK94" i="52"/>
  <c r="AM94" i="52"/>
  <c r="AN94" i="52"/>
  <c r="AO94" i="52"/>
  <c r="AP94" i="52"/>
  <c r="AR94" i="52"/>
  <c r="AS94" i="52"/>
  <c r="AT94" i="52"/>
  <c r="AU94" i="52"/>
  <c r="AW94" i="52"/>
  <c r="AY94" i="52"/>
  <c r="BA94" i="52"/>
  <c r="BB94" i="52"/>
  <c r="BD94" i="52"/>
  <c r="BE94" i="52"/>
  <c r="BF94" i="52"/>
  <c r="BG94" i="52"/>
  <c r="BH94" i="52"/>
  <c r="BI94" i="52"/>
  <c r="BJ94" i="52"/>
  <c r="BL94" i="52"/>
  <c r="A95" i="52"/>
  <c r="B95" i="52"/>
  <c r="D95" i="52"/>
  <c r="E95" i="52"/>
  <c r="F95" i="52"/>
  <c r="G95" i="52"/>
  <c r="H95" i="52"/>
  <c r="I95" i="52"/>
  <c r="J95" i="52"/>
  <c r="K95" i="52"/>
  <c r="L95" i="52"/>
  <c r="M95" i="52"/>
  <c r="N95" i="52"/>
  <c r="O95" i="52"/>
  <c r="Q95" i="52"/>
  <c r="R95" i="52"/>
  <c r="S95" i="52"/>
  <c r="U95" i="52"/>
  <c r="V95" i="52"/>
  <c r="W95" i="52"/>
  <c r="X95" i="52"/>
  <c r="Y95" i="52"/>
  <c r="Z95" i="52"/>
  <c r="AA95" i="52"/>
  <c r="AC95" i="52"/>
  <c r="AD95" i="52"/>
  <c r="AE95" i="52"/>
  <c r="AF95" i="52"/>
  <c r="AG95" i="52"/>
  <c r="AH95" i="52"/>
  <c r="AI95" i="52"/>
  <c r="AJ95" i="52"/>
  <c r="AK95" i="52"/>
  <c r="AM95" i="52"/>
  <c r="AN95" i="52"/>
  <c r="AO95" i="52"/>
  <c r="AP95" i="52"/>
  <c r="AR95" i="52"/>
  <c r="AS95" i="52"/>
  <c r="AT95" i="52"/>
  <c r="AU95" i="52"/>
  <c r="AW95" i="52"/>
  <c r="AY95" i="52"/>
  <c r="BA95" i="52"/>
  <c r="BB95" i="52"/>
  <c r="BD95" i="52"/>
  <c r="BE95" i="52"/>
  <c r="BF95" i="52"/>
  <c r="BG95" i="52"/>
  <c r="BH95" i="52"/>
  <c r="BI95" i="52"/>
  <c r="BJ95" i="52"/>
  <c r="BL95" i="52"/>
  <c r="A96" i="52"/>
  <c r="B96" i="52"/>
  <c r="D96" i="52"/>
  <c r="E96" i="52"/>
  <c r="F96" i="52"/>
  <c r="G96" i="52"/>
  <c r="H96" i="52"/>
  <c r="I96" i="52"/>
  <c r="J96" i="52"/>
  <c r="K96" i="52"/>
  <c r="L96" i="52"/>
  <c r="M96" i="52"/>
  <c r="N96" i="52"/>
  <c r="O96" i="52"/>
  <c r="Q96" i="52"/>
  <c r="R96" i="52"/>
  <c r="S96" i="52"/>
  <c r="U96" i="52"/>
  <c r="V96" i="52"/>
  <c r="W96" i="52"/>
  <c r="X96" i="52"/>
  <c r="Y96" i="52"/>
  <c r="Z96" i="52"/>
  <c r="AA96" i="52"/>
  <c r="AC96" i="52"/>
  <c r="AD96" i="52"/>
  <c r="AE96" i="52"/>
  <c r="AF96" i="52"/>
  <c r="AG96" i="52"/>
  <c r="AH96" i="52"/>
  <c r="AI96" i="52"/>
  <c r="AJ96" i="52"/>
  <c r="AK96" i="52"/>
  <c r="AM96" i="52"/>
  <c r="AN96" i="52"/>
  <c r="AO96" i="52"/>
  <c r="AP96" i="52"/>
  <c r="AR96" i="52"/>
  <c r="AS96" i="52"/>
  <c r="AT96" i="52"/>
  <c r="AU96" i="52"/>
  <c r="AW96" i="52"/>
  <c r="AY96" i="52"/>
  <c r="BA96" i="52"/>
  <c r="BB96" i="52"/>
  <c r="BD96" i="52"/>
  <c r="BE96" i="52"/>
  <c r="BF96" i="52"/>
  <c r="BG96" i="52"/>
  <c r="BH96" i="52"/>
  <c r="BI96" i="52"/>
  <c r="BJ96" i="52"/>
  <c r="BL96" i="52"/>
  <c r="A97" i="52"/>
  <c r="B97" i="52"/>
  <c r="D97" i="52"/>
  <c r="E97" i="52"/>
  <c r="F97" i="52"/>
  <c r="G97" i="52"/>
  <c r="H97" i="52"/>
  <c r="I97" i="52"/>
  <c r="J97" i="52"/>
  <c r="K97" i="52"/>
  <c r="L97" i="52"/>
  <c r="M97" i="52"/>
  <c r="N97" i="52"/>
  <c r="O97" i="52"/>
  <c r="Q97" i="52"/>
  <c r="R97" i="52"/>
  <c r="S97" i="52"/>
  <c r="U97" i="52"/>
  <c r="V97" i="52"/>
  <c r="W97" i="52"/>
  <c r="X97" i="52"/>
  <c r="Y97" i="52"/>
  <c r="Z97" i="52"/>
  <c r="AA97" i="52"/>
  <c r="AC97" i="52"/>
  <c r="AD97" i="52"/>
  <c r="AE97" i="52"/>
  <c r="AF97" i="52"/>
  <c r="AG97" i="52"/>
  <c r="AH97" i="52"/>
  <c r="AI97" i="52"/>
  <c r="AJ97" i="52"/>
  <c r="AK97" i="52"/>
  <c r="AM97" i="52"/>
  <c r="AN97" i="52"/>
  <c r="AO97" i="52"/>
  <c r="AP97" i="52"/>
  <c r="AR97" i="52"/>
  <c r="AS97" i="52"/>
  <c r="AT97" i="52"/>
  <c r="AU97" i="52"/>
  <c r="AW97" i="52"/>
  <c r="AY97" i="52"/>
  <c r="BA97" i="52"/>
  <c r="BB97" i="52"/>
  <c r="BD97" i="52"/>
  <c r="BE97" i="52"/>
  <c r="BF97" i="52"/>
  <c r="BG97" i="52"/>
  <c r="BH97" i="52"/>
  <c r="BI97" i="52"/>
  <c r="BJ97" i="52"/>
  <c r="BL97" i="52"/>
  <c r="A98" i="52"/>
  <c r="B98" i="52"/>
  <c r="D98" i="52"/>
  <c r="E98" i="52"/>
  <c r="F98" i="52"/>
  <c r="G98" i="52"/>
  <c r="H98" i="52"/>
  <c r="I98" i="52"/>
  <c r="J98" i="52"/>
  <c r="K98" i="52"/>
  <c r="L98" i="52"/>
  <c r="M98" i="52"/>
  <c r="N98" i="52"/>
  <c r="O98" i="52"/>
  <c r="Q98" i="52"/>
  <c r="R98" i="52"/>
  <c r="S98" i="52"/>
  <c r="U98" i="52"/>
  <c r="V98" i="52"/>
  <c r="W98" i="52"/>
  <c r="X98" i="52"/>
  <c r="Y98" i="52"/>
  <c r="Z98" i="52"/>
  <c r="AA98" i="52"/>
  <c r="AC98" i="52"/>
  <c r="AD98" i="52"/>
  <c r="AE98" i="52"/>
  <c r="AF98" i="52"/>
  <c r="AG98" i="52"/>
  <c r="AH98" i="52"/>
  <c r="AI98" i="52"/>
  <c r="AJ98" i="52"/>
  <c r="AK98" i="52"/>
  <c r="AM98" i="52"/>
  <c r="AN98" i="52"/>
  <c r="AO98" i="52"/>
  <c r="AP98" i="52"/>
  <c r="AR98" i="52"/>
  <c r="AS98" i="52"/>
  <c r="AT98" i="52"/>
  <c r="AU98" i="52"/>
  <c r="AW98" i="52"/>
  <c r="AY98" i="52"/>
  <c r="BA98" i="52"/>
  <c r="BB98" i="52"/>
  <c r="BD98" i="52"/>
  <c r="BE98" i="52"/>
  <c r="BF98" i="52"/>
  <c r="BG98" i="52"/>
  <c r="BH98" i="52"/>
  <c r="BI98" i="52"/>
  <c r="BJ98" i="52"/>
  <c r="BL98" i="52"/>
  <c r="A99" i="52"/>
  <c r="B99" i="52"/>
  <c r="D99" i="52"/>
  <c r="E99" i="52"/>
  <c r="F99" i="52"/>
  <c r="G99" i="52"/>
  <c r="H99" i="52"/>
  <c r="I99" i="52"/>
  <c r="J99" i="52"/>
  <c r="K99" i="52"/>
  <c r="L99" i="52"/>
  <c r="M99" i="52"/>
  <c r="N99" i="52"/>
  <c r="O99" i="52"/>
  <c r="Q99" i="52"/>
  <c r="R99" i="52"/>
  <c r="S99" i="52"/>
  <c r="U99" i="52"/>
  <c r="V99" i="52"/>
  <c r="W99" i="52"/>
  <c r="X99" i="52"/>
  <c r="Y99" i="52"/>
  <c r="Z99" i="52"/>
  <c r="AA99" i="52"/>
  <c r="AC99" i="52"/>
  <c r="AD99" i="52"/>
  <c r="AE99" i="52"/>
  <c r="AF99" i="52"/>
  <c r="AG99" i="52"/>
  <c r="AH99" i="52"/>
  <c r="AI99" i="52"/>
  <c r="AJ99" i="52"/>
  <c r="AK99" i="52"/>
  <c r="AM99" i="52"/>
  <c r="AN99" i="52"/>
  <c r="AO99" i="52"/>
  <c r="AP99" i="52"/>
  <c r="AR99" i="52"/>
  <c r="AS99" i="52"/>
  <c r="AT99" i="52"/>
  <c r="AU99" i="52"/>
  <c r="AW99" i="52"/>
  <c r="AY99" i="52"/>
  <c r="BA99" i="52"/>
  <c r="BB99" i="52"/>
  <c r="BD99" i="52"/>
  <c r="BE99" i="52"/>
  <c r="BF99" i="52"/>
  <c r="BG99" i="52"/>
  <c r="BH99" i="52"/>
  <c r="BI99" i="52"/>
  <c r="BJ99" i="52"/>
  <c r="BL99" i="52"/>
  <c r="A100" i="52"/>
  <c r="B100" i="52"/>
  <c r="D100" i="52"/>
  <c r="E100" i="52"/>
  <c r="F100" i="52"/>
  <c r="G100" i="52"/>
  <c r="H100" i="52"/>
  <c r="I100" i="52"/>
  <c r="J100" i="52"/>
  <c r="K100" i="52"/>
  <c r="L100" i="52"/>
  <c r="M100" i="52"/>
  <c r="N100" i="52"/>
  <c r="O100" i="52"/>
  <c r="Q100" i="52"/>
  <c r="R100" i="52"/>
  <c r="S100" i="52"/>
  <c r="U100" i="52"/>
  <c r="V100" i="52"/>
  <c r="W100" i="52"/>
  <c r="X100" i="52"/>
  <c r="Y100" i="52"/>
  <c r="Z100" i="52"/>
  <c r="AA100" i="52"/>
  <c r="AC100" i="52"/>
  <c r="AD100" i="52"/>
  <c r="AE100" i="52"/>
  <c r="AF100" i="52"/>
  <c r="AG100" i="52"/>
  <c r="AH100" i="52"/>
  <c r="AI100" i="52"/>
  <c r="AJ100" i="52"/>
  <c r="AK100" i="52"/>
  <c r="AM100" i="52"/>
  <c r="AN100" i="52"/>
  <c r="AO100" i="52"/>
  <c r="AP100" i="52"/>
  <c r="AR100" i="52"/>
  <c r="AS100" i="52"/>
  <c r="AT100" i="52"/>
  <c r="AU100" i="52"/>
  <c r="AW100" i="52"/>
  <c r="AY100" i="52"/>
  <c r="BA100" i="52"/>
  <c r="BB100" i="52"/>
  <c r="BD100" i="52"/>
  <c r="BE100" i="52"/>
  <c r="BF100" i="52"/>
  <c r="BG100" i="52"/>
  <c r="BH100" i="52"/>
  <c r="BI100" i="52"/>
  <c r="BJ100" i="52"/>
  <c r="BL100" i="52"/>
  <c r="A101" i="52"/>
  <c r="B101" i="52"/>
  <c r="D101" i="52"/>
  <c r="E101" i="52"/>
  <c r="F101" i="52"/>
  <c r="G101" i="52"/>
  <c r="H101" i="52"/>
  <c r="I101" i="52"/>
  <c r="J101" i="52"/>
  <c r="K101" i="52"/>
  <c r="L101" i="52"/>
  <c r="M101" i="52"/>
  <c r="N101" i="52"/>
  <c r="O101" i="52"/>
  <c r="Q101" i="52"/>
  <c r="R101" i="52"/>
  <c r="S101" i="52"/>
  <c r="U101" i="52"/>
  <c r="V101" i="52"/>
  <c r="W101" i="52"/>
  <c r="X101" i="52"/>
  <c r="Y101" i="52"/>
  <c r="Z101" i="52"/>
  <c r="AA101" i="52"/>
  <c r="AC101" i="52"/>
  <c r="AD101" i="52"/>
  <c r="AE101" i="52"/>
  <c r="AF101" i="52"/>
  <c r="AG101" i="52"/>
  <c r="AH101" i="52"/>
  <c r="AI101" i="52"/>
  <c r="AJ101" i="52"/>
  <c r="AK101" i="52"/>
  <c r="AM101" i="52"/>
  <c r="AN101" i="52"/>
  <c r="AO101" i="52"/>
  <c r="AP101" i="52"/>
  <c r="AR101" i="52"/>
  <c r="AS101" i="52"/>
  <c r="AT101" i="52"/>
  <c r="AU101" i="52"/>
  <c r="AW101" i="52"/>
  <c r="AY101" i="52"/>
  <c r="BA101" i="52"/>
  <c r="BB101" i="52"/>
  <c r="BD101" i="52"/>
  <c r="BE101" i="52"/>
  <c r="BF101" i="52"/>
  <c r="BG101" i="52"/>
  <c r="BH101" i="52"/>
  <c r="BI101" i="52"/>
  <c r="BJ101" i="52"/>
  <c r="BL101" i="52"/>
  <c r="A102" i="52"/>
  <c r="B102" i="52"/>
  <c r="D102" i="52"/>
  <c r="E102" i="52"/>
  <c r="F102" i="52"/>
  <c r="G102" i="52"/>
  <c r="H102" i="52"/>
  <c r="I102" i="52"/>
  <c r="J102" i="52"/>
  <c r="K102" i="52"/>
  <c r="L102" i="52"/>
  <c r="M102" i="52"/>
  <c r="N102" i="52"/>
  <c r="O102" i="52"/>
  <c r="Q102" i="52"/>
  <c r="R102" i="52"/>
  <c r="S102" i="52"/>
  <c r="U102" i="52"/>
  <c r="V102" i="52"/>
  <c r="W102" i="52"/>
  <c r="X102" i="52"/>
  <c r="Y102" i="52"/>
  <c r="Z102" i="52"/>
  <c r="AA102" i="52"/>
  <c r="AC102" i="52"/>
  <c r="AD102" i="52"/>
  <c r="AE102" i="52"/>
  <c r="AF102" i="52"/>
  <c r="AG102" i="52"/>
  <c r="AH102" i="52"/>
  <c r="AI102" i="52"/>
  <c r="AJ102" i="52"/>
  <c r="AK102" i="52"/>
  <c r="AM102" i="52"/>
  <c r="AN102" i="52"/>
  <c r="AO102" i="52"/>
  <c r="AP102" i="52"/>
  <c r="AR102" i="52"/>
  <c r="AS102" i="52"/>
  <c r="AT102" i="52"/>
  <c r="AU102" i="52"/>
  <c r="AW102" i="52"/>
  <c r="AY102" i="52"/>
  <c r="BA102" i="52"/>
  <c r="BB102" i="52"/>
  <c r="BD102" i="52"/>
  <c r="BE102" i="52"/>
  <c r="BF102" i="52"/>
  <c r="BG102" i="52"/>
  <c r="BH102" i="52"/>
  <c r="BI102" i="52"/>
  <c r="BJ102" i="52"/>
  <c r="BL102" i="52"/>
  <c r="A103" i="52"/>
  <c r="B103" i="52"/>
  <c r="D103" i="52"/>
  <c r="E103" i="52"/>
  <c r="F103" i="52"/>
  <c r="G103" i="52"/>
  <c r="H103" i="52"/>
  <c r="I103" i="52"/>
  <c r="J103" i="52"/>
  <c r="K103" i="52"/>
  <c r="L103" i="52"/>
  <c r="M103" i="52"/>
  <c r="N103" i="52"/>
  <c r="O103" i="52"/>
  <c r="Q103" i="52"/>
  <c r="R103" i="52"/>
  <c r="S103" i="52"/>
  <c r="U103" i="52"/>
  <c r="V103" i="52"/>
  <c r="W103" i="52"/>
  <c r="X103" i="52"/>
  <c r="Y103" i="52"/>
  <c r="Z103" i="52"/>
  <c r="AA103" i="52"/>
  <c r="AC103" i="52"/>
  <c r="AD103" i="52"/>
  <c r="AE103" i="52"/>
  <c r="AF103" i="52"/>
  <c r="AG103" i="52"/>
  <c r="AH103" i="52"/>
  <c r="AI103" i="52"/>
  <c r="AJ103" i="52"/>
  <c r="AK103" i="52"/>
  <c r="AM103" i="52"/>
  <c r="AN103" i="52"/>
  <c r="AO103" i="52"/>
  <c r="AP103" i="52"/>
  <c r="AR103" i="52"/>
  <c r="AS103" i="52"/>
  <c r="AT103" i="52"/>
  <c r="AU103" i="52"/>
  <c r="AW103" i="52"/>
  <c r="AY103" i="52"/>
  <c r="BA103" i="52"/>
  <c r="BB103" i="52"/>
  <c r="BD103" i="52"/>
  <c r="BE103" i="52"/>
  <c r="BF103" i="52"/>
  <c r="BG103" i="52"/>
  <c r="BH103" i="52"/>
  <c r="BI103" i="52"/>
  <c r="BJ103" i="52"/>
  <c r="BL103" i="52"/>
  <c r="A104" i="52"/>
  <c r="B104" i="52"/>
  <c r="D104" i="52"/>
  <c r="E104" i="52"/>
  <c r="F104" i="52"/>
  <c r="G104" i="52"/>
  <c r="H104" i="52"/>
  <c r="I104" i="52"/>
  <c r="J104" i="52"/>
  <c r="K104" i="52"/>
  <c r="L104" i="52"/>
  <c r="M104" i="52"/>
  <c r="N104" i="52"/>
  <c r="O104" i="52"/>
  <c r="Q104" i="52"/>
  <c r="R104" i="52"/>
  <c r="S104" i="52"/>
  <c r="U104" i="52"/>
  <c r="V104" i="52"/>
  <c r="W104" i="52"/>
  <c r="X104" i="52"/>
  <c r="Y104" i="52"/>
  <c r="Z104" i="52"/>
  <c r="AA104" i="52"/>
  <c r="AC104" i="52"/>
  <c r="AD104" i="52"/>
  <c r="AE104" i="52"/>
  <c r="AF104" i="52"/>
  <c r="AG104" i="52"/>
  <c r="AH104" i="52"/>
  <c r="AI104" i="52"/>
  <c r="AJ104" i="52"/>
  <c r="AK104" i="52"/>
  <c r="AM104" i="52"/>
  <c r="AN104" i="52"/>
  <c r="AO104" i="52"/>
  <c r="AP104" i="52"/>
  <c r="AR104" i="52"/>
  <c r="AS104" i="52"/>
  <c r="AT104" i="52"/>
  <c r="AU104" i="52"/>
  <c r="AW104" i="52"/>
  <c r="AY104" i="52"/>
  <c r="BA104" i="52"/>
  <c r="BB104" i="52"/>
  <c r="BD104" i="52"/>
  <c r="BE104" i="52"/>
  <c r="BF104" i="52"/>
  <c r="BG104" i="52"/>
  <c r="BH104" i="52"/>
  <c r="BI104" i="52"/>
  <c r="BJ104" i="52"/>
  <c r="BL104" i="52"/>
  <c r="A105" i="52"/>
  <c r="B105" i="52"/>
  <c r="D105" i="52"/>
  <c r="E105" i="52"/>
  <c r="F105" i="52"/>
  <c r="G105" i="52"/>
  <c r="H105" i="52"/>
  <c r="I105" i="52"/>
  <c r="J105" i="52"/>
  <c r="K105" i="52"/>
  <c r="L105" i="52"/>
  <c r="M105" i="52"/>
  <c r="N105" i="52"/>
  <c r="O105" i="52"/>
  <c r="Q105" i="52"/>
  <c r="R105" i="52"/>
  <c r="S105" i="52"/>
  <c r="U105" i="52"/>
  <c r="V105" i="52"/>
  <c r="W105" i="52"/>
  <c r="X105" i="52"/>
  <c r="Y105" i="52"/>
  <c r="Z105" i="52"/>
  <c r="AA105" i="52"/>
  <c r="AC105" i="52"/>
  <c r="AD105" i="52"/>
  <c r="AE105" i="52"/>
  <c r="AF105" i="52"/>
  <c r="AG105" i="52"/>
  <c r="AH105" i="52"/>
  <c r="AI105" i="52"/>
  <c r="AJ105" i="52"/>
  <c r="AK105" i="52"/>
  <c r="AM105" i="52"/>
  <c r="AN105" i="52"/>
  <c r="AO105" i="52"/>
  <c r="AP105" i="52"/>
  <c r="AR105" i="52"/>
  <c r="AS105" i="52"/>
  <c r="AT105" i="52"/>
  <c r="AU105" i="52"/>
  <c r="AW105" i="52"/>
  <c r="AY105" i="52"/>
  <c r="BA105" i="52"/>
  <c r="BB105" i="52"/>
  <c r="BD105" i="52"/>
  <c r="BE105" i="52"/>
  <c r="BF105" i="52"/>
  <c r="BG105" i="52"/>
  <c r="BH105" i="52"/>
  <c r="BI105" i="52"/>
  <c r="BJ105" i="52"/>
  <c r="BL105" i="52"/>
  <c r="A106" i="52"/>
  <c r="B106" i="52"/>
  <c r="D106" i="52"/>
  <c r="E106" i="52"/>
  <c r="F106" i="52"/>
  <c r="G106" i="52"/>
  <c r="H106" i="52"/>
  <c r="I106" i="52"/>
  <c r="J106" i="52"/>
  <c r="K106" i="52"/>
  <c r="L106" i="52"/>
  <c r="M106" i="52"/>
  <c r="N106" i="52"/>
  <c r="O106" i="52"/>
  <c r="Q106" i="52"/>
  <c r="R106" i="52"/>
  <c r="S106" i="52"/>
  <c r="U106" i="52"/>
  <c r="V106" i="52"/>
  <c r="W106" i="52"/>
  <c r="X106" i="52"/>
  <c r="Y106" i="52"/>
  <c r="Z106" i="52"/>
  <c r="AA106" i="52"/>
  <c r="AC106" i="52"/>
  <c r="AD106" i="52"/>
  <c r="AE106" i="52"/>
  <c r="AF106" i="52"/>
  <c r="AG106" i="52"/>
  <c r="AH106" i="52"/>
  <c r="AI106" i="52"/>
  <c r="AJ106" i="52"/>
  <c r="AK106" i="52"/>
  <c r="AM106" i="52"/>
  <c r="AN106" i="52"/>
  <c r="AO106" i="52"/>
  <c r="AP106" i="52"/>
  <c r="AR106" i="52"/>
  <c r="AS106" i="52"/>
  <c r="AT106" i="52"/>
  <c r="AU106" i="52"/>
  <c r="AW106" i="52"/>
  <c r="AY106" i="52"/>
  <c r="BA106" i="52"/>
  <c r="BB106" i="52"/>
  <c r="BD106" i="52"/>
  <c r="BE106" i="52"/>
  <c r="BF106" i="52"/>
  <c r="BG106" i="52"/>
  <c r="BH106" i="52"/>
  <c r="BI106" i="52"/>
  <c r="BJ106" i="52"/>
  <c r="BL106" i="52"/>
  <c r="A107" i="52"/>
  <c r="B107" i="52"/>
  <c r="D107" i="52"/>
  <c r="E107" i="52"/>
  <c r="F107" i="52"/>
  <c r="G107" i="52"/>
  <c r="H107" i="52"/>
  <c r="I107" i="52"/>
  <c r="J107" i="52"/>
  <c r="K107" i="52"/>
  <c r="L107" i="52"/>
  <c r="M107" i="52"/>
  <c r="N107" i="52"/>
  <c r="O107" i="52"/>
  <c r="Q107" i="52"/>
  <c r="R107" i="52"/>
  <c r="S107" i="52"/>
  <c r="U107" i="52"/>
  <c r="V107" i="52"/>
  <c r="W107" i="52"/>
  <c r="X107" i="52"/>
  <c r="Y107" i="52"/>
  <c r="Z107" i="52"/>
  <c r="AA107" i="52"/>
  <c r="AC107" i="52"/>
  <c r="AD107" i="52"/>
  <c r="AE107" i="52"/>
  <c r="AF107" i="52"/>
  <c r="AG107" i="52"/>
  <c r="AH107" i="52"/>
  <c r="AI107" i="52"/>
  <c r="AJ107" i="52"/>
  <c r="AK107" i="52"/>
  <c r="AM107" i="52"/>
  <c r="AN107" i="52"/>
  <c r="AO107" i="52"/>
  <c r="AP107" i="52"/>
  <c r="AR107" i="52"/>
  <c r="AS107" i="52"/>
  <c r="AT107" i="52"/>
  <c r="AU107" i="52"/>
  <c r="AW107" i="52"/>
  <c r="AY107" i="52"/>
  <c r="BA107" i="52"/>
  <c r="BB107" i="52"/>
  <c r="BD107" i="52"/>
  <c r="BE107" i="52"/>
  <c r="BF107" i="52"/>
  <c r="BG107" i="52"/>
  <c r="BH107" i="52"/>
  <c r="BI107" i="52"/>
  <c r="BJ107" i="52"/>
  <c r="BL107" i="52"/>
  <c r="A108" i="52"/>
  <c r="B108" i="52"/>
  <c r="D108" i="52"/>
  <c r="E108" i="52"/>
  <c r="F108" i="52"/>
  <c r="G108" i="52"/>
  <c r="H108" i="52"/>
  <c r="I108" i="52"/>
  <c r="J108" i="52"/>
  <c r="K108" i="52"/>
  <c r="L108" i="52"/>
  <c r="M108" i="52"/>
  <c r="N108" i="52"/>
  <c r="O108" i="52"/>
  <c r="Q108" i="52"/>
  <c r="R108" i="52"/>
  <c r="S108" i="52"/>
  <c r="U108" i="52"/>
  <c r="V108" i="52"/>
  <c r="W108" i="52"/>
  <c r="X108" i="52"/>
  <c r="Y108" i="52"/>
  <c r="Z108" i="52"/>
  <c r="AA108" i="52"/>
  <c r="AC108" i="52"/>
  <c r="AD108" i="52"/>
  <c r="AE108" i="52"/>
  <c r="AF108" i="52"/>
  <c r="AG108" i="52"/>
  <c r="AH108" i="52"/>
  <c r="AI108" i="52"/>
  <c r="AJ108" i="52"/>
  <c r="AK108" i="52"/>
  <c r="AM108" i="52"/>
  <c r="AN108" i="52"/>
  <c r="AO108" i="52"/>
  <c r="AP108" i="52"/>
  <c r="AR108" i="52"/>
  <c r="AS108" i="52"/>
  <c r="AT108" i="52"/>
  <c r="AU108" i="52"/>
  <c r="AW108" i="52"/>
  <c r="AY108" i="52"/>
  <c r="BA108" i="52"/>
  <c r="BB108" i="52"/>
  <c r="BD108" i="52"/>
  <c r="BE108" i="52"/>
  <c r="BF108" i="52"/>
  <c r="BG108" i="52"/>
  <c r="BH108" i="52"/>
  <c r="BI108" i="52"/>
  <c r="BJ108" i="52"/>
  <c r="BL108" i="52"/>
  <c r="A109" i="52"/>
  <c r="B109" i="52"/>
  <c r="D109" i="52"/>
  <c r="E109" i="52"/>
  <c r="F109" i="52"/>
  <c r="G109" i="52"/>
  <c r="H109" i="52"/>
  <c r="I109" i="52"/>
  <c r="J109" i="52"/>
  <c r="K109" i="52"/>
  <c r="L109" i="52"/>
  <c r="M109" i="52"/>
  <c r="N109" i="52"/>
  <c r="O109" i="52"/>
  <c r="Q109" i="52"/>
  <c r="R109" i="52"/>
  <c r="S109" i="52"/>
  <c r="U109" i="52"/>
  <c r="V109" i="52"/>
  <c r="W109" i="52"/>
  <c r="X109" i="52"/>
  <c r="Y109" i="52"/>
  <c r="Z109" i="52"/>
  <c r="AA109" i="52"/>
  <c r="AC109" i="52"/>
  <c r="AD109" i="52"/>
  <c r="AE109" i="52"/>
  <c r="AF109" i="52"/>
  <c r="AG109" i="52"/>
  <c r="AH109" i="52"/>
  <c r="AI109" i="52"/>
  <c r="AJ109" i="52"/>
  <c r="AK109" i="52"/>
  <c r="AM109" i="52"/>
  <c r="AN109" i="52"/>
  <c r="AO109" i="52"/>
  <c r="AP109" i="52"/>
  <c r="AR109" i="52"/>
  <c r="AS109" i="52"/>
  <c r="AT109" i="52"/>
  <c r="AU109" i="52"/>
  <c r="AW109" i="52"/>
  <c r="AY109" i="52"/>
  <c r="BA109" i="52"/>
  <c r="BB109" i="52"/>
  <c r="BD109" i="52"/>
  <c r="BE109" i="52"/>
  <c r="BF109" i="52"/>
  <c r="BG109" i="52"/>
  <c r="BH109" i="52"/>
  <c r="BI109" i="52"/>
  <c r="BJ109" i="52"/>
  <c r="BL109" i="52"/>
  <c r="A110" i="52"/>
  <c r="B110" i="52"/>
  <c r="D110" i="52"/>
  <c r="E110" i="52"/>
  <c r="F110" i="52"/>
  <c r="G110" i="52"/>
  <c r="H110" i="52"/>
  <c r="I110" i="52"/>
  <c r="J110" i="52"/>
  <c r="K110" i="52"/>
  <c r="L110" i="52"/>
  <c r="M110" i="52"/>
  <c r="N110" i="52"/>
  <c r="O110" i="52"/>
  <c r="Q110" i="52"/>
  <c r="R110" i="52"/>
  <c r="S110" i="52"/>
  <c r="U110" i="52"/>
  <c r="V110" i="52"/>
  <c r="W110" i="52"/>
  <c r="X110" i="52"/>
  <c r="Y110" i="52"/>
  <c r="Z110" i="52"/>
  <c r="AA110" i="52"/>
  <c r="AC110" i="52"/>
  <c r="AD110" i="52"/>
  <c r="AE110" i="52"/>
  <c r="AF110" i="52"/>
  <c r="AG110" i="52"/>
  <c r="AH110" i="52"/>
  <c r="AI110" i="52"/>
  <c r="AJ110" i="52"/>
  <c r="AK110" i="52"/>
  <c r="AM110" i="52"/>
  <c r="AN110" i="52"/>
  <c r="AO110" i="52"/>
  <c r="AP110" i="52"/>
  <c r="AR110" i="52"/>
  <c r="AS110" i="52"/>
  <c r="AT110" i="52"/>
  <c r="AU110" i="52"/>
  <c r="AW110" i="52"/>
  <c r="AY110" i="52"/>
  <c r="BA110" i="52"/>
  <c r="BB110" i="52"/>
  <c r="BD110" i="52"/>
  <c r="BE110" i="52"/>
  <c r="BF110" i="52"/>
  <c r="BG110" i="52"/>
  <c r="BH110" i="52"/>
  <c r="BI110" i="52"/>
  <c r="BJ110" i="52"/>
  <c r="BL110" i="52"/>
  <c r="A111" i="52"/>
  <c r="B111" i="52"/>
  <c r="D111" i="52"/>
  <c r="E111" i="52"/>
  <c r="F111" i="52"/>
  <c r="G111" i="52"/>
  <c r="H111" i="52"/>
  <c r="I111" i="52"/>
  <c r="J111" i="52"/>
  <c r="K111" i="52"/>
  <c r="L111" i="52"/>
  <c r="M111" i="52"/>
  <c r="N111" i="52"/>
  <c r="O111" i="52"/>
  <c r="Q111" i="52"/>
  <c r="R111" i="52"/>
  <c r="S111" i="52"/>
  <c r="U111" i="52"/>
  <c r="V111" i="52"/>
  <c r="W111" i="52"/>
  <c r="X111" i="52"/>
  <c r="Y111" i="52"/>
  <c r="Z111" i="52"/>
  <c r="AA111" i="52"/>
  <c r="AC111" i="52"/>
  <c r="AD111" i="52"/>
  <c r="AE111" i="52"/>
  <c r="AF111" i="52"/>
  <c r="AG111" i="52"/>
  <c r="AH111" i="52"/>
  <c r="AI111" i="52"/>
  <c r="AJ111" i="52"/>
  <c r="AK111" i="52"/>
  <c r="AM111" i="52"/>
  <c r="AN111" i="52"/>
  <c r="AO111" i="52"/>
  <c r="AP111" i="52"/>
  <c r="AR111" i="52"/>
  <c r="AS111" i="52"/>
  <c r="AT111" i="52"/>
  <c r="AU111" i="52"/>
  <c r="AW111" i="52"/>
  <c r="AY111" i="52"/>
  <c r="BA111" i="52"/>
  <c r="BB111" i="52"/>
  <c r="BD111" i="52"/>
  <c r="BE111" i="52"/>
  <c r="BF111" i="52"/>
  <c r="BG111" i="52"/>
  <c r="BH111" i="52"/>
  <c r="BI111" i="52"/>
  <c r="BJ111" i="52"/>
  <c r="BL111" i="52"/>
  <c r="A112" i="52"/>
  <c r="B112" i="52"/>
  <c r="D112" i="52"/>
  <c r="E112" i="52"/>
  <c r="F112" i="52"/>
  <c r="G112" i="52"/>
  <c r="H112" i="52"/>
  <c r="I112" i="52"/>
  <c r="J112" i="52"/>
  <c r="K112" i="52"/>
  <c r="L112" i="52"/>
  <c r="M112" i="52"/>
  <c r="N112" i="52"/>
  <c r="O112" i="52"/>
  <c r="Q112" i="52"/>
  <c r="R112" i="52"/>
  <c r="S112" i="52"/>
  <c r="U112" i="52"/>
  <c r="V112" i="52"/>
  <c r="W112" i="52"/>
  <c r="X112" i="52"/>
  <c r="Y112" i="52"/>
  <c r="Z112" i="52"/>
  <c r="AA112" i="52"/>
  <c r="AC112" i="52"/>
  <c r="AD112" i="52"/>
  <c r="AE112" i="52"/>
  <c r="AF112" i="52"/>
  <c r="AG112" i="52"/>
  <c r="AH112" i="52"/>
  <c r="AI112" i="52"/>
  <c r="AJ112" i="52"/>
  <c r="AK112" i="52"/>
  <c r="AM112" i="52"/>
  <c r="AN112" i="52"/>
  <c r="AO112" i="52"/>
  <c r="AP112" i="52"/>
  <c r="AR112" i="52"/>
  <c r="AS112" i="52"/>
  <c r="AT112" i="52"/>
  <c r="AU112" i="52"/>
  <c r="AW112" i="52"/>
  <c r="AY112" i="52"/>
  <c r="BA112" i="52"/>
  <c r="BB112" i="52"/>
  <c r="BD112" i="52"/>
  <c r="BE112" i="52"/>
  <c r="BF112" i="52"/>
  <c r="BG112" i="52"/>
  <c r="BH112" i="52"/>
  <c r="BI112" i="52"/>
  <c r="BJ112" i="52"/>
  <c r="BL112" i="52"/>
  <c r="A113" i="52"/>
  <c r="B113" i="52"/>
  <c r="D113" i="52"/>
  <c r="E113" i="52"/>
  <c r="F113" i="52"/>
  <c r="G113" i="52"/>
  <c r="H113" i="52"/>
  <c r="I113" i="52"/>
  <c r="J113" i="52"/>
  <c r="K113" i="52"/>
  <c r="L113" i="52"/>
  <c r="M113" i="52"/>
  <c r="N113" i="52"/>
  <c r="O113" i="52"/>
  <c r="Q113" i="52"/>
  <c r="R113" i="52"/>
  <c r="S113" i="52"/>
  <c r="U113" i="52"/>
  <c r="V113" i="52"/>
  <c r="W113" i="52"/>
  <c r="X113" i="52"/>
  <c r="Y113" i="52"/>
  <c r="Z113" i="52"/>
  <c r="AA113" i="52"/>
  <c r="AC113" i="52"/>
  <c r="AD113" i="52"/>
  <c r="AE113" i="52"/>
  <c r="AF113" i="52"/>
  <c r="AG113" i="52"/>
  <c r="AH113" i="52"/>
  <c r="AI113" i="52"/>
  <c r="AJ113" i="52"/>
  <c r="AK113" i="52"/>
  <c r="AM113" i="52"/>
  <c r="AN113" i="52"/>
  <c r="AO113" i="52"/>
  <c r="AP113" i="52"/>
  <c r="AR113" i="52"/>
  <c r="AS113" i="52"/>
  <c r="AT113" i="52"/>
  <c r="AU113" i="52"/>
  <c r="AW113" i="52"/>
  <c r="AY113" i="52"/>
  <c r="BA113" i="52"/>
  <c r="BB113" i="52"/>
  <c r="BD113" i="52"/>
  <c r="BE113" i="52"/>
  <c r="BF113" i="52"/>
  <c r="BG113" i="52"/>
  <c r="BH113" i="52"/>
  <c r="BI113" i="52"/>
  <c r="BJ113" i="52"/>
  <c r="BL113" i="52"/>
  <c r="A114" i="52"/>
  <c r="B114" i="52"/>
  <c r="D114" i="52"/>
  <c r="E114" i="52"/>
  <c r="F114" i="52"/>
  <c r="G114" i="52"/>
  <c r="H114" i="52"/>
  <c r="I114" i="52"/>
  <c r="J114" i="52"/>
  <c r="K114" i="52"/>
  <c r="L114" i="52"/>
  <c r="M114" i="52"/>
  <c r="N114" i="52"/>
  <c r="O114" i="52"/>
  <c r="Q114" i="52"/>
  <c r="R114" i="52"/>
  <c r="S114" i="52"/>
  <c r="U114" i="52"/>
  <c r="V114" i="52"/>
  <c r="W114" i="52"/>
  <c r="X114" i="52"/>
  <c r="Y114" i="52"/>
  <c r="Z114" i="52"/>
  <c r="AA114" i="52"/>
  <c r="AC114" i="52"/>
  <c r="AD114" i="52"/>
  <c r="AE114" i="52"/>
  <c r="AF114" i="52"/>
  <c r="AG114" i="52"/>
  <c r="AH114" i="52"/>
  <c r="AI114" i="52"/>
  <c r="AJ114" i="52"/>
  <c r="AK114" i="52"/>
  <c r="AM114" i="52"/>
  <c r="AN114" i="52"/>
  <c r="AO114" i="52"/>
  <c r="AP114" i="52"/>
  <c r="AR114" i="52"/>
  <c r="AS114" i="52"/>
  <c r="AT114" i="52"/>
  <c r="AU114" i="52"/>
  <c r="AW114" i="52"/>
  <c r="AY114" i="52"/>
  <c r="BA114" i="52"/>
  <c r="BB114" i="52"/>
  <c r="BD114" i="52"/>
  <c r="BE114" i="52"/>
  <c r="BF114" i="52"/>
  <c r="BG114" i="52"/>
  <c r="BH114" i="52"/>
  <c r="BI114" i="52"/>
  <c r="BJ114" i="52"/>
  <c r="BL114" i="52"/>
  <c r="A115" i="52"/>
  <c r="B115" i="52"/>
  <c r="D115" i="52"/>
  <c r="E115" i="52"/>
  <c r="F115" i="52"/>
  <c r="G115" i="52"/>
  <c r="H115" i="52"/>
  <c r="I115" i="52"/>
  <c r="J115" i="52"/>
  <c r="K115" i="52"/>
  <c r="L115" i="52"/>
  <c r="M115" i="52"/>
  <c r="N115" i="52"/>
  <c r="O115" i="52"/>
  <c r="Q115" i="52"/>
  <c r="R115" i="52"/>
  <c r="S115" i="52"/>
  <c r="U115" i="52"/>
  <c r="V115" i="52"/>
  <c r="W115" i="52"/>
  <c r="X115" i="52"/>
  <c r="Y115" i="52"/>
  <c r="Z115" i="52"/>
  <c r="AA115" i="52"/>
  <c r="AC115" i="52"/>
  <c r="AD115" i="52"/>
  <c r="AE115" i="52"/>
  <c r="AF115" i="52"/>
  <c r="AG115" i="52"/>
  <c r="AH115" i="52"/>
  <c r="AI115" i="52"/>
  <c r="AJ115" i="52"/>
  <c r="AK115" i="52"/>
  <c r="AM115" i="52"/>
  <c r="AN115" i="52"/>
  <c r="AO115" i="52"/>
  <c r="AP115" i="52"/>
  <c r="AR115" i="52"/>
  <c r="AS115" i="52"/>
  <c r="AT115" i="52"/>
  <c r="AU115" i="52"/>
  <c r="AW115" i="52"/>
  <c r="AY115" i="52"/>
  <c r="BA115" i="52"/>
  <c r="BB115" i="52"/>
  <c r="BD115" i="52"/>
  <c r="BE115" i="52"/>
  <c r="BF115" i="52"/>
  <c r="BG115" i="52"/>
  <c r="BH115" i="52"/>
  <c r="BI115" i="52"/>
  <c r="BJ115" i="52"/>
  <c r="BL115" i="52"/>
  <c r="A116" i="52"/>
  <c r="B116" i="52"/>
  <c r="D116" i="52"/>
  <c r="E116" i="52"/>
  <c r="F116" i="52"/>
  <c r="G116" i="52"/>
  <c r="H116" i="52"/>
  <c r="I116" i="52"/>
  <c r="J116" i="52"/>
  <c r="K116" i="52"/>
  <c r="L116" i="52"/>
  <c r="M116" i="52"/>
  <c r="N116" i="52"/>
  <c r="O116" i="52"/>
  <c r="Q116" i="52"/>
  <c r="R116" i="52"/>
  <c r="S116" i="52"/>
  <c r="U116" i="52"/>
  <c r="V116" i="52"/>
  <c r="W116" i="52"/>
  <c r="X116" i="52"/>
  <c r="Y116" i="52"/>
  <c r="Z116" i="52"/>
  <c r="AA116" i="52"/>
  <c r="AC116" i="52"/>
  <c r="AD116" i="52"/>
  <c r="AE116" i="52"/>
  <c r="AF116" i="52"/>
  <c r="AG116" i="52"/>
  <c r="AH116" i="52"/>
  <c r="AI116" i="52"/>
  <c r="AJ116" i="52"/>
  <c r="AK116" i="52"/>
  <c r="AM116" i="52"/>
  <c r="AN116" i="52"/>
  <c r="AO116" i="52"/>
  <c r="AP116" i="52"/>
  <c r="AR116" i="52"/>
  <c r="AS116" i="52"/>
  <c r="AT116" i="52"/>
  <c r="AU116" i="52"/>
  <c r="AW116" i="52"/>
  <c r="AY116" i="52"/>
  <c r="BA116" i="52"/>
  <c r="BB116" i="52"/>
  <c r="BD116" i="52"/>
  <c r="BE116" i="52"/>
  <c r="BF116" i="52"/>
  <c r="BG116" i="52"/>
  <c r="BH116" i="52"/>
  <c r="BI116" i="52"/>
  <c r="BJ116" i="52"/>
  <c r="BL116" i="52"/>
  <c r="A117" i="52"/>
  <c r="B117" i="52"/>
  <c r="D117" i="52"/>
  <c r="E117" i="52"/>
  <c r="F117" i="52"/>
  <c r="G117" i="52"/>
  <c r="H117" i="52"/>
  <c r="I117" i="52"/>
  <c r="J117" i="52"/>
  <c r="K117" i="52"/>
  <c r="L117" i="52"/>
  <c r="M117" i="52"/>
  <c r="N117" i="52"/>
  <c r="O117" i="52"/>
  <c r="Q117" i="52"/>
  <c r="R117" i="52"/>
  <c r="S117" i="52"/>
  <c r="U117" i="52"/>
  <c r="V117" i="52"/>
  <c r="W117" i="52"/>
  <c r="X117" i="52"/>
  <c r="Y117" i="52"/>
  <c r="Z117" i="52"/>
  <c r="AA117" i="52"/>
  <c r="AC117" i="52"/>
  <c r="AD117" i="52"/>
  <c r="AE117" i="52"/>
  <c r="AF117" i="52"/>
  <c r="AG117" i="52"/>
  <c r="AH117" i="52"/>
  <c r="AI117" i="52"/>
  <c r="AJ117" i="52"/>
  <c r="AK117" i="52"/>
  <c r="AM117" i="52"/>
  <c r="AN117" i="52"/>
  <c r="AO117" i="52"/>
  <c r="AP117" i="52"/>
  <c r="AR117" i="52"/>
  <c r="AS117" i="52"/>
  <c r="AT117" i="52"/>
  <c r="AU117" i="52"/>
  <c r="AW117" i="52"/>
  <c r="AY117" i="52"/>
  <c r="BA117" i="52"/>
  <c r="BB117" i="52"/>
  <c r="BD117" i="52"/>
  <c r="BE117" i="52"/>
  <c r="BF117" i="52"/>
  <c r="BG117" i="52"/>
  <c r="BH117" i="52"/>
  <c r="BI117" i="52"/>
  <c r="BJ117" i="52"/>
  <c r="BL117" i="52"/>
  <c r="A118" i="52"/>
  <c r="B118" i="52"/>
  <c r="D118" i="52"/>
  <c r="E118" i="52"/>
  <c r="F118" i="52"/>
  <c r="G118" i="52"/>
  <c r="H118" i="52"/>
  <c r="I118" i="52"/>
  <c r="J118" i="52"/>
  <c r="K118" i="52"/>
  <c r="L118" i="52"/>
  <c r="M118" i="52"/>
  <c r="N118" i="52"/>
  <c r="O118" i="52"/>
  <c r="Q118" i="52"/>
  <c r="R118" i="52"/>
  <c r="S118" i="52"/>
  <c r="U118" i="52"/>
  <c r="V118" i="52"/>
  <c r="W118" i="52"/>
  <c r="X118" i="52"/>
  <c r="Y118" i="52"/>
  <c r="Z118" i="52"/>
  <c r="AA118" i="52"/>
  <c r="AC118" i="52"/>
  <c r="AD118" i="52"/>
  <c r="AE118" i="52"/>
  <c r="AF118" i="52"/>
  <c r="AG118" i="52"/>
  <c r="AH118" i="52"/>
  <c r="AI118" i="52"/>
  <c r="AJ118" i="52"/>
  <c r="AK118" i="52"/>
  <c r="AM118" i="52"/>
  <c r="AN118" i="52"/>
  <c r="AO118" i="52"/>
  <c r="AP118" i="52"/>
  <c r="AR118" i="52"/>
  <c r="AS118" i="52"/>
  <c r="AT118" i="52"/>
  <c r="AU118" i="52"/>
  <c r="AW118" i="52"/>
  <c r="AY118" i="52"/>
  <c r="BA118" i="52"/>
  <c r="BB118" i="52"/>
  <c r="BD118" i="52"/>
  <c r="BE118" i="52"/>
  <c r="BF118" i="52"/>
  <c r="BG118" i="52"/>
  <c r="BH118" i="52"/>
  <c r="BI118" i="52"/>
  <c r="BJ118" i="52"/>
  <c r="BL118" i="52"/>
  <c r="A119" i="52"/>
  <c r="B119" i="52"/>
  <c r="D119" i="52"/>
  <c r="E119" i="52"/>
  <c r="F119" i="52"/>
  <c r="G119" i="52"/>
  <c r="H119" i="52"/>
  <c r="I119" i="52"/>
  <c r="J119" i="52"/>
  <c r="K119" i="52"/>
  <c r="L119" i="52"/>
  <c r="M119" i="52"/>
  <c r="N119" i="52"/>
  <c r="O119" i="52"/>
  <c r="Q119" i="52"/>
  <c r="R119" i="52"/>
  <c r="S119" i="52"/>
  <c r="U119" i="52"/>
  <c r="V119" i="52"/>
  <c r="W119" i="52"/>
  <c r="X119" i="52"/>
  <c r="Y119" i="52"/>
  <c r="Z119" i="52"/>
  <c r="AA119" i="52"/>
  <c r="AC119" i="52"/>
  <c r="AD119" i="52"/>
  <c r="AE119" i="52"/>
  <c r="AF119" i="52"/>
  <c r="AG119" i="52"/>
  <c r="AH119" i="52"/>
  <c r="AI119" i="52"/>
  <c r="AJ119" i="52"/>
  <c r="AK119" i="52"/>
  <c r="AM119" i="52"/>
  <c r="AN119" i="52"/>
  <c r="AO119" i="52"/>
  <c r="AP119" i="52"/>
  <c r="AR119" i="52"/>
  <c r="AS119" i="52"/>
  <c r="AT119" i="52"/>
  <c r="AU119" i="52"/>
  <c r="AW119" i="52"/>
  <c r="AY119" i="52"/>
  <c r="BA119" i="52"/>
  <c r="BB119" i="52"/>
  <c r="BD119" i="52"/>
  <c r="BE119" i="52"/>
  <c r="BF119" i="52"/>
  <c r="BG119" i="52"/>
  <c r="BH119" i="52"/>
  <c r="BI119" i="52"/>
  <c r="BJ119" i="52"/>
  <c r="BL119" i="52"/>
  <c r="A120" i="52"/>
  <c r="B120" i="52"/>
  <c r="D120" i="52"/>
  <c r="E120" i="52"/>
  <c r="F120" i="52"/>
  <c r="G120" i="52"/>
  <c r="H120" i="52"/>
  <c r="I120" i="52"/>
  <c r="J120" i="52"/>
  <c r="K120" i="52"/>
  <c r="L120" i="52"/>
  <c r="M120" i="52"/>
  <c r="N120" i="52"/>
  <c r="O120" i="52"/>
  <c r="Q120" i="52"/>
  <c r="R120" i="52"/>
  <c r="S120" i="52"/>
  <c r="U120" i="52"/>
  <c r="V120" i="52"/>
  <c r="W120" i="52"/>
  <c r="X120" i="52"/>
  <c r="Y120" i="52"/>
  <c r="Z120" i="52"/>
  <c r="AA120" i="52"/>
  <c r="AC120" i="52"/>
  <c r="AD120" i="52"/>
  <c r="AE120" i="52"/>
  <c r="AF120" i="52"/>
  <c r="AG120" i="52"/>
  <c r="AH120" i="52"/>
  <c r="AI120" i="52"/>
  <c r="AJ120" i="52"/>
  <c r="AK120" i="52"/>
  <c r="AM120" i="52"/>
  <c r="AN120" i="52"/>
  <c r="AO120" i="52"/>
  <c r="AP120" i="52"/>
  <c r="AR120" i="52"/>
  <c r="AS120" i="52"/>
  <c r="AT120" i="52"/>
  <c r="AU120" i="52"/>
  <c r="AW120" i="52"/>
  <c r="AY120" i="52"/>
  <c r="BA120" i="52"/>
  <c r="BB120" i="52"/>
  <c r="BD120" i="52"/>
  <c r="BE120" i="52"/>
  <c r="BF120" i="52"/>
  <c r="BG120" i="52"/>
  <c r="BH120" i="52"/>
  <c r="BI120" i="52"/>
  <c r="BJ120" i="52"/>
  <c r="BL120" i="52"/>
  <c r="A121" i="52"/>
  <c r="B121" i="52"/>
  <c r="D121" i="52"/>
  <c r="E121" i="52"/>
  <c r="F121" i="52"/>
  <c r="G121" i="52"/>
  <c r="H121" i="52"/>
  <c r="I121" i="52"/>
  <c r="J121" i="52"/>
  <c r="K121" i="52"/>
  <c r="L121" i="52"/>
  <c r="M121" i="52"/>
  <c r="N121" i="52"/>
  <c r="O121" i="52"/>
  <c r="Q121" i="52"/>
  <c r="R121" i="52"/>
  <c r="S121" i="52"/>
  <c r="U121" i="52"/>
  <c r="V121" i="52"/>
  <c r="W121" i="52"/>
  <c r="X121" i="52"/>
  <c r="Y121" i="52"/>
  <c r="Z121" i="52"/>
  <c r="AA121" i="52"/>
  <c r="AC121" i="52"/>
  <c r="AD121" i="52"/>
  <c r="AE121" i="52"/>
  <c r="AF121" i="52"/>
  <c r="AG121" i="52"/>
  <c r="AH121" i="52"/>
  <c r="AI121" i="52"/>
  <c r="AJ121" i="52"/>
  <c r="AK121" i="52"/>
  <c r="AM121" i="52"/>
  <c r="AN121" i="52"/>
  <c r="AO121" i="52"/>
  <c r="AP121" i="52"/>
  <c r="AR121" i="52"/>
  <c r="AS121" i="52"/>
  <c r="AT121" i="52"/>
  <c r="AU121" i="52"/>
  <c r="AW121" i="52"/>
  <c r="AY121" i="52"/>
  <c r="BA121" i="52"/>
  <c r="BB121" i="52"/>
  <c r="BD121" i="52"/>
  <c r="BE121" i="52"/>
  <c r="BF121" i="52"/>
  <c r="BG121" i="52"/>
  <c r="BH121" i="52"/>
  <c r="BI121" i="52"/>
  <c r="BJ121" i="52"/>
  <c r="BL121" i="52"/>
  <c r="A122" i="52"/>
  <c r="B122" i="52"/>
  <c r="D122" i="52"/>
  <c r="E122" i="52"/>
  <c r="F122" i="52"/>
  <c r="G122" i="52"/>
  <c r="H122" i="52"/>
  <c r="I122" i="52"/>
  <c r="J122" i="52"/>
  <c r="K122" i="52"/>
  <c r="L122" i="52"/>
  <c r="M122" i="52"/>
  <c r="N122" i="52"/>
  <c r="O122" i="52"/>
  <c r="Q122" i="52"/>
  <c r="R122" i="52"/>
  <c r="S122" i="52"/>
  <c r="U122" i="52"/>
  <c r="V122" i="52"/>
  <c r="W122" i="52"/>
  <c r="X122" i="52"/>
  <c r="Y122" i="52"/>
  <c r="Z122" i="52"/>
  <c r="AA122" i="52"/>
  <c r="AC122" i="52"/>
  <c r="AD122" i="52"/>
  <c r="AE122" i="52"/>
  <c r="AF122" i="52"/>
  <c r="AG122" i="52"/>
  <c r="AH122" i="52"/>
  <c r="AI122" i="52"/>
  <c r="AJ122" i="52"/>
  <c r="AK122" i="52"/>
  <c r="AM122" i="52"/>
  <c r="AN122" i="52"/>
  <c r="AO122" i="52"/>
  <c r="AP122" i="52"/>
  <c r="AR122" i="52"/>
  <c r="AS122" i="52"/>
  <c r="AT122" i="52"/>
  <c r="AU122" i="52"/>
  <c r="AW122" i="52"/>
  <c r="AY122" i="52"/>
  <c r="BA122" i="52"/>
  <c r="BB122" i="52"/>
  <c r="BD122" i="52"/>
  <c r="BE122" i="52"/>
  <c r="BF122" i="52"/>
  <c r="BG122" i="52"/>
  <c r="BH122" i="52"/>
  <c r="BI122" i="52"/>
  <c r="BJ122" i="52"/>
  <c r="BL122" i="52"/>
  <c r="A123" i="52"/>
  <c r="B123" i="52"/>
  <c r="D123" i="52"/>
  <c r="E123" i="52"/>
  <c r="F123" i="52"/>
  <c r="G123" i="52"/>
  <c r="H123" i="52"/>
  <c r="I123" i="52"/>
  <c r="J123" i="52"/>
  <c r="K123" i="52"/>
  <c r="L123" i="52"/>
  <c r="M123" i="52"/>
  <c r="N123" i="52"/>
  <c r="O123" i="52"/>
  <c r="Q123" i="52"/>
  <c r="R123" i="52"/>
  <c r="S123" i="52"/>
  <c r="U123" i="52"/>
  <c r="V123" i="52"/>
  <c r="W123" i="52"/>
  <c r="X123" i="52"/>
  <c r="Y123" i="52"/>
  <c r="Z123" i="52"/>
  <c r="AA123" i="52"/>
  <c r="AC123" i="52"/>
  <c r="AD123" i="52"/>
  <c r="AE123" i="52"/>
  <c r="AF123" i="52"/>
  <c r="AG123" i="52"/>
  <c r="AH123" i="52"/>
  <c r="AI123" i="52"/>
  <c r="AJ123" i="52"/>
  <c r="AK123" i="52"/>
  <c r="AM123" i="52"/>
  <c r="AN123" i="52"/>
  <c r="AO123" i="52"/>
  <c r="AP123" i="52"/>
  <c r="AR123" i="52"/>
  <c r="AS123" i="52"/>
  <c r="AT123" i="52"/>
  <c r="AU123" i="52"/>
  <c r="AW123" i="52"/>
  <c r="AY123" i="52"/>
  <c r="BA123" i="52"/>
  <c r="BB123" i="52"/>
  <c r="BD123" i="52"/>
  <c r="BE123" i="52"/>
  <c r="BF123" i="52"/>
  <c r="BG123" i="52"/>
  <c r="BH123" i="52"/>
  <c r="BI123" i="52"/>
  <c r="BJ123" i="52"/>
  <c r="BL123" i="52"/>
  <c r="A124" i="52"/>
  <c r="B124" i="52"/>
  <c r="D124" i="52"/>
  <c r="E124" i="52"/>
  <c r="F124" i="52"/>
  <c r="G124" i="52"/>
  <c r="H124" i="52"/>
  <c r="I124" i="52"/>
  <c r="J124" i="52"/>
  <c r="K124" i="52"/>
  <c r="L124" i="52"/>
  <c r="M124" i="52"/>
  <c r="N124" i="52"/>
  <c r="O124" i="52"/>
  <c r="Q124" i="52"/>
  <c r="R124" i="52"/>
  <c r="S124" i="52"/>
  <c r="U124" i="52"/>
  <c r="V124" i="52"/>
  <c r="W124" i="52"/>
  <c r="X124" i="52"/>
  <c r="Y124" i="52"/>
  <c r="Z124" i="52"/>
  <c r="AA124" i="52"/>
  <c r="AC124" i="52"/>
  <c r="AD124" i="52"/>
  <c r="AE124" i="52"/>
  <c r="AF124" i="52"/>
  <c r="AG124" i="52"/>
  <c r="AH124" i="52"/>
  <c r="AI124" i="52"/>
  <c r="AJ124" i="52"/>
  <c r="AK124" i="52"/>
  <c r="AM124" i="52"/>
  <c r="AN124" i="52"/>
  <c r="AO124" i="52"/>
  <c r="AP124" i="52"/>
  <c r="AR124" i="52"/>
  <c r="AS124" i="52"/>
  <c r="AT124" i="52"/>
  <c r="AU124" i="52"/>
  <c r="AW124" i="52"/>
  <c r="AY124" i="52"/>
  <c r="BA124" i="52"/>
  <c r="BB124" i="52"/>
  <c r="BD124" i="52"/>
  <c r="BE124" i="52"/>
  <c r="BF124" i="52"/>
  <c r="BG124" i="52"/>
  <c r="BH124" i="52"/>
  <c r="BI124" i="52"/>
  <c r="BJ124" i="52"/>
  <c r="BL124" i="52"/>
  <c r="A125" i="52"/>
  <c r="B125" i="52"/>
  <c r="D125" i="52"/>
  <c r="E125" i="52"/>
  <c r="F125" i="52"/>
  <c r="G125" i="52"/>
  <c r="H125" i="52"/>
  <c r="I125" i="52"/>
  <c r="J125" i="52"/>
  <c r="K125" i="52"/>
  <c r="L125" i="52"/>
  <c r="M125" i="52"/>
  <c r="N125" i="52"/>
  <c r="O125" i="52"/>
  <c r="Q125" i="52"/>
  <c r="R125" i="52"/>
  <c r="S125" i="52"/>
  <c r="U125" i="52"/>
  <c r="V125" i="52"/>
  <c r="W125" i="52"/>
  <c r="X125" i="52"/>
  <c r="Y125" i="52"/>
  <c r="Z125" i="52"/>
  <c r="AA125" i="52"/>
  <c r="AC125" i="52"/>
  <c r="AD125" i="52"/>
  <c r="AE125" i="52"/>
  <c r="AF125" i="52"/>
  <c r="AG125" i="52"/>
  <c r="AH125" i="52"/>
  <c r="AI125" i="52"/>
  <c r="AJ125" i="52"/>
  <c r="AK125" i="52"/>
  <c r="AM125" i="52"/>
  <c r="AN125" i="52"/>
  <c r="AO125" i="52"/>
  <c r="AP125" i="52"/>
  <c r="AR125" i="52"/>
  <c r="AS125" i="52"/>
  <c r="AT125" i="52"/>
  <c r="AU125" i="52"/>
  <c r="AW125" i="52"/>
  <c r="AY125" i="52"/>
  <c r="BA125" i="52"/>
  <c r="BB125" i="52"/>
  <c r="BD125" i="52"/>
  <c r="BE125" i="52"/>
  <c r="BF125" i="52"/>
  <c r="BG125" i="52"/>
  <c r="BH125" i="52"/>
  <c r="BI125" i="52"/>
  <c r="BJ125" i="52"/>
  <c r="BL125" i="52"/>
  <c r="A126" i="52"/>
  <c r="B126" i="52"/>
  <c r="D126" i="52"/>
  <c r="E126" i="52"/>
  <c r="F126" i="52"/>
  <c r="G126" i="52"/>
  <c r="H126" i="52"/>
  <c r="I126" i="52"/>
  <c r="J126" i="52"/>
  <c r="K126" i="52"/>
  <c r="L126" i="52"/>
  <c r="M126" i="52"/>
  <c r="N126" i="52"/>
  <c r="O126" i="52"/>
  <c r="Q126" i="52"/>
  <c r="R126" i="52"/>
  <c r="S126" i="52"/>
  <c r="U126" i="52"/>
  <c r="V126" i="52"/>
  <c r="W126" i="52"/>
  <c r="X126" i="52"/>
  <c r="Y126" i="52"/>
  <c r="Z126" i="52"/>
  <c r="AA126" i="52"/>
  <c r="AC126" i="52"/>
  <c r="AD126" i="52"/>
  <c r="AE126" i="52"/>
  <c r="AF126" i="52"/>
  <c r="AG126" i="52"/>
  <c r="AH126" i="52"/>
  <c r="AI126" i="52"/>
  <c r="AJ126" i="52"/>
  <c r="AK126" i="52"/>
  <c r="AM126" i="52"/>
  <c r="AN126" i="52"/>
  <c r="AO126" i="52"/>
  <c r="AP126" i="52"/>
  <c r="AR126" i="52"/>
  <c r="AS126" i="52"/>
  <c r="AT126" i="52"/>
  <c r="AU126" i="52"/>
  <c r="AW126" i="52"/>
  <c r="AY126" i="52"/>
  <c r="BA126" i="52"/>
  <c r="BB126" i="52"/>
  <c r="BD126" i="52"/>
  <c r="BE126" i="52"/>
  <c r="BF126" i="52"/>
  <c r="BG126" i="52"/>
  <c r="BH126" i="52"/>
  <c r="BI126" i="52"/>
  <c r="BJ126" i="52"/>
  <c r="BL126" i="52"/>
  <c r="A127" i="52"/>
  <c r="B127" i="52"/>
  <c r="D127" i="52"/>
  <c r="E127" i="52"/>
  <c r="F127" i="52"/>
  <c r="G127" i="52"/>
  <c r="H127" i="52"/>
  <c r="I127" i="52"/>
  <c r="J127" i="52"/>
  <c r="K127" i="52"/>
  <c r="L127" i="52"/>
  <c r="M127" i="52"/>
  <c r="N127" i="52"/>
  <c r="O127" i="52"/>
  <c r="Q127" i="52"/>
  <c r="R127" i="52"/>
  <c r="S127" i="52"/>
  <c r="U127" i="52"/>
  <c r="V127" i="52"/>
  <c r="W127" i="52"/>
  <c r="X127" i="52"/>
  <c r="Y127" i="52"/>
  <c r="Z127" i="52"/>
  <c r="AA127" i="52"/>
  <c r="AC127" i="52"/>
  <c r="AD127" i="52"/>
  <c r="AE127" i="52"/>
  <c r="AF127" i="52"/>
  <c r="AG127" i="52"/>
  <c r="AH127" i="52"/>
  <c r="AI127" i="52"/>
  <c r="AJ127" i="52"/>
  <c r="AK127" i="52"/>
  <c r="AM127" i="52"/>
  <c r="AN127" i="52"/>
  <c r="AO127" i="52"/>
  <c r="AP127" i="52"/>
  <c r="AR127" i="52"/>
  <c r="AS127" i="52"/>
  <c r="AT127" i="52"/>
  <c r="AU127" i="52"/>
  <c r="AW127" i="52"/>
  <c r="AY127" i="52"/>
  <c r="BA127" i="52"/>
  <c r="BB127" i="52"/>
  <c r="BD127" i="52"/>
  <c r="BE127" i="52"/>
  <c r="BF127" i="52"/>
  <c r="BG127" i="52"/>
  <c r="BH127" i="52"/>
  <c r="BI127" i="52"/>
  <c r="BJ127" i="52"/>
  <c r="BL127" i="52"/>
  <c r="A128" i="52"/>
  <c r="B128" i="52"/>
  <c r="D128" i="52"/>
  <c r="E128" i="52"/>
  <c r="F128" i="52"/>
  <c r="G128" i="52"/>
  <c r="H128" i="52"/>
  <c r="I128" i="52"/>
  <c r="J128" i="52"/>
  <c r="K128" i="52"/>
  <c r="L128" i="52"/>
  <c r="M128" i="52"/>
  <c r="N128" i="52"/>
  <c r="O128" i="52"/>
  <c r="Q128" i="52"/>
  <c r="R128" i="52"/>
  <c r="S128" i="52"/>
  <c r="U128" i="52"/>
  <c r="V128" i="52"/>
  <c r="W128" i="52"/>
  <c r="X128" i="52"/>
  <c r="Y128" i="52"/>
  <c r="Z128" i="52"/>
  <c r="AA128" i="52"/>
  <c r="AC128" i="52"/>
  <c r="AD128" i="52"/>
  <c r="AE128" i="52"/>
  <c r="AF128" i="52"/>
  <c r="AG128" i="52"/>
  <c r="AH128" i="52"/>
  <c r="AI128" i="52"/>
  <c r="AJ128" i="52"/>
  <c r="AK128" i="52"/>
  <c r="AM128" i="52"/>
  <c r="AN128" i="52"/>
  <c r="AO128" i="52"/>
  <c r="AP128" i="52"/>
  <c r="AR128" i="52"/>
  <c r="AS128" i="52"/>
  <c r="AT128" i="52"/>
  <c r="AU128" i="52"/>
  <c r="AW128" i="52"/>
  <c r="AY128" i="52"/>
  <c r="BA128" i="52"/>
  <c r="BB128" i="52"/>
  <c r="BD128" i="52"/>
  <c r="BE128" i="52"/>
  <c r="BF128" i="52"/>
  <c r="BG128" i="52"/>
  <c r="BH128" i="52"/>
  <c r="BI128" i="52"/>
  <c r="BJ128" i="52"/>
  <c r="BL128" i="52"/>
  <c r="A129" i="52"/>
  <c r="B129" i="52"/>
  <c r="D129" i="52"/>
  <c r="E129" i="52"/>
  <c r="F129" i="52"/>
  <c r="G129" i="52"/>
  <c r="H129" i="52"/>
  <c r="I129" i="52"/>
  <c r="J129" i="52"/>
  <c r="K129" i="52"/>
  <c r="L129" i="52"/>
  <c r="M129" i="52"/>
  <c r="N129" i="52"/>
  <c r="O129" i="52"/>
  <c r="Q129" i="52"/>
  <c r="R129" i="52"/>
  <c r="S129" i="52"/>
  <c r="U129" i="52"/>
  <c r="V129" i="52"/>
  <c r="W129" i="52"/>
  <c r="X129" i="52"/>
  <c r="Y129" i="52"/>
  <c r="Z129" i="52"/>
  <c r="AA129" i="52"/>
  <c r="AC129" i="52"/>
  <c r="AD129" i="52"/>
  <c r="AE129" i="52"/>
  <c r="AF129" i="52"/>
  <c r="AG129" i="52"/>
  <c r="AH129" i="52"/>
  <c r="AI129" i="52"/>
  <c r="AJ129" i="52"/>
  <c r="AK129" i="52"/>
  <c r="AM129" i="52"/>
  <c r="AN129" i="52"/>
  <c r="AO129" i="52"/>
  <c r="AP129" i="52"/>
  <c r="AR129" i="52"/>
  <c r="AS129" i="52"/>
  <c r="AT129" i="52"/>
  <c r="AU129" i="52"/>
  <c r="AW129" i="52"/>
  <c r="AY129" i="52"/>
  <c r="BA129" i="52"/>
  <c r="BB129" i="52"/>
  <c r="BD129" i="52"/>
  <c r="BE129" i="52"/>
  <c r="BF129" i="52"/>
  <c r="BG129" i="52"/>
  <c r="BH129" i="52"/>
  <c r="BI129" i="52"/>
  <c r="BJ129" i="52"/>
  <c r="BL129" i="52"/>
  <c r="A130" i="52"/>
  <c r="B130" i="52"/>
  <c r="D130" i="52"/>
  <c r="E130" i="52"/>
  <c r="F130" i="52"/>
  <c r="G130" i="52"/>
  <c r="H130" i="52"/>
  <c r="I130" i="52"/>
  <c r="J130" i="52"/>
  <c r="K130" i="52"/>
  <c r="L130" i="52"/>
  <c r="M130" i="52"/>
  <c r="N130" i="52"/>
  <c r="O130" i="52"/>
  <c r="Q130" i="52"/>
  <c r="R130" i="52"/>
  <c r="S130" i="52"/>
  <c r="U130" i="52"/>
  <c r="V130" i="52"/>
  <c r="W130" i="52"/>
  <c r="X130" i="52"/>
  <c r="Y130" i="52"/>
  <c r="Z130" i="52"/>
  <c r="AA130" i="52"/>
  <c r="AC130" i="52"/>
  <c r="AD130" i="52"/>
  <c r="AE130" i="52"/>
  <c r="AF130" i="52"/>
  <c r="AG130" i="52"/>
  <c r="AH130" i="52"/>
  <c r="AI130" i="52"/>
  <c r="AJ130" i="52"/>
  <c r="AK130" i="52"/>
  <c r="AM130" i="52"/>
  <c r="AN130" i="52"/>
  <c r="AO130" i="52"/>
  <c r="AP130" i="52"/>
  <c r="AR130" i="52"/>
  <c r="AS130" i="52"/>
  <c r="AT130" i="52"/>
  <c r="AU130" i="52"/>
  <c r="AW130" i="52"/>
  <c r="AY130" i="52"/>
  <c r="BA130" i="52"/>
  <c r="BB130" i="52"/>
  <c r="BD130" i="52"/>
  <c r="BE130" i="52"/>
  <c r="BF130" i="52"/>
  <c r="BG130" i="52"/>
  <c r="BH130" i="52"/>
  <c r="BI130" i="52"/>
  <c r="BJ130" i="52"/>
  <c r="BL130" i="52"/>
  <c r="A131" i="52"/>
  <c r="B131" i="52"/>
  <c r="D131" i="52"/>
  <c r="E131" i="52"/>
  <c r="F131" i="52"/>
  <c r="G131" i="52"/>
  <c r="H131" i="52"/>
  <c r="I131" i="52"/>
  <c r="J131" i="52"/>
  <c r="K131" i="52"/>
  <c r="L131" i="52"/>
  <c r="M131" i="52"/>
  <c r="N131" i="52"/>
  <c r="O131" i="52"/>
  <c r="Q131" i="52"/>
  <c r="R131" i="52"/>
  <c r="S131" i="52"/>
  <c r="U131" i="52"/>
  <c r="V131" i="52"/>
  <c r="W131" i="52"/>
  <c r="X131" i="52"/>
  <c r="Y131" i="52"/>
  <c r="Z131" i="52"/>
  <c r="AA131" i="52"/>
  <c r="AC131" i="52"/>
  <c r="AD131" i="52"/>
  <c r="AE131" i="52"/>
  <c r="AF131" i="52"/>
  <c r="AG131" i="52"/>
  <c r="AH131" i="52"/>
  <c r="AI131" i="52"/>
  <c r="AJ131" i="52"/>
  <c r="AK131" i="52"/>
  <c r="AM131" i="52"/>
  <c r="AN131" i="52"/>
  <c r="AO131" i="52"/>
  <c r="AP131" i="52"/>
  <c r="AR131" i="52"/>
  <c r="AS131" i="52"/>
  <c r="AT131" i="52"/>
  <c r="AU131" i="52"/>
  <c r="AW131" i="52"/>
  <c r="AY131" i="52"/>
  <c r="BA131" i="52"/>
  <c r="BB131" i="52"/>
  <c r="BD131" i="52"/>
  <c r="BE131" i="52"/>
  <c r="BF131" i="52"/>
  <c r="BG131" i="52"/>
  <c r="BH131" i="52"/>
  <c r="BI131" i="52"/>
  <c r="BJ131" i="52"/>
  <c r="BL131" i="52"/>
  <c r="A132" i="52"/>
  <c r="B132" i="52"/>
  <c r="D132" i="52"/>
  <c r="E132" i="52"/>
  <c r="F132" i="52"/>
  <c r="G132" i="52"/>
  <c r="H132" i="52"/>
  <c r="I132" i="52"/>
  <c r="J132" i="52"/>
  <c r="K132" i="52"/>
  <c r="L132" i="52"/>
  <c r="M132" i="52"/>
  <c r="N132" i="52"/>
  <c r="O132" i="52"/>
  <c r="Q132" i="52"/>
  <c r="R132" i="52"/>
  <c r="S132" i="52"/>
  <c r="U132" i="52"/>
  <c r="V132" i="52"/>
  <c r="W132" i="52"/>
  <c r="X132" i="52"/>
  <c r="Y132" i="52"/>
  <c r="Z132" i="52"/>
  <c r="AA132" i="52"/>
  <c r="AC132" i="52"/>
  <c r="AD132" i="52"/>
  <c r="AE132" i="52"/>
  <c r="AF132" i="52"/>
  <c r="AG132" i="52"/>
  <c r="AH132" i="52"/>
  <c r="AI132" i="52"/>
  <c r="AJ132" i="52"/>
  <c r="AK132" i="52"/>
  <c r="AM132" i="52"/>
  <c r="AN132" i="52"/>
  <c r="AO132" i="52"/>
  <c r="AP132" i="52"/>
  <c r="AR132" i="52"/>
  <c r="AS132" i="52"/>
  <c r="AT132" i="52"/>
  <c r="AU132" i="52"/>
  <c r="AW132" i="52"/>
  <c r="AY132" i="52"/>
  <c r="BA132" i="52"/>
  <c r="BB132" i="52"/>
  <c r="BD132" i="52"/>
  <c r="BE132" i="52"/>
  <c r="BF132" i="52"/>
  <c r="BG132" i="52"/>
  <c r="BH132" i="52"/>
  <c r="BI132" i="52"/>
  <c r="BJ132" i="52"/>
  <c r="BL132" i="52"/>
  <c r="A133" i="52"/>
  <c r="B133" i="52"/>
  <c r="D133" i="52"/>
  <c r="E133" i="52"/>
  <c r="F133" i="52"/>
  <c r="G133" i="52"/>
  <c r="H133" i="52"/>
  <c r="I133" i="52"/>
  <c r="J133" i="52"/>
  <c r="K133" i="52"/>
  <c r="L133" i="52"/>
  <c r="M133" i="52"/>
  <c r="N133" i="52"/>
  <c r="O133" i="52"/>
  <c r="Q133" i="52"/>
  <c r="R133" i="52"/>
  <c r="S133" i="52"/>
  <c r="U133" i="52"/>
  <c r="V133" i="52"/>
  <c r="W133" i="52"/>
  <c r="X133" i="52"/>
  <c r="Y133" i="52"/>
  <c r="Z133" i="52"/>
  <c r="AA133" i="52"/>
  <c r="AC133" i="52"/>
  <c r="AD133" i="52"/>
  <c r="AE133" i="52"/>
  <c r="AF133" i="52"/>
  <c r="AG133" i="52"/>
  <c r="AH133" i="52"/>
  <c r="AI133" i="52"/>
  <c r="AJ133" i="52"/>
  <c r="AK133" i="52"/>
  <c r="AM133" i="52"/>
  <c r="AN133" i="52"/>
  <c r="AO133" i="52"/>
  <c r="AP133" i="52"/>
  <c r="AR133" i="52"/>
  <c r="AS133" i="52"/>
  <c r="AT133" i="52"/>
  <c r="AU133" i="52"/>
  <c r="AW133" i="52"/>
  <c r="AY133" i="52"/>
  <c r="BA133" i="52"/>
  <c r="BB133" i="52"/>
  <c r="BD133" i="52"/>
  <c r="BE133" i="52"/>
  <c r="BF133" i="52"/>
  <c r="BG133" i="52"/>
  <c r="BH133" i="52"/>
  <c r="BI133" i="52"/>
  <c r="BJ133" i="52"/>
  <c r="BL133" i="52"/>
  <c r="A134" i="52"/>
  <c r="B134" i="52"/>
  <c r="D134" i="52"/>
  <c r="E134" i="52"/>
  <c r="F134" i="52"/>
  <c r="G134" i="52"/>
  <c r="H134" i="52"/>
  <c r="I134" i="52"/>
  <c r="J134" i="52"/>
  <c r="K134" i="52"/>
  <c r="L134" i="52"/>
  <c r="M134" i="52"/>
  <c r="N134" i="52"/>
  <c r="O134" i="52"/>
  <c r="Q134" i="52"/>
  <c r="R134" i="52"/>
  <c r="S134" i="52"/>
  <c r="U134" i="52"/>
  <c r="V134" i="52"/>
  <c r="W134" i="52"/>
  <c r="X134" i="52"/>
  <c r="Y134" i="52"/>
  <c r="Z134" i="52"/>
  <c r="AA134" i="52"/>
  <c r="AC134" i="52"/>
  <c r="AD134" i="52"/>
  <c r="AE134" i="52"/>
  <c r="AF134" i="52"/>
  <c r="AG134" i="52"/>
  <c r="AH134" i="52"/>
  <c r="AI134" i="52"/>
  <c r="AJ134" i="52"/>
  <c r="AK134" i="52"/>
  <c r="AM134" i="52"/>
  <c r="AN134" i="52"/>
  <c r="AO134" i="52"/>
  <c r="AP134" i="52"/>
  <c r="AR134" i="52"/>
  <c r="AS134" i="52"/>
  <c r="AT134" i="52"/>
  <c r="AU134" i="52"/>
  <c r="AW134" i="52"/>
  <c r="AY134" i="52"/>
  <c r="BA134" i="52"/>
  <c r="BB134" i="52"/>
  <c r="BD134" i="52"/>
  <c r="BE134" i="52"/>
  <c r="BF134" i="52"/>
  <c r="BG134" i="52"/>
  <c r="BH134" i="52"/>
  <c r="BI134" i="52"/>
  <c r="BJ134" i="52"/>
  <c r="BL134" i="52"/>
  <c r="A135" i="52"/>
  <c r="B135" i="52"/>
  <c r="D135" i="52"/>
  <c r="E135" i="52"/>
  <c r="F135" i="52"/>
  <c r="G135" i="52"/>
  <c r="H135" i="52"/>
  <c r="I135" i="52"/>
  <c r="J135" i="52"/>
  <c r="K135" i="52"/>
  <c r="L135" i="52"/>
  <c r="M135" i="52"/>
  <c r="N135" i="52"/>
  <c r="O135" i="52"/>
  <c r="Q135" i="52"/>
  <c r="R135" i="52"/>
  <c r="S135" i="52"/>
  <c r="U135" i="52"/>
  <c r="V135" i="52"/>
  <c r="W135" i="52"/>
  <c r="X135" i="52"/>
  <c r="Y135" i="52"/>
  <c r="Z135" i="52"/>
  <c r="AA135" i="52"/>
  <c r="AC135" i="52"/>
  <c r="AD135" i="52"/>
  <c r="AE135" i="52"/>
  <c r="AF135" i="52"/>
  <c r="AG135" i="52"/>
  <c r="AH135" i="52"/>
  <c r="AI135" i="52"/>
  <c r="AJ135" i="52"/>
  <c r="AK135" i="52"/>
  <c r="AM135" i="52"/>
  <c r="AN135" i="52"/>
  <c r="AO135" i="52"/>
  <c r="AP135" i="52"/>
  <c r="AR135" i="52"/>
  <c r="AS135" i="52"/>
  <c r="AT135" i="52"/>
  <c r="AU135" i="52"/>
  <c r="AW135" i="52"/>
  <c r="AY135" i="52"/>
  <c r="BA135" i="52"/>
  <c r="BB135" i="52"/>
  <c r="BD135" i="52"/>
  <c r="BE135" i="52"/>
  <c r="BF135" i="52"/>
  <c r="BG135" i="52"/>
  <c r="BH135" i="52"/>
  <c r="BI135" i="52"/>
  <c r="BJ135" i="52"/>
  <c r="BL135" i="52"/>
  <c r="A136" i="52"/>
  <c r="B136" i="52"/>
  <c r="D136" i="52"/>
  <c r="E136" i="52"/>
  <c r="F136" i="52"/>
  <c r="G136" i="52"/>
  <c r="H136" i="52"/>
  <c r="I136" i="52"/>
  <c r="J136" i="52"/>
  <c r="K136" i="52"/>
  <c r="L136" i="52"/>
  <c r="M136" i="52"/>
  <c r="N136" i="52"/>
  <c r="O136" i="52"/>
  <c r="Q136" i="52"/>
  <c r="R136" i="52"/>
  <c r="S136" i="52"/>
  <c r="U136" i="52"/>
  <c r="V136" i="52"/>
  <c r="W136" i="52"/>
  <c r="X136" i="52"/>
  <c r="Y136" i="52"/>
  <c r="Z136" i="52"/>
  <c r="AA136" i="52"/>
  <c r="AC136" i="52"/>
  <c r="AD136" i="52"/>
  <c r="AE136" i="52"/>
  <c r="AF136" i="52"/>
  <c r="AG136" i="52"/>
  <c r="AH136" i="52"/>
  <c r="AI136" i="52"/>
  <c r="AJ136" i="52"/>
  <c r="AK136" i="52"/>
  <c r="AM136" i="52"/>
  <c r="AN136" i="52"/>
  <c r="AO136" i="52"/>
  <c r="AP136" i="52"/>
  <c r="AR136" i="52"/>
  <c r="AS136" i="52"/>
  <c r="AT136" i="52"/>
  <c r="AU136" i="52"/>
  <c r="AW136" i="52"/>
  <c r="AY136" i="52"/>
  <c r="BA136" i="52"/>
  <c r="BB136" i="52"/>
  <c r="BD136" i="52"/>
  <c r="BE136" i="52"/>
  <c r="BF136" i="52"/>
  <c r="BG136" i="52"/>
  <c r="BH136" i="52"/>
  <c r="BI136" i="52"/>
  <c r="BJ136" i="52"/>
  <c r="BL136" i="52"/>
  <c r="A137" i="52"/>
  <c r="B137" i="52"/>
  <c r="D137" i="52"/>
  <c r="E137" i="52"/>
  <c r="F137" i="52"/>
  <c r="G137" i="52"/>
  <c r="H137" i="52"/>
  <c r="I137" i="52"/>
  <c r="J137" i="52"/>
  <c r="K137" i="52"/>
  <c r="L137" i="52"/>
  <c r="M137" i="52"/>
  <c r="N137" i="52"/>
  <c r="O137" i="52"/>
  <c r="Q137" i="52"/>
  <c r="R137" i="52"/>
  <c r="S137" i="52"/>
  <c r="U137" i="52"/>
  <c r="V137" i="52"/>
  <c r="W137" i="52"/>
  <c r="X137" i="52"/>
  <c r="Y137" i="52"/>
  <c r="Z137" i="52"/>
  <c r="AA137" i="52"/>
  <c r="AC137" i="52"/>
  <c r="AD137" i="52"/>
  <c r="AE137" i="52"/>
  <c r="AF137" i="52"/>
  <c r="AG137" i="52"/>
  <c r="AH137" i="52"/>
  <c r="AI137" i="52"/>
  <c r="AJ137" i="52"/>
  <c r="AK137" i="52"/>
  <c r="AM137" i="52"/>
  <c r="AN137" i="52"/>
  <c r="AO137" i="52"/>
  <c r="AP137" i="52"/>
  <c r="AR137" i="52"/>
  <c r="AS137" i="52"/>
  <c r="AT137" i="52"/>
  <c r="AU137" i="52"/>
  <c r="AW137" i="52"/>
  <c r="AY137" i="52"/>
  <c r="BA137" i="52"/>
  <c r="BB137" i="52"/>
  <c r="BD137" i="52"/>
  <c r="BE137" i="52"/>
  <c r="BF137" i="52"/>
  <c r="BG137" i="52"/>
  <c r="BH137" i="52"/>
  <c r="BI137" i="52"/>
  <c r="BJ137" i="52"/>
  <c r="BL137" i="52"/>
  <c r="A138" i="52"/>
  <c r="B138" i="52"/>
  <c r="D138" i="52"/>
  <c r="E138" i="52"/>
  <c r="F138" i="52"/>
  <c r="G138" i="52"/>
  <c r="H138" i="52"/>
  <c r="I138" i="52"/>
  <c r="J138" i="52"/>
  <c r="K138" i="52"/>
  <c r="L138" i="52"/>
  <c r="M138" i="52"/>
  <c r="N138" i="52"/>
  <c r="O138" i="52"/>
  <c r="Q138" i="52"/>
  <c r="R138" i="52"/>
  <c r="S138" i="52"/>
  <c r="U138" i="52"/>
  <c r="V138" i="52"/>
  <c r="W138" i="52"/>
  <c r="X138" i="52"/>
  <c r="Y138" i="52"/>
  <c r="Z138" i="52"/>
  <c r="AA138" i="52"/>
  <c r="AC138" i="52"/>
  <c r="AD138" i="52"/>
  <c r="AE138" i="52"/>
  <c r="AF138" i="52"/>
  <c r="AG138" i="52"/>
  <c r="AH138" i="52"/>
  <c r="AI138" i="52"/>
  <c r="AJ138" i="52"/>
  <c r="AK138" i="52"/>
  <c r="AM138" i="52"/>
  <c r="AN138" i="52"/>
  <c r="AO138" i="52"/>
  <c r="AP138" i="52"/>
  <c r="AR138" i="52"/>
  <c r="AS138" i="52"/>
  <c r="AT138" i="52"/>
  <c r="AU138" i="52"/>
  <c r="AW138" i="52"/>
  <c r="AY138" i="52"/>
  <c r="BA138" i="52"/>
  <c r="BB138" i="52"/>
  <c r="BD138" i="52"/>
  <c r="BE138" i="52"/>
  <c r="BF138" i="52"/>
  <c r="BG138" i="52"/>
  <c r="BH138" i="52"/>
  <c r="BI138" i="52"/>
  <c r="BJ138" i="52"/>
  <c r="BL138" i="52"/>
  <c r="A139" i="52"/>
  <c r="B139" i="52"/>
  <c r="D139" i="52"/>
  <c r="E139" i="52"/>
  <c r="F139" i="52"/>
  <c r="G139" i="52"/>
  <c r="H139" i="52"/>
  <c r="I139" i="52"/>
  <c r="J139" i="52"/>
  <c r="K139" i="52"/>
  <c r="L139" i="52"/>
  <c r="M139" i="52"/>
  <c r="N139" i="52"/>
  <c r="O139" i="52"/>
  <c r="Q139" i="52"/>
  <c r="R139" i="52"/>
  <c r="S139" i="52"/>
  <c r="U139" i="52"/>
  <c r="V139" i="52"/>
  <c r="W139" i="52"/>
  <c r="X139" i="52"/>
  <c r="Y139" i="52"/>
  <c r="Z139" i="52"/>
  <c r="AA139" i="52"/>
  <c r="AC139" i="52"/>
  <c r="AD139" i="52"/>
  <c r="AE139" i="52"/>
  <c r="AF139" i="52"/>
  <c r="AG139" i="52"/>
  <c r="AH139" i="52"/>
  <c r="AI139" i="52"/>
  <c r="AJ139" i="52"/>
  <c r="AK139" i="52"/>
  <c r="AM139" i="52"/>
  <c r="AN139" i="52"/>
  <c r="AO139" i="52"/>
  <c r="AP139" i="52"/>
  <c r="AR139" i="52"/>
  <c r="AS139" i="52"/>
  <c r="AT139" i="52"/>
  <c r="AU139" i="52"/>
  <c r="AW139" i="52"/>
  <c r="AY139" i="52"/>
  <c r="BA139" i="52"/>
  <c r="BB139" i="52"/>
  <c r="BD139" i="52"/>
  <c r="BE139" i="52"/>
  <c r="BF139" i="52"/>
  <c r="BG139" i="52"/>
  <c r="BH139" i="52"/>
  <c r="BI139" i="52"/>
  <c r="BJ139" i="52"/>
  <c r="BL139" i="52"/>
  <c r="A140" i="52"/>
  <c r="B140" i="52"/>
  <c r="D140" i="52"/>
  <c r="E140" i="52"/>
  <c r="F140" i="52"/>
  <c r="G140" i="52"/>
  <c r="H140" i="52"/>
  <c r="I140" i="52"/>
  <c r="J140" i="52"/>
  <c r="K140" i="52"/>
  <c r="L140" i="52"/>
  <c r="M140" i="52"/>
  <c r="N140" i="52"/>
  <c r="O140" i="52"/>
  <c r="Q140" i="52"/>
  <c r="R140" i="52"/>
  <c r="S140" i="52"/>
  <c r="U140" i="52"/>
  <c r="V140" i="52"/>
  <c r="W140" i="52"/>
  <c r="X140" i="52"/>
  <c r="Y140" i="52"/>
  <c r="Z140" i="52"/>
  <c r="AA140" i="52"/>
  <c r="AC140" i="52"/>
  <c r="AD140" i="52"/>
  <c r="AE140" i="52"/>
  <c r="AF140" i="52"/>
  <c r="AG140" i="52"/>
  <c r="AH140" i="52"/>
  <c r="AI140" i="52"/>
  <c r="AJ140" i="52"/>
  <c r="AK140" i="52"/>
  <c r="AM140" i="52"/>
  <c r="AN140" i="52"/>
  <c r="AO140" i="52"/>
  <c r="AP140" i="52"/>
  <c r="AR140" i="52"/>
  <c r="AS140" i="52"/>
  <c r="AT140" i="52"/>
  <c r="AU140" i="52"/>
  <c r="AW140" i="52"/>
  <c r="AY140" i="52"/>
  <c r="BA140" i="52"/>
  <c r="BB140" i="52"/>
  <c r="BD140" i="52"/>
  <c r="BE140" i="52"/>
  <c r="BF140" i="52"/>
  <c r="BG140" i="52"/>
  <c r="BH140" i="52"/>
  <c r="BI140" i="52"/>
  <c r="BJ140" i="52"/>
  <c r="BL140" i="52"/>
  <c r="A141" i="52"/>
  <c r="B141" i="52"/>
  <c r="D141" i="52"/>
  <c r="E141" i="52"/>
  <c r="F141" i="52"/>
  <c r="G141" i="52"/>
  <c r="H141" i="52"/>
  <c r="I141" i="52"/>
  <c r="J141" i="52"/>
  <c r="K141" i="52"/>
  <c r="L141" i="52"/>
  <c r="M141" i="52"/>
  <c r="N141" i="52"/>
  <c r="O141" i="52"/>
  <c r="Q141" i="52"/>
  <c r="R141" i="52"/>
  <c r="S141" i="52"/>
  <c r="U141" i="52"/>
  <c r="V141" i="52"/>
  <c r="W141" i="52"/>
  <c r="X141" i="52"/>
  <c r="Y141" i="52"/>
  <c r="Z141" i="52"/>
  <c r="AA141" i="52"/>
  <c r="AC141" i="52"/>
  <c r="AD141" i="52"/>
  <c r="AE141" i="52"/>
  <c r="AF141" i="52"/>
  <c r="AG141" i="52"/>
  <c r="AH141" i="52"/>
  <c r="AI141" i="52"/>
  <c r="AJ141" i="52"/>
  <c r="AK141" i="52"/>
  <c r="AM141" i="52"/>
  <c r="AN141" i="52"/>
  <c r="AO141" i="52"/>
  <c r="AP141" i="52"/>
  <c r="AR141" i="52"/>
  <c r="AS141" i="52"/>
  <c r="AT141" i="52"/>
  <c r="AU141" i="52"/>
  <c r="AW141" i="52"/>
  <c r="AY141" i="52"/>
  <c r="BA141" i="52"/>
  <c r="BB141" i="52"/>
  <c r="BD141" i="52"/>
  <c r="BE141" i="52"/>
  <c r="BF141" i="52"/>
  <c r="BG141" i="52"/>
  <c r="BH141" i="52"/>
  <c r="BI141" i="52"/>
  <c r="BJ141" i="52"/>
  <c r="BL141" i="52"/>
  <c r="A142" i="52"/>
  <c r="B142" i="52"/>
  <c r="D142" i="52"/>
  <c r="E142" i="52"/>
  <c r="F142" i="52"/>
  <c r="G142" i="52"/>
  <c r="H142" i="52"/>
  <c r="I142" i="52"/>
  <c r="J142" i="52"/>
  <c r="K142" i="52"/>
  <c r="L142" i="52"/>
  <c r="M142" i="52"/>
  <c r="N142" i="52"/>
  <c r="O142" i="52"/>
  <c r="Q142" i="52"/>
  <c r="R142" i="52"/>
  <c r="S142" i="52"/>
  <c r="U142" i="52"/>
  <c r="V142" i="52"/>
  <c r="W142" i="52"/>
  <c r="X142" i="52"/>
  <c r="Y142" i="52"/>
  <c r="Z142" i="52"/>
  <c r="AA142" i="52"/>
  <c r="AC142" i="52"/>
  <c r="AD142" i="52"/>
  <c r="AE142" i="52"/>
  <c r="AF142" i="52"/>
  <c r="AG142" i="52"/>
  <c r="AH142" i="52"/>
  <c r="AI142" i="52"/>
  <c r="AJ142" i="52"/>
  <c r="AK142" i="52"/>
  <c r="AM142" i="52"/>
  <c r="AN142" i="52"/>
  <c r="AO142" i="52"/>
  <c r="AP142" i="52"/>
  <c r="AR142" i="52"/>
  <c r="AS142" i="52"/>
  <c r="AT142" i="52"/>
  <c r="AU142" i="52"/>
  <c r="AW142" i="52"/>
  <c r="AY142" i="52"/>
  <c r="BA142" i="52"/>
  <c r="BB142" i="52"/>
  <c r="BD142" i="52"/>
  <c r="BE142" i="52"/>
  <c r="BF142" i="52"/>
  <c r="BG142" i="52"/>
  <c r="BH142" i="52"/>
  <c r="BI142" i="52"/>
  <c r="BJ142" i="52"/>
  <c r="BL142" i="52"/>
  <c r="A143" i="52"/>
  <c r="B143" i="52"/>
  <c r="D143" i="52"/>
  <c r="E143" i="52"/>
  <c r="F143" i="52"/>
  <c r="G143" i="52"/>
  <c r="H143" i="52"/>
  <c r="I143" i="52"/>
  <c r="J143" i="52"/>
  <c r="K143" i="52"/>
  <c r="L143" i="52"/>
  <c r="M143" i="52"/>
  <c r="N143" i="52"/>
  <c r="O143" i="52"/>
  <c r="Q143" i="52"/>
  <c r="R143" i="52"/>
  <c r="S143" i="52"/>
  <c r="U143" i="52"/>
  <c r="V143" i="52"/>
  <c r="W143" i="52"/>
  <c r="X143" i="52"/>
  <c r="Y143" i="52"/>
  <c r="Z143" i="52"/>
  <c r="AA143" i="52"/>
  <c r="AC143" i="52"/>
  <c r="AD143" i="52"/>
  <c r="AE143" i="52"/>
  <c r="AF143" i="52"/>
  <c r="AG143" i="52"/>
  <c r="AH143" i="52"/>
  <c r="AI143" i="52"/>
  <c r="AJ143" i="52"/>
  <c r="AK143" i="52"/>
  <c r="AM143" i="52"/>
  <c r="AN143" i="52"/>
  <c r="AO143" i="52"/>
  <c r="AP143" i="52"/>
  <c r="AR143" i="52"/>
  <c r="AS143" i="52"/>
  <c r="AT143" i="52"/>
  <c r="AU143" i="52"/>
  <c r="AW143" i="52"/>
  <c r="AY143" i="52"/>
  <c r="BA143" i="52"/>
  <c r="BB143" i="52"/>
  <c r="BD143" i="52"/>
  <c r="BE143" i="52"/>
  <c r="BF143" i="52"/>
  <c r="BG143" i="52"/>
  <c r="BH143" i="52"/>
  <c r="BI143" i="52"/>
  <c r="BJ143" i="52"/>
  <c r="BL143" i="52"/>
  <c r="A144" i="52"/>
  <c r="B144" i="52"/>
  <c r="D144" i="52"/>
  <c r="E144" i="52"/>
  <c r="F144" i="52"/>
  <c r="G144" i="52"/>
  <c r="H144" i="52"/>
  <c r="I144" i="52"/>
  <c r="J144" i="52"/>
  <c r="K144" i="52"/>
  <c r="L144" i="52"/>
  <c r="M144" i="52"/>
  <c r="N144" i="52"/>
  <c r="O144" i="52"/>
  <c r="Q144" i="52"/>
  <c r="R144" i="52"/>
  <c r="S144" i="52"/>
  <c r="U144" i="52"/>
  <c r="V144" i="52"/>
  <c r="W144" i="52"/>
  <c r="X144" i="52"/>
  <c r="Y144" i="52"/>
  <c r="Z144" i="52"/>
  <c r="AA144" i="52"/>
  <c r="AC144" i="52"/>
  <c r="AD144" i="52"/>
  <c r="AE144" i="52"/>
  <c r="AF144" i="52"/>
  <c r="AG144" i="52"/>
  <c r="AH144" i="52"/>
  <c r="AI144" i="52"/>
  <c r="AJ144" i="52"/>
  <c r="AK144" i="52"/>
  <c r="AM144" i="52"/>
  <c r="AN144" i="52"/>
  <c r="AO144" i="52"/>
  <c r="AP144" i="52"/>
  <c r="AR144" i="52"/>
  <c r="AS144" i="52"/>
  <c r="AT144" i="52"/>
  <c r="AU144" i="52"/>
  <c r="AW144" i="52"/>
  <c r="AY144" i="52"/>
  <c r="BA144" i="52"/>
  <c r="BB144" i="52"/>
  <c r="BD144" i="52"/>
  <c r="BE144" i="52"/>
  <c r="BF144" i="52"/>
  <c r="BG144" i="52"/>
  <c r="BH144" i="52"/>
  <c r="BI144" i="52"/>
  <c r="BJ144" i="52"/>
  <c r="BL144" i="52"/>
  <c r="A145" i="52"/>
  <c r="B145" i="52"/>
  <c r="D145" i="52"/>
  <c r="E145" i="52"/>
  <c r="F145" i="52"/>
  <c r="G145" i="52"/>
  <c r="H145" i="52"/>
  <c r="I145" i="52"/>
  <c r="J145" i="52"/>
  <c r="K145" i="52"/>
  <c r="L145" i="52"/>
  <c r="M145" i="52"/>
  <c r="N145" i="52"/>
  <c r="O145" i="52"/>
  <c r="Q145" i="52"/>
  <c r="R145" i="52"/>
  <c r="S145" i="52"/>
  <c r="U145" i="52"/>
  <c r="V145" i="52"/>
  <c r="W145" i="52"/>
  <c r="X145" i="52"/>
  <c r="Y145" i="52"/>
  <c r="Z145" i="52"/>
  <c r="AA145" i="52"/>
  <c r="AC145" i="52"/>
  <c r="AD145" i="52"/>
  <c r="AE145" i="52"/>
  <c r="AF145" i="52"/>
  <c r="AG145" i="52"/>
  <c r="AH145" i="52"/>
  <c r="AI145" i="52"/>
  <c r="AJ145" i="52"/>
  <c r="AK145" i="52"/>
  <c r="AM145" i="52"/>
  <c r="AN145" i="52"/>
  <c r="AO145" i="52"/>
  <c r="AP145" i="52"/>
  <c r="AR145" i="52"/>
  <c r="AS145" i="52"/>
  <c r="AT145" i="52"/>
  <c r="AU145" i="52"/>
  <c r="AW145" i="52"/>
  <c r="AY145" i="52"/>
  <c r="BA145" i="52"/>
  <c r="BB145" i="52"/>
  <c r="BD145" i="52"/>
  <c r="BE145" i="52"/>
  <c r="BF145" i="52"/>
  <c r="BG145" i="52"/>
  <c r="BH145" i="52"/>
  <c r="BI145" i="52"/>
  <c r="BJ145" i="52"/>
  <c r="BL145" i="52"/>
  <c r="A146" i="52"/>
  <c r="B146" i="52"/>
  <c r="D146" i="52"/>
  <c r="E146" i="52"/>
  <c r="F146" i="52"/>
  <c r="G146" i="52"/>
  <c r="H146" i="52"/>
  <c r="I146" i="52"/>
  <c r="J146" i="52"/>
  <c r="K146" i="52"/>
  <c r="L146" i="52"/>
  <c r="M146" i="52"/>
  <c r="N146" i="52"/>
  <c r="O146" i="52"/>
  <c r="Q146" i="52"/>
  <c r="R146" i="52"/>
  <c r="S146" i="52"/>
  <c r="U146" i="52"/>
  <c r="V146" i="52"/>
  <c r="W146" i="52"/>
  <c r="X146" i="52"/>
  <c r="Y146" i="52"/>
  <c r="Z146" i="52"/>
  <c r="AA146" i="52"/>
  <c r="AC146" i="52"/>
  <c r="AD146" i="52"/>
  <c r="AE146" i="52"/>
  <c r="AF146" i="52"/>
  <c r="AG146" i="52"/>
  <c r="AH146" i="52"/>
  <c r="AI146" i="52"/>
  <c r="AJ146" i="52"/>
  <c r="AK146" i="52"/>
  <c r="AM146" i="52"/>
  <c r="AN146" i="52"/>
  <c r="AO146" i="52"/>
  <c r="AP146" i="52"/>
  <c r="AR146" i="52"/>
  <c r="AS146" i="52"/>
  <c r="AT146" i="52"/>
  <c r="AU146" i="52"/>
  <c r="AW146" i="52"/>
  <c r="AY146" i="52"/>
  <c r="BA146" i="52"/>
  <c r="BB146" i="52"/>
  <c r="BD146" i="52"/>
  <c r="BE146" i="52"/>
  <c r="BF146" i="52"/>
  <c r="BG146" i="52"/>
  <c r="BH146" i="52"/>
  <c r="BI146" i="52"/>
  <c r="BJ146" i="52"/>
  <c r="BL146" i="52"/>
  <c r="A147" i="52"/>
  <c r="B147" i="52"/>
  <c r="D147" i="52"/>
  <c r="E147" i="52"/>
  <c r="F147" i="52"/>
  <c r="G147" i="52"/>
  <c r="H147" i="52"/>
  <c r="I147" i="52"/>
  <c r="J147" i="52"/>
  <c r="K147" i="52"/>
  <c r="L147" i="52"/>
  <c r="M147" i="52"/>
  <c r="N147" i="52"/>
  <c r="O147" i="52"/>
  <c r="Q147" i="52"/>
  <c r="R147" i="52"/>
  <c r="S147" i="52"/>
  <c r="U147" i="52"/>
  <c r="V147" i="52"/>
  <c r="W147" i="52"/>
  <c r="X147" i="52"/>
  <c r="Y147" i="52"/>
  <c r="Z147" i="52"/>
  <c r="AA147" i="52"/>
  <c r="AC147" i="52"/>
  <c r="AD147" i="52"/>
  <c r="AE147" i="52"/>
  <c r="AF147" i="52"/>
  <c r="AG147" i="52"/>
  <c r="AH147" i="52"/>
  <c r="AI147" i="52"/>
  <c r="AJ147" i="52"/>
  <c r="AK147" i="52"/>
  <c r="AM147" i="52"/>
  <c r="AN147" i="52"/>
  <c r="AO147" i="52"/>
  <c r="AP147" i="52"/>
  <c r="AR147" i="52"/>
  <c r="AS147" i="52"/>
  <c r="AT147" i="52"/>
  <c r="AU147" i="52"/>
  <c r="AW147" i="52"/>
  <c r="AY147" i="52"/>
  <c r="BA147" i="52"/>
  <c r="BB147" i="52"/>
  <c r="BD147" i="52"/>
  <c r="BE147" i="52"/>
  <c r="BF147" i="52"/>
  <c r="BG147" i="52"/>
  <c r="BH147" i="52"/>
  <c r="BI147" i="52"/>
  <c r="BJ147" i="52"/>
  <c r="BL147" i="52"/>
  <c r="A148" i="52"/>
  <c r="B148" i="52"/>
  <c r="D148" i="52"/>
  <c r="E148" i="52"/>
  <c r="F148" i="52"/>
  <c r="G148" i="52"/>
  <c r="H148" i="52"/>
  <c r="I148" i="52"/>
  <c r="J148" i="52"/>
  <c r="K148" i="52"/>
  <c r="L148" i="52"/>
  <c r="M148" i="52"/>
  <c r="N148" i="52"/>
  <c r="O148" i="52"/>
  <c r="Q148" i="52"/>
  <c r="R148" i="52"/>
  <c r="S148" i="52"/>
  <c r="U148" i="52"/>
  <c r="V148" i="52"/>
  <c r="W148" i="52"/>
  <c r="X148" i="52"/>
  <c r="Y148" i="52"/>
  <c r="Z148" i="52"/>
  <c r="AA148" i="52"/>
  <c r="AC148" i="52"/>
  <c r="AD148" i="52"/>
  <c r="AE148" i="52"/>
  <c r="AF148" i="52"/>
  <c r="AG148" i="52"/>
  <c r="AH148" i="52"/>
  <c r="AI148" i="52"/>
  <c r="AJ148" i="52"/>
  <c r="AK148" i="52"/>
  <c r="AM148" i="52"/>
  <c r="AN148" i="52"/>
  <c r="AO148" i="52"/>
  <c r="AP148" i="52"/>
  <c r="AR148" i="52"/>
  <c r="AS148" i="52"/>
  <c r="AT148" i="52"/>
  <c r="AU148" i="52"/>
  <c r="AW148" i="52"/>
  <c r="AY148" i="52"/>
  <c r="BA148" i="52"/>
  <c r="BB148" i="52"/>
  <c r="BD148" i="52"/>
  <c r="BE148" i="52"/>
  <c r="BF148" i="52"/>
  <c r="BG148" i="52"/>
  <c r="BH148" i="52"/>
  <c r="BI148" i="52"/>
  <c r="BJ148" i="52"/>
  <c r="BL148" i="52"/>
  <c r="A149" i="52"/>
  <c r="B149" i="52"/>
  <c r="D149" i="52"/>
  <c r="E149" i="52"/>
  <c r="F149" i="52"/>
  <c r="G149" i="52"/>
  <c r="H149" i="52"/>
  <c r="I149" i="52"/>
  <c r="J149" i="52"/>
  <c r="K149" i="52"/>
  <c r="L149" i="52"/>
  <c r="M149" i="52"/>
  <c r="N149" i="52"/>
  <c r="O149" i="52"/>
  <c r="Q149" i="52"/>
  <c r="R149" i="52"/>
  <c r="S149" i="52"/>
  <c r="U149" i="52"/>
  <c r="V149" i="52"/>
  <c r="W149" i="52"/>
  <c r="X149" i="52"/>
  <c r="Y149" i="52"/>
  <c r="Z149" i="52"/>
  <c r="AA149" i="52"/>
  <c r="AC149" i="52"/>
  <c r="AD149" i="52"/>
  <c r="AE149" i="52"/>
  <c r="AF149" i="52"/>
  <c r="AG149" i="52"/>
  <c r="AH149" i="52"/>
  <c r="AI149" i="52"/>
  <c r="AJ149" i="52"/>
  <c r="AK149" i="52"/>
  <c r="AM149" i="52"/>
  <c r="AN149" i="52"/>
  <c r="AO149" i="52"/>
  <c r="AP149" i="52"/>
  <c r="AR149" i="52"/>
  <c r="AS149" i="52"/>
  <c r="AT149" i="52"/>
  <c r="AU149" i="52"/>
  <c r="AW149" i="52"/>
  <c r="AY149" i="52"/>
  <c r="BA149" i="52"/>
  <c r="BB149" i="52"/>
  <c r="BD149" i="52"/>
  <c r="BE149" i="52"/>
  <c r="BF149" i="52"/>
  <c r="BG149" i="52"/>
  <c r="BH149" i="52"/>
  <c r="BI149" i="52"/>
  <c r="BJ149" i="52"/>
  <c r="BL149" i="52"/>
  <c r="A150" i="52"/>
  <c r="B150" i="52"/>
  <c r="D150" i="52"/>
  <c r="E150" i="52"/>
  <c r="F150" i="52"/>
  <c r="G150" i="52"/>
  <c r="H150" i="52"/>
  <c r="I150" i="52"/>
  <c r="J150" i="52"/>
  <c r="K150" i="52"/>
  <c r="L150" i="52"/>
  <c r="M150" i="52"/>
  <c r="N150" i="52"/>
  <c r="O150" i="52"/>
  <c r="Q150" i="52"/>
  <c r="R150" i="52"/>
  <c r="S150" i="52"/>
  <c r="U150" i="52"/>
  <c r="V150" i="52"/>
  <c r="W150" i="52"/>
  <c r="X150" i="52"/>
  <c r="Y150" i="52"/>
  <c r="Z150" i="52"/>
  <c r="AA150" i="52"/>
  <c r="AC150" i="52"/>
  <c r="AD150" i="52"/>
  <c r="AE150" i="52"/>
  <c r="AF150" i="52"/>
  <c r="AG150" i="52"/>
  <c r="AH150" i="52"/>
  <c r="AI150" i="52"/>
  <c r="AJ150" i="52"/>
  <c r="AK150" i="52"/>
  <c r="AM150" i="52"/>
  <c r="AN150" i="52"/>
  <c r="AO150" i="52"/>
  <c r="AP150" i="52"/>
  <c r="AR150" i="52"/>
  <c r="AS150" i="52"/>
  <c r="AT150" i="52"/>
  <c r="AU150" i="52"/>
  <c r="AW150" i="52"/>
  <c r="AY150" i="52"/>
  <c r="BA150" i="52"/>
  <c r="BB150" i="52"/>
  <c r="BD150" i="52"/>
  <c r="BE150" i="52"/>
  <c r="BF150" i="52"/>
  <c r="BG150" i="52"/>
  <c r="BH150" i="52"/>
  <c r="BI150" i="52"/>
  <c r="BJ150" i="52"/>
  <c r="BL150" i="52"/>
  <c r="A151" i="52"/>
  <c r="B151" i="52"/>
  <c r="D151" i="52"/>
  <c r="E151" i="52"/>
  <c r="F151" i="52"/>
  <c r="G151" i="52"/>
  <c r="H151" i="52"/>
  <c r="I151" i="52"/>
  <c r="J151" i="52"/>
  <c r="K151" i="52"/>
  <c r="L151" i="52"/>
  <c r="M151" i="52"/>
  <c r="N151" i="52"/>
  <c r="O151" i="52"/>
  <c r="Q151" i="52"/>
  <c r="R151" i="52"/>
  <c r="S151" i="52"/>
  <c r="U151" i="52"/>
  <c r="V151" i="52"/>
  <c r="W151" i="52"/>
  <c r="X151" i="52"/>
  <c r="Y151" i="52"/>
  <c r="Z151" i="52"/>
  <c r="AA151" i="52"/>
  <c r="AC151" i="52"/>
  <c r="AD151" i="52"/>
  <c r="AE151" i="52"/>
  <c r="AF151" i="52"/>
  <c r="AG151" i="52"/>
  <c r="AH151" i="52"/>
  <c r="AI151" i="52"/>
  <c r="AJ151" i="52"/>
  <c r="AK151" i="52"/>
  <c r="AM151" i="52"/>
  <c r="AN151" i="52"/>
  <c r="AO151" i="52"/>
  <c r="AP151" i="52"/>
  <c r="AR151" i="52"/>
  <c r="AS151" i="52"/>
  <c r="AT151" i="52"/>
  <c r="AU151" i="52"/>
  <c r="AW151" i="52"/>
  <c r="AY151" i="52"/>
  <c r="BA151" i="52"/>
  <c r="BB151" i="52"/>
  <c r="BD151" i="52"/>
  <c r="BE151" i="52"/>
  <c r="BF151" i="52"/>
  <c r="BG151" i="52"/>
  <c r="BH151" i="52"/>
  <c r="BI151" i="52"/>
  <c r="BJ151" i="52"/>
  <c r="BL151" i="52"/>
  <c r="A152" i="52"/>
  <c r="B152" i="52"/>
  <c r="D152" i="52"/>
  <c r="E152" i="52"/>
  <c r="F152" i="52"/>
  <c r="G152" i="52"/>
  <c r="H152" i="52"/>
  <c r="I152" i="52"/>
  <c r="J152" i="52"/>
  <c r="K152" i="52"/>
  <c r="L152" i="52"/>
  <c r="M152" i="52"/>
  <c r="N152" i="52"/>
  <c r="O152" i="52"/>
  <c r="Q152" i="52"/>
  <c r="R152" i="52"/>
  <c r="S152" i="52"/>
  <c r="U152" i="52"/>
  <c r="V152" i="52"/>
  <c r="W152" i="52"/>
  <c r="X152" i="52"/>
  <c r="Y152" i="52"/>
  <c r="Z152" i="52"/>
  <c r="AA152" i="52"/>
  <c r="AC152" i="52"/>
  <c r="AD152" i="52"/>
  <c r="AE152" i="52"/>
  <c r="AF152" i="52"/>
  <c r="AG152" i="52"/>
  <c r="AH152" i="52"/>
  <c r="AI152" i="52"/>
  <c r="AJ152" i="52"/>
  <c r="AK152" i="52"/>
  <c r="AM152" i="52"/>
  <c r="AN152" i="52"/>
  <c r="AO152" i="52"/>
  <c r="AP152" i="52"/>
  <c r="AR152" i="52"/>
  <c r="AS152" i="52"/>
  <c r="AT152" i="52"/>
  <c r="AU152" i="52"/>
  <c r="AW152" i="52"/>
  <c r="AY152" i="52"/>
  <c r="BA152" i="52"/>
  <c r="BB152" i="52"/>
  <c r="BD152" i="52"/>
  <c r="BE152" i="52"/>
  <c r="BF152" i="52"/>
  <c r="BG152" i="52"/>
  <c r="BH152" i="52"/>
  <c r="BI152" i="52"/>
  <c r="BJ152" i="52"/>
  <c r="BL152" i="52"/>
  <c r="A153" i="52"/>
  <c r="B153" i="52"/>
  <c r="D153" i="52"/>
  <c r="E153" i="52"/>
  <c r="F153" i="52"/>
  <c r="G153" i="52"/>
  <c r="H153" i="52"/>
  <c r="I153" i="52"/>
  <c r="J153" i="52"/>
  <c r="K153" i="52"/>
  <c r="L153" i="52"/>
  <c r="M153" i="52"/>
  <c r="N153" i="52"/>
  <c r="O153" i="52"/>
  <c r="Q153" i="52"/>
  <c r="R153" i="52"/>
  <c r="S153" i="52"/>
  <c r="U153" i="52"/>
  <c r="V153" i="52"/>
  <c r="W153" i="52"/>
  <c r="X153" i="52"/>
  <c r="Y153" i="52"/>
  <c r="Z153" i="52"/>
  <c r="AA153" i="52"/>
  <c r="AC153" i="52"/>
  <c r="AD153" i="52"/>
  <c r="AE153" i="52"/>
  <c r="AF153" i="52"/>
  <c r="AG153" i="52"/>
  <c r="AH153" i="52"/>
  <c r="AI153" i="52"/>
  <c r="AJ153" i="52"/>
  <c r="AK153" i="52"/>
  <c r="AM153" i="52"/>
  <c r="AN153" i="52"/>
  <c r="AO153" i="52"/>
  <c r="AP153" i="52"/>
  <c r="AR153" i="52"/>
  <c r="AS153" i="52"/>
  <c r="AT153" i="52"/>
  <c r="AU153" i="52"/>
  <c r="AW153" i="52"/>
  <c r="AY153" i="52"/>
  <c r="BA153" i="52"/>
  <c r="BB153" i="52"/>
  <c r="BD153" i="52"/>
  <c r="BE153" i="52"/>
  <c r="BF153" i="52"/>
  <c r="BG153" i="52"/>
  <c r="BH153" i="52"/>
  <c r="BI153" i="52"/>
  <c r="BJ153" i="52"/>
  <c r="BL153" i="52"/>
  <c r="A154" i="52"/>
  <c r="B154" i="52"/>
  <c r="D154" i="52"/>
  <c r="E154" i="52"/>
  <c r="F154" i="52"/>
  <c r="G154" i="52"/>
  <c r="H154" i="52"/>
  <c r="I154" i="52"/>
  <c r="J154" i="52"/>
  <c r="K154" i="52"/>
  <c r="L154" i="52"/>
  <c r="M154" i="52"/>
  <c r="N154" i="52"/>
  <c r="O154" i="52"/>
  <c r="Q154" i="52"/>
  <c r="R154" i="52"/>
  <c r="S154" i="52"/>
  <c r="U154" i="52"/>
  <c r="V154" i="52"/>
  <c r="W154" i="52"/>
  <c r="X154" i="52"/>
  <c r="Y154" i="52"/>
  <c r="Z154" i="52"/>
  <c r="AA154" i="52"/>
  <c r="AC154" i="52"/>
  <c r="AD154" i="52"/>
  <c r="AE154" i="52"/>
  <c r="AF154" i="52"/>
  <c r="AG154" i="52"/>
  <c r="AH154" i="52"/>
  <c r="AI154" i="52"/>
  <c r="AJ154" i="52"/>
  <c r="AK154" i="52"/>
  <c r="AM154" i="52"/>
  <c r="AN154" i="52"/>
  <c r="AO154" i="52"/>
  <c r="AP154" i="52"/>
  <c r="AR154" i="52"/>
  <c r="AS154" i="52"/>
  <c r="AT154" i="52"/>
  <c r="AU154" i="52"/>
  <c r="AW154" i="52"/>
  <c r="AY154" i="52"/>
  <c r="BA154" i="52"/>
  <c r="BB154" i="52"/>
  <c r="BD154" i="52"/>
  <c r="BE154" i="52"/>
  <c r="BF154" i="52"/>
  <c r="BG154" i="52"/>
  <c r="BH154" i="52"/>
  <c r="BI154" i="52"/>
  <c r="BJ154" i="52"/>
  <c r="BL154" i="52"/>
  <c r="A155" i="52"/>
  <c r="B155" i="52"/>
  <c r="D155" i="52"/>
  <c r="E155" i="52"/>
  <c r="F155" i="52"/>
  <c r="G155" i="52"/>
  <c r="H155" i="52"/>
  <c r="I155" i="52"/>
  <c r="J155" i="52"/>
  <c r="K155" i="52"/>
  <c r="L155" i="52"/>
  <c r="M155" i="52"/>
  <c r="N155" i="52"/>
  <c r="O155" i="52"/>
  <c r="Q155" i="52"/>
  <c r="R155" i="52"/>
  <c r="S155" i="52"/>
  <c r="U155" i="52"/>
  <c r="V155" i="52"/>
  <c r="W155" i="52"/>
  <c r="X155" i="52"/>
  <c r="Y155" i="52"/>
  <c r="Z155" i="52"/>
  <c r="AA155" i="52"/>
  <c r="AC155" i="52"/>
  <c r="AD155" i="52"/>
  <c r="AE155" i="52"/>
  <c r="AF155" i="52"/>
  <c r="AG155" i="52"/>
  <c r="AH155" i="52"/>
  <c r="AI155" i="52"/>
  <c r="AJ155" i="52"/>
  <c r="AK155" i="52"/>
  <c r="AM155" i="52"/>
  <c r="AN155" i="52"/>
  <c r="AO155" i="52"/>
  <c r="AP155" i="52"/>
  <c r="AR155" i="52"/>
  <c r="AS155" i="52"/>
  <c r="AT155" i="52"/>
  <c r="AU155" i="52"/>
  <c r="AW155" i="52"/>
  <c r="AY155" i="52"/>
  <c r="BA155" i="52"/>
  <c r="BB155" i="52"/>
  <c r="BD155" i="52"/>
  <c r="BE155" i="52"/>
  <c r="BF155" i="52"/>
  <c r="BG155" i="52"/>
  <c r="BH155" i="52"/>
  <c r="BI155" i="52"/>
  <c r="BJ155" i="52"/>
  <c r="BL155" i="52"/>
  <c r="A156" i="52"/>
  <c r="B156" i="52"/>
  <c r="D156" i="52"/>
  <c r="E156" i="52"/>
  <c r="F156" i="52"/>
  <c r="G156" i="52"/>
  <c r="H156" i="52"/>
  <c r="I156" i="52"/>
  <c r="J156" i="52"/>
  <c r="K156" i="52"/>
  <c r="L156" i="52"/>
  <c r="M156" i="52"/>
  <c r="N156" i="52"/>
  <c r="O156" i="52"/>
  <c r="Q156" i="52"/>
  <c r="R156" i="52"/>
  <c r="S156" i="52"/>
  <c r="U156" i="52"/>
  <c r="V156" i="52"/>
  <c r="W156" i="52"/>
  <c r="X156" i="52"/>
  <c r="Y156" i="52"/>
  <c r="Z156" i="52"/>
  <c r="AA156" i="52"/>
  <c r="AC156" i="52"/>
  <c r="AD156" i="52"/>
  <c r="AE156" i="52"/>
  <c r="AF156" i="52"/>
  <c r="AG156" i="52"/>
  <c r="AH156" i="52"/>
  <c r="AI156" i="52"/>
  <c r="AJ156" i="52"/>
  <c r="AK156" i="52"/>
  <c r="AM156" i="52"/>
  <c r="AN156" i="52"/>
  <c r="AO156" i="52"/>
  <c r="AP156" i="52"/>
  <c r="AR156" i="52"/>
  <c r="AS156" i="52"/>
  <c r="AT156" i="52"/>
  <c r="AU156" i="52"/>
  <c r="AW156" i="52"/>
  <c r="AY156" i="52"/>
  <c r="BA156" i="52"/>
  <c r="BB156" i="52"/>
  <c r="BD156" i="52"/>
  <c r="BE156" i="52"/>
  <c r="BF156" i="52"/>
  <c r="BG156" i="52"/>
  <c r="BH156" i="52"/>
  <c r="BI156" i="52"/>
  <c r="BJ156" i="52"/>
  <c r="BL156" i="52"/>
  <c r="A157" i="52"/>
  <c r="B157" i="52"/>
  <c r="D157" i="52"/>
  <c r="E157" i="52"/>
  <c r="F157" i="52"/>
  <c r="G157" i="52"/>
  <c r="H157" i="52"/>
  <c r="I157" i="52"/>
  <c r="J157" i="52"/>
  <c r="K157" i="52"/>
  <c r="L157" i="52"/>
  <c r="M157" i="52"/>
  <c r="N157" i="52"/>
  <c r="O157" i="52"/>
  <c r="Q157" i="52"/>
  <c r="R157" i="52"/>
  <c r="S157" i="52"/>
  <c r="U157" i="52"/>
  <c r="V157" i="52"/>
  <c r="W157" i="52"/>
  <c r="X157" i="52"/>
  <c r="Y157" i="52"/>
  <c r="Z157" i="52"/>
  <c r="AA157" i="52"/>
  <c r="AC157" i="52"/>
  <c r="AD157" i="52"/>
  <c r="AE157" i="52"/>
  <c r="AF157" i="52"/>
  <c r="AG157" i="52"/>
  <c r="AH157" i="52"/>
  <c r="AI157" i="52"/>
  <c r="AJ157" i="52"/>
  <c r="AK157" i="52"/>
  <c r="AM157" i="52"/>
  <c r="AN157" i="52"/>
  <c r="AO157" i="52"/>
  <c r="AP157" i="52"/>
  <c r="AR157" i="52"/>
  <c r="AS157" i="52"/>
  <c r="AT157" i="52"/>
  <c r="AU157" i="52"/>
  <c r="AW157" i="52"/>
  <c r="AY157" i="52"/>
  <c r="BA157" i="52"/>
  <c r="BB157" i="52"/>
  <c r="BD157" i="52"/>
  <c r="BE157" i="52"/>
  <c r="BF157" i="52"/>
  <c r="BG157" i="52"/>
  <c r="BH157" i="52"/>
  <c r="BI157" i="52"/>
  <c r="BJ157" i="52"/>
  <c r="BL157" i="52"/>
  <c r="A158" i="52"/>
  <c r="B158" i="52"/>
  <c r="D158" i="52"/>
  <c r="E158" i="52"/>
  <c r="F158" i="52"/>
  <c r="G158" i="52"/>
  <c r="H158" i="52"/>
  <c r="I158" i="52"/>
  <c r="J158" i="52"/>
  <c r="K158" i="52"/>
  <c r="L158" i="52"/>
  <c r="M158" i="52"/>
  <c r="N158" i="52"/>
  <c r="O158" i="52"/>
  <c r="Q158" i="52"/>
  <c r="R158" i="52"/>
  <c r="S158" i="52"/>
  <c r="U158" i="52"/>
  <c r="V158" i="52"/>
  <c r="W158" i="52"/>
  <c r="X158" i="52"/>
  <c r="Y158" i="52"/>
  <c r="Z158" i="52"/>
  <c r="AA158" i="52"/>
  <c r="AC158" i="52"/>
  <c r="AD158" i="52"/>
  <c r="AE158" i="52"/>
  <c r="AF158" i="52"/>
  <c r="AG158" i="52"/>
  <c r="AH158" i="52"/>
  <c r="AI158" i="52"/>
  <c r="AJ158" i="52"/>
  <c r="AK158" i="52"/>
  <c r="AM158" i="52"/>
  <c r="AN158" i="52"/>
  <c r="AO158" i="52"/>
  <c r="AP158" i="52"/>
  <c r="AR158" i="52"/>
  <c r="AS158" i="52"/>
  <c r="AT158" i="52"/>
  <c r="AU158" i="52"/>
  <c r="AW158" i="52"/>
  <c r="AY158" i="52"/>
  <c r="BA158" i="52"/>
  <c r="BB158" i="52"/>
  <c r="BD158" i="52"/>
  <c r="BE158" i="52"/>
  <c r="BF158" i="52"/>
  <c r="BG158" i="52"/>
  <c r="BH158" i="52"/>
  <c r="BI158" i="52"/>
  <c r="BJ158" i="52"/>
  <c r="BL158" i="52"/>
  <c r="A159" i="52"/>
  <c r="B159" i="52"/>
  <c r="D159" i="52"/>
  <c r="E159" i="52"/>
  <c r="F159" i="52"/>
  <c r="G159" i="52"/>
  <c r="H159" i="52"/>
  <c r="I159" i="52"/>
  <c r="J159" i="52"/>
  <c r="K159" i="52"/>
  <c r="L159" i="52"/>
  <c r="M159" i="52"/>
  <c r="N159" i="52"/>
  <c r="O159" i="52"/>
  <c r="Q159" i="52"/>
  <c r="R159" i="52"/>
  <c r="S159" i="52"/>
  <c r="U159" i="52"/>
  <c r="V159" i="52"/>
  <c r="W159" i="52"/>
  <c r="X159" i="52"/>
  <c r="Y159" i="52"/>
  <c r="Z159" i="52"/>
  <c r="AA159" i="52"/>
  <c r="AC159" i="52"/>
  <c r="AD159" i="52"/>
  <c r="AE159" i="52"/>
  <c r="AF159" i="52"/>
  <c r="AG159" i="52"/>
  <c r="AH159" i="52"/>
  <c r="AI159" i="52"/>
  <c r="AJ159" i="52"/>
  <c r="AK159" i="52"/>
  <c r="AM159" i="52"/>
  <c r="AN159" i="52"/>
  <c r="AO159" i="52"/>
  <c r="AP159" i="52"/>
  <c r="AR159" i="52"/>
  <c r="AS159" i="52"/>
  <c r="AT159" i="52"/>
  <c r="AU159" i="52"/>
  <c r="AW159" i="52"/>
  <c r="AY159" i="52"/>
  <c r="BA159" i="52"/>
  <c r="BB159" i="52"/>
  <c r="BD159" i="52"/>
  <c r="BE159" i="52"/>
  <c r="BF159" i="52"/>
  <c r="BG159" i="52"/>
  <c r="BH159" i="52"/>
  <c r="BI159" i="52"/>
  <c r="BJ159" i="52"/>
  <c r="BL159" i="52"/>
  <c r="A160" i="52"/>
  <c r="B160" i="52"/>
  <c r="D160" i="52"/>
  <c r="E160" i="52"/>
  <c r="F160" i="52"/>
  <c r="G160" i="52"/>
  <c r="H160" i="52"/>
  <c r="I160" i="52"/>
  <c r="J160" i="52"/>
  <c r="K160" i="52"/>
  <c r="L160" i="52"/>
  <c r="M160" i="52"/>
  <c r="N160" i="52"/>
  <c r="O160" i="52"/>
  <c r="Q160" i="52"/>
  <c r="R160" i="52"/>
  <c r="S160" i="52"/>
  <c r="U160" i="52"/>
  <c r="V160" i="52"/>
  <c r="W160" i="52"/>
  <c r="X160" i="52"/>
  <c r="Y160" i="52"/>
  <c r="Z160" i="52"/>
  <c r="AA160" i="52"/>
  <c r="AC160" i="52"/>
  <c r="AD160" i="52"/>
  <c r="AE160" i="52"/>
  <c r="AF160" i="52"/>
  <c r="AG160" i="52"/>
  <c r="AH160" i="52"/>
  <c r="AI160" i="52"/>
  <c r="AJ160" i="52"/>
  <c r="AK160" i="52"/>
  <c r="AM160" i="52"/>
  <c r="AN160" i="52"/>
  <c r="AO160" i="52"/>
  <c r="AP160" i="52"/>
  <c r="AR160" i="52"/>
  <c r="AS160" i="52"/>
  <c r="AT160" i="52"/>
  <c r="AU160" i="52"/>
  <c r="AW160" i="52"/>
  <c r="AY160" i="52"/>
  <c r="BA160" i="52"/>
  <c r="BB160" i="52"/>
  <c r="BD160" i="52"/>
  <c r="BE160" i="52"/>
  <c r="BF160" i="52"/>
  <c r="BG160" i="52"/>
  <c r="BH160" i="52"/>
  <c r="BI160" i="52"/>
  <c r="BJ160" i="52"/>
  <c r="BL160" i="52"/>
  <c r="A161" i="52"/>
  <c r="B161" i="52"/>
  <c r="D161" i="52"/>
  <c r="E161" i="52"/>
  <c r="F161" i="52"/>
  <c r="G161" i="52"/>
  <c r="H161" i="52"/>
  <c r="I161" i="52"/>
  <c r="J161" i="52"/>
  <c r="K161" i="52"/>
  <c r="L161" i="52"/>
  <c r="M161" i="52"/>
  <c r="N161" i="52"/>
  <c r="O161" i="52"/>
  <c r="Q161" i="52"/>
  <c r="R161" i="52"/>
  <c r="S161" i="52"/>
  <c r="U161" i="52"/>
  <c r="V161" i="52"/>
  <c r="W161" i="52"/>
  <c r="X161" i="52"/>
  <c r="Y161" i="52"/>
  <c r="Z161" i="52"/>
  <c r="AA161" i="52"/>
  <c r="AC161" i="52"/>
  <c r="AD161" i="52"/>
  <c r="AE161" i="52"/>
  <c r="AF161" i="52"/>
  <c r="AG161" i="52"/>
  <c r="AH161" i="52"/>
  <c r="AI161" i="52"/>
  <c r="AJ161" i="52"/>
  <c r="AK161" i="52"/>
  <c r="AM161" i="52"/>
  <c r="AN161" i="52"/>
  <c r="AO161" i="52"/>
  <c r="AP161" i="52"/>
  <c r="AR161" i="52"/>
  <c r="AS161" i="52"/>
  <c r="AT161" i="52"/>
  <c r="AU161" i="52"/>
  <c r="AW161" i="52"/>
  <c r="AY161" i="52"/>
  <c r="BA161" i="52"/>
  <c r="BB161" i="52"/>
  <c r="BD161" i="52"/>
  <c r="BE161" i="52"/>
  <c r="BF161" i="52"/>
  <c r="BG161" i="52"/>
  <c r="BH161" i="52"/>
  <c r="BI161" i="52"/>
  <c r="BJ161" i="52"/>
  <c r="BL161" i="52"/>
  <c r="A162" i="52"/>
  <c r="B162" i="52"/>
  <c r="D162" i="52"/>
  <c r="E162" i="52"/>
  <c r="F162" i="52"/>
  <c r="G162" i="52"/>
  <c r="H162" i="52"/>
  <c r="I162" i="52"/>
  <c r="J162" i="52"/>
  <c r="K162" i="52"/>
  <c r="L162" i="52"/>
  <c r="M162" i="52"/>
  <c r="N162" i="52"/>
  <c r="O162" i="52"/>
  <c r="Q162" i="52"/>
  <c r="R162" i="52"/>
  <c r="S162" i="52"/>
  <c r="U162" i="52"/>
  <c r="V162" i="52"/>
  <c r="W162" i="52"/>
  <c r="X162" i="52"/>
  <c r="Y162" i="52"/>
  <c r="Z162" i="52"/>
  <c r="AA162" i="52"/>
  <c r="AC162" i="52"/>
  <c r="AD162" i="52"/>
  <c r="AE162" i="52"/>
  <c r="AF162" i="52"/>
  <c r="AG162" i="52"/>
  <c r="AH162" i="52"/>
  <c r="AI162" i="52"/>
  <c r="AJ162" i="52"/>
  <c r="AK162" i="52"/>
  <c r="AM162" i="52"/>
  <c r="AN162" i="52"/>
  <c r="AO162" i="52"/>
  <c r="AP162" i="52"/>
  <c r="AR162" i="52"/>
  <c r="AS162" i="52"/>
  <c r="AT162" i="52"/>
  <c r="AU162" i="52"/>
  <c r="AW162" i="52"/>
  <c r="AY162" i="52"/>
  <c r="BA162" i="52"/>
  <c r="BB162" i="52"/>
  <c r="BD162" i="52"/>
  <c r="BE162" i="52"/>
  <c r="BF162" i="52"/>
  <c r="BG162" i="52"/>
  <c r="BH162" i="52"/>
  <c r="BI162" i="52"/>
  <c r="BJ162" i="52"/>
  <c r="BL162" i="52"/>
  <c r="A163" i="52"/>
  <c r="B163" i="52"/>
  <c r="D163" i="52"/>
  <c r="E163" i="52"/>
  <c r="F163" i="52"/>
  <c r="G163" i="52"/>
  <c r="H163" i="52"/>
  <c r="I163" i="52"/>
  <c r="J163" i="52"/>
  <c r="K163" i="52"/>
  <c r="L163" i="52"/>
  <c r="M163" i="52"/>
  <c r="N163" i="52"/>
  <c r="O163" i="52"/>
  <c r="Q163" i="52"/>
  <c r="R163" i="52"/>
  <c r="S163" i="52"/>
  <c r="U163" i="52"/>
  <c r="V163" i="52"/>
  <c r="W163" i="52"/>
  <c r="X163" i="52"/>
  <c r="Y163" i="52"/>
  <c r="Z163" i="52"/>
  <c r="AA163" i="52"/>
  <c r="AC163" i="52"/>
  <c r="AD163" i="52"/>
  <c r="AE163" i="52"/>
  <c r="AF163" i="52"/>
  <c r="AG163" i="52"/>
  <c r="AH163" i="52"/>
  <c r="AI163" i="52"/>
  <c r="AJ163" i="52"/>
  <c r="AK163" i="52"/>
  <c r="AM163" i="52"/>
  <c r="AN163" i="52"/>
  <c r="AO163" i="52"/>
  <c r="AP163" i="52"/>
  <c r="AR163" i="52"/>
  <c r="AS163" i="52"/>
  <c r="AT163" i="52"/>
  <c r="AU163" i="52"/>
  <c r="AW163" i="52"/>
  <c r="AY163" i="52"/>
  <c r="BA163" i="52"/>
  <c r="BB163" i="52"/>
  <c r="BD163" i="52"/>
  <c r="BE163" i="52"/>
  <c r="BF163" i="52"/>
  <c r="BG163" i="52"/>
  <c r="BH163" i="52"/>
  <c r="BI163" i="52"/>
  <c r="BJ163" i="52"/>
  <c r="BL163" i="52"/>
  <c r="A164" i="52"/>
  <c r="B164" i="52"/>
  <c r="D164" i="52"/>
  <c r="E164" i="52"/>
  <c r="F164" i="52"/>
  <c r="G164" i="52"/>
  <c r="H164" i="52"/>
  <c r="I164" i="52"/>
  <c r="J164" i="52"/>
  <c r="K164" i="52"/>
  <c r="L164" i="52"/>
  <c r="M164" i="52"/>
  <c r="N164" i="52"/>
  <c r="O164" i="52"/>
  <c r="Q164" i="52"/>
  <c r="R164" i="52"/>
  <c r="S164" i="52"/>
  <c r="U164" i="52"/>
  <c r="V164" i="52"/>
  <c r="W164" i="52"/>
  <c r="X164" i="52"/>
  <c r="Y164" i="52"/>
  <c r="Z164" i="52"/>
  <c r="AA164" i="52"/>
  <c r="AC164" i="52"/>
  <c r="AD164" i="52"/>
  <c r="AE164" i="52"/>
  <c r="AF164" i="52"/>
  <c r="AG164" i="52"/>
  <c r="AH164" i="52"/>
  <c r="AI164" i="52"/>
  <c r="AJ164" i="52"/>
  <c r="AK164" i="52"/>
  <c r="AM164" i="52"/>
  <c r="AN164" i="52"/>
  <c r="AO164" i="52"/>
  <c r="AP164" i="52"/>
  <c r="AR164" i="52"/>
  <c r="AS164" i="52"/>
  <c r="AT164" i="52"/>
  <c r="AU164" i="52"/>
  <c r="AW164" i="52"/>
  <c r="AY164" i="52"/>
  <c r="BA164" i="52"/>
  <c r="BB164" i="52"/>
  <c r="BD164" i="52"/>
  <c r="BE164" i="52"/>
  <c r="BF164" i="52"/>
  <c r="BG164" i="52"/>
  <c r="BH164" i="52"/>
  <c r="BI164" i="52"/>
  <c r="BJ164" i="52"/>
  <c r="BL164" i="52"/>
  <c r="A165" i="52"/>
  <c r="B165" i="52"/>
  <c r="D165" i="52"/>
  <c r="E165" i="52"/>
  <c r="F165" i="52"/>
  <c r="G165" i="52"/>
  <c r="H165" i="52"/>
  <c r="I165" i="52"/>
  <c r="J165" i="52"/>
  <c r="K165" i="52"/>
  <c r="L165" i="52"/>
  <c r="M165" i="52"/>
  <c r="N165" i="52"/>
  <c r="O165" i="52"/>
  <c r="Q165" i="52"/>
  <c r="R165" i="52"/>
  <c r="S165" i="52"/>
  <c r="U165" i="52"/>
  <c r="V165" i="52"/>
  <c r="W165" i="52"/>
  <c r="X165" i="52"/>
  <c r="Y165" i="52"/>
  <c r="Z165" i="52"/>
  <c r="AA165" i="52"/>
  <c r="AC165" i="52"/>
  <c r="AD165" i="52"/>
  <c r="AE165" i="52"/>
  <c r="AF165" i="52"/>
  <c r="AG165" i="52"/>
  <c r="AH165" i="52"/>
  <c r="AI165" i="52"/>
  <c r="AJ165" i="52"/>
  <c r="AK165" i="52"/>
  <c r="AM165" i="52"/>
  <c r="AN165" i="52"/>
  <c r="AO165" i="52"/>
  <c r="AP165" i="52"/>
  <c r="AR165" i="52"/>
  <c r="AS165" i="52"/>
  <c r="AT165" i="52"/>
  <c r="AU165" i="52"/>
  <c r="AW165" i="52"/>
  <c r="AY165" i="52"/>
  <c r="BA165" i="52"/>
  <c r="BB165" i="52"/>
  <c r="BD165" i="52"/>
  <c r="BE165" i="52"/>
  <c r="BF165" i="52"/>
  <c r="BG165" i="52"/>
  <c r="BH165" i="52"/>
  <c r="BI165" i="52"/>
  <c r="BJ165" i="52"/>
  <c r="BL165" i="52"/>
  <c r="A166" i="52"/>
  <c r="B166" i="52"/>
  <c r="D166" i="52"/>
  <c r="E166" i="52"/>
  <c r="F166" i="52"/>
  <c r="G166" i="52"/>
  <c r="H166" i="52"/>
  <c r="I166" i="52"/>
  <c r="J166" i="52"/>
  <c r="K166" i="52"/>
  <c r="L166" i="52"/>
  <c r="M166" i="52"/>
  <c r="N166" i="52"/>
  <c r="O166" i="52"/>
  <c r="Q166" i="52"/>
  <c r="R166" i="52"/>
  <c r="S166" i="52"/>
  <c r="U166" i="52"/>
  <c r="V166" i="52"/>
  <c r="W166" i="52"/>
  <c r="X166" i="52"/>
  <c r="Y166" i="52"/>
  <c r="Z166" i="52"/>
  <c r="AA166" i="52"/>
  <c r="AC166" i="52"/>
  <c r="AD166" i="52"/>
  <c r="AE166" i="52"/>
  <c r="AF166" i="52"/>
  <c r="AG166" i="52"/>
  <c r="AH166" i="52"/>
  <c r="AI166" i="52"/>
  <c r="AJ166" i="52"/>
  <c r="AK166" i="52"/>
  <c r="AM166" i="52"/>
  <c r="AN166" i="52"/>
  <c r="AO166" i="52"/>
  <c r="AP166" i="52"/>
  <c r="AR166" i="52"/>
  <c r="AS166" i="52"/>
  <c r="AT166" i="52"/>
  <c r="AU166" i="52"/>
  <c r="AW166" i="52"/>
  <c r="AY166" i="52"/>
  <c r="BA166" i="52"/>
  <c r="BB166" i="52"/>
  <c r="BD166" i="52"/>
  <c r="BE166" i="52"/>
  <c r="BF166" i="52"/>
  <c r="BG166" i="52"/>
  <c r="BH166" i="52"/>
  <c r="BI166" i="52"/>
  <c r="BJ166" i="52"/>
  <c r="BL166" i="52"/>
  <c r="A167" i="52"/>
  <c r="B167" i="52"/>
  <c r="D167" i="52"/>
  <c r="E167" i="52"/>
  <c r="F167" i="52"/>
  <c r="G167" i="52"/>
  <c r="H167" i="52"/>
  <c r="I167" i="52"/>
  <c r="J167" i="52"/>
  <c r="K167" i="52"/>
  <c r="L167" i="52"/>
  <c r="M167" i="52"/>
  <c r="N167" i="52"/>
  <c r="O167" i="52"/>
  <c r="Q167" i="52"/>
  <c r="R167" i="52"/>
  <c r="S167" i="52"/>
  <c r="U167" i="52"/>
  <c r="V167" i="52"/>
  <c r="W167" i="52"/>
  <c r="X167" i="52"/>
  <c r="Y167" i="52"/>
  <c r="Z167" i="52"/>
  <c r="AA167" i="52"/>
  <c r="AC167" i="52"/>
  <c r="AD167" i="52"/>
  <c r="AE167" i="52"/>
  <c r="AF167" i="52"/>
  <c r="AG167" i="52"/>
  <c r="AH167" i="52"/>
  <c r="AI167" i="52"/>
  <c r="AJ167" i="52"/>
  <c r="AK167" i="52"/>
  <c r="AM167" i="52"/>
  <c r="AN167" i="52"/>
  <c r="AO167" i="52"/>
  <c r="AP167" i="52"/>
  <c r="AR167" i="52"/>
  <c r="AS167" i="52"/>
  <c r="AT167" i="52"/>
  <c r="AU167" i="52"/>
  <c r="AW167" i="52"/>
  <c r="AY167" i="52"/>
  <c r="BA167" i="52"/>
  <c r="BB167" i="52"/>
  <c r="BD167" i="52"/>
  <c r="BE167" i="52"/>
  <c r="BF167" i="52"/>
  <c r="BG167" i="52"/>
  <c r="BH167" i="52"/>
  <c r="BI167" i="52"/>
  <c r="BJ167" i="52"/>
  <c r="BL167" i="52"/>
  <c r="A168" i="52"/>
  <c r="B168" i="52"/>
  <c r="D168" i="52"/>
  <c r="E168" i="52"/>
  <c r="F168" i="52"/>
  <c r="G168" i="52"/>
  <c r="H168" i="52"/>
  <c r="I168" i="52"/>
  <c r="J168" i="52"/>
  <c r="K168" i="52"/>
  <c r="L168" i="52"/>
  <c r="M168" i="52"/>
  <c r="N168" i="52"/>
  <c r="O168" i="52"/>
  <c r="Q168" i="52"/>
  <c r="R168" i="52"/>
  <c r="S168" i="52"/>
  <c r="U168" i="52"/>
  <c r="V168" i="52"/>
  <c r="W168" i="52"/>
  <c r="X168" i="52"/>
  <c r="Y168" i="52"/>
  <c r="Z168" i="52"/>
  <c r="AA168" i="52"/>
  <c r="AC168" i="52"/>
  <c r="AD168" i="52"/>
  <c r="AE168" i="52"/>
  <c r="AF168" i="52"/>
  <c r="AG168" i="52"/>
  <c r="AH168" i="52"/>
  <c r="AI168" i="52"/>
  <c r="AJ168" i="52"/>
  <c r="AK168" i="52"/>
  <c r="AM168" i="52"/>
  <c r="AN168" i="52"/>
  <c r="AO168" i="52"/>
  <c r="AP168" i="52"/>
  <c r="AR168" i="52"/>
  <c r="AS168" i="52"/>
  <c r="AT168" i="52"/>
  <c r="AU168" i="52"/>
  <c r="AW168" i="52"/>
  <c r="AY168" i="52"/>
  <c r="BA168" i="52"/>
  <c r="BB168" i="52"/>
  <c r="BD168" i="52"/>
  <c r="BE168" i="52"/>
  <c r="BF168" i="52"/>
  <c r="BG168" i="52"/>
  <c r="BH168" i="52"/>
  <c r="BI168" i="52"/>
  <c r="BJ168" i="52"/>
  <c r="BL168" i="52"/>
  <c r="A169" i="52"/>
  <c r="B169" i="52"/>
  <c r="D169" i="52"/>
  <c r="E169" i="52"/>
  <c r="F169" i="52"/>
  <c r="G169" i="52"/>
  <c r="H169" i="52"/>
  <c r="I169" i="52"/>
  <c r="J169" i="52"/>
  <c r="K169" i="52"/>
  <c r="L169" i="52"/>
  <c r="M169" i="52"/>
  <c r="N169" i="52"/>
  <c r="O169" i="52"/>
  <c r="Q169" i="52"/>
  <c r="R169" i="52"/>
  <c r="S169" i="52"/>
  <c r="U169" i="52"/>
  <c r="V169" i="52"/>
  <c r="W169" i="52"/>
  <c r="X169" i="52"/>
  <c r="Y169" i="52"/>
  <c r="Z169" i="52"/>
  <c r="AA169" i="52"/>
  <c r="AC169" i="52"/>
  <c r="AD169" i="52"/>
  <c r="AE169" i="52"/>
  <c r="AF169" i="52"/>
  <c r="AG169" i="52"/>
  <c r="AH169" i="52"/>
  <c r="AI169" i="52"/>
  <c r="AJ169" i="52"/>
  <c r="AK169" i="52"/>
  <c r="AM169" i="52"/>
  <c r="AN169" i="52"/>
  <c r="AO169" i="52"/>
  <c r="AP169" i="52"/>
  <c r="AR169" i="52"/>
  <c r="AS169" i="52"/>
  <c r="AT169" i="52"/>
  <c r="AU169" i="52"/>
  <c r="AW169" i="52"/>
  <c r="AY169" i="52"/>
  <c r="BA169" i="52"/>
  <c r="BB169" i="52"/>
  <c r="BD169" i="52"/>
  <c r="BE169" i="52"/>
  <c r="BF169" i="52"/>
  <c r="BG169" i="52"/>
  <c r="BH169" i="52"/>
  <c r="BI169" i="52"/>
  <c r="BJ169" i="52"/>
  <c r="BL169" i="52"/>
  <c r="A170" i="52"/>
  <c r="B170" i="52"/>
  <c r="D170" i="52"/>
  <c r="E170" i="52"/>
  <c r="F170" i="52"/>
  <c r="G170" i="52"/>
  <c r="H170" i="52"/>
  <c r="I170" i="52"/>
  <c r="J170" i="52"/>
  <c r="K170" i="52"/>
  <c r="L170" i="52"/>
  <c r="M170" i="52"/>
  <c r="N170" i="52"/>
  <c r="O170" i="52"/>
  <c r="Q170" i="52"/>
  <c r="R170" i="52"/>
  <c r="S170" i="52"/>
  <c r="U170" i="52"/>
  <c r="V170" i="52"/>
  <c r="W170" i="52"/>
  <c r="X170" i="52"/>
  <c r="Y170" i="52"/>
  <c r="Z170" i="52"/>
  <c r="AA170" i="52"/>
  <c r="AC170" i="52"/>
  <c r="AD170" i="52"/>
  <c r="AE170" i="52"/>
  <c r="AF170" i="52"/>
  <c r="AG170" i="52"/>
  <c r="AH170" i="52"/>
  <c r="AI170" i="52"/>
  <c r="AJ170" i="52"/>
  <c r="AK170" i="52"/>
  <c r="AM170" i="52"/>
  <c r="AN170" i="52"/>
  <c r="AO170" i="52"/>
  <c r="AP170" i="52"/>
  <c r="AR170" i="52"/>
  <c r="AS170" i="52"/>
  <c r="AT170" i="52"/>
  <c r="AU170" i="52"/>
  <c r="AW170" i="52"/>
  <c r="AY170" i="52"/>
  <c r="BA170" i="52"/>
  <c r="BB170" i="52"/>
  <c r="BD170" i="52"/>
  <c r="BE170" i="52"/>
  <c r="BF170" i="52"/>
  <c r="BG170" i="52"/>
  <c r="BH170" i="52"/>
  <c r="BI170" i="52"/>
  <c r="BJ170" i="52"/>
  <c r="BL170" i="52"/>
  <c r="A171" i="52"/>
  <c r="B171" i="52"/>
  <c r="D171" i="52"/>
  <c r="E171" i="52"/>
  <c r="F171" i="52"/>
  <c r="G171" i="52"/>
  <c r="H171" i="52"/>
  <c r="I171" i="52"/>
  <c r="J171" i="52"/>
  <c r="K171" i="52"/>
  <c r="L171" i="52"/>
  <c r="M171" i="52"/>
  <c r="N171" i="52"/>
  <c r="O171" i="52"/>
  <c r="Q171" i="52"/>
  <c r="R171" i="52"/>
  <c r="S171" i="52"/>
  <c r="U171" i="52"/>
  <c r="V171" i="52"/>
  <c r="W171" i="52"/>
  <c r="X171" i="52"/>
  <c r="Y171" i="52"/>
  <c r="Z171" i="52"/>
  <c r="AA171" i="52"/>
  <c r="AC171" i="52"/>
  <c r="AD171" i="52"/>
  <c r="AE171" i="52"/>
  <c r="AF171" i="52"/>
  <c r="AG171" i="52"/>
  <c r="AH171" i="52"/>
  <c r="AI171" i="52"/>
  <c r="AJ171" i="52"/>
  <c r="AK171" i="52"/>
  <c r="AM171" i="52"/>
  <c r="AN171" i="52"/>
  <c r="AO171" i="52"/>
  <c r="AP171" i="52"/>
  <c r="AR171" i="52"/>
  <c r="AS171" i="52"/>
  <c r="AT171" i="52"/>
  <c r="AU171" i="52"/>
  <c r="AW171" i="52"/>
  <c r="AY171" i="52"/>
  <c r="BA171" i="52"/>
  <c r="BB171" i="52"/>
  <c r="BD171" i="52"/>
  <c r="BE171" i="52"/>
  <c r="BF171" i="52"/>
  <c r="BG171" i="52"/>
  <c r="BH171" i="52"/>
  <c r="BI171" i="52"/>
  <c r="BJ171" i="52"/>
  <c r="BL171" i="52"/>
  <c r="A172" i="52"/>
  <c r="B172" i="52"/>
  <c r="D172" i="52"/>
  <c r="E172" i="52"/>
  <c r="F172" i="52"/>
  <c r="G172" i="52"/>
  <c r="H172" i="52"/>
  <c r="I172" i="52"/>
  <c r="J172" i="52"/>
  <c r="K172" i="52"/>
  <c r="L172" i="52"/>
  <c r="M172" i="52"/>
  <c r="N172" i="52"/>
  <c r="O172" i="52"/>
  <c r="Q172" i="52"/>
  <c r="R172" i="52"/>
  <c r="S172" i="52"/>
  <c r="U172" i="52"/>
  <c r="V172" i="52"/>
  <c r="W172" i="52"/>
  <c r="X172" i="52"/>
  <c r="Y172" i="52"/>
  <c r="Z172" i="52"/>
  <c r="AA172" i="52"/>
  <c r="AC172" i="52"/>
  <c r="AD172" i="52"/>
  <c r="AE172" i="52"/>
  <c r="AF172" i="52"/>
  <c r="AG172" i="52"/>
  <c r="AH172" i="52"/>
  <c r="AI172" i="52"/>
  <c r="AJ172" i="52"/>
  <c r="AK172" i="52"/>
  <c r="AM172" i="52"/>
  <c r="AN172" i="52"/>
  <c r="AO172" i="52"/>
  <c r="AP172" i="52"/>
  <c r="AR172" i="52"/>
  <c r="AS172" i="52"/>
  <c r="AT172" i="52"/>
  <c r="AU172" i="52"/>
  <c r="AW172" i="52"/>
  <c r="AY172" i="52"/>
  <c r="BA172" i="52"/>
  <c r="BB172" i="52"/>
  <c r="BD172" i="52"/>
  <c r="BE172" i="52"/>
  <c r="BF172" i="52"/>
  <c r="BG172" i="52"/>
  <c r="BH172" i="52"/>
  <c r="BI172" i="52"/>
  <c r="BJ172" i="52"/>
  <c r="BL172" i="52"/>
  <c r="A173" i="52"/>
  <c r="B173" i="52"/>
  <c r="D173" i="52"/>
  <c r="E173" i="52"/>
  <c r="F173" i="52"/>
  <c r="G173" i="52"/>
  <c r="H173" i="52"/>
  <c r="I173" i="52"/>
  <c r="J173" i="52"/>
  <c r="K173" i="52"/>
  <c r="L173" i="52"/>
  <c r="M173" i="52"/>
  <c r="N173" i="52"/>
  <c r="O173" i="52"/>
  <c r="Q173" i="52"/>
  <c r="R173" i="52"/>
  <c r="S173" i="52"/>
  <c r="U173" i="52"/>
  <c r="V173" i="52"/>
  <c r="W173" i="52"/>
  <c r="X173" i="52"/>
  <c r="Y173" i="52"/>
  <c r="Z173" i="52"/>
  <c r="AA173" i="52"/>
  <c r="AC173" i="52"/>
  <c r="AD173" i="52"/>
  <c r="AE173" i="52"/>
  <c r="AF173" i="52"/>
  <c r="AG173" i="52"/>
  <c r="AH173" i="52"/>
  <c r="AI173" i="52"/>
  <c r="AJ173" i="52"/>
  <c r="AK173" i="52"/>
  <c r="AM173" i="52"/>
  <c r="AN173" i="52"/>
  <c r="AO173" i="52"/>
  <c r="AP173" i="52"/>
  <c r="AR173" i="52"/>
  <c r="AS173" i="52"/>
  <c r="AT173" i="52"/>
  <c r="AU173" i="52"/>
  <c r="AW173" i="52"/>
  <c r="AY173" i="52"/>
  <c r="BA173" i="52"/>
  <c r="BB173" i="52"/>
  <c r="BD173" i="52"/>
  <c r="BE173" i="52"/>
  <c r="BF173" i="52"/>
  <c r="BG173" i="52"/>
  <c r="BH173" i="52"/>
  <c r="BI173" i="52"/>
  <c r="BJ173" i="52"/>
  <c r="BL173" i="52"/>
  <c r="A174" i="52"/>
  <c r="B174" i="52"/>
  <c r="D174" i="52"/>
  <c r="E174" i="52"/>
  <c r="F174" i="52"/>
  <c r="G174" i="52"/>
  <c r="H174" i="52"/>
  <c r="I174" i="52"/>
  <c r="J174" i="52"/>
  <c r="K174" i="52"/>
  <c r="L174" i="52"/>
  <c r="M174" i="52"/>
  <c r="N174" i="52"/>
  <c r="O174" i="52"/>
  <c r="Q174" i="52"/>
  <c r="R174" i="52"/>
  <c r="S174" i="52"/>
  <c r="U174" i="52"/>
  <c r="V174" i="52"/>
  <c r="W174" i="52"/>
  <c r="X174" i="52"/>
  <c r="Y174" i="52"/>
  <c r="Z174" i="52"/>
  <c r="AA174" i="52"/>
  <c r="AC174" i="52"/>
  <c r="AD174" i="52"/>
  <c r="AE174" i="52"/>
  <c r="AF174" i="52"/>
  <c r="AG174" i="52"/>
  <c r="AH174" i="52"/>
  <c r="AI174" i="52"/>
  <c r="AJ174" i="52"/>
  <c r="AK174" i="52"/>
  <c r="AM174" i="52"/>
  <c r="AN174" i="52"/>
  <c r="AO174" i="52"/>
  <c r="AP174" i="52"/>
  <c r="AR174" i="52"/>
  <c r="AS174" i="52"/>
  <c r="AT174" i="52"/>
  <c r="AU174" i="52"/>
  <c r="AW174" i="52"/>
  <c r="AY174" i="52"/>
  <c r="BA174" i="52"/>
  <c r="BB174" i="52"/>
  <c r="BD174" i="52"/>
  <c r="BE174" i="52"/>
  <c r="BF174" i="52"/>
  <c r="BG174" i="52"/>
  <c r="BH174" i="52"/>
  <c r="BI174" i="52"/>
  <c r="BJ174" i="52"/>
  <c r="BL174" i="52"/>
  <c r="A175" i="52"/>
  <c r="B175" i="52"/>
  <c r="D175" i="52"/>
  <c r="E175" i="52"/>
  <c r="F175" i="52"/>
  <c r="G175" i="52"/>
  <c r="H175" i="52"/>
  <c r="I175" i="52"/>
  <c r="J175" i="52"/>
  <c r="K175" i="52"/>
  <c r="L175" i="52"/>
  <c r="M175" i="52"/>
  <c r="N175" i="52"/>
  <c r="O175" i="52"/>
  <c r="Q175" i="52"/>
  <c r="R175" i="52"/>
  <c r="S175" i="52"/>
  <c r="U175" i="52"/>
  <c r="V175" i="52"/>
  <c r="W175" i="52"/>
  <c r="X175" i="52"/>
  <c r="Y175" i="52"/>
  <c r="Z175" i="52"/>
  <c r="AA175" i="52"/>
  <c r="AC175" i="52"/>
  <c r="AD175" i="52"/>
  <c r="AE175" i="52"/>
  <c r="AF175" i="52"/>
  <c r="AG175" i="52"/>
  <c r="AH175" i="52"/>
  <c r="AI175" i="52"/>
  <c r="AJ175" i="52"/>
  <c r="AK175" i="52"/>
  <c r="AM175" i="52"/>
  <c r="AN175" i="52"/>
  <c r="AO175" i="52"/>
  <c r="AP175" i="52"/>
  <c r="AR175" i="52"/>
  <c r="AS175" i="52"/>
  <c r="AT175" i="52"/>
  <c r="AU175" i="52"/>
  <c r="AW175" i="52"/>
  <c r="AY175" i="52"/>
  <c r="BA175" i="52"/>
  <c r="BB175" i="52"/>
  <c r="BD175" i="52"/>
  <c r="BE175" i="52"/>
  <c r="BF175" i="52"/>
  <c r="BG175" i="52"/>
  <c r="BH175" i="52"/>
  <c r="BI175" i="52"/>
  <c r="BJ175" i="52"/>
  <c r="BL175" i="52"/>
  <c r="A176" i="52"/>
  <c r="B176" i="52"/>
  <c r="D176" i="52"/>
  <c r="E176" i="52"/>
  <c r="F176" i="52"/>
  <c r="G176" i="52"/>
  <c r="H176" i="52"/>
  <c r="I176" i="52"/>
  <c r="J176" i="52"/>
  <c r="K176" i="52"/>
  <c r="L176" i="52"/>
  <c r="M176" i="52"/>
  <c r="N176" i="52"/>
  <c r="O176" i="52"/>
  <c r="Q176" i="52"/>
  <c r="R176" i="52"/>
  <c r="S176" i="52"/>
  <c r="U176" i="52"/>
  <c r="V176" i="52"/>
  <c r="W176" i="52"/>
  <c r="X176" i="52"/>
  <c r="Y176" i="52"/>
  <c r="Z176" i="52"/>
  <c r="AA176" i="52"/>
  <c r="AC176" i="52"/>
  <c r="AD176" i="52"/>
  <c r="AE176" i="52"/>
  <c r="AF176" i="52"/>
  <c r="AG176" i="52"/>
  <c r="AH176" i="52"/>
  <c r="AI176" i="52"/>
  <c r="AJ176" i="52"/>
  <c r="AK176" i="52"/>
  <c r="AM176" i="52"/>
  <c r="AN176" i="52"/>
  <c r="AO176" i="52"/>
  <c r="AP176" i="52"/>
  <c r="AR176" i="52"/>
  <c r="AS176" i="52"/>
  <c r="AT176" i="52"/>
  <c r="AU176" i="52"/>
  <c r="AW176" i="52"/>
  <c r="AY176" i="52"/>
  <c r="BA176" i="52"/>
  <c r="BB176" i="52"/>
  <c r="BD176" i="52"/>
  <c r="BE176" i="52"/>
  <c r="BF176" i="52"/>
  <c r="BG176" i="52"/>
  <c r="BH176" i="52"/>
  <c r="BI176" i="52"/>
  <c r="BJ176" i="52"/>
  <c r="BL176" i="52"/>
  <c r="A177" i="52"/>
  <c r="B177" i="52"/>
  <c r="D177" i="52"/>
  <c r="E177" i="52"/>
  <c r="F177" i="52"/>
  <c r="G177" i="52"/>
  <c r="H177" i="52"/>
  <c r="I177" i="52"/>
  <c r="J177" i="52"/>
  <c r="K177" i="52"/>
  <c r="L177" i="52"/>
  <c r="M177" i="52"/>
  <c r="N177" i="52"/>
  <c r="O177" i="52"/>
  <c r="Q177" i="52"/>
  <c r="R177" i="52"/>
  <c r="S177" i="52"/>
  <c r="U177" i="52"/>
  <c r="V177" i="52"/>
  <c r="W177" i="52"/>
  <c r="X177" i="52"/>
  <c r="Y177" i="52"/>
  <c r="Z177" i="52"/>
  <c r="AA177" i="52"/>
  <c r="AC177" i="52"/>
  <c r="AD177" i="52"/>
  <c r="AE177" i="52"/>
  <c r="AF177" i="52"/>
  <c r="AG177" i="52"/>
  <c r="AH177" i="52"/>
  <c r="AI177" i="52"/>
  <c r="AJ177" i="52"/>
  <c r="AK177" i="52"/>
  <c r="AM177" i="52"/>
  <c r="AN177" i="52"/>
  <c r="AO177" i="52"/>
  <c r="AP177" i="52"/>
  <c r="AR177" i="52"/>
  <c r="AS177" i="52"/>
  <c r="AT177" i="52"/>
  <c r="AU177" i="52"/>
  <c r="AW177" i="52"/>
  <c r="AY177" i="52"/>
  <c r="BA177" i="52"/>
  <c r="BB177" i="52"/>
  <c r="BD177" i="52"/>
  <c r="BE177" i="52"/>
  <c r="BF177" i="52"/>
  <c r="BG177" i="52"/>
  <c r="BH177" i="52"/>
  <c r="BI177" i="52"/>
  <c r="BJ177" i="52"/>
  <c r="BL177" i="52"/>
  <c r="A178" i="52"/>
  <c r="B178" i="52"/>
  <c r="D178" i="52"/>
  <c r="E178" i="52"/>
  <c r="F178" i="52"/>
  <c r="G178" i="52"/>
  <c r="H178" i="52"/>
  <c r="I178" i="52"/>
  <c r="J178" i="52"/>
  <c r="K178" i="52"/>
  <c r="L178" i="52"/>
  <c r="M178" i="52"/>
  <c r="N178" i="52"/>
  <c r="O178" i="52"/>
  <c r="Q178" i="52"/>
  <c r="R178" i="52"/>
  <c r="S178" i="52"/>
  <c r="U178" i="52"/>
  <c r="V178" i="52"/>
  <c r="W178" i="52"/>
  <c r="X178" i="52"/>
  <c r="Y178" i="52"/>
  <c r="Z178" i="52"/>
  <c r="AA178" i="52"/>
  <c r="AC178" i="52"/>
  <c r="AD178" i="52"/>
  <c r="AE178" i="52"/>
  <c r="AF178" i="52"/>
  <c r="AG178" i="52"/>
  <c r="AH178" i="52"/>
  <c r="AI178" i="52"/>
  <c r="AJ178" i="52"/>
  <c r="AK178" i="52"/>
  <c r="AM178" i="52"/>
  <c r="AN178" i="52"/>
  <c r="AO178" i="52"/>
  <c r="AP178" i="52"/>
  <c r="AR178" i="52"/>
  <c r="AS178" i="52"/>
  <c r="AT178" i="52"/>
  <c r="AU178" i="52"/>
  <c r="AW178" i="52"/>
  <c r="AY178" i="52"/>
  <c r="BA178" i="52"/>
  <c r="BB178" i="52"/>
  <c r="BD178" i="52"/>
  <c r="BE178" i="52"/>
  <c r="BF178" i="52"/>
  <c r="BG178" i="52"/>
  <c r="BH178" i="52"/>
  <c r="BI178" i="52"/>
  <c r="BJ178" i="52"/>
  <c r="BL178" i="52"/>
  <c r="A179" i="52"/>
  <c r="B179" i="52"/>
  <c r="D179" i="52"/>
  <c r="E179" i="52"/>
  <c r="F179" i="52"/>
  <c r="G179" i="52"/>
  <c r="H179" i="52"/>
  <c r="I179" i="52"/>
  <c r="J179" i="52"/>
  <c r="K179" i="52"/>
  <c r="L179" i="52"/>
  <c r="M179" i="52"/>
  <c r="N179" i="52"/>
  <c r="O179" i="52"/>
  <c r="Q179" i="52"/>
  <c r="R179" i="52"/>
  <c r="S179" i="52"/>
  <c r="U179" i="52"/>
  <c r="V179" i="52"/>
  <c r="W179" i="52"/>
  <c r="X179" i="52"/>
  <c r="Y179" i="52"/>
  <c r="Z179" i="52"/>
  <c r="AA179" i="52"/>
  <c r="AC179" i="52"/>
  <c r="AD179" i="52"/>
  <c r="AE179" i="52"/>
  <c r="AF179" i="52"/>
  <c r="AG179" i="52"/>
  <c r="AH179" i="52"/>
  <c r="AI179" i="52"/>
  <c r="AJ179" i="52"/>
  <c r="AK179" i="52"/>
  <c r="AM179" i="52"/>
  <c r="AN179" i="52"/>
  <c r="AO179" i="52"/>
  <c r="AP179" i="52"/>
  <c r="AR179" i="52"/>
  <c r="AS179" i="52"/>
  <c r="AT179" i="52"/>
  <c r="AU179" i="52"/>
  <c r="AW179" i="52"/>
  <c r="AY179" i="52"/>
  <c r="BA179" i="52"/>
  <c r="BB179" i="52"/>
  <c r="BD179" i="52"/>
  <c r="BE179" i="52"/>
  <c r="BF179" i="52"/>
  <c r="BG179" i="52"/>
  <c r="BH179" i="52"/>
  <c r="BI179" i="52"/>
  <c r="BJ179" i="52"/>
  <c r="BL179" i="52"/>
  <c r="A180" i="52"/>
  <c r="B180" i="52"/>
  <c r="D180" i="52"/>
  <c r="E180" i="52"/>
  <c r="F180" i="52"/>
  <c r="G180" i="52"/>
  <c r="H180" i="52"/>
  <c r="I180" i="52"/>
  <c r="J180" i="52"/>
  <c r="K180" i="52"/>
  <c r="L180" i="52"/>
  <c r="M180" i="52"/>
  <c r="N180" i="52"/>
  <c r="O180" i="52"/>
  <c r="Q180" i="52"/>
  <c r="R180" i="52"/>
  <c r="S180" i="52"/>
  <c r="U180" i="52"/>
  <c r="V180" i="52"/>
  <c r="W180" i="52"/>
  <c r="X180" i="52"/>
  <c r="Y180" i="52"/>
  <c r="Z180" i="52"/>
  <c r="AA180" i="52"/>
  <c r="AC180" i="52"/>
  <c r="AD180" i="52"/>
  <c r="AE180" i="52"/>
  <c r="AF180" i="52"/>
  <c r="AG180" i="52"/>
  <c r="AH180" i="52"/>
  <c r="AI180" i="52"/>
  <c r="AJ180" i="52"/>
  <c r="AK180" i="52"/>
  <c r="AM180" i="52"/>
  <c r="AN180" i="52"/>
  <c r="AO180" i="52"/>
  <c r="AP180" i="52"/>
  <c r="AR180" i="52"/>
  <c r="AS180" i="52"/>
  <c r="AT180" i="52"/>
  <c r="AU180" i="52"/>
  <c r="AW180" i="52"/>
  <c r="AY180" i="52"/>
  <c r="BA180" i="52"/>
  <c r="BB180" i="52"/>
  <c r="BD180" i="52"/>
  <c r="BE180" i="52"/>
  <c r="BF180" i="52"/>
  <c r="BG180" i="52"/>
  <c r="BH180" i="52"/>
  <c r="BI180" i="52"/>
  <c r="BJ180" i="52"/>
  <c r="BL180" i="52"/>
  <c r="A181" i="52"/>
  <c r="B181" i="52"/>
  <c r="D181" i="52"/>
  <c r="E181" i="52"/>
  <c r="F181" i="52"/>
  <c r="G181" i="52"/>
  <c r="H181" i="52"/>
  <c r="I181" i="52"/>
  <c r="J181" i="52"/>
  <c r="K181" i="52"/>
  <c r="L181" i="52"/>
  <c r="M181" i="52"/>
  <c r="N181" i="52"/>
  <c r="O181" i="52"/>
  <c r="Q181" i="52"/>
  <c r="R181" i="52"/>
  <c r="S181" i="52"/>
  <c r="U181" i="52"/>
  <c r="V181" i="52"/>
  <c r="W181" i="52"/>
  <c r="X181" i="52"/>
  <c r="Y181" i="52"/>
  <c r="Z181" i="52"/>
  <c r="AA181" i="52"/>
  <c r="AC181" i="52"/>
  <c r="AD181" i="52"/>
  <c r="AE181" i="52"/>
  <c r="AF181" i="52"/>
  <c r="AG181" i="52"/>
  <c r="AH181" i="52"/>
  <c r="AI181" i="52"/>
  <c r="AJ181" i="52"/>
  <c r="AK181" i="52"/>
  <c r="AM181" i="52"/>
  <c r="AN181" i="52"/>
  <c r="AO181" i="52"/>
  <c r="AP181" i="52"/>
  <c r="AR181" i="52"/>
  <c r="AS181" i="52"/>
  <c r="AT181" i="52"/>
  <c r="AU181" i="52"/>
  <c r="AW181" i="52"/>
  <c r="AY181" i="52"/>
  <c r="BA181" i="52"/>
  <c r="BB181" i="52"/>
  <c r="BD181" i="52"/>
  <c r="BE181" i="52"/>
  <c r="BF181" i="52"/>
  <c r="BG181" i="52"/>
  <c r="BH181" i="52"/>
  <c r="BI181" i="52"/>
  <c r="BJ181" i="52"/>
  <c r="BL181" i="52"/>
  <c r="A182" i="52"/>
  <c r="B182" i="52"/>
  <c r="D182" i="52"/>
  <c r="E182" i="52"/>
  <c r="F182" i="52"/>
  <c r="G182" i="52"/>
  <c r="H182" i="52"/>
  <c r="I182" i="52"/>
  <c r="J182" i="52"/>
  <c r="K182" i="52"/>
  <c r="L182" i="52"/>
  <c r="M182" i="52"/>
  <c r="N182" i="52"/>
  <c r="O182" i="52"/>
  <c r="Q182" i="52"/>
  <c r="R182" i="52"/>
  <c r="S182" i="52"/>
  <c r="U182" i="52"/>
  <c r="V182" i="52"/>
  <c r="W182" i="52"/>
  <c r="X182" i="52"/>
  <c r="Y182" i="52"/>
  <c r="Z182" i="52"/>
  <c r="AA182" i="52"/>
  <c r="AC182" i="52"/>
  <c r="AD182" i="52"/>
  <c r="AE182" i="52"/>
  <c r="AF182" i="52"/>
  <c r="AG182" i="52"/>
  <c r="AH182" i="52"/>
  <c r="AI182" i="52"/>
  <c r="AJ182" i="52"/>
  <c r="AK182" i="52"/>
  <c r="AM182" i="52"/>
  <c r="AN182" i="52"/>
  <c r="AO182" i="52"/>
  <c r="AP182" i="52"/>
  <c r="AR182" i="52"/>
  <c r="AS182" i="52"/>
  <c r="AT182" i="52"/>
  <c r="AU182" i="52"/>
  <c r="AW182" i="52"/>
  <c r="AY182" i="52"/>
  <c r="BA182" i="52"/>
  <c r="BB182" i="52"/>
  <c r="BD182" i="52"/>
  <c r="BE182" i="52"/>
  <c r="BF182" i="52"/>
  <c r="BG182" i="52"/>
  <c r="BH182" i="52"/>
  <c r="BI182" i="52"/>
  <c r="BJ182" i="52"/>
  <c r="BL182" i="52"/>
  <c r="A183" i="52"/>
  <c r="B183" i="52"/>
  <c r="D183" i="52"/>
  <c r="E183" i="52"/>
  <c r="F183" i="52"/>
  <c r="G183" i="52"/>
  <c r="H183" i="52"/>
  <c r="I183" i="52"/>
  <c r="J183" i="52"/>
  <c r="K183" i="52"/>
  <c r="L183" i="52"/>
  <c r="M183" i="52"/>
  <c r="N183" i="52"/>
  <c r="O183" i="52"/>
  <c r="Q183" i="52"/>
  <c r="R183" i="52"/>
  <c r="S183" i="52"/>
  <c r="U183" i="52"/>
  <c r="V183" i="52"/>
  <c r="W183" i="52"/>
  <c r="X183" i="52"/>
  <c r="Y183" i="52"/>
  <c r="Z183" i="52"/>
  <c r="AA183" i="52"/>
  <c r="AC183" i="52"/>
  <c r="AD183" i="52"/>
  <c r="AE183" i="52"/>
  <c r="AF183" i="52"/>
  <c r="AG183" i="52"/>
  <c r="AH183" i="52"/>
  <c r="AI183" i="52"/>
  <c r="AJ183" i="52"/>
  <c r="AK183" i="52"/>
  <c r="AM183" i="52"/>
  <c r="AN183" i="52"/>
  <c r="AO183" i="52"/>
  <c r="AP183" i="52"/>
  <c r="AR183" i="52"/>
  <c r="AS183" i="52"/>
  <c r="AT183" i="52"/>
  <c r="AU183" i="52"/>
  <c r="AW183" i="52"/>
  <c r="AY183" i="52"/>
  <c r="BA183" i="52"/>
  <c r="BB183" i="52"/>
  <c r="BD183" i="52"/>
  <c r="BE183" i="52"/>
  <c r="BF183" i="52"/>
  <c r="BG183" i="52"/>
  <c r="BH183" i="52"/>
  <c r="BI183" i="52"/>
  <c r="BJ183" i="52"/>
  <c r="BL183" i="52"/>
  <c r="A184" i="52"/>
  <c r="B184" i="52"/>
  <c r="D184" i="52"/>
  <c r="E184" i="52"/>
  <c r="F184" i="52"/>
  <c r="G184" i="52"/>
  <c r="H184" i="52"/>
  <c r="I184" i="52"/>
  <c r="J184" i="52"/>
  <c r="K184" i="52"/>
  <c r="L184" i="52"/>
  <c r="M184" i="52"/>
  <c r="N184" i="52"/>
  <c r="O184" i="52"/>
  <c r="Q184" i="52"/>
  <c r="R184" i="52"/>
  <c r="S184" i="52"/>
  <c r="U184" i="52"/>
  <c r="V184" i="52"/>
  <c r="W184" i="52"/>
  <c r="X184" i="52"/>
  <c r="Y184" i="52"/>
  <c r="Z184" i="52"/>
  <c r="AA184" i="52"/>
  <c r="AC184" i="52"/>
  <c r="AD184" i="52"/>
  <c r="AE184" i="52"/>
  <c r="AF184" i="52"/>
  <c r="AG184" i="52"/>
  <c r="AH184" i="52"/>
  <c r="AI184" i="52"/>
  <c r="AJ184" i="52"/>
  <c r="AK184" i="52"/>
  <c r="AM184" i="52"/>
  <c r="AN184" i="52"/>
  <c r="AO184" i="52"/>
  <c r="AP184" i="52"/>
  <c r="AR184" i="52"/>
  <c r="AS184" i="52"/>
  <c r="AT184" i="52"/>
  <c r="AU184" i="52"/>
  <c r="AW184" i="52"/>
  <c r="AY184" i="52"/>
  <c r="BA184" i="52"/>
  <c r="BB184" i="52"/>
  <c r="BD184" i="52"/>
  <c r="BE184" i="52"/>
  <c r="BF184" i="52"/>
  <c r="BG184" i="52"/>
  <c r="BH184" i="52"/>
  <c r="BI184" i="52"/>
  <c r="BJ184" i="52"/>
  <c r="BL184" i="52"/>
  <c r="A185" i="52"/>
  <c r="B185" i="52"/>
  <c r="D185" i="52"/>
  <c r="E185" i="52"/>
  <c r="F185" i="52"/>
  <c r="G185" i="52"/>
  <c r="H185" i="52"/>
  <c r="I185" i="52"/>
  <c r="J185" i="52"/>
  <c r="K185" i="52"/>
  <c r="L185" i="52"/>
  <c r="M185" i="52"/>
  <c r="N185" i="52"/>
  <c r="O185" i="52"/>
  <c r="Q185" i="52"/>
  <c r="R185" i="52"/>
  <c r="S185" i="52"/>
  <c r="U185" i="52"/>
  <c r="V185" i="52"/>
  <c r="W185" i="52"/>
  <c r="X185" i="52"/>
  <c r="Y185" i="52"/>
  <c r="Z185" i="52"/>
  <c r="AA185" i="52"/>
  <c r="AC185" i="52"/>
  <c r="AD185" i="52"/>
  <c r="AE185" i="52"/>
  <c r="AF185" i="52"/>
  <c r="AG185" i="52"/>
  <c r="AH185" i="52"/>
  <c r="AI185" i="52"/>
  <c r="AJ185" i="52"/>
  <c r="AK185" i="52"/>
  <c r="AM185" i="52"/>
  <c r="AN185" i="52"/>
  <c r="AO185" i="52"/>
  <c r="AP185" i="52"/>
  <c r="AR185" i="52"/>
  <c r="AS185" i="52"/>
  <c r="AT185" i="52"/>
  <c r="AU185" i="52"/>
  <c r="AW185" i="52"/>
  <c r="AY185" i="52"/>
  <c r="BA185" i="52"/>
  <c r="BB185" i="52"/>
  <c r="BD185" i="52"/>
  <c r="BE185" i="52"/>
  <c r="BF185" i="52"/>
  <c r="BG185" i="52"/>
  <c r="BH185" i="52"/>
  <c r="BI185" i="52"/>
  <c r="BJ185" i="52"/>
  <c r="BL185" i="52"/>
  <c r="A186" i="52"/>
  <c r="B186" i="52"/>
  <c r="D186" i="52"/>
  <c r="E186" i="52"/>
  <c r="F186" i="52"/>
  <c r="G186" i="52"/>
  <c r="H186" i="52"/>
  <c r="I186" i="52"/>
  <c r="J186" i="52"/>
  <c r="K186" i="52"/>
  <c r="L186" i="52"/>
  <c r="M186" i="52"/>
  <c r="N186" i="52"/>
  <c r="O186" i="52"/>
  <c r="Q186" i="52"/>
  <c r="R186" i="52"/>
  <c r="S186" i="52"/>
  <c r="U186" i="52"/>
  <c r="V186" i="52"/>
  <c r="W186" i="52"/>
  <c r="X186" i="52"/>
  <c r="Y186" i="52"/>
  <c r="Z186" i="52"/>
  <c r="AA186" i="52"/>
  <c r="AC186" i="52"/>
  <c r="AD186" i="52"/>
  <c r="AE186" i="52"/>
  <c r="AF186" i="52"/>
  <c r="AG186" i="52"/>
  <c r="AH186" i="52"/>
  <c r="AI186" i="52"/>
  <c r="AJ186" i="52"/>
  <c r="AK186" i="52"/>
  <c r="AM186" i="52"/>
  <c r="AN186" i="52"/>
  <c r="AO186" i="52"/>
  <c r="AP186" i="52"/>
  <c r="AR186" i="52"/>
  <c r="AS186" i="52"/>
  <c r="AT186" i="52"/>
  <c r="AU186" i="52"/>
  <c r="AW186" i="52"/>
  <c r="AY186" i="52"/>
  <c r="BA186" i="52"/>
  <c r="BB186" i="52"/>
  <c r="BD186" i="52"/>
  <c r="BE186" i="52"/>
  <c r="BF186" i="52"/>
  <c r="BG186" i="52"/>
  <c r="BH186" i="52"/>
  <c r="BI186" i="52"/>
  <c r="BJ186" i="52"/>
  <c r="BL186" i="52"/>
  <c r="A187" i="52"/>
  <c r="B187" i="52"/>
  <c r="D187" i="52"/>
  <c r="E187" i="52"/>
  <c r="F187" i="52"/>
  <c r="G187" i="52"/>
  <c r="H187" i="52"/>
  <c r="I187" i="52"/>
  <c r="J187" i="52"/>
  <c r="K187" i="52"/>
  <c r="L187" i="52"/>
  <c r="M187" i="52"/>
  <c r="N187" i="52"/>
  <c r="O187" i="52"/>
  <c r="Q187" i="52"/>
  <c r="R187" i="52"/>
  <c r="S187" i="52"/>
  <c r="U187" i="52"/>
  <c r="V187" i="52"/>
  <c r="W187" i="52"/>
  <c r="X187" i="52"/>
  <c r="Y187" i="52"/>
  <c r="Z187" i="52"/>
  <c r="AA187" i="52"/>
  <c r="AC187" i="52"/>
  <c r="AD187" i="52"/>
  <c r="AE187" i="52"/>
  <c r="AF187" i="52"/>
  <c r="AG187" i="52"/>
  <c r="AH187" i="52"/>
  <c r="AI187" i="52"/>
  <c r="AJ187" i="52"/>
  <c r="AK187" i="52"/>
  <c r="AM187" i="52"/>
  <c r="AN187" i="52"/>
  <c r="AO187" i="52"/>
  <c r="AP187" i="52"/>
  <c r="AR187" i="52"/>
  <c r="AS187" i="52"/>
  <c r="AT187" i="52"/>
  <c r="AU187" i="52"/>
  <c r="AW187" i="52"/>
  <c r="AY187" i="52"/>
  <c r="BA187" i="52"/>
  <c r="BB187" i="52"/>
  <c r="BD187" i="52"/>
  <c r="BE187" i="52"/>
  <c r="BF187" i="52"/>
  <c r="BG187" i="52"/>
  <c r="BH187" i="52"/>
  <c r="BI187" i="52"/>
  <c r="BJ187" i="52"/>
  <c r="BL187" i="52"/>
  <c r="A188" i="52"/>
  <c r="B188" i="52"/>
  <c r="D188" i="52"/>
  <c r="E188" i="52"/>
  <c r="F188" i="52"/>
  <c r="G188" i="52"/>
  <c r="H188" i="52"/>
  <c r="I188" i="52"/>
  <c r="J188" i="52"/>
  <c r="K188" i="52"/>
  <c r="L188" i="52"/>
  <c r="M188" i="52"/>
  <c r="N188" i="52"/>
  <c r="O188" i="52"/>
  <c r="Q188" i="52"/>
  <c r="R188" i="52"/>
  <c r="S188" i="52"/>
  <c r="U188" i="52"/>
  <c r="V188" i="52"/>
  <c r="W188" i="52"/>
  <c r="X188" i="52"/>
  <c r="Y188" i="52"/>
  <c r="Z188" i="52"/>
  <c r="AA188" i="52"/>
  <c r="AC188" i="52"/>
  <c r="AD188" i="52"/>
  <c r="AE188" i="52"/>
  <c r="AF188" i="52"/>
  <c r="AG188" i="52"/>
  <c r="AH188" i="52"/>
  <c r="AI188" i="52"/>
  <c r="AJ188" i="52"/>
  <c r="AK188" i="52"/>
  <c r="AM188" i="52"/>
  <c r="AN188" i="52"/>
  <c r="AO188" i="52"/>
  <c r="AP188" i="52"/>
  <c r="AR188" i="52"/>
  <c r="AS188" i="52"/>
  <c r="AT188" i="52"/>
  <c r="AU188" i="52"/>
  <c r="AW188" i="52"/>
  <c r="AY188" i="52"/>
  <c r="BA188" i="52"/>
  <c r="BB188" i="52"/>
  <c r="BD188" i="52"/>
  <c r="BE188" i="52"/>
  <c r="BF188" i="52"/>
  <c r="BG188" i="52"/>
  <c r="BH188" i="52"/>
  <c r="BI188" i="52"/>
  <c r="BJ188" i="52"/>
  <c r="BL188" i="52"/>
  <c r="A189" i="52"/>
  <c r="B189" i="52"/>
  <c r="D189" i="52"/>
  <c r="E189" i="52"/>
  <c r="F189" i="52"/>
  <c r="G189" i="52"/>
  <c r="H189" i="52"/>
  <c r="I189" i="52"/>
  <c r="J189" i="52"/>
  <c r="K189" i="52"/>
  <c r="L189" i="52"/>
  <c r="M189" i="52"/>
  <c r="N189" i="52"/>
  <c r="O189" i="52"/>
  <c r="Q189" i="52"/>
  <c r="R189" i="52"/>
  <c r="S189" i="52"/>
  <c r="U189" i="52"/>
  <c r="V189" i="52"/>
  <c r="W189" i="52"/>
  <c r="X189" i="52"/>
  <c r="Y189" i="52"/>
  <c r="Z189" i="52"/>
  <c r="AA189" i="52"/>
  <c r="AC189" i="52"/>
  <c r="AD189" i="52"/>
  <c r="AE189" i="52"/>
  <c r="AF189" i="52"/>
  <c r="AG189" i="52"/>
  <c r="AH189" i="52"/>
  <c r="AI189" i="52"/>
  <c r="AJ189" i="52"/>
  <c r="AK189" i="52"/>
  <c r="AM189" i="52"/>
  <c r="AN189" i="52"/>
  <c r="AO189" i="52"/>
  <c r="AP189" i="52"/>
  <c r="AR189" i="52"/>
  <c r="AS189" i="52"/>
  <c r="AT189" i="52"/>
  <c r="AU189" i="52"/>
  <c r="AW189" i="52"/>
  <c r="AY189" i="52"/>
  <c r="BA189" i="52"/>
  <c r="BB189" i="52"/>
  <c r="BD189" i="52"/>
  <c r="BE189" i="52"/>
  <c r="BF189" i="52"/>
  <c r="BG189" i="52"/>
  <c r="BH189" i="52"/>
  <c r="BI189" i="52"/>
  <c r="BJ189" i="52"/>
  <c r="BL189" i="52"/>
  <c r="A190" i="52"/>
  <c r="B190" i="52"/>
  <c r="D190" i="52"/>
  <c r="E190" i="52"/>
  <c r="F190" i="52"/>
  <c r="G190" i="52"/>
  <c r="H190" i="52"/>
  <c r="I190" i="52"/>
  <c r="J190" i="52"/>
  <c r="K190" i="52"/>
  <c r="L190" i="52"/>
  <c r="M190" i="52"/>
  <c r="N190" i="52"/>
  <c r="O190" i="52"/>
  <c r="Q190" i="52"/>
  <c r="R190" i="52"/>
  <c r="S190" i="52"/>
  <c r="U190" i="52"/>
  <c r="V190" i="52"/>
  <c r="W190" i="52"/>
  <c r="X190" i="52"/>
  <c r="Y190" i="52"/>
  <c r="Z190" i="52"/>
  <c r="AA190" i="52"/>
  <c r="AC190" i="52"/>
  <c r="AD190" i="52"/>
  <c r="AE190" i="52"/>
  <c r="AF190" i="52"/>
  <c r="AG190" i="52"/>
  <c r="AH190" i="52"/>
  <c r="AI190" i="52"/>
  <c r="AJ190" i="52"/>
  <c r="AK190" i="52"/>
  <c r="AM190" i="52"/>
  <c r="AN190" i="52"/>
  <c r="AO190" i="52"/>
  <c r="AP190" i="52"/>
  <c r="AR190" i="52"/>
  <c r="AS190" i="52"/>
  <c r="AT190" i="52"/>
  <c r="AU190" i="52"/>
  <c r="AW190" i="52"/>
  <c r="AY190" i="52"/>
  <c r="BA190" i="52"/>
  <c r="BB190" i="52"/>
  <c r="BD190" i="52"/>
  <c r="BE190" i="52"/>
  <c r="BF190" i="52"/>
  <c r="BG190" i="52"/>
  <c r="BH190" i="52"/>
  <c r="BI190" i="52"/>
  <c r="BJ190" i="52"/>
  <c r="BL190" i="52"/>
  <c r="A191" i="52"/>
  <c r="B191" i="52"/>
  <c r="D191" i="52"/>
  <c r="E191" i="52"/>
  <c r="F191" i="52"/>
  <c r="G191" i="52"/>
  <c r="H191" i="52"/>
  <c r="I191" i="52"/>
  <c r="J191" i="52"/>
  <c r="K191" i="52"/>
  <c r="L191" i="52"/>
  <c r="M191" i="52"/>
  <c r="N191" i="52"/>
  <c r="O191" i="52"/>
  <c r="Q191" i="52"/>
  <c r="R191" i="52"/>
  <c r="S191" i="52"/>
  <c r="U191" i="52"/>
  <c r="V191" i="52"/>
  <c r="W191" i="52"/>
  <c r="X191" i="52"/>
  <c r="Y191" i="52"/>
  <c r="Z191" i="52"/>
  <c r="AA191" i="52"/>
  <c r="AC191" i="52"/>
  <c r="AD191" i="52"/>
  <c r="AE191" i="52"/>
  <c r="AF191" i="52"/>
  <c r="AG191" i="52"/>
  <c r="AH191" i="52"/>
  <c r="AI191" i="52"/>
  <c r="AJ191" i="52"/>
  <c r="AK191" i="52"/>
  <c r="AM191" i="52"/>
  <c r="AN191" i="52"/>
  <c r="AO191" i="52"/>
  <c r="AP191" i="52"/>
  <c r="AR191" i="52"/>
  <c r="AS191" i="52"/>
  <c r="AT191" i="52"/>
  <c r="AU191" i="52"/>
  <c r="AW191" i="52"/>
  <c r="AY191" i="52"/>
  <c r="BA191" i="52"/>
  <c r="BB191" i="52"/>
  <c r="BD191" i="52"/>
  <c r="BE191" i="52"/>
  <c r="BF191" i="52"/>
  <c r="BG191" i="52"/>
  <c r="BH191" i="52"/>
  <c r="BI191" i="52"/>
  <c r="BJ191" i="52"/>
  <c r="BL191" i="52"/>
  <c r="A192" i="52"/>
  <c r="B192" i="52"/>
  <c r="D192" i="52"/>
  <c r="E192" i="52"/>
  <c r="F192" i="52"/>
  <c r="G192" i="52"/>
  <c r="H192" i="52"/>
  <c r="I192" i="52"/>
  <c r="J192" i="52"/>
  <c r="K192" i="52"/>
  <c r="L192" i="52"/>
  <c r="M192" i="52"/>
  <c r="N192" i="52"/>
  <c r="O192" i="52"/>
  <c r="Q192" i="52"/>
  <c r="R192" i="52"/>
  <c r="S192" i="52"/>
  <c r="U192" i="52"/>
  <c r="V192" i="52"/>
  <c r="W192" i="52"/>
  <c r="X192" i="52"/>
  <c r="Y192" i="52"/>
  <c r="Z192" i="52"/>
  <c r="AA192" i="52"/>
  <c r="AC192" i="52"/>
  <c r="AD192" i="52"/>
  <c r="AE192" i="52"/>
  <c r="AF192" i="52"/>
  <c r="AG192" i="52"/>
  <c r="AH192" i="52"/>
  <c r="AI192" i="52"/>
  <c r="AJ192" i="52"/>
  <c r="AK192" i="52"/>
  <c r="AM192" i="52"/>
  <c r="AN192" i="52"/>
  <c r="AO192" i="52"/>
  <c r="AP192" i="52"/>
  <c r="AR192" i="52"/>
  <c r="AS192" i="52"/>
  <c r="AT192" i="52"/>
  <c r="AU192" i="52"/>
  <c r="AW192" i="52"/>
  <c r="AY192" i="52"/>
  <c r="BA192" i="52"/>
  <c r="BB192" i="52"/>
  <c r="BD192" i="52"/>
  <c r="BE192" i="52"/>
  <c r="BF192" i="52"/>
  <c r="BG192" i="52"/>
  <c r="BH192" i="52"/>
  <c r="BI192" i="52"/>
  <c r="BJ192" i="52"/>
  <c r="BL192" i="52"/>
  <c r="A193" i="52"/>
  <c r="B193" i="52"/>
  <c r="D193" i="52"/>
  <c r="E193" i="52"/>
  <c r="F193" i="52"/>
  <c r="G193" i="52"/>
  <c r="H193" i="52"/>
  <c r="I193" i="52"/>
  <c r="J193" i="52"/>
  <c r="K193" i="52"/>
  <c r="L193" i="52"/>
  <c r="M193" i="52"/>
  <c r="N193" i="52"/>
  <c r="O193" i="52"/>
  <c r="Q193" i="52"/>
  <c r="R193" i="52"/>
  <c r="S193" i="52"/>
  <c r="U193" i="52"/>
  <c r="V193" i="52"/>
  <c r="W193" i="52"/>
  <c r="X193" i="52"/>
  <c r="Y193" i="52"/>
  <c r="Z193" i="52"/>
  <c r="AA193" i="52"/>
  <c r="AC193" i="52"/>
  <c r="AD193" i="52"/>
  <c r="AE193" i="52"/>
  <c r="AF193" i="52"/>
  <c r="AG193" i="52"/>
  <c r="AH193" i="52"/>
  <c r="AI193" i="52"/>
  <c r="AJ193" i="52"/>
  <c r="AK193" i="52"/>
  <c r="AM193" i="52"/>
  <c r="AN193" i="52"/>
  <c r="AO193" i="52"/>
  <c r="AP193" i="52"/>
  <c r="AR193" i="52"/>
  <c r="AS193" i="52"/>
  <c r="AT193" i="52"/>
  <c r="AU193" i="52"/>
  <c r="AW193" i="52"/>
  <c r="AY193" i="52"/>
  <c r="BA193" i="52"/>
  <c r="BB193" i="52"/>
  <c r="BD193" i="52"/>
  <c r="BE193" i="52"/>
  <c r="BF193" i="52"/>
  <c r="BG193" i="52"/>
  <c r="BH193" i="52"/>
  <c r="BI193" i="52"/>
  <c r="BJ193" i="52"/>
  <c r="BL193" i="52"/>
  <c r="A194" i="52"/>
  <c r="B194" i="52"/>
  <c r="D194" i="52"/>
  <c r="E194" i="52"/>
  <c r="F194" i="52"/>
  <c r="G194" i="52"/>
  <c r="H194" i="52"/>
  <c r="I194" i="52"/>
  <c r="J194" i="52"/>
  <c r="K194" i="52"/>
  <c r="L194" i="52"/>
  <c r="M194" i="52"/>
  <c r="N194" i="52"/>
  <c r="O194" i="52"/>
  <c r="Q194" i="52"/>
  <c r="R194" i="52"/>
  <c r="S194" i="52"/>
  <c r="U194" i="52"/>
  <c r="V194" i="52"/>
  <c r="W194" i="52"/>
  <c r="X194" i="52"/>
  <c r="Y194" i="52"/>
  <c r="Z194" i="52"/>
  <c r="AA194" i="52"/>
  <c r="AC194" i="52"/>
  <c r="AD194" i="52"/>
  <c r="AE194" i="52"/>
  <c r="AF194" i="52"/>
  <c r="AG194" i="52"/>
  <c r="AH194" i="52"/>
  <c r="AI194" i="52"/>
  <c r="AJ194" i="52"/>
  <c r="AK194" i="52"/>
  <c r="AM194" i="52"/>
  <c r="AN194" i="52"/>
  <c r="AO194" i="52"/>
  <c r="AP194" i="52"/>
  <c r="AR194" i="52"/>
  <c r="AS194" i="52"/>
  <c r="AT194" i="52"/>
  <c r="AU194" i="52"/>
  <c r="AW194" i="52"/>
  <c r="AY194" i="52"/>
  <c r="BA194" i="52"/>
  <c r="BB194" i="52"/>
  <c r="BD194" i="52"/>
  <c r="BE194" i="52"/>
  <c r="BF194" i="52"/>
  <c r="BG194" i="52"/>
  <c r="BH194" i="52"/>
  <c r="BI194" i="52"/>
  <c r="BJ194" i="52"/>
  <c r="BL194" i="52"/>
  <c r="A195" i="52"/>
  <c r="B195" i="52"/>
  <c r="D195" i="52"/>
  <c r="E195" i="52"/>
  <c r="F195" i="52"/>
  <c r="G195" i="52"/>
  <c r="H195" i="52"/>
  <c r="I195" i="52"/>
  <c r="J195" i="52"/>
  <c r="K195" i="52"/>
  <c r="L195" i="52"/>
  <c r="M195" i="52"/>
  <c r="N195" i="52"/>
  <c r="O195" i="52"/>
  <c r="Q195" i="52"/>
  <c r="R195" i="52"/>
  <c r="S195" i="52"/>
  <c r="U195" i="52"/>
  <c r="V195" i="52"/>
  <c r="W195" i="52"/>
  <c r="X195" i="52"/>
  <c r="Y195" i="52"/>
  <c r="Z195" i="52"/>
  <c r="AA195" i="52"/>
  <c r="AC195" i="52"/>
  <c r="AD195" i="52"/>
  <c r="AE195" i="52"/>
  <c r="AF195" i="52"/>
  <c r="AG195" i="52"/>
  <c r="AH195" i="52"/>
  <c r="AI195" i="52"/>
  <c r="AJ195" i="52"/>
  <c r="AK195" i="52"/>
  <c r="AM195" i="52"/>
  <c r="AN195" i="52"/>
  <c r="AO195" i="52"/>
  <c r="AP195" i="52"/>
  <c r="AR195" i="52"/>
  <c r="AS195" i="52"/>
  <c r="AT195" i="52"/>
  <c r="AU195" i="52"/>
  <c r="AW195" i="52"/>
  <c r="AY195" i="52"/>
  <c r="BA195" i="52"/>
  <c r="BB195" i="52"/>
  <c r="BD195" i="52"/>
  <c r="BE195" i="52"/>
  <c r="BF195" i="52"/>
  <c r="BG195" i="52"/>
  <c r="BH195" i="52"/>
  <c r="BI195" i="52"/>
  <c r="BJ195" i="52"/>
  <c r="BL195" i="52"/>
  <c r="A196" i="52"/>
  <c r="B196" i="52"/>
  <c r="D196" i="52"/>
  <c r="E196" i="52"/>
  <c r="F196" i="52"/>
  <c r="G196" i="52"/>
  <c r="H196" i="52"/>
  <c r="I196" i="52"/>
  <c r="J196" i="52"/>
  <c r="K196" i="52"/>
  <c r="L196" i="52"/>
  <c r="M196" i="52"/>
  <c r="N196" i="52"/>
  <c r="O196" i="52"/>
  <c r="Q196" i="52"/>
  <c r="R196" i="52"/>
  <c r="S196" i="52"/>
  <c r="U196" i="52"/>
  <c r="V196" i="52"/>
  <c r="W196" i="52"/>
  <c r="X196" i="52"/>
  <c r="Y196" i="52"/>
  <c r="Z196" i="52"/>
  <c r="AA196" i="52"/>
  <c r="AC196" i="52"/>
  <c r="AD196" i="52"/>
  <c r="AE196" i="52"/>
  <c r="AF196" i="52"/>
  <c r="AG196" i="52"/>
  <c r="AH196" i="52"/>
  <c r="AI196" i="52"/>
  <c r="AJ196" i="52"/>
  <c r="AK196" i="52"/>
  <c r="AM196" i="52"/>
  <c r="AN196" i="52"/>
  <c r="AO196" i="52"/>
  <c r="AP196" i="52"/>
  <c r="AR196" i="52"/>
  <c r="AS196" i="52"/>
  <c r="AT196" i="52"/>
  <c r="AU196" i="52"/>
  <c r="AW196" i="52"/>
  <c r="AY196" i="52"/>
  <c r="BA196" i="52"/>
  <c r="BB196" i="52"/>
  <c r="BD196" i="52"/>
  <c r="BE196" i="52"/>
  <c r="BF196" i="52"/>
  <c r="BG196" i="52"/>
  <c r="BH196" i="52"/>
  <c r="BI196" i="52"/>
  <c r="BJ196" i="52"/>
  <c r="BL196" i="52"/>
  <c r="A197" i="52"/>
  <c r="B197" i="52"/>
  <c r="D197" i="52"/>
  <c r="E197" i="52"/>
  <c r="F197" i="52"/>
  <c r="G197" i="52"/>
  <c r="H197" i="52"/>
  <c r="I197" i="52"/>
  <c r="J197" i="52"/>
  <c r="K197" i="52"/>
  <c r="L197" i="52"/>
  <c r="M197" i="52"/>
  <c r="N197" i="52"/>
  <c r="O197" i="52"/>
  <c r="Q197" i="52"/>
  <c r="R197" i="52"/>
  <c r="S197" i="52"/>
  <c r="U197" i="52"/>
  <c r="V197" i="52"/>
  <c r="W197" i="52"/>
  <c r="X197" i="52"/>
  <c r="Y197" i="52"/>
  <c r="Z197" i="52"/>
  <c r="AA197" i="52"/>
  <c r="AC197" i="52"/>
  <c r="AD197" i="52"/>
  <c r="AE197" i="52"/>
  <c r="AF197" i="52"/>
  <c r="AG197" i="52"/>
  <c r="AH197" i="52"/>
  <c r="AI197" i="52"/>
  <c r="AJ197" i="52"/>
  <c r="AK197" i="52"/>
  <c r="AM197" i="52"/>
  <c r="AN197" i="52"/>
  <c r="AO197" i="52"/>
  <c r="AP197" i="52"/>
  <c r="AR197" i="52"/>
  <c r="AS197" i="52"/>
  <c r="AT197" i="52"/>
  <c r="AU197" i="52"/>
  <c r="AW197" i="52"/>
  <c r="AY197" i="52"/>
  <c r="BA197" i="52"/>
  <c r="BB197" i="52"/>
  <c r="BD197" i="52"/>
  <c r="BE197" i="52"/>
  <c r="BF197" i="52"/>
  <c r="BG197" i="52"/>
  <c r="BH197" i="52"/>
  <c r="BI197" i="52"/>
  <c r="BJ197" i="52"/>
  <c r="BL197" i="52"/>
  <c r="A198" i="52"/>
  <c r="B198" i="52"/>
  <c r="D198" i="52"/>
  <c r="E198" i="52"/>
  <c r="F198" i="52"/>
  <c r="G198" i="52"/>
  <c r="H198" i="52"/>
  <c r="I198" i="52"/>
  <c r="J198" i="52"/>
  <c r="K198" i="52"/>
  <c r="L198" i="52"/>
  <c r="M198" i="52"/>
  <c r="N198" i="52"/>
  <c r="O198" i="52"/>
  <c r="Q198" i="52"/>
  <c r="R198" i="52"/>
  <c r="S198" i="52"/>
  <c r="U198" i="52"/>
  <c r="V198" i="52"/>
  <c r="W198" i="52"/>
  <c r="X198" i="52"/>
  <c r="Y198" i="52"/>
  <c r="Z198" i="52"/>
  <c r="AA198" i="52"/>
  <c r="AC198" i="52"/>
  <c r="AD198" i="52"/>
  <c r="AE198" i="52"/>
  <c r="AF198" i="52"/>
  <c r="AG198" i="52"/>
  <c r="AH198" i="52"/>
  <c r="AI198" i="52"/>
  <c r="AJ198" i="52"/>
  <c r="AK198" i="52"/>
  <c r="AM198" i="52"/>
  <c r="AN198" i="52"/>
  <c r="AO198" i="52"/>
  <c r="AP198" i="52"/>
  <c r="AR198" i="52"/>
  <c r="AS198" i="52"/>
  <c r="AT198" i="52"/>
  <c r="AU198" i="52"/>
  <c r="AW198" i="52"/>
  <c r="AY198" i="52"/>
  <c r="BA198" i="52"/>
  <c r="BB198" i="52"/>
  <c r="BD198" i="52"/>
  <c r="BE198" i="52"/>
  <c r="BF198" i="52"/>
  <c r="BG198" i="52"/>
  <c r="BH198" i="52"/>
  <c r="BI198" i="52"/>
  <c r="BJ198" i="52"/>
  <c r="BL198" i="52"/>
  <c r="A199" i="52"/>
  <c r="B199" i="52"/>
  <c r="D199" i="52"/>
  <c r="E199" i="52"/>
  <c r="F199" i="52"/>
  <c r="G199" i="52"/>
  <c r="H199" i="52"/>
  <c r="I199" i="52"/>
  <c r="J199" i="52"/>
  <c r="K199" i="52"/>
  <c r="L199" i="52"/>
  <c r="M199" i="52"/>
  <c r="N199" i="52"/>
  <c r="O199" i="52"/>
  <c r="Q199" i="52"/>
  <c r="R199" i="52"/>
  <c r="S199" i="52"/>
  <c r="U199" i="52"/>
  <c r="V199" i="52"/>
  <c r="W199" i="52"/>
  <c r="X199" i="52"/>
  <c r="Y199" i="52"/>
  <c r="Z199" i="52"/>
  <c r="AA199" i="52"/>
  <c r="AC199" i="52"/>
  <c r="AD199" i="52"/>
  <c r="AE199" i="52"/>
  <c r="AF199" i="52"/>
  <c r="AG199" i="52"/>
  <c r="AH199" i="52"/>
  <c r="AI199" i="52"/>
  <c r="AJ199" i="52"/>
  <c r="AK199" i="52"/>
  <c r="AM199" i="52"/>
  <c r="AN199" i="52"/>
  <c r="AO199" i="52"/>
  <c r="AP199" i="52"/>
  <c r="AR199" i="52"/>
  <c r="AS199" i="52"/>
  <c r="AT199" i="52"/>
  <c r="AU199" i="52"/>
  <c r="AW199" i="52"/>
  <c r="AY199" i="52"/>
  <c r="BA199" i="52"/>
  <c r="BB199" i="52"/>
  <c r="BD199" i="52"/>
  <c r="BE199" i="52"/>
  <c r="BF199" i="52"/>
  <c r="BG199" i="52"/>
  <c r="BH199" i="52"/>
  <c r="BI199" i="52"/>
  <c r="BJ199" i="52"/>
  <c r="BL199" i="52"/>
  <c r="A200" i="52"/>
  <c r="B200" i="52"/>
  <c r="D200" i="52"/>
  <c r="E200" i="52"/>
  <c r="F200" i="52"/>
  <c r="G200" i="52"/>
  <c r="H200" i="52"/>
  <c r="I200" i="52"/>
  <c r="J200" i="52"/>
  <c r="K200" i="52"/>
  <c r="L200" i="52"/>
  <c r="M200" i="52"/>
  <c r="N200" i="52"/>
  <c r="O200" i="52"/>
  <c r="Q200" i="52"/>
  <c r="R200" i="52"/>
  <c r="S200" i="52"/>
  <c r="U200" i="52"/>
  <c r="V200" i="52"/>
  <c r="W200" i="52"/>
  <c r="X200" i="52"/>
  <c r="Y200" i="52"/>
  <c r="Z200" i="52"/>
  <c r="AA200" i="52"/>
  <c r="AC200" i="52"/>
  <c r="AD200" i="52"/>
  <c r="AE200" i="52"/>
  <c r="AF200" i="52"/>
  <c r="AG200" i="52"/>
  <c r="AH200" i="52"/>
  <c r="AI200" i="52"/>
  <c r="AJ200" i="52"/>
  <c r="AK200" i="52"/>
  <c r="AM200" i="52"/>
  <c r="AN200" i="52"/>
  <c r="AO200" i="52"/>
  <c r="AP200" i="52"/>
  <c r="AR200" i="52"/>
  <c r="AS200" i="52"/>
  <c r="AT200" i="52"/>
  <c r="AU200" i="52"/>
  <c r="AW200" i="52"/>
  <c r="AY200" i="52"/>
  <c r="BA200" i="52"/>
  <c r="BB200" i="52"/>
  <c r="BD200" i="52"/>
  <c r="BE200" i="52"/>
  <c r="BF200" i="52"/>
  <c r="BG200" i="52"/>
  <c r="BH200" i="52"/>
  <c r="BI200" i="52"/>
  <c r="BJ200" i="52"/>
  <c r="BL200" i="52"/>
  <c r="A201" i="52"/>
  <c r="B201" i="52"/>
  <c r="D201" i="52"/>
  <c r="E201" i="52"/>
  <c r="F201" i="52"/>
  <c r="G201" i="52"/>
  <c r="H201" i="52"/>
  <c r="I201" i="52"/>
  <c r="J201" i="52"/>
  <c r="K201" i="52"/>
  <c r="L201" i="52"/>
  <c r="M201" i="52"/>
  <c r="N201" i="52"/>
  <c r="O201" i="52"/>
  <c r="Q201" i="52"/>
  <c r="R201" i="52"/>
  <c r="S201" i="52"/>
  <c r="U201" i="52"/>
  <c r="V201" i="52"/>
  <c r="W201" i="52"/>
  <c r="X201" i="52"/>
  <c r="Y201" i="52"/>
  <c r="Z201" i="52"/>
  <c r="AA201" i="52"/>
  <c r="AC201" i="52"/>
  <c r="AD201" i="52"/>
  <c r="AE201" i="52"/>
  <c r="AF201" i="52"/>
  <c r="AG201" i="52"/>
  <c r="AH201" i="52"/>
  <c r="AI201" i="52"/>
  <c r="AJ201" i="52"/>
  <c r="AK201" i="52"/>
  <c r="AM201" i="52"/>
  <c r="AN201" i="52"/>
  <c r="AO201" i="52"/>
  <c r="AP201" i="52"/>
  <c r="AR201" i="52"/>
  <c r="AS201" i="52"/>
  <c r="AT201" i="52"/>
  <c r="AU201" i="52"/>
  <c r="AW201" i="52"/>
  <c r="AY201" i="52"/>
  <c r="BA201" i="52"/>
  <c r="BB201" i="52"/>
  <c r="BD201" i="52"/>
  <c r="BE201" i="52"/>
  <c r="BF201" i="52"/>
  <c r="BG201" i="52"/>
  <c r="BH201" i="52"/>
  <c r="BI201" i="52"/>
  <c r="BJ201" i="52"/>
  <c r="BL201" i="52"/>
  <c r="A202" i="52"/>
  <c r="B202" i="52"/>
  <c r="D202" i="52"/>
  <c r="E202" i="52"/>
  <c r="F202" i="52"/>
  <c r="G202" i="52"/>
  <c r="H202" i="52"/>
  <c r="I202" i="52"/>
  <c r="J202" i="52"/>
  <c r="K202" i="52"/>
  <c r="L202" i="52"/>
  <c r="M202" i="52"/>
  <c r="N202" i="52"/>
  <c r="O202" i="52"/>
  <c r="Q202" i="52"/>
  <c r="R202" i="52"/>
  <c r="S202" i="52"/>
  <c r="U202" i="52"/>
  <c r="V202" i="52"/>
  <c r="W202" i="52"/>
  <c r="X202" i="52"/>
  <c r="Y202" i="52"/>
  <c r="Z202" i="52"/>
  <c r="AA202" i="52"/>
  <c r="AC202" i="52"/>
  <c r="AD202" i="52"/>
  <c r="AE202" i="52"/>
  <c r="AF202" i="52"/>
  <c r="AG202" i="52"/>
  <c r="AH202" i="52"/>
  <c r="AI202" i="52"/>
  <c r="AJ202" i="52"/>
  <c r="AK202" i="52"/>
  <c r="AM202" i="52"/>
  <c r="AN202" i="52"/>
  <c r="AO202" i="52"/>
  <c r="AP202" i="52"/>
  <c r="AR202" i="52"/>
  <c r="AS202" i="52"/>
  <c r="AT202" i="52"/>
  <c r="AU202" i="52"/>
  <c r="AW202" i="52"/>
  <c r="AY202" i="52"/>
  <c r="BA202" i="52"/>
  <c r="BB202" i="52"/>
  <c r="BD202" i="52"/>
  <c r="BE202" i="52"/>
  <c r="BF202" i="52"/>
  <c r="BG202" i="52"/>
  <c r="BH202" i="52"/>
  <c r="BI202" i="52"/>
  <c r="BJ202" i="52"/>
  <c r="BL202" i="52"/>
  <c r="A203" i="52"/>
  <c r="B203" i="52"/>
  <c r="D203" i="52"/>
  <c r="E203" i="52"/>
  <c r="F203" i="52"/>
  <c r="G203" i="52"/>
  <c r="H203" i="52"/>
  <c r="I203" i="52"/>
  <c r="J203" i="52"/>
  <c r="K203" i="52"/>
  <c r="L203" i="52"/>
  <c r="M203" i="52"/>
  <c r="N203" i="52"/>
  <c r="O203" i="52"/>
  <c r="Q203" i="52"/>
  <c r="R203" i="52"/>
  <c r="S203" i="52"/>
  <c r="U203" i="52"/>
  <c r="V203" i="52"/>
  <c r="W203" i="52"/>
  <c r="X203" i="52"/>
  <c r="Y203" i="52"/>
  <c r="Z203" i="52"/>
  <c r="AA203" i="52"/>
  <c r="AC203" i="52"/>
  <c r="AD203" i="52"/>
  <c r="AE203" i="52"/>
  <c r="AF203" i="52"/>
  <c r="AG203" i="52"/>
  <c r="AH203" i="52"/>
  <c r="AI203" i="52"/>
  <c r="AJ203" i="52"/>
  <c r="AK203" i="52"/>
  <c r="AM203" i="52"/>
  <c r="AN203" i="52"/>
  <c r="AO203" i="52"/>
  <c r="AP203" i="52"/>
  <c r="AR203" i="52"/>
  <c r="AS203" i="52"/>
  <c r="AT203" i="52"/>
  <c r="AU203" i="52"/>
  <c r="AW203" i="52"/>
  <c r="AY203" i="52"/>
  <c r="BA203" i="52"/>
  <c r="BB203" i="52"/>
  <c r="BD203" i="52"/>
  <c r="BE203" i="52"/>
  <c r="BF203" i="52"/>
  <c r="BG203" i="52"/>
  <c r="BH203" i="52"/>
  <c r="BI203" i="52"/>
  <c r="BJ203" i="52"/>
  <c r="BL203" i="52"/>
  <c r="A204" i="52"/>
  <c r="B204" i="52"/>
  <c r="D204" i="52"/>
  <c r="E204" i="52"/>
  <c r="F204" i="52"/>
  <c r="G204" i="52"/>
  <c r="H204" i="52"/>
  <c r="I204" i="52"/>
  <c r="J204" i="52"/>
  <c r="K204" i="52"/>
  <c r="L204" i="52"/>
  <c r="M204" i="52"/>
  <c r="N204" i="52"/>
  <c r="O204" i="52"/>
  <c r="Q204" i="52"/>
  <c r="R204" i="52"/>
  <c r="S204" i="52"/>
  <c r="U204" i="52"/>
  <c r="V204" i="52"/>
  <c r="W204" i="52"/>
  <c r="X204" i="52"/>
  <c r="Y204" i="52"/>
  <c r="Z204" i="52"/>
  <c r="AA204" i="52"/>
  <c r="AC204" i="52"/>
  <c r="AD204" i="52"/>
  <c r="AE204" i="52"/>
  <c r="AF204" i="52"/>
  <c r="AG204" i="52"/>
  <c r="AH204" i="52"/>
  <c r="AI204" i="52"/>
  <c r="AJ204" i="52"/>
  <c r="AK204" i="52"/>
  <c r="AM204" i="52"/>
  <c r="AN204" i="52"/>
  <c r="AO204" i="52"/>
  <c r="AP204" i="52"/>
  <c r="AR204" i="52"/>
  <c r="AS204" i="52"/>
  <c r="AT204" i="52"/>
  <c r="AU204" i="52"/>
  <c r="AW204" i="52"/>
  <c r="AY204" i="52"/>
  <c r="BA204" i="52"/>
  <c r="BB204" i="52"/>
  <c r="BD204" i="52"/>
  <c r="BE204" i="52"/>
  <c r="BF204" i="52"/>
  <c r="BG204" i="52"/>
  <c r="BH204" i="52"/>
  <c r="BI204" i="52"/>
  <c r="BJ204" i="52"/>
  <c r="BL204" i="52"/>
  <c r="A205" i="52"/>
  <c r="B205" i="52"/>
  <c r="D205" i="52"/>
  <c r="E205" i="52"/>
  <c r="F205" i="52"/>
  <c r="G205" i="52"/>
  <c r="H205" i="52"/>
  <c r="I205" i="52"/>
  <c r="J205" i="52"/>
  <c r="K205" i="52"/>
  <c r="L205" i="52"/>
  <c r="M205" i="52"/>
  <c r="N205" i="52"/>
  <c r="O205" i="52"/>
  <c r="Q205" i="52"/>
  <c r="R205" i="52"/>
  <c r="S205" i="52"/>
  <c r="U205" i="52"/>
  <c r="V205" i="52"/>
  <c r="W205" i="52"/>
  <c r="X205" i="52"/>
  <c r="Y205" i="52"/>
  <c r="Z205" i="52"/>
  <c r="AA205" i="52"/>
  <c r="AC205" i="52"/>
  <c r="AD205" i="52"/>
  <c r="AE205" i="52"/>
  <c r="AF205" i="52"/>
  <c r="AG205" i="52"/>
  <c r="AH205" i="52"/>
  <c r="AI205" i="52"/>
  <c r="AJ205" i="52"/>
  <c r="AK205" i="52"/>
  <c r="AM205" i="52"/>
  <c r="AN205" i="52"/>
  <c r="AO205" i="52"/>
  <c r="AP205" i="52"/>
  <c r="AR205" i="52"/>
  <c r="AS205" i="52"/>
  <c r="AT205" i="52"/>
  <c r="AU205" i="52"/>
  <c r="AW205" i="52"/>
  <c r="AY205" i="52"/>
  <c r="BA205" i="52"/>
  <c r="BB205" i="52"/>
  <c r="BD205" i="52"/>
  <c r="BE205" i="52"/>
  <c r="BF205" i="52"/>
  <c r="BG205" i="52"/>
  <c r="BH205" i="52"/>
  <c r="BI205" i="52"/>
  <c r="BJ205" i="52"/>
  <c r="BL205" i="52"/>
  <c r="A206" i="52"/>
  <c r="B206" i="52"/>
  <c r="D206" i="52"/>
  <c r="E206" i="52"/>
  <c r="F206" i="52"/>
  <c r="G206" i="52"/>
  <c r="H206" i="52"/>
  <c r="I206" i="52"/>
  <c r="J206" i="52"/>
  <c r="K206" i="52"/>
  <c r="L206" i="52"/>
  <c r="M206" i="52"/>
  <c r="N206" i="52"/>
  <c r="O206" i="52"/>
  <c r="Q206" i="52"/>
  <c r="R206" i="52"/>
  <c r="S206" i="52"/>
  <c r="U206" i="52"/>
  <c r="V206" i="52"/>
  <c r="W206" i="52"/>
  <c r="X206" i="52"/>
  <c r="Y206" i="52"/>
  <c r="Z206" i="52"/>
  <c r="AA206" i="52"/>
  <c r="AC206" i="52"/>
  <c r="AD206" i="52"/>
  <c r="AE206" i="52"/>
  <c r="AF206" i="52"/>
  <c r="AG206" i="52"/>
  <c r="AH206" i="52"/>
  <c r="AI206" i="52"/>
  <c r="AJ206" i="52"/>
  <c r="AK206" i="52"/>
  <c r="AM206" i="52"/>
  <c r="AN206" i="52"/>
  <c r="AO206" i="52"/>
  <c r="AP206" i="52"/>
  <c r="AR206" i="52"/>
  <c r="AS206" i="52"/>
  <c r="AT206" i="52"/>
  <c r="AU206" i="52"/>
  <c r="AW206" i="52"/>
  <c r="AY206" i="52"/>
  <c r="BA206" i="52"/>
  <c r="BB206" i="52"/>
  <c r="BD206" i="52"/>
  <c r="BE206" i="52"/>
  <c r="BF206" i="52"/>
  <c r="BG206" i="52"/>
  <c r="BH206" i="52"/>
  <c r="BI206" i="52"/>
  <c r="BJ206" i="52"/>
  <c r="BL206" i="52"/>
  <c r="A207" i="52"/>
  <c r="B207" i="52"/>
  <c r="D207" i="52"/>
  <c r="E207" i="52"/>
  <c r="F207" i="52"/>
  <c r="G207" i="52"/>
  <c r="H207" i="52"/>
  <c r="I207" i="52"/>
  <c r="J207" i="52"/>
  <c r="K207" i="52"/>
  <c r="L207" i="52"/>
  <c r="M207" i="52"/>
  <c r="N207" i="52"/>
  <c r="O207" i="52"/>
  <c r="Q207" i="52"/>
  <c r="R207" i="52"/>
  <c r="S207" i="52"/>
  <c r="U207" i="52"/>
  <c r="V207" i="52"/>
  <c r="W207" i="52"/>
  <c r="X207" i="52"/>
  <c r="Y207" i="52"/>
  <c r="Z207" i="52"/>
  <c r="AA207" i="52"/>
  <c r="AC207" i="52"/>
  <c r="AD207" i="52"/>
  <c r="AE207" i="52"/>
  <c r="AF207" i="52"/>
  <c r="AG207" i="52"/>
  <c r="AH207" i="52"/>
  <c r="AI207" i="52"/>
  <c r="AJ207" i="52"/>
  <c r="AK207" i="52"/>
  <c r="AM207" i="52"/>
  <c r="AN207" i="52"/>
  <c r="AO207" i="52"/>
  <c r="AP207" i="52"/>
  <c r="AR207" i="52"/>
  <c r="AS207" i="52"/>
  <c r="AT207" i="52"/>
  <c r="AU207" i="52"/>
  <c r="AW207" i="52"/>
  <c r="AY207" i="52"/>
  <c r="BA207" i="52"/>
  <c r="BB207" i="52"/>
  <c r="BD207" i="52"/>
  <c r="BE207" i="52"/>
  <c r="BF207" i="52"/>
  <c r="BG207" i="52"/>
  <c r="BH207" i="52"/>
  <c r="BI207" i="52"/>
  <c r="BJ207" i="52"/>
  <c r="BL207" i="52"/>
  <c r="A208" i="52"/>
  <c r="B208" i="52"/>
  <c r="D208" i="52"/>
  <c r="E208" i="52"/>
  <c r="F208" i="52"/>
  <c r="G208" i="52"/>
  <c r="H208" i="52"/>
  <c r="I208" i="52"/>
  <c r="J208" i="52"/>
  <c r="K208" i="52"/>
  <c r="L208" i="52"/>
  <c r="M208" i="52"/>
  <c r="N208" i="52"/>
  <c r="O208" i="52"/>
  <c r="Q208" i="52"/>
  <c r="R208" i="52"/>
  <c r="S208" i="52"/>
  <c r="U208" i="52"/>
  <c r="V208" i="52"/>
  <c r="W208" i="52"/>
  <c r="X208" i="52"/>
  <c r="Y208" i="52"/>
  <c r="Z208" i="52"/>
  <c r="AA208" i="52"/>
  <c r="AC208" i="52"/>
  <c r="AD208" i="52"/>
  <c r="AE208" i="52"/>
  <c r="AF208" i="52"/>
  <c r="AG208" i="52"/>
  <c r="AH208" i="52"/>
  <c r="AI208" i="52"/>
  <c r="AJ208" i="52"/>
  <c r="AK208" i="52"/>
  <c r="AM208" i="52"/>
  <c r="AN208" i="52"/>
  <c r="AO208" i="52"/>
  <c r="AP208" i="52"/>
  <c r="AR208" i="52"/>
  <c r="AS208" i="52"/>
  <c r="AT208" i="52"/>
  <c r="AU208" i="52"/>
  <c r="AW208" i="52"/>
  <c r="AY208" i="52"/>
  <c r="BA208" i="52"/>
  <c r="BB208" i="52"/>
  <c r="BD208" i="52"/>
  <c r="BE208" i="52"/>
  <c r="BF208" i="52"/>
  <c r="BG208" i="52"/>
  <c r="BH208" i="52"/>
  <c r="BI208" i="52"/>
  <c r="BJ208" i="52"/>
  <c r="BL208" i="52"/>
  <c r="A209" i="52"/>
  <c r="B209" i="52"/>
  <c r="D209" i="52"/>
  <c r="E209" i="52"/>
  <c r="F209" i="52"/>
  <c r="G209" i="52"/>
  <c r="H209" i="52"/>
  <c r="I209" i="52"/>
  <c r="J209" i="52"/>
  <c r="K209" i="52"/>
  <c r="L209" i="52"/>
  <c r="M209" i="52"/>
  <c r="N209" i="52"/>
  <c r="O209" i="52"/>
  <c r="Q209" i="52"/>
  <c r="R209" i="52"/>
  <c r="S209" i="52"/>
  <c r="U209" i="52"/>
  <c r="V209" i="52"/>
  <c r="W209" i="52"/>
  <c r="X209" i="52"/>
  <c r="Y209" i="52"/>
  <c r="Z209" i="52"/>
  <c r="AA209" i="52"/>
  <c r="AC209" i="52"/>
  <c r="AD209" i="52"/>
  <c r="AE209" i="52"/>
  <c r="AF209" i="52"/>
  <c r="AG209" i="52"/>
  <c r="AH209" i="52"/>
  <c r="AI209" i="52"/>
  <c r="AJ209" i="52"/>
  <c r="AK209" i="52"/>
  <c r="AM209" i="52"/>
  <c r="AN209" i="52"/>
  <c r="AO209" i="52"/>
  <c r="AP209" i="52"/>
  <c r="AR209" i="52"/>
  <c r="AS209" i="52"/>
  <c r="AT209" i="52"/>
  <c r="AU209" i="52"/>
  <c r="AW209" i="52"/>
  <c r="AY209" i="52"/>
  <c r="BA209" i="52"/>
  <c r="BB209" i="52"/>
  <c r="BD209" i="52"/>
  <c r="BE209" i="52"/>
  <c r="BF209" i="52"/>
  <c r="BG209" i="52"/>
  <c r="BH209" i="52"/>
  <c r="BI209" i="52"/>
  <c r="BJ209" i="52"/>
  <c r="BL209" i="52"/>
  <c r="A210" i="52"/>
  <c r="B210" i="52"/>
  <c r="D210" i="52"/>
  <c r="E210" i="52"/>
  <c r="F210" i="52"/>
  <c r="G210" i="52"/>
  <c r="H210" i="52"/>
  <c r="I210" i="52"/>
  <c r="J210" i="52"/>
  <c r="K210" i="52"/>
  <c r="L210" i="52"/>
  <c r="M210" i="52"/>
  <c r="N210" i="52"/>
  <c r="O210" i="52"/>
  <c r="Q210" i="52"/>
  <c r="R210" i="52"/>
  <c r="S210" i="52"/>
  <c r="U210" i="52"/>
  <c r="V210" i="52"/>
  <c r="W210" i="52"/>
  <c r="X210" i="52"/>
  <c r="Y210" i="52"/>
  <c r="Z210" i="52"/>
  <c r="AA210" i="52"/>
  <c r="AC210" i="52"/>
  <c r="AD210" i="52"/>
  <c r="AE210" i="52"/>
  <c r="AF210" i="52"/>
  <c r="AG210" i="52"/>
  <c r="AH210" i="52"/>
  <c r="AI210" i="52"/>
  <c r="AJ210" i="52"/>
  <c r="AK210" i="52"/>
  <c r="AM210" i="52"/>
  <c r="AN210" i="52"/>
  <c r="AO210" i="52"/>
  <c r="AP210" i="52"/>
  <c r="AR210" i="52"/>
  <c r="AS210" i="52"/>
  <c r="AT210" i="52"/>
  <c r="AU210" i="52"/>
  <c r="AW210" i="52"/>
  <c r="AY210" i="52"/>
  <c r="BA210" i="52"/>
  <c r="BB210" i="52"/>
  <c r="BD210" i="52"/>
  <c r="BE210" i="52"/>
  <c r="BF210" i="52"/>
  <c r="BG210" i="52"/>
  <c r="BH210" i="52"/>
  <c r="BI210" i="52"/>
  <c r="BJ210" i="52"/>
  <c r="BL210" i="52"/>
  <c r="A211" i="52"/>
  <c r="B211" i="52"/>
  <c r="D211" i="52"/>
  <c r="E211" i="52"/>
  <c r="F211" i="52"/>
  <c r="G211" i="52"/>
  <c r="H211" i="52"/>
  <c r="I211" i="52"/>
  <c r="J211" i="52"/>
  <c r="K211" i="52"/>
  <c r="L211" i="52"/>
  <c r="M211" i="52"/>
  <c r="N211" i="52"/>
  <c r="O211" i="52"/>
  <c r="Q211" i="52"/>
  <c r="R211" i="52"/>
  <c r="S211" i="52"/>
  <c r="U211" i="52"/>
  <c r="V211" i="52"/>
  <c r="W211" i="52"/>
  <c r="X211" i="52"/>
  <c r="Y211" i="52"/>
  <c r="Z211" i="52"/>
  <c r="AA211" i="52"/>
  <c r="AC211" i="52"/>
  <c r="AD211" i="52"/>
  <c r="AE211" i="52"/>
  <c r="AF211" i="52"/>
  <c r="AG211" i="52"/>
  <c r="AH211" i="52"/>
  <c r="AI211" i="52"/>
  <c r="AJ211" i="52"/>
  <c r="AK211" i="52"/>
  <c r="AM211" i="52"/>
  <c r="AN211" i="52"/>
  <c r="AO211" i="52"/>
  <c r="AP211" i="52"/>
  <c r="AR211" i="52"/>
  <c r="AS211" i="52"/>
  <c r="AT211" i="52"/>
  <c r="AU211" i="52"/>
  <c r="AW211" i="52"/>
  <c r="AY211" i="52"/>
  <c r="BA211" i="52"/>
  <c r="BB211" i="52"/>
  <c r="BD211" i="52"/>
  <c r="BE211" i="52"/>
  <c r="BF211" i="52"/>
  <c r="BG211" i="52"/>
  <c r="BH211" i="52"/>
  <c r="BI211" i="52"/>
  <c r="BJ211" i="52"/>
  <c r="BL211" i="52"/>
  <c r="A212" i="52"/>
  <c r="B212" i="52"/>
  <c r="D212" i="52"/>
  <c r="E212" i="52"/>
  <c r="F212" i="52"/>
  <c r="G212" i="52"/>
  <c r="H212" i="52"/>
  <c r="I212" i="52"/>
  <c r="J212" i="52"/>
  <c r="K212" i="52"/>
  <c r="L212" i="52"/>
  <c r="M212" i="52"/>
  <c r="N212" i="52"/>
  <c r="O212" i="52"/>
  <c r="Q212" i="52"/>
  <c r="R212" i="52"/>
  <c r="S212" i="52"/>
  <c r="U212" i="52"/>
  <c r="V212" i="52"/>
  <c r="W212" i="52"/>
  <c r="X212" i="52"/>
  <c r="Y212" i="52"/>
  <c r="Z212" i="52"/>
  <c r="AA212" i="52"/>
  <c r="AC212" i="52"/>
  <c r="AD212" i="52"/>
  <c r="AE212" i="52"/>
  <c r="AF212" i="52"/>
  <c r="AG212" i="52"/>
  <c r="AH212" i="52"/>
  <c r="AI212" i="52"/>
  <c r="AJ212" i="52"/>
  <c r="AK212" i="52"/>
  <c r="AM212" i="52"/>
  <c r="AN212" i="52"/>
  <c r="AO212" i="52"/>
  <c r="AP212" i="52"/>
  <c r="AR212" i="52"/>
  <c r="AS212" i="52"/>
  <c r="AT212" i="52"/>
  <c r="AU212" i="52"/>
  <c r="AW212" i="52"/>
  <c r="AY212" i="52"/>
  <c r="BA212" i="52"/>
  <c r="BB212" i="52"/>
  <c r="BD212" i="52"/>
  <c r="BE212" i="52"/>
  <c r="BF212" i="52"/>
  <c r="BG212" i="52"/>
  <c r="BH212" i="52"/>
  <c r="BI212" i="52"/>
  <c r="BJ212" i="52"/>
  <c r="BL212" i="52"/>
  <c r="A213" i="52"/>
  <c r="B213" i="52"/>
  <c r="D213" i="52"/>
  <c r="E213" i="52"/>
  <c r="F213" i="52"/>
  <c r="G213" i="52"/>
  <c r="H213" i="52"/>
  <c r="I213" i="52"/>
  <c r="J213" i="52"/>
  <c r="K213" i="52"/>
  <c r="L213" i="52"/>
  <c r="M213" i="52"/>
  <c r="N213" i="52"/>
  <c r="O213" i="52"/>
  <c r="Q213" i="52"/>
  <c r="R213" i="52"/>
  <c r="S213" i="52"/>
  <c r="U213" i="52"/>
  <c r="V213" i="52"/>
  <c r="W213" i="52"/>
  <c r="X213" i="52"/>
  <c r="Y213" i="52"/>
  <c r="Z213" i="52"/>
  <c r="AA213" i="52"/>
  <c r="AC213" i="52"/>
  <c r="AD213" i="52"/>
  <c r="AE213" i="52"/>
  <c r="AF213" i="52"/>
  <c r="AG213" i="52"/>
  <c r="AH213" i="52"/>
  <c r="AI213" i="52"/>
  <c r="AJ213" i="52"/>
  <c r="AK213" i="52"/>
  <c r="AM213" i="52"/>
  <c r="AN213" i="52"/>
  <c r="AO213" i="52"/>
  <c r="AP213" i="52"/>
  <c r="AR213" i="52"/>
  <c r="AS213" i="52"/>
  <c r="AT213" i="52"/>
  <c r="AU213" i="52"/>
  <c r="AW213" i="52"/>
  <c r="AY213" i="52"/>
  <c r="BA213" i="52"/>
  <c r="BB213" i="52"/>
  <c r="BD213" i="52"/>
  <c r="BE213" i="52"/>
  <c r="BF213" i="52"/>
  <c r="BG213" i="52"/>
  <c r="BH213" i="52"/>
  <c r="BI213" i="52"/>
  <c r="BJ213" i="52"/>
  <c r="BL213" i="52"/>
  <c r="A214" i="52"/>
  <c r="B214" i="52"/>
  <c r="D214" i="52"/>
  <c r="E214" i="52"/>
  <c r="F214" i="52"/>
  <c r="G214" i="52"/>
  <c r="H214" i="52"/>
  <c r="I214" i="52"/>
  <c r="J214" i="52"/>
  <c r="K214" i="52"/>
  <c r="L214" i="52"/>
  <c r="M214" i="52"/>
  <c r="N214" i="52"/>
  <c r="O214" i="52"/>
  <c r="Q214" i="52"/>
  <c r="R214" i="52"/>
  <c r="S214" i="52"/>
  <c r="U214" i="52"/>
  <c r="V214" i="52"/>
  <c r="W214" i="52"/>
  <c r="X214" i="52"/>
  <c r="Y214" i="52"/>
  <c r="Z214" i="52"/>
  <c r="AA214" i="52"/>
  <c r="AC214" i="52"/>
  <c r="AD214" i="52"/>
  <c r="AE214" i="52"/>
  <c r="AF214" i="52"/>
  <c r="AG214" i="52"/>
  <c r="AH214" i="52"/>
  <c r="AI214" i="52"/>
  <c r="AJ214" i="52"/>
  <c r="AK214" i="52"/>
  <c r="AM214" i="52"/>
  <c r="AN214" i="52"/>
  <c r="AO214" i="52"/>
  <c r="AP214" i="52"/>
  <c r="AR214" i="52"/>
  <c r="AS214" i="52"/>
  <c r="AT214" i="52"/>
  <c r="AU214" i="52"/>
  <c r="AW214" i="52"/>
  <c r="AY214" i="52"/>
  <c r="BA214" i="52"/>
  <c r="BB214" i="52"/>
  <c r="BD214" i="52"/>
  <c r="BE214" i="52"/>
  <c r="BF214" i="52"/>
  <c r="BG214" i="52"/>
  <c r="BH214" i="52"/>
  <c r="BI214" i="52"/>
  <c r="BJ214" i="52"/>
  <c r="BL214" i="52"/>
  <c r="A215" i="52"/>
  <c r="B215" i="52"/>
  <c r="D215" i="52"/>
  <c r="E215" i="52"/>
  <c r="F215" i="52"/>
  <c r="G215" i="52"/>
  <c r="H215" i="52"/>
  <c r="I215" i="52"/>
  <c r="J215" i="52"/>
  <c r="K215" i="52"/>
  <c r="L215" i="52"/>
  <c r="M215" i="52"/>
  <c r="N215" i="52"/>
  <c r="O215" i="52"/>
  <c r="Q215" i="52"/>
  <c r="R215" i="52"/>
  <c r="S215" i="52"/>
  <c r="U215" i="52"/>
  <c r="V215" i="52"/>
  <c r="W215" i="52"/>
  <c r="X215" i="52"/>
  <c r="Y215" i="52"/>
  <c r="Z215" i="52"/>
  <c r="AA215" i="52"/>
  <c r="AC215" i="52"/>
  <c r="AD215" i="52"/>
  <c r="AE215" i="52"/>
  <c r="AF215" i="52"/>
  <c r="AG215" i="52"/>
  <c r="AH215" i="52"/>
  <c r="AI215" i="52"/>
  <c r="AJ215" i="52"/>
  <c r="AK215" i="52"/>
  <c r="AM215" i="52"/>
  <c r="AN215" i="52"/>
  <c r="AO215" i="52"/>
  <c r="AP215" i="52"/>
  <c r="AR215" i="52"/>
  <c r="AS215" i="52"/>
  <c r="AT215" i="52"/>
  <c r="AU215" i="52"/>
  <c r="AW215" i="52"/>
  <c r="AY215" i="52"/>
  <c r="BA215" i="52"/>
  <c r="BB215" i="52"/>
  <c r="BD215" i="52"/>
  <c r="BE215" i="52"/>
  <c r="BF215" i="52"/>
  <c r="BG215" i="52"/>
  <c r="BH215" i="52"/>
  <c r="BI215" i="52"/>
  <c r="BJ215" i="52"/>
  <c r="BL215" i="52"/>
  <c r="A216" i="52"/>
  <c r="B216" i="52"/>
  <c r="D216" i="52"/>
  <c r="E216" i="52"/>
  <c r="F216" i="52"/>
  <c r="G216" i="52"/>
  <c r="H216" i="52"/>
  <c r="I216" i="52"/>
  <c r="J216" i="52"/>
  <c r="K216" i="52"/>
  <c r="L216" i="52"/>
  <c r="M216" i="52"/>
  <c r="N216" i="52"/>
  <c r="O216" i="52"/>
  <c r="Q216" i="52"/>
  <c r="R216" i="52"/>
  <c r="S216" i="52"/>
  <c r="U216" i="52"/>
  <c r="V216" i="52"/>
  <c r="W216" i="52"/>
  <c r="X216" i="52"/>
  <c r="Y216" i="52"/>
  <c r="Z216" i="52"/>
  <c r="AA216" i="52"/>
  <c r="AC216" i="52"/>
  <c r="AD216" i="52"/>
  <c r="AE216" i="52"/>
  <c r="AF216" i="52"/>
  <c r="AG216" i="52"/>
  <c r="AH216" i="52"/>
  <c r="AI216" i="52"/>
  <c r="AJ216" i="52"/>
  <c r="AK216" i="52"/>
  <c r="AM216" i="52"/>
  <c r="AN216" i="52"/>
  <c r="AO216" i="52"/>
  <c r="AP216" i="52"/>
  <c r="AR216" i="52"/>
  <c r="AS216" i="52"/>
  <c r="AT216" i="52"/>
  <c r="AU216" i="52"/>
  <c r="AW216" i="52"/>
  <c r="AY216" i="52"/>
  <c r="BA216" i="52"/>
  <c r="BB216" i="52"/>
  <c r="BD216" i="52"/>
  <c r="BE216" i="52"/>
  <c r="BF216" i="52"/>
  <c r="BG216" i="52"/>
  <c r="BH216" i="52"/>
  <c r="BI216" i="52"/>
  <c r="BJ216" i="52"/>
  <c r="BL216" i="52"/>
  <c r="A217" i="52"/>
  <c r="B217" i="52"/>
  <c r="D217" i="52"/>
  <c r="E217" i="52"/>
  <c r="F217" i="52"/>
  <c r="G217" i="52"/>
  <c r="H217" i="52"/>
  <c r="I217" i="52"/>
  <c r="J217" i="52"/>
  <c r="K217" i="52"/>
  <c r="L217" i="52"/>
  <c r="M217" i="52"/>
  <c r="N217" i="52"/>
  <c r="O217" i="52"/>
  <c r="Q217" i="52"/>
  <c r="R217" i="52"/>
  <c r="S217" i="52"/>
  <c r="U217" i="52"/>
  <c r="V217" i="52"/>
  <c r="W217" i="52"/>
  <c r="X217" i="52"/>
  <c r="Y217" i="52"/>
  <c r="Z217" i="52"/>
  <c r="AA217" i="52"/>
  <c r="AC217" i="52"/>
  <c r="AD217" i="52"/>
  <c r="AE217" i="52"/>
  <c r="AF217" i="52"/>
  <c r="AG217" i="52"/>
  <c r="AH217" i="52"/>
  <c r="AI217" i="52"/>
  <c r="AJ217" i="52"/>
  <c r="AK217" i="52"/>
  <c r="AM217" i="52"/>
  <c r="AN217" i="52"/>
  <c r="AO217" i="52"/>
  <c r="AP217" i="52"/>
  <c r="AR217" i="52"/>
  <c r="AS217" i="52"/>
  <c r="AT217" i="52"/>
  <c r="AU217" i="52"/>
  <c r="AW217" i="52"/>
  <c r="AY217" i="52"/>
  <c r="BA217" i="52"/>
  <c r="BB217" i="52"/>
  <c r="BD217" i="52"/>
  <c r="BE217" i="52"/>
  <c r="BF217" i="52"/>
  <c r="BG217" i="52"/>
  <c r="BH217" i="52"/>
  <c r="BI217" i="52"/>
  <c r="BJ217" i="52"/>
  <c r="BL217" i="52"/>
  <c r="A218" i="52"/>
  <c r="B218" i="52"/>
  <c r="D218" i="52"/>
  <c r="E218" i="52"/>
  <c r="F218" i="52"/>
  <c r="G218" i="52"/>
  <c r="H218" i="52"/>
  <c r="I218" i="52"/>
  <c r="J218" i="52"/>
  <c r="K218" i="52"/>
  <c r="L218" i="52"/>
  <c r="M218" i="52"/>
  <c r="N218" i="52"/>
  <c r="O218" i="52"/>
  <c r="Q218" i="52"/>
  <c r="R218" i="52"/>
  <c r="S218" i="52"/>
  <c r="U218" i="52"/>
  <c r="V218" i="52"/>
  <c r="W218" i="52"/>
  <c r="X218" i="52"/>
  <c r="Y218" i="52"/>
  <c r="Z218" i="52"/>
  <c r="AA218" i="52"/>
  <c r="AC218" i="52"/>
  <c r="AD218" i="52"/>
  <c r="AE218" i="52"/>
  <c r="AF218" i="52"/>
  <c r="AG218" i="52"/>
  <c r="AH218" i="52"/>
  <c r="AI218" i="52"/>
  <c r="AJ218" i="52"/>
  <c r="AK218" i="52"/>
  <c r="AM218" i="52"/>
  <c r="AN218" i="52"/>
  <c r="AO218" i="52"/>
  <c r="AP218" i="52"/>
  <c r="AR218" i="52"/>
  <c r="AS218" i="52"/>
  <c r="AT218" i="52"/>
  <c r="AU218" i="52"/>
  <c r="AW218" i="52"/>
  <c r="AY218" i="52"/>
  <c r="BA218" i="52"/>
  <c r="BB218" i="52"/>
  <c r="BD218" i="52"/>
  <c r="BE218" i="52"/>
  <c r="BF218" i="52"/>
  <c r="BG218" i="52"/>
  <c r="BH218" i="52"/>
  <c r="BI218" i="52"/>
  <c r="BJ218" i="52"/>
  <c r="BL218" i="52"/>
  <c r="A219" i="52"/>
  <c r="B219" i="52"/>
  <c r="D219" i="52"/>
  <c r="E219" i="52"/>
  <c r="F219" i="52"/>
  <c r="G219" i="52"/>
  <c r="H219" i="52"/>
  <c r="I219" i="52"/>
  <c r="J219" i="52"/>
  <c r="K219" i="52"/>
  <c r="L219" i="52"/>
  <c r="M219" i="52"/>
  <c r="N219" i="52"/>
  <c r="O219" i="52"/>
  <c r="Q219" i="52"/>
  <c r="R219" i="52"/>
  <c r="S219" i="52"/>
  <c r="U219" i="52"/>
  <c r="V219" i="52"/>
  <c r="W219" i="52"/>
  <c r="X219" i="52"/>
  <c r="Y219" i="52"/>
  <c r="Z219" i="52"/>
  <c r="AA219" i="52"/>
  <c r="AC219" i="52"/>
  <c r="AD219" i="52"/>
  <c r="AE219" i="52"/>
  <c r="AF219" i="52"/>
  <c r="AG219" i="52"/>
  <c r="AH219" i="52"/>
  <c r="AI219" i="52"/>
  <c r="AJ219" i="52"/>
  <c r="AK219" i="52"/>
  <c r="AM219" i="52"/>
  <c r="AN219" i="52"/>
  <c r="AO219" i="52"/>
  <c r="AP219" i="52"/>
  <c r="AR219" i="52"/>
  <c r="AS219" i="52"/>
  <c r="AT219" i="52"/>
  <c r="AU219" i="52"/>
  <c r="AW219" i="52"/>
  <c r="AY219" i="52"/>
  <c r="BA219" i="52"/>
  <c r="BB219" i="52"/>
  <c r="BD219" i="52"/>
  <c r="BE219" i="52"/>
  <c r="BF219" i="52"/>
  <c r="BG219" i="52"/>
  <c r="BH219" i="52"/>
  <c r="BI219" i="52"/>
  <c r="BJ219" i="52"/>
  <c r="BL219" i="52"/>
  <c r="A220" i="52"/>
  <c r="B220" i="52"/>
  <c r="D220" i="52"/>
  <c r="E220" i="52"/>
  <c r="F220" i="52"/>
  <c r="G220" i="52"/>
  <c r="H220" i="52"/>
  <c r="I220" i="52"/>
  <c r="J220" i="52"/>
  <c r="K220" i="52"/>
  <c r="L220" i="52"/>
  <c r="M220" i="52"/>
  <c r="N220" i="52"/>
  <c r="O220" i="52"/>
  <c r="Q220" i="52"/>
  <c r="R220" i="52"/>
  <c r="S220" i="52"/>
  <c r="U220" i="52"/>
  <c r="V220" i="52"/>
  <c r="W220" i="52"/>
  <c r="X220" i="52"/>
  <c r="Y220" i="52"/>
  <c r="Z220" i="52"/>
  <c r="AA220" i="52"/>
  <c r="AC220" i="52"/>
  <c r="AD220" i="52"/>
  <c r="AE220" i="52"/>
  <c r="AF220" i="52"/>
  <c r="AG220" i="52"/>
  <c r="AH220" i="52"/>
  <c r="AI220" i="52"/>
  <c r="AJ220" i="52"/>
  <c r="AK220" i="52"/>
  <c r="AM220" i="52"/>
  <c r="AN220" i="52"/>
  <c r="AO220" i="52"/>
  <c r="AP220" i="52"/>
  <c r="AR220" i="52"/>
  <c r="AS220" i="52"/>
  <c r="AT220" i="52"/>
  <c r="AU220" i="52"/>
  <c r="AW220" i="52"/>
  <c r="AY220" i="52"/>
  <c r="BA220" i="52"/>
  <c r="BB220" i="52"/>
  <c r="BD220" i="52"/>
  <c r="BE220" i="52"/>
  <c r="BF220" i="52"/>
  <c r="BG220" i="52"/>
  <c r="BH220" i="52"/>
  <c r="BI220" i="52"/>
  <c r="BJ220" i="52"/>
  <c r="BL220" i="52"/>
  <c r="A221" i="52"/>
  <c r="B221" i="52"/>
  <c r="D221" i="52"/>
  <c r="E221" i="52"/>
  <c r="F221" i="52"/>
  <c r="G221" i="52"/>
  <c r="H221" i="52"/>
  <c r="I221" i="52"/>
  <c r="J221" i="52"/>
  <c r="K221" i="52"/>
  <c r="L221" i="52"/>
  <c r="M221" i="52"/>
  <c r="N221" i="52"/>
  <c r="O221" i="52"/>
  <c r="Q221" i="52"/>
  <c r="R221" i="52"/>
  <c r="S221" i="52"/>
  <c r="U221" i="52"/>
  <c r="V221" i="52"/>
  <c r="W221" i="52"/>
  <c r="X221" i="52"/>
  <c r="Y221" i="52"/>
  <c r="Z221" i="52"/>
  <c r="AA221" i="52"/>
  <c r="AC221" i="52"/>
  <c r="AD221" i="52"/>
  <c r="AE221" i="52"/>
  <c r="AF221" i="52"/>
  <c r="AG221" i="52"/>
  <c r="AH221" i="52"/>
  <c r="AI221" i="52"/>
  <c r="AJ221" i="52"/>
  <c r="AK221" i="52"/>
  <c r="AM221" i="52"/>
  <c r="AN221" i="52"/>
  <c r="AO221" i="52"/>
  <c r="AP221" i="52"/>
  <c r="AR221" i="52"/>
  <c r="AS221" i="52"/>
  <c r="AT221" i="52"/>
  <c r="AU221" i="52"/>
  <c r="AW221" i="52"/>
  <c r="AY221" i="52"/>
  <c r="BA221" i="52"/>
  <c r="BB221" i="52"/>
  <c r="BD221" i="52"/>
  <c r="BE221" i="52"/>
  <c r="BF221" i="52"/>
  <c r="BG221" i="52"/>
  <c r="BH221" i="52"/>
  <c r="BI221" i="52"/>
  <c r="BJ221" i="52"/>
  <c r="BL221" i="52"/>
  <c r="A222" i="52"/>
  <c r="B222" i="52"/>
  <c r="D222" i="52"/>
  <c r="E222" i="52"/>
  <c r="F222" i="52"/>
  <c r="G222" i="52"/>
  <c r="H222" i="52"/>
  <c r="I222" i="52"/>
  <c r="J222" i="52"/>
  <c r="K222" i="52"/>
  <c r="L222" i="52"/>
  <c r="M222" i="52"/>
  <c r="N222" i="52"/>
  <c r="O222" i="52"/>
  <c r="Q222" i="52"/>
  <c r="R222" i="52"/>
  <c r="S222" i="52"/>
  <c r="U222" i="52"/>
  <c r="V222" i="52"/>
  <c r="W222" i="52"/>
  <c r="X222" i="52"/>
  <c r="Y222" i="52"/>
  <c r="Z222" i="52"/>
  <c r="AA222" i="52"/>
  <c r="AC222" i="52"/>
  <c r="AD222" i="52"/>
  <c r="AE222" i="52"/>
  <c r="AF222" i="52"/>
  <c r="AG222" i="52"/>
  <c r="AH222" i="52"/>
  <c r="AI222" i="52"/>
  <c r="AJ222" i="52"/>
  <c r="AK222" i="52"/>
  <c r="AM222" i="52"/>
  <c r="AN222" i="52"/>
  <c r="AO222" i="52"/>
  <c r="AP222" i="52"/>
  <c r="AR222" i="52"/>
  <c r="AS222" i="52"/>
  <c r="AT222" i="52"/>
  <c r="AU222" i="52"/>
  <c r="AW222" i="52"/>
  <c r="AY222" i="52"/>
  <c r="BA222" i="52"/>
  <c r="BB222" i="52"/>
  <c r="BD222" i="52"/>
  <c r="BE222" i="52"/>
  <c r="BF222" i="52"/>
  <c r="BG222" i="52"/>
  <c r="BH222" i="52"/>
  <c r="BI222" i="52"/>
  <c r="BJ222" i="52"/>
  <c r="BL222" i="52"/>
  <c r="A223" i="52"/>
  <c r="B223" i="52"/>
  <c r="D223" i="52"/>
  <c r="E223" i="52"/>
  <c r="F223" i="52"/>
  <c r="G223" i="52"/>
  <c r="H223" i="52"/>
  <c r="I223" i="52"/>
  <c r="J223" i="52"/>
  <c r="K223" i="52"/>
  <c r="L223" i="52"/>
  <c r="M223" i="52"/>
  <c r="N223" i="52"/>
  <c r="O223" i="52"/>
  <c r="Q223" i="52"/>
  <c r="R223" i="52"/>
  <c r="S223" i="52"/>
  <c r="U223" i="52"/>
  <c r="V223" i="52"/>
  <c r="W223" i="52"/>
  <c r="X223" i="52"/>
  <c r="Y223" i="52"/>
  <c r="Z223" i="52"/>
  <c r="AA223" i="52"/>
  <c r="AC223" i="52"/>
  <c r="AD223" i="52"/>
  <c r="AE223" i="52"/>
  <c r="AF223" i="52"/>
  <c r="AG223" i="52"/>
  <c r="AH223" i="52"/>
  <c r="AI223" i="52"/>
  <c r="AJ223" i="52"/>
  <c r="AK223" i="52"/>
  <c r="AM223" i="52"/>
  <c r="AN223" i="52"/>
  <c r="AO223" i="52"/>
  <c r="AP223" i="52"/>
  <c r="AR223" i="52"/>
  <c r="AS223" i="52"/>
  <c r="AT223" i="52"/>
  <c r="AU223" i="52"/>
  <c r="AW223" i="52"/>
  <c r="AY223" i="52"/>
  <c r="BA223" i="52"/>
  <c r="BB223" i="52"/>
  <c r="BD223" i="52"/>
  <c r="BE223" i="52"/>
  <c r="BF223" i="52"/>
  <c r="BG223" i="52"/>
  <c r="BH223" i="52"/>
  <c r="BI223" i="52"/>
  <c r="BJ223" i="52"/>
  <c r="BL223" i="52"/>
  <c r="A224" i="52"/>
  <c r="B224" i="52"/>
  <c r="D224" i="52"/>
  <c r="E224" i="52"/>
  <c r="F224" i="52"/>
  <c r="G224" i="52"/>
  <c r="H224" i="52"/>
  <c r="I224" i="52"/>
  <c r="J224" i="52"/>
  <c r="K224" i="52"/>
  <c r="L224" i="52"/>
  <c r="M224" i="52"/>
  <c r="N224" i="52"/>
  <c r="O224" i="52"/>
  <c r="Q224" i="52"/>
  <c r="R224" i="52"/>
  <c r="S224" i="52"/>
  <c r="U224" i="52"/>
  <c r="V224" i="52"/>
  <c r="W224" i="52"/>
  <c r="X224" i="52"/>
  <c r="Y224" i="52"/>
  <c r="Z224" i="52"/>
  <c r="AA224" i="52"/>
  <c r="AC224" i="52"/>
  <c r="AD224" i="52"/>
  <c r="AE224" i="52"/>
  <c r="AF224" i="52"/>
  <c r="AG224" i="52"/>
  <c r="AH224" i="52"/>
  <c r="AI224" i="52"/>
  <c r="AJ224" i="52"/>
  <c r="AK224" i="52"/>
  <c r="AM224" i="52"/>
  <c r="AN224" i="52"/>
  <c r="AO224" i="52"/>
  <c r="AP224" i="52"/>
  <c r="AR224" i="52"/>
  <c r="AS224" i="52"/>
  <c r="AT224" i="52"/>
  <c r="AU224" i="52"/>
  <c r="AW224" i="52"/>
  <c r="AY224" i="52"/>
  <c r="BA224" i="52"/>
  <c r="BB224" i="52"/>
  <c r="BD224" i="52"/>
  <c r="BE224" i="52"/>
  <c r="BF224" i="52"/>
  <c r="BG224" i="52"/>
  <c r="BH224" i="52"/>
  <c r="BI224" i="52"/>
  <c r="BJ224" i="52"/>
  <c r="BL224" i="52"/>
  <c r="A225" i="52"/>
  <c r="B225" i="52"/>
  <c r="D225" i="52"/>
  <c r="E225" i="52"/>
  <c r="F225" i="52"/>
  <c r="G225" i="52"/>
  <c r="H225" i="52"/>
  <c r="I225" i="52"/>
  <c r="J225" i="52"/>
  <c r="K225" i="52"/>
  <c r="L225" i="52"/>
  <c r="M225" i="52"/>
  <c r="N225" i="52"/>
  <c r="O225" i="52"/>
  <c r="Q225" i="52"/>
  <c r="R225" i="52"/>
  <c r="S225" i="52"/>
  <c r="U225" i="52"/>
  <c r="V225" i="52"/>
  <c r="W225" i="52"/>
  <c r="X225" i="52"/>
  <c r="Y225" i="52"/>
  <c r="Z225" i="52"/>
  <c r="AA225" i="52"/>
  <c r="AC225" i="52"/>
  <c r="AD225" i="52"/>
  <c r="AE225" i="52"/>
  <c r="AF225" i="52"/>
  <c r="AG225" i="52"/>
  <c r="AH225" i="52"/>
  <c r="AI225" i="52"/>
  <c r="AJ225" i="52"/>
  <c r="AK225" i="52"/>
  <c r="AM225" i="52"/>
  <c r="AN225" i="52"/>
  <c r="AO225" i="52"/>
  <c r="AP225" i="52"/>
  <c r="AR225" i="52"/>
  <c r="AS225" i="52"/>
  <c r="AT225" i="52"/>
  <c r="AU225" i="52"/>
  <c r="AW225" i="52"/>
  <c r="AY225" i="52"/>
  <c r="BA225" i="52"/>
  <c r="BB225" i="52"/>
  <c r="BD225" i="52"/>
  <c r="BE225" i="52"/>
  <c r="BF225" i="52"/>
  <c r="BG225" i="52"/>
  <c r="BH225" i="52"/>
  <c r="BI225" i="52"/>
  <c r="BJ225" i="52"/>
  <c r="BL225" i="52"/>
  <c r="A226" i="52"/>
  <c r="B226" i="52"/>
  <c r="D226" i="52"/>
  <c r="E226" i="52"/>
  <c r="F226" i="52"/>
  <c r="G226" i="52"/>
  <c r="H226" i="52"/>
  <c r="I226" i="52"/>
  <c r="J226" i="52"/>
  <c r="K226" i="52"/>
  <c r="L226" i="52"/>
  <c r="M226" i="52"/>
  <c r="N226" i="52"/>
  <c r="O226" i="52"/>
  <c r="Q226" i="52"/>
  <c r="R226" i="52"/>
  <c r="S226" i="52"/>
  <c r="U226" i="52"/>
  <c r="V226" i="52"/>
  <c r="W226" i="52"/>
  <c r="X226" i="52"/>
  <c r="Y226" i="52"/>
  <c r="Z226" i="52"/>
  <c r="AA226" i="52"/>
  <c r="AC226" i="52"/>
  <c r="AD226" i="52"/>
  <c r="AE226" i="52"/>
  <c r="AF226" i="52"/>
  <c r="AG226" i="52"/>
  <c r="AH226" i="52"/>
  <c r="AI226" i="52"/>
  <c r="AJ226" i="52"/>
  <c r="AK226" i="52"/>
  <c r="AM226" i="52"/>
  <c r="AN226" i="52"/>
  <c r="AO226" i="52"/>
  <c r="AP226" i="52"/>
  <c r="AR226" i="52"/>
  <c r="AS226" i="52"/>
  <c r="AT226" i="52"/>
  <c r="AU226" i="52"/>
  <c r="AW226" i="52"/>
  <c r="AY226" i="52"/>
  <c r="BA226" i="52"/>
  <c r="BB226" i="52"/>
  <c r="BD226" i="52"/>
  <c r="BE226" i="52"/>
  <c r="BF226" i="52"/>
  <c r="BG226" i="52"/>
  <c r="BH226" i="52"/>
  <c r="BI226" i="52"/>
  <c r="BJ226" i="52"/>
  <c r="BL226" i="52"/>
  <c r="A227" i="52"/>
  <c r="B227" i="52"/>
  <c r="D227" i="52"/>
  <c r="E227" i="52"/>
  <c r="F227" i="52"/>
  <c r="G227" i="52"/>
  <c r="H227" i="52"/>
  <c r="I227" i="52"/>
  <c r="J227" i="52"/>
  <c r="K227" i="52"/>
  <c r="L227" i="52"/>
  <c r="M227" i="52"/>
  <c r="N227" i="52"/>
  <c r="O227" i="52"/>
  <c r="Q227" i="52"/>
  <c r="R227" i="52"/>
  <c r="S227" i="52"/>
  <c r="U227" i="52"/>
  <c r="V227" i="52"/>
  <c r="W227" i="52"/>
  <c r="X227" i="52"/>
  <c r="Y227" i="52"/>
  <c r="Z227" i="52"/>
  <c r="AA227" i="52"/>
  <c r="AC227" i="52"/>
  <c r="AD227" i="52"/>
  <c r="AE227" i="52"/>
  <c r="AF227" i="52"/>
  <c r="AG227" i="52"/>
  <c r="AH227" i="52"/>
  <c r="AI227" i="52"/>
  <c r="AJ227" i="52"/>
  <c r="AK227" i="52"/>
  <c r="AM227" i="52"/>
  <c r="AN227" i="52"/>
  <c r="AO227" i="52"/>
  <c r="AP227" i="52"/>
  <c r="AR227" i="52"/>
  <c r="AS227" i="52"/>
  <c r="AT227" i="52"/>
  <c r="AU227" i="52"/>
  <c r="AW227" i="52"/>
  <c r="AY227" i="52"/>
  <c r="BA227" i="52"/>
  <c r="BB227" i="52"/>
  <c r="BD227" i="52"/>
  <c r="BE227" i="52"/>
  <c r="BF227" i="52"/>
  <c r="BG227" i="52"/>
  <c r="BH227" i="52"/>
  <c r="BI227" i="52"/>
  <c r="BJ227" i="52"/>
  <c r="BL227" i="52"/>
  <c r="A228" i="52"/>
  <c r="B228" i="52"/>
  <c r="D228" i="52"/>
  <c r="E228" i="52"/>
  <c r="F228" i="52"/>
  <c r="G228" i="52"/>
  <c r="H228" i="52"/>
  <c r="I228" i="52"/>
  <c r="J228" i="52"/>
  <c r="K228" i="52"/>
  <c r="L228" i="52"/>
  <c r="M228" i="52"/>
  <c r="N228" i="52"/>
  <c r="O228" i="52"/>
  <c r="Q228" i="52"/>
  <c r="R228" i="52"/>
  <c r="S228" i="52"/>
  <c r="U228" i="52"/>
  <c r="V228" i="52"/>
  <c r="W228" i="52"/>
  <c r="X228" i="52"/>
  <c r="Y228" i="52"/>
  <c r="Z228" i="52"/>
  <c r="AA228" i="52"/>
  <c r="AC228" i="52"/>
  <c r="AD228" i="52"/>
  <c r="AE228" i="52"/>
  <c r="AF228" i="52"/>
  <c r="AG228" i="52"/>
  <c r="AH228" i="52"/>
  <c r="AI228" i="52"/>
  <c r="AJ228" i="52"/>
  <c r="AK228" i="52"/>
  <c r="AM228" i="52"/>
  <c r="AN228" i="52"/>
  <c r="AO228" i="52"/>
  <c r="AP228" i="52"/>
  <c r="AR228" i="52"/>
  <c r="AS228" i="52"/>
  <c r="AT228" i="52"/>
  <c r="AU228" i="52"/>
  <c r="AW228" i="52"/>
  <c r="AY228" i="52"/>
  <c r="BA228" i="52"/>
  <c r="BB228" i="52"/>
  <c r="BD228" i="52"/>
  <c r="BE228" i="52"/>
  <c r="BF228" i="52"/>
  <c r="BG228" i="52"/>
  <c r="BH228" i="52"/>
  <c r="BI228" i="52"/>
  <c r="BJ228" i="52"/>
  <c r="BL228" i="52"/>
  <c r="A229" i="52"/>
  <c r="B229" i="52"/>
  <c r="D229" i="52"/>
  <c r="E229" i="52"/>
  <c r="F229" i="52"/>
  <c r="G229" i="52"/>
  <c r="H229" i="52"/>
  <c r="I229" i="52"/>
  <c r="J229" i="52"/>
  <c r="K229" i="52"/>
  <c r="L229" i="52"/>
  <c r="M229" i="52"/>
  <c r="N229" i="52"/>
  <c r="O229" i="52"/>
  <c r="Q229" i="52"/>
  <c r="R229" i="52"/>
  <c r="S229" i="52"/>
  <c r="U229" i="52"/>
  <c r="V229" i="52"/>
  <c r="W229" i="52"/>
  <c r="X229" i="52"/>
  <c r="Y229" i="52"/>
  <c r="Z229" i="52"/>
  <c r="AA229" i="52"/>
  <c r="AC229" i="52"/>
  <c r="AD229" i="52"/>
  <c r="AE229" i="52"/>
  <c r="AF229" i="52"/>
  <c r="AG229" i="52"/>
  <c r="AH229" i="52"/>
  <c r="AI229" i="52"/>
  <c r="AJ229" i="52"/>
  <c r="AK229" i="52"/>
  <c r="AM229" i="52"/>
  <c r="AN229" i="52"/>
  <c r="AO229" i="52"/>
  <c r="AP229" i="52"/>
  <c r="AR229" i="52"/>
  <c r="AS229" i="52"/>
  <c r="AT229" i="52"/>
  <c r="AU229" i="52"/>
  <c r="AW229" i="52"/>
  <c r="AY229" i="52"/>
  <c r="BA229" i="52"/>
  <c r="BB229" i="52"/>
  <c r="BD229" i="52"/>
  <c r="BE229" i="52"/>
  <c r="BF229" i="52"/>
  <c r="BG229" i="52"/>
  <c r="BH229" i="52"/>
  <c r="BI229" i="52"/>
  <c r="BJ229" i="52"/>
  <c r="BL229" i="52"/>
  <c r="A230" i="52"/>
  <c r="B230" i="52"/>
  <c r="D230" i="52"/>
  <c r="E230" i="52"/>
  <c r="F230" i="52"/>
  <c r="G230" i="52"/>
  <c r="H230" i="52"/>
  <c r="I230" i="52"/>
  <c r="J230" i="52"/>
  <c r="K230" i="52"/>
  <c r="L230" i="52"/>
  <c r="M230" i="52"/>
  <c r="N230" i="52"/>
  <c r="O230" i="52"/>
  <c r="Q230" i="52"/>
  <c r="R230" i="52"/>
  <c r="S230" i="52"/>
  <c r="U230" i="52"/>
  <c r="V230" i="52"/>
  <c r="W230" i="52"/>
  <c r="X230" i="52"/>
  <c r="Y230" i="52"/>
  <c r="Z230" i="52"/>
  <c r="AA230" i="52"/>
  <c r="AC230" i="52"/>
  <c r="AD230" i="52"/>
  <c r="AE230" i="52"/>
  <c r="AF230" i="52"/>
  <c r="AG230" i="52"/>
  <c r="AH230" i="52"/>
  <c r="AI230" i="52"/>
  <c r="AJ230" i="52"/>
  <c r="AK230" i="52"/>
  <c r="AM230" i="52"/>
  <c r="AN230" i="52"/>
  <c r="AO230" i="52"/>
  <c r="AP230" i="52"/>
  <c r="AR230" i="52"/>
  <c r="AS230" i="52"/>
  <c r="AT230" i="52"/>
  <c r="AU230" i="52"/>
  <c r="AW230" i="52"/>
  <c r="AY230" i="52"/>
  <c r="BA230" i="52"/>
  <c r="BB230" i="52"/>
  <c r="BD230" i="52"/>
  <c r="BE230" i="52"/>
  <c r="BF230" i="52"/>
  <c r="BG230" i="52"/>
  <c r="BH230" i="52"/>
  <c r="BI230" i="52"/>
  <c r="BJ230" i="52"/>
  <c r="BL230" i="52"/>
  <c r="A231" i="52"/>
  <c r="B231" i="52"/>
  <c r="D231" i="52"/>
  <c r="E231" i="52"/>
  <c r="F231" i="52"/>
  <c r="G231" i="52"/>
  <c r="H231" i="52"/>
  <c r="I231" i="52"/>
  <c r="J231" i="52"/>
  <c r="K231" i="52"/>
  <c r="L231" i="52"/>
  <c r="M231" i="52"/>
  <c r="N231" i="52"/>
  <c r="O231" i="52"/>
  <c r="Q231" i="52"/>
  <c r="R231" i="52"/>
  <c r="S231" i="52"/>
  <c r="U231" i="52"/>
  <c r="V231" i="52"/>
  <c r="W231" i="52"/>
  <c r="X231" i="52"/>
  <c r="Y231" i="52"/>
  <c r="Z231" i="52"/>
  <c r="AA231" i="52"/>
  <c r="AC231" i="52"/>
  <c r="AD231" i="52"/>
  <c r="AE231" i="52"/>
  <c r="AF231" i="52"/>
  <c r="AG231" i="52"/>
  <c r="AH231" i="52"/>
  <c r="AI231" i="52"/>
  <c r="AJ231" i="52"/>
  <c r="AK231" i="52"/>
  <c r="AM231" i="52"/>
  <c r="AN231" i="52"/>
  <c r="AO231" i="52"/>
  <c r="AP231" i="52"/>
  <c r="AR231" i="52"/>
  <c r="AS231" i="52"/>
  <c r="AT231" i="52"/>
  <c r="AU231" i="52"/>
  <c r="AW231" i="52"/>
  <c r="AY231" i="52"/>
  <c r="BA231" i="52"/>
  <c r="BB231" i="52"/>
  <c r="BD231" i="52"/>
  <c r="BE231" i="52"/>
  <c r="BF231" i="52"/>
  <c r="BG231" i="52"/>
  <c r="BH231" i="52"/>
  <c r="BI231" i="52"/>
  <c r="BJ231" i="52"/>
  <c r="BL231" i="52"/>
  <c r="A232" i="52"/>
  <c r="B232" i="52"/>
  <c r="D232" i="52"/>
  <c r="E232" i="52"/>
  <c r="F232" i="52"/>
  <c r="G232" i="52"/>
  <c r="H232" i="52"/>
  <c r="I232" i="52"/>
  <c r="J232" i="52"/>
  <c r="K232" i="52"/>
  <c r="L232" i="52"/>
  <c r="M232" i="52"/>
  <c r="N232" i="52"/>
  <c r="O232" i="52"/>
  <c r="Q232" i="52"/>
  <c r="R232" i="52"/>
  <c r="S232" i="52"/>
  <c r="U232" i="52"/>
  <c r="V232" i="52"/>
  <c r="W232" i="52"/>
  <c r="X232" i="52"/>
  <c r="Y232" i="52"/>
  <c r="Z232" i="52"/>
  <c r="AA232" i="52"/>
  <c r="AC232" i="52"/>
  <c r="AD232" i="52"/>
  <c r="AE232" i="52"/>
  <c r="AF232" i="52"/>
  <c r="AG232" i="52"/>
  <c r="AH232" i="52"/>
  <c r="AI232" i="52"/>
  <c r="AJ232" i="52"/>
  <c r="AK232" i="52"/>
  <c r="AM232" i="52"/>
  <c r="AN232" i="52"/>
  <c r="AO232" i="52"/>
  <c r="AP232" i="52"/>
  <c r="AR232" i="52"/>
  <c r="AS232" i="52"/>
  <c r="AT232" i="52"/>
  <c r="AU232" i="52"/>
  <c r="AW232" i="52"/>
  <c r="AY232" i="52"/>
  <c r="BA232" i="52"/>
  <c r="BB232" i="52"/>
  <c r="BD232" i="52"/>
  <c r="BE232" i="52"/>
  <c r="BF232" i="52"/>
  <c r="BG232" i="52"/>
  <c r="BH232" i="52"/>
  <c r="BI232" i="52"/>
  <c r="BJ232" i="52"/>
  <c r="BL232" i="52"/>
  <c r="A233" i="52"/>
  <c r="B233" i="52"/>
  <c r="D233" i="52"/>
  <c r="E233" i="52"/>
  <c r="F233" i="52"/>
  <c r="G233" i="52"/>
  <c r="H233" i="52"/>
  <c r="I233" i="52"/>
  <c r="J233" i="52"/>
  <c r="K233" i="52"/>
  <c r="L233" i="52"/>
  <c r="M233" i="52"/>
  <c r="N233" i="52"/>
  <c r="O233" i="52"/>
  <c r="Q233" i="52"/>
  <c r="R233" i="52"/>
  <c r="S233" i="52"/>
  <c r="U233" i="52"/>
  <c r="V233" i="52"/>
  <c r="W233" i="52"/>
  <c r="X233" i="52"/>
  <c r="Y233" i="52"/>
  <c r="Z233" i="52"/>
  <c r="AA233" i="52"/>
  <c r="AC233" i="52"/>
  <c r="AD233" i="52"/>
  <c r="AE233" i="52"/>
  <c r="AF233" i="52"/>
  <c r="AG233" i="52"/>
  <c r="AH233" i="52"/>
  <c r="AI233" i="52"/>
  <c r="AJ233" i="52"/>
  <c r="AK233" i="52"/>
  <c r="AM233" i="52"/>
  <c r="AN233" i="52"/>
  <c r="AO233" i="52"/>
  <c r="AP233" i="52"/>
  <c r="AR233" i="52"/>
  <c r="AS233" i="52"/>
  <c r="AT233" i="52"/>
  <c r="AU233" i="52"/>
  <c r="AW233" i="52"/>
  <c r="AY233" i="52"/>
  <c r="BA233" i="52"/>
  <c r="BB233" i="52"/>
  <c r="BD233" i="52"/>
  <c r="BE233" i="52"/>
  <c r="BF233" i="52"/>
  <c r="BG233" i="52"/>
  <c r="BH233" i="52"/>
  <c r="BI233" i="52"/>
  <c r="BJ233" i="52"/>
  <c r="BL233" i="52"/>
  <c r="A234" i="52"/>
  <c r="B234" i="52"/>
  <c r="D234" i="52"/>
  <c r="E234" i="52"/>
  <c r="F234" i="52"/>
  <c r="G234" i="52"/>
  <c r="H234" i="52"/>
  <c r="I234" i="52"/>
  <c r="J234" i="52"/>
  <c r="K234" i="52"/>
  <c r="L234" i="52"/>
  <c r="M234" i="52"/>
  <c r="N234" i="52"/>
  <c r="O234" i="52"/>
  <c r="Q234" i="52"/>
  <c r="R234" i="52"/>
  <c r="S234" i="52"/>
  <c r="U234" i="52"/>
  <c r="V234" i="52"/>
  <c r="W234" i="52"/>
  <c r="X234" i="52"/>
  <c r="Y234" i="52"/>
  <c r="Z234" i="52"/>
  <c r="AA234" i="52"/>
  <c r="AC234" i="52"/>
  <c r="AD234" i="52"/>
  <c r="AE234" i="52"/>
  <c r="AF234" i="52"/>
  <c r="AG234" i="52"/>
  <c r="AH234" i="52"/>
  <c r="AI234" i="52"/>
  <c r="AJ234" i="52"/>
  <c r="AK234" i="52"/>
  <c r="AM234" i="52"/>
  <c r="AN234" i="52"/>
  <c r="AO234" i="52"/>
  <c r="AP234" i="52"/>
  <c r="AR234" i="52"/>
  <c r="AS234" i="52"/>
  <c r="AT234" i="52"/>
  <c r="AU234" i="52"/>
  <c r="AW234" i="52"/>
  <c r="AY234" i="52"/>
  <c r="BA234" i="52"/>
  <c r="BB234" i="52"/>
  <c r="BD234" i="52"/>
  <c r="BE234" i="52"/>
  <c r="BF234" i="52"/>
  <c r="BG234" i="52"/>
  <c r="BH234" i="52"/>
  <c r="BI234" i="52"/>
  <c r="BJ234" i="52"/>
  <c r="BL234" i="52"/>
  <c r="A235" i="52"/>
  <c r="B235" i="52"/>
  <c r="D235" i="52"/>
  <c r="E235" i="52"/>
  <c r="F235" i="52"/>
  <c r="G235" i="52"/>
  <c r="H235" i="52"/>
  <c r="I235" i="52"/>
  <c r="J235" i="52"/>
  <c r="K235" i="52"/>
  <c r="L235" i="52"/>
  <c r="M235" i="52"/>
  <c r="N235" i="52"/>
  <c r="O235" i="52"/>
  <c r="Q235" i="52"/>
  <c r="R235" i="52"/>
  <c r="S235" i="52"/>
  <c r="U235" i="52"/>
  <c r="V235" i="52"/>
  <c r="W235" i="52"/>
  <c r="X235" i="52"/>
  <c r="Y235" i="52"/>
  <c r="Z235" i="52"/>
  <c r="AA235" i="52"/>
  <c r="AC235" i="52"/>
  <c r="AD235" i="52"/>
  <c r="AE235" i="52"/>
  <c r="AF235" i="52"/>
  <c r="AG235" i="52"/>
  <c r="AH235" i="52"/>
  <c r="AI235" i="52"/>
  <c r="AJ235" i="52"/>
  <c r="AK235" i="52"/>
  <c r="AM235" i="52"/>
  <c r="AN235" i="52"/>
  <c r="AO235" i="52"/>
  <c r="AP235" i="52"/>
  <c r="AR235" i="52"/>
  <c r="AS235" i="52"/>
  <c r="AT235" i="52"/>
  <c r="AU235" i="52"/>
  <c r="AW235" i="52"/>
  <c r="AY235" i="52"/>
  <c r="BA235" i="52"/>
  <c r="BB235" i="52"/>
  <c r="BD235" i="52"/>
  <c r="BE235" i="52"/>
  <c r="BF235" i="52"/>
  <c r="BG235" i="52"/>
  <c r="BH235" i="52"/>
  <c r="BI235" i="52"/>
  <c r="BJ235" i="52"/>
  <c r="BL235" i="52"/>
  <c r="A236" i="52"/>
  <c r="B236" i="52"/>
  <c r="D236" i="52"/>
  <c r="E236" i="52"/>
  <c r="F236" i="52"/>
  <c r="G236" i="52"/>
  <c r="H236" i="52"/>
  <c r="I236" i="52"/>
  <c r="J236" i="52"/>
  <c r="K236" i="52"/>
  <c r="L236" i="52"/>
  <c r="M236" i="52"/>
  <c r="N236" i="52"/>
  <c r="O236" i="52"/>
  <c r="Q236" i="52"/>
  <c r="R236" i="52"/>
  <c r="S236" i="52"/>
  <c r="U236" i="52"/>
  <c r="V236" i="52"/>
  <c r="W236" i="52"/>
  <c r="X236" i="52"/>
  <c r="Y236" i="52"/>
  <c r="Z236" i="52"/>
  <c r="AA236" i="52"/>
  <c r="AC236" i="52"/>
  <c r="AD236" i="52"/>
  <c r="AE236" i="52"/>
  <c r="AF236" i="52"/>
  <c r="AG236" i="52"/>
  <c r="AH236" i="52"/>
  <c r="AI236" i="52"/>
  <c r="AJ236" i="52"/>
  <c r="AK236" i="52"/>
  <c r="AM236" i="52"/>
  <c r="AN236" i="52"/>
  <c r="AO236" i="52"/>
  <c r="AP236" i="52"/>
  <c r="AR236" i="52"/>
  <c r="AS236" i="52"/>
  <c r="AT236" i="52"/>
  <c r="AU236" i="52"/>
  <c r="AW236" i="52"/>
  <c r="AY236" i="52"/>
  <c r="BA236" i="52"/>
  <c r="BB236" i="52"/>
  <c r="BD236" i="52"/>
  <c r="BE236" i="52"/>
  <c r="BF236" i="52"/>
  <c r="BG236" i="52"/>
  <c r="BH236" i="52"/>
  <c r="BI236" i="52"/>
  <c r="BJ236" i="52"/>
  <c r="BL236" i="52"/>
  <c r="A237" i="52"/>
  <c r="B237" i="52"/>
  <c r="D237" i="52"/>
  <c r="E237" i="52"/>
  <c r="F237" i="52"/>
  <c r="G237" i="52"/>
  <c r="H237" i="52"/>
  <c r="I237" i="52"/>
  <c r="J237" i="52"/>
  <c r="K237" i="52"/>
  <c r="L237" i="52"/>
  <c r="M237" i="52"/>
  <c r="N237" i="52"/>
  <c r="O237" i="52"/>
  <c r="Q237" i="52"/>
  <c r="R237" i="52"/>
  <c r="S237" i="52"/>
  <c r="U237" i="52"/>
  <c r="V237" i="52"/>
  <c r="W237" i="52"/>
  <c r="X237" i="52"/>
  <c r="Y237" i="52"/>
  <c r="Z237" i="52"/>
  <c r="AA237" i="52"/>
  <c r="AC237" i="52"/>
  <c r="AD237" i="52"/>
  <c r="AE237" i="52"/>
  <c r="AF237" i="52"/>
  <c r="AG237" i="52"/>
  <c r="AH237" i="52"/>
  <c r="AI237" i="52"/>
  <c r="AJ237" i="52"/>
  <c r="AK237" i="52"/>
  <c r="AM237" i="52"/>
  <c r="AN237" i="52"/>
  <c r="AO237" i="52"/>
  <c r="AP237" i="52"/>
  <c r="AR237" i="52"/>
  <c r="AS237" i="52"/>
  <c r="AT237" i="52"/>
  <c r="AU237" i="52"/>
  <c r="AW237" i="52"/>
  <c r="AY237" i="52"/>
  <c r="BA237" i="52"/>
  <c r="BB237" i="52"/>
  <c r="BD237" i="52"/>
  <c r="BE237" i="52"/>
  <c r="BF237" i="52"/>
  <c r="BG237" i="52"/>
  <c r="BH237" i="52"/>
  <c r="BI237" i="52"/>
  <c r="BJ237" i="52"/>
  <c r="BL237" i="52"/>
  <c r="A238" i="52"/>
  <c r="B238" i="52"/>
  <c r="D238" i="52"/>
  <c r="E238" i="52"/>
  <c r="F238" i="52"/>
  <c r="G238" i="52"/>
  <c r="H238" i="52"/>
  <c r="I238" i="52"/>
  <c r="J238" i="52"/>
  <c r="K238" i="52"/>
  <c r="L238" i="52"/>
  <c r="M238" i="52"/>
  <c r="N238" i="52"/>
  <c r="O238" i="52"/>
  <c r="Q238" i="52"/>
  <c r="R238" i="52"/>
  <c r="S238" i="52"/>
  <c r="U238" i="52"/>
  <c r="V238" i="52"/>
  <c r="W238" i="52"/>
  <c r="X238" i="52"/>
  <c r="Y238" i="52"/>
  <c r="Z238" i="52"/>
  <c r="AA238" i="52"/>
  <c r="AC238" i="52"/>
  <c r="AD238" i="52"/>
  <c r="AE238" i="52"/>
  <c r="AF238" i="52"/>
  <c r="AG238" i="52"/>
  <c r="AH238" i="52"/>
  <c r="AI238" i="52"/>
  <c r="AJ238" i="52"/>
  <c r="AK238" i="52"/>
  <c r="AM238" i="52"/>
  <c r="AN238" i="52"/>
  <c r="AO238" i="52"/>
  <c r="AP238" i="52"/>
  <c r="AR238" i="52"/>
  <c r="AS238" i="52"/>
  <c r="AT238" i="52"/>
  <c r="AU238" i="52"/>
  <c r="AW238" i="52"/>
  <c r="AY238" i="52"/>
  <c r="BA238" i="52"/>
  <c r="BB238" i="52"/>
  <c r="BD238" i="52"/>
  <c r="BE238" i="52"/>
  <c r="BF238" i="52"/>
  <c r="BG238" i="52"/>
  <c r="BH238" i="52"/>
  <c r="BI238" i="52"/>
  <c r="BJ238" i="52"/>
  <c r="BL238" i="52"/>
  <c r="A239" i="52"/>
  <c r="B239" i="52"/>
  <c r="D239" i="52"/>
  <c r="E239" i="52"/>
  <c r="F239" i="52"/>
  <c r="G239" i="52"/>
  <c r="H239" i="52"/>
  <c r="I239" i="52"/>
  <c r="J239" i="52"/>
  <c r="K239" i="52"/>
  <c r="L239" i="52"/>
  <c r="M239" i="52"/>
  <c r="N239" i="52"/>
  <c r="O239" i="52"/>
  <c r="Q239" i="52"/>
  <c r="R239" i="52"/>
  <c r="S239" i="52"/>
  <c r="U239" i="52"/>
  <c r="V239" i="52"/>
  <c r="W239" i="52"/>
  <c r="X239" i="52"/>
  <c r="Y239" i="52"/>
  <c r="Z239" i="52"/>
  <c r="AA239" i="52"/>
  <c r="AC239" i="52"/>
  <c r="AD239" i="52"/>
  <c r="AE239" i="52"/>
  <c r="AF239" i="52"/>
  <c r="AG239" i="52"/>
  <c r="AH239" i="52"/>
  <c r="AI239" i="52"/>
  <c r="AJ239" i="52"/>
  <c r="AK239" i="52"/>
  <c r="AM239" i="52"/>
  <c r="AN239" i="52"/>
  <c r="AO239" i="52"/>
  <c r="AP239" i="52"/>
  <c r="AR239" i="52"/>
  <c r="AS239" i="52"/>
  <c r="AT239" i="52"/>
  <c r="AU239" i="52"/>
  <c r="AW239" i="52"/>
  <c r="AY239" i="52"/>
  <c r="BA239" i="52"/>
  <c r="BB239" i="52"/>
  <c r="BD239" i="52"/>
  <c r="BE239" i="52"/>
  <c r="BF239" i="52"/>
  <c r="BG239" i="52"/>
  <c r="BH239" i="52"/>
  <c r="BI239" i="52"/>
  <c r="BJ239" i="52"/>
  <c r="BL239" i="52"/>
  <c r="A240" i="52"/>
  <c r="B240" i="52"/>
  <c r="D240" i="52"/>
  <c r="E240" i="52"/>
  <c r="F240" i="52"/>
  <c r="G240" i="52"/>
  <c r="H240" i="52"/>
  <c r="I240" i="52"/>
  <c r="J240" i="52"/>
  <c r="K240" i="52"/>
  <c r="L240" i="52"/>
  <c r="M240" i="52"/>
  <c r="N240" i="52"/>
  <c r="O240" i="52"/>
  <c r="Q240" i="52"/>
  <c r="R240" i="52"/>
  <c r="S240" i="52"/>
  <c r="U240" i="52"/>
  <c r="V240" i="52"/>
  <c r="W240" i="52"/>
  <c r="X240" i="52"/>
  <c r="Y240" i="52"/>
  <c r="Z240" i="52"/>
  <c r="AA240" i="52"/>
  <c r="AC240" i="52"/>
  <c r="AD240" i="52"/>
  <c r="AE240" i="52"/>
  <c r="AF240" i="52"/>
  <c r="AG240" i="52"/>
  <c r="AH240" i="52"/>
  <c r="AI240" i="52"/>
  <c r="AJ240" i="52"/>
  <c r="AK240" i="52"/>
  <c r="AM240" i="52"/>
  <c r="AN240" i="52"/>
  <c r="AO240" i="52"/>
  <c r="AP240" i="52"/>
  <c r="AR240" i="52"/>
  <c r="AS240" i="52"/>
  <c r="AT240" i="52"/>
  <c r="AU240" i="52"/>
  <c r="AW240" i="52"/>
  <c r="AY240" i="52"/>
  <c r="BA240" i="52"/>
  <c r="BB240" i="52"/>
  <c r="BD240" i="52"/>
  <c r="BE240" i="52"/>
  <c r="BF240" i="52"/>
  <c r="BG240" i="52"/>
  <c r="BH240" i="52"/>
  <c r="BI240" i="52"/>
  <c r="BJ240" i="52"/>
  <c r="BL240" i="52"/>
  <c r="A241" i="52"/>
  <c r="B241" i="52"/>
  <c r="D241" i="52"/>
  <c r="E241" i="52"/>
  <c r="F241" i="52"/>
  <c r="G241" i="52"/>
  <c r="H241" i="52"/>
  <c r="I241" i="52"/>
  <c r="J241" i="52"/>
  <c r="K241" i="52"/>
  <c r="L241" i="52"/>
  <c r="M241" i="52"/>
  <c r="N241" i="52"/>
  <c r="O241" i="52"/>
  <c r="Q241" i="52"/>
  <c r="R241" i="52"/>
  <c r="S241" i="52"/>
  <c r="U241" i="52"/>
  <c r="V241" i="52"/>
  <c r="W241" i="52"/>
  <c r="X241" i="52"/>
  <c r="Y241" i="52"/>
  <c r="Z241" i="52"/>
  <c r="AA241" i="52"/>
  <c r="AC241" i="52"/>
  <c r="AD241" i="52"/>
  <c r="AE241" i="52"/>
  <c r="AF241" i="52"/>
  <c r="AG241" i="52"/>
  <c r="AH241" i="52"/>
  <c r="AI241" i="52"/>
  <c r="AJ241" i="52"/>
  <c r="AK241" i="52"/>
  <c r="AM241" i="52"/>
  <c r="AN241" i="52"/>
  <c r="AO241" i="52"/>
  <c r="AP241" i="52"/>
  <c r="AR241" i="52"/>
  <c r="AS241" i="52"/>
  <c r="AT241" i="52"/>
  <c r="AU241" i="52"/>
  <c r="AW241" i="52"/>
  <c r="AY241" i="52"/>
  <c r="BA241" i="52"/>
  <c r="BB241" i="52"/>
  <c r="BD241" i="52"/>
  <c r="BE241" i="52"/>
  <c r="BF241" i="52"/>
  <c r="BG241" i="52"/>
  <c r="BH241" i="52"/>
  <c r="BI241" i="52"/>
  <c r="BJ241" i="52"/>
  <c r="BL241" i="52"/>
  <c r="A242" i="52"/>
  <c r="B242" i="52"/>
  <c r="D242" i="52"/>
  <c r="E242" i="52"/>
  <c r="F242" i="52"/>
  <c r="G242" i="52"/>
  <c r="H242" i="52"/>
  <c r="I242" i="52"/>
  <c r="J242" i="52"/>
  <c r="K242" i="52"/>
  <c r="L242" i="52"/>
  <c r="M242" i="52"/>
  <c r="N242" i="52"/>
  <c r="O242" i="52"/>
  <c r="Q242" i="52"/>
  <c r="R242" i="52"/>
  <c r="S242" i="52"/>
  <c r="U242" i="52"/>
  <c r="V242" i="52"/>
  <c r="W242" i="52"/>
  <c r="X242" i="52"/>
  <c r="Y242" i="52"/>
  <c r="Z242" i="52"/>
  <c r="AA242" i="52"/>
  <c r="AC242" i="52"/>
  <c r="AD242" i="52"/>
  <c r="AE242" i="52"/>
  <c r="AF242" i="52"/>
  <c r="AG242" i="52"/>
  <c r="AH242" i="52"/>
  <c r="AI242" i="52"/>
  <c r="AJ242" i="52"/>
  <c r="AK242" i="52"/>
  <c r="AM242" i="52"/>
  <c r="AN242" i="52"/>
  <c r="AO242" i="52"/>
  <c r="AP242" i="52"/>
  <c r="AR242" i="52"/>
  <c r="AS242" i="52"/>
  <c r="AT242" i="52"/>
  <c r="AU242" i="52"/>
  <c r="AW242" i="52"/>
  <c r="AY242" i="52"/>
  <c r="BA242" i="52"/>
  <c r="BB242" i="52"/>
  <c r="BD242" i="52"/>
  <c r="BE242" i="52"/>
  <c r="BF242" i="52"/>
  <c r="BG242" i="52"/>
  <c r="BH242" i="52"/>
  <c r="BI242" i="52"/>
  <c r="BJ242" i="52"/>
  <c r="BL242" i="52"/>
  <c r="A243" i="52"/>
  <c r="B243" i="52"/>
  <c r="D243" i="52"/>
  <c r="E243" i="52"/>
  <c r="F243" i="52"/>
  <c r="G243" i="52"/>
  <c r="H243" i="52"/>
  <c r="I243" i="52"/>
  <c r="J243" i="52"/>
  <c r="K243" i="52"/>
  <c r="L243" i="52"/>
  <c r="M243" i="52"/>
  <c r="N243" i="52"/>
  <c r="O243" i="52"/>
  <c r="Q243" i="52"/>
  <c r="R243" i="52"/>
  <c r="S243" i="52"/>
  <c r="U243" i="52"/>
  <c r="V243" i="52"/>
  <c r="W243" i="52"/>
  <c r="X243" i="52"/>
  <c r="Y243" i="52"/>
  <c r="Z243" i="52"/>
  <c r="AA243" i="52"/>
  <c r="AC243" i="52"/>
  <c r="AD243" i="52"/>
  <c r="AE243" i="52"/>
  <c r="AF243" i="52"/>
  <c r="AG243" i="52"/>
  <c r="AH243" i="52"/>
  <c r="AI243" i="52"/>
  <c r="AJ243" i="52"/>
  <c r="AK243" i="52"/>
  <c r="AM243" i="52"/>
  <c r="AN243" i="52"/>
  <c r="AO243" i="52"/>
  <c r="AP243" i="52"/>
  <c r="AR243" i="52"/>
  <c r="AS243" i="52"/>
  <c r="AT243" i="52"/>
  <c r="AU243" i="52"/>
  <c r="AW243" i="52"/>
  <c r="AY243" i="52"/>
  <c r="BA243" i="52"/>
  <c r="BB243" i="52"/>
  <c r="BD243" i="52"/>
  <c r="BE243" i="52"/>
  <c r="BF243" i="52"/>
  <c r="BG243" i="52"/>
  <c r="BH243" i="52"/>
  <c r="BI243" i="52"/>
  <c r="BJ243" i="52"/>
  <c r="BL243" i="52"/>
  <c r="A244" i="52"/>
  <c r="B244" i="52"/>
  <c r="D244" i="52"/>
  <c r="E244" i="52"/>
  <c r="F244" i="52"/>
  <c r="G244" i="52"/>
  <c r="H244" i="52"/>
  <c r="I244" i="52"/>
  <c r="J244" i="52"/>
  <c r="K244" i="52"/>
  <c r="L244" i="52"/>
  <c r="M244" i="52"/>
  <c r="N244" i="52"/>
  <c r="O244" i="52"/>
  <c r="Q244" i="52"/>
  <c r="R244" i="52"/>
  <c r="S244" i="52"/>
  <c r="U244" i="52"/>
  <c r="V244" i="52"/>
  <c r="W244" i="52"/>
  <c r="X244" i="52"/>
  <c r="Y244" i="52"/>
  <c r="Z244" i="52"/>
  <c r="AA244" i="52"/>
  <c r="AC244" i="52"/>
  <c r="AD244" i="52"/>
  <c r="AE244" i="52"/>
  <c r="AF244" i="52"/>
  <c r="AG244" i="52"/>
  <c r="AH244" i="52"/>
  <c r="AI244" i="52"/>
  <c r="AJ244" i="52"/>
  <c r="AK244" i="52"/>
  <c r="AM244" i="52"/>
  <c r="AN244" i="52"/>
  <c r="AO244" i="52"/>
  <c r="AP244" i="52"/>
  <c r="AR244" i="52"/>
  <c r="AS244" i="52"/>
  <c r="AT244" i="52"/>
  <c r="AU244" i="52"/>
  <c r="AW244" i="52"/>
  <c r="AY244" i="52"/>
  <c r="BA244" i="52"/>
  <c r="BB244" i="52"/>
  <c r="BD244" i="52"/>
  <c r="BE244" i="52"/>
  <c r="BF244" i="52"/>
  <c r="BG244" i="52"/>
  <c r="BH244" i="52"/>
  <c r="BI244" i="52"/>
  <c r="BJ244" i="52"/>
  <c r="BL244" i="52"/>
  <c r="A245" i="52"/>
  <c r="B245" i="52"/>
  <c r="D245" i="52"/>
  <c r="E245" i="52"/>
  <c r="F245" i="52"/>
  <c r="G245" i="52"/>
  <c r="H245" i="52"/>
  <c r="I245" i="52"/>
  <c r="J245" i="52"/>
  <c r="K245" i="52"/>
  <c r="L245" i="52"/>
  <c r="M245" i="52"/>
  <c r="N245" i="52"/>
  <c r="O245" i="52"/>
  <c r="Q245" i="52"/>
  <c r="R245" i="52"/>
  <c r="S245" i="52"/>
  <c r="U245" i="52"/>
  <c r="V245" i="52"/>
  <c r="W245" i="52"/>
  <c r="X245" i="52"/>
  <c r="Y245" i="52"/>
  <c r="Z245" i="52"/>
  <c r="AA245" i="52"/>
  <c r="AC245" i="52"/>
  <c r="AD245" i="52"/>
  <c r="AE245" i="52"/>
  <c r="AF245" i="52"/>
  <c r="AG245" i="52"/>
  <c r="AH245" i="52"/>
  <c r="AI245" i="52"/>
  <c r="AJ245" i="52"/>
  <c r="AK245" i="52"/>
  <c r="AM245" i="52"/>
  <c r="AN245" i="52"/>
  <c r="AO245" i="52"/>
  <c r="AP245" i="52"/>
  <c r="AR245" i="52"/>
  <c r="AS245" i="52"/>
  <c r="AT245" i="52"/>
  <c r="AU245" i="52"/>
  <c r="AW245" i="52"/>
  <c r="AY245" i="52"/>
  <c r="BA245" i="52"/>
  <c r="BB245" i="52"/>
  <c r="BD245" i="52"/>
  <c r="BE245" i="52"/>
  <c r="BF245" i="52"/>
  <c r="BG245" i="52"/>
  <c r="BH245" i="52"/>
  <c r="BI245" i="52"/>
  <c r="BJ245" i="52"/>
  <c r="BL245" i="52"/>
  <c r="A246" i="52"/>
  <c r="B246" i="52"/>
  <c r="D246" i="52"/>
  <c r="E246" i="52"/>
  <c r="F246" i="52"/>
  <c r="G246" i="52"/>
  <c r="H246" i="52"/>
  <c r="I246" i="52"/>
  <c r="J246" i="52"/>
  <c r="K246" i="52"/>
  <c r="L246" i="52"/>
  <c r="M246" i="52"/>
  <c r="N246" i="52"/>
  <c r="O246" i="52"/>
  <c r="Q246" i="52"/>
  <c r="R246" i="52"/>
  <c r="S246" i="52"/>
  <c r="U246" i="52"/>
  <c r="V246" i="52"/>
  <c r="W246" i="52"/>
  <c r="X246" i="52"/>
  <c r="Y246" i="52"/>
  <c r="Z246" i="52"/>
  <c r="AA246" i="52"/>
  <c r="AC246" i="52"/>
  <c r="AD246" i="52"/>
  <c r="AE246" i="52"/>
  <c r="AF246" i="52"/>
  <c r="AG246" i="52"/>
  <c r="AH246" i="52"/>
  <c r="AI246" i="52"/>
  <c r="AJ246" i="52"/>
  <c r="AK246" i="52"/>
  <c r="AM246" i="52"/>
  <c r="AN246" i="52"/>
  <c r="AO246" i="52"/>
  <c r="AP246" i="52"/>
  <c r="AR246" i="52"/>
  <c r="AS246" i="52"/>
  <c r="AT246" i="52"/>
  <c r="AU246" i="52"/>
  <c r="AW246" i="52"/>
  <c r="AY246" i="52"/>
  <c r="BA246" i="52"/>
  <c r="BB246" i="52"/>
  <c r="BD246" i="52"/>
  <c r="BE246" i="52"/>
  <c r="BF246" i="52"/>
  <c r="BG246" i="52"/>
  <c r="BH246" i="52"/>
  <c r="BI246" i="52"/>
  <c r="BJ246" i="52"/>
  <c r="BL246" i="52"/>
  <c r="A247" i="52"/>
  <c r="B247" i="52"/>
  <c r="D247" i="52"/>
  <c r="E247" i="52"/>
  <c r="F247" i="52"/>
  <c r="G247" i="52"/>
  <c r="H247" i="52"/>
  <c r="I247" i="52"/>
  <c r="J247" i="52"/>
  <c r="K247" i="52"/>
  <c r="L247" i="52"/>
  <c r="M247" i="52"/>
  <c r="N247" i="52"/>
  <c r="O247" i="52"/>
  <c r="Q247" i="52"/>
  <c r="R247" i="52"/>
  <c r="S247" i="52"/>
  <c r="U247" i="52"/>
  <c r="V247" i="52"/>
  <c r="W247" i="52"/>
  <c r="X247" i="52"/>
  <c r="Y247" i="52"/>
  <c r="Z247" i="52"/>
  <c r="AA247" i="52"/>
  <c r="AC247" i="52"/>
  <c r="AD247" i="52"/>
  <c r="AE247" i="52"/>
  <c r="AF247" i="52"/>
  <c r="AG247" i="52"/>
  <c r="AH247" i="52"/>
  <c r="AI247" i="52"/>
  <c r="AJ247" i="52"/>
  <c r="AK247" i="52"/>
  <c r="AM247" i="52"/>
  <c r="AN247" i="52"/>
  <c r="AO247" i="52"/>
  <c r="AP247" i="52"/>
  <c r="AR247" i="52"/>
  <c r="AS247" i="52"/>
  <c r="AT247" i="52"/>
  <c r="AU247" i="52"/>
  <c r="AW247" i="52"/>
  <c r="AY247" i="52"/>
  <c r="BA247" i="52"/>
  <c r="BB247" i="52"/>
  <c r="BD247" i="52"/>
  <c r="BE247" i="52"/>
  <c r="BF247" i="52"/>
  <c r="BG247" i="52"/>
  <c r="BH247" i="52"/>
  <c r="BI247" i="52"/>
  <c r="BJ247" i="52"/>
  <c r="BL247" i="52"/>
  <c r="A248" i="52"/>
  <c r="B248" i="52"/>
  <c r="D248" i="52"/>
  <c r="E248" i="52"/>
  <c r="F248" i="52"/>
  <c r="G248" i="52"/>
  <c r="H248" i="52"/>
  <c r="I248" i="52"/>
  <c r="J248" i="52"/>
  <c r="K248" i="52"/>
  <c r="L248" i="52"/>
  <c r="M248" i="52"/>
  <c r="N248" i="52"/>
  <c r="O248" i="52"/>
  <c r="Q248" i="52"/>
  <c r="R248" i="52"/>
  <c r="S248" i="52"/>
  <c r="U248" i="52"/>
  <c r="V248" i="52"/>
  <c r="W248" i="52"/>
  <c r="X248" i="52"/>
  <c r="Y248" i="52"/>
  <c r="Z248" i="52"/>
  <c r="AA248" i="52"/>
  <c r="AC248" i="52"/>
  <c r="AD248" i="52"/>
  <c r="AE248" i="52"/>
  <c r="AF248" i="52"/>
  <c r="AG248" i="52"/>
  <c r="AH248" i="52"/>
  <c r="AI248" i="52"/>
  <c r="AJ248" i="52"/>
  <c r="AK248" i="52"/>
  <c r="AM248" i="52"/>
  <c r="AN248" i="52"/>
  <c r="AO248" i="52"/>
  <c r="AP248" i="52"/>
  <c r="AR248" i="52"/>
  <c r="AS248" i="52"/>
  <c r="AT248" i="52"/>
  <c r="AU248" i="52"/>
  <c r="AW248" i="52"/>
  <c r="AY248" i="52"/>
  <c r="BA248" i="52"/>
  <c r="BB248" i="52"/>
  <c r="BD248" i="52"/>
  <c r="BE248" i="52"/>
  <c r="BF248" i="52"/>
  <c r="BG248" i="52"/>
  <c r="BH248" i="52"/>
  <c r="BI248" i="52"/>
  <c r="BJ248" i="52"/>
  <c r="BL248" i="52"/>
  <c r="A249" i="52"/>
  <c r="B249" i="52"/>
  <c r="D249" i="52"/>
  <c r="E249" i="52"/>
  <c r="F249" i="52"/>
  <c r="G249" i="52"/>
  <c r="H249" i="52"/>
  <c r="I249" i="52"/>
  <c r="J249" i="52"/>
  <c r="K249" i="52"/>
  <c r="L249" i="52"/>
  <c r="M249" i="52"/>
  <c r="N249" i="52"/>
  <c r="O249" i="52"/>
  <c r="Q249" i="52"/>
  <c r="R249" i="52"/>
  <c r="S249" i="52"/>
  <c r="U249" i="52"/>
  <c r="V249" i="52"/>
  <c r="W249" i="52"/>
  <c r="X249" i="52"/>
  <c r="Y249" i="52"/>
  <c r="Z249" i="52"/>
  <c r="AA249" i="52"/>
  <c r="AC249" i="52"/>
  <c r="AD249" i="52"/>
  <c r="AE249" i="52"/>
  <c r="AF249" i="52"/>
  <c r="AG249" i="52"/>
  <c r="AH249" i="52"/>
  <c r="AI249" i="52"/>
  <c r="AJ249" i="52"/>
  <c r="AK249" i="52"/>
  <c r="AM249" i="52"/>
  <c r="AN249" i="52"/>
  <c r="AO249" i="52"/>
  <c r="AP249" i="52"/>
  <c r="AR249" i="52"/>
  <c r="AS249" i="52"/>
  <c r="AT249" i="52"/>
  <c r="AU249" i="52"/>
  <c r="AW249" i="52"/>
  <c r="AY249" i="52"/>
  <c r="BA249" i="52"/>
  <c r="BB249" i="52"/>
  <c r="BD249" i="52"/>
  <c r="BE249" i="52"/>
  <c r="BF249" i="52"/>
  <c r="BG249" i="52"/>
  <c r="BH249" i="52"/>
  <c r="BI249" i="52"/>
  <c r="BJ249" i="52"/>
  <c r="BL249" i="52"/>
  <c r="A250" i="52"/>
  <c r="B250" i="52"/>
  <c r="D250" i="52"/>
  <c r="E250" i="52"/>
  <c r="F250" i="52"/>
  <c r="G250" i="52"/>
  <c r="H250" i="52"/>
  <c r="I250" i="52"/>
  <c r="J250" i="52"/>
  <c r="K250" i="52"/>
  <c r="L250" i="52"/>
  <c r="M250" i="52"/>
  <c r="N250" i="52"/>
  <c r="O250" i="52"/>
  <c r="Q250" i="52"/>
  <c r="R250" i="52"/>
  <c r="S250" i="52"/>
  <c r="U250" i="52"/>
  <c r="V250" i="52"/>
  <c r="W250" i="52"/>
  <c r="X250" i="52"/>
  <c r="Y250" i="52"/>
  <c r="Z250" i="52"/>
  <c r="AA250" i="52"/>
  <c r="AC250" i="52"/>
  <c r="AD250" i="52"/>
  <c r="AE250" i="52"/>
  <c r="AF250" i="52"/>
  <c r="AG250" i="52"/>
  <c r="AH250" i="52"/>
  <c r="AI250" i="52"/>
  <c r="AJ250" i="52"/>
  <c r="AK250" i="52"/>
  <c r="AM250" i="52"/>
  <c r="AN250" i="52"/>
  <c r="AO250" i="52"/>
  <c r="AP250" i="52"/>
  <c r="AR250" i="52"/>
  <c r="AS250" i="52"/>
  <c r="AT250" i="52"/>
  <c r="AU250" i="52"/>
  <c r="AW250" i="52"/>
  <c r="AY250" i="52"/>
  <c r="BA250" i="52"/>
  <c r="BB250" i="52"/>
  <c r="BD250" i="52"/>
  <c r="BE250" i="52"/>
  <c r="BF250" i="52"/>
  <c r="BG250" i="52"/>
  <c r="BH250" i="52"/>
  <c r="BI250" i="52"/>
  <c r="BJ250" i="52"/>
  <c r="BL250" i="52"/>
  <c r="A251" i="52"/>
  <c r="B251" i="52"/>
  <c r="D251" i="52"/>
  <c r="E251" i="52"/>
  <c r="F251" i="52"/>
  <c r="G251" i="52"/>
  <c r="H251" i="52"/>
  <c r="I251" i="52"/>
  <c r="J251" i="52"/>
  <c r="K251" i="52"/>
  <c r="L251" i="52"/>
  <c r="M251" i="52"/>
  <c r="N251" i="52"/>
  <c r="O251" i="52"/>
  <c r="Q251" i="52"/>
  <c r="R251" i="52"/>
  <c r="S251" i="52"/>
  <c r="U251" i="52"/>
  <c r="V251" i="52"/>
  <c r="W251" i="52"/>
  <c r="X251" i="52"/>
  <c r="Y251" i="52"/>
  <c r="Z251" i="52"/>
  <c r="AA251" i="52"/>
  <c r="AC251" i="52"/>
  <c r="AD251" i="52"/>
  <c r="AE251" i="52"/>
  <c r="AF251" i="52"/>
  <c r="AG251" i="52"/>
  <c r="AH251" i="52"/>
  <c r="AI251" i="52"/>
  <c r="AJ251" i="52"/>
  <c r="AK251" i="52"/>
  <c r="AM251" i="52"/>
  <c r="AN251" i="52"/>
  <c r="AO251" i="52"/>
  <c r="AP251" i="52"/>
  <c r="AR251" i="52"/>
  <c r="AS251" i="52"/>
  <c r="AT251" i="52"/>
  <c r="AU251" i="52"/>
  <c r="AW251" i="52"/>
  <c r="AY251" i="52"/>
  <c r="BA251" i="52"/>
  <c r="BB251" i="52"/>
  <c r="BD251" i="52"/>
  <c r="BE251" i="52"/>
  <c r="BF251" i="52"/>
  <c r="BG251" i="52"/>
  <c r="BH251" i="52"/>
  <c r="BI251" i="52"/>
  <c r="BJ251" i="52"/>
  <c r="BL251" i="52"/>
  <c r="A252" i="52"/>
  <c r="B252" i="52"/>
  <c r="D252" i="52"/>
  <c r="E252" i="52"/>
  <c r="F252" i="52"/>
  <c r="G252" i="52"/>
  <c r="H252" i="52"/>
  <c r="I252" i="52"/>
  <c r="J252" i="52"/>
  <c r="K252" i="52"/>
  <c r="L252" i="52"/>
  <c r="M252" i="52"/>
  <c r="N252" i="52"/>
  <c r="O252" i="52"/>
  <c r="Q252" i="52"/>
  <c r="R252" i="52"/>
  <c r="S252" i="52"/>
  <c r="U252" i="52"/>
  <c r="V252" i="52"/>
  <c r="W252" i="52"/>
  <c r="X252" i="52"/>
  <c r="Y252" i="52"/>
  <c r="Z252" i="52"/>
  <c r="AA252" i="52"/>
  <c r="AC252" i="52"/>
  <c r="AD252" i="52"/>
  <c r="AE252" i="52"/>
  <c r="AF252" i="52"/>
  <c r="AG252" i="52"/>
  <c r="AH252" i="52"/>
  <c r="AI252" i="52"/>
  <c r="AJ252" i="52"/>
  <c r="AK252" i="52"/>
  <c r="AM252" i="52"/>
  <c r="AN252" i="52"/>
  <c r="AO252" i="52"/>
  <c r="AP252" i="52"/>
  <c r="AR252" i="52"/>
  <c r="AS252" i="52"/>
  <c r="AT252" i="52"/>
  <c r="AU252" i="52"/>
  <c r="AW252" i="52"/>
  <c r="AY252" i="52"/>
  <c r="BA252" i="52"/>
  <c r="BB252" i="52"/>
  <c r="BD252" i="52"/>
  <c r="BE252" i="52"/>
  <c r="BF252" i="52"/>
  <c r="BG252" i="52"/>
  <c r="BH252" i="52"/>
  <c r="BI252" i="52"/>
  <c r="BJ252" i="52"/>
  <c r="BL252" i="52"/>
  <c r="A253" i="52"/>
  <c r="B253" i="52"/>
  <c r="D253" i="52"/>
  <c r="E253" i="52"/>
  <c r="F253" i="52"/>
  <c r="G253" i="52"/>
  <c r="H253" i="52"/>
  <c r="I253" i="52"/>
  <c r="J253" i="52"/>
  <c r="K253" i="52"/>
  <c r="L253" i="52"/>
  <c r="M253" i="52"/>
  <c r="N253" i="52"/>
  <c r="O253" i="52"/>
  <c r="Q253" i="52"/>
  <c r="R253" i="52"/>
  <c r="S253" i="52"/>
  <c r="U253" i="52"/>
  <c r="V253" i="52"/>
  <c r="W253" i="52"/>
  <c r="X253" i="52"/>
  <c r="Y253" i="52"/>
  <c r="Z253" i="52"/>
  <c r="AA253" i="52"/>
  <c r="AC253" i="52"/>
  <c r="AD253" i="52"/>
  <c r="AE253" i="52"/>
  <c r="AF253" i="52"/>
  <c r="AG253" i="52"/>
  <c r="AH253" i="52"/>
  <c r="AI253" i="52"/>
  <c r="AJ253" i="52"/>
  <c r="AK253" i="52"/>
  <c r="AM253" i="52"/>
  <c r="AN253" i="52"/>
  <c r="AO253" i="52"/>
  <c r="AP253" i="52"/>
  <c r="AR253" i="52"/>
  <c r="AS253" i="52"/>
  <c r="AT253" i="52"/>
  <c r="AU253" i="52"/>
  <c r="AW253" i="52"/>
  <c r="AY253" i="52"/>
  <c r="BA253" i="52"/>
  <c r="BB253" i="52"/>
  <c r="BD253" i="52"/>
  <c r="BE253" i="52"/>
  <c r="BF253" i="52"/>
  <c r="BG253" i="52"/>
  <c r="BH253" i="52"/>
  <c r="BI253" i="52"/>
  <c r="BJ253" i="52"/>
  <c r="BL253" i="52"/>
  <c r="A254" i="52"/>
  <c r="B254" i="52"/>
  <c r="D254" i="52"/>
  <c r="E254" i="52"/>
  <c r="F254" i="52"/>
  <c r="G254" i="52"/>
  <c r="H254" i="52"/>
  <c r="I254" i="52"/>
  <c r="J254" i="52"/>
  <c r="K254" i="52"/>
  <c r="L254" i="52"/>
  <c r="M254" i="52"/>
  <c r="N254" i="52"/>
  <c r="O254" i="52"/>
  <c r="Q254" i="52"/>
  <c r="R254" i="52"/>
  <c r="S254" i="52"/>
  <c r="U254" i="52"/>
  <c r="V254" i="52"/>
  <c r="W254" i="52"/>
  <c r="X254" i="52"/>
  <c r="Y254" i="52"/>
  <c r="Z254" i="52"/>
  <c r="AA254" i="52"/>
  <c r="AC254" i="52"/>
  <c r="AD254" i="52"/>
  <c r="AE254" i="52"/>
  <c r="AF254" i="52"/>
  <c r="AG254" i="52"/>
  <c r="AH254" i="52"/>
  <c r="AI254" i="52"/>
  <c r="AJ254" i="52"/>
  <c r="AK254" i="52"/>
  <c r="AM254" i="52"/>
  <c r="AN254" i="52"/>
  <c r="AO254" i="52"/>
  <c r="AP254" i="52"/>
  <c r="AR254" i="52"/>
  <c r="AS254" i="52"/>
  <c r="AT254" i="52"/>
  <c r="AU254" i="52"/>
  <c r="AW254" i="52"/>
  <c r="AY254" i="52"/>
  <c r="BA254" i="52"/>
  <c r="BB254" i="52"/>
  <c r="BD254" i="52"/>
  <c r="BE254" i="52"/>
  <c r="BF254" i="52"/>
  <c r="BG254" i="52"/>
  <c r="BH254" i="52"/>
  <c r="BI254" i="52"/>
  <c r="BJ254" i="52"/>
  <c r="BL254" i="52"/>
  <c r="A255" i="52"/>
  <c r="B255" i="52"/>
  <c r="D255" i="52"/>
  <c r="E255" i="52"/>
  <c r="F255" i="52"/>
  <c r="G255" i="52"/>
  <c r="H255" i="52"/>
  <c r="I255" i="52"/>
  <c r="J255" i="52"/>
  <c r="K255" i="52"/>
  <c r="L255" i="52"/>
  <c r="M255" i="52"/>
  <c r="N255" i="52"/>
  <c r="O255" i="52"/>
  <c r="Q255" i="52"/>
  <c r="R255" i="52"/>
  <c r="S255" i="52"/>
  <c r="U255" i="52"/>
  <c r="V255" i="52"/>
  <c r="W255" i="52"/>
  <c r="X255" i="52"/>
  <c r="Y255" i="52"/>
  <c r="Z255" i="52"/>
  <c r="AA255" i="52"/>
  <c r="AC255" i="52"/>
  <c r="AD255" i="52"/>
  <c r="AE255" i="52"/>
  <c r="AF255" i="52"/>
  <c r="AG255" i="52"/>
  <c r="AH255" i="52"/>
  <c r="AI255" i="52"/>
  <c r="AJ255" i="52"/>
  <c r="AK255" i="52"/>
  <c r="AM255" i="52"/>
  <c r="AN255" i="52"/>
  <c r="AO255" i="52"/>
  <c r="AP255" i="52"/>
  <c r="AR255" i="52"/>
  <c r="AS255" i="52"/>
  <c r="AT255" i="52"/>
  <c r="AU255" i="52"/>
  <c r="AW255" i="52"/>
  <c r="AY255" i="52"/>
  <c r="BA255" i="52"/>
  <c r="BB255" i="52"/>
  <c r="BD255" i="52"/>
  <c r="BE255" i="52"/>
  <c r="BF255" i="52"/>
  <c r="BG255" i="52"/>
  <c r="BH255" i="52"/>
  <c r="BI255" i="52"/>
  <c r="BJ255" i="52"/>
  <c r="BL255" i="52"/>
  <c r="A256" i="52"/>
  <c r="B256" i="52"/>
  <c r="D256" i="52"/>
  <c r="E256" i="52"/>
  <c r="F256" i="52"/>
  <c r="G256" i="52"/>
  <c r="H256" i="52"/>
  <c r="I256" i="52"/>
  <c r="J256" i="52"/>
  <c r="K256" i="52"/>
  <c r="L256" i="52"/>
  <c r="M256" i="52"/>
  <c r="N256" i="52"/>
  <c r="O256" i="52"/>
  <c r="Q256" i="52"/>
  <c r="R256" i="52"/>
  <c r="S256" i="52"/>
  <c r="U256" i="52"/>
  <c r="V256" i="52"/>
  <c r="W256" i="52"/>
  <c r="X256" i="52"/>
  <c r="Y256" i="52"/>
  <c r="Z256" i="52"/>
  <c r="AA256" i="52"/>
  <c r="AC256" i="52"/>
  <c r="AD256" i="52"/>
  <c r="AE256" i="52"/>
  <c r="AF256" i="52"/>
  <c r="AG256" i="52"/>
  <c r="AH256" i="52"/>
  <c r="AI256" i="52"/>
  <c r="AJ256" i="52"/>
  <c r="AK256" i="52"/>
  <c r="AM256" i="52"/>
  <c r="AN256" i="52"/>
  <c r="AO256" i="52"/>
  <c r="AP256" i="52"/>
  <c r="AR256" i="52"/>
  <c r="AS256" i="52"/>
  <c r="AT256" i="52"/>
  <c r="AU256" i="52"/>
  <c r="AW256" i="52"/>
  <c r="AY256" i="52"/>
  <c r="BA256" i="52"/>
  <c r="BB256" i="52"/>
  <c r="BD256" i="52"/>
  <c r="BE256" i="52"/>
  <c r="BF256" i="52"/>
  <c r="BG256" i="52"/>
  <c r="BH256" i="52"/>
  <c r="BI256" i="52"/>
  <c r="BJ256" i="52"/>
  <c r="BL256" i="52"/>
  <c r="A257" i="52"/>
  <c r="B257" i="52"/>
  <c r="D257" i="52"/>
  <c r="E257" i="52"/>
  <c r="F257" i="52"/>
  <c r="G257" i="52"/>
  <c r="H257" i="52"/>
  <c r="I257" i="52"/>
  <c r="J257" i="52"/>
  <c r="K257" i="52"/>
  <c r="L257" i="52"/>
  <c r="M257" i="52"/>
  <c r="N257" i="52"/>
  <c r="O257" i="52"/>
  <c r="Q257" i="52"/>
  <c r="R257" i="52"/>
  <c r="S257" i="52"/>
  <c r="U257" i="52"/>
  <c r="V257" i="52"/>
  <c r="W257" i="52"/>
  <c r="X257" i="52"/>
  <c r="Y257" i="52"/>
  <c r="Z257" i="52"/>
  <c r="AA257" i="52"/>
  <c r="AC257" i="52"/>
  <c r="AD257" i="52"/>
  <c r="AE257" i="52"/>
  <c r="AF257" i="52"/>
  <c r="AG257" i="52"/>
  <c r="AH257" i="52"/>
  <c r="AI257" i="52"/>
  <c r="AJ257" i="52"/>
  <c r="AK257" i="52"/>
  <c r="AM257" i="52"/>
  <c r="AN257" i="52"/>
  <c r="AO257" i="52"/>
  <c r="AP257" i="52"/>
  <c r="AR257" i="52"/>
  <c r="AS257" i="52"/>
  <c r="AT257" i="52"/>
  <c r="AU257" i="52"/>
  <c r="AW257" i="52"/>
  <c r="AY257" i="52"/>
  <c r="BA257" i="52"/>
  <c r="BB257" i="52"/>
  <c r="BD257" i="52"/>
  <c r="BE257" i="52"/>
  <c r="BF257" i="52"/>
  <c r="BG257" i="52"/>
  <c r="BH257" i="52"/>
  <c r="BI257" i="52"/>
  <c r="BJ257" i="52"/>
  <c r="BL257" i="52"/>
  <c r="A258" i="52"/>
  <c r="B258" i="52"/>
  <c r="D258" i="52"/>
  <c r="E258" i="52"/>
  <c r="F258" i="52"/>
  <c r="G258" i="52"/>
  <c r="H258" i="52"/>
  <c r="I258" i="52"/>
  <c r="J258" i="52"/>
  <c r="K258" i="52"/>
  <c r="L258" i="52"/>
  <c r="M258" i="52"/>
  <c r="N258" i="52"/>
  <c r="O258" i="52"/>
  <c r="Q258" i="52"/>
  <c r="R258" i="52"/>
  <c r="S258" i="52"/>
  <c r="U258" i="52"/>
  <c r="V258" i="52"/>
  <c r="W258" i="52"/>
  <c r="X258" i="52"/>
  <c r="Y258" i="52"/>
  <c r="Z258" i="52"/>
  <c r="AA258" i="52"/>
  <c r="AC258" i="52"/>
  <c r="AD258" i="52"/>
  <c r="AE258" i="52"/>
  <c r="AF258" i="52"/>
  <c r="AG258" i="52"/>
  <c r="AH258" i="52"/>
  <c r="AI258" i="52"/>
  <c r="AJ258" i="52"/>
  <c r="AK258" i="52"/>
  <c r="AM258" i="52"/>
  <c r="AN258" i="52"/>
  <c r="AO258" i="52"/>
  <c r="AP258" i="52"/>
  <c r="AR258" i="52"/>
  <c r="AS258" i="52"/>
  <c r="AT258" i="52"/>
  <c r="AU258" i="52"/>
  <c r="AW258" i="52"/>
  <c r="AY258" i="52"/>
  <c r="BA258" i="52"/>
  <c r="BB258" i="52"/>
  <c r="BD258" i="52"/>
  <c r="BE258" i="52"/>
  <c r="BF258" i="52"/>
  <c r="BG258" i="52"/>
  <c r="BH258" i="52"/>
  <c r="BI258" i="52"/>
  <c r="BJ258" i="52"/>
  <c r="BL258" i="52"/>
  <c r="A259" i="52"/>
  <c r="B259" i="52"/>
  <c r="D259" i="52"/>
  <c r="E259" i="52"/>
  <c r="F259" i="52"/>
  <c r="G259" i="52"/>
  <c r="H259" i="52"/>
  <c r="I259" i="52"/>
  <c r="J259" i="52"/>
  <c r="K259" i="52"/>
  <c r="L259" i="52"/>
  <c r="M259" i="52"/>
  <c r="N259" i="52"/>
  <c r="O259" i="52"/>
  <c r="Q259" i="52"/>
  <c r="R259" i="52"/>
  <c r="S259" i="52"/>
  <c r="U259" i="52"/>
  <c r="V259" i="52"/>
  <c r="W259" i="52"/>
  <c r="X259" i="52"/>
  <c r="Y259" i="52"/>
  <c r="Z259" i="52"/>
  <c r="AA259" i="52"/>
  <c r="AC259" i="52"/>
  <c r="AD259" i="52"/>
  <c r="AE259" i="52"/>
  <c r="AF259" i="52"/>
  <c r="AG259" i="52"/>
  <c r="AH259" i="52"/>
  <c r="AI259" i="52"/>
  <c r="AJ259" i="52"/>
  <c r="AK259" i="52"/>
  <c r="AM259" i="52"/>
  <c r="AN259" i="52"/>
  <c r="AO259" i="52"/>
  <c r="AP259" i="52"/>
  <c r="AR259" i="52"/>
  <c r="AS259" i="52"/>
  <c r="AT259" i="52"/>
  <c r="AU259" i="52"/>
  <c r="AW259" i="52"/>
  <c r="AY259" i="52"/>
  <c r="BA259" i="52"/>
  <c r="BB259" i="52"/>
  <c r="BD259" i="52"/>
  <c r="BE259" i="52"/>
  <c r="BF259" i="52"/>
  <c r="BG259" i="52"/>
  <c r="BH259" i="52"/>
  <c r="BI259" i="52"/>
  <c r="BJ259" i="52"/>
  <c r="BL259" i="52"/>
  <c r="A260" i="52"/>
  <c r="B260" i="52"/>
  <c r="D260" i="52"/>
  <c r="E260" i="52"/>
  <c r="F260" i="52"/>
  <c r="G260" i="52"/>
  <c r="H260" i="52"/>
  <c r="I260" i="52"/>
  <c r="J260" i="52"/>
  <c r="K260" i="52"/>
  <c r="L260" i="52"/>
  <c r="M260" i="52"/>
  <c r="N260" i="52"/>
  <c r="O260" i="52"/>
  <c r="Q260" i="52"/>
  <c r="R260" i="52"/>
  <c r="S260" i="52"/>
  <c r="U260" i="52"/>
  <c r="V260" i="52"/>
  <c r="W260" i="52"/>
  <c r="X260" i="52"/>
  <c r="Y260" i="52"/>
  <c r="Z260" i="52"/>
  <c r="AA260" i="52"/>
  <c r="AC260" i="52"/>
  <c r="AD260" i="52"/>
  <c r="AE260" i="52"/>
  <c r="AF260" i="52"/>
  <c r="AG260" i="52"/>
  <c r="AH260" i="52"/>
  <c r="AI260" i="52"/>
  <c r="AJ260" i="52"/>
  <c r="AK260" i="52"/>
  <c r="AM260" i="52"/>
  <c r="AN260" i="52"/>
  <c r="AO260" i="52"/>
  <c r="AP260" i="52"/>
  <c r="AR260" i="52"/>
  <c r="AS260" i="52"/>
  <c r="AT260" i="52"/>
  <c r="AU260" i="52"/>
  <c r="AW260" i="52"/>
  <c r="AY260" i="52"/>
  <c r="BA260" i="52"/>
  <c r="BB260" i="52"/>
  <c r="BD260" i="52"/>
  <c r="BE260" i="52"/>
  <c r="BF260" i="52"/>
  <c r="BG260" i="52"/>
  <c r="BH260" i="52"/>
  <c r="BI260" i="52"/>
  <c r="BJ260" i="52"/>
  <c r="BL260" i="52"/>
  <c r="A261" i="52"/>
  <c r="B261" i="52"/>
  <c r="D261" i="52"/>
  <c r="E261" i="52"/>
  <c r="F261" i="52"/>
  <c r="G261" i="52"/>
  <c r="H261" i="52"/>
  <c r="I261" i="52"/>
  <c r="J261" i="52"/>
  <c r="K261" i="52"/>
  <c r="L261" i="52"/>
  <c r="M261" i="52"/>
  <c r="N261" i="52"/>
  <c r="O261" i="52"/>
  <c r="Q261" i="52"/>
  <c r="R261" i="52"/>
  <c r="S261" i="52"/>
  <c r="U261" i="52"/>
  <c r="V261" i="52"/>
  <c r="W261" i="52"/>
  <c r="X261" i="52"/>
  <c r="Y261" i="52"/>
  <c r="Z261" i="52"/>
  <c r="AA261" i="52"/>
  <c r="AC261" i="52"/>
  <c r="AD261" i="52"/>
  <c r="AE261" i="52"/>
  <c r="AF261" i="52"/>
  <c r="AG261" i="52"/>
  <c r="AH261" i="52"/>
  <c r="AI261" i="52"/>
  <c r="AJ261" i="52"/>
  <c r="AK261" i="52"/>
  <c r="AM261" i="52"/>
  <c r="AN261" i="52"/>
  <c r="AO261" i="52"/>
  <c r="AP261" i="52"/>
  <c r="AR261" i="52"/>
  <c r="AS261" i="52"/>
  <c r="AT261" i="52"/>
  <c r="AU261" i="52"/>
  <c r="AW261" i="52"/>
  <c r="AY261" i="52"/>
  <c r="BA261" i="52"/>
  <c r="BB261" i="52"/>
  <c r="BD261" i="52"/>
  <c r="BE261" i="52"/>
  <c r="BF261" i="52"/>
  <c r="BG261" i="52"/>
  <c r="BH261" i="52"/>
  <c r="BI261" i="52"/>
  <c r="BJ261" i="52"/>
  <c r="BL261" i="52"/>
  <c r="A262" i="52"/>
  <c r="B262" i="52"/>
  <c r="D262" i="52"/>
  <c r="E262" i="52"/>
  <c r="F262" i="52"/>
  <c r="G262" i="52"/>
  <c r="H262" i="52"/>
  <c r="I262" i="52"/>
  <c r="J262" i="52"/>
  <c r="K262" i="52"/>
  <c r="L262" i="52"/>
  <c r="M262" i="52"/>
  <c r="N262" i="52"/>
  <c r="O262" i="52"/>
  <c r="Q262" i="52"/>
  <c r="R262" i="52"/>
  <c r="S262" i="52"/>
  <c r="U262" i="52"/>
  <c r="V262" i="52"/>
  <c r="W262" i="52"/>
  <c r="X262" i="52"/>
  <c r="Y262" i="52"/>
  <c r="Z262" i="52"/>
  <c r="AA262" i="52"/>
  <c r="AC262" i="52"/>
  <c r="AD262" i="52"/>
  <c r="AE262" i="52"/>
  <c r="AF262" i="52"/>
  <c r="AG262" i="52"/>
  <c r="AH262" i="52"/>
  <c r="AI262" i="52"/>
  <c r="AJ262" i="52"/>
  <c r="AK262" i="52"/>
  <c r="AM262" i="52"/>
  <c r="AN262" i="52"/>
  <c r="AO262" i="52"/>
  <c r="AP262" i="52"/>
  <c r="AR262" i="52"/>
  <c r="AS262" i="52"/>
  <c r="AT262" i="52"/>
  <c r="AU262" i="52"/>
  <c r="AW262" i="52"/>
  <c r="AY262" i="52"/>
  <c r="BA262" i="52"/>
  <c r="BB262" i="52"/>
  <c r="BD262" i="52"/>
  <c r="BE262" i="52"/>
  <c r="BF262" i="52"/>
  <c r="BG262" i="52"/>
  <c r="BH262" i="52"/>
  <c r="BI262" i="52"/>
  <c r="BJ262" i="52"/>
  <c r="BL262" i="52"/>
  <c r="A263" i="52"/>
  <c r="B263" i="52"/>
  <c r="D263" i="52"/>
  <c r="E263" i="52"/>
  <c r="F263" i="52"/>
  <c r="G263" i="52"/>
  <c r="H263" i="52"/>
  <c r="I263" i="52"/>
  <c r="J263" i="52"/>
  <c r="K263" i="52"/>
  <c r="L263" i="52"/>
  <c r="M263" i="52"/>
  <c r="N263" i="52"/>
  <c r="O263" i="52"/>
  <c r="Q263" i="52"/>
  <c r="R263" i="52"/>
  <c r="S263" i="52"/>
  <c r="U263" i="52"/>
  <c r="V263" i="52"/>
  <c r="W263" i="52"/>
  <c r="X263" i="52"/>
  <c r="Y263" i="52"/>
  <c r="Z263" i="52"/>
  <c r="AA263" i="52"/>
  <c r="AC263" i="52"/>
  <c r="AD263" i="52"/>
  <c r="AE263" i="52"/>
  <c r="AF263" i="52"/>
  <c r="AG263" i="52"/>
  <c r="AH263" i="52"/>
  <c r="AI263" i="52"/>
  <c r="AJ263" i="52"/>
  <c r="AK263" i="52"/>
  <c r="AM263" i="52"/>
  <c r="AN263" i="52"/>
  <c r="AO263" i="52"/>
  <c r="AP263" i="52"/>
  <c r="AR263" i="52"/>
  <c r="AS263" i="52"/>
  <c r="AT263" i="52"/>
  <c r="AU263" i="52"/>
  <c r="AW263" i="52"/>
  <c r="AY263" i="52"/>
  <c r="BA263" i="52"/>
  <c r="BB263" i="52"/>
  <c r="BD263" i="52"/>
  <c r="BE263" i="52"/>
  <c r="BF263" i="52"/>
  <c r="BG263" i="52"/>
  <c r="BH263" i="52"/>
  <c r="BI263" i="52"/>
  <c r="BJ263" i="52"/>
  <c r="BL263" i="52"/>
  <c r="A264" i="52"/>
  <c r="B264" i="52"/>
  <c r="D264" i="52"/>
  <c r="E264" i="52"/>
  <c r="F264" i="52"/>
  <c r="G264" i="52"/>
  <c r="H264" i="52"/>
  <c r="I264" i="52"/>
  <c r="J264" i="52"/>
  <c r="K264" i="52"/>
  <c r="L264" i="52"/>
  <c r="M264" i="52"/>
  <c r="N264" i="52"/>
  <c r="O264" i="52"/>
  <c r="Q264" i="52"/>
  <c r="R264" i="52"/>
  <c r="S264" i="52"/>
  <c r="U264" i="52"/>
  <c r="V264" i="52"/>
  <c r="W264" i="52"/>
  <c r="X264" i="52"/>
  <c r="Y264" i="52"/>
  <c r="Z264" i="52"/>
  <c r="AA264" i="52"/>
  <c r="AC264" i="52"/>
  <c r="AD264" i="52"/>
  <c r="AE264" i="52"/>
  <c r="AF264" i="52"/>
  <c r="AG264" i="52"/>
  <c r="AH264" i="52"/>
  <c r="AI264" i="52"/>
  <c r="AJ264" i="52"/>
  <c r="AK264" i="52"/>
  <c r="AM264" i="52"/>
  <c r="AN264" i="52"/>
  <c r="AO264" i="52"/>
  <c r="AP264" i="52"/>
  <c r="AR264" i="52"/>
  <c r="AS264" i="52"/>
  <c r="AT264" i="52"/>
  <c r="AU264" i="52"/>
  <c r="AW264" i="52"/>
  <c r="AY264" i="52"/>
  <c r="BA264" i="52"/>
  <c r="BB264" i="52"/>
  <c r="BD264" i="52"/>
  <c r="BE264" i="52"/>
  <c r="BF264" i="52"/>
  <c r="BG264" i="52"/>
  <c r="BH264" i="52"/>
  <c r="BI264" i="52"/>
  <c r="BJ264" i="52"/>
  <c r="BL264" i="52"/>
  <c r="A265" i="52"/>
  <c r="B265" i="52"/>
  <c r="D265" i="52"/>
  <c r="E265" i="52"/>
  <c r="F265" i="52"/>
  <c r="G265" i="52"/>
  <c r="H265" i="52"/>
  <c r="I265" i="52"/>
  <c r="J265" i="52"/>
  <c r="K265" i="52"/>
  <c r="L265" i="52"/>
  <c r="M265" i="52"/>
  <c r="N265" i="52"/>
  <c r="O265" i="52"/>
  <c r="Q265" i="52"/>
  <c r="R265" i="52"/>
  <c r="S265" i="52"/>
  <c r="U265" i="52"/>
  <c r="V265" i="52"/>
  <c r="W265" i="52"/>
  <c r="X265" i="52"/>
  <c r="Y265" i="52"/>
  <c r="Z265" i="52"/>
  <c r="AA265" i="52"/>
  <c r="AC265" i="52"/>
  <c r="AD265" i="52"/>
  <c r="AE265" i="52"/>
  <c r="AF265" i="52"/>
  <c r="AG265" i="52"/>
  <c r="AH265" i="52"/>
  <c r="AI265" i="52"/>
  <c r="AJ265" i="52"/>
  <c r="AK265" i="52"/>
  <c r="AM265" i="52"/>
  <c r="AN265" i="52"/>
  <c r="AO265" i="52"/>
  <c r="AP265" i="52"/>
  <c r="AR265" i="52"/>
  <c r="AS265" i="52"/>
  <c r="AT265" i="52"/>
  <c r="AU265" i="52"/>
  <c r="AW265" i="52"/>
  <c r="AY265" i="52"/>
  <c r="BA265" i="52"/>
  <c r="BB265" i="52"/>
  <c r="BD265" i="52"/>
  <c r="BE265" i="52"/>
  <c r="BF265" i="52"/>
  <c r="BG265" i="52"/>
  <c r="BH265" i="52"/>
  <c r="BI265" i="52"/>
  <c r="BJ265" i="52"/>
  <c r="BL265" i="52"/>
  <c r="A266" i="52"/>
  <c r="B266" i="52"/>
  <c r="D266" i="52"/>
  <c r="E266" i="52"/>
  <c r="F266" i="52"/>
  <c r="G266" i="52"/>
  <c r="H266" i="52"/>
  <c r="I266" i="52"/>
  <c r="J266" i="52"/>
  <c r="K266" i="52"/>
  <c r="L266" i="52"/>
  <c r="M266" i="52"/>
  <c r="N266" i="52"/>
  <c r="O266" i="52"/>
  <c r="Q266" i="52"/>
  <c r="R266" i="52"/>
  <c r="S266" i="52"/>
  <c r="U266" i="52"/>
  <c r="V266" i="52"/>
  <c r="W266" i="52"/>
  <c r="X266" i="52"/>
  <c r="Y266" i="52"/>
  <c r="Z266" i="52"/>
  <c r="AA266" i="52"/>
  <c r="AC266" i="52"/>
  <c r="AD266" i="52"/>
  <c r="AE266" i="52"/>
  <c r="AF266" i="52"/>
  <c r="AG266" i="52"/>
  <c r="AH266" i="52"/>
  <c r="AI266" i="52"/>
  <c r="AJ266" i="52"/>
  <c r="AK266" i="52"/>
  <c r="AM266" i="52"/>
  <c r="AN266" i="52"/>
  <c r="AO266" i="52"/>
  <c r="AP266" i="52"/>
  <c r="AR266" i="52"/>
  <c r="AS266" i="52"/>
  <c r="AT266" i="52"/>
  <c r="AU266" i="52"/>
  <c r="AW266" i="52"/>
  <c r="AY266" i="52"/>
  <c r="BA266" i="52"/>
  <c r="BB266" i="52"/>
  <c r="BD266" i="52"/>
  <c r="BE266" i="52"/>
  <c r="BF266" i="52"/>
  <c r="BG266" i="52"/>
  <c r="BH266" i="52"/>
  <c r="BI266" i="52"/>
  <c r="BJ266" i="52"/>
  <c r="BL266" i="52"/>
  <c r="A267" i="52"/>
  <c r="B267" i="52"/>
  <c r="D267" i="52"/>
  <c r="E267" i="52"/>
  <c r="F267" i="52"/>
  <c r="G267" i="52"/>
  <c r="H267" i="52"/>
  <c r="I267" i="52"/>
  <c r="J267" i="52"/>
  <c r="K267" i="52"/>
  <c r="L267" i="52"/>
  <c r="M267" i="52"/>
  <c r="N267" i="52"/>
  <c r="O267" i="52"/>
  <c r="Q267" i="52"/>
  <c r="R267" i="52"/>
  <c r="S267" i="52"/>
  <c r="U267" i="52"/>
  <c r="V267" i="52"/>
  <c r="W267" i="52"/>
  <c r="X267" i="52"/>
  <c r="Y267" i="52"/>
  <c r="Z267" i="52"/>
  <c r="AA267" i="52"/>
  <c r="AC267" i="52"/>
  <c r="AD267" i="52"/>
  <c r="AE267" i="52"/>
  <c r="AF267" i="52"/>
  <c r="AG267" i="52"/>
  <c r="AH267" i="52"/>
  <c r="AI267" i="52"/>
  <c r="AJ267" i="52"/>
  <c r="AK267" i="52"/>
  <c r="AM267" i="52"/>
  <c r="AN267" i="52"/>
  <c r="AO267" i="52"/>
  <c r="AP267" i="52"/>
  <c r="AR267" i="52"/>
  <c r="AS267" i="52"/>
  <c r="AT267" i="52"/>
  <c r="AU267" i="52"/>
  <c r="AW267" i="52"/>
  <c r="AY267" i="52"/>
  <c r="BA267" i="52"/>
  <c r="BB267" i="52"/>
  <c r="BD267" i="52"/>
  <c r="BE267" i="52"/>
  <c r="BF267" i="52"/>
  <c r="BG267" i="52"/>
  <c r="BH267" i="52"/>
  <c r="BI267" i="52"/>
  <c r="BJ267" i="52"/>
  <c r="BL267" i="52"/>
  <c r="A268" i="52"/>
  <c r="B268" i="52"/>
  <c r="D268" i="52"/>
  <c r="E268" i="52"/>
  <c r="F268" i="52"/>
  <c r="G268" i="52"/>
  <c r="H268" i="52"/>
  <c r="I268" i="52"/>
  <c r="J268" i="52"/>
  <c r="K268" i="52"/>
  <c r="L268" i="52"/>
  <c r="M268" i="52"/>
  <c r="N268" i="52"/>
  <c r="O268" i="52"/>
  <c r="Q268" i="52"/>
  <c r="R268" i="52"/>
  <c r="S268" i="52"/>
  <c r="U268" i="52"/>
  <c r="V268" i="52"/>
  <c r="W268" i="52"/>
  <c r="X268" i="52"/>
  <c r="Y268" i="52"/>
  <c r="Z268" i="52"/>
  <c r="AA268" i="52"/>
  <c r="AC268" i="52"/>
  <c r="AD268" i="52"/>
  <c r="AE268" i="52"/>
  <c r="AF268" i="52"/>
  <c r="AG268" i="52"/>
  <c r="AH268" i="52"/>
  <c r="AI268" i="52"/>
  <c r="AJ268" i="52"/>
  <c r="AK268" i="52"/>
  <c r="AM268" i="52"/>
  <c r="AN268" i="52"/>
  <c r="AO268" i="52"/>
  <c r="AP268" i="52"/>
  <c r="AR268" i="52"/>
  <c r="AS268" i="52"/>
  <c r="AT268" i="52"/>
  <c r="AU268" i="52"/>
  <c r="AW268" i="52"/>
  <c r="AY268" i="52"/>
  <c r="BA268" i="52"/>
  <c r="BB268" i="52"/>
  <c r="BD268" i="52"/>
  <c r="BE268" i="52"/>
  <c r="BF268" i="52"/>
  <c r="BG268" i="52"/>
  <c r="BH268" i="52"/>
  <c r="BI268" i="52"/>
  <c r="BJ268" i="52"/>
  <c r="BL268" i="52"/>
  <c r="A269" i="52"/>
  <c r="B269" i="52"/>
  <c r="D269" i="52"/>
  <c r="E269" i="52"/>
  <c r="F269" i="52"/>
  <c r="G269" i="52"/>
  <c r="H269" i="52"/>
  <c r="I269" i="52"/>
  <c r="J269" i="52"/>
  <c r="K269" i="52"/>
  <c r="L269" i="52"/>
  <c r="M269" i="52"/>
  <c r="N269" i="52"/>
  <c r="O269" i="52"/>
  <c r="Q269" i="52"/>
  <c r="R269" i="52"/>
  <c r="S269" i="52"/>
  <c r="U269" i="52"/>
  <c r="V269" i="52"/>
  <c r="W269" i="52"/>
  <c r="X269" i="52"/>
  <c r="Y269" i="52"/>
  <c r="Z269" i="52"/>
  <c r="AA269" i="52"/>
  <c r="AC269" i="52"/>
  <c r="AD269" i="52"/>
  <c r="AE269" i="52"/>
  <c r="AF269" i="52"/>
  <c r="AG269" i="52"/>
  <c r="AH269" i="52"/>
  <c r="AI269" i="52"/>
  <c r="AJ269" i="52"/>
  <c r="AK269" i="52"/>
  <c r="AM269" i="52"/>
  <c r="AN269" i="52"/>
  <c r="AO269" i="52"/>
  <c r="AP269" i="52"/>
  <c r="AR269" i="52"/>
  <c r="AS269" i="52"/>
  <c r="AT269" i="52"/>
  <c r="AU269" i="52"/>
  <c r="AW269" i="52"/>
  <c r="AY269" i="52"/>
  <c r="BA269" i="52"/>
  <c r="BB269" i="52"/>
  <c r="BD269" i="52"/>
  <c r="BE269" i="52"/>
  <c r="BF269" i="52"/>
  <c r="BG269" i="52"/>
  <c r="BH269" i="52"/>
  <c r="BI269" i="52"/>
  <c r="BJ269" i="52"/>
  <c r="BL269" i="52"/>
  <c r="A270" i="52"/>
  <c r="B270" i="52"/>
  <c r="D270" i="52"/>
  <c r="E270" i="52"/>
  <c r="F270" i="52"/>
  <c r="G270" i="52"/>
  <c r="H270" i="52"/>
  <c r="I270" i="52"/>
  <c r="J270" i="52"/>
  <c r="K270" i="52"/>
  <c r="L270" i="52"/>
  <c r="M270" i="52"/>
  <c r="N270" i="52"/>
  <c r="O270" i="52"/>
  <c r="Q270" i="52"/>
  <c r="R270" i="52"/>
  <c r="S270" i="52"/>
  <c r="U270" i="52"/>
  <c r="V270" i="52"/>
  <c r="W270" i="52"/>
  <c r="X270" i="52"/>
  <c r="Y270" i="52"/>
  <c r="Z270" i="52"/>
  <c r="AA270" i="52"/>
  <c r="AC270" i="52"/>
  <c r="AD270" i="52"/>
  <c r="AE270" i="52"/>
  <c r="AF270" i="52"/>
  <c r="AG270" i="52"/>
  <c r="AH270" i="52"/>
  <c r="AI270" i="52"/>
  <c r="AJ270" i="52"/>
  <c r="AK270" i="52"/>
  <c r="AM270" i="52"/>
  <c r="AN270" i="52"/>
  <c r="AO270" i="52"/>
  <c r="AP270" i="52"/>
  <c r="AR270" i="52"/>
  <c r="AS270" i="52"/>
  <c r="AT270" i="52"/>
  <c r="AU270" i="52"/>
  <c r="AW270" i="52"/>
  <c r="AY270" i="52"/>
  <c r="BA270" i="52"/>
  <c r="BB270" i="52"/>
  <c r="BD270" i="52"/>
  <c r="BE270" i="52"/>
  <c r="BF270" i="52"/>
  <c r="BG270" i="52"/>
  <c r="BH270" i="52"/>
  <c r="BI270" i="52"/>
  <c r="BJ270" i="52"/>
  <c r="BL270" i="52"/>
  <c r="A271" i="52"/>
  <c r="B271" i="52"/>
  <c r="D271" i="52"/>
  <c r="E271" i="52"/>
  <c r="F271" i="52"/>
  <c r="G271" i="52"/>
  <c r="H271" i="52"/>
  <c r="I271" i="52"/>
  <c r="J271" i="52"/>
  <c r="K271" i="52"/>
  <c r="L271" i="52"/>
  <c r="M271" i="52"/>
  <c r="N271" i="52"/>
  <c r="O271" i="52"/>
  <c r="Q271" i="52"/>
  <c r="R271" i="52"/>
  <c r="S271" i="52"/>
  <c r="U271" i="52"/>
  <c r="V271" i="52"/>
  <c r="W271" i="52"/>
  <c r="X271" i="52"/>
  <c r="Y271" i="52"/>
  <c r="Z271" i="52"/>
  <c r="AA271" i="52"/>
  <c r="AC271" i="52"/>
  <c r="AD271" i="52"/>
  <c r="AE271" i="52"/>
  <c r="AF271" i="52"/>
  <c r="AG271" i="52"/>
  <c r="AH271" i="52"/>
  <c r="AI271" i="52"/>
  <c r="AJ271" i="52"/>
  <c r="AK271" i="52"/>
  <c r="AM271" i="52"/>
  <c r="AN271" i="52"/>
  <c r="AO271" i="52"/>
  <c r="AP271" i="52"/>
  <c r="AR271" i="52"/>
  <c r="AS271" i="52"/>
  <c r="AT271" i="52"/>
  <c r="AU271" i="52"/>
  <c r="AW271" i="52"/>
  <c r="AY271" i="52"/>
  <c r="BA271" i="52"/>
  <c r="BB271" i="52"/>
  <c r="BD271" i="52"/>
  <c r="BE271" i="52"/>
  <c r="BF271" i="52"/>
  <c r="BG271" i="52"/>
  <c r="BH271" i="52"/>
  <c r="BI271" i="52"/>
  <c r="BJ271" i="52"/>
  <c r="BL271" i="52"/>
  <c r="A272" i="52"/>
  <c r="B272" i="52"/>
  <c r="D272" i="52"/>
  <c r="E272" i="52"/>
  <c r="F272" i="52"/>
  <c r="G272" i="52"/>
  <c r="H272" i="52"/>
  <c r="I272" i="52"/>
  <c r="J272" i="52"/>
  <c r="K272" i="52"/>
  <c r="L272" i="52"/>
  <c r="M272" i="52"/>
  <c r="N272" i="52"/>
  <c r="O272" i="52"/>
  <c r="Q272" i="52"/>
  <c r="R272" i="52"/>
  <c r="S272" i="52"/>
  <c r="U272" i="52"/>
  <c r="V272" i="52"/>
  <c r="W272" i="52"/>
  <c r="X272" i="52"/>
  <c r="Y272" i="52"/>
  <c r="Z272" i="52"/>
  <c r="AA272" i="52"/>
  <c r="AC272" i="52"/>
  <c r="AD272" i="52"/>
  <c r="AE272" i="52"/>
  <c r="AF272" i="52"/>
  <c r="AG272" i="52"/>
  <c r="AH272" i="52"/>
  <c r="AI272" i="52"/>
  <c r="AJ272" i="52"/>
  <c r="AK272" i="52"/>
  <c r="AM272" i="52"/>
  <c r="AN272" i="52"/>
  <c r="AO272" i="52"/>
  <c r="AP272" i="52"/>
  <c r="AR272" i="52"/>
  <c r="AS272" i="52"/>
  <c r="AT272" i="52"/>
  <c r="AU272" i="52"/>
  <c r="AW272" i="52"/>
  <c r="AY272" i="52"/>
  <c r="BA272" i="52"/>
  <c r="BB272" i="52"/>
  <c r="BD272" i="52"/>
  <c r="BE272" i="52"/>
  <c r="BF272" i="52"/>
  <c r="BG272" i="52"/>
  <c r="BH272" i="52"/>
  <c r="BI272" i="52"/>
  <c r="BJ272" i="52"/>
  <c r="BL272" i="52"/>
  <c r="A273" i="52"/>
  <c r="B273" i="52"/>
  <c r="D273" i="52"/>
  <c r="E273" i="52"/>
  <c r="F273" i="52"/>
  <c r="G273" i="52"/>
  <c r="H273" i="52"/>
  <c r="I273" i="52"/>
  <c r="J273" i="52"/>
  <c r="K273" i="52"/>
  <c r="L273" i="52"/>
  <c r="M273" i="52"/>
  <c r="N273" i="52"/>
  <c r="O273" i="52"/>
  <c r="Q273" i="52"/>
  <c r="R273" i="52"/>
  <c r="S273" i="52"/>
  <c r="U273" i="52"/>
  <c r="V273" i="52"/>
  <c r="W273" i="52"/>
  <c r="X273" i="52"/>
  <c r="Y273" i="52"/>
  <c r="Z273" i="52"/>
  <c r="AA273" i="52"/>
  <c r="AC273" i="52"/>
  <c r="AD273" i="52"/>
  <c r="AE273" i="52"/>
  <c r="AF273" i="52"/>
  <c r="AG273" i="52"/>
  <c r="AH273" i="52"/>
  <c r="AI273" i="52"/>
  <c r="AJ273" i="52"/>
  <c r="AK273" i="52"/>
  <c r="AM273" i="52"/>
  <c r="AN273" i="52"/>
  <c r="AO273" i="52"/>
  <c r="AP273" i="52"/>
  <c r="AR273" i="52"/>
  <c r="AS273" i="52"/>
  <c r="AT273" i="52"/>
  <c r="AU273" i="52"/>
  <c r="AW273" i="52"/>
  <c r="AY273" i="52"/>
  <c r="BA273" i="52"/>
  <c r="BB273" i="52"/>
  <c r="BD273" i="52"/>
  <c r="BE273" i="52"/>
  <c r="BF273" i="52"/>
  <c r="BG273" i="52"/>
  <c r="BH273" i="52"/>
  <c r="BI273" i="52"/>
  <c r="BJ273" i="52"/>
  <c r="BL273" i="52"/>
  <c r="A274" i="52"/>
  <c r="B274" i="52"/>
  <c r="D274" i="52"/>
  <c r="E274" i="52"/>
  <c r="F274" i="52"/>
  <c r="G274" i="52"/>
  <c r="H274" i="52"/>
  <c r="I274" i="52"/>
  <c r="J274" i="52"/>
  <c r="K274" i="52"/>
  <c r="L274" i="52"/>
  <c r="M274" i="52"/>
  <c r="N274" i="52"/>
  <c r="O274" i="52"/>
  <c r="Q274" i="52"/>
  <c r="R274" i="52"/>
  <c r="S274" i="52"/>
  <c r="U274" i="52"/>
  <c r="V274" i="52"/>
  <c r="W274" i="52"/>
  <c r="X274" i="52"/>
  <c r="Y274" i="52"/>
  <c r="Z274" i="52"/>
  <c r="AA274" i="52"/>
  <c r="AC274" i="52"/>
  <c r="AD274" i="52"/>
  <c r="AE274" i="52"/>
  <c r="AF274" i="52"/>
  <c r="AG274" i="52"/>
  <c r="AH274" i="52"/>
  <c r="AI274" i="52"/>
  <c r="AJ274" i="52"/>
  <c r="AK274" i="52"/>
  <c r="AM274" i="52"/>
  <c r="AN274" i="52"/>
  <c r="AO274" i="52"/>
  <c r="AP274" i="52"/>
  <c r="AR274" i="52"/>
  <c r="AS274" i="52"/>
  <c r="AT274" i="52"/>
  <c r="AU274" i="52"/>
  <c r="AW274" i="52"/>
  <c r="AY274" i="52"/>
  <c r="BA274" i="52"/>
  <c r="BB274" i="52"/>
  <c r="BD274" i="52"/>
  <c r="BE274" i="52"/>
  <c r="BF274" i="52"/>
  <c r="BG274" i="52"/>
  <c r="BH274" i="52"/>
  <c r="BI274" i="52"/>
  <c r="BJ274" i="52"/>
  <c r="BL274" i="52"/>
  <c r="A275" i="52"/>
  <c r="B275" i="52"/>
  <c r="D275" i="52"/>
  <c r="E275" i="52"/>
  <c r="F275" i="52"/>
  <c r="G275" i="52"/>
  <c r="H275" i="52"/>
  <c r="I275" i="52"/>
  <c r="J275" i="52"/>
  <c r="K275" i="52"/>
  <c r="L275" i="52"/>
  <c r="M275" i="52"/>
  <c r="N275" i="52"/>
  <c r="O275" i="52"/>
  <c r="Q275" i="52"/>
  <c r="R275" i="52"/>
  <c r="S275" i="52"/>
  <c r="U275" i="52"/>
  <c r="V275" i="52"/>
  <c r="W275" i="52"/>
  <c r="X275" i="52"/>
  <c r="Y275" i="52"/>
  <c r="Z275" i="52"/>
  <c r="AA275" i="52"/>
  <c r="AC275" i="52"/>
  <c r="AD275" i="52"/>
  <c r="AE275" i="52"/>
  <c r="AF275" i="52"/>
  <c r="AG275" i="52"/>
  <c r="AH275" i="52"/>
  <c r="AI275" i="52"/>
  <c r="AJ275" i="52"/>
  <c r="AK275" i="52"/>
  <c r="AM275" i="52"/>
  <c r="AN275" i="52"/>
  <c r="AO275" i="52"/>
  <c r="AP275" i="52"/>
  <c r="AR275" i="52"/>
  <c r="AS275" i="52"/>
  <c r="AT275" i="52"/>
  <c r="AU275" i="52"/>
  <c r="AW275" i="52"/>
  <c r="AY275" i="52"/>
  <c r="BA275" i="52"/>
  <c r="BB275" i="52"/>
  <c r="BD275" i="52"/>
  <c r="BE275" i="52"/>
  <c r="BF275" i="52"/>
  <c r="BG275" i="52"/>
  <c r="BH275" i="52"/>
  <c r="BI275" i="52"/>
  <c r="BJ275" i="52"/>
  <c r="BL275" i="52"/>
  <c r="A276" i="52"/>
  <c r="B276" i="52"/>
  <c r="D276" i="52"/>
  <c r="E276" i="52"/>
  <c r="F276" i="52"/>
  <c r="G276" i="52"/>
  <c r="H276" i="52"/>
  <c r="I276" i="52"/>
  <c r="J276" i="52"/>
  <c r="K276" i="52"/>
  <c r="L276" i="52"/>
  <c r="M276" i="52"/>
  <c r="N276" i="52"/>
  <c r="O276" i="52"/>
  <c r="Q276" i="52"/>
  <c r="R276" i="52"/>
  <c r="S276" i="52"/>
  <c r="U276" i="52"/>
  <c r="V276" i="52"/>
  <c r="W276" i="52"/>
  <c r="X276" i="52"/>
  <c r="Y276" i="52"/>
  <c r="Z276" i="52"/>
  <c r="AA276" i="52"/>
  <c r="AC276" i="52"/>
  <c r="AD276" i="52"/>
  <c r="AE276" i="52"/>
  <c r="AF276" i="52"/>
  <c r="AG276" i="52"/>
  <c r="AH276" i="52"/>
  <c r="AI276" i="52"/>
  <c r="AJ276" i="52"/>
  <c r="AK276" i="52"/>
  <c r="AM276" i="52"/>
  <c r="AN276" i="52"/>
  <c r="AO276" i="52"/>
  <c r="AP276" i="52"/>
  <c r="AR276" i="52"/>
  <c r="AS276" i="52"/>
  <c r="AT276" i="52"/>
  <c r="AU276" i="52"/>
  <c r="AW276" i="52"/>
  <c r="AY276" i="52"/>
  <c r="BA276" i="52"/>
  <c r="BB276" i="52"/>
  <c r="BD276" i="52"/>
  <c r="BE276" i="52"/>
  <c r="BF276" i="52"/>
  <c r="BG276" i="52"/>
  <c r="BH276" i="52"/>
  <c r="BI276" i="52"/>
  <c r="BJ276" i="52"/>
  <c r="BL276" i="52"/>
  <c r="A277" i="52"/>
  <c r="B277" i="52"/>
  <c r="D277" i="52"/>
  <c r="E277" i="52"/>
  <c r="F277" i="52"/>
  <c r="G277" i="52"/>
  <c r="H277" i="52"/>
  <c r="I277" i="52"/>
  <c r="J277" i="52"/>
  <c r="K277" i="52"/>
  <c r="L277" i="52"/>
  <c r="M277" i="52"/>
  <c r="N277" i="52"/>
  <c r="O277" i="52"/>
  <c r="Q277" i="52"/>
  <c r="R277" i="52"/>
  <c r="S277" i="52"/>
  <c r="U277" i="52"/>
  <c r="V277" i="52"/>
  <c r="W277" i="52"/>
  <c r="X277" i="52"/>
  <c r="Y277" i="52"/>
  <c r="Z277" i="52"/>
  <c r="AA277" i="52"/>
  <c r="AC277" i="52"/>
  <c r="AD277" i="52"/>
  <c r="AE277" i="52"/>
  <c r="AF277" i="52"/>
  <c r="AG277" i="52"/>
  <c r="AH277" i="52"/>
  <c r="AI277" i="52"/>
  <c r="AJ277" i="52"/>
  <c r="AK277" i="52"/>
  <c r="AM277" i="52"/>
  <c r="AN277" i="52"/>
  <c r="AO277" i="52"/>
  <c r="AP277" i="52"/>
  <c r="AR277" i="52"/>
  <c r="AS277" i="52"/>
  <c r="AT277" i="52"/>
  <c r="AU277" i="52"/>
  <c r="AW277" i="52"/>
  <c r="AY277" i="52"/>
  <c r="BA277" i="52"/>
  <c r="BB277" i="52"/>
  <c r="BD277" i="52"/>
  <c r="BE277" i="52"/>
  <c r="BF277" i="52"/>
  <c r="BG277" i="52"/>
  <c r="BH277" i="52"/>
  <c r="BI277" i="52"/>
  <c r="BJ277" i="52"/>
  <c r="BL277" i="52"/>
  <c r="A278" i="52"/>
  <c r="B278" i="52"/>
  <c r="D278" i="52"/>
  <c r="E278" i="52"/>
  <c r="F278" i="52"/>
  <c r="G278" i="52"/>
  <c r="H278" i="52"/>
  <c r="I278" i="52"/>
  <c r="J278" i="52"/>
  <c r="K278" i="52"/>
  <c r="L278" i="52"/>
  <c r="M278" i="52"/>
  <c r="N278" i="52"/>
  <c r="O278" i="52"/>
  <c r="Q278" i="52"/>
  <c r="R278" i="52"/>
  <c r="S278" i="52"/>
  <c r="U278" i="52"/>
  <c r="V278" i="52"/>
  <c r="W278" i="52"/>
  <c r="X278" i="52"/>
  <c r="Y278" i="52"/>
  <c r="Z278" i="52"/>
  <c r="AA278" i="52"/>
  <c r="AC278" i="52"/>
  <c r="AD278" i="52"/>
  <c r="AE278" i="52"/>
  <c r="AF278" i="52"/>
  <c r="AG278" i="52"/>
  <c r="AH278" i="52"/>
  <c r="AI278" i="52"/>
  <c r="AJ278" i="52"/>
  <c r="AK278" i="52"/>
  <c r="AM278" i="52"/>
  <c r="AN278" i="52"/>
  <c r="AO278" i="52"/>
  <c r="AP278" i="52"/>
  <c r="AR278" i="52"/>
  <c r="AS278" i="52"/>
  <c r="AT278" i="52"/>
  <c r="AU278" i="52"/>
  <c r="AW278" i="52"/>
  <c r="AY278" i="52"/>
  <c r="BA278" i="52"/>
  <c r="BB278" i="52"/>
  <c r="BD278" i="52"/>
  <c r="BE278" i="52"/>
  <c r="BF278" i="52"/>
  <c r="BG278" i="52"/>
  <c r="BH278" i="52"/>
  <c r="BI278" i="52"/>
  <c r="BJ278" i="52"/>
  <c r="BL278" i="52"/>
  <c r="A279" i="52"/>
  <c r="B279" i="52"/>
  <c r="D279" i="52"/>
  <c r="E279" i="52"/>
  <c r="F279" i="52"/>
  <c r="G279" i="52"/>
  <c r="H279" i="52"/>
  <c r="I279" i="52"/>
  <c r="J279" i="52"/>
  <c r="K279" i="52"/>
  <c r="L279" i="52"/>
  <c r="M279" i="52"/>
  <c r="N279" i="52"/>
  <c r="O279" i="52"/>
  <c r="Q279" i="52"/>
  <c r="R279" i="52"/>
  <c r="S279" i="52"/>
  <c r="U279" i="52"/>
  <c r="V279" i="52"/>
  <c r="W279" i="52"/>
  <c r="X279" i="52"/>
  <c r="Y279" i="52"/>
  <c r="Z279" i="52"/>
  <c r="AA279" i="52"/>
  <c r="AC279" i="52"/>
  <c r="AD279" i="52"/>
  <c r="AE279" i="52"/>
  <c r="AF279" i="52"/>
  <c r="AG279" i="52"/>
  <c r="AH279" i="52"/>
  <c r="AI279" i="52"/>
  <c r="AJ279" i="52"/>
  <c r="AK279" i="52"/>
  <c r="AM279" i="52"/>
  <c r="AN279" i="52"/>
  <c r="AO279" i="52"/>
  <c r="AP279" i="52"/>
  <c r="AR279" i="52"/>
  <c r="AS279" i="52"/>
  <c r="AT279" i="52"/>
  <c r="AU279" i="52"/>
  <c r="AW279" i="52"/>
  <c r="AY279" i="52"/>
  <c r="BA279" i="52"/>
  <c r="BB279" i="52"/>
  <c r="BD279" i="52"/>
  <c r="BE279" i="52"/>
  <c r="BF279" i="52"/>
  <c r="BG279" i="52"/>
  <c r="BH279" i="52"/>
  <c r="BI279" i="52"/>
  <c r="BJ279" i="52"/>
  <c r="BL279" i="52"/>
  <c r="A280" i="52"/>
  <c r="B280" i="52"/>
  <c r="D280" i="52"/>
  <c r="E280" i="52"/>
  <c r="F280" i="52"/>
  <c r="G280" i="52"/>
  <c r="H280" i="52"/>
  <c r="I280" i="52"/>
  <c r="J280" i="52"/>
  <c r="K280" i="52"/>
  <c r="L280" i="52"/>
  <c r="M280" i="52"/>
  <c r="N280" i="52"/>
  <c r="O280" i="52"/>
  <c r="Q280" i="52"/>
  <c r="R280" i="52"/>
  <c r="S280" i="52"/>
  <c r="U280" i="52"/>
  <c r="V280" i="52"/>
  <c r="W280" i="52"/>
  <c r="X280" i="52"/>
  <c r="Y280" i="52"/>
  <c r="Z280" i="52"/>
  <c r="AA280" i="52"/>
  <c r="AC280" i="52"/>
  <c r="AD280" i="52"/>
  <c r="AE280" i="52"/>
  <c r="AF280" i="52"/>
  <c r="AG280" i="52"/>
  <c r="AH280" i="52"/>
  <c r="AI280" i="52"/>
  <c r="AJ280" i="52"/>
  <c r="AK280" i="52"/>
  <c r="AM280" i="52"/>
  <c r="AN280" i="52"/>
  <c r="AO280" i="52"/>
  <c r="AP280" i="52"/>
  <c r="AR280" i="52"/>
  <c r="AS280" i="52"/>
  <c r="AT280" i="52"/>
  <c r="AU280" i="52"/>
  <c r="AW280" i="52"/>
  <c r="AY280" i="52"/>
  <c r="BA280" i="52"/>
  <c r="BB280" i="52"/>
  <c r="BD280" i="52"/>
  <c r="BE280" i="52"/>
  <c r="BF280" i="52"/>
  <c r="BG280" i="52"/>
  <c r="BH280" i="52"/>
  <c r="BI280" i="52"/>
  <c r="BJ280" i="52"/>
  <c r="BL280" i="52"/>
  <c r="A281" i="52"/>
  <c r="B281" i="52"/>
  <c r="D281" i="52"/>
  <c r="E281" i="52"/>
  <c r="F281" i="52"/>
  <c r="G281" i="52"/>
  <c r="H281" i="52"/>
  <c r="I281" i="52"/>
  <c r="J281" i="52"/>
  <c r="K281" i="52"/>
  <c r="L281" i="52"/>
  <c r="M281" i="52"/>
  <c r="N281" i="52"/>
  <c r="O281" i="52"/>
  <c r="Q281" i="52"/>
  <c r="R281" i="52"/>
  <c r="S281" i="52"/>
  <c r="U281" i="52"/>
  <c r="V281" i="52"/>
  <c r="W281" i="52"/>
  <c r="X281" i="52"/>
  <c r="Y281" i="52"/>
  <c r="Z281" i="52"/>
  <c r="AA281" i="52"/>
  <c r="AC281" i="52"/>
  <c r="AD281" i="52"/>
  <c r="AE281" i="52"/>
  <c r="AF281" i="52"/>
  <c r="AG281" i="52"/>
  <c r="AH281" i="52"/>
  <c r="AI281" i="52"/>
  <c r="AJ281" i="52"/>
  <c r="AK281" i="52"/>
  <c r="AM281" i="52"/>
  <c r="AN281" i="52"/>
  <c r="AO281" i="52"/>
  <c r="AP281" i="52"/>
  <c r="AR281" i="52"/>
  <c r="AS281" i="52"/>
  <c r="AT281" i="52"/>
  <c r="AU281" i="52"/>
  <c r="AW281" i="52"/>
  <c r="AY281" i="52"/>
  <c r="BA281" i="52"/>
  <c r="BB281" i="52"/>
  <c r="BD281" i="52"/>
  <c r="BE281" i="52"/>
  <c r="BF281" i="52"/>
  <c r="BG281" i="52"/>
  <c r="BH281" i="52"/>
  <c r="BI281" i="52"/>
  <c r="BJ281" i="52"/>
  <c r="BL281" i="52"/>
  <c r="A282" i="52"/>
  <c r="B282" i="52"/>
  <c r="D282" i="52"/>
  <c r="E282" i="52"/>
  <c r="F282" i="52"/>
  <c r="G282" i="52"/>
  <c r="H282" i="52"/>
  <c r="I282" i="52"/>
  <c r="J282" i="52"/>
  <c r="K282" i="52"/>
  <c r="L282" i="52"/>
  <c r="M282" i="52"/>
  <c r="N282" i="52"/>
  <c r="O282" i="52"/>
  <c r="Q282" i="52"/>
  <c r="R282" i="52"/>
  <c r="S282" i="52"/>
  <c r="U282" i="52"/>
  <c r="V282" i="52"/>
  <c r="W282" i="52"/>
  <c r="X282" i="52"/>
  <c r="Y282" i="52"/>
  <c r="Z282" i="52"/>
  <c r="AA282" i="52"/>
  <c r="AC282" i="52"/>
  <c r="AD282" i="52"/>
  <c r="AE282" i="52"/>
  <c r="AF282" i="52"/>
  <c r="AG282" i="52"/>
  <c r="AH282" i="52"/>
  <c r="AI282" i="52"/>
  <c r="AJ282" i="52"/>
  <c r="AK282" i="52"/>
  <c r="AM282" i="52"/>
  <c r="AN282" i="52"/>
  <c r="AO282" i="52"/>
  <c r="AP282" i="52"/>
  <c r="AR282" i="52"/>
  <c r="AS282" i="52"/>
  <c r="AT282" i="52"/>
  <c r="AU282" i="52"/>
  <c r="AW282" i="52"/>
  <c r="AY282" i="52"/>
  <c r="BA282" i="52"/>
  <c r="BB282" i="52"/>
  <c r="BD282" i="52"/>
  <c r="BE282" i="52"/>
  <c r="BF282" i="52"/>
  <c r="BG282" i="52"/>
  <c r="BH282" i="52"/>
  <c r="BI282" i="52"/>
  <c r="BJ282" i="52"/>
  <c r="BL282" i="52"/>
  <c r="A283" i="52"/>
  <c r="B283" i="52"/>
  <c r="D283" i="52"/>
  <c r="E283" i="52"/>
  <c r="F283" i="52"/>
  <c r="G283" i="52"/>
  <c r="H283" i="52"/>
  <c r="I283" i="52"/>
  <c r="J283" i="52"/>
  <c r="K283" i="52"/>
  <c r="L283" i="52"/>
  <c r="M283" i="52"/>
  <c r="N283" i="52"/>
  <c r="O283" i="52"/>
  <c r="Q283" i="52"/>
  <c r="R283" i="52"/>
  <c r="S283" i="52"/>
  <c r="U283" i="52"/>
  <c r="V283" i="52"/>
  <c r="W283" i="52"/>
  <c r="X283" i="52"/>
  <c r="Y283" i="52"/>
  <c r="Z283" i="52"/>
  <c r="AA283" i="52"/>
  <c r="AC283" i="52"/>
  <c r="AD283" i="52"/>
  <c r="AE283" i="52"/>
  <c r="AF283" i="52"/>
  <c r="AG283" i="52"/>
  <c r="AH283" i="52"/>
  <c r="AI283" i="52"/>
  <c r="AJ283" i="52"/>
  <c r="AK283" i="52"/>
  <c r="AM283" i="52"/>
  <c r="AN283" i="52"/>
  <c r="AO283" i="52"/>
  <c r="AP283" i="52"/>
  <c r="AR283" i="52"/>
  <c r="AS283" i="52"/>
  <c r="AT283" i="52"/>
  <c r="AU283" i="52"/>
  <c r="AW283" i="52"/>
  <c r="AY283" i="52"/>
  <c r="BA283" i="52"/>
  <c r="BB283" i="52"/>
  <c r="BD283" i="52"/>
  <c r="BE283" i="52"/>
  <c r="BF283" i="52"/>
  <c r="BG283" i="52"/>
  <c r="BH283" i="52"/>
  <c r="BI283" i="52"/>
  <c r="BJ283" i="52"/>
  <c r="BL283" i="52"/>
  <c r="A284" i="52"/>
  <c r="B284" i="52"/>
  <c r="D284" i="52"/>
  <c r="E284" i="52"/>
  <c r="F284" i="52"/>
  <c r="G284" i="52"/>
  <c r="H284" i="52"/>
  <c r="I284" i="52"/>
  <c r="J284" i="52"/>
  <c r="K284" i="52"/>
  <c r="L284" i="52"/>
  <c r="M284" i="52"/>
  <c r="N284" i="52"/>
  <c r="O284" i="52"/>
  <c r="Q284" i="52"/>
  <c r="R284" i="52"/>
  <c r="S284" i="52"/>
  <c r="U284" i="52"/>
  <c r="V284" i="52"/>
  <c r="W284" i="52"/>
  <c r="X284" i="52"/>
  <c r="Y284" i="52"/>
  <c r="Z284" i="52"/>
  <c r="AA284" i="52"/>
  <c r="AC284" i="52"/>
  <c r="AD284" i="52"/>
  <c r="AE284" i="52"/>
  <c r="AF284" i="52"/>
  <c r="AG284" i="52"/>
  <c r="AH284" i="52"/>
  <c r="AI284" i="52"/>
  <c r="AJ284" i="52"/>
  <c r="AK284" i="52"/>
  <c r="AM284" i="52"/>
  <c r="AN284" i="52"/>
  <c r="AO284" i="52"/>
  <c r="AP284" i="52"/>
  <c r="AR284" i="52"/>
  <c r="AS284" i="52"/>
  <c r="AT284" i="52"/>
  <c r="AU284" i="52"/>
  <c r="AW284" i="52"/>
  <c r="AY284" i="52"/>
  <c r="BA284" i="52"/>
  <c r="BB284" i="52"/>
  <c r="BD284" i="52"/>
  <c r="BE284" i="52"/>
  <c r="BF284" i="52"/>
  <c r="BG284" i="52"/>
  <c r="BH284" i="52"/>
  <c r="BI284" i="52"/>
  <c r="BJ284" i="52"/>
  <c r="BL284" i="52"/>
  <c r="A285" i="52"/>
  <c r="B285" i="52"/>
  <c r="D285" i="52"/>
  <c r="E285" i="52"/>
  <c r="F285" i="52"/>
  <c r="G285" i="52"/>
  <c r="H285" i="52"/>
  <c r="I285" i="52"/>
  <c r="J285" i="52"/>
  <c r="K285" i="52"/>
  <c r="L285" i="52"/>
  <c r="M285" i="52"/>
  <c r="N285" i="52"/>
  <c r="O285" i="52"/>
  <c r="Q285" i="52"/>
  <c r="R285" i="52"/>
  <c r="S285" i="52"/>
  <c r="U285" i="52"/>
  <c r="V285" i="52"/>
  <c r="W285" i="52"/>
  <c r="X285" i="52"/>
  <c r="Y285" i="52"/>
  <c r="Z285" i="52"/>
  <c r="AA285" i="52"/>
  <c r="AC285" i="52"/>
  <c r="AD285" i="52"/>
  <c r="AE285" i="52"/>
  <c r="AF285" i="52"/>
  <c r="AG285" i="52"/>
  <c r="AH285" i="52"/>
  <c r="AI285" i="52"/>
  <c r="AJ285" i="52"/>
  <c r="AK285" i="52"/>
  <c r="AM285" i="52"/>
  <c r="AN285" i="52"/>
  <c r="AO285" i="52"/>
  <c r="AP285" i="52"/>
  <c r="AR285" i="52"/>
  <c r="AS285" i="52"/>
  <c r="AT285" i="52"/>
  <c r="AU285" i="52"/>
  <c r="AW285" i="52"/>
  <c r="AY285" i="52"/>
  <c r="BA285" i="52"/>
  <c r="BB285" i="52"/>
  <c r="BD285" i="52"/>
  <c r="BE285" i="52"/>
  <c r="BF285" i="52"/>
  <c r="BG285" i="52"/>
  <c r="BH285" i="52"/>
  <c r="BI285" i="52"/>
  <c r="BJ285" i="52"/>
  <c r="BL285" i="52"/>
  <c r="A286" i="52"/>
  <c r="B286" i="52"/>
  <c r="D286" i="52"/>
  <c r="E286" i="52"/>
  <c r="F286" i="52"/>
  <c r="G286" i="52"/>
  <c r="H286" i="52"/>
  <c r="I286" i="52"/>
  <c r="J286" i="52"/>
  <c r="K286" i="52"/>
  <c r="L286" i="52"/>
  <c r="M286" i="52"/>
  <c r="N286" i="52"/>
  <c r="O286" i="52"/>
  <c r="Q286" i="52"/>
  <c r="R286" i="52"/>
  <c r="S286" i="52"/>
  <c r="U286" i="52"/>
  <c r="V286" i="52"/>
  <c r="W286" i="52"/>
  <c r="X286" i="52"/>
  <c r="Y286" i="52"/>
  <c r="Z286" i="52"/>
  <c r="AA286" i="52"/>
  <c r="AC286" i="52"/>
  <c r="AD286" i="52"/>
  <c r="AE286" i="52"/>
  <c r="AF286" i="52"/>
  <c r="AG286" i="52"/>
  <c r="AH286" i="52"/>
  <c r="AI286" i="52"/>
  <c r="AJ286" i="52"/>
  <c r="AK286" i="52"/>
  <c r="AM286" i="52"/>
  <c r="AN286" i="52"/>
  <c r="AO286" i="52"/>
  <c r="AP286" i="52"/>
  <c r="AR286" i="52"/>
  <c r="AS286" i="52"/>
  <c r="AT286" i="52"/>
  <c r="AU286" i="52"/>
  <c r="AW286" i="52"/>
  <c r="AY286" i="52"/>
  <c r="BA286" i="52"/>
  <c r="BB286" i="52"/>
  <c r="BD286" i="52"/>
  <c r="BE286" i="52"/>
  <c r="BF286" i="52"/>
  <c r="BG286" i="52"/>
  <c r="BH286" i="52"/>
  <c r="BI286" i="52"/>
  <c r="BJ286" i="52"/>
  <c r="BL286" i="52"/>
  <c r="A287" i="52"/>
  <c r="B287" i="52"/>
  <c r="D287" i="52"/>
  <c r="E287" i="52"/>
  <c r="F287" i="52"/>
  <c r="G287" i="52"/>
  <c r="H287" i="52"/>
  <c r="I287" i="52"/>
  <c r="J287" i="52"/>
  <c r="K287" i="52"/>
  <c r="L287" i="52"/>
  <c r="M287" i="52"/>
  <c r="N287" i="52"/>
  <c r="O287" i="52"/>
  <c r="Q287" i="52"/>
  <c r="R287" i="52"/>
  <c r="S287" i="52"/>
  <c r="U287" i="52"/>
  <c r="V287" i="52"/>
  <c r="W287" i="52"/>
  <c r="X287" i="52"/>
  <c r="Y287" i="52"/>
  <c r="Z287" i="52"/>
  <c r="AA287" i="52"/>
  <c r="AC287" i="52"/>
  <c r="AD287" i="52"/>
  <c r="AE287" i="52"/>
  <c r="AF287" i="52"/>
  <c r="AG287" i="52"/>
  <c r="AH287" i="52"/>
  <c r="AI287" i="52"/>
  <c r="AJ287" i="52"/>
  <c r="AK287" i="52"/>
  <c r="AM287" i="52"/>
  <c r="AN287" i="52"/>
  <c r="AO287" i="52"/>
  <c r="AP287" i="52"/>
  <c r="AR287" i="52"/>
  <c r="AS287" i="52"/>
  <c r="AT287" i="52"/>
  <c r="AU287" i="52"/>
  <c r="AW287" i="52"/>
  <c r="AY287" i="52"/>
  <c r="BA287" i="52"/>
  <c r="BB287" i="52"/>
  <c r="BD287" i="52"/>
  <c r="BE287" i="52"/>
  <c r="BF287" i="52"/>
  <c r="BG287" i="52"/>
  <c r="BH287" i="52"/>
  <c r="BI287" i="52"/>
  <c r="BJ287" i="52"/>
  <c r="BL287" i="52"/>
  <c r="A288" i="52"/>
  <c r="B288" i="52"/>
  <c r="D288" i="52"/>
  <c r="E288" i="52"/>
  <c r="F288" i="52"/>
  <c r="G288" i="52"/>
  <c r="H288" i="52"/>
  <c r="I288" i="52"/>
  <c r="J288" i="52"/>
  <c r="K288" i="52"/>
  <c r="L288" i="52"/>
  <c r="M288" i="52"/>
  <c r="N288" i="52"/>
  <c r="O288" i="52"/>
  <c r="Q288" i="52"/>
  <c r="R288" i="52"/>
  <c r="S288" i="52"/>
  <c r="U288" i="52"/>
  <c r="V288" i="52"/>
  <c r="W288" i="52"/>
  <c r="X288" i="52"/>
  <c r="Y288" i="52"/>
  <c r="Z288" i="52"/>
  <c r="AA288" i="52"/>
  <c r="AC288" i="52"/>
  <c r="AD288" i="52"/>
  <c r="AE288" i="52"/>
  <c r="AF288" i="52"/>
  <c r="AG288" i="52"/>
  <c r="AH288" i="52"/>
  <c r="AI288" i="52"/>
  <c r="AJ288" i="52"/>
  <c r="AK288" i="52"/>
  <c r="AM288" i="52"/>
  <c r="AN288" i="52"/>
  <c r="AO288" i="52"/>
  <c r="AP288" i="52"/>
  <c r="AR288" i="52"/>
  <c r="AS288" i="52"/>
  <c r="AT288" i="52"/>
  <c r="AU288" i="52"/>
  <c r="AW288" i="52"/>
  <c r="AY288" i="52"/>
  <c r="BA288" i="52"/>
  <c r="BB288" i="52"/>
  <c r="BD288" i="52"/>
  <c r="BE288" i="52"/>
  <c r="BF288" i="52"/>
  <c r="BG288" i="52"/>
  <c r="BH288" i="52"/>
  <c r="BI288" i="52"/>
  <c r="BJ288" i="52"/>
  <c r="BL288" i="52"/>
  <c r="A289" i="52"/>
  <c r="B289" i="52"/>
  <c r="D289" i="52"/>
  <c r="E289" i="52"/>
  <c r="F289" i="52"/>
  <c r="G289" i="52"/>
  <c r="H289" i="52"/>
  <c r="I289" i="52"/>
  <c r="J289" i="52"/>
  <c r="K289" i="52"/>
  <c r="L289" i="52"/>
  <c r="M289" i="52"/>
  <c r="N289" i="52"/>
  <c r="O289" i="52"/>
  <c r="Q289" i="52"/>
  <c r="R289" i="52"/>
  <c r="S289" i="52"/>
  <c r="U289" i="52"/>
  <c r="V289" i="52"/>
  <c r="W289" i="52"/>
  <c r="X289" i="52"/>
  <c r="Y289" i="52"/>
  <c r="Z289" i="52"/>
  <c r="AA289" i="52"/>
  <c r="AC289" i="52"/>
  <c r="AD289" i="52"/>
  <c r="AE289" i="52"/>
  <c r="AF289" i="52"/>
  <c r="AG289" i="52"/>
  <c r="AH289" i="52"/>
  <c r="AI289" i="52"/>
  <c r="AJ289" i="52"/>
  <c r="AK289" i="52"/>
  <c r="AM289" i="52"/>
  <c r="AN289" i="52"/>
  <c r="AO289" i="52"/>
  <c r="AP289" i="52"/>
  <c r="AR289" i="52"/>
  <c r="AS289" i="52"/>
  <c r="AT289" i="52"/>
  <c r="AU289" i="52"/>
  <c r="AW289" i="52"/>
  <c r="AY289" i="52"/>
  <c r="BA289" i="52"/>
  <c r="BB289" i="52"/>
  <c r="BD289" i="52"/>
  <c r="BE289" i="52"/>
  <c r="BF289" i="52"/>
  <c r="BG289" i="52"/>
  <c r="BH289" i="52"/>
  <c r="BI289" i="52"/>
  <c r="BJ289" i="52"/>
  <c r="BL289" i="52"/>
  <c r="A290" i="52"/>
  <c r="B290" i="52"/>
  <c r="D290" i="52"/>
  <c r="E290" i="52"/>
  <c r="F290" i="52"/>
  <c r="G290" i="52"/>
  <c r="H290" i="52"/>
  <c r="I290" i="52"/>
  <c r="J290" i="52"/>
  <c r="K290" i="52"/>
  <c r="L290" i="52"/>
  <c r="M290" i="52"/>
  <c r="N290" i="52"/>
  <c r="O290" i="52"/>
  <c r="Q290" i="52"/>
  <c r="R290" i="52"/>
  <c r="S290" i="52"/>
  <c r="U290" i="52"/>
  <c r="V290" i="52"/>
  <c r="W290" i="52"/>
  <c r="X290" i="52"/>
  <c r="Y290" i="52"/>
  <c r="Z290" i="52"/>
  <c r="AA290" i="52"/>
  <c r="AC290" i="52"/>
  <c r="AD290" i="52"/>
  <c r="AE290" i="52"/>
  <c r="AF290" i="52"/>
  <c r="AG290" i="52"/>
  <c r="AH290" i="52"/>
  <c r="AI290" i="52"/>
  <c r="AJ290" i="52"/>
  <c r="AK290" i="52"/>
  <c r="AM290" i="52"/>
  <c r="AN290" i="52"/>
  <c r="AO290" i="52"/>
  <c r="AP290" i="52"/>
  <c r="AR290" i="52"/>
  <c r="AS290" i="52"/>
  <c r="AT290" i="52"/>
  <c r="AU290" i="52"/>
  <c r="AW290" i="52"/>
  <c r="AY290" i="52"/>
  <c r="BA290" i="52"/>
  <c r="BB290" i="52"/>
  <c r="BD290" i="52"/>
  <c r="BE290" i="52"/>
  <c r="BF290" i="52"/>
  <c r="BG290" i="52"/>
  <c r="BH290" i="52"/>
  <c r="BI290" i="52"/>
  <c r="BJ290" i="52"/>
  <c r="BL290" i="52"/>
  <c r="A291" i="52"/>
  <c r="B291" i="52"/>
  <c r="D291" i="52"/>
  <c r="E291" i="52"/>
  <c r="F291" i="52"/>
  <c r="G291" i="52"/>
  <c r="H291" i="52"/>
  <c r="I291" i="52"/>
  <c r="J291" i="52"/>
  <c r="K291" i="52"/>
  <c r="L291" i="52"/>
  <c r="M291" i="52"/>
  <c r="N291" i="52"/>
  <c r="O291" i="52"/>
  <c r="Q291" i="52"/>
  <c r="R291" i="52"/>
  <c r="S291" i="52"/>
  <c r="U291" i="52"/>
  <c r="V291" i="52"/>
  <c r="W291" i="52"/>
  <c r="X291" i="52"/>
  <c r="Y291" i="52"/>
  <c r="Z291" i="52"/>
  <c r="AA291" i="52"/>
  <c r="AC291" i="52"/>
  <c r="AD291" i="52"/>
  <c r="AE291" i="52"/>
  <c r="AF291" i="52"/>
  <c r="AG291" i="52"/>
  <c r="AH291" i="52"/>
  <c r="AI291" i="52"/>
  <c r="AJ291" i="52"/>
  <c r="AK291" i="52"/>
  <c r="AM291" i="52"/>
  <c r="AN291" i="52"/>
  <c r="AO291" i="52"/>
  <c r="AP291" i="52"/>
  <c r="AR291" i="52"/>
  <c r="AS291" i="52"/>
  <c r="AT291" i="52"/>
  <c r="AU291" i="52"/>
  <c r="AW291" i="52"/>
  <c r="AY291" i="52"/>
  <c r="BA291" i="52"/>
  <c r="BB291" i="52"/>
  <c r="BD291" i="52"/>
  <c r="BE291" i="52"/>
  <c r="BF291" i="52"/>
  <c r="BG291" i="52"/>
  <c r="BH291" i="52"/>
  <c r="BI291" i="52"/>
  <c r="BJ291" i="52"/>
  <c r="BL291" i="52"/>
  <c r="A292" i="52"/>
  <c r="B292" i="52"/>
  <c r="D292" i="52"/>
  <c r="E292" i="52"/>
  <c r="F292" i="52"/>
  <c r="G292" i="52"/>
  <c r="H292" i="52"/>
  <c r="I292" i="52"/>
  <c r="J292" i="52"/>
  <c r="K292" i="52"/>
  <c r="L292" i="52"/>
  <c r="M292" i="52"/>
  <c r="N292" i="52"/>
  <c r="O292" i="52"/>
  <c r="Q292" i="52"/>
  <c r="R292" i="52"/>
  <c r="S292" i="52"/>
  <c r="U292" i="52"/>
  <c r="V292" i="52"/>
  <c r="W292" i="52"/>
  <c r="X292" i="52"/>
  <c r="Y292" i="52"/>
  <c r="Z292" i="52"/>
  <c r="AA292" i="52"/>
  <c r="AC292" i="52"/>
  <c r="AD292" i="52"/>
  <c r="AE292" i="52"/>
  <c r="AF292" i="52"/>
  <c r="AG292" i="52"/>
  <c r="AH292" i="52"/>
  <c r="AI292" i="52"/>
  <c r="AJ292" i="52"/>
  <c r="AK292" i="52"/>
  <c r="AM292" i="52"/>
  <c r="AN292" i="52"/>
  <c r="AO292" i="52"/>
  <c r="AP292" i="52"/>
  <c r="AR292" i="52"/>
  <c r="AS292" i="52"/>
  <c r="AT292" i="52"/>
  <c r="AU292" i="52"/>
  <c r="AW292" i="52"/>
  <c r="AY292" i="52"/>
  <c r="BA292" i="52"/>
  <c r="BB292" i="52"/>
  <c r="BD292" i="52"/>
  <c r="BE292" i="52"/>
  <c r="BF292" i="52"/>
  <c r="BG292" i="52"/>
  <c r="BH292" i="52"/>
  <c r="BI292" i="52"/>
  <c r="BJ292" i="52"/>
  <c r="BL292" i="52"/>
  <c r="A293" i="52"/>
  <c r="B293" i="52"/>
  <c r="D293" i="52"/>
  <c r="E293" i="52"/>
  <c r="F293" i="52"/>
  <c r="G293" i="52"/>
  <c r="H293" i="52"/>
  <c r="I293" i="52"/>
  <c r="J293" i="52"/>
  <c r="K293" i="52"/>
  <c r="L293" i="52"/>
  <c r="M293" i="52"/>
  <c r="N293" i="52"/>
  <c r="O293" i="52"/>
  <c r="Q293" i="52"/>
  <c r="R293" i="52"/>
  <c r="S293" i="52"/>
  <c r="U293" i="52"/>
  <c r="V293" i="52"/>
  <c r="W293" i="52"/>
  <c r="X293" i="52"/>
  <c r="Y293" i="52"/>
  <c r="Z293" i="52"/>
  <c r="AA293" i="52"/>
  <c r="AC293" i="52"/>
  <c r="AD293" i="52"/>
  <c r="AE293" i="52"/>
  <c r="AF293" i="52"/>
  <c r="AG293" i="52"/>
  <c r="AH293" i="52"/>
  <c r="AI293" i="52"/>
  <c r="AJ293" i="52"/>
  <c r="AK293" i="52"/>
  <c r="AM293" i="52"/>
  <c r="AN293" i="52"/>
  <c r="AO293" i="52"/>
  <c r="AP293" i="52"/>
  <c r="AR293" i="52"/>
  <c r="AS293" i="52"/>
  <c r="AT293" i="52"/>
  <c r="AU293" i="52"/>
  <c r="AW293" i="52"/>
  <c r="AY293" i="52"/>
  <c r="BA293" i="52"/>
  <c r="BB293" i="52"/>
  <c r="BD293" i="52"/>
  <c r="BE293" i="52"/>
  <c r="BF293" i="52"/>
  <c r="BG293" i="52"/>
  <c r="BH293" i="52"/>
  <c r="BI293" i="52"/>
  <c r="BJ293" i="52"/>
  <c r="BL293" i="52"/>
  <c r="A294" i="52"/>
  <c r="B294" i="52"/>
  <c r="D294" i="52"/>
  <c r="E294" i="52"/>
  <c r="F294" i="52"/>
  <c r="G294" i="52"/>
  <c r="H294" i="52"/>
  <c r="I294" i="52"/>
  <c r="J294" i="52"/>
  <c r="K294" i="52"/>
  <c r="L294" i="52"/>
  <c r="M294" i="52"/>
  <c r="N294" i="52"/>
  <c r="O294" i="52"/>
  <c r="Q294" i="52"/>
  <c r="R294" i="52"/>
  <c r="S294" i="52"/>
  <c r="U294" i="52"/>
  <c r="V294" i="52"/>
  <c r="W294" i="52"/>
  <c r="X294" i="52"/>
  <c r="Y294" i="52"/>
  <c r="Z294" i="52"/>
  <c r="AA294" i="52"/>
  <c r="AC294" i="52"/>
  <c r="AD294" i="52"/>
  <c r="AE294" i="52"/>
  <c r="AF294" i="52"/>
  <c r="AG294" i="52"/>
  <c r="AH294" i="52"/>
  <c r="AI294" i="52"/>
  <c r="AJ294" i="52"/>
  <c r="AK294" i="52"/>
  <c r="AM294" i="52"/>
  <c r="AN294" i="52"/>
  <c r="AO294" i="52"/>
  <c r="AP294" i="52"/>
  <c r="AR294" i="52"/>
  <c r="AS294" i="52"/>
  <c r="AT294" i="52"/>
  <c r="AU294" i="52"/>
  <c r="AW294" i="52"/>
  <c r="AY294" i="52"/>
  <c r="BA294" i="52"/>
  <c r="BB294" i="52"/>
  <c r="BD294" i="52"/>
  <c r="BE294" i="52"/>
  <c r="BF294" i="52"/>
  <c r="BG294" i="52"/>
  <c r="BH294" i="52"/>
  <c r="BI294" i="52"/>
  <c r="BJ294" i="52"/>
  <c r="BL294" i="52"/>
  <c r="A295" i="52"/>
  <c r="B295" i="52"/>
  <c r="D295" i="52"/>
  <c r="E295" i="52"/>
  <c r="F295" i="52"/>
  <c r="G295" i="52"/>
  <c r="H295" i="52"/>
  <c r="I295" i="52"/>
  <c r="J295" i="52"/>
  <c r="K295" i="52"/>
  <c r="L295" i="52"/>
  <c r="M295" i="52"/>
  <c r="N295" i="52"/>
  <c r="O295" i="52"/>
  <c r="Q295" i="52"/>
  <c r="R295" i="52"/>
  <c r="S295" i="52"/>
  <c r="U295" i="52"/>
  <c r="V295" i="52"/>
  <c r="W295" i="52"/>
  <c r="X295" i="52"/>
  <c r="Y295" i="52"/>
  <c r="Z295" i="52"/>
  <c r="AA295" i="52"/>
  <c r="AC295" i="52"/>
  <c r="AD295" i="52"/>
  <c r="AE295" i="52"/>
  <c r="AF295" i="52"/>
  <c r="AG295" i="52"/>
  <c r="AH295" i="52"/>
  <c r="AI295" i="52"/>
  <c r="AJ295" i="52"/>
  <c r="AK295" i="52"/>
  <c r="AM295" i="52"/>
  <c r="AN295" i="52"/>
  <c r="AO295" i="52"/>
  <c r="AP295" i="52"/>
  <c r="AR295" i="52"/>
  <c r="AS295" i="52"/>
  <c r="AT295" i="52"/>
  <c r="AU295" i="52"/>
  <c r="AW295" i="52"/>
  <c r="AY295" i="52"/>
  <c r="BA295" i="52"/>
  <c r="BB295" i="52"/>
  <c r="BD295" i="52"/>
  <c r="BE295" i="52"/>
  <c r="BF295" i="52"/>
  <c r="BG295" i="52"/>
  <c r="BH295" i="52"/>
  <c r="BI295" i="52"/>
  <c r="BJ295" i="52"/>
  <c r="BL295" i="52"/>
  <c r="A296" i="52"/>
  <c r="B296" i="52"/>
  <c r="D296" i="52"/>
  <c r="E296" i="52"/>
  <c r="F296" i="52"/>
  <c r="G296" i="52"/>
  <c r="H296" i="52"/>
  <c r="I296" i="52"/>
  <c r="J296" i="52"/>
  <c r="K296" i="52"/>
  <c r="L296" i="52"/>
  <c r="M296" i="52"/>
  <c r="N296" i="52"/>
  <c r="O296" i="52"/>
  <c r="Q296" i="52"/>
  <c r="R296" i="52"/>
  <c r="S296" i="52"/>
  <c r="U296" i="52"/>
  <c r="V296" i="52"/>
  <c r="W296" i="52"/>
  <c r="X296" i="52"/>
  <c r="Y296" i="52"/>
  <c r="Z296" i="52"/>
  <c r="AA296" i="52"/>
  <c r="AC296" i="52"/>
  <c r="AD296" i="52"/>
  <c r="AE296" i="52"/>
  <c r="AF296" i="52"/>
  <c r="AG296" i="52"/>
  <c r="AH296" i="52"/>
  <c r="AI296" i="52"/>
  <c r="AJ296" i="52"/>
  <c r="AK296" i="52"/>
  <c r="AM296" i="52"/>
  <c r="AN296" i="52"/>
  <c r="AO296" i="52"/>
  <c r="AP296" i="52"/>
  <c r="AR296" i="52"/>
  <c r="AS296" i="52"/>
  <c r="AT296" i="52"/>
  <c r="AU296" i="52"/>
  <c r="AW296" i="52"/>
  <c r="AY296" i="52"/>
  <c r="BA296" i="52"/>
  <c r="BB296" i="52"/>
  <c r="BD296" i="52"/>
  <c r="BE296" i="52"/>
  <c r="BF296" i="52"/>
  <c r="BG296" i="52"/>
  <c r="BH296" i="52"/>
  <c r="BI296" i="52"/>
  <c r="BJ296" i="52"/>
  <c r="BL296" i="52"/>
  <c r="A297" i="52"/>
  <c r="B297" i="52"/>
  <c r="D297" i="52"/>
  <c r="E297" i="52"/>
  <c r="F297" i="52"/>
  <c r="G297" i="52"/>
  <c r="H297" i="52"/>
  <c r="I297" i="52"/>
  <c r="J297" i="52"/>
  <c r="K297" i="52"/>
  <c r="L297" i="52"/>
  <c r="M297" i="52"/>
  <c r="N297" i="52"/>
  <c r="O297" i="52"/>
  <c r="Q297" i="52"/>
  <c r="R297" i="52"/>
  <c r="S297" i="52"/>
  <c r="U297" i="52"/>
  <c r="V297" i="52"/>
  <c r="W297" i="52"/>
  <c r="X297" i="52"/>
  <c r="Y297" i="52"/>
  <c r="Z297" i="52"/>
  <c r="AA297" i="52"/>
  <c r="AC297" i="52"/>
  <c r="AD297" i="52"/>
  <c r="AE297" i="52"/>
  <c r="AF297" i="52"/>
  <c r="AG297" i="52"/>
  <c r="AH297" i="52"/>
  <c r="AI297" i="52"/>
  <c r="AJ297" i="52"/>
  <c r="AK297" i="52"/>
  <c r="AM297" i="52"/>
  <c r="AN297" i="52"/>
  <c r="AO297" i="52"/>
  <c r="AP297" i="52"/>
  <c r="AR297" i="52"/>
  <c r="AS297" i="52"/>
  <c r="AT297" i="52"/>
  <c r="AU297" i="52"/>
  <c r="AW297" i="52"/>
  <c r="AY297" i="52"/>
  <c r="BA297" i="52"/>
  <c r="BB297" i="52"/>
  <c r="BD297" i="52"/>
  <c r="BE297" i="52"/>
  <c r="BF297" i="52"/>
  <c r="BG297" i="52"/>
  <c r="BH297" i="52"/>
  <c r="BI297" i="52"/>
  <c r="BJ297" i="52"/>
  <c r="BL297" i="52"/>
  <c r="A298" i="52"/>
  <c r="B298" i="52"/>
  <c r="D298" i="52"/>
  <c r="E298" i="52"/>
  <c r="F298" i="52"/>
  <c r="G298" i="52"/>
  <c r="H298" i="52"/>
  <c r="I298" i="52"/>
  <c r="J298" i="52"/>
  <c r="K298" i="52"/>
  <c r="L298" i="52"/>
  <c r="M298" i="52"/>
  <c r="N298" i="52"/>
  <c r="O298" i="52"/>
  <c r="Q298" i="52"/>
  <c r="R298" i="52"/>
  <c r="S298" i="52"/>
  <c r="U298" i="52"/>
  <c r="V298" i="52"/>
  <c r="W298" i="52"/>
  <c r="X298" i="52"/>
  <c r="Y298" i="52"/>
  <c r="Z298" i="52"/>
  <c r="AA298" i="52"/>
  <c r="AC298" i="52"/>
  <c r="AD298" i="52"/>
  <c r="AE298" i="52"/>
  <c r="AF298" i="52"/>
  <c r="AG298" i="52"/>
  <c r="AH298" i="52"/>
  <c r="AI298" i="52"/>
  <c r="AJ298" i="52"/>
  <c r="AK298" i="52"/>
  <c r="AM298" i="52"/>
  <c r="AN298" i="52"/>
  <c r="AO298" i="52"/>
  <c r="AP298" i="52"/>
  <c r="AR298" i="52"/>
  <c r="AS298" i="52"/>
  <c r="AT298" i="52"/>
  <c r="AU298" i="52"/>
  <c r="AW298" i="52"/>
  <c r="AY298" i="52"/>
  <c r="BA298" i="52"/>
  <c r="BB298" i="52"/>
  <c r="BD298" i="52"/>
  <c r="BE298" i="52"/>
  <c r="BF298" i="52"/>
  <c r="BG298" i="52"/>
  <c r="BH298" i="52"/>
  <c r="BI298" i="52"/>
  <c r="BJ298" i="52"/>
  <c r="BL298" i="52"/>
  <c r="A299" i="52"/>
  <c r="B299" i="52"/>
  <c r="D299" i="52"/>
  <c r="E299" i="52"/>
  <c r="F299" i="52"/>
  <c r="G299" i="52"/>
  <c r="H299" i="52"/>
  <c r="I299" i="52"/>
  <c r="J299" i="52"/>
  <c r="K299" i="52"/>
  <c r="L299" i="52"/>
  <c r="M299" i="52"/>
  <c r="N299" i="52"/>
  <c r="O299" i="52"/>
  <c r="Q299" i="52"/>
  <c r="R299" i="52"/>
  <c r="S299" i="52"/>
  <c r="U299" i="52"/>
  <c r="V299" i="52"/>
  <c r="W299" i="52"/>
  <c r="X299" i="52"/>
  <c r="Y299" i="52"/>
  <c r="Z299" i="52"/>
  <c r="AA299" i="52"/>
  <c r="AC299" i="52"/>
  <c r="AD299" i="52"/>
  <c r="AE299" i="52"/>
  <c r="AF299" i="52"/>
  <c r="AG299" i="52"/>
  <c r="AH299" i="52"/>
  <c r="AI299" i="52"/>
  <c r="AJ299" i="52"/>
  <c r="AK299" i="52"/>
  <c r="AM299" i="52"/>
  <c r="AN299" i="52"/>
  <c r="AO299" i="52"/>
  <c r="AP299" i="52"/>
  <c r="AR299" i="52"/>
  <c r="AS299" i="52"/>
  <c r="AT299" i="52"/>
  <c r="AU299" i="52"/>
  <c r="AW299" i="52"/>
  <c r="AY299" i="52"/>
  <c r="BA299" i="52"/>
  <c r="BB299" i="52"/>
  <c r="BD299" i="52"/>
  <c r="BE299" i="52"/>
  <c r="BF299" i="52"/>
  <c r="BG299" i="52"/>
  <c r="BH299" i="52"/>
  <c r="BI299" i="52"/>
  <c r="BJ299" i="52"/>
  <c r="BL299" i="52"/>
  <c r="A300" i="52"/>
  <c r="B300" i="52"/>
  <c r="D300" i="52"/>
  <c r="E300" i="52"/>
  <c r="F300" i="52"/>
  <c r="G300" i="52"/>
  <c r="H300" i="52"/>
  <c r="I300" i="52"/>
  <c r="J300" i="52"/>
  <c r="K300" i="52"/>
  <c r="L300" i="52"/>
  <c r="M300" i="52"/>
  <c r="N300" i="52"/>
  <c r="O300" i="52"/>
  <c r="Q300" i="52"/>
  <c r="R300" i="52"/>
  <c r="S300" i="52"/>
  <c r="U300" i="52"/>
  <c r="V300" i="52"/>
  <c r="W300" i="52"/>
  <c r="X300" i="52"/>
  <c r="Y300" i="52"/>
  <c r="Z300" i="52"/>
  <c r="AA300" i="52"/>
  <c r="AC300" i="52"/>
  <c r="AD300" i="52"/>
  <c r="AE300" i="52"/>
  <c r="AF300" i="52"/>
  <c r="AG300" i="52"/>
  <c r="AH300" i="52"/>
  <c r="AI300" i="52"/>
  <c r="AJ300" i="52"/>
  <c r="AK300" i="52"/>
  <c r="AM300" i="52"/>
  <c r="AN300" i="52"/>
  <c r="AO300" i="52"/>
  <c r="AP300" i="52"/>
  <c r="AR300" i="52"/>
  <c r="AS300" i="52"/>
  <c r="AT300" i="52"/>
  <c r="AU300" i="52"/>
  <c r="AW300" i="52"/>
  <c r="AY300" i="52"/>
  <c r="BA300" i="52"/>
  <c r="BB300" i="52"/>
  <c r="BD300" i="52"/>
  <c r="BE300" i="52"/>
  <c r="BF300" i="52"/>
  <c r="BG300" i="52"/>
  <c r="BH300" i="52"/>
  <c r="BI300" i="52"/>
  <c r="BJ300" i="52"/>
  <c r="BL300" i="52"/>
  <c r="A301" i="52"/>
  <c r="B301" i="52"/>
  <c r="D301" i="52"/>
  <c r="E301" i="52"/>
  <c r="F301" i="52"/>
  <c r="G301" i="52"/>
  <c r="H301" i="52"/>
  <c r="I301" i="52"/>
  <c r="J301" i="52"/>
  <c r="K301" i="52"/>
  <c r="L301" i="52"/>
  <c r="M301" i="52"/>
  <c r="N301" i="52"/>
  <c r="O301" i="52"/>
  <c r="Q301" i="52"/>
  <c r="R301" i="52"/>
  <c r="S301" i="52"/>
  <c r="U301" i="52"/>
  <c r="V301" i="52"/>
  <c r="W301" i="52"/>
  <c r="X301" i="52"/>
  <c r="Y301" i="52"/>
  <c r="Z301" i="52"/>
  <c r="AA301" i="52"/>
  <c r="AC301" i="52"/>
  <c r="AD301" i="52"/>
  <c r="AE301" i="52"/>
  <c r="AF301" i="52"/>
  <c r="AG301" i="52"/>
  <c r="AH301" i="52"/>
  <c r="AI301" i="52"/>
  <c r="AJ301" i="52"/>
  <c r="AK301" i="52"/>
  <c r="AM301" i="52"/>
  <c r="AN301" i="52"/>
  <c r="AO301" i="52"/>
  <c r="AP301" i="52"/>
  <c r="AR301" i="52"/>
  <c r="AS301" i="52"/>
  <c r="AT301" i="52"/>
  <c r="AU301" i="52"/>
  <c r="AW301" i="52"/>
  <c r="AY301" i="52"/>
  <c r="BA301" i="52"/>
  <c r="BB301" i="52"/>
  <c r="BD301" i="52"/>
  <c r="BE301" i="52"/>
  <c r="BF301" i="52"/>
  <c r="BG301" i="52"/>
  <c r="BH301" i="52"/>
  <c r="BI301" i="52"/>
  <c r="BJ301" i="52"/>
  <c r="BL301" i="52"/>
  <c r="A302" i="52"/>
  <c r="B302" i="52"/>
  <c r="D302" i="52"/>
  <c r="E302" i="52"/>
  <c r="F302" i="52"/>
  <c r="G302" i="52"/>
  <c r="H302" i="52"/>
  <c r="I302" i="52"/>
  <c r="J302" i="52"/>
  <c r="K302" i="52"/>
  <c r="L302" i="52"/>
  <c r="M302" i="52"/>
  <c r="N302" i="52"/>
  <c r="O302" i="52"/>
  <c r="Q302" i="52"/>
  <c r="R302" i="52"/>
  <c r="S302" i="52"/>
  <c r="U302" i="52"/>
  <c r="V302" i="52"/>
  <c r="W302" i="52"/>
  <c r="X302" i="52"/>
  <c r="Y302" i="52"/>
  <c r="Z302" i="52"/>
  <c r="AA302" i="52"/>
  <c r="AC302" i="52"/>
  <c r="AD302" i="52"/>
  <c r="AE302" i="52"/>
  <c r="AF302" i="52"/>
  <c r="AG302" i="52"/>
  <c r="AH302" i="52"/>
  <c r="AI302" i="52"/>
  <c r="AJ302" i="52"/>
  <c r="AK302" i="52"/>
  <c r="AM302" i="52"/>
  <c r="AN302" i="52"/>
  <c r="AO302" i="52"/>
  <c r="AP302" i="52"/>
  <c r="AR302" i="52"/>
  <c r="AS302" i="52"/>
  <c r="AT302" i="52"/>
  <c r="AU302" i="52"/>
  <c r="AW302" i="52"/>
  <c r="AY302" i="52"/>
  <c r="BA302" i="52"/>
  <c r="BB302" i="52"/>
  <c r="BD302" i="52"/>
  <c r="BE302" i="52"/>
  <c r="BF302" i="52"/>
  <c r="BG302" i="52"/>
  <c r="BH302" i="52"/>
  <c r="BI302" i="52"/>
  <c r="BJ302" i="52"/>
  <c r="BL302" i="52"/>
  <c r="A303" i="52"/>
  <c r="B303" i="52"/>
  <c r="D303" i="52"/>
  <c r="E303" i="52"/>
  <c r="F303" i="52"/>
  <c r="G303" i="52"/>
  <c r="H303" i="52"/>
  <c r="I303" i="52"/>
  <c r="J303" i="52"/>
  <c r="K303" i="52"/>
  <c r="L303" i="52"/>
  <c r="M303" i="52"/>
  <c r="N303" i="52"/>
  <c r="O303" i="52"/>
  <c r="Q303" i="52"/>
  <c r="R303" i="52"/>
  <c r="S303" i="52"/>
  <c r="U303" i="52"/>
  <c r="V303" i="52"/>
  <c r="W303" i="52"/>
  <c r="X303" i="52"/>
  <c r="Y303" i="52"/>
  <c r="Z303" i="52"/>
  <c r="AA303" i="52"/>
  <c r="AC303" i="52"/>
  <c r="AD303" i="52"/>
  <c r="AE303" i="52"/>
  <c r="AF303" i="52"/>
  <c r="AG303" i="52"/>
  <c r="AH303" i="52"/>
  <c r="AI303" i="52"/>
  <c r="AJ303" i="52"/>
  <c r="AK303" i="52"/>
  <c r="AM303" i="52"/>
  <c r="AN303" i="52"/>
  <c r="AO303" i="52"/>
  <c r="AP303" i="52"/>
  <c r="AR303" i="52"/>
  <c r="AS303" i="52"/>
  <c r="AT303" i="52"/>
  <c r="AU303" i="52"/>
  <c r="AW303" i="52"/>
  <c r="AY303" i="52"/>
  <c r="BA303" i="52"/>
  <c r="BB303" i="52"/>
  <c r="BD303" i="52"/>
  <c r="BE303" i="52"/>
  <c r="BF303" i="52"/>
  <c r="BG303" i="52"/>
  <c r="BH303" i="52"/>
  <c r="BI303" i="52"/>
  <c r="BJ303" i="52"/>
  <c r="BL303" i="52"/>
  <c r="A304" i="52"/>
  <c r="B304" i="52"/>
  <c r="D304" i="52"/>
  <c r="E304" i="52"/>
  <c r="F304" i="52"/>
  <c r="G304" i="52"/>
  <c r="H304" i="52"/>
  <c r="I304" i="52"/>
  <c r="J304" i="52"/>
  <c r="K304" i="52"/>
  <c r="L304" i="52"/>
  <c r="M304" i="52"/>
  <c r="N304" i="52"/>
  <c r="O304" i="52"/>
  <c r="Q304" i="52"/>
  <c r="R304" i="52"/>
  <c r="S304" i="52"/>
  <c r="U304" i="52"/>
  <c r="V304" i="52"/>
  <c r="W304" i="52"/>
  <c r="X304" i="52"/>
  <c r="Y304" i="52"/>
  <c r="Z304" i="52"/>
  <c r="AA304" i="52"/>
  <c r="AC304" i="52"/>
  <c r="AD304" i="52"/>
  <c r="AE304" i="52"/>
  <c r="AF304" i="52"/>
  <c r="AG304" i="52"/>
  <c r="AH304" i="52"/>
  <c r="AI304" i="52"/>
  <c r="AJ304" i="52"/>
  <c r="AK304" i="52"/>
  <c r="AM304" i="52"/>
  <c r="AN304" i="52"/>
  <c r="AO304" i="52"/>
  <c r="AP304" i="52"/>
  <c r="AR304" i="52"/>
  <c r="AS304" i="52"/>
  <c r="AT304" i="52"/>
  <c r="AU304" i="52"/>
  <c r="AW304" i="52"/>
  <c r="AY304" i="52"/>
  <c r="BA304" i="52"/>
  <c r="BB304" i="52"/>
  <c r="BD304" i="52"/>
  <c r="BE304" i="52"/>
  <c r="BF304" i="52"/>
  <c r="BG304" i="52"/>
  <c r="BH304" i="52"/>
  <c r="BI304" i="52"/>
  <c r="BJ304" i="52"/>
  <c r="BL304" i="52"/>
  <c r="A305" i="52"/>
  <c r="B305" i="52"/>
  <c r="D305" i="52"/>
  <c r="E305" i="52"/>
  <c r="F305" i="52"/>
  <c r="G305" i="52"/>
  <c r="H305" i="52"/>
  <c r="I305" i="52"/>
  <c r="J305" i="52"/>
  <c r="K305" i="52"/>
  <c r="L305" i="52"/>
  <c r="M305" i="52"/>
  <c r="N305" i="52"/>
  <c r="O305" i="52"/>
  <c r="Q305" i="52"/>
  <c r="R305" i="52"/>
  <c r="S305" i="52"/>
  <c r="U305" i="52"/>
  <c r="V305" i="52"/>
  <c r="W305" i="52"/>
  <c r="X305" i="52"/>
  <c r="Y305" i="52"/>
  <c r="Z305" i="52"/>
  <c r="AA305" i="52"/>
  <c r="AC305" i="52"/>
  <c r="AD305" i="52"/>
  <c r="AE305" i="52"/>
  <c r="AF305" i="52"/>
  <c r="AG305" i="52"/>
  <c r="AH305" i="52"/>
  <c r="AI305" i="52"/>
  <c r="AJ305" i="52"/>
  <c r="AK305" i="52"/>
  <c r="AM305" i="52"/>
  <c r="AN305" i="52"/>
  <c r="AO305" i="52"/>
  <c r="AP305" i="52"/>
  <c r="AR305" i="52"/>
  <c r="AS305" i="52"/>
  <c r="AT305" i="52"/>
  <c r="AU305" i="52"/>
  <c r="AW305" i="52"/>
  <c r="AY305" i="52"/>
  <c r="BA305" i="52"/>
  <c r="BB305" i="52"/>
  <c r="BD305" i="52"/>
  <c r="BE305" i="52"/>
  <c r="BF305" i="52"/>
  <c r="BG305" i="52"/>
  <c r="BH305" i="52"/>
  <c r="BI305" i="52"/>
  <c r="BJ305" i="52"/>
  <c r="BL305" i="52"/>
  <c r="A306" i="52"/>
  <c r="B306" i="52"/>
  <c r="D306" i="52"/>
  <c r="E306" i="52"/>
  <c r="F306" i="52"/>
  <c r="G306" i="52"/>
  <c r="H306" i="52"/>
  <c r="I306" i="52"/>
  <c r="J306" i="52"/>
  <c r="K306" i="52"/>
  <c r="L306" i="52"/>
  <c r="M306" i="52"/>
  <c r="N306" i="52"/>
  <c r="O306" i="52"/>
  <c r="Q306" i="52"/>
  <c r="R306" i="52"/>
  <c r="S306" i="52"/>
  <c r="U306" i="52"/>
  <c r="V306" i="52"/>
  <c r="W306" i="52"/>
  <c r="X306" i="52"/>
  <c r="Y306" i="52"/>
  <c r="Z306" i="52"/>
  <c r="AA306" i="52"/>
  <c r="AC306" i="52"/>
  <c r="AD306" i="52"/>
  <c r="AE306" i="52"/>
  <c r="AF306" i="52"/>
  <c r="AG306" i="52"/>
  <c r="AH306" i="52"/>
  <c r="AI306" i="52"/>
  <c r="AJ306" i="52"/>
  <c r="AK306" i="52"/>
  <c r="AM306" i="52"/>
  <c r="AN306" i="52"/>
  <c r="AO306" i="52"/>
  <c r="AP306" i="52"/>
  <c r="AR306" i="52"/>
  <c r="AS306" i="52"/>
  <c r="AT306" i="52"/>
  <c r="AU306" i="52"/>
  <c r="AW306" i="52"/>
  <c r="AY306" i="52"/>
  <c r="BA306" i="52"/>
  <c r="BB306" i="52"/>
  <c r="BD306" i="52"/>
  <c r="BE306" i="52"/>
  <c r="BF306" i="52"/>
  <c r="BG306" i="52"/>
  <c r="BH306" i="52"/>
  <c r="BI306" i="52"/>
  <c r="BJ306" i="52"/>
  <c r="BL306" i="52"/>
  <c r="A307" i="52"/>
  <c r="B307" i="52"/>
  <c r="D307" i="52"/>
  <c r="E307" i="52"/>
  <c r="F307" i="52"/>
  <c r="G307" i="52"/>
  <c r="H307" i="52"/>
  <c r="I307" i="52"/>
  <c r="J307" i="52"/>
  <c r="K307" i="52"/>
  <c r="L307" i="52"/>
  <c r="M307" i="52"/>
  <c r="N307" i="52"/>
  <c r="O307" i="52"/>
  <c r="Q307" i="52"/>
  <c r="R307" i="52"/>
  <c r="S307" i="52"/>
  <c r="U307" i="52"/>
  <c r="V307" i="52"/>
  <c r="W307" i="52"/>
  <c r="X307" i="52"/>
  <c r="Y307" i="52"/>
  <c r="Z307" i="52"/>
  <c r="AA307" i="52"/>
  <c r="AC307" i="52"/>
  <c r="AD307" i="52"/>
  <c r="AE307" i="52"/>
  <c r="AF307" i="52"/>
  <c r="AG307" i="52"/>
  <c r="AH307" i="52"/>
  <c r="AI307" i="52"/>
  <c r="AJ307" i="52"/>
  <c r="AK307" i="52"/>
  <c r="AM307" i="52"/>
  <c r="AN307" i="52"/>
  <c r="AO307" i="52"/>
  <c r="AP307" i="52"/>
  <c r="AR307" i="52"/>
  <c r="AS307" i="52"/>
  <c r="AT307" i="52"/>
  <c r="AU307" i="52"/>
  <c r="AW307" i="52"/>
  <c r="AY307" i="52"/>
  <c r="BA307" i="52"/>
  <c r="BB307" i="52"/>
  <c r="BD307" i="52"/>
  <c r="BE307" i="52"/>
  <c r="BF307" i="52"/>
  <c r="BG307" i="52"/>
  <c r="BH307" i="52"/>
  <c r="BI307" i="52"/>
  <c r="BJ307" i="52"/>
  <c r="BL307" i="52"/>
  <c r="A308" i="52"/>
  <c r="B308" i="52"/>
  <c r="D308" i="52"/>
  <c r="E308" i="52"/>
  <c r="F308" i="52"/>
  <c r="G308" i="52"/>
  <c r="H308" i="52"/>
  <c r="I308" i="52"/>
  <c r="J308" i="52"/>
  <c r="K308" i="52"/>
  <c r="L308" i="52"/>
  <c r="M308" i="52"/>
  <c r="N308" i="52"/>
  <c r="O308" i="52"/>
  <c r="Q308" i="52"/>
  <c r="R308" i="52"/>
  <c r="S308" i="52"/>
  <c r="U308" i="52"/>
  <c r="V308" i="52"/>
  <c r="W308" i="52"/>
  <c r="X308" i="52"/>
  <c r="Y308" i="52"/>
  <c r="Z308" i="52"/>
  <c r="AA308" i="52"/>
  <c r="AC308" i="52"/>
  <c r="AD308" i="52"/>
  <c r="AE308" i="52"/>
  <c r="AF308" i="52"/>
  <c r="AG308" i="52"/>
  <c r="AH308" i="52"/>
  <c r="AI308" i="52"/>
  <c r="AJ308" i="52"/>
  <c r="AK308" i="52"/>
  <c r="AM308" i="52"/>
  <c r="AN308" i="52"/>
  <c r="AO308" i="52"/>
  <c r="AP308" i="52"/>
  <c r="AR308" i="52"/>
  <c r="AS308" i="52"/>
  <c r="AT308" i="52"/>
  <c r="AU308" i="52"/>
  <c r="AW308" i="52"/>
  <c r="AY308" i="52"/>
  <c r="BA308" i="52"/>
  <c r="BB308" i="52"/>
  <c r="BD308" i="52"/>
  <c r="BE308" i="52"/>
  <c r="BF308" i="52"/>
  <c r="BG308" i="52"/>
  <c r="BH308" i="52"/>
  <c r="BI308" i="52"/>
  <c r="BJ308" i="52"/>
  <c r="BL308" i="52"/>
  <c r="A309" i="52"/>
  <c r="B309" i="52"/>
  <c r="D309" i="52"/>
  <c r="E309" i="52"/>
  <c r="F309" i="52"/>
  <c r="G309" i="52"/>
  <c r="H309" i="52"/>
  <c r="I309" i="52"/>
  <c r="J309" i="52"/>
  <c r="K309" i="52"/>
  <c r="L309" i="52"/>
  <c r="M309" i="52"/>
  <c r="N309" i="52"/>
  <c r="O309" i="52"/>
  <c r="Q309" i="52"/>
  <c r="R309" i="52"/>
  <c r="S309" i="52"/>
  <c r="U309" i="52"/>
  <c r="V309" i="52"/>
  <c r="W309" i="52"/>
  <c r="X309" i="52"/>
  <c r="Y309" i="52"/>
  <c r="Z309" i="52"/>
  <c r="AA309" i="52"/>
  <c r="AC309" i="52"/>
  <c r="AD309" i="52"/>
  <c r="AE309" i="52"/>
  <c r="AF309" i="52"/>
  <c r="AG309" i="52"/>
  <c r="AH309" i="52"/>
  <c r="AI309" i="52"/>
  <c r="AJ309" i="52"/>
  <c r="AK309" i="52"/>
  <c r="AM309" i="52"/>
  <c r="AN309" i="52"/>
  <c r="AO309" i="52"/>
  <c r="AP309" i="52"/>
  <c r="AR309" i="52"/>
  <c r="AS309" i="52"/>
  <c r="AT309" i="52"/>
  <c r="AU309" i="52"/>
  <c r="AW309" i="52"/>
  <c r="AY309" i="52"/>
  <c r="BA309" i="52"/>
  <c r="BB309" i="52"/>
  <c r="BD309" i="52"/>
  <c r="BE309" i="52"/>
  <c r="BF309" i="52"/>
  <c r="BG309" i="52"/>
  <c r="BH309" i="52"/>
  <c r="BI309" i="52"/>
  <c r="BJ309" i="52"/>
  <c r="BL309" i="52"/>
  <c r="A310" i="52"/>
  <c r="B310" i="52"/>
  <c r="D310" i="52"/>
  <c r="E310" i="52"/>
  <c r="F310" i="52"/>
  <c r="G310" i="52"/>
  <c r="H310" i="52"/>
  <c r="I310" i="52"/>
  <c r="J310" i="52"/>
  <c r="K310" i="52"/>
  <c r="L310" i="52"/>
  <c r="M310" i="52"/>
  <c r="N310" i="52"/>
  <c r="O310" i="52"/>
  <c r="Q310" i="52"/>
  <c r="R310" i="52"/>
  <c r="S310" i="52"/>
  <c r="U310" i="52"/>
  <c r="V310" i="52"/>
  <c r="W310" i="52"/>
  <c r="X310" i="52"/>
  <c r="Y310" i="52"/>
  <c r="Z310" i="52"/>
  <c r="AA310" i="52"/>
  <c r="AC310" i="52"/>
  <c r="AD310" i="52"/>
  <c r="AE310" i="52"/>
  <c r="AF310" i="52"/>
  <c r="AG310" i="52"/>
  <c r="AH310" i="52"/>
  <c r="AI310" i="52"/>
  <c r="AJ310" i="52"/>
  <c r="AK310" i="52"/>
  <c r="AM310" i="52"/>
  <c r="AN310" i="52"/>
  <c r="AO310" i="52"/>
  <c r="AP310" i="52"/>
  <c r="AR310" i="52"/>
  <c r="AS310" i="52"/>
  <c r="AT310" i="52"/>
  <c r="AU310" i="52"/>
  <c r="AW310" i="52"/>
  <c r="AY310" i="52"/>
  <c r="BA310" i="52"/>
  <c r="BB310" i="52"/>
  <c r="BD310" i="52"/>
  <c r="BE310" i="52"/>
  <c r="BF310" i="52"/>
  <c r="BG310" i="52"/>
  <c r="BH310" i="52"/>
  <c r="BI310" i="52"/>
  <c r="BJ310" i="52"/>
  <c r="BL310" i="52"/>
  <c r="A311" i="52"/>
  <c r="B311" i="52"/>
  <c r="D311" i="52"/>
  <c r="E311" i="52"/>
  <c r="F311" i="52"/>
  <c r="G311" i="52"/>
  <c r="H311" i="52"/>
  <c r="I311" i="52"/>
  <c r="J311" i="52"/>
  <c r="K311" i="52"/>
  <c r="L311" i="52"/>
  <c r="M311" i="52"/>
  <c r="N311" i="52"/>
  <c r="O311" i="52"/>
  <c r="Q311" i="52"/>
  <c r="R311" i="52"/>
  <c r="S311" i="52"/>
  <c r="U311" i="52"/>
  <c r="V311" i="52"/>
  <c r="W311" i="52"/>
  <c r="X311" i="52"/>
  <c r="Y311" i="52"/>
  <c r="Z311" i="52"/>
  <c r="AA311" i="52"/>
  <c r="AC311" i="52"/>
  <c r="AD311" i="52"/>
  <c r="AE311" i="52"/>
  <c r="AF311" i="52"/>
  <c r="AG311" i="52"/>
  <c r="AH311" i="52"/>
  <c r="AI311" i="52"/>
  <c r="AJ311" i="52"/>
  <c r="AK311" i="52"/>
  <c r="AM311" i="52"/>
  <c r="AN311" i="52"/>
  <c r="AO311" i="52"/>
  <c r="AP311" i="52"/>
  <c r="AR311" i="52"/>
  <c r="AS311" i="52"/>
  <c r="AT311" i="52"/>
  <c r="AU311" i="52"/>
  <c r="AW311" i="52"/>
  <c r="AY311" i="52"/>
  <c r="BA311" i="52"/>
  <c r="BB311" i="52"/>
  <c r="BD311" i="52"/>
  <c r="BE311" i="52"/>
  <c r="BF311" i="52"/>
  <c r="BG311" i="52"/>
  <c r="BH311" i="52"/>
  <c r="BI311" i="52"/>
  <c r="BJ311" i="52"/>
  <c r="BL311" i="52"/>
  <c r="A312" i="52"/>
  <c r="B312" i="52"/>
  <c r="D312" i="52"/>
  <c r="E312" i="52"/>
  <c r="F312" i="52"/>
  <c r="G312" i="52"/>
  <c r="H312" i="52"/>
  <c r="I312" i="52"/>
  <c r="J312" i="52"/>
  <c r="K312" i="52"/>
  <c r="L312" i="52"/>
  <c r="M312" i="52"/>
  <c r="N312" i="52"/>
  <c r="O312" i="52"/>
  <c r="Q312" i="52"/>
  <c r="R312" i="52"/>
  <c r="S312" i="52"/>
  <c r="U312" i="52"/>
  <c r="V312" i="52"/>
  <c r="W312" i="52"/>
  <c r="X312" i="52"/>
  <c r="Y312" i="52"/>
  <c r="Z312" i="52"/>
  <c r="AA312" i="52"/>
  <c r="AC312" i="52"/>
  <c r="AD312" i="52"/>
  <c r="AE312" i="52"/>
  <c r="AF312" i="52"/>
  <c r="AG312" i="52"/>
  <c r="AH312" i="52"/>
  <c r="AI312" i="52"/>
  <c r="AJ312" i="52"/>
  <c r="AK312" i="52"/>
  <c r="AM312" i="52"/>
  <c r="AN312" i="52"/>
  <c r="AO312" i="52"/>
  <c r="AP312" i="52"/>
  <c r="AR312" i="52"/>
  <c r="AS312" i="52"/>
  <c r="AT312" i="52"/>
  <c r="AU312" i="52"/>
  <c r="AW312" i="52"/>
  <c r="AY312" i="52"/>
  <c r="BA312" i="52"/>
  <c r="BB312" i="52"/>
  <c r="BD312" i="52"/>
  <c r="BE312" i="52"/>
  <c r="BF312" i="52"/>
  <c r="BG312" i="52"/>
  <c r="BH312" i="52"/>
  <c r="BI312" i="52"/>
  <c r="BJ312" i="52"/>
  <c r="BL312" i="52"/>
  <c r="A313" i="52"/>
  <c r="B313" i="52"/>
  <c r="D313" i="52"/>
  <c r="E313" i="52"/>
  <c r="F313" i="52"/>
  <c r="G313" i="52"/>
  <c r="H313" i="52"/>
  <c r="I313" i="52"/>
  <c r="J313" i="52"/>
  <c r="K313" i="52"/>
  <c r="L313" i="52"/>
  <c r="M313" i="52"/>
  <c r="N313" i="52"/>
  <c r="O313" i="52"/>
  <c r="Q313" i="52"/>
  <c r="R313" i="52"/>
  <c r="S313" i="52"/>
  <c r="U313" i="52"/>
  <c r="V313" i="52"/>
  <c r="W313" i="52"/>
  <c r="X313" i="52"/>
  <c r="Y313" i="52"/>
  <c r="Z313" i="52"/>
  <c r="AA313" i="52"/>
  <c r="AC313" i="52"/>
  <c r="AD313" i="52"/>
  <c r="AE313" i="52"/>
  <c r="AF313" i="52"/>
  <c r="AG313" i="52"/>
  <c r="AH313" i="52"/>
  <c r="AI313" i="52"/>
  <c r="AJ313" i="52"/>
  <c r="AK313" i="52"/>
  <c r="AM313" i="52"/>
  <c r="AN313" i="52"/>
  <c r="AO313" i="52"/>
  <c r="AP313" i="52"/>
  <c r="AR313" i="52"/>
  <c r="AS313" i="52"/>
  <c r="AT313" i="52"/>
  <c r="AU313" i="52"/>
  <c r="AW313" i="52"/>
  <c r="AY313" i="52"/>
  <c r="BA313" i="52"/>
  <c r="BB313" i="52"/>
  <c r="BD313" i="52"/>
  <c r="BE313" i="52"/>
  <c r="BF313" i="52"/>
  <c r="BG313" i="52"/>
  <c r="BH313" i="52"/>
  <c r="BI313" i="52"/>
  <c r="BJ313" i="52"/>
  <c r="BL313" i="52"/>
  <c r="A314" i="52"/>
  <c r="B314" i="52"/>
  <c r="D314" i="52"/>
  <c r="E314" i="52"/>
  <c r="F314" i="52"/>
  <c r="G314" i="52"/>
  <c r="H314" i="52"/>
  <c r="I314" i="52"/>
  <c r="J314" i="52"/>
  <c r="K314" i="52"/>
  <c r="L314" i="52"/>
  <c r="M314" i="52"/>
  <c r="N314" i="52"/>
  <c r="O314" i="52"/>
  <c r="Q314" i="52"/>
  <c r="R314" i="52"/>
  <c r="S314" i="52"/>
  <c r="U314" i="52"/>
  <c r="V314" i="52"/>
  <c r="W314" i="52"/>
  <c r="X314" i="52"/>
  <c r="Y314" i="52"/>
  <c r="Z314" i="52"/>
  <c r="AA314" i="52"/>
  <c r="AC314" i="52"/>
  <c r="AD314" i="52"/>
  <c r="AE314" i="52"/>
  <c r="AF314" i="52"/>
  <c r="AG314" i="52"/>
  <c r="AH314" i="52"/>
  <c r="AI314" i="52"/>
  <c r="AJ314" i="52"/>
  <c r="AK314" i="52"/>
  <c r="AM314" i="52"/>
  <c r="AN314" i="52"/>
  <c r="AO314" i="52"/>
  <c r="AP314" i="52"/>
  <c r="AR314" i="52"/>
  <c r="AS314" i="52"/>
  <c r="AT314" i="52"/>
  <c r="AU314" i="52"/>
  <c r="AW314" i="52"/>
  <c r="AY314" i="52"/>
  <c r="BA314" i="52"/>
  <c r="BB314" i="52"/>
  <c r="BD314" i="52"/>
  <c r="BE314" i="52"/>
  <c r="BF314" i="52"/>
  <c r="BG314" i="52"/>
  <c r="BH314" i="52"/>
  <c r="BI314" i="52"/>
  <c r="BJ314" i="52"/>
  <c r="BL314" i="52"/>
  <c r="A315" i="52"/>
  <c r="B315" i="52"/>
  <c r="D315" i="52"/>
  <c r="E315" i="52"/>
  <c r="F315" i="52"/>
  <c r="G315" i="52"/>
  <c r="H315" i="52"/>
  <c r="I315" i="52"/>
  <c r="J315" i="52"/>
  <c r="K315" i="52"/>
  <c r="L315" i="52"/>
  <c r="M315" i="52"/>
  <c r="N315" i="52"/>
  <c r="O315" i="52"/>
  <c r="Q315" i="52"/>
  <c r="R315" i="52"/>
  <c r="S315" i="52"/>
  <c r="U315" i="52"/>
  <c r="V315" i="52"/>
  <c r="W315" i="52"/>
  <c r="X315" i="52"/>
  <c r="Y315" i="52"/>
  <c r="Z315" i="52"/>
  <c r="AA315" i="52"/>
  <c r="AC315" i="52"/>
  <c r="AD315" i="52"/>
  <c r="AE315" i="52"/>
  <c r="AF315" i="52"/>
  <c r="AG315" i="52"/>
  <c r="AH315" i="52"/>
  <c r="AI315" i="52"/>
  <c r="AJ315" i="52"/>
  <c r="AK315" i="52"/>
  <c r="AM315" i="52"/>
  <c r="AN315" i="52"/>
  <c r="AO315" i="52"/>
  <c r="AP315" i="52"/>
  <c r="AR315" i="52"/>
  <c r="AS315" i="52"/>
  <c r="AT315" i="52"/>
  <c r="AU315" i="52"/>
  <c r="AW315" i="52"/>
  <c r="AY315" i="52"/>
  <c r="BA315" i="52"/>
  <c r="BB315" i="52"/>
  <c r="BD315" i="52"/>
  <c r="BE315" i="52"/>
  <c r="BF315" i="52"/>
  <c r="BG315" i="52"/>
  <c r="BH315" i="52"/>
  <c r="BI315" i="52"/>
  <c r="BJ315" i="52"/>
  <c r="BL315" i="52"/>
  <c r="A316" i="52"/>
  <c r="B316" i="52"/>
  <c r="D316" i="52"/>
  <c r="E316" i="52"/>
  <c r="F316" i="52"/>
  <c r="G316" i="52"/>
  <c r="H316" i="52"/>
  <c r="I316" i="52"/>
  <c r="J316" i="52"/>
  <c r="K316" i="52"/>
  <c r="L316" i="52"/>
  <c r="M316" i="52"/>
  <c r="N316" i="52"/>
  <c r="O316" i="52"/>
  <c r="Q316" i="52"/>
  <c r="R316" i="52"/>
  <c r="S316" i="52"/>
  <c r="U316" i="52"/>
  <c r="V316" i="52"/>
  <c r="W316" i="52"/>
  <c r="X316" i="52"/>
  <c r="Y316" i="52"/>
  <c r="Z316" i="52"/>
  <c r="AA316" i="52"/>
  <c r="AC316" i="52"/>
  <c r="AD316" i="52"/>
  <c r="AE316" i="52"/>
  <c r="AF316" i="52"/>
  <c r="AG316" i="52"/>
  <c r="AH316" i="52"/>
  <c r="AI316" i="52"/>
  <c r="AJ316" i="52"/>
  <c r="AK316" i="52"/>
  <c r="AM316" i="52"/>
  <c r="AN316" i="52"/>
  <c r="AO316" i="52"/>
  <c r="AP316" i="52"/>
  <c r="AR316" i="52"/>
  <c r="AS316" i="52"/>
  <c r="AT316" i="52"/>
  <c r="AU316" i="52"/>
  <c r="AW316" i="52"/>
  <c r="AY316" i="52"/>
  <c r="BA316" i="52"/>
  <c r="BB316" i="52"/>
  <c r="BD316" i="52"/>
  <c r="BE316" i="52"/>
  <c r="BF316" i="52"/>
  <c r="BG316" i="52"/>
  <c r="BH316" i="52"/>
  <c r="BI316" i="52"/>
  <c r="BJ316" i="52"/>
  <c r="BL316" i="52"/>
  <c r="A317" i="52"/>
  <c r="B317" i="52"/>
  <c r="D317" i="52"/>
  <c r="E317" i="52"/>
  <c r="F317" i="52"/>
  <c r="G317" i="52"/>
  <c r="H317" i="52"/>
  <c r="I317" i="52"/>
  <c r="J317" i="52"/>
  <c r="K317" i="52"/>
  <c r="L317" i="52"/>
  <c r="M317" i="52"/>
  <c r="N317" i="52"/>
  <c r="O317" i="52"/>
  <c r="Q317" i="52"/>
  <c r="R317" i="52"/>
  <c r="S317" i="52"/>
  <c r="U317" i="52"/>
  <c r="V317" i="52"/>
  <c r="W317" i="52"/>
  <c r="X317" i="52"/>
  <c r="Y317" i="52"/>
  <c r="Z317" i="52"/>
  <c r="AA317" i="52"/>
  <c r="AC317" i="52"/>
  <c r="AD317" i="52"/>
  <c r="AE317" i="52"/>
  <c r="AF317" i="52"/>
  <c r="AG317" i="52"/>
  <c r="AH317" i="52"/>
  <c r="AI317" i="52"/>
  <c r="AJ317" i="52"/>
  <c r="AK317" i="52"/>
  <c r="AM317" i="52"/>
  <c r="AN317" i="52"/>
  <c r="AO317" i="52"/>
  <c r="AP317" i="52"/>
  <c r="AR317" i="52"/>
  <c r="AS317" i="52"/>
  <c r="AT317" i="52"/>
  <c r="AU317" i="52"/>
  <c r="AW317" i="52"/>
  <c r="AY317" i="52"/>
  <c r="BA317" i="52"/>
  <c r="BB317" i="52"/>
  <c r="BD317" i="52"/>
  <c r="BE317" i="52"/>
  <c r="BF317" i="52"/>
  <c r="BG317" i="52"/>
  <c r="BH317" i="52"/>
  <c r="BI317" i="52"/>
  <c r="BJ317" i="52"/>
  <c r="BL317" i="52"/>
  <c r="A318" i="52"/>
  <c r="B318" i="52"/>
  <c r="D318" i="52"/>
  <c r="E318" i="52"/>
  <c r="F318" i="52"/>
  <c r="G318" i="52"/>
  <c r="H318" i="52"/>
  <c r="I318" i="52"/>
  <c r="J318" i="52"/>
  <c r="K318" i="52"/>
  <c r="L318" i="52"/>
  <c r="M318" i="52"/>
  <c r="N318" i="52"/>
  <c r="O318" i="52"/>
  <c r="Q318" i="52"/>
  <c r="R318" i="52"/>
  <c r="S318" i="52"/>
  <c r="U318" i="52"/>
  <c r="V318" i="52"/>
  <c r="W318" i="52"/>
  <c r="X318" i="52"/>
  <c r="Y318" i="52"/>
  <c r="Z318" i="52"/>
  <c r="AA318" i="52"/>
  <c r="AC318" i="52"/>
  <c r="AD318" i="52"/>
  <c r="AE318" i="52"/>
  <c r="AF318" i="52"/>
  <c r="AG318" i="52"/>
  <c r="AH318" i="52"/>
  <c r="AI318" i="52"/>
  <c r="AJ318" i="52"/>
  <c r="AK318" i="52"/>
  <c r="AM318" i="52"/>
  <c r="AN318" i="52"/>
  <c r="AO318" i="52"/>
  <c r="AP318" i="52"/>
  <c r="AR318" i="52"/>
  <c r="AS318" i="52"/>
  <c r="AT318" i="52"/>
  <c r="AU318" i="52"/>
  <c r="AW318" i="52"/>
  <c r="AY318" i="52"/>
  <c r="BA318" i="52"/>
  <c r="BB318" i="52"/>
  <c r="BD318" i="52"/>
  <c r="BE318" i="52"/>
  <c r="BF318" i="52"/>
  <c r="BG318" i="52"/>
  <c r="BH318" i="52"/>
  <c r="BI318" i="52"/>
  <c r="BJ318" i="52"/>
  <c r="BL318" i="52"/>
  <c r="A319" i="52"/>
  <c r="B319" i="52"/>
  <c r="D319" i="52"/>
  <c r="E319" i="52"/>
  <c r="F319" i="52"/>
  <c r="G319" i="52"/>
  <c r="H319" i="52"/>
  <c r="I319" i="52"/>
  <c r="J319" i="52"/>
  <c r="K319" i="52"/>
  <c r="L319" i="52"/>
  <c r="M319" i="52"/>
  <c r="N319" i="52"/>
  <c r="O319" i="52"/>
  <c r="Q319" i="52"/>
  <c r="R319" i="52"/>
  <c r="S319" i="52"/>
  <c r="U319" i="52"/>
  <c r="V319" i="52"/>
  <c r="W319" i="52"/>
  <c r="X319" i="52"/>
  <c r="Y319" i="52"/>
  <c r="Z319" i="52"/>
  <c r="AA319" i="52"/>
  <c r="AC319" i="52"/>
  <c r="AD319" i="52"/>
  <c r="AE319" i="52"/>
  <c r="AF319" i="52"/>
  <c r="AG319" i="52"/>
  <c r="AH319" i="52"/>
  <c r="AI319" i="52"/>
  <c r="AJ319" i="52"/>
  <c r="AK319" i="52"/>
  <c r="AM319" i="52"/>
  <c r="AN319" i="52"/>
  <c r="AO319" i="52"/>
  <c r="AP319" i="52"/>
  <c r="AR319" i="52"/>
  <c r="AS319" i="52"/>
  <c r="AT319" i="52"/>
  <c r="AU319" i="52"/>
  <c r="AW319" i="52"/>
  <c r="AY319" i="52"/>
  <c r="BA319" i="52"/>
  <c r="BB319" i="52"/>
  <c r="BD319" i="52"/>
  <c r="BE319" i="52"/>
  <c r="BF319" i="52"/>
  <c r="BG319" i="52"/>
  <c r="BH319" i="52"/>
  <c r="BI319" i="52"/>
  <c r="BJ319" i="52"/>
  <c r="BL319" i="52"/>
  <c r="A320" i="52"/>
  <c r="B320" i="52"/>
  <c r="D320" i="52"/>
  <c r="E320" i="52"/>
  <c r="F320" i="52"/>
  <c r="G320" i="52"/>
  <c r="H320" i="52"/>
  <c r="I320" i="52"/>
  <c r="J320" i="52"/>
  <c r="K320" i="52"/>
  <c r="L320" i="52"/>
  <c r="M320" i="52"/>
  <c r="N320" i="52"/>
  <c r="O320" i="52"/>
  <c r="Q320" i="52"/>
  <c r="R320" i="52"/>
  <c r="S320" i="52"/>
  <c r="U320" i="52"/>
  <c r="V320" i="52"/>
  <c r="W320" i="52"/>
  <c r="X320" i="52"/>
  <c r="Y320" i="52"/>
  <c r="Z320" i="52"/>
  <c r="AA320" i="52"/>
  <c r="AC320" i="52"/>
  <c r="AD320" i="52"/>
  <c r="AE320" i="52"/>
  <c r="AF320" i="52"/>
  <c r="AG320" i="52"/>
  <c r="AH320" i="52"/>
  <c r="AI320" i="52"/>
  <c r="AJ320" i="52"/>
  <c r="AK320" i="52"/>
  <c r="AM320" i="52"/>
  <c r="AN320" i="52"/>
  <c r="AO320" i="52"/>
  <c r="AP320" i="52"/>
  <c r="AR320" i="52"/>
  <c r="AS320" i="52"/>
  <c r="AT320" i="52"/>
  <c r="AU320" i="52"/>
  <c r="AW320" i="52"/>
  <c r="AY320" i="52"/>
  <c r="BA320" i="52"/>
  <c r="BB320" i="52"/>
  <c r="BD320" i="52"/>
  <c r="BE320" i="52"/>
  <c r="BF320" i="52"/>
  <c r="BG320" i="52"/>
  <c r="BH320" i="52"/>
  <c r="BI320" i="52"/>
  <c r="BJ320" i="52"/>
  <c r="BL320" i="52"/>
  <c r="A321" i="52"/>
  <c r="B321" i="52"/>
  <c r="D321" i="52"/>
  <c r="E321" i="52"/>
  <c r="F321" i="52"/>
  <c r="G321" i="52"/>
  <c r="H321" i="52"/>
  <c r="I321" i="52"/>
  <c r="J321" i="52"/>
  <c r="K321" i="52"/>
  <c r="L321" i="52"/>
  <c r="M321" i="52"/>
  <c r="N321" i="52"/>
  <c r="O321" i="52"/>
  <c r="Q321" i="52"/>
  <c r="R321" i="52"/>
  <c r="S321" i="52"/>
  <c r="U321" i="52"/>
  <c r="V321" i="52"/>
  <c r="W321" i="52"/>
  <c r="X321" i="52"/>
  <c r="Y321" i="52"/>
  <c r="Z321" i="52"/>
  <c r="AA321" i="52"/>
  <c r="AC321" i="52"/>
  <c r="AD321" i="52"/>
  <c r="AE321" i="52"/>
  <c r="AF321" i="52"/>
  <c r="AG321" i="52"/>
  <c r="AH321" i="52"/>
  <c r="AI321" i="52"/>
  <c r="AJ321" i="52"/>
  <c r="AK321" i="52"/>
  <c r="AM321" i="52"/>
  <c r="AN321" i="52"/>
  <c r="AO321" i="52"/>
  <c r="AP321" i="52"/>
  <c r="AR321" i="52"/>
  <c r="AS321" i="52"/>
  <c r="AT321" i="52"/>
  <c r="AU321" i="52"/>
  <c r="AW321" i="52"/>
  <c r="AY321" i="52"/>
  <c r="BA321" i="52"/>
  <c r="BB321" i="52"/>
  <c r="BD321" i="52"/>
  <c r="BE321" i="52"/>
  <c r="BF321" i="52"/>
  <c r="BG321" i="52"/>
  <c r="BH321" i="52"/>
  <c r="BI321" i="52"/>
  <c r="BJ321" i="52"/>
  <c r="BL321" i="52"/>
  <c r="A322" i="52"/>
  <c r="B322" i="52"/>
  <c r="D322" i="52"/>
  <c r="E322" i="52"/>
  <c r="F322" i="52"/>
  <c r="G322" i="52"/>
  <c r="H322" i="52"/>
  <c r="I322" i="52"/>
  <c r="J322" i="52"/>
  <c r="K322" i="52"/>
  <c r="L322" i="52"/>
  <c r="M322" i="52"/>
  <c r="N322" i="52"/>
  <c r="O322" i="52"/>
  <c r="Q322" i="52"/>
  <c r="R322" i="52"/>
  <c r="S322" i="52"/>
  <c r="U322" i="52"/>
  <c r="V322" i="52"/>
  <c r="W322" i="52"/>
  <c r="X322" i="52"/>
  <c r="Y322" i="52"/>
  <c r="Z322" i="52"/>
  <c r="AA322" i="52"/>
  <c r="AC322" i="52"/>
  <c r="AD322" i="52"/>
  <c r="AE322" i="52"/>
  <c r="AF322" i="52"/>
  <c r="AG322" i="52"/>
  <c r="AH322" i="52"/>
  <c r="AI322" i="52"/>
  <c r="AJ322" i="52"/>
  <c r="AK322" i="52"/>
  <c r="AM322" i="52"/>
  <c r="AN322" i="52"/>
  <c r="AO322" i="52"/>
  <c r="AP322" i="52"/>
  <c r="AR322" i="52"/>
  <c r="AS322" i="52"/>
  <c r="AT322" i="52"/>
  <c r="AU322" i="52"/>
  <c r="AW322" i="52"/>
  <c r="AY322" i="52"/>
  <c r="BA322" i="52"/>
  <c r="BB322" i="52"/>
  <c r="BD322" i="52"/>
  <c r="BE322" i="52"/>
  <c r="BF322" i="52"/>
  <c r="BG322" i="52"/>
  <c r="BH322" i="52"/>
  <c r="BI322" i="52"/>
  <c r="BJ322" i="52"/>
  <c r="BL322" i="52"/>
  <c r="A323" i="52"/>
  <c r="B323" i="52"/>
  <c r="D323" i="52"/>
  <c r="E323" i="52"/>
  <c r="F323" i="52"/>
  <c r="G323" i="52"/>
  <c r="H323" i="52"/>
  <c r="I323" i="52"/>
  <c r="J323" i="52"/>
  <c r="K323" i="52"/>
  <c r="L323" i="52"/>
  <c r="M323" i="52"/>
  <c r="N323" i="52"/>
  <c r="O323" i="52"/>
  <c r="Q323" i="52"/>
  <c r="R323" i="52"/>
  <c r="S323" i="52"/>
  <c r="U323" i="52"/>
  <c r="V323" i="52"/>
  <c r="W323" i="52"/>
  <c r="X323" i="52"/>
  <c r="Y323" i="52"/>
  <c r="Z323" i="52"/>
  <c r="AA323" i="52"/>
  <c r="AC323" i="52"/>
  <c r="AD323" i="52"/>
  <c r="AE323" i="52"/>
  <c r="AF323" i="52"/>
  <c r="AG323" i="52"/>
  <c r="AH323" i="52"/>
  <c r="AI323" i="52"/>
  <c r="AJ323" i="52"/>
  <c r="AK323" i="52"/>
  <c r="AM323" i="52"/>
  <c r="AN323" i="52"/>
  <c r="AO323" i="52"/>
  <c r="AP323" i="52"/>
  <c r="AR323" i="52"/>
  <c r="AS323" i="52"/>
  <c r="AT323" i="52"/>
  <c r="AU323" i="52"/>
  <c r="AW323" i="52"/>
  <c r="AY323" i="52"/>
  <c r="BA323" i="52"/>
  <c r="BB323" i="52"/>
  <c r="BD323" i="52"/>
  <c r="BE323" i="52"/>
  <c r="BF323" i="52"/>
  <c r="BG323" i="52"/>
  <c r="BH323" i="52"/>
  <c r="BI323" i="52"/>
  <c r="BJ323" i="52"/>
  <c r="BL323" i="52"/>
  <c r="A324" i="52"/>
  <c r="B324" i="52"/>
  <c r="D324" i="52"/>
  <c r="E324" i="52"/>
  <c r="F324" i="52"/>
  <c r="G324" i="52"/>
  <c r="H324" i="52"/>
  <c r="I324" i="52"/>
  <c r="J324" i="52"/>
  <c r="K324" i="52"/>
  <c r="L324" i="52"/>
  <c r="M324" i="52"/>
  <c r="N324" i="52"/>
  <c r="O324" i="52"/>
  <c r="Q324" i="52"/>
  <c r="R324" i="52"/>
  <c r="S324" i="52"/>
  <c r="U324" i="52"/>
  <c r="V324" i="52"/>
  <c r="W324" i="52"/>
  <c r="X324" i="52"/>
  <c r="Y324" i="52"/>
  <c r="Z324" i="52"/>
  <c r="AA324" i="52"/>
  <c r="AC324" i="52"/>
  <c r="AD324" i="52"/>
  <c r="AE324" i="52"/>
  <c r="AF324" i="52"/>
  <c r="AG324" i="52"/>
  <c r="AH324" i="52"/>
  <c r="AI324" i="52"/>
  <c r="AJ324" i="52"/>
  <c r="AK324" i="52"/>
  <c r="AM324" i="52"/>
  <c r="AN324" i="52"/>
  <c r="AO324" i="52"/>
  <c r="AP324" i="52"/>
  <c r="AR324" i="52"/>
  <c r="AS324" i="52"/>
  <c r="AT324" i="52"/>
  <c r="AU324" i="52"/>
  <c r="AW324" i="52"/>
  <c r="AY324" i="52"/>
  <c r="BA324" i="52"/>
  <c r="BB324" i="52"/>
  <c r="BD324" i="52"/>
  <c r="BE324" i="52"/>
  <c r="BF324" i="52"/>
  <c r="BG324" i="52"/>
  <c r="BH324" i="52"/>
  <c r="BI324" i="52"/>
  <c r="BJ324" i="52"/>
  <c r="BL324" i="52"/>
  <c r="A325" i="52"/>
  <c r="B325" i="52"/>
  <c r="D325" i="52"/>
  <c r="E325" i="52"/>
  <c r="F325" i="52"/>
  <c r="G325" i="52"/>
  <c r="H325" i="52"/>
  <c r="I325" i="52"/>
  <c r="J325" i="52"/>
  <c r="K325" i="52"/>
  <c r="L325" i="52"/>
  <c r="M325" i="52"/>
  <c r="N325" i="52"/>
  <c r="O325" i="52"/>
  <c r="Q325" i="52"/>
  <c r="R325" i="52"/>
  <c r="S325" i="52"/>
  <c r="U325" i="52"/>
  <c r="V325" i="52"/>
  <c r="W325" i="52"/>
  <c r="X325" i="52"/>
  <c r="Y325" i="52"/>
  <c r="Z325" i="52"/>
  <c r="AA325" i="52"/>
  <c r="AC325" i="52"/>
  <c r="AD325" i="52"/>
  <c r="AE325" i="52"/>
  <c r="AF325" i="52"/>
  <c r="AG325" i="52"/>
  <c r="AH325" i="52"/>
  <c r="AI325" i="52"/>
  <c r="AJ325" i="52"/>
  <c r="AK325" i="52"/>
  <c r="AM325" i="52"/>
  <c r="AN325" i="52"/>
  <c r="AO325" i="52"/>
  <c r="AP325" i="52"/>
  <c r="AR325" i="52"/>
  <c r="AS325" i="52"/>
  <c r="AT325" i="52"/>
  <c r="AU325" i="52"/>
  <c r="AW325" i="52"/>
  <c r="AY325" i="52"/>
  <c r="BA325" i="52"/>
  <c r="BB325" i="52"/>
  <c r="BD325" i="52"/>
  <c r="BE325" i="52"/>
  <c r="BF325" i="52"/>
  <c r="BG325" i="52"/>
  <c r="BH325" i="52"/>
  <c r="BI325" i="52"/>
  <c r="BJ325" i="52"/>
  <c r="BL325" i="52"/>
  <c r="A326" i="52"/>
  <c r="B326" i="52"/>
  <c r="D326" i="52"/>
  <c r="E326" i="52"/>
  <c r="F326" i="52"/>
  <c r="G326" i="52"/>
  <c r="H326" i="52"/>
  <c r="I326" i="52"/>
  <c r="J326" i="52"/>
  <c r="K326" i="52"/>
  <c r="L326" i="52"/>
  <c r="M326" i="52"/>
  <c r="N326" i="52"/>
  <c r="O326" i="52"/>
  <c r="Q326" i="52"/>
  <c r="R326" i="52"/>
  <c r="S326" i="52"/>
  <c r="U326" i="52"/>
  <c r="V326" i="52"/>
  <c r="W326" i="52"/>
  <c r="X326" i="52"/>
  <c r="Y326" i="52"/>
  <c r="Z326" i="52"/>
  <c r="AA326" i="52"/>
  <c r="AC326" i="52"/>
  <c r="AD326" i="52"/>
  <c r="AE326" i="52"/>
  <c r="AF326" i="52"/>
  <c r="AG326" i="52"/>
  <c r="AH326" i="52"/>
  <c r="AI326" i="52"/>
  <c r="AJ326" i="52"/>
  <c r="AK326" i="52"/>
  <c r="AM326" i="52"/>
  <c r="AN326" i="52"/>
  <c r="AO326" i="52"/>
  <c r="AP326" i="52"/>
  <c r="AR326" i="52"/>
  <c r="AS326" i="52"/>
  <c r="AT326" i="52"/>
  <c r="AU326" i="52"/>
  <c r="AW326" i="52"/>
  <c r="AY326" i="52"/>
  <c r="BA326" i="52"/>
  <c r="BB326" i="52"/>
  <c r="BD326" i="52"/>
  <c r="BE326" i="52"/>
  <c r="BF326" i="52"/>
  <c r="BG326" i="52"/>
  <c r="BH326" i="52"/>
  <c r="BI326" i="52"/>
  <c r="BJ326" i="52"/>
  <c r="BL326" i="52"/>
  <c r="A327" i="52"/>
  <c r="B327" i="52"/>
  <c r="D327" i="52"/>
  <c r="E327" i="52"/>
  <c r="F327" i="52"/>
  <c r="G327" i="52"/>
  <c r="H327" i="52"/>
  <c r="I327" i="52"/>
  <c r="J327" i="52"/>
  <c r="K327" i="52"/>
  <c r="L327" i="52"/>
  <c r="M327" i="52"/>
  <c r="N327" i="52"/>
  <c r="O327" i="52"/>
  <c r="Q327" i="52"/>
  <c r="R327" i="52"/>
  <c r="S327" i="52"/>
  <c r="U327" i="52"/>
  <c r="V327" i="52"/>
  <c r="W327" i="52"/>
  <c r="X327" i="52"/>
  <c r="Y327" i="52"/>
  <c r="Z327" i="52"/>
  <c r="AA327" i="52"/>
  <c r="AC327" i="52"/>
  <c r="AD327" i="52"/>
  <c r="AE327" i="52"/>
  <c r="AF327" i="52"/>
  <c r="AG327" i="52"/>
  <c r="AH327" i="52"/>
  <c r="AI327" i="52"/>
  <c r="AJ327" i="52"/>
  <c r="AK327" i="52"/>
  <c r="AM327" i="52"/>
  <c r="AN327" i="52"/>
  <c r="AO327" i="52"/>
  <c r="AP327" i="52"/>
  <c r="AR327" i="52"/>
  <c r="AS327" i="52"/>
  <c r="AT327" i="52"/>
  <c r="AU327" i="52"/>
  <c r="AW327" i="52"/>
  <c r="AY327" i="52"/>
  <c r="BA327" i="52"/>
  <c r="BB327" i="52"/>
  <c r="BD327" i="52"/>
  <c r="BE327" i="52"/>
  <c r="BF327" i="52"/>
  <c r="BG327" i="52"/>
  <c r="BH327" i="52"/>
  <c r="BI327" i="52"/>
  <c r="BJ327" i="52"/>
  <c r="BL327" i="52"/>
  <c r="A328" i="52"/>
  <c r="B328" i="52"/>
  <c r="D328" i="52"/>
  <c r="E328" i="52"/>
  <c r="F328" i="52"/>
  <c r="G328" i="52"/>
  <c r="H328" i="52"/>
  <c r="I328" i="52"/>
  <c r="J328" i="52"/>
  <c r="K328" i="52"/>
  <c r="L328" i="52"/>
  <c r="M328" i="52"/>
  <c r="N328" i="52"/>
  <c r="O328" i="52"/>
  <c r="Q328" i="52"/>
  <c r="R328" i="52"/>
  <c r="S328" i="52"/>
  <c r="U328" i="52"/>
  <c r="V328" i="52"/>
  <c r="W328" i="52"/>
  <c r="X328" i="52"/>
  <c r="Y328" i="52"/>
  <c r="Z328" i="52"/>
  <c r="AA328" i="52"/>
  <c r="AC328" i="52"/>
  <c r="AD328" i="52"/>
  <c r="AE328" i="52"/>
  <c r="AF328" i="52"/>
  <c r="AG328" i="52"/>
  <c r="AH328" i="52"/>
  <c r="AI328" i="52"/>
  <c r="AJ328" i="52"/>
  <c r="AK328" i="52"/>
  <c r="AM328" i="52"/>
  <c r="AN328" i="52"/>
  <c r="AO328" i="52"/>
  <c r="AP328" i="52"/>
  <c r="AR328" i="52"/>
  <c r="AS328" i="52"/>
  <c r="AT328" i="52"/>
  <c r="AU328" i="52"/>
  <c r="AW328" i="52"/>
  <c r="AY328" i="52"/>
  <c r="BA328" i="52"/>
  <c r="BB328" i="52"/>
  <c r="BD328" i="52"/>
  <c r="BE328" i="52"/>
  <c r="BF328" i="52"/>
  <c r="BG328" i="52"/>
  <c r="BH328" i="52"/>
  <c r="BI328" i="52"/>
  <c r="BJ328" i="52"/>
  <c r="BL328" i="52"/>
  <c r="A329" i="52"/>
  <c r="B329" i="52"/>
  <c r="D329" i="52"/>
  <c r="E329" i="52"/>
  <c r="F329" i="52"/>
  <c r="G329" i="52"/>
  <c r="H329" i="52"/>
  <c r="I329" i="52"/>
  <c r="J329" i="52"/>
  <c r="K329" i="52"/>
  <c r="L329" i="52"/>
  <c r="M329" i="52"/>
  <c r="N329" i="52"/>
  <c r="O329" i="52"/>
  <c r="Q329" i="52"/>
  <c r="R329" i="52"/>
  <c r="S329" i="52"/>
  <c r="U329" i="52"/>
  <c r="V329" i="52"/>
  <c r="W329" i="52"/>
  <c r="X329" i="52"/>
  <c r="Y329" i="52"/>
  <c r="Z329" i="52"/>
  <c r="AA329" i="52"/>
  <c r="AC329" i="52"/>
  <c r="AD329" i="52"/>
  <c r="AE329" i="52"/>
  <c r="AF329" i="52"/>
  <c r="AG329" i="52"/>
  <c r="AH329" i="52"/>
  <c r="AI329" i="52"/>
  <c r="AJ329" i="52"/>
  <c r="AK329" i="52"/>
  <c r="AM329" i="52"/>
  <c r="AN329" i="52"/>
  <c r="AO329" i="52"/>
  <c r="AP329" i="52"/>
  <c r="AR329" i="52"/>
  <c r="AS329" i="52"/>
  <c r="AT329" i="52"/>
  <c r="AU329" i="52"/>
  <c r="AW329" i="52"/>
  <c r="AY329" i="52"/>
  <c r="BA329" i="52"/>
  <c r="BB329" i="52"/>
  <c r="BD329" i="52"/>
  <c r="BE329" i="52"/>
  <c r="BF329" i="52"/>
  <c r="BG329" i="52"/>
  <c r="BH329" i="52"/>
  <c r="BI329" i="52"/>
  <c r="BJ329" i="52"/>
  <c r="BL329" i="52"/>
  <c r="A330" i="52"/>
  <c r="B330" i="52"/>
  <c r="D330" i="52"/>
  <c r="E330" i="52"/>
  <c r="F330" i="52"/>
  <c r="G330" i="52"/>
  <c r="H330" i="52"/>
  <c r="I330" i="52"/>
  <c r="J330" i="52"/>
  <c r="K330" i="52"/>
  <c r="L330" i="52"/>
  <c r="M330" i="52"/>
  <c r="N330" i="52"/>
  <c r="O330" i="52"/>
  <c r="Q330" i="52"/>
  <c r="R330" i="52"/>
  <c r="S330" i="52"/>
  <c r="U330" i="52"/>
  <c r="V330" i="52"/>
  <c r="W330" i="52"/>
  <c r="X330" i="52"/>
  <c r="Y330" i="52"/>
  <c r="Z330" i="52"/>
  <c r="AA330" i="52"/>
  <c r="AC330" i="52"/>
  <c r="AD330" i="52"/>
  <c r="AE330" i="52"/>
  <c r="AF330" i="52"/>
  <c r="AG330" i="52"/>
  <c r="AH330" i="52"/>
  <c r="AI330" i="52"/>
  <c r="AJ330" i="52"/>
  <c r="AK330" i="52"/>
  <c r="AM330" i="52"/>
  <c r="AN330" i="52"/>
  <c r="AO330" i="52"/>
  <c r="AP330" i="52"/>
  <c r="AR330" i="52"/>
  <c r="AS330" i="52"/>
  <c r="AT330" i="52"/>
  <c r="AU330" i="52"/>
  <c r="AW330" i="52"/>
  <c r="AY330" i="52"/>
  <c r="BA330" i="52"/>
  <c r="BB330" i="52"/>
  <c r="BD330" i="52"/>
  <c r="BE330" i="52"/>
  <c r="BF330" i="52"/>
  <c r="BG330" i="52"/>
  <c r="BH330" i="52"/>
  <c r="BI330" i="52"/>
  <c r="BJ330" i="52"/>
  <c r="BL330" i="52"/>
  <c r="A331" i="52"/>
  <c r="B331" i="52"/>
  <c r="D331" i="52"/>
  <c r="E331" i="52"/>
  <c r="F331" i="52"/>
  <c r="G331" i="52"/>
  <c r="H331" i="52"/>
  <c r="I331" i="52"/>
  <c r="J331" i="52"/>
  <c r="K331" i="52"/>
  <c r="L331" i="52"/>
  <c r="M331" i="52"/>
  <c r="N331" i="52"/>
  <c r="O331" i="52"/>
  <c r="Q331" i="52"/>
  <c r="R331" i="52"/>
  <c r="S331" i="52"/>
  <c r="U331" i="52"/>
  <c r="V331" i="52"/>
  <c r="W331" i="52"/>
  <c r="X331" i="52"/>
  <c r="Y331" i="52"/>
  <c r="Z331" i="52"/>
  <c r="AA331" i="52"/>
  <c r="AC331" i="52"/>
  <c r="AD331" i="52"/>
  <c r="AE331" i="52"/>
  <c r="AF331" i="52"/>
  <c r="AG331" i="52"/>
  <c r="AH331" i="52"/>
  <c r="AI331" i="52"/>
  <c r="AJ331" i="52"/>
  <c r="AK331" i="52"/>
  <c r="AM331" i="52"/>
  <c r="AN331" i="52"/>
  <c r="AO331" i="52"/>
  <c r="AP331" i="52"/>
  <c r="AR331" i="52"/>
  <c r="AS331" i="52"/>
  <c r="AT331" i="52"/>
  <c r="AU331" i="52"/>
  <c r="AW331" i="52"/>
  <c r="AY331" i="52"/>
  <c r="BA331" i="52"/>
  <c r="BB331" i="52"/>
  <c r="BD331" i="52"/>
  <c r="BE331" i="52"/>
  <c r="BF331" i="52"/>
  <c r="BG331" i="52"/>
  <c r="BH331" i="52"/>
  <c r="BI331" i="52"/>
  <c r="BJ331" i="52"/>
  <c r="BL331" i="52"/>
  <c r="A332" i="52"/>
  <c r="B332" i="52"/>
  <c r="D332" i="52"/>
  <c r="E332" i="52"/>
  <c r="F332" i="52"/>
  <c r="G332" i="52"/>
  <c r="H332" i="52"/>
  <c r="I332" i="52"/>
  <c r="J332" i="52"/>
  <c r="K332" i="52"/>
  <c r="L332" i="52"/>
  <c r="M332" i="52"/>
  <c r="N332" i="52"/>
  <c r="O332" i="52"/>
  <c r="Q332" i="52"/>
  <c r="R332" i="52"/>
  <c r="S332" i="52"/>
  <c r="U332" i="52"/>
  <c r="V332" i="52"/>
  <c r="W332" i="52"/>
  <c r="X332" i="52"/>
  <c r="Y332" i="52"/>
  <c r="Z332" i="52"/>
  <c r="AA332" i="52"/>
  <c r="AC332" i="52"/>
  <c r="AD332" i="52"/>
  <c r="AE332" i="52"/>
  <c r="AF332" i="52"/>
  <c r="AG332" i="52"/>
  <c r="AH332" i="52"/>
  <c r="AI332" i="52"/>
  <c r="AJ332" i="52"/>
  <c r="AK332" i="52"/>
  <c r="AM332" i="52"/>
  <c r="AN332" i="52"/>
  <c r="AO332" i="52"/>
  <c r="AP332" i="52"/>
  <c r="AR332" i="52"/>
  <c r="AS332" i="52"/>
  <c r="AT332" i="52"/>
  <c r="AU332" i="52"/>
  <c r="AW332" i="52"/>
  <c r="AY332" i="52"/>
  <c r="BA332" i="52"/>
  <c r="BB332" i="52"/>
  <c r="BD332" i="52"/>
  <c r="BE332" i="52"/>
  <c r="BF332" i="52"/>
  <c r="BG332" i="52"/>
  <c r="BH332" i="52"/>
  <c r="BI332" i="52"/>
  <c r="BJ332" i="52"/>
  <c r="BL332" i="52"/>
  <c r="A333" i="52"/>
  <c r="B333" i="52"/>
  <c r="D333" i="52"/>
  <c r="E333" i="52"/>
  <c r="F333" i="52"/>
  <c r="G333" i="52"/>
  <c r="H333" i="52"/>
  <c r="I333" i="52"/>
  <c r="J333" i="52"/>
  <c r="K333" i="52"/>
  <c r="L333" i="52"/>
  <c r="M333" i="52"/>
  <c r="N333" i="52"/>
  <c r="O333" i="52"/>
  <c r="Q333" i="52"/>
  <c r="R333" i="52"/>
  <c r="S333" i="52"/>
  <c r="U333" i="52"/>
  <c r="V333" i="52"/>
  <c r="W333" i="52"/>
  <c r="X333" i="52"/>
  <c r="Y333" i="52"/>
  <c r="Z333" i="52"/>
  <c r="AA333" i="52"/>
  <c r="AC333" i="52"/>
  <c r="AD333" i="52"/>
  <c r="AE333" i="52"/>
  <c r="AF333" i="52"/>
  <c r="AG333" i="52"/>
  <c r="AH333" i="52"/>
  <c r="AI333" i="52"/>
  <c r="AJ333" i="52"/>
  <c r="AK333" i="52"/>
  <c r="AM333" i="52"/>
  <c r="AN333" i="52"/>
  <c r="AO333" i="52"/>
  <c r="AP333" i="52"/>
  <c r="AR333" i="52"/>
  <c r="AS333" i="52"/>
  <c r="AT333" i="52"/>
  <c r="AU333" i="52"/>
  <c r="AW333" i="52"/>
  <c r="AY333" i="52"/>
  <c r="BA333" i="52"/>
  <c r="BB333" i="52"/>
  <c r="BD333" i="52"/>
  <c r="BE333" i="52"/>
  <c r="BF333" i="52"/>
  <c r="BG333" i="52"/>
  <c r="BH333" i="52"/>
  <c r="BI333" i="52"/>
  <c r="BJ333" i="52"/>
  <c r="BL333" i="52"/>
  <c r="A334" i="52"/>
  <c r="B334" i="52"/>
  <c r="D334" i="52"/>
  <c r="E334" i="52"/>
  <c r="F334" i="52"/>
  <c r="G334" i="52"/>
  <c r="H334" i="52"/>
  <c r="I334" i="52"/>
  <c r="J334" i="52"/>
  <c r="K334" i="52"/>
  <c r="L334" i="52"/>
  <c r="M334" i="52"/>
  <c r="N334" i="52"/>
  <c r="O334" i="52"/>
  <c r="Q334" i="52"/>
  <c r="R334" i="52"/>
  <c r="S334" i="52"/>
  <c r="U334" i="52"/>
  <c r="V334" i="52"/>
  <c r="W334" i="52"/>
  <c r="X334" i="52"/>
  <c r="Y334" i="52"/>
  <c r="Z334" i="52"/>
  <c r="AA334" i="52"/>
  <c r="AC334" i="52"/>
  <c r="AD334" i="52"/>
  <c r="AE334" i="52"/>
  <c r="AF334" i="52"/>
  <c r="AG334" i="52"/>
  <c r="AH334" i="52"/>
  <c r="AI334" i="52"/>
  <c r="AJ334" i="52"/>
  <c r="AK334" i="52"/>
  <c r="AM334" i="52"/>
  <c r="AN334" i="52"/>
  <c r="AO334" i="52"/>
  <c r="AP334" i="52"/>
  <c r="AR334" i="52"/>
  <c r="AS334" i="52"/>
  <c r="AT334" i="52"/>
  <c r="AU334" i="52"/>
  <c r="AW334" i="52"/>
  <c r="AY334" i="52"/>
  <c r="BA334" i="52"/>
  <c r="BB334" i="52"/>
  <c r="BD334" i="52"/>
  <c r="BE334" i="52"/>
  <c r="BF334" i="52"/>
  <c r="BG334" i="52"/>
  <c r="BH334" i="52"/>
  <c r="BI334" i="52"/>
  <c r="BJ334" i="52"/>
  <c r="BL334" i="52"/>
  <c r="A335" i="52"/>
  <c r="B335" i="52"/>
  <c r="D335" i="52"/>
  <c r="E335" i="52"/>
  <c r="F335" i="52"/>
  <c r="G335" i="52"/>
  <c r="H335" i="52"/>
  <c r="I335" i="52"/>
  <c r="J335" i="52"/>
  <c r="K335" i="52"/>
  <c r="L335" i="52"/>
  <c r="M335" i="52"/>
  <c r="N335" i="52"/>
  <c r="O335" i="52"/>
  <c r="Q335" i="52"/>
  <c r="R335" i="52"/>
  <c r="S335" i="52"/>
  <c r="U335" i="52"/>
  <c r="V335" i="52"/>
  <c r="W335" i="52"/>
  <c r="X335" i="52"/>
  <c r="Y335" i="52"/>
  <c r="Z335" i="52"/>
  <c r="AA335" i="52"/>
  <c r="AC335" i="52"/>
  <c r="AD335" i="52"/>
  <c r="AE335" i="52"/>
  <c r="AF335" i="52"/>
  <c r="AG335" i="52"/>
  <c r="AH335" i="52"/>
  <c r="AI335" i="52"/>
  <c r="AJ335" i="52"/>
  <c r="AK335" i="52"/>
  <c r="AM335" i="52"/>
  <c r="AN335" i="52"/>
  <c r="AO335" i="52"/>
  <c r="AP335" i="52"/>
  <c r="AR335" i="52"/>
  <c r="AS335" i="52"/>
  <c r="AT335" i="52"/>
  <c r="AU335" i="52"/>
  <c r="AW335" i="52"/>
  <c r="AY335" i="52"/>
  <c r="BA335" i="52"/>
  <c r="BB335" i="52"/>
  <c r="BD335" i="52"/>
  <c r="BE335" i="52"/>
  <c r="BF335" i="52"/>
  <c r="BG335" i="52"/>
  <c r="BH335" i="52"/>
  <c r="BI335" i="52"/>
  <c r="BJ335" i="52"/>
  <c r="BL335" i="52"/>
  <c r="A336" i="52"/>
  <c r="B336" i="52"/>
  <c r="D336" i="52"/>
  <c r="E336" i="52"/>
  <c r="F336" i="52"/>
  <c r="G336" i="52"/>
  <c r="H336" i="52"/>
  <c r="I336" i="52"/>
  <c r="J336" i="52"/>
  <c r="K336" i="52"/>
  <c r="L336" i="52"/>
  <c r="M336" i="52"/>
  <c r="N336" i="52"/>
  <c r="O336" i="52"/>
  <c r="Q336" i="52"/>
  <c r="R336" i="52"/>
  <c r="S336" i="52"/>
  <c r="U336" i="52"/>
  <c r="V336" i="52"/>
  <c r="W336" i="52"/>
  <c r="X336" i="52"/>
  <c r="Y336" i="52"/>
  <c r="Z336" i="52"/>
  <c r="AA336" i="52"/>
  <c r="AC336" i="52"/>
  <c r="AD336" i="52"/>
  <c r="AE336" i="52"/>
  <c r="AF336" i="52"/>
  <c r="AG336" i="52"/>
  <c r="AH336" i="52"/>
  <c r="AI336" i="52"/>
  <c r="AJ336" i="52"/>
  <c r="AK336" i="52"/>
  <c r="AM336" i="52"/>
  <c r="AN336" i="52"/>
  <c r="AO336" i="52"/>
  <c r="AP336" i="52"/>
  <c r="AR336" i="52"/>
  <c r="AS336" i="52"/>
  <c r="AT336" i="52"/>
  <c r="AU336" i="52"/>
  <c r="AW336" i="52"/>
  <c r="AY336" i="52"/>
  <c r="BA336" i="52"/>
  <c r="BB336" i="52"/>
  <c r="BD336" i="52"/>
  <c r="BE336" i="52"/>
  <c r="BF336" i="52"/>
  <c r="BG336" i="52"/>
  <c r="BH336" i="52"/>
  <c r="BI336" i="52"/>
  <c r="BJ336" i="52"/>
  <c r="BL336" i="52"/>
  <c r="A337" i="52"/>
  <c r="B337" i="52"/>
  <c r="D337" i="52"/>
  <c r="E337" i="52"/>
  <c r="F337" i="52"/>
  <c r="G337" i="52"/>
  <c r="H337" i="52"/>
  <c r="I337" i="52"/>
  <c r="J337" i="52"/>
  <c r="K337" i="52"/>
  <c r="L337" i="52"/>
  <c r="M337" i="52"/>
  <c r="N337" i="52"/>
  <c r="O337" i="52"/>
  <c r="Q337" i="52"/>
  <c r="R337" i="52"/>
  <c r="S337" i="52"/>
  <c r="U337" i="52"/>
  <c r="V337" i="52"/>
  <c r="W337" i="52"/>
  <c r="X337" i="52"/>
  <c r="Y337" i="52"/>
  <c r="Z337" i="52"/>
  <c r="AA337" i="52"/>
  <c r="AC337" i="52"/>
  <c r="AD337" i="52"/>
  <c r="AE337" i="52"/>
  <c r="AF337" i="52"/>
  <c r="AG337" i="52"/>
  <c r="AH337" i="52"/>
  <c r="AI337" i="52"/>
  <c r="AJ337" i="52"/>
  <c r="AK337" i="52"/>
  <c r="AM337" i="52"/>
  <c r="AN337" i="52"/>
  <c r="AO337" i="52"/>
  <c r="AP337" i="52"/>
  <c r="AR337" i="52"/>
  <c r="AS337" i="52"/>
  <c r="AT337" i="52"/>
  <c r="AU337" i="52"/>
  <c r="AW337" i="52"/>
  <c r="AY337" i="52"/>
  <c r="BA337" i="52"/>
  <c r="BB337" i="52"/>
  <c r="BD337" i="52"/>
  <c r="BE337" i="52"/>
  <c r="BF337" i="52"/>
  <c r="BG337" i="52"/>
  <c r="BH337" i="52"/>
  <c r="BI337" i="52"/>
  <c r="BJ337" i="52"/>
  <c r="BL337" i="52"/>
  <c r="A338" i="52"/>
  <c r="B338" i="52"/>
  <c r="D338" i="52"/>
  <c r="E338" i="52"/>
  <c r="F338" i="52"/>
  <c r="G338" i="52"/>
  <c r="H338" i="52"/>
  <c r="I338" i="52"/>
  <c r="J338" i="52"/>
  <c r="K338" i="52"/>
  <c r="L338" i="52"/>
  <c r="M338" i="52"/>
  <c r="N338" i="52"/>
  <c r="O338" i="52"/>
  <c r="Q338" i="52"/>
  <c r="R338" i="52"/>
  <c r="S338" i="52"/>
  <c r="U338" i="52"/>
  <c r="V338" i="52"/>
  <c r="W338" i="52"/>
  <c r="X338" i="52"/>
  <c r="Y338" i="52"/>
  <c r="Z338" i="52"/>
  <c r="AA338" i="52"/>
  <c r="AC338" i="52"/>
  <c r="AD338" i="52"/>
  <c r="AE338" i="52"/>
  <c r="AF338" i="52"/>
  <c r="AG338" i="52"/>
  <c r="AH338" i="52"/>
  <c r="AI338" i="52"/>
  <c r="AJ338" i="52"/>
  <c r="AK338" i="52"/>
  <c r="AM338" i="52"/>
  <c r="AN338" i="52"/>
  <c r="AO338" i="52"/>
  <c r="AP338" i="52"/>
  <c r="AR338" i="52"/>
  <c r="AS338" i="52"/>
  <c r="AT338" i="52"/>
  <c r="AU338" i="52"/>
  <c r="AW338" i="52"/>
  <c r="AY338" i="52"/>
  <c r="BA338" i="52"/>
  <c r="BB338" i="52"/>
  <c r="BD338" i="52"/>
  <c r="BE338" i="52"/>
  <c r="BF338" i="52"/>
  <c r="BG338" i="52"/>
  <c r="BH338" i="52"/>
  <c r="BI338" i="52"/>
  <c r="BJ338" i="52"/>
  <c r="BL338" i="52"/>
  <c r="A339" i="52"/>
  <c r="B339" i="52"/>
  <c r="D339" i="52"/>
  <c r="E339" i="52"/>
  <c r="F339" i="52"/>
  <c r="G339" i="52"/>
  <c r="H339" i="52"/>
  <c r="I339" i="52"/>
  <c r="J339" i="52"/>
  <c r="K339" i="52"/>
  <c r="L339" i="52"/>
  <c r="M339" i="52"/>
  <c r="N339" i="52"/>
  <c r="O339" i="52"/>
  <c r="Q339" i="52"/>
  <c r="R339" i="52"/>
  <c r="S339" i="52"/>
  <c r="U339" i="52"/>
  <c r="V339" i="52"/>
  <c r="W339" i="52"/>
  <c r="X339" i="52"/>
  <c r="Y339" i="52"/>
  <c r="Z339" i="52"/>
  <c r="AA339" i="52"/>
  <c r="AC339" i="52"/>
  <c r="AD339" i="52"/>
  <c r="AE339" i="52"/>
  <c r="AF339" i="52"/>
  <c r="AG339" i="52"/>
  <c r="AH339" i="52"/>
  <c r="AI339" i="52"/>
  <c r="AJ339" i="52"/>
  <c r="AK339" i="52"/>
  <c r="AM339" i="52"/>
  <c r="AN339" i="52"/>
  <c r="AO339" i="52"/>
  <c r="AP339" i="52"/>
  <c r="AR339" i="52"/>
  <c r="AS339" i="52"/>
  <c r="AT339" i="52"/>
  <c r="AU339" i="52"/>
  <c r="AW339" i="52"/>
  <c r="AY339" i="52"/>
  <c r="BA339" i="52"/>
  <c r="BB339" i="52"/>
  <c r="BD339" i="52"/>
  <c r="BE339" i="52"/>
  <c r="BF339" i="52"/>
  <c r="BG339" i="52"/>
  <c r="BH339" i="52"/>
  <c r="BI339" i="52"/>
  <c r="BJ339" i="52"/>
  <c r="BL339" i="52"/>
  <c r="A340" i="52"/>
  <c r="B340" i="52"/>
  <c r="D340" i="52"/>
  <c r="E340" i="52"/>
  <c r="F340" i="52"/>
  <c r="G340" i="52"/>
  <c r="H340" i="52"/>
  <c r="I340" i="52"/>
  <c r="J340" i="52"/>
  <c r="K340" i="52"/>
  <c r="L340" i="52"/>
  <c r="M340" i="52"/>
  <c r="N340" i="52"/>
  <c r="O340" i="52"/>
  <c r="Q340" i="52"/>
  <c r="R340" i="52"/>
  <c r="S340" i="52"/>
  <c r="U340" i="52"/>
  <c r="V340" i="52"/>
  <c r="W340" i="52"/>
  <c r="X340" i="52"/>
  <c r="Y340" i="52"/>
  <c r="Z340" i="52"/>
  <c r="AA340" i="52"/>
  <c r="AC340" i="52"/>
  <c r="AD340" i="52"/>
  <c r="AE340" i="52"/>
  <c r="AF340" i="52"/>
  <c r="AG340" i="52"/>
  <c r="AH340" i="52"/>
  <c r="AI340" i="52"/>
  <c r="AJ340" i="52"/>
  <c r="AK340" i="52"/>
  <c r="AM340" i="52"/>
  <c r="AN340" i="52"/>
  <c r="AO340" i="52"/>
  <c r="AP340" i="52"/>
  <c r="AR340" i="52"/>
  <c r="AS340" i="52"/>
  <c r="AT340" i="52"/>
  <c r="AU340" i="52"/>
  <c r="AW340" i="52"/>
  <c r="AY340" i="52"/>
  <c r="BA340" i="52"/>
  <c r="BB340" i="52"/>
  <c r="BD340" i="52"/>
  <c r="BE340" i="52"/>
  <c r="BF340" i="52"/>
  <c r="BG340" i="52"/>
  <c r="BH340" i="52"/>
  <c r="BI340" i="52"/>
  <c r="BJ340" i="52"/>
  <c r="BL340" i="52"/>
  <c r="A341" i="52"/>
  <c r="B341" i="52"/>
  <c r="D341" i="52"/>
  <c r="E341" i="52"/>
  <c r="F341" i="52"/>
  <c r="G341" i="52"/>
  <c r="H341" i="52"/>
  <c r="I341" i="52"/>
  <c r="J341" i="52"/>
  <c r="K341" i="52"/>
  <c r="L341" i="52"/>
  <c r="M341" i="52"/>
  <c r="N341" i="52"/>
  <c r="O341" i="52"/>
  <c r="Q341" i="52"/>
  <c r="R341" i="52"/>
  <c r="S341" i="52"/>
  <c r="U341" i="52"/>
  <c r="V341" i="52"/>
  <c r="W341" i="52"/>
  <c r="X341" i="52"/>
  <c r="Y341" i="52"/>
  <c r="Z341" i="52"/>
  <c r="AA341" i="52"/>
  <c r="AC341" i="52"/>
  <c r="AD341" i="52"/>
  <c r="AE341" i="52"/>
  <c r="AF341" i="52"/>
  <c r="AG341" i="52"/>
  <c r="AH341" i="52"/>
  <c r="AI341" i="52"/>
  <c r="AJ341" i="52"/>
  <c r="AK341" i="52"/>
  <c r="AM341" i="52"/>
  <c r="AN341" i="52"/>
  <c r="AO341" i="52"/>
  <c r="AP341" i="52"/>
  <c r="AR341" i="52"/>
  <c r="AS341" i="52"/>
  <c r="AT341" i="52"/>
  <c r="AU341" i="52"/>
  <c r="AW341" i="52"/>
  <c r="AY341" i="52"/>
  <c r="BA341" i="52"/>
  <c r="BB341" i="52"/>
  <c r="BD341" i="52"/>
  <c r="BE341" i="52"/>
  <c r="BF341" i="52"/>
  <c r="BG341" i="52"/>
  <c r="BH341" i="52"/>
  <c r="BI341" i="52"/>
  <c r="BJ341" i="52"/>
  <c r="BL341" i="52"/>
  <c r="A342" i="52"/>
  <c r="B342" i="52"/>
  <c r="D342" i="52"/>
  <c r="E342" i="52"/>
  <c r="F342" i="52"/>
  <c r="G342" i="52"/>
  <c r="H342" i="52"/>
  <c r="I342" i="52"/>
  <c r="J342" i="52"/>
  <c r="K342" i="52"/>
  <c r="L342" i="52"/>
  <c r="M342" i="52"/>
  <c r="N342" i="52"/>
  <c r="O342" i="52"/>
  <c r="Q342" i="52"/>
  <c r="R342" i="52"/>
  <c r="S342" i="52"/>
  <c r="U342" i="52"/>
  <c r="V342" i="52"/>
  <c r="W342" i="52"/>
  <c r="X342" i="52"/>
  <c r="Y342" i="52"/>
  <c r="Z342" i="52"/>
  <c r="AA342" i="52"/>
  <c r="AC342" i="52"/>
  <c r="AD342" i="52"/>
  <c r="AE342" i="52"/>
  <c r="AF342" i="52"/>
  <c r="AG342" i="52"/>
  <c r="AH342" i="52"/>
  <c r="AI342" i="52"/>
  <c r="AJ342" i="52"/>
  <c r="AK342" i="52"/>
  <c r="AM342" i="52"/>
  <c r="AN342" i="52"/>
  <c r="AO342" i="52"/>
  <c r="AP342" i="52"/>
  <c r="AR342" i="52"/>
  <c r="AS342" i="52"/>
  <c r="AT342" i="52"/>
  <c r="AU342" i="52"/>
  <c r="AW342" i="52"/>
  <c r="AY342" i="52"/>
  <c r="BA342" i="52"/>
  <c r="BB342" i="52"/>
  <c r="BD342" i="52"/>
  <c r="BE342" i="52"/>
  <c r="BF342" i="52"/>
  <c r="BG342" i="52"/>
  <c r="BH342" i="52"/>
  <c r="BI342" i="52"/>
  <c r="BJ342" i="52"/>
  <c r="BL342" i="52"/>
  <c r="A343" i="52"/>
  <c r="B343" i="52"/>
  <c r="D343" i="52"/>
  <c r="E343" i="52"/>
  <c r="F343" i="52"/>
  <c r="G343" i="52"/>
  <c r="H343" i="52"/>
  <c r="I343" i="52"/>
  <c r="J343" i="52"/>
  <c r="K343" i="52"/>
  <c r="L343" i="52"/>
  <c r="M343" i="52"/>
  <c r="N343" i="52"/>
  <c r="O343" i="52"/>
  <c r="Q343" i="52"/>
  <c r="R343" i="52"/>
  <c r="S343" i="52"/>
  <c r="U343" i="52"/>
  <c r="V343" i="52"/>
  <c r="W343" i="52"/>
  <c r="X343" i="52"/>
  <c r="Y343" i="52"/>
  <c r="Z343" i="52"/>
  <c r="AA343" i="52"/>
  <c r="AC343" i="52"/>
  <c r="AD343" i="52"/>
  <c r="AE343" i="52"/>
  <c r="AF343" i="52"/>
  <c r="AG343" i="52"/>
  <c r="AH343" i="52"/>
  <c r="AI343" i="52"/>
  <c r="AJ343" i="52"/>
  <c r="AK343" i="52"/>
  <c r="AM343" i="52"/>
  <c r="AN343" i="52"/>
  <c r="AO343" i="52"/>
  <c r="AP343" i="52"/>
  <c r="AR343" i="52"/>
  <c r="AS343" i="52"/>
  <c r="AT343" i="52"/>
  <c r="AU343" i="52"/>
  <c r="AW343" i="52"/>
  <c r="AY343" i="52"/>
  <c r="BA343" i="52"/>
  <c r="BB343" i="52"/>
  <c r="BD343" i="52"/>
  <c r="BE343" i="52"/>
  <c r="BF343" i="52"/>
  <c r="BG343" i="52"/>
  <c r="BH343" i="52"/>
  <c r="BI343" i="52"/>
  <c r="BJ343" i="52"/>
  <c r="BL343" i="52"/>
  <c r="A344" i="52"/>
  <c r="B344" i="52"/>
  <c r="D344" i="52"/>
  <c r="E344" i="52"/>
  <c r="F344" i="52"/>
  <c r="G344" i="52"/>
  <c r="H344" i="52"/>
  <c r="I344" i="52"/>
  <c r="J344" i="52"/>
  <c r="K344" i="52"/>
  <c r="L344" i="52"/>
  <c r="M344" i="52"/>
  <c r="N344" i="52"/>
  <c r="O344" i="52"/>
  <c r="Q344" i="52"/>
  <c r="R344" i="52"/>
  <c r="S344" i="52"/>
  <c r="U344" i="52"/>
  <c r="V344" i="52"/>
  <c r="W344" i="52"/>
  <c r="X344" i="52"/>
  <c r="Y344" i="52"/>
  <c r="Z344" i="52"/>
  <c r="AA344" i="52"/>
  <c r="AC344" i="52"/>
  <c r="AD344" i="52"/>
  <c r="AE344" i="52"/>
  <c r="AF344" i="52"/>
  <c r="AG344" i="52"/>
  <c r="AH344" i="52"/>
  <c r="AI344" i="52"/>
  <c r="AJ344" i="52"/>
  <c r="AK344" i="52"/>
  <c r="AM344" i="52"/>
  <c r="AN344" i="52"/>
  <c r="AO344" i="52"/>
  <c r="AP344" i="52"/>
  <c r="AR344" i="52"/>
  <c r="AS344" i="52"/>
  <c r="AT344" i="52"/>
  <c r="AU344" i="52"/>
  <c r="AW344" i="52"/>
  <c r="AY344" i="52"/>
  <c r="BA344" i="52"/>
  <c r="BB344" i="52"/>
  <c r="BD344" i="52"/>
  <c r="BE344" i="52"/>
  <c r="BF344" i="52"/>
  <c r="BG344" i="52"/>
  <c r="BH344" i="52"/>
  <c r="BI344" i="52"/>
  <c r="BJ344" i="52"/>
  <c r="BL344" i="52"/>
  <c r="A345" i="52"/>
  <c r="B345" i="52"/>
  <c r="D345" i="52"/>
  <c r="E345" i="52"/>
  <c r="F345" i="52"/>
  <c r="G345" i="52"/>
  <c r="H345" i="52"/>
  <c r="I345" i="52"/>
  <c r="J345" i="52"/>
  <c r="K345" i="52"/>
  <c r="L345" i="52"/>
  <c r="M345" i="52"/>
  <c r="N345" i="52"/>
  <c r="O345" i="52"/>
  <c r="Q345" i="52"/>
  <c r="R345" i="52"/>
  <c r="S345" i="52"/>
  <c r="U345" i="52"/>
  <c r="V345" i="52"/>
  <c r="W345" i="52"/>
  <c r="X345" i="52"/>
  <c r="Y345" i="52"/>
  <c r="Z345" i="52"/>
  <c r="AA345" i="52"/>
  <c r="AC345" i="52"/>
  <c r="AD345" i="52"/>
  <c r="AE345" i="52"/>
  <c r="AF345" i="52"/>
  <c r="AG345" i="52"/>
  <c r="AH345" i="52"/>
  <c r="AI345" i="52"/>
  <c r="AJ345" i="52"/>
  <c r="AK345" i="52"/>
  <c r="AM345" i="52"/>
  <c r="AN345" i="52"/>
  <c r="AO345" i="52"/>
  <c r="AP345" i="52"/>
  <c r="AR345" i="52"/>
  <c r="AS345" i="52"/>
  <c r="AT345" i="52"/>
  <c r="AU345" i="52"/>
  <c r="AW345" i="52"/>
  <c r="AY345" i="52"/>
  <c r="BA345" i="52"/>
  <c r="BB345" i="52"/>
  <c r="BD345" i="52"/>
  <c r="BE345" i="52"/>
  <c r="BF345" i="52"/>
  <c r="BG345" i="52"/>
  <c r="BH345" i="52"/>
  <c r="BI345" i="52"/>
  <c r="BJ345" i="52"/>
  <c r="BL345" i="52"/>
  <c r="A346" i="52"/>
  <c r="B346" i="52"/>
  <c r="D346" i="52"/>
  <c r="E346" i="52"/>
  <c r="F346" i="52"/>
  <c r="G346" i="52"/>
  <c r="H346" i="52"/>
  <c r="I346" i="52"/>
  <c r="J346" i="52"/>
  <c r="K346" i="52"/>
  <c r="L346" i="52"/>
  <c r="M346" i="52"/>
  <c r="N346" i="52"/>
  <c r="O346" i="52"/>
  <c r="Q346" i="52"/>
  <c r="R346" i="52"/>
  <c r="S346" i="52"/>
  <c r="U346" i="52"/>
  <c r="V346" i="52"/>
  <c r="W346" i="52"/>
  <c r="X346" i="52"/>
  <c r="Y346" i="52"/>
  <c r="Z346" i="52"/>
  <c r="AA346" i="52"/>
  <c r="AC346" i="52"/>
  <c r="AD346" i="52"/>
  <c r="AE346" i="52"/>
  <c r="AF346" i="52"/>
  <c r="AG346" i="52"/>
  <c r="AH346" i="52"/>
  <c r="AI346" i="52"/>
  <c r="AJ346" i="52"/>
  <c r="AK346" i="52"/>
  <c r="AM346" i="52"/>
  <c r="AN346" i="52"/>
  <c r="AO346" i="52"/>
  <c r="AP346" i="52"/>
  <c r="AR346" i="52"/>
  <c r="AS346" i="52"/>
  <c r="AT346" i="52"/>
  <c r="AU346" i="52"/>
  <c r="AW346" i="52"/>
  <c r="AY346" i="52"/>
  <c r="BA346" i="52"/>
  <c r="BB346" i="52"/>
  <c r="BD346" i="52"/>
  <c r="BE346" i="52"/>
  <c r="BF346" i="52"/>
  <c r="BG346" i="52"/>
  <c r="BH346" i="52"/>
  <c r="BI346" i="52"/>
  <c r="BJ346" i="52"/>
  <c r="BL346" i="52"/>
  <c r="A347" i="52"/>
  <c r="B347" i="52"/>
  <c r="D347" i="52"/>
  <c r="E347" i="52"/>
  <c r="F347" i="52"/>
  <c r="G347" i="52"/>
  <c r="H347" i="52"/>
  <c r="I347" i="52"/>
  <c r="J347" i="52"/>
  <c r="K347" i="52"/>
  <c r="L347" i="52"/>
  <c r="M347" i="52"/>
  <c r="N347" i="52"/>
  <c r="O347" i="52"/>
  <c r="Q347" i="52"/>
  <c r="R347" i="52"/>
  <c r="S347" i="52"/>
  <c r="U347" i="52"/>
  <c r="V347" i="52"/>
  <c r="W347" i="52"/>
  <c r="X347" i="52"/>
  <c r="Y347" i="52"/>
  <c r="Z347" i="52"/>
  <c r="AA347" i="52"/>
  <c r="AC347" i="52"/>
  <c r="AD347" i="52"/>
  <c r="AE347" i="52"/>
  <c r="AF347" i="52"/>
  <c r="AG347" i="52"/>
  <c r="AH347" i="52"/>
  <c r="AI347" i="52"/>
  <c r="AJ347" i="52"/>
  <c r="AK347" i="52"/>
  <c r="AM347" i="52"/>
  <c r="AN347" i="52"/>
  <c r="AO347" i="52"/>
  <c r="AP347" i="52"/>
  <c r="AR347" i="52"/>
  <c r="AS347" i="52"/>
  <c r="AT347" i="52"/>
  <c r="AU347" i="52"/>
  <c r="AW347" i="52"/>
  <c r="AY347" i="52"/>
  <c r="BA347" i="52"/>
  <c r="BB347" i="52"/>
  <c r="BD347" i="52"/>
  <c r="BE347" i="52"/>
  <c r="BF347" i="52"/>
  <c r="BG347" i="52"/>
  <c r="BH347" i="52"/>
  <c r="BI347" i="52"/>
  <c r="BJ347" i="52"/>
  <c r="BL347" i="52"/>
  <c r="A348" i="52"/>
  <c r="B348" i="52"/>
  <c r="D348" i="52"/>
  <c r="E348" i="52"/>
  <c r="F348" i="52"/>
  <c r="G348" i="52"/>
  <c r="H348" i="52"/>
  <c r="I348" i="52"/>
  <c r="J348" i="52"/>
  <c r="K348" i="52"/>
  <c r="L348" i="52"/>
  <c r="M348" i="52"/>
  <c r="N348" i="52"/>
  <c r="O348" i="52"/>
  <c r="Q348" i="52"/>
  <c r="R348" i="52"/>
  <c r="S348" i="52"/>
  <c r="U348" i="52"/>
  <c r="V348" i="52"/>
  <c r="W348" i="52"/>
  <c r="X348" i="52"/>
  <c r="Y348" i="52"/>
  <c r="Z348" i="52"/>
  <c r="AA348" i="52"/>
  <c r="AC348" i="52"/>
  <c r="AD348" i="52"/>
  <c r="AE348" i="52"/>
  <c r="AF348" i="52"/>
  <c r="AG348" i="52"/>
  <c r="AH348" i="52"/>
  <c r="AI348" i="52"/>
  <c r="AJ348" i="52"/>
  <c r="AK348" i="52"/>
  <c r="AM348" i="52"/>
  <c r="AN348" i="52"/>
  <c r="AO348" i="52"/>
  <c r="AP348" i="52"/>
  <c r="AR348" i="52"/>
  <c r="AS348" i="52"/>
  <c r="AT348" i="52"/>
  <c r="AU348" i="52"/>
  <c r="AW348" i="52"/>
  <c r="AY348" i="52"/>
  <c r="BA348" i="52"/>
  <c r="BB348" i="52"/>
  <c r="BD348" i="52"/>
  <c r="BE348" i="52"/>
  <c r="BF348" i="52"/>
  <c r="BG348" i="52"/>
  <c r="BH348" i="52"/>
  <c r="BI348" i="52"/>
  <c r="BJ348" i="52"/>
  <c r="BL348" i="52"/>
  <c r="A349" i="52"/>
  <c r="B349" i="52"/>
  <c r="D349" i="52"/>
  <c r="E349" i="52"/>
  <c r="F349" i="52"/>
  <c r="G349" i="52"/>
  <c r="H349" i="52"/>
  <c r="I349" i="52"/>
  <c r="J349" i="52"/>
  <c r="K349" i="52"/>
  <c r="L349" i="52"/>
  <c r="M349" i="52"/>
  <c r="N349" i="52"/>
  <c r="O349" i="52"/>
  <c r="Q349" i="52"/>
  <c r="R349" i="52"/>
  <c r="S349" i="52"/>
  <c r="U349" i="52"/>
  <c r="V349" i="52"/>
  <c r="W349" i="52"/>
  <c r="X349" i="52"/>
  <c r="Y349" i="52"/>
  <c r="Z349" i="52"/>
  <c r="AA349" i="52"/>
  <c r="AC349" i="52"/>
  <c r="AD349" i="52"/>
  <c r="AE349" i="52"/>
  <c r="AF349" i="52"/>
  <c r="AG349" i="52"/>
  <c r="AH349" i="52"/>
  <c r="AI349" i="52"/>
  <c r="AJ349" i="52"/>
  <c r="AK349" i="52"/>
  <c r="AM349" i="52"/>
  <c r="AN349" i="52"/>
  <c r="AO349" i="52"/>
  <c r="AP349" i="52"/>
  <c r="AR349" i="52"/>
  <c r="AS349" i="52"/>
  <c r="AT349" i="52"/>
  <c r="AU349" i="52"/>
  <c r="AW349" i="52"/>
  <c r="AY349" i="52"/>
  <c r="BA349" i="52"/>
  <c r="BB349" i="52"/>
  <c r="BD349" i="52"/>
  <c r="BE349" i="52"/>
  <c r="BF349" i="52"/>
  <c r="BG349" i="52"/>
  <c r="BH349" i="52"/>
  <c r="BI349" i="52"/>
  <c r="BJ349" i="52"/>
  <c r="BL349" i="52"/>
  <c r="A350" i="52"/>
  <c r="B350" i="52"/>
  <c r="D350" i="52"/>
  <c r="E350" i="52"/>
  <c r="F350" i="52"/>
  <c r="G350" i="52"/>
  <c r="H350" i="52"/>
  <c r="I350" i="52"/>
  <c r="J350" i="52"/>
  <c r="K350" i="52"/>
  <c r="L350" i="52"/>
  <c r="M350" i="52"/>
  <c r="N350" i="52"/>
  <c r="O350" i="52"/>
  <c r="Q350" i="52"/>
  <c r="R350" i="52"/>
  <c r="S350" i="52"/>
  <c r="U350" i="52"/>
  <c r="V350" i="52"/>
  <c r="W350" i="52"/>
  <c r="X350" i="52"/>
  <c r="Y350" i="52"/>
  <c r="Z350" i="52"/>
  <c r="AA350" i="52"/>
  <c r="AC350" i="52"/>
  <c r="AD350" i="52"/>
  <c r="AE350" i="52"/>
  <c r="AF350" i="52"/>
  <c r="AG350" i="52"/>
  <c r="AH350" i="52"/>
  <c r="AI350" i="52"/>
  <c r="AJ350" i="52"/>
  <c r="AK350" i="52"/>
  <c r="AM350" i="52"/>
  <c r="AN350" i="52"/>
  <c r="AO350" i="52"/>
  <c r="AP350" i="52"/>
  <c r="AR350" i="52"/>
  <c r="AS350" i="52"/>
  <c r="AT350" i="52"/>
  <c r="AU350" i="52"/>
  <c r="AW350" i="52"/>
  <c r="AY350" i="52"/>
  <c r="BA350" i="52"/>
  <c r="BB350" i="52"/>
  <c r="BD350" i="52"/>
  <c r="BE350" i="52"/>
  <c r="BF350" i="52"/>
  <c r="BG350" i="52"/>
  <c r="BH350" i="52"/>
  <c r="BI350" i="52"/>
  <c r="BJ350" i="52"/>
  <c r="BL350" i="52"/>
  <c r="A351" i="52"/>
  <c r="B351" i="52"/>
  <c r="D351" i="52"/>
  <c r="E351" i="52"/>
  <c r="F351" i="52"/>
  <c r="G351" i="52"/>
  <c r="H351" i="52"/>
  <c r="I351" i="52"/>
  <c r="J351" i="52"/>
  <c r="K351" i="52"/>
  <c r="L351" i="52"/>
  <c r="M351" i="52"/>
  <c r="N351" i="52"/>
  <c r="O351" i="52"/>
  <c r="Q351" i="52"/>
  <c r="R351" i="52"/>
  <c r="S351" i="52"/>
  <c r="U351" i="52"/>
  <c r="V351" i="52"/>
  <c r="W351" i="52"/>
  <c r="X351" i="52"/>
  <c r="Y351" i="52"/>
  <c r="Z351" i="52"/>
  <c r="AA351" i="52"/>
  <c r="AC351" i="52"/>
  <c r="AD351" i="52"/>
  <c r="AE351" i="52"/>
  <c r="AF351" i="52"/>
  <c r="AG351" i="52"/>
  <c r="AH351" i="52"/>
  <c r="AI351" i="52"/>
  <c r="AJ351" i="52"/>
  <c r="AK351" i="52"/>
  <c r="AM351" i="52"/>
  <c r="AN351" i="52"/>
  <c r="AO351" i="52"/>
  <c r="AP351" i="52"/>
  <c r="AR351" i="52"/>
  <c r="AS351" i="52"/>
  <c r="AT351" i="52"/>
  <c r="AU351" i="52"/>
  <c r="AW351" i="52"/>
  <c r="AY351" i="52"/>
  <c r="BA351" i="52"/>
  <c r="BB351" i="52"/>
  <c r="BD351" i="52"/>
  <c r="BE351" i="52"/>
  <c r="BF351" i="52"/>
  <c r="BG351" i="52"/>
  <c r="BH351" i="52"/>
  <c r="BI351" i="52"/>
  <c r="BJ351" i="52"/>
  <c r="BL351" i="52"/>
  <c r="A352" i="52"/>
  <c r="B352" i="52"/>
  <c r="D352" i="52"/>
  <c r="E352" i="52"/>
  <c r="F352" i="52"/>
  <c r="G352" i="52"/>
  <c r="H352" i="52"/>
  <c r="I352" i="52"/>
  <c r="J352" i="52"/>
  <c r="K352" i="52"/>
  <c r="L352" i="52"/>
  <c r="M352" i="52"/>
  <c r="N352" i="52"/>
  <c r="O352" i="52"/>
  <c r="Q352" i="52"/>
  <c r="R352" i="52"/>
  <c r="S352" i="52"/>
  <c r="U352" i="52"/>
  <c r="V352" i="52"/>
  <c r="W352" i="52"/>
  <c r="X352" i="52"/>
  <c r="Y352" i="52"/>
  <c r="Z352" i="52"/>
  <c r="AA352" i="52"/>
  <c r="AC352" i="52"/>
  <c r="AD352" i="52"/>
  <c r="AE352" i="52"/>
  <c r="AF352" i="52"/>
  <c r="AG352" i="52"/>
  <c r="AH352" i="52"/>
  <c r="AI352" i="52"/>
  <c r="AJ352" i="52"/>
  <c r="AK352" i="52"/>
  <c r="AM352" i="52"/>
  <c r="AN352" i="52"/>
  <c r="AO352" i="52"/>
  <c r="AP352" i="52"/>
  <c r="AR352" i="52"/>
  <c r="AS352" i="52"/>
  <c r="AT352" i="52"/>
  <c r="AU352" i="52"/>
  <c r="AW352" i="52"/>
  <c r="AY352" i="52"/>
  <c r="BA352" i="52"/>
  <c r="BB352" i="52"/>
  <c r="BD352" i="52"/>
  <c r="BE352" i="52"/>
  <c r="BF352" i="52"/>
  <c r="BG352" i="52"/>
  <c r="BH352" i="52"/>
  <c r="BI352" i="52"/>
  <c r="BJ352" i="52"/>
  <c r="BL352" i="52"/>
  <c r="A353" i="52"/>
  <c r="B353" i="52"/>
  <c r="D353" i="52"/>
  <c r="E353" i="52"/>
  <c r="F353" i="52"/>
  <c r="G353" i="52"/>
  <c r="H353" i="52"/>
  <c r="I353" i="52"/>
  <c r="J353" i="52"/>
  <c r="K353" i="52"/>
  <c r="L353" i="52"/>
  <c r="M353" i="52"/>
  <c r="N353" i="52"/>
  <c r="O353" i="52"/>
  <c r="Q353" i="52"/>
  <c r="R353" i="52"/>
  <c r="S353" i="52"/>
  <c r="U353" i="52"/>
  <c r="V353" i="52"/>
  <c r="W353" i="52"/>
  <c r="X353" i="52"/>
  <c r="Y353" i="52"/>
  <c r="Z353" i="52"/>
  <c r="AA353" i="52"/>
  <c r="AC353" i="52"/>
  <c r="AD353" i="52"/>
  <c r="AE353" i="52"/>
  <c r="AF353" i="52"/>
  <c r="AG353" i="52"/>
  <c r="AH353" i="52"/>
  <c r="AI353" i="52"/>
  <c r="AJ353" i="52"/>
  <c r="AK353" i="52"/>
  <c r="AM353" i="52"/>
  <c r="AN353" i="52"/>
  <c r="AO353" i="52"/>
  <c r="AP353" i="52"/>
  <c r="AR353" i="52"/>
  <c r="AS353" i="52"/>
  <c r="AT353" i="52"/>
  <c r="AU353" i="52"/>
  <c r="AW353" i="52"/>
  <c r="AY353" i="52"/>
  <c r="BA353" i="52"/>
  <c r="BB353" i="52"/>
  <c r="BD353" i="52"/>
  <c r="BE353" i="52"/>
  <c r="BF353" i="52"/>
  <c r="BG353" i="52"/>
  <c r="BH353" i="52"/>
  <c r="BI353" i="52"/>
  <c r="BJ353" i="52"/>
  <c r="BL353" i="52"/>
  <c r="A354" i="52"/>
  <c r="B354" i="52"/>
  <c r="D354" i="52"/>
  <c r="E354" i="52"/>
  <c r="F354" i="52"/>
  <c r="G354" i="52"/>
  <c r="H354" i="52"/>
  <c r="I354" i="52"/>
  <c r="J354" i="52"/>
  <c r="K354" i="52"/>
  <c r="L354" i="52"/>
  <c r="M354" i="52"/>
  <c r="N354" i="52"/>
  <c r="O354" i="52"/>
  <c r="Q354" i="52"/>
  <c r="R354" i="52"/>
  <c r="S354" i="52"/>
  <c r="U354" i="52"/>
  <c r="V354" i="52"/>
  <c r="W354" i="52"/>
  <c r="X354" i="52"/>
  <c r="Y354" i="52"/>
  <c r="Z354" i="52"/>
  <c r="AA354" i="52"/>
  <c r="AC354" i="52"/>
  <c r="AD354" i="52"/>
  <c r="AE354" i="52"/>
  <c r="AF354" i="52"/>
  <c r="AG354" i="52"/>
  <c r="AH354" i="52"/>
  <c r="AI354" i="52"/>
  <c r="AJ354" i="52"/>
  <c r="AK354" i="52"/>
  <c r="AM354" i="52"/>
  <c r="AN354" i="52"/>
  <c r="AO354" i="52"/>
  <c r="AP354" i="52"/>
  <c r="AR354" i="52"/>
  <c r="AS354" i="52"/>
  <c r="AT354" i="52"/>
  <c r="AU354" i="52"/>
  <c r="AW354" i="52"/>
  <c r="AY354" i="52"/>
  <c r="BA354" i="52"/>
  <c r="BB354" i="52"/>
  <c r="BD354" i="52"/>
  <c r="BE354" i="52"/>
  <c r="BF354" i="52"/>
  <c r="BG354" i="52"/>
  <c r="BH354" i="52"/>
  <c r="BI354" i="52"/>
  <c r="BJ354" i="52"/>
  <c r="BL354" i="52"/>
  <c r="A355" i="52"/>
  <c r="B355" i="52"/>
  <c r="D355" i="52"/>
  <c r="E355" i="52"/>
  <c r="F355" i="52"/>
  <c r="G355" i="52"/>
  <c r="H355" i="52"/>
  <c r="I355" i="52"/>
  <c r="J355" i="52"/>
  <c r="K355" i="52"/>
  <c r="L355" i="52"/>
  <c r="M355" i="52"/>
  <c r="N355" i="52"/>
  <c r="O355" i="52"/>
  <c r="Q355" i="52"/>
  <c r="R355" i="52"/>
  <c r="S355" i="52"/>
  <c r="U355" i="52"/>
  <c r="V355" i="52"/>
  <c r="W355" i="52"/>
  <c r="X355" i="52"/>
  <c r="Y355" i="52"/>
  <c r="Z355" i="52"/>
  <c r="AA355" i="52"/>
  <c r="AC355" i="52"/>
  <c r="AD355" i="52"/>
  <c r="AE355" i="52"/>
  <c r="AF355" i="52"/>
  <c r="AG355" i="52"/>
  <c r="AH355" i="52"/>
  <c r="AI355" i="52"/>
  <c r="AJ355" i="52"/>
  <c r="AK355" i="52"/>
  <c r="AM355" i="52"/>
  <c r="AN355" i="52"/>
  <c r="AO355" i="52"/>
  <c r="AP355" i="52"/>
  <c r="AR355" i="52"/>
  <c r="AS355" i="52"/>
  <c r="AT355" i="52"/>
  <c r="AU355" i="52"/>
  <c r="AW355" i="52"/>
  <c r="AY355" i="52"/>
  <c r="BA355" i="52"/>
  <c r="BB355" i="52"/>
  <c r="BD355" i="52"/>
  <c r="BE355" i="52"/>
  <c r="BF355" i="52"/>
  <c r="BG355" i="52"/>
  <c r="BH355" i="52"/>
  <c r="BI355" i="52"/>
  <c r="BJ355" i="52"/>
  <c r="BL355" i="52"/>
  <c r="A356" i="52"/>
  <c r="B356" i="52"/>
  <c r="D356" i="52"/>
  <c r="E356" i="52"/>
  <c r="F356" i="52"/>
  <c r="G356" i="52"/>
  <c r="H356" i="52"/>
  <c r="I356" i="52"/>
  <c r="J356" i="52"/>
  <c r="K356" i="52"/>
  <c r="L356" i="52"/>
  <c r="M356" i="52"/>
  <c r="N356" i="52"/>
  <c r="O356" i="52"/>
  <c r="Q356" i="52"/>
  <c r="R356" i="52"/>
  <c r="S356" i="52"/>
  <c r="U356" i="52"/>
  <c r="V356" i="52"/>
  <c r="W356" i="52"/>
  <c r="X356" i="52"/>
  <c r="Y356" i="52"/>
  <c r="Z356" i="52"/>
  <c r="AA356" i="52"/>
  <c r="AC356" i="52"/>
  <c r="AD356" i="52"/>
  <c r="AE356" i="52"/>
  <c r="AF356" i="52"/>
  <c r="AG356" i="52"/>
  <c r="AH356" i="52"/>
  <c r="AI356" i="52"/>
  <c r="AJ356" i="52"/>
  <c r="AK356" i="52"/>
  <c r="AM356" i="52"/>
  <c r="AN356" i="52"/>
  <c r="AO356" i="52"/>
  <c r="AP356" i="52"/>
  <c r="AR356" i="52"/>
  <c r="AS356" i="52"/>
  <c r="AT356" i="52"/>
  <c r="AU356" i="52"/>
  <c r="AW356" i="52"/>
  <c r="AY356" i="52"/>
  <c r="BA356" i="52"/>
  <c r="BB356" i="52"/>
  <c r="BD356" i="52"/>
  <c r="BE356" i="52"/>
  <c r="BF356" i="52"/>
  <c r="BG356" i="52"/>
  <c r="BH356" i="52"/>
  <c r="BI356" i="52"/>
  <c r="BJ356" i="52"/>
  <c r="BL356" i="52"/>
  <c r="A357" i="52"/>
  <c r="B357" i="52"/>
  <c r="D357" i="52"/>
  <c r="E357" i="52"/>
  <c r="F357" i="52"/>
  <c r="G357" i="52"/>
  <c r="H357" i="52"/>
  <c r="I357" i="52"/>
  <c r="J357" i="52"/>
  <c r="K357" i="52"/>
  <c r="L357" i="52"/>
  <c r="M357" i="52"/>
  <c r="N357" i="52"/>
  <c r="O357" i="52"/>
  <c r="Q357" i="52"/>
  <c r="R357" i="52"/>
  <c r="S357" i="52"/>
  <c r="U357" i="52"/>
  <c r="V357" i="52"/>
  <c r="W357" i="52"/>
  <c r="X357" i="52"/>
  <c r="Y357" i="52"/>
  <c r="Z357" i="52"/>
  <c r="AA357" i="52"/>
  <c r="AC357" i="52"/>
  <c r="AD357" i="52"/>
  <c r="AE357" i="52"/>
  <c r="AF357" i="52"/>
  <c r="AG357" i="52"/>
  <c r="AH357" i="52"/>
  <c r="AI357" i="52"/>
  <c r="AJ357" i="52"/>
  <c r="AK357" i="52"/>
  <c r="AM357" i="52"/>
  <c r="AN357" i="52"/>
  <c r="AO357" i="52"/>
  <c r="AP357" i="52"/>
  <c r="AR357" i="52"/>
  <c r="AS357" i="52"/>
  <c r="AT357" i="52"/>
  <c r="AU357" i="52"/>
  <c r="AW357" i="52"/>
  <c r="AY357" i="52"/>
  <c r="BA357" i="52"/>
  <c r="BB357" i="52"/>
  <c r="BD357" i="52"/>
  <c r="BE357" i="52"/>
  <c r="BF357" i="52"/>
  <c r="BG357" i="52"/>
  <c r="BH357" i="52"/>
  <c r="BI357" i="52"/>
  <c r="BJ357" i="52"/>
  <c r="BL357" i="52"/>
  <c r="A358" i="52"/>
  <c r="B358" i="52"/>
  <c r="D358" i="52"/>
  <c r="E358" i="52"/>
  <c r="F358" i="52"/>
  <c r="G358" i="52"/>
  <c r="H358" i="52"/>
  <c r="I358" i="52"/>
  <c r="J358" i="52"/>
  <c r="K358" i="52"/>
  <c r="L358" i="52"/>
  <c r="M358" i="52"/>
  <c r="N358" i="52"/>
  <c r="O358" i="52"/>
  <c r="Q358" i="52"/>
  <c r="R358" i="52"/>
  <c r="S358" i="52"/>
  <c r="U358" i="52"/>
  <c r="V358" i="52"/>
  <c r="W358" i="52"/>
  <c r="X358" i="52"/>
  <c r="Y358" i="52"/>
  <c r="Z358" i="52"/>
  <c r="AA358" i="52"/>
  <c r="AC358" i="52"/>
  <c r="AD358" i="52"/>
  <c r="AE358" i="52"/>
  <c r="AF358" i="52"/>
  <c r="AG358" i="52"/>
  <c r="AH358" i="52"/>
  <c r="AI358" i="52"/>
  <c r="AJ358" i="52"/>
  <c r="AK358" i="52"/>
  <c r="AM358" i="52"/>
  <c r="AN358" i="52"/>
  <c r="AO358" i="52"/>
  <c r="AP358" i="52"/>
  <c r="AR358" i="52"/>
  <c r="AS358" i="52"/>
  <c r="AT358" i="52"/>
  <c r="AU358" i="52"/>
  <c r="AW358" i="52"/>
  <c r="AY358" i="52"/>
  <c r="BA358" i="52"/>
  <c r="BB358" i="52"/>
  <c r="BD358" i="52"/>
  <c r="BE358" i="52"/>
  <c r="BF358" i="52"/>
  <c r="BG358" i="52"/>
  <c r="BH358" i="52"/>
  <c r="BI358" i="52"/>
  <c r="BJ358" i="52"/>
  <c r="BL358" i="52"/>
  <c r="A359" i="52"/>
  <c r="B359" i="52"/>
  <c r="D359" i="52"/>
  <c r="E359" i="52"/>
  <c r="F359" i="52"/>
  <c r="G359" i="52"/>
  <c r="H359" i="52"/>
  <c r="I359" i="52"/>
  <c r="J359" i="52"/>
  <c r="K359" i="52"/>
  <c r="L359" i="52"/>
  <c r="M359" i="52"/>
  <c r="N359" i="52"/>
  <c r="O359" i="52"/>
  <c r="Q359" i="52"/>
  <c r="R359" i="52"/>
  <c r="S359" i="52"/>
  <c r="U359" i="52"/>
  <c r="V359" i="52"/>
  <c r="W359" i="52"/>
  <c r="X359" i="52"/>
  <c r="Y359" i="52"/>
  <c r="Z359" i="52"/>
  <c r="AA359" i="52"/>
  <c r="AC359" i="52"/>
  <c r="AD359" i="52"/>
  <c r="AE359" i="52"/>
  <c r="AF359" i="52"/>
  <c r="AG359" i="52"/>
  <c r="AH359" i="52"/>
  <c r="AI359" i="52"/>
  <c r="AJ359" i="52"/>
  <c r="AK359" i="52"/>
  <c r="AM359" i="52"/>
  <c r="AN359" i="52"/>
  <c r="AO359" i="52"/>
  <c r="AP359" i="52"/>
  <c r="AR359" i="52"/>
  <c r="AS359" i="52"/>
  <c r="AT359" i="52"/>
  <c r="AU359" i="52"/>
  <c r="AW359" i="52"/>
  <c r="AY359" i="52"/>
  <c r="BA359" i="52"/>
  <c r="BB359" i="52"/>
  <c r="BD359" i="52"/>
  <c r="BE359" i="52"/>
  <c r="BF359" i="52"/>
  <c r="BG359" i="52"/>
  <c r="BH359" i="52"/>
  <c r="BI359" i="52"/>
  <c r="BJ359" i="52"/>
  <c r="BL359" i="52"/>
  <c r="A360" i="52"/>
  <c r="B360" i="52"/>
  <c r="D360" i="52"/>
  <c r="E360" i="52"/>
  <c r="F360" i="52"/>
  <c r="G360" i="52"/>
  <c r="H360" i="52"/>
  <c r="I360" i="52"/>
  <c r="J360" i="52"/>
  <c r="K360" i="52"/>
  <c r="L360" i="52"/>
  <c r="M360" i="52"/>
  <c r="N360" i="52"/>
  <c r="O360" i="52"/>
  <c r="Q360" i="52"/>
  <c r="R360" i="52"/>
  <c r="S360" i="52"/>
  <c r="U360" i="52"/>
  <c r="V360" i="52"/>
  <c r="W360" i="52"/>
  <c r="X360" i="52"/>
  <c r="Y360" i="52"/>
  <c r="Z360" i="52"/>
  <c r="AA360" i="52"/>
  <c r="AC360" i="52"/>
  <c r="AD360" i="52"/>
  <c r="AE360" i="52"/>
  <c r="AF360" i="52"/>
  <c r="AG360" i="52"/>
  <c r="AH360" i="52"/>
  <c r="AI360" i="52"/>
  <c r="AJ360" i="52"/>
  <c r="AK360" i="52"/>
  <c r="AM360" i="52"/>
  <c r="AN360" i="52"/>
  <c r="AO360" i="52"/>
  <c r="AP360" i="52"/>
  <c r="AR360" i="52"/>
  <c r="AS360" i="52"/>
  <c r="AT360" i="52"/>
  <c r="AU360" i="52"/>
  <c r="AW360" i="52"/>
  <c r="AY360" i="52"/>
  <c r="BA360" i="52"/>
  <c r="BB360" i="52"/>
  <c r="BD360" i="52"/>
  <c r="BE360" i="52"/>
  <c r="BF360" i="52"/>
  <c r="BG360" i="52"/>
  <c r="BH360" i="52"/>
  <c r="BI360" i="52"/>
  <c r="BJ360" i="52"/>
  <c r="BL360" i="52"/>
  <c r="A361" i="52"/>
  <c r="B361" i="52"/>
  <c r="D361" i="52"/>
  <c r="E361" i="52"/>
  <c r="F361" i="52"/>
  <c r="G361" i="52"/>
  <c r="H361" i="52"/>
  <c r="I361" i="52"/>
  <c r="J361" i="52"/>
  <c r="K361" i="52"/>
  <c r="L361" i="52"/>
  <c r="M361" i="52"/>
  <c r="N361" i="52"/>
  <c r="O361" i="52"/>
  <c r="Q361" i="52"/>
  <c r="R361" i="52"/>
  <c r="S361" i="52"/>
  <c r="U361" i="52"/>
  <c r="V361" i="52"/>
  <c r="W361" i="52"/>
  <c r="X361" i="52"/>
  <c r="Y361" i="52"/>
  <c r="Z361" i="52"/>
  <c r="AA361" i="52"/>
  <c r="AC361" i="52"/>
  <c r="AD361" i="52"/>
  <c r="AE361" i="52"/>
  <c r="AF361" i="52"/>
  <c r="AG361" i="52"/>
  <c r="AH361" i="52"/>
  <c r="AI361" i="52"/>
  <c r="AJ361" i="52"/>
  <c r="AK361" i="52"/>
  <c r="AM361" i="52"/>
  <c r="AN361" i="52"/>
  <c r="AO361" i="52"/>
  <c r="AP361" i="52"/>
  <c r="AR361" i="52"/>
  <c r="AS361" i="52"/>
  <c r="AT361" i="52"/>
  <c r="AU361" i="52"/>
  <c r="AW361" i="52"/>
  <c r="AY361" i="52"/>
  <c r="BA361" i="52"/>
  <c r="BB361" i="52"/>
  <c r="BD361" i="52"/>
  <c r="BE361" i="52"/>
  <c r="BF361" i="52"/>
  <c r="BG361" i="52"/>
  <c r="BH361" i="52"/>
  <c r="BI361" i="52"/>
  <c r="BJ361" i="52"/>
  <c r="BL361" i="52"/>
  <c r="A362" i="52"/>
  <c r="B362" i="52"/>
  <c r="D362" i="52"/>
  <c r="E362" i="52"/>
  <c r="F362" i="52"/>
  <c r="G362" i="52"/>
  <c r="H362" i="52"/>
  <c r="I362" i="52"/>
  <c r="J362" i="52"/>
  <c r="K362" i="52"/>
  <c r="L362" i="52"/>
  <c r="M362" i="52"/>
  <c r="N362" i="52"/>
  <c r="O362" i="52"/>
  <c r="Q362" i="52"/>
  <c r="R362" i="52"/>
  <c r="S362" i="52"/>
  <c r="U362" i="52"/>
  <c r="V362" i="52"/>
  <c r="W362" i="52"/>
  <c r="X362" i="52"/>
  <c r="Y362" i="52"/>
  <c r="Z362" i="52"/>
  <c r="AA362" i="52"/>
  <c r="AC362" i="52"/>
  <c r="AD362" i="52"/>
  <c r="AE362" i="52"/>
  <c r="AF362" i="52"/>
  <c r="AG362" i="52"/>
  <c r="AH362" i="52"/>
  <c r="AI362" i="52"/>
  <c r="AJ362" i="52"/>
  <c r="AK362" i="52"/>
  <c r="AM362" i="52"/>
  <c r="AN362" i="52"/>
  <c r="AO362" i="52"/>
  <c r="AP362" i="52"/>
  <c r="AR362" i="52"/>
  <c r="AS362" i="52"/>
  <c r="AT362" i="52"/>
  <c r="AU362" i="52"/>
  <c r="AW362" i="52"/>
  <c r="AY362" i="52"/>
  <c r="BA362" i="52"/>
  <c r="BB362" i="52"/>
  <c r="BD362" i="52"/>
  <c r="BE362" i="52"/>
  <c r="BF362" i="52"/>
  <c r="BG362" i="52"/>
  <c r="BH362" i="52"/>
  <c r="BI362" i="52"/>
  <c r="BJ362" i="52"/>
  <c r="BL362" i="52"/>
  <c r="A363" i="52"/>
  <c r="B363" i="52"/>
  <c r="D363" i="52"/>
  <c r="E363" i="52"/>
  <c r="F363" i="52"/>
  <c r="G363" i="52"/>
  <c r="H363" i="52"/>
  <c r="I363" i="52"/>
  <c r="J363" i="52"/>
  <c r="K363" i="52"/>
  <c r="L363" i="52"/>
  <c r="M363" i="52"/>
  <c r="N363" i="52"/>
  <c r="O363" i="52"/>
  <c r="Q363" i="52"/>
  <c r="R363" i="52"/>
  <c r="S363" i="52"/>
  <c r="U363" i="52"/>
  <c r="V363" i="52"/>
  <c r="W363" i="52"/>
  <c r="X363" i="52"/>
  <c r="Y363" i="52"/>
  <c r="Z363" i="52"/>
  <c r="AA363" i="52"/>
  <c r="AC363" i="52"/>
  <c r="AD363" i="52"/>
  <c r="AE363" i="52"/>
  <c r="AF363" i="52"/>
  <c r="AG363" i="52"/>
  <c r="AH363" i="52"/>
  <c r="AI363" i="52"/>
  <c r="AJ363" i="52"/>
  <c r="AK363" i="52"/>
  <c r="AM363" i="52"/>
  <c r="AN363" i="52"/>
  <c r="AO363" i="52"/>
  <c r="AP363" i="52"/>
  <c r="AR363" i="52"/>
  <c r="AS363" i="52"/>
  <c r="AT363" i="52"/>
  <c r="AU363" i="52"/>
  <c r="AW363" i="52"/>
  <c r="AY363" i="52"/>
  <c r="BA363" i="52"/>
  <c r="BB363" i="52"/>
  <c r="BD363" i="52"/>
  <c r="BE363" i="52"/>
  <c r="BF363" i="52"/>
  <c r="BG363" i="52"/>
  <c r="BH363" i="52"/>
  <c r="BI363" i="52"/>
  <c r="BJ363" i="52"/>
  <c r="BL363" i="52"/>
  <c r="A364" i="52"/>
  <c r="B364" i="52"/>
  <c r="D364" i="52"/>
  <c r="E364" i="52"/>
  <c r="F364" i="52"/>
  <c r="G364" i="52"/>
  <c r="H364" i="52"/>
  <c r="I364" i="52"/>
  <c r="J364" i="52"/>
  <c r="K364" i="52"/>
  <c r="L364" i="52"/>
  <c r="M364" i="52"/>
  <c r="N364" i="52"/>
  <c r="O364" i="52"/>
  <c r="Q364" i="52"/>
  <c r="R364" i="52"/>
  <c r="S364" i="52"/>
  <c r="U364" i="52"/>
  <c r="V364" i="52"/>
  <c r="W364" i="52"/>
  <c r="X364" i="52"/>
  <c r="Y364" i="52"/>
  <c r="Z364" i="52"/>
  <c r="AA364" i="52"/>
  <c r="AC364" i="52"/>
  <c r="AD364" i="52"/>
  <c r="AE364" i="52"/>
  <c r="AF364" i="52"/>
  <c r="AG364" i="52"/>
  <c r="AH364" i="52"/>
  <c r="AI364" i="52"/>
  <c r="AJ364" i="52"/>
  <c r="AK364" i="52"/>
  <c r="AM364" i="52"/>
  <c r="AN364" i="52"/>
  <c r="AO364" i="52"/>
  <c r="AP364" i="52"/>
  <c r="AR364" i="52"/>
  <c r="AS364" i="52"/>
  <c r="AT364" i="52"/>
  <c r="AU364" i="52"/>
  <c r="AW364" i="52"/>
  <c r="AY364" i="52"/>
  <c r="BA364" i="52"/>
  <c r="BB364" i="52"/>
  <c r="BD364" i="52"/>
  <c r="BE364" i="52"/>
  <c r="BF364" i="52"/>
  <c r="BG364" i="52"/>
  <c r="BH364" i="52"/>
  <c r="BI364" i="52"/>
  <c r="BJ364" i="52"/>
  <c r="BL364" i="52"/>
  <c r="A365" i="52"/>
  <c r="B365" i="52"/>
  <c r="D365" i="52"/>
  <c r="E365" i="52"/>
  <c r="F365" i="52"/>
  <c r="G365" i="52"/>
  <c r="H365" i="52"/>
  <c r="I365" i="52"/>
  <c r="J365" i="52"/>
  <c r="K365" i="52"/>
  <c r="L365" i="52"/>
  <c r="M365" i="52"/>
  <c r="N365" i="52"/>
  <c r="O365" i="52"/>
  <c r="Q365" i="52"/>
  <c r="R365" i="52"/>
  <c r="S365" i="52"/>
  <c r="U365" i="52"/>
  <c r="V365" i="52"/>
  <c r="W365" i="52"/>
  <c r="X365" i="52"/>
  <c r="Y365" i="52"/>
  <c r="Z365" i="52"/>
  <c r="AA365" i="52"/>
  <c r="AC365" i="52"/>
  <c r="AD365" i="52"/>
  <c r="AE365" i="52"/>
  <c r="AF365" i="52"/>
  <c r="AG365" i="52"/>
  <c r="AH365" i="52"/>
  <c r="AI365" i="52"/>
  <c r="AJ365" i="52"/>
  <c r="AK365" i="52"/>
  <c r="AM365" i="52"/>
  <c r="AN365" i="52"/>
  <c r="AO365" i="52"/>
  <c r="AP365" i="52"/>
  <c r="AR365" i="52"/>
  <c r="AS365" i="52"/>
  <c r="AT365" i="52"/>
  <c r="AU365" i="52"/>
  <c r="AW365" i="52"/>
  <c r="AY365" i="52"/>
  <c r="BA365" i="52"/>
  <c r="BB365" i="52"/>
  <c r="BD365" i="52"/>
  <c r="BE365" i="52"/>
  <c r="BF365" i="52"/>
  <c r="BG365" i="52"/>
  <c r="BH365" i="52"/>
  <c r="BI365" i="52"/>
  <c r="BJ365" i="52"/>
  <c r="BL365" i="52"/>
  <c r="A366" i="52"/>
  <c r="B366" i="52"/>
  <c r="D366" i="52"/>
  <c r="E366" i="52"/>
  <c r="F366" i="52"/>
  <c r="G366" i="52"/>
  <c r="H366" i="52"/>
  <c r="I366" i="52"/>
  <c r="J366" i="52"/>
  <c r="K366" i="52"/>
  <c r="L366" i="52"/>
  <c r="M366" i="52"/>
  <c r="N366" i="52"/>
  <c r="O366" i="52"/>
  <c r="Q366" i="52"/>
  <c r="R366" i="52"/>
  <c r="S366" i="52"/>
  <c r="U366" i="52"/>
  <c r="V366" i="52"/>
  <c r="W366" i="52"/>
  <c r="X366" i="52"/>
  <c r="Y366" i="52"/>
  <c r="Z366" i="52"/>
  <c r="AA366" i="52"/>
  <c r="AC366" i="52"/>
  <c r="AD366" i="52"/>
  <c r="AE366" i="52"/>
  <c r="AF366" i="52"/>
  <c r="AG366" i="52"/>
  <c r="AH366" i="52"/>
  <c r="AI366" i="52"/>
  <c r="AJ366" i="52"/>
  <c r="AK366" i="52"/>
  <c r="AM366" i="52"/>
  <c r="AN366" i="52"/>
  <c r="AO366" i="52"/>
  <c r="AP366" i="52"/>
  <c r="AR366" i="52"/>
  <c r="AS366" i="52"/>
  <c r="AT366" i="52"/>
  <c r="AU366" i="52"/>
  <c r="AW366" i="52"/>
  <c r="AY366" i="52"/>
  <c r="BA366" i="52"/>
  <c r="BB366" i="52"/>
  <c r="BD366" i="52"/>
  <c r="BE366" i="52"/>
  <c r="BF366" i="52"/>
  <c r="BG366" i="52"/>
  <c r="BH366" i="52"/>
  <c r="BI366" i="52"/>
  <c r="BJ366" i="52"/>
  <c r="BL366" i="52"/>
  <c r="A367" i="52"/>
  <c r="B367" i="52"/>
  <c r="D367" i="52"/>
  <c r="E367" i="52"/>
  <c r="F367" i="52"/>
  <c r="G367" i="52"/>
  <c r="H367" i="52"/>
  <c r="I367" i="52"/>
  <c r="J367" i="52"/>
  <c r="K367" i="52"/>
  <c r="L367" i="52"/>
  <c r="M367" i="52"/>
  <c r="N367" i="52"/>
  <c r="O367" i="52"/>
  <c r="Q367" i="52"/>
  <c r="R367" i="52"/>
  <c r="S367" i="52"/>
  <c r="U367" i="52"/>
  <c r="V367" i="52"/>
  <c r="W367" i="52"/>
  <c r="X367" i="52"/>
  <c r="Y367" i="52"/>
  <c r="Z367" i="52"/>
  <c r="AA367" i="52"/>
  <c r="AC367" i="52"/>
  <c r="AD367" i="52"/>
  <c r="AE367" i="52"/>
  <c r="AF367" i="52"/>
  <c r="AG367" i="52"/>
  <c r="AH367" i="52"/>
  <c r="AI367" i="52"/>
  <c r="AJ367" i="52"/>
  <c r="AK367" i="52"/>
  <c r="AM367" i="52"/>
  <c r="AN367" i="52"/>
  <c r="AO367" i="52"/>
  <c r="AP367" i="52"/>
  <c r="AR367" i="52"/>
  <c r="AS367" i="52"/>
  <c r="AT367" i="52"/>
  <c r="AU367" i="52"/>
  <c r="AW367" i="52"/>
  <c r="AY367" i="52"/>
  <c r="BA367" i="52"/>
  <c r="BB367" i="52"/>
  <c r="BD367" i="52"/>
  <c r="BE367" i="52"/>
  <c r="BF367" i="52"/>
  <c r="BG367" i="52"/>
  <c r="BH367" i="52"/>
  <c r="BI367" i="52"/>
  <c r="BJ367" i="52"/>
  <c r="BL367" i="52"/>
  <c r="A368" i="52"/>
  <c r="B368" i="52"/>
  <c r="D368" i="52"/>
  <c r="E368" i="52"/>
  <c r="F368" i="52"/>
  <c r="G368" i="52"/>
  <c r="H368" i="52"/>
  <c r="I368" i="52"/>
  <c r="J368" i="52"/>
  <c r="K368" i="52"/>
  <c r="L368" i="52"/>
  <c r="M368" i="52"/>
  <c r="N368" i="52"/>
  <c r="O368" i="52"/>
  <c r="Q368" i="52"/>
  <c r="R368" i="52"/>
  <c r="S368" i="52"/>
  <c r="U368" i="52"/>
  <c r="V368" i="52"/>
  <c r="W368" i="52"/>
  <c r="X368" i="52"/>
  <c r="Y368" i="52"/>
  <c r="Z368" i="52"/>
  <c r="AA368" i="52"/>
  <c r="AC368" i="52"/>
  <c r="AD368" i="52"/>
  <c r="AE368" i="52"/>
  <c r="AF368" i="52"/>
  <c r="AG368" i="52"/>
  <c r="AH368" i="52"/>
  <c r="AI368" i="52"/>
  <c r="AJ368" i="52"/>
  <c r="AK368" i="52"/>
  <c r="AM368" i="52"/>
  <c r="AN368" i="52"/>
  <c r="AO368" i="52"/>
  <c r="AP368" i="52"/>
  <c r="AR368" i="52"/>
  <c r="AS368" i="52"/>
  <c r="AT368" i="52"/>
  <c r="AU368" i="52"/>
  <c r="AW368" i="52"/>
  <c r="AY368" i="52"/>
  <c r="BA368" i="52"/>
  <c r="BB368" i="52"/>
  <c r="BD368" i="52"/>
  <c r="BE368" i="52"/>
  <c r="BF368" i="52"/>
  <c r="BG368" i="52"/>
  <c r="BH368" i="52"/>
  <c r="BI368" i="52"/>
  <c r="BJ368" i="52"/>
  <c r="BL368" i="52"/>
  <c r="A369" i="52"/>
  <c r="B369" i="52"/>
  <c r="D369" i="52"/>
  <c r="E369" i="52"/>
  <c r="F369" i="52"/>
  <c r="G369" i="52"/>
  <c r="H369" i="52"/>
  <c r="I369" i="52"/>
  <c r="J369" i="52"/>
  <c r="K369" i="52"/>
  <c r="L369" i="52"/>
  <c r="M369" i="52"/>
  <c r="N369" i="52"/>
  <c r="O369" i="52"/>
  <c r="Q369" i="52"/>
  <c r="R369" i="52"/>
  <c r="S369" i="52"/>
  <c r="U369" i="52"/>
  <c r="V369" i="52"/>
  <c r="W369" i="52"/>
  <c r="X369" i="52"/>
  <c r="Y369" i="52"/>
  <c r="Z369" i="52"/>
  <c r="AA369" i="52"/>
  <c r="AC369" i="52"/>
  <c r="AD369" i="52"/>
  <c r="AE369" i="52"/>
  <c r="AF369" i="52"/>
  <c r="AG369" i="52"/>
  <c r="AH369" i="52"/>
  <c r="AI369" i="52"/>
  <c r="AJ369" i="52"/>
  <c r="AK369" i="52"/>
  <c r="AM369" i="52"/>
  <c r="AN369" i="52"/>
  <c r="AO369" i="52"/>
  <c r="AP369" i="52"/>
  <c r="AR369" i="52"/>
  <c r="AS369" i="52"/>
  <c r="AT369" i="52"/>
  <c r="AU369" i="52"/>
  <c r="AW369" i="52"/>
  <c r="AY369" i="52"/>
  <c r="BA369" i="52"/>
  <c r="BB369" i="52"/>
  <c r="BD369" i="52"/>
  <c r="BE369" i="52"/>
  <c r="BF369" i="52"/>
  <c r="BG369" i="52"/>
  <c r="BH369" i="52"/>
  <c r="BI369" i="52"/>
  <c r="BJ369" i="52"/>
  <c r="BL369" i="52"/>
  <c r="A370" i="52"/>
  <c r="X370" i="52"/>
  <c r="A3" i="47"/>
  <c r="B3" i="47"/>
  <c r="C3" i="47"/>
  <c r="D3" i="47"/>
  <c r="E3" i="47"/>
  <c r="J4" i="47"/>
  <c r="K4" i="47"/>
  <c r="L4" i="47"/>
  <c r="M4" i="47"/>
  <c r="N4" i="47"/>
  <c r="O4" i="47"/>
  <c r="Q4" i="47"/>
  <c r="R4" i="47"/>
  <c r="S4" i="47"/>
  <c r="AF4" i="47"/>
  <c r="AG4" i="47"/>
  <c r="AH4" i="47"/>
  <c r="AI4" i="47"/>
  <c r="AJ4" i="47"/>
  <c r="AK4" i="47"/>
  <c r="B5" i="47"/>
  <c r="D5" i="47"/>
  <c r="AC5" i="47"/>
  <c r="AD5" i="47"/>
  <c r="AE5" i="47"/>
  <c r="AF5" i="47"/>
  <c r="AG5" i="47"/>
  <c r="AH5" i="47"/>
  <c r="AI5" i="47"/>
  <c r="AJ5" i="47"/>
  <c r="AK5" i="47"/>
  <c r="AM5" i="47"/>
  <c r="AN5" i="47"/>
  <c r="AO5" i="47"/>
  <c r="AP5" i="47"/>
  <c r="AR5" i="47"/>
  <c r="AS5" i="47"/>
  <c r="AT5" i="47"/>
  <c r="AU5" i="47"/>
  <c r="H6" i="47"/>
  <c r="K6" i="47"/>
  <c r="N6" i="47"/>
  <c r="R6" i="47"/>
  <c r="AC6" i="47"/>
  <c r="AD6" i="47"/>
  <c r="AE6" i="47"/>
  <c r="AF6" i="47"/>
  <c r="AG6" i="47"/>
  <c r="AH6" i="47"/>
  <c r="AI6" i="47"/>
  <c r="AJ6" i="47"/>
  <c r="AK6" i="47"/>
  <c r="D8" i="47"/>
  <c r="E8" i="47"/>
  <c r="F8" i="47"/>
  <c r="G8" i="47"/>
  <c r="H8" i="47"/>
  <c r="I8" i="47"/>
  <c r="J8" i="47"/>
  <c r="K8" i="47"/>
  <c r="L8" i="47"/>
  <c r="M8" i="47"/>
  <c r="N8" i="47"/>
  <c r="O8" i="47"/>
  <c r="Q8" i="47"/>
  <c r="R8" i="47"/>
  <c r="S8" i="47"/>
  <c r="Z8" i="47"/>
  <c r="AA8" i="47"/>
  <c r="AC8" i="47"/>
  <c r="AD8" i="47"/>
  <c r="AE8" i="47"/>
  <c r="AF8" i="47"/>
  <c r="AG8" i="47"/>
  <c r="AH8" i="47"/>
  <c r="AI8" i="47"/>
  <c r="AJ8" i="47"/>
  <c r="AK8" i="47"/>
  <c r="AM8" i="47"/>
  <c r="AN8" i="47"/>
  <c r="AO8" i="47"/>
  <c r="AP8" i="47"/>
  <c r="AR8" i="47"/>
  <c r="AS8" i="47"/>
  <c r="AT8" i="47"/>
  <c r="AU8" i="47"/>
  <c r="AW8" i="47"/>
  <c r="AY8" i="47"/>
  <c r="A10" i="47"/>
  <c r="B10" i="47"/>
  <c r="D10" i="47"/>
  <c r="E10" i="47"/>
  <c r="F10" i="47"/>
  <c r="H10" i="47"/>
  <c r="I10" i="47"/>
  <c r="K10" i="47"/>
  <c r="L10" i="47"/>
  <c r="M10" i="47"/>
  <c r="N10" i="47"/>
  <c r="O10" i="47"/>
  <c r="Q10" i="47"/>
  <c r="R10" i="47"/>
  <c r="S10" i="47"/>
  <c r="U10" i="47"/>
  <c r="V10" i="47"/>
  <c r="W10" i="47"/>
  <c r="X10" i="47"/>
  <c r="Y10" i="47"/>
  <c r="Z10" i="47"/>
  <c r="AA10" i="47"/>
  <c r="AC10" i="47"/>
  <c r="AD10" i="47"/>
  <c r="AE10" i="47"/>
  <c r="AF10" i="47"/>
  <c r="AG10" i="47"/>
  <c r="AH10" i="47"/>
  <c r="AI10" i="47"/>
  <c r="AJ10" i="47"/>
  <c r="AK10" i="47"/>
  <c r="AM10" i="47"/>
  <c r="AN10" i="47"/>
  <c r="AO10" i="47"/>
  <c r="AP10" i="47"/>
  <c r="AR10" i="47"/>
  <c r="AS10" i="47"/>
  <c r="AT10" i="47"/>
  <c r="AU10" i="47"/>
  <c r="AW10" i="47"/>
  <c r="AY10" i="47"/>
  <c r="A11" i="47"/>
  <c r="B11" i="47"/>
  <c r="D11" i="47"/>
  <c r="E11" i="47"/>
  <c r="F11" i="47"/>
  <c r="H11" i="47"/>
  <c r="I11" i="47"/>
  <c r="K11" i="47"/>
  <c r="L11" i="47"/>
  <c r="M11" i="47"/>
  <c r="N11" i="47"/>
  <c r="O11" i="47"/>
  <c r="Q11" i="47"/>
  <c r="R11" i="47"/>
  <c r="S11" i="47"/>
  <c r="U11" i="47"/>
  <c r="V11" i="47"/>
  <c r="W11" i="47"/>
  <c r="X11" i="47"/>
  <c r="Y11" i="47"/>
  <c r="Z11" i="47"/>
  <c r="AA11" i="47"/>
  <c r="AC11" i="47"/>
  <c r="AD11" i="47"/>
  <c r="AE11" i="47"/>
  <c r="AF11" i="47"/>
  <c r="AG11" i="47"/>
  <c r="AH11" i="47"/>
  <c r="AI11" i="47"/>
  <c r="AJ11" i="47"/>
  <c r="AK11" i="47"/>
  <c r="AM11" i="47"/>
  <c r="AN11" i="47"/>
  <c r="AO11" i="47"/>
  <c r="AP11" i="47"/>
  <c r="AR11" i="47"/>
  <c r="AS11" i="47"/>
  <c r="AT11" i="47"/>
  <c r="AU11" i="47"/>
  <c r="AW11" i="47"/>
  <c r="AY11" i="47"/>
  <c r="A12" i="47"/>
  <c r="B12" i="47"/>
  <c r="D12" i="47"/>
  <c r="E12" i="47"/>
  <c r="F12" i="47"/>
  <c r="H12" i="47"/>
  <c r="I12" i="47"/>
  <c r="K12" i="47"/>
  <c r="L12" i="47"/>
  <c r="M12" i="47"/>
  <c r="N12" i="47"/>
  <c r="O12" i="47"/>
  <c r="Q12" i="47"/>
  <c r="R12" i="47"/>
  <c r="S12" i="47"/>
  <c r="U12" i="47"/>
  <c r="V12" i="47"/>
  <c r="W12" i="47"/>
  <c r="X12" i="47"/>
  <c r="Y12" i="47"/>
  <c r="Z12" i="47"/>
  <c r="AA12" i="47"/>
  <c r="AC12" i="47"/>
  <c r="AD12" i="47"/>
  <c r="AE12" i="47"/>
  <c r="AF12" i="47"/>
  <c r="AG12" i="47"/>
  <c r="AH12" i="47"/>
  <c r="AI12" i="47"/>
  <c r="AJ12" i="47"/>
  <c r="AK12" i="47"/>
  <c r="AM12" i="47"/>
  <c r="AN12" i="47"/>
  <c r="AO12" i="47"/>
  <c r="AP12" i="47"/>
  <c r="AR12" i="47"/>
  <c r="AS12" i="47"/>
  <c r="AT12" i="47"/>
  <c r="AU12" i="47"/>
  <c r="AW12" i="47"/>
  <c r="AY12" i="47"/>
  <c r="A13" i="47"/>
  <c r="B13" i="47"/>
  <c r="D13" i="47"/>
  <c r="E13" i="47"/>
  <c r="F13" i="47"/>
  <c r="H13" i="47"/>
  <c r="I13" i="47"/>
  <c r="K13" i="47"/>
  <c r="L13" i="47"/>
  <c r="M13" i="47"/>
  <c r="N13" i="47"/>
  <c r="O13" i="47"/>
  <c r="Q13" i="47"/>
  <c r="R13" i="47"/>
  <c r="S13" i="47"/>
  <c r="U13" i="47"/>
  <c r="V13" i="47"/>
  <c r="W13" i="47"/>
  <c r="X13" i="47"/>
  <c r="Y13" i="47"/>
  <c r="Z13" i="47"/>
  <c r="AA13" i="47"/>
  <c r="AC13" i="47"/>
  <c r="AD13" i="47"/>
  <c r="AE13" i="47"/>
  <c r="AF13" i="47"/>
  <c r="AG13" i="47"/>
  <c r="AH13" i="47"/>
  <c r="AI13" i="47"/>
  <c r="AJ13" i="47"/>
  <c r="AK13" i="47"/>
  <c r="AM13" i="47"/>
  <c r="AN13" i="47"/>
  <c r="AO13" i="47"/>
  <c r="AP13" i="47"/>
  <c r="AR13" i="47"/>
  <c r="AS13" i="47"/>
  <c r="AT13" i="47"/>
  <c r="AU13" i="47"/>
  <c r="AW13" i="47"/>
  <c r="AY13" i="47"/>
  <c r="A14" i="47"/>
  <c r="B14" i="47"/>
  <c r="D14" i="47"/>
  <c r="E14" i="47"/>
  <c r="F14" i="47"/>
  <c r="H14" i="47"/>
  <c r="I14" i="47"/>
  <c r="K14" i="47"/>
  <c r="L14" i="47"/>
  <c r="M14" i="47"/>
  <c r="N14" i="47"/>
  <c r="O14" i="47"/>
  <c r="Q14" i="47"/>
  <c r="R14" i="47"/>
  <c r="S14" i="47"/>
  <c r="U14" i="47"/>
  <c r="V14" i="47"/>
  <c r="W14" i="47"/>
  <c r="X14" i="47"/>
  <c r="Y14" i="47"/>
  <c r="Z14" i="47"/>
  <c r="AA14" i="47"/>
  <c r="AC14" i="47"/>
  <c r="AD14" i="47"/>
  <c r="AE14" i="47"/>
  <c r="AF14" i="47"/>
  <c r="AG14" i="47"/>
  <c r="AH14" i="47"/>
  <c r="AI14" i="47"/>
  <c r="AJ14" i="47"/>
  <c r="AK14" i="47"/>
  <c r="AM14" i="47"/>
  <c r="AN14" i="47"/>
  <c r="AO14" i="47"/>
  <c r="AP14" i="47"/>
  <c r="AR14" i="47"/>
  <c r="AS14" i="47"/>
  <c r="AT14" i="47"/>
  <c r="AU14" i="47"/>
  <c r="AW14" i="47"/>
  <c r="AY14" i="47"/>
  <c r="A15" i="47"/>
  <c r="B15" i="47"/>
  <c r="D15" i="47"/>
  <c r="E15" i="47"/>
  <c r="F15" i="47"/>
  <c r="H15" i="47"/>
  <c r="I15" i="47"/>
  <c r="K15" i="47"/>
  <c r="L15" i="47"/>
  <c r="M15" i="47"/>
  <c r="N15" i="47"/>
  <c r="O15" i="47"/>
  <c r="Q15" i="47"/>
  <c r="R15" i="47"/>
  <c r="S15" i="47"/>
  <c r="U15" i="47"/>
  <c r="V15" i="47"/>
  <c r="W15" i="47"/>
  <c r="X15" i="47"/>
  <c r="Y15" i="47"/>
  <c r="Z15" i="47"/>
  <c r="AA15" i="47"/>
  <c r="AC15" i="47"/>
  <c r="AD15" i="47"/>
  <c r="AE15" i="47"/>
  <c r="AF15" i="47"/>
  <c r="AG15" i="47"/>
  <c r="AH15" i="47"/>
  <c r="AI15" i="47"/>
  <c r="AJ15" i="47"/>
  <c r="AK15" i="47"/>
  <c r="AM15" i="47"/>
  <c r="AN15" i="47"/>
  <c r="AO15" i="47"/>
  <c r="AP15" i="47"/>
  <c r="AR15" i="47"/>
  <c r="AS15" i="47"/>
  <c r="AT15" i="47"/>
  <c r="AU15" i="47"/>
  <c r="AW15" i="47"/>
  <c r="AY15" i="47"/>
  <c r="A16" i="47"/>
  <c r="B16" i="47"/>
  <c r="D16" i="47"/>
  <c r="E16" i="47"/>
  <c r="F16" i="47"/>
  <c r="H16" i="47"/>
  <c r="I16" i="47"/>
  <c r="K16" i="47"/>
  <c r="L16" i="47"/>
  <c r="M16" i="47"/>
  <c r="N16" i="47"/>
  <c r="O16" i="47"/>
  <c r="Q16" i="47"/>
  <c r="R16" i="47"/>
  <c r="S16" i="47"/>
  <c r="U16" i="47"/>
  <c r="V16" i="47"/>
  <c r="W16" i="47"/>
  <c r="X16" i="47"/>
  <c r="Y16" i="47"/>
  <c r="Z16" i="47"/>
  <c r="AA16" i="47"/>
  <c r="AC16" i="47"/>
  <c r="AD16" i="47"/>
  <c r="AE16" i="47"/>
  <c r="AF16" i="47"/>
  <c r="AG16" i="47"/>
  <c r="AH16" i="47"/>
  <c r="AI16" i="47"/>
  <c r="AJ16" i="47"/>
  <c r="AK16" i="47"/>
  <c r="AM16" i="47"/>
  <c r="AN16" i="47"/>
  <c r="AO16" i="47"/>
  <c r="AP16" i="47"/>
  <c r="AR16" i="47"/>
  <c r="AS16" i="47"/>
  <c r="AT16" i="47"/>
  <c r="AU16" i="47"/>
  <c r="AW16" i="47"/>
  <c r="AY16" i="47"/>
  <c r="A17" i="47"/>
  <c r="B17" i="47"/>
  <c r="D17" i="47"/>
  <c r="E17" i="47"/>
  <c r="F17" i="47"/>
  <c r="H17" i="47"/>
  <c r="I17" i="47"/>
  <c r="K17" i="47"/>
  <c r="L17" i="47"/>
  <c r="M17" i="47"/>
  <c r="N17" i="47"/>
  <c r="O17" i="47"/>
  <c r="Q17" i="47"/>
  <c r="R17" i="47"/>
  <c r="S17" i="47"/>
  <c r="U17" i="47"/>
  <c r="V17" i="47"/>
  <c r="W17" i="47"/>
  <c r="X17" i="47"/>
  <c r="Y17" i="47"/>
  <c r="Z17" i="47"/>
  <c r="AA17" i="47"/>
  <c r="AC17" i="47"/>
  <c r="AD17" i="47"/>
  <c r="AE17" i="47"/>
  <c r="AF17" i="47"/>
  <c r="AG17" i="47"/>
  <c r="AH17" i="47"/>
  <c r="AI17" i="47"/>
  <c r="AJ17" i="47"/>
  <c r="AK17" i="47"/>
  <c r="AM17" i="47"/>
  <c r="AN17" i="47"/>
  <c r="AO17" i="47"/>
  <c r="AP17" i="47"/>
  <c r="AR17" i="47"/>
  <c r="AS17" i="47"/>
  <c r="AT17" i="47"/>
  <c r="AU17" i="47"/>
  <c r="AW17" i="47"/>
  <c r="AY17" i="47"/>
  <c r="A18" i="47"/>
  <c r="B18" i="47"/>
  <c r="D18" i="47"/>
  <c r="E18" i="47"/>
  <c r="F18" i="47"/>
  <c r="H18" i="47"/>
  <c r="I18" i="47"/>
  <c r="K18" i="47"/>
  <c r="L18" i="47"/>
  <c r="M18" i="47"/>
  <c r="N18" i="47"/>
  <c r="O18" i="47"/>
  <c r="Q18" i="47"/>
  <c r="R18" i="47"/>
  <c r="S18" i="47"/>
  <c r="U18" i="47"/>
  <c r="V18" i="47"/>
  <c r="W18" i="47"/>
  <c r="X18" i="47"/>
  <c r="Y18" i="47"/>
  <c r="Z18" i="47"/>
  <c r="AA18" i="47"/>
  <c r="AC18" i="47"/>
  <c r="AD18" i="47"/>
  <c r="AE18" i="47"/>
  <c r="AF18" i="47"/>
  <c r="AG18" i="47"/>
  <c r="AH18" i="47"/>
  <c r="AI18" i="47"/>
  <c r="AJ18" i="47"/>
  <c r="AK18" i="47"/>
  <c r="AM18" i="47"/>
  <c r="AN18" i="47"/>
  <c r="AO18" i="47"/>
  <c r="AP18" i="47"/>
  <c r="AR18" i="47"/>
  <c r="AS18" i="47"/>
  <c r="AT18" i="47"/>
  <c r="AU18" i="47"/>
  <c r="AW18" i="47"/>
  <c r="AY18" i="47"/>
  <c r="A19" i="47"/>
  <c r="B19" i="47"/>
  <c r="D19" i="47"/>
  <c r="E19" i="47"/>
  <c r="F19" i="47"/>
  <c r="H19" i="47"/>
  <c r="I19" i="47"/>
  <c r="K19" i="47"/>
  <c r="L19" i="47"/>
  <c r="M19" i="47"/>
  <c r="N19" i="47"/>
  <c r="O19" i="47"/>
  <c r="Q19" i="47"/>
  <c r="R19" i="47"/>
  <c r="S19" i="47"/>
  <c r="U19" i="47"/>
  <c r="V19" i="47"/>
  <c r="W19" i="47"/>
  <c r="X19" i="47"/>
  <c r="Y19" i="47"/>
  <c r="Z19" i="47"/>
  <c r="AA19" i="47"/>
  <c r="AC19" i="47"/>
  <c r="AD19" i="47"/>
  <c r="AE19" i="47"/>
  <c r="AF19" i="47"/>
  <c r="AG19" i="47"/>
  <c r="AH19" i="47"/>
  <c r="AI19" i="47"/>
  <c r="AJ19" i="47"/>
  <c r="AK19" i="47"/>
  <c r="AM19" i="47"/>
  <c r="AN19" i="47"/>
  <c r="AO19" i="47"/>
  <c r="AP19" i="47"/>
  <c r="AR19" i="47"/>
  <c r="AS19" i="47"/>
  <c r="AT19" i="47"/>
  <c r="AU19" i="47"/>
  <c r="AW19" i="47"/>
  <c r="AY19" i="47"/>
  <c r="A20" i="47"/>
  <c r="B20" i="47"/>
  <c r="D20" i="47"/>
  <c r="E20" i="47"/>
  <c r="F20" i="47"/>
  <c r="H20" i="47"/>
  <c r="I20" i="47"/>
  <c r="K20" i="47"/>
  <c r="L20" i="47"/>
  <c r="M20" i="47"/>
  <c r="N20" i="47"/>
  <c r="O20" i="47"/>
  <c r="Q20" i="47"/>
  <c r="R20" i="47"/>
  <c r="S20" i="47"/>
  <c r="U20" i="47"/>
  <c r="V20" i="47"/>
  <c r="W20" i="47"/>
  <c r="X20" i="47"/>
  <c r="Y20" i="47"/>
  <c r="Z20" i="47"/>
  <c r="AA20" i="47"/>
  <c r="AC20" i="47"/>
  <c r="AD20" i="47"/>
  <c r="AE20" i="47"/>
  <c r="AF20" i="47"/>
  <c r="AG20" i="47"/>
  <c r="AH20" i="47"/>
  <c r="AI20" i="47"/>
  <c r="AJ20" i="47"/>
  <c r="AK20" i="47"/>
  <c r="AM20" i="47"/>
  <c r="AN20" i="47"/>
  <c r="AO20" i="47"/>
  <c r="AP20" i="47"/>
  <c r="AR20" i="47"/>
  <c r="AS20" i="47"/>
  <c r="AT20" i="47"/>
  <c r="AU20" i="47"/>
  <c r="AW20" i="47"/>
  <c r="AY20" i="47"/>
  <c r="A21" i="47"/>
  <c r="B21" i="47"/>
  <c r="D21" i="47"/>
  <c r="E21" i="47"/>
  <c r="F21" i="47"/>
  <c r="H21" i="47"/>
  <c r="I21" i="47"/>
  <c r="K21" i="47"/>
  <c r="L21" i="47"/>
  <c r="M21" i="47"/>
  <c r="N21" i="47"/>
  <c r="O21" i="47"/>
  <c r="Q21" i="47"/>
  <c r="R21" i="47"/>
  <c r="S21" i="47"/>
  <c r="U21" i="47"/>
  <c r="V21" i="47"/>
  <c r="W21" i="47"/>
  <c r="X21" i="47"/>
  <c r="Y21" i="47"/>
  <c r="Z21" i="47"/>
  <c r="AA21" i="47"/>
  <c r="AC21" i="47"/>
  <c r="AD21" i="47"/>
  <c r="AE21" i="47"/>
  <c r="AF21" i="47"/>
  <c r="AG21" i="47"/>
  <c r="AH21" i="47"/>
  <c r="AI21" i="47"/>
  <c r="AJ21" i="47"/>
  <c r="AK21" i="47"/>
  <c r="AM21" i="47"/>
  <c r="AN21" i="47"/>
  <c r="AO21" i="47"/>
  <c r="AP21" i="47"/>
  <c r="AR21" i="47"/>
  <c r="AS21" i="47"/>
  <c r="AT21" i="47"/>
  <c r="AU21" i="47"/>
  <c r="AW21" i="47"/>
  <c r="AY21" i="47"/>
  <c r="A22" i="47"/>
  <c r="B22" i="47"/>
  <c r="D22" i="47"/>
  <c r="E22" i="47"/>
  <c r="F22" i="47"/>
  <c r="H22" i="47"/>
  <c r="I22" i="47"/>
  <c r="K22" i="47"/>
  <c r="L22" i="47"/>
  <c r="M22" i="47"/>
  <c r="N22" i="47"/>
  <c r="O22" i="47"/>
  <c r="Q22" i="47"/>
  <c r="R22" i="47"/>
  <c r="S22" i="47"/>
  <c r="U22" i="47"/>
  <c r="V22" i="47"/>
  <c r="W22" i="47"/>
  <c r="X22" i="47"/>
  <c r="Y22" i="47"/>
  <c r="Z22" i="47"/>
  <c r="AA22" i="47"/>
  <c r="AC22" i="47"/>
  <c r="AD22" i="47"/>
  <c r="AE22" i="47"/>
  <c r="AF22" i="47"/>
  <c r="AG22" i="47"/>
  <c r="AH22" i="47"/>
  <c r="AI22" i="47"/>
  <c r="AJ22" i="47"/>
  <c r="AK22" i="47"/>
  <c r="AM22" i="47"/>
  <c r="AN22" i="47"/>
  <c r="AO22" i="47"/>
  <c r="AP22" i="47"/>
  <c r="AR22" i="47"/>
  <c r="AS22" i="47"/>
  <c r="AT22" i="47"/>
  <c r="AU22" i="47"/>
  <c r="AW22" i="47"/>
  <c r="AY22" i="47"/>
  <c r="A23" i="47"/>
  <c r="B23" i="47"/>
  <c r="D23" i="47"/>
  <c r="E23" i="47"/>
  <c r="F23" i="47"/>
  <c r="H23" i="47"/>
  <c r="I23" i="47"/>
  <c r="K23" i="47"/>
  <c r="L23" i="47"/>
  <c r="M23" i="47"/>
  <c r="N23" i="47"/>
  <c r="O23" i="47"/>
  <c r="Q23" i="47"/>
  <c r="R23" i="47"/>
  <c r="S23" i="47"/>
  <c r="U23" i="47"/>
  <c r="V23" i="47"/>
  <c r="W23" i="47"/>
  <c r="X23" i="47"/>
  <c r="Y23" i="47"/>
  <c r="Z23" i="47"/>
  <c r="AA23" i="47"/>
  <c r="AC23" i="47"/>
  <c r="AD23" i="47"/>
  <c r="AE23" i="47"/>
  <c r="AF23" i="47"/>
  <c r="AG23" i="47"/>
  <c r="AH23" i="47"/>
  <c r="AI23" i="47"/>
  <c r="AJ23" i="47"/>
  <c r="AK23" i="47"/>
  <c r="AM23" i="47"/>
  <c r="AN23" i="47"/>
  <c r="AO23" i="47"/>
  <c r="AP23" i="47"/>
  <c r="AR23" i="47"/>
  <c r="AS23" i="47"/>
  <c r="AT23" i="47"/>
  <c r="AU23" i="47"/>
  <c r="AW23" i="47"/>
  <c r="AY23" i="47"/>
  <c r="A24" i="47"/>
  <c r="B24" i="47"/>
  <c r="D24" i="47"/>
  <c r="E24" i="47"/>
  <c r="F24" i="47"/>
  <c r="H24" i="47"/>
  <c r="I24" i="47"/>
  <c r="K24" i="47"/>
  <c r="L24" i="47"/>
  <c r="M24" i="47"/>
  <c r="N24" i="47"/>
  <c r="O24" i="47"/>
  <c r="Q24" i="47"/>
  <c r="R24" i="47"/>
  <c r="S24" i="47"/>
  <c r="U24" i="47"/>
  <c r="V24" i="47"/>
  <c r="W24" i="47"/>
  <c r="X24" i="47"/>
  <c r="Y24" i="47"/>
  <c r="Z24" i="47"/>
  <c r="AA24" i="47"/>
  <c r="AC24" i="47"/>
  <c r="AD24" i="47"/>
  <c r="AE24" i="47"/>
  <c r="AF24" i="47"/>
  <c r="AG24" i="47"/>
  <c r="AH24" i="47"/>
  <c r="AI24" i="47"/>
  <c r="AJ24" i="47"/>
  <c r="AK24" i="47"/>
  <c r="AM24" i="47"/>
  <c r="AN24" i="47"/>
  <c r="AO24" i="47"/>
  <c r="AP24" i="47"/>
  <c r="AR24" i="47"/>
  <c r="AS24" i="47"/>
  <c r="AT24" i="47"/>
  <c r="AU24" i="47"/>
  <c r="AW24" i="47"/>
  <c r="AY24" i="47"/>
  <c r="A25" i="47"/>
  <c r="B25" i="47"/>
  <c r="D25" i="47"/>
  <c r="E25" i="47"/>
  <c r="F25" i="47"/>
  <c r="H25" i="47"/>
  <c r="I25" i="47"/>
  <c r="K25" i="47"/>
  <c r="L25" i="47"/>
  <c r="M25" i="47"/>
  <c r="N25" i="47"/>
  <c r="O25" i="47"/>
  <c r="Q25" i="47"/>
  <c r="R25" i="47"/>
  <c r="S25" i="47"/>
  <c r="U25" i="47"/>
  <c r="V25" i="47"/>
  <c r="W25" i="47"/>
  <c r="X25" i="47"/>
  <c r="Y25" i="47"/>
  <c r="Z25" i="47"/>
  <c r="AA25" i="47"/>
  <c r="AC25" i="47"/>
  <c r="AD25" i="47"/>
  <c r="AE25" i="47"/>
  <c r="AF25" i="47"/>
  <c r="AG25" i="47"/>
  <c r="AH25" i="47"/>
  <c r="AI25" i="47"/>
  <c r="AJ25" i="47"/>
  <c r="AK25" i="47"/>
  <c r="AM25" i="47"/>
  <c r="AN25" i="47"/>
  <c r="AO25" i="47"/>
  <c r="AP25" i="47"/>
  <c r="AR25" i="47"/>
  <c r="AS25" i="47"/>
  <c r="AT25" i="47"/>
  <c r="AU25" i="47"/>
  <c r="AW25" i="47"/>
  <c r="AY25" i="47"/>
  <c r="A26" i="47"/>
  <c r="B26" i="47"/>
  <c r="D26" i="47"/>
  <c r="E26" i="47"/>
  <c r="F26" i="47"/>
  <c r="H26" i="47"/>
  <c r="I26" i="47"/>
  <c r="K26" i="47"/>
  <c r="L26" i="47"/>
  <c r="M26" i="47"/>
  <c r="N26" i="47"/>
  <c r="O26" i="47"/>
  <c r="Q26" i="47"/>
  <c r="R26" i="47"/>
  <c r="S26" i="47"/>
  <c r="U26" i="47"/>
  <c r="V26" i="47"/>
  <c r="W26" i="47"/>
  <c r="X26" i="47"/>
  <c r="Y26" i="47"/>
  <c r="Z26" i="47"/>
  <c r="AA26" i="47"/>
  <c r="AC26" i="47"/>
  <c r="AD26" i="47"/>
  <c r="AE26" i="47"/>
  <c r="AF26" i="47"/>
  <c r="AG26" i="47"/>
  <c r="AH26" i="47"/>
  <c r="AI26" i="47"/>
  <c r="AJ26" i="47"/>
  <c r="AK26" i="47"/>
  <c r="AM26" i="47"/>
  <c r="AN26" i="47"/>
  <c r="AO26" i="47"/>
  <c r="AP26" i="47"/>
  <c r="AR26" i="47"/>
  <c r="AS26" i="47"/>
  <c r="AT26" i="47"/>
  <c r="AU26" i="47"/>
  <c r="AW26" i="47"/>
  <c r="AY26" i="47"/>
  <c r="A27" i="47"/>
  <c r="B27" i="47"/>
  <c r="D27" i="47"/>
  <c r="E27" i="47"/>
  <c r="F27" i="47"/>
  <c r="H27" i="47"/>
  <c r="I27" i="47"/>
  <c r="K27" i="47"/>
  <c r="L27" i="47"/>
  <c r="M27" i="47"/>
  <c r="N27" i="47"/>
  <c r="O27" i="47"/>
  <c r="Q27" i="47"/>
  <c r="R27" i="47"/>
  <c r="S27" i="47"/>
  <c r="U27" i="47"/>
  <c r="V27" i="47"/>
  <c r="W27" i="47"/>
  <c r="X27" i="47"/>
  <c r="Y27" i="47"/>
  <c r="Z27" i="47"/>
  <c r="AA27" i="47"/>
  <c r="AC27" i="47"/>
  <c r="AD27" i="47"/>
  <c r="AE27" i="47"/>
  <c r="AF27" i="47"/>
  <c r="AG27" i="47"/>
  <c r="AH27" i="47"/>
  <c r="AI27" i="47"/>
  <c r="AJ27" i="47"/>
  <c r="AK27" i="47"/>
  <c r="AM27" i="47"/>
  <c r="AN27" i="47"/>
  <c r="AO27" i="47"/>
  <c r="AP27" i="47"/>
  <c r="AR27" i="47"/>
  <c r="AS27" i="47"/>
  <c r="AT27" i="47"/>
  <c r="AU27" i="47"/>
  <c r="AW27" i="47"/>
  <c r="AY27" i="47"/>
  <c r="A28" i="47"/>
  <c r="B28" i="47"/>
  <c r="D28" i="47"/>
  <c r="E28" i="47"/>
  <c r="F28" i="47"/>
  <c r="H28" i="47"/>
  <c r="I28" i="47"/>
  <c r="K28" i="47"/>
  <c r="L28" i="47"/>
  <c r="M28" i="47"/>
  <c r="N28" i="47"/>
  <c r="O28" i="47"/>
  <c r="Q28" i="47"/>
  <c r="R28" i="47"/>
  <c r="S28" i="47"/>
  <c r="U28" i="47"/>
  <c r="V28" i="47"/>
  <c r="W28" i="47"/>
  <c r="X28" i="47"/>
  <c r="Y28" i="47"/>
  <c r="Z28" i="47"/>
  <c r="AA28" i="47"/>
  <c r="AC28" i="47"/>
  <c r="AD28" i="47"/>
  <c r="AE28" i="47"/>
  <c r="AF28" i="47"/>
  <c r="AG28" i="47"/>
  <c r="AH28" i="47"/>
  <c r="AI28" i="47"/>
  <c r="AJ28" i="47"/>
  <c r="AK28" i="47"/>
  <c r="AM28" i="47"/>
  <c r="AN28" i="47"/>
  <c r="AO28" i="47"/>
  <c r="AP28" i="47"/>
  <c r="AR28" i="47"/>
  <c r="AS28" i="47"/>
  <c r="AT28" i="47"/>
  <c r="AU28" i="47"/>
  <c r="AW28" i="47"/>
  <c r="AY28" i="47"/>
  <c r="A29" i="47"/>
  <c r="B29" i="47"/>
  <c r="D29" i="47"/>
  <c r="E29" i="47"/>
  <c r="F29" i="47"/>
  <c r="H29" i="47"/>
  <c r="I29" i="47"/>
  <c r="K29" i="47"/>
  <c r="L29" i="47"/>
  <c r="M29" i="47"/>
  <c r="N29" i="47"/>
  <c r="O29" i="47"/>
  <c r="Q29" i="47"/>
  <c r="R29" i="47"/>
  <c r="S29" i="47"/>
  <c r="U29" i="47"/>
  <c r="V29" i="47"/>
  <c r="W29" i="47"/>
  <c r="X29" i="47"/>
  <c r="Y29" i="47"/>
  <c r="Z29" i="47"/>
  <c r="AA29" i="47"/>
  <c r="AC29" i="47"/>
  <c r="AD29" i="47"/>
  <c r="AE29" i="47"/>
  <c r="AF29" i="47"/>
  <c r="AG29" i="47"/>
  <c r="AH29" i="47"/>
  <c r="AI29" i="47"/>
  <c r="AJ29" i="47"/>
  <c r="AK29" i="47"/>
  <c r="AM29" i="47"/>
  <c r="AN29" i="47"/>
  <c r="AO29" i="47"/>
  <c r="AP29" i="47"/>
  <c r="AR29" i="47"/>
  <c r="AS29" i="47"/>
  <c r="AT29" i="47"/>
  <c r="AU29" i="47"/>
  <c r="AW29" i="47"/>
  <c r="AY29" i="47"/>
  <c r="A30" i="47"/>
  <c r="B30" i="47"/>
  <c r="D30" i="47"/>
  <c r="E30" i="47"/>
  <c r="F30" i="47"/>
  <c r="H30" i="47"/>
  <c r="I30" i="47"/>
  <c r="K30" i="47"/>
  <c r="L30" i="47"/>
  <c r="M30" i="47"/>
  <c r="N30" i="47"/>
  <c r="O30" i="47"/>
  <c r="Q30" i="47"/>
  <c r="R30" i="47"/>
  <c r="S30" i="47"/>
  <c r="U30" i="47"/>
  <c r="V30" i="47"/>
  <c r="W30" i="47"/>
  <c r="X30" i="47"/>
  <c r="Y30" i="47"/>
  <c r="Z30" i="47"/>
  <c r="AA30" i="47"/>
  <c r="AC30" i="47"/>
  <c r="AD30" i="47"/>
  <c r="AE30" i="47"/>
  <c r="AF30" i="47"/>
  <c r="AG30" i="47"/>
  <c r="AH30" i="47"/>
  <c r="AI30" i="47"/>
  <c r="AJ30" i="47"/>
  <c r="AK30" i="47"/>
  <c r="AM30" i="47"/>
  <c r="AN30" i="47"/>
  <c r="AO30" i="47"/>
  <c r="AP30" i="47"/>
  <c r="AR30" i="47"/>
  <c r="AS30" i="47"/>
  <c r="AT30" i="47"/>
  <c r="AU30" i="47"/>
  <c r="AW30" i="47"/>
  <c r="AY30" i="47"/>
  <c r="A31" i="47"/>
  <c r="B31" i="47"/>
  <c r="D31" i="47"/>
  <c r="E31" i="47"/>
  <c r="F31" i="47"/>
  <c r="H31" i="47"/>
  <c r="I31" i="47"/>
  <c r="K31" i="47"/>
  <c r="L31" i="47"/>
  <c r="M31" i="47"/>
  <c r="N31" i="47"/>
  <c r="O31" i="47"/>
  <c r="Q31" i="47"/>
  <c r="R31" i="47"/>
  <c r="S31" i="47"/>
  <c r="U31" i="47"/>
  <c r="V31" i="47"/>
  <c r="W31" i="47"/>
  <c r="X31" i="47"/>
  <c r="Y31" i="47"/>
  <c r="Z31" i="47"/>
  <c r="AA31" i="47"/>
  <c r="AC31" i="47"/>
  <c r="AD31" i="47"/>
  <c r="AE31" i="47"/>
  <c r="AF31" i="47"/>
  <c r="AG31" i="47"/>
  <c r="AH31" i="47"/>
  <c r="AI31" i="47"/>
  <c r="AJ31" i="47"/>
  <c r="AK31" i="47"/>
  <c r="AM31" i="47"/>
  <c r="AN31" i="47"/>
  <c r="AO31" i="47"/>
  <c r="AP31" i="47"/>
  <c r="AR31" i="47"/>
  <c r="AS31" i="47"/>
  <c r="AT31" i="47"/>
  <c r="AU31" i="47"/>
  <c r="AW31" i="47"/>
  <c r="AY31" i="47"/>
  <c r="A32" i="47"/>
  <c r="B32" i="47"/>
  <c r="D32" i="47"/>
  <c r="E32" i="47"/>
  <c r="F32" i="47"/>
  <c r="H32" i="47"/>
  <c r="I32" i="47"/>
  <c r="K32" i="47"/>
  <c r="L32" i="47"/>
  <c r="M32" i="47"/>
  <c r="N32" i="47"/>
  <c r="O32" i="47"/>
  <c r="Q32" i="47"/>
  <c r="R32" i="47"/>
  <c r="S32" i="47"/>
  <c r="U32" i="47"/>
  <c r="V32" i="47"/>
  <c r="W32" i="47"/>
  <c r="X32" i="47"/>
  <c r="Y32" i="47"/>
  <c r="Z32" i="47"/>
  <c r="AA32" i="47"/>
  <c r="AC32" i="47"/>
  <c r="AD32" i="47"/>
  <c r="AE32" i="47"/>
  <c r="AF32" i="47"/>
  <c r="AG32" i="47"/>
  <c r="AH32" i="47"/>
  <c r="AI32" i="47"/>
  <c r="AJ32" i="47"/>
  <c r="AK32" i="47"/>
  <c r="AM32" i="47"/>
  <c r="AN32" i="47"/>
  <c r="AO32" i="47"/>
  <c r="AP32" i="47"/>
  <c r="AR32" i="47"/>
  <c r="AS32" i="47"/>
  <c r="AT32" i="47"/>
  <c r="AU32" i="47"/>
  <c r="AW32" i="47"/>
  <c r="AY32" i="47"/>
  <c r="A33" i="47"/>
  <c r="B33" i="47"/>
  <c r="D33" i="47"/>
  <c r="E33" i="47"/>
  <c r="F33" i="47"/>
  <c r="H33" i="47"/>
  <c r="I33" i="47"/>
  <c r="K33" i="47"/>
  <c r="L33" i="47"/>
  <c r="M33" i="47"/>
  <c r="N33" i="47"/>
  <c r="O33" i="47"/>
  <c r="Q33" i="47"/>
  <c r="R33" i="47"/>
  <c r="S33" i="47"/>
  <c r="U33" i="47"/>
  <c r="V33" i="47"/>
  <c r="W33" i="47"/>
  <c r="X33" i="47"/>
  <c r="Y33" i="47"/>
  <c r="Z33" i="47"/>
  <c r="AA33" i="47"/>
  <c r="AC33" i="47"/>
  <c r="AD33" i="47"/>
  <c r="AE33" i="47"/>
  <c r="AF33" i="47"/>
  <c r="AG33" i="47"/>
  <c r="AH33" i="47"/>
  <c r="AI33" i="47"/>
  <c r="AJ33" i="47"/>
  <c r="AK33" i="47"/>
  <c r="AM33" i="47"/>
  <c r="AN33" i="47"/>
  <c r="AO33" i="47"/>
  <c r="AP33" i="47"/>
  <c r="AR33" i="47"/>
  <c r="AS33" i="47"/>
  <c r="AT33" i="47"/>
  <c r="AU33" i="47"/>
  <c r="AW33" i="47"/>
  <c r="AY33" i="47"/>
  <c r="A34" i="47"/>
  <c r="B34" i="47"/>
  <c r="D34" i="47"/>
  <c r="E34" i="47"/>
  <c r="F34" i="47"/>
  <c r="H34" i="47"/>
  <c r="I34" i="47"/>
  <c r="K34" i="47"/>
  <c r="L34" i="47"/>
  <c r="M34" i="47"/>
  <c r="N34" i="47"/>
  <c r="O34" i="47"/>
  <c r="Q34" i="47"/>
  <c r="R34" i="47"/>
  <c r="S34" i="47"/>
  <c r="U34" i="47"/>
  <c r="V34" i="47"/>
  <c r="W34" i="47"/>
  <c r="X34" i="47"/>
  <c r="Y34" i="47"/>
  <c r="Z34" i="47"/>
  <c r="AA34" i="47"/>
  <c r="AC34" i="47"/>
  <c r="AD34" i="47"/>
  <c r="AE34" i="47"/>
  <c r="AF34" i="47"/>
  <c r="AG34" i="47"/>
  <c r="AH34" i="47"/>
  <c r="AI34" i="47"/>
  <c r="AJ34" i="47"/>
  <c r="AK34" i="47"/>
  <c r="AM34" i="47"/>
  <c r="AN34" i="47"/>
  <c r="AO34" i="47"/>
  <c r="AP34" i="47"/>
  <c r="AR34" i="47"/>
  <c r="AS34" i="47"/>
  <c r="AT34" i="47"/>
  <c r="AU34" i="47"/>
  <c r="AW34" i="47"/>
  <c r="AY34" i="47"/>
  <c r="A35" i="47"/>
  <c r="B35" i="47"/>
  <c r="D35" i="47"/>
  <c r="E35" i="47"/>
  <c r="F35" i="47"/>
  <c r="H35" i="47"/>
  <c r="I35" i="47"/>
  <c r="K35" i="47"/>
  <c r="L35" i="47"/>
  <c r="M35" i="47"/>
  <c r="N35" i="47"/>
  <c r="O35" i="47"/>
  <c r="Q35" i="47"/>
  <c r="R35" i="47"/>
  <c r="S35" i="47"/>
  <c r="U35" i="47"/>
  <c r="V35" i="47"/>
  <c r="W35" i="47"/>
  <c r="X35" i="47"/>
  <c r="Y35" i="47"/>
  <c r="Z35" i="47"/>
  <c r="AA35" i="47"/>
  <c r="AC35" i="47"/>
  <c r="AD35" i="47"/>
  <c r="AE35" i="47"/>
  <c r="AF35" i="47"/>
  <c r="AG35" i="47"/>
  <c r="AH35" i="47"/>
  <c r="AI35" i="47"/>
  <c r="AJ35" i="47"/>
  <c r="AK35" i="47"/>
  <c r="AM35" i="47"/>
  <c r="AN35" i="47"/>
  <c r="AO35" i="47"/>
  <c r="AP35" i="47"/>
  <c r="AR35" i="47"/>
  <c r="AS35" i="47"/>
  <c r="AT35" i="47"/>
  <c r="AU35" i="47"/>
  <c r="AW35" i="47"/>
  <c r="AY35" i="47"/>
  <c r="A36" i="47"/>
  <c r="B36" i="47"/>
  <c r="D36" i="47"/>
  <c r="E36" i="47"/>
  <c r="F36" i="47"/>
  <c r="H36" i="47"/>
  <c r="I36" i="47"/>
  <c r="K36" i="47"/>
  <c r="L36" i="47"/>
  <c r="M36" i="47"/>
  <c r="N36" i="47"/>
  <c r="O36" i="47"/>
  <c r="Q36" i="47"/>
  <c r="R36" i="47"/>
  <c r="S36" i="47"/>
  <c r="U36" i="47"/>
  <c r="V36" i="47"/>
  <c r="W36" i="47"/>
  <c r="X36" i="47"/>
  <c r="Y36" i="47"/>
  <c r="Z36" i="47"/>
  <c r="AA36" i="47"/>
  <c r="AC36" i="47"/>
  <c r="AD36" i="47"/>
  <c r="AE36" i="47"/>
  <c r="AF36" i="47"/>
  <c r="AG36" i="47"/>
  <c r="AH36" i="47"/>
  <c r="AI36" i="47"/>
  <c r="AJ36" i="47"/>
  <c r="AK36" i="47"/>
  <c r="AM36" i="47"/>
  <c r="AN36" i="47"/>
  <c r="AO36" i="47"/>
  <c r="AP36" i="47"/>
  <c r="AR36" i="47"/>
  <c r="AS36" i="47"/>
  <c r="AT36" i="47"/>
  <c r="AU36" i="47"/>
  <c r="AW36" i="47"/>
  <c r="AY36" i="47"/>
  <c r="A37" i="47"/>
  <c r="B37" i="47"/>
  <c r="D37" i="47"/>
  <c r="E37" i="47"/>
  <c r="F37" i="47"/>
  <c r="H37" i="47"/>
  <c r="I37" i="47"/>
  <c r="K37" i="47"/>
  <c r="L37" i="47"/>
  <c r="M37" i="47"/>
  <c r="N37" i="47"/>
  <c r="O37" i="47"/>
  <c r="Q37" i="47"/>
  <c r="R37" i="47"/>
  <c r="S37" i="47"/>
  <c r="U37" i="47"/>
  <c r="V37" i="47"/>
  <c r="W37" i="47"/>
  <c r="X37" i="47"/>
  <c r="Y37" i="47"/>
  <c r="Z37" i="47"/>
  <c r="AA37" i="47"/>
  <c r="AC37" i="47"/>
  <c r="AD37" i="47"/>
  <c r="AE37" i="47"/>
  <c r="AF37" i="47"/>
  <c r="AG37" i="47"/>
  <c r="AH37" i="47"/>
  <c r="AI37" i="47"/>
  <c r="AJ37" i="47"/>
  <c r="AK37" i="47"/>
  <c r="AM37" i="47"/>
  <c r="AN37" i="47"/>
  <c r="AO37" i="47"/>
  <c r="AP37" i="47"/>
  <c r="AR37" i="47"/>
  <c r="AS37" i="47"/>
  <c r="AT37" i="47"/>
  <c r="AU37" i="47"/>
  <c r="AW37" i="47"/>
  <c r="AY37" i="47"/>
  <c r="A38" i="47"/>
  <c r="B38" i="47"/>
  <c r="D38" i="47"/>
  <c r="E38" i="47"/>
  <c r="F38" i="47"/>
  <c r="H38" i="47"/>
  <c r="I38" i="47"/>
  <c r="K38" i="47"/>
  <c r="L38" i="47"/>
  <c r="M38" i="47"/>
  <c r="N38" i="47"/>
  <c r="O38" i="47"/>
  <c r="Q38" i="47"/>
  <c r="R38" i="47"/>
  <c r="S38" i="47"/>
  <c r="U38" i="47"/>
  <c r="V38" i="47"/>
  <c r="W38" i="47"/>
  <c r="X38" i="47"/>
  <c r="Y38" i="47"/>
  <c r="Z38" i="47"/>
  <c r="AA38" i="47"/>
  <c r="AC38" i="47"/>
  <c r="AD38" i="47"/>
  <c r="AE38" i="47"/>
  <c r="AF38" i="47"/>
  <c r="AG38" i="47"/>
  <c r="AH38" i="47"/>
  <c r="AI38" i="47"/>
  <c r="AJ38" i="47"/>
  <c r="AK38" i="47"/>
  <c r="AM38" i="47"/>
  <c r="AN38" i="47"/>
  <c r="AO38" i="47"/>
  <c r="AP38" i="47"/>
  <c r="AR38" i="47"/>
  <c r="AS38" i="47"/>
  <c r="AT38" i="47"/>
  <c r="AU38" i="47"/>
  <c r="AW38" i="47"/>
  <c r="AY38" i="47"/>
  <c r="A39" i="47"/>
  <c r="B39" i="47"/>
  <c r="D39" i="47"/>
  <c r="E39" i="47"/>
  <c r="F39" i="47"/>
  <c r="H39" i="47"/>
  <c r="I39" i="47"/>
  <c r="K39" i="47"/>
  <c r="L39" i="47"/>
  <c r="M39" i="47"/>
  <c r="N39" i="47"/>
  <c r="O39" i="47"/>
  <c r="Q39" i="47"/>
  <c r="R39" i="47"/>
  <c r="S39" i="47"/>
  <c r="U39" i="47"/>
  <c r="V39" i="47"/>
  <c r="W39" i="47"/>
  <c r="X39" i="47"/>
  <c r="Y39" i="47"/>
  <c r="Z39" i="47"/>
  <c r="AA39" i="47"/>
  <c r="AC39" i="47"/>
  <c r="AD39" i="47"/>
  <c r="AE39" i="47"/>
  <c r="AF39" i="47"/>
  <c r="AG39" i="47"/>
  <c r="AH39" i="47"/>
  <c r="AI39" i="47"/>
  <c r="AJ39" i="47"/>
  <c r="AK39" i="47"/>
  <c r="AM39" i="47"/>
  <c r="AN39" i="47"/>
  <c r="AO39" i="47"/>
  <c r="AP39" i="47"/>
  <c r="AR39" i="47"/>
  <c r="AS39" i="47"/>
  <c r="AT39" i="47"/>
  <c r="AU39" i="47"/>
  <c r="AW39" i="47"/>
  <c r="AY39" i="47"/>
  <c r="A40" i="47"/>
  <c r="B40" i="47"/>
  <c r="D40" i="47"/>
  <c r="E40" i="47"/>
  <c r="F40" i="47"/>
  <c r="H40" i="47"/>
  <c r="I40" i="47"/>
  <c r="K40" i="47"/>
  <c r="L40" i="47"/>
  <c r="M40" i="47"/>
  <c r="N40" i="47"/>
  <c r="O40" i="47"/>
  <c r="Q40" i="47"/>
  <c r="R40" i="47"/>
  <c r="S40" i="47"/>
  <c r="U40" i="47"/>
  <c r="V40" i="47"/>
  <c r="W40" i="47"/>
  <c r="X40" i="47"/>
  <c r="Y40" i="47"/>
  <c r="Z40" i="47"/>
  <c r="AA40" i="47"/>
  <c r="AC40" i="47"/>
  <c r="AD40" i="47"/>
  <c r="AE40" i="47"/>
  <c r="AF40" i="47"/>
  <c r="AG40" i="47"/>
  <c r="AH40" i="47"/>
  <c r="AI40" i="47"/>
  <c r="AJ40" i="47"/>
  <c r="AK40" i="47"/>
  <c r="AM40" i="47"/>
  <c r="AN40" i="47"/>
  <c r="AO40" i="47"/>
  <c r="AP40" i="47"/>
  <c r="AR40" i="47"/>
  <c r="AS40" i="47"/>
  <c r="AT40" i="47"/>
  <c r="AU40" i="47"/>
  <c r="AW40" i="47"/>
  <c r="AY40" i="47"/>
  <c r="A41" i="47"/>
  <c r="B41" i="47"/>
  <c r="D41" i="47"/>
  <c r="E41" i="47"/>
  <c r="F41" i="47"/>
  <c r="H41" i="47"/>
  <c r="I41" i="47"/>
  <c r="K41" i="47"/>
  <c r="L41" i="47"/>
  <c r="M41" i="47"/>
  <c r="N41" i="47"/>
  <c r="O41" i="47"/>
  <c r="Q41" i="47"/>
  <c r="R41" i="47"/>
  <c r="S41" i="47"/>
  <c r="U41" i="47"/>
  <c r="V41" i="47"/>
  <c r="W41" i="47"/>
  <c r="X41" i="47"/>
  <c r="Y41" i="47"/>
  <c r="Z41" i="47"/>
  <c r="AA41" i="47"/>
  <c r="AC41" i="47"/>
  <c r="AD41" i="47"/>
  <c r="AE41" i="47"/>
  <c r="AF41" i="47"/>
  <c r="AG41" i="47"/>
  <c r="AH41" i="47"/>
  <c r="AI41" i="47"/>
  <c r="AJ41" i="47"/>
  <c r="AK41" i="47"/>
  <c r="AM41" i="47"/>
  <c r="AN41" i="47"/>
  <c r="AO41" i="47"/>
  <c r="AP41" i="47"/>
  <c r="AR41" i="47"/>
  <c r="AS41" i="47"/>
  <c r="AT41" i="47"/>
  <c r="AU41" i="47"/>
  <c r="AW41" i="47"/>
  <c r="AY41" i="47"/>
  <c r="A42" i="47"/>
  <c r="B42" i="47"/>
  <c r="D42" i="47"/>
  <c r="E42" i="47"/>
  <c r="F42" i="47"/>
  <c r="H42" i="47"/>
  <c r="I42" i="47"/>
  <c r="K42" i="47"/>
  <c r="L42" i="47"/>
  <c r="M42" i="47"/>
  <c r="N42" i="47"/>
  <c r="O42" i="47"/>
  <c r="Q42" i="47"/>
  <c r="R42" i="47"/>
  <c r="S42" i="47"/>
  <c r="U42" i="47"/>
  <c r="V42" i="47"/>
  <c r="W42" i="47"/>
  <c r="X42" i="47"/>
  <c r="Y42" i="47"/>
  <c r="Z42" i="47"/>
  <c r="AA42" i="47"/>
  <c r="AC42" i="47"/>
  <c r="AD42" i="47"/>
  <c r="AE42" i="47"/>
  <c r="AF42" i="47"/>
  <c r="AG42" i="47"/>
  <c r="AH42" i="47"/>
  <c r="AI42" i="47"/>
  <c r="AJ42" i="47"/>
  <c r="AK42" i="47"/>
  <c r="AM42" i="47"/>
  <c r="AN42" i="47"/>
  <c r="AO42" i="47"/>
  <c r="AP42" i="47"/>
  <c r="AR42" i="47"/>
  <c r="AS42" i="47"/>
  <c r="AT42" i="47"/>
  <c r="AU42" i="47"/>
  <c r="AW42" i="47"/>
  <c r="AY42" i="47"/>
  <c r="A43" i="47"/>
  <c r="B43" i="47"/>
  <c r="D43" i="47"/>
  <c r="E43" i="47"/>
  <c r="F43" i="47"/>
  <c r="H43" i="47"/>
  <c r="I43" i="47"/>
  <c r="K43" i="47"/>
  <c r="L43" i="47"/>
  <c r="M43" i="47"/>
  <c r="N43" i="47"/>
  <c r="O43" i="47"/>
  <c r="Q43" i="47"/>
  <c r="R43" i="47"/>
  <c r="S43" i="47"/>
  <c r="U43" i="47"/>
  <c r="V43" i="47"/>
  <c r="W43" i="47"/>
  <c r="X43" i="47"/>
  <c r="Y43" i="47"/>
  <c r="Z43" i="47"/>
  <c r="AA43" i="47"/>
  <c r="AC43" i="47"/>
  <c r="AD43" i="47"/>
  <c r="AE43" i="47"/>
  <c r="AF43" i="47"/>
  <c r="AG43" i="47"/>
  <c r="AH43" i="47"/>
  <c r="AI43" i="47"/>
  <c r="AJ43" i="47"/>
  <c r="AK43" i="47"/>
  <c r="AM43" i="47"/>
  <c r="AN43" i="47"/>
  <c r="AO43" i="47"/>
  <c r="AP43" i="47"/>
  <c r="AR43" i="47"/>
  <c r="AS43" i="47"/>
  <c r="AT43" i="47"/>
  <c r="AU43" i="47"/>
  <c r="AW43" i="47"/>
  <c r="AY43" i="47"/>
  <c r="A44" i="47"/>
  <c r="B44" i="47"/>
  <c r="D44" i="47"/>
  <c r="E44" i="47"/>
  <c r="F44" i="47"/>
  <c r="H44" i="47"/>
  <c r="I44" i="47"/>
  <c r="K44" i="47"/>
  <c r="L44" i="47"/>
  <c r="M44" i="47"/>
  <c r="N44" i="47"/>
  <c r="O44" i="47"/>
  <c r="Q44" i="47"/>
  <c r="R44" i="47"/>
  <c r="S44" i="47"/>
  <c r="U44" i="47"/>
  <c r="V44" i="47"/>
  <c r="W44" i="47"/>
  <c r="X44" i="47"/>
  <c r="Y44" i="47"/>
  <c r="Z44" i="47"/>
  <c r="AA44" i="47"/>
  <c r="AC44" i="47"/>
  <c r="AD44" i="47"/>
  <c r="AE44" i="47"/>
  <c r="AF44" i="47"/>
  <c r="AG44" i="47"/>
  <c r="AH44" i="47"/>
  <c r="AI44" i="47"/>
  <c r="AJ44" i="47"/>
  <c r="AK44" i="47"/>
  <c r="AM44" i="47"/>
  <c r="AN44" i="47"/>
  <c r="AO44" i="47"/>
  <c r="AP44" i="47"/>
  <c r="AR44" i="47"/>
  <c r="AS44" i="47"/>
  <c r="AT44" i="47"/>
  <c r="AU44" i="47"/>
  <c r="AW44" i="47"/>
  <c r="AY44" i="47"/>
  <c r="A45" i="47"/>
  <c r="B45" i="47"/>
  <c r="D45" i="47"/>
  <c r="E45" i="47"/>
  <c r="F45" i="47"/>
  <c r="H45" i="47"/>
  <c r="I45" i="47"/>
  <c r="K45" i="47"/>
  <c r="L45" i="47"/>
  <c r="M45" i="47"/>
  <c r="N45" i="47"/>
  <c r="O45" i="47"/>
  <c r="Q45" i="47"/>
  <c r="R45" i="47"/>
  <c r="S45" i="47"/>
  <c r="U45" i="47"/>
  <c r="V45" i="47"/>
  <c r="W45" i="47"/>
  <c r="X45" i="47"/>
  <c r="Y45" i="47"/>
  <c r="Z45" i="47"/>
  <c r="AA45" i="47"/>
  <c r="AC45" i="47"/>
  <c r="AD45" i="47"/>
  <c r="AE45" i="47"/>
  <c r="AF45" i="47"/>
  <c r="AG45" i="47"/>
  <c r="AH45" i="47"/>
  <c r="AI45" i="47"/>
  <c r="AJ45" i="47"/>
  <c r="AK45" i="47"/>
  <c r="AM45" i="47"/>
  <c r="AN45" i="47"/>
  <c r="AO45" i="47"/>
  <c r="AP45" i="47"/>
  <c r="AR45" i="47"/>
  <c r="AS45" i="47"/>
  <c r="AT45" i="47"/>
  <c r="AU45" i="47"/>
  <c r="AW45" i="47"/>
  <c r="AY45" i="47"/>
  <c r="A46" i="47"/>
  <c r="B46" i="47"/>
  <c r="D46" i="47"/>
  <c r="E46" i="47"/>
  <c r="F46" i="47"/>
  <c r="H46" i="47"/>
  <c r="I46" i="47"/>
  <c r="K46" i="47"/>
  <c r="L46" i="47"/>
  <c r="M46" i="47"/>
  <c r="N46" i="47"/>
  <c r="O46" i="47"/>
  <c r="Q46" i="47"/>
  <c r="R46" i="47"/>
  <c r="S46" i="47"/>
  <c r="U46" i="47"/>
  <c r="V46" i="47"/>
  <c r="W46" i="47"/>
  <c r="X46" i="47"/>
  <c r="Y46" i="47"/>
  <c r="Z46" i="47"/>
  <c r="AA46" i="47"/>
  <c r="AC46" i="47"/>
  <c r="AD46" i="47"/>
  <c r="AE46" i="47"/>
  <c r="AF46" i="47"/>
  <c r="AG46" i="47"/>
  <c r="AH46" i="47"/>
  <c r="AI46" i="47"/>
  <c r="AJ46" i="47"/>
  <c r="AK46" i="47"/>
  <c r="AM46" i="47"/>
  <c r="AN46" i="47"/>
  <c r="AO46" i="47"/>
  <c r="AP46" i="47"/>
  <c r="AR46" i="47"/>
  <c r="AS46" i="47"/>
  <c r="AT46" i="47"/>
  <c r="AU46" i="47"/>
  <c r="AW46" i="47"/>
  <c r="AY46" i="47"/>
  <c r="A47" i="47"/>
  <c r="B47" i="47"/>
  <c r="D47" i="47"/>
  <c r="E47" i="47"/>
  <c r="F47" i="47"/>
  <c r="H47" i="47"/>
  <c r="I47" i="47"/>
  <c r="K47" i="47"/>
  <c r="L47" i="47"/>
  <c r="M47" i="47"/>
  <c r="N47" i="47"/>
  <c r="O47" i="47"/>
  <c r="Q47" i="47"/>
  <c r="R47" i="47"/>
  <c r="S47" i="47"/>
  <c r="U47" i="47"/>
  <c r="V47" i="47"/>
  <c r="W47" i="47"/>
  <c r="X47" i="47"/>
  <c r="Y47" i="47"/>
  <c r="Z47" i="47"/>
  <c r="AA47" i="47"/>
  <c r="AC47" i="47"/>
  <c r="AD47" i="47"/>
  <c r="AE47" i="47"/>
  <c r="AF47" i="47"/>
  <c r="AG47" i="47"/>
  <c r="AH47" i="47"/>
  <c r="AI47" i="47"/>
  <c r="AJ47" i="47"/>
  <c r="AK47" i="47"/>
  <c r="AM47" i="47"/>
  <c r="AN47" i="47"/>
  <c r="AO47" i="47"/>
  <c r="AP47" i="47"/>
  <c r="AR47" i="47"/>
  <c r="AS47" i="47"/>
  <c r="AT47" i="47"/>
  <c r="AU47" i="47"/>
  <c r="AW47" i="47"/>
  <c r="AY47" i="47"/>
  <c r="A48" i="47"/>
  <c r="B48" i="47"/>
  <c r="D48" i="47"/>
  <c r="E48" i="47"/>
  <c r="F48" i="47"/>
  <c r="H48" i="47"/>
  <c r="I48" i="47"/>
  <c r="K48" i="47"/>
  <c r="L48" i="47"/>
  <c r="M48" i="47"/>
  <c r="N48" i="47"/>
  <c r="O48" i="47"/>
  <c r="Q48" i="47"/>
  <c r="R48" i="47"/>
  <c r="S48" i="47"/>
  <c r="U48" i="47"/>
  <c r="V48" i="47"/>
  <c r="W48" i="47"/>
  <c r="X48" i="47"/>
  <c r="Y48" i="47"/>
  <c r="Z48" i="47"/>
  <c r="AA48" i="47"/>
  <c r="AC48" i="47"/>
  <c r="AD48" i="47"/>
  <c r="AE48" i="47"/>
  <c r="AF48" i="47"/>
  <c r="AG48" i="47"/>
  <c r="AH48" i="47"/>
  <c r="AI48" i="47"/>
  <c r="AJ48" i="47"/>
  <c r="AK48" i="47"/>
  <c r="AM48" i="47"/>
  <c r="AN48" i="47"/>
  <c r="AO48" i="47"/>
  <c r="AP48" i="47"/>
  <c r="AR48" i="47"/>
  <c r="AS48" i="47"/>
  <c r="AT48" i="47"/>
  <c r="AU48" i="47"/>
  <c r="AW48" i="47"/>
  <c r="AY48" i="47"/>
  <c r="A49" i="47"/>
  <c r="B49" i="47"/>
  <c r="D49" i="47"/>
  <c r="E49" i="47"/>
  <c r="F49" i="47"/>
  <c r="H49" i="47"/>
  <c r="I49" i="47"/>
  <c r="K49" i="47"/>
  <c r="L49" i="47"/>
  <c r="M49" i="47"/>
  <c r="N49" i="47"/>
  <c r="O49" i="47"/>
  <c r="Q49" i="47"/>
  <c r="R49" i="47"/>
  <c r="S49" i="47"/>
  <c r="U49" i="47"/>
  <c r="V49" i="47"/>
  <c r="W49" i="47"/>
  <c r="X49" i="47"/>
  <c r="Y49" i="47"/>
  <c r="Z49" i="47"/>
  <c r="AA49" i="47"/>
  <c r="AC49" i="47"/>
  <c r="AD49" i="47"/>
  <c r="AE49" i="47"/>
  <c r="AF49" i="47"/>
  <c r="AG49" i="47"/>
  <c r="AH49" i="47"/>
  <c r="AI49" i="47"/>
  <c r="AJ49" i="47"/>
  <c r="AK49" i="47"/>
  <c r="AM49" i="47"/>
  <c r="AN49" i="47"/>
  <c r="AO49" i="47"/>
  <c r="AP49" i="47"/>
  <c r="AR49" i="47"/>
  <c r="AS49" i="47"/>
  <c r="AT49" i="47"/>
  <c r="AU49" i="47"/>
  <c r="AW49" i="47"/>
  <c r="AY49" i="47"/>
  <c r="A50" i="47"/>
  <c r="B50" i="47"/>
  <c r="D50" i="47"/>
  <c r="E50" i="47"/>
  <c r="F50" i="47"/>
  <c r="H50" i="47"/>
  <c r="I50" i="47"/>
  <c r="K50" i="47"/>
  <c r="L50" i="47"/>
  <c r="M50" i="47"/>
  <c r="N50" i="47"/>
  <c r="O50" i="47"/>
  <c r="Q50" i="47"/>
  <c r="R50" i="47"/>
  <c r="S50" i="47"/>
  <c r="U50" i="47"/>
  <c r="V50" i="47"/>
  <c r="W50" i="47"/>
  <c r="X50" i="47"/>
  <c r="Y50" i="47"/>
  <c r="Z50" i="47"/>
  <c r="AA50" i="47"/>
  <c r="AC50" i="47"/>
  <c r="AD50" i="47"/>
  <c r="AE50" i="47"/>
  <c r="AF50" i="47"/>
  <c r="AG50" i="47"/>
  <c r="AH50" i="47"/>
  <c r="AI50" i="47"/>
  <c r="AJ50" i="47"/>
  <c r="AK50" i="47"/>
  <c r="AM50" i="47"/>
  <c r="AN50" i="47"/>
  <c r="AO50" i="47"/>
  <c r="AP50" i="47"/>
  <c r="AR50" i="47"/>
  <c r="AS50" i="47"/>
  <c r="AT50" i="47"/>
  <c r="AU50" i="47"/>
  <c r="AW50" i="47"/>
  <c r="AY50" i="47"/>
  <c r="A51" i="47"/>
  <c r="B51" i="47"/>
  <c r="D51" i="47"/>
  <c r="E51" i="47"/>
  <c r="F51" i="47"/>
  <c r="H51" i="47"/>
  <c r="I51" i="47"/>
  <c r="K51" i="47"/>
  <c r="L51" i="47"/>
  <c r="M51" i="47"/>
  <c r="N51" i="47"/>
  <c r="O51" i="47"/>
  <c r="Q51" i="47"/>
  <c r="R51" i="47"/>
  <c r="S51" i="47"/>
  <c r="U51" i="47"/>
  <c r="V51" i="47"/>
  <c r="W51" i="47"/>
  <c r="X51" i="47"/>
  <c r="Y51" i="47"/>
  <c r="Z51" i="47"/>
  <c r="AA51" i="47"/>
  <c r="AC51" i="47"/>
  <c r="AD51" i="47"/>
  <c r="AE51" i="47"/>
  <c r="AF51" i="47"/>
  <c r="AG51" i="47"/>
  <c r="AH51" i="47"/>
  <c r="AI51" i="47"/>
  <c r="AJ51" i="47"/>
  <c r="AK51" i="47"/>
  <c r="AM51" i="47"/>
  <c r="AN51" i="47"/>
  <c r="AO51" i="47"/>
  <c r="AP51" i="47"/>
  <c r="AR51" i="47"/>
  <c r="AS51" i="47"/>
  <c r="AT51" i="47"/>
  <c r="AU51" i="47"/>
  <c r="AW51" i="47"/>
  <c r="AY51" i="47"/>
  <c r="A52" i="47"/>
  <c r="B52" i="47"/>
  <c r="D52" i="47"/>
  <c r="E52" i="47"/>
  <c r="F52" i="47"/>
  <c r="H52" i="47"/>
  <c r="I52" i="47"/>
  <c r="K52" i="47"/>
  <c r="L52" i="47"/>
  <c r="M52" i="47"/>
  <c r="N52" i="47"/>
  <c r="O52" i="47"/>
  <c r="Q52" i="47"/>
  <c r="R52" i="47"/>
  <c r="S52" i="47"/>
  <c r="U52" i="47"/>
  <c r="V52" i="47"/>
  <c r="W52" i="47"/>
  <c r="X52" i="47"/>
  <c r="Y52" i="47"/>
  <c r="Z52" i="47"/>
  <c r="AA52" i="47"/>
  <c r="AC52" i="47"/>
  <c r="AD52" i="47"/>
  <c r="AE52" i="47"/>
  <c r="AF52" i="47"/>
  <c r="AG52" i="47"/>
  <c r="AH52" i="47"/>
  <c r="AI52" i="47"/>
  <c r="AJ52" i="47"/>
  <c r="AK52" i="47"/>
  <c r="AM52" i="47"/>
  <c r="AN52" i="47"/>
  <c r="AO52" i="47"/>
  <c r="AP52" i="47"/>
  <c r="AR52" i="47"/>
  <c r="AS52" i="47"/>
  <c r="AT52" i="47"/>
  <c r="AU52" i="47"/>
  <c r="AW52" i="47"/>
  <c r="AY52" i="47"/>
  <c r="A53" i="47"/>
  <c r="B53" i="47"/>
  <c r="D53" i="47"/>
  <c r="E53" i="47"/>
  <c r="F53" i="47"/>
  <c r="H53" i="47"/>
  <c r="I53" i="47"/>
  <c r="K53" i="47"/>
  <c r="L53" i="47"/>
  <c r="M53" i="47"/>
  <c r="N53" i="47"/>
  <c r="O53" i="47"/>
  <c r="Q53" i="47"/>
  <c r="R53" i="47"/>
  <c r="S53" i="47"/>
  <c r="U53" i="47"/>
  <c r="V53" i="47"/>
  <c r="W53" i="47"/>
  <c r="X53" i="47"/>
  <c r="Y53" i="47"/>
  <c r="Z53" i="47"/>
  <c r="AA53" i="47"/>
  <c r="AC53" i="47"/>
  <c r="AD53" i="47"/>
  <c r="AE53" i="47"/>
  <c r="AF53" i="47"/>
  <c r="AG53" i="47"/>
  <c r="AH53" i="47"/>
  <c r="AI53" i="47"/>
  <c r="AJ53" i="47"/>
  <c r="AK53" i="47"/>
  <c r="AM53" i="47"/>
  <c r="AN53" i="47"/>
  <c r="AO53" i="47"/>
  <c r="AP53" i="47"/>
  <c r="AR53" i="47"/>
  <c r="AS53" i="47"/>
  <c r="AT53" i="47"/>
  <c r="AU53" i="47"/>
  <c r="AW53" i="47"/>
  <c r="AY53" i="47"/>
  <c r="A54" i="47"/>
  <c r="B54" i="47"/>
  <c r="D54" i="47"/>
  <c r="E54" i="47"/>
  <c r="F54" i="47"/>
  <c r="H54" i="47"/>
  <c r="I54" i="47"/>
  <c r="K54" i="47"/>
  <c r="L54" i="47"/>
  <c r="M54" i="47"/>
  <c r="N54" i="47"/>
  <c r="O54" i="47"/>
  <c r="Q54" i="47"/>
  <c r="R54" i="47"/>
  <c r="S54" i="47"/>
  <c r="U54" i="47"/>
  <c r="V54" i="47"/>
  <c r="W54" i="47"/>
  <c r="X54" i="47"/>
  <c r="Y54" i="47"/>
  <c r="Z54" i="47"/>
  <c r="AA54" i="47"/>
  <c r="AC54" i="47"/>
  <c r="AD54" i="47"/>
  <c r="AE54" i="47"/>
  <c r="AF54" i="47"/>
  <c r="AG54" i="47"/>
  <c r="AH54" i="47"/>
  <c r="AI54" i="47"/>
  <c r="AJ54" i="47"/>
  <c r="AK54" i="47"/>
  <c r="AM54" i="47"/>
  <c r="AN54" i="47"/>
  <c r="AO54" i="47"/>
  <c r="AP54" i="47"/>
  <c r="AR54" i="47"/>
  <c r="AS54" i="47"/>
  <c r="AT54" i="47"/>
  <c r="AU54" i="47"/>
  <c r="AW54" i="47"/>
  <c r="AY54" i="47"/>
  <c r="A55" i="47"/>
  <c r="B55" i="47"/>
  <c r="D55" i="47"/>
  <c r="E55" i="47"/>
  <c r="F55" i="47"/>
  <c r="H55" i="47"/>
  <c r="I55" i="47"/>
  <c r="K55" i="47"/>
  <c r="L55" i="47"/>
  <c r="M55" i="47"/>
  <c r="N55" i="47"/>
  <c r="O55" i="47"/>
  <c r="Q55" i="47"/>
  <c r="R55" i="47"/>
  <c r="S55" i="47"/>
  <c r="U55" i="47"/>
  <c r="V55" i="47"/>
  <c r="W55" i="47"/>
  <c r="X55" i="47"/>
  <c r="Y55" i="47"/>
  <c r="Z55" i="47"/>
  <c r="AA55" i="47"/>
  <c r="AC55" i="47"/>
  <c r="AD55" i="47"/>
  <c r="AE55" i="47"/>
  <c r="AF55" i="47"/>
  <c r="AG55" i="47"/>
  <c r="AH55" i="47"/>
  <c r="AI55" i="47"/>
  <c r="AJ55" i="47"/>
  <c r="AK55" i="47"/>
  <c r="AM55" i="47"/>
  <c r="AN55" i="47"/>
  <c r="AO55" i="47"/>
  <c r="AP55" i="47"/>
  <c r="AR55" i="47"/>
  <c r="AS55" i="47"/>
  <c r="AT55" i="47"/>
  <c r="AU55" i="47"/>
  <c r="AW55" i="47"/>
  <c r="AY55" i="47"/>
  <c r="A56" i="47"/>
  <c r="B56" i="47"/>
  <c r="D56" i="47"/>
  <c r="E56" i="47"/>
  <c r="F56" i="47"/>
  <c r="H56" i="47"/>
  <c r="I56" i="47"/>
  <c r="K56" i="47"/>
  <c r="L56" i="47"/>
  <c r="M56" i="47"/>
  <c r="N56" i="47"/>
  <c r="O56" i="47"/>
  <c r="Q56" i="47"/>
  <c r="R56" i="47"/>
  <c r="S56" i="47"/>
  <c r="U56" i="47"/>
  <c r="V56" i="47"/>
  <c r="W56" i="47"/>
  <c r="X56" i="47"/>
  <c r="Y56" i="47"/>
  <c r="Z56" i="47"/>
  <c r="AA56" i="47"/>
  <c r="AC56" i="47"/>
  <c r="AD56" i="47"/>
  <c r="AE56" i="47"/>
  <c r="AF56" i="47"/>
  <c r="AG56" i="47"/>
  <c r="AH56" i="47"/>
  <c r="AI56" i="47"/>
  <c r="AJ56" i="47"/>
  <c r="AK56" i="47"/>
  <c r="AM56" i="47"/>
  <c r="AN56" i="47"/>
  <c r="AO56" i="47"/>
  <c r="AP56" i="47"/>
  <c r="AR56" i="47"/>
  <c r="AS56" i="47"/>
  <c r="AT56" i="47"/>
  <c r="AU56" i="47"/>
  <c r="AW56" i="47"/>
  <c r="AY56" i="47"/>
  <c r="A57" i="47"/>
  <c r="B57" i="47"/>
  <c r="D57" i="47"/>
  <c r="E57" i="47"/>
  <c r="F57" i="47"/>
  <c r="H57" i="47"/>
  <c r="I57" i="47"/>
  <c r="K57" i="47"/>
  <c r="L57" i="47"/>
  <c r="M57" i="47"/>
  <c r="N57" i="47"/>
  <c r="O57" i="47"/>
  <c r="Q57" i="47"/>
  <c r="R57" i="47"/>
  <c r="S57" i="47"/>
  <c r="U57" i="47"/>
  <c r="V57" i="47"/>
  <c r="W57" i="47"/>
  <c r="X57" i="47"/>
  <c r="Y57" i="47"/>
  <c r="Z57" i="47"/>
  <c r="AA57" i="47"/>
  <c r="AC57" i="47"/>
  <c r="AD57" i="47"/>
  <c r="AE57" i="47"/>
  <c r="AF57" i="47"/>
  <c r="AG57" i="47"/>
  <c r="AH57" i="47"/>
  <c r="AI57" i="47"/>
  <c r="AJ57" i="47"/>
  <c r="AK57" i="47"/>
  <c r="AM57" i="47"/>
  <c r="AN57" i="47"/>
  <c r="AO57" i="47"/>
  <c r="AP57" i="47"/>
  <c r="AR57" i="47"/>
  <c r="AS57" i="47"/>
  <c r="AT57" i="47"/>
  <c r="AU57" i="47"/>
  <c r="AW57" i="47"/>
  <c r="AY57" i="47"/>
  <c r="A58" i="47"/>
  <c r="B58" i="47"/>
  <c r="D58" i="47"/>
  <c r="E58" i="47"/>
  <c r="F58" i="47"/>
  <c r="H58" i="47"/>
  <c r="I58" i="47"/>
  <c r="K58" i="47"/>
  <c r="L58" i="47"/>
  <c r="M58" i="47"/>
  <c r="N58" i="47"/>
  <c r="O58" i="47"/>
  <c r="Q58" i="47"/>
  <c r="R58" i="47"/>
  <c r="S58" i="47"/>
  <c r="U58" i="47"/>
  <c r="V58" i="47"/>
  <c r="W58" i="47"/>
  <c r="X58" i="47"/>
  <c r="Y58" i="47"/>
  <c r="Z58" i="47"/>
  <c r="AA58" i="47"/>
  <c r="AC58" i="47"/>
  <c r="AD58" i="47"/>
  <c r="AE58" i="47"/>
  <c r="AF58" i="47"/>
  <c r="AG58" i="47"/>
  <c r="AH58" i="47"/>
  <c r="AI58" i="47"/>
  <c r="AJ58" i="47"/>
  <c r="AK58" i="47"/>
  <c r="AM58" i="47"/>
  <c r="AN58" i="47"/>
  <c r="AO58" i="47"/>
  <c r="AP58" i="47"/>
  <c r="AR58" i="47"/>
  <c r="AS58" i="47"/>
  <c r="AT58" i="47"/>
  <c r="AU58" i="47"/>
  <c r="AW58" i="47"/>
  <c r="AY58" i="47"/>
  <c r="A59" i="47"/>
  <c r="B59" i="47"/>
  <c r="D59" i="47"/>
  <c r="E59" i="47"/>
  <c r="F59" i="47"/>
  <c r="H59" i="47"/>
  <c r="I59" i="47"/>
  <c r="K59" i="47"/>
  <c r="L59" i="47"/>
  <c r="M59" i="47"/>
  <c r="N59" i="47"/>
  <c r="O59" i="47"/>
  <c r="Q59" i="47"/>
  <c r="R59" i="47"/>
  <c r="S59" i="47"/>
  <c r="U59" i="47"/>
  <c r="V59" i="47"/>
  <c r="W59" i="47"/>
  <c r="X59" i="47"/>
  <c r="Y59" i="47"/>
  <c r="Z59" i="47"/>
  <c r="AA59" i="47"/>
  <c r="AC59" i="47"/>
  <c r="AD59" i="47"/>
  <c r="AE59" i="47"/>
  <c r="AF59" i="47"/>
  <c r="AG59" i="47"/>
  <c r="AH59" i="47"/>
  <c r="AI59" i="47"/>
  <c r="AJ59" i="47"/>
  <c r="AK59" i="47"/>
  <c r="AM59" i="47"/>
  <c r="AN59" i="47"/>
  <c r="AO59" i="47"/>
  <c r="AP59" i="47"/>
  <c r="AR59" i="47"/>
  <c r="AS59" i="47"/>
  <c r="AT59" i="47"/>
  <c r="AU59" i="47"/>
  <c r="AW59" i="47"/>
  <c r="AY59" i="47"/>
  <c r="A60" i="47"/>
  <c r="B60" i="47"/>
  <c r="D60" i="47"/>
  <c r="E60" i="47"/>
  <c r="F60" i="47"/>
  <c r="H60" i="47"/>
  <c r="I60" i="47"/>
  <c r="K60" i="47"/>
  <c r="L60" i="47"/>
  <c r="M60" i="47"/>
  <c r="N60" i="47"/>
  <c r="O60" i="47"/>
  <c r="Q60" i="47"/>
  <c r="R60" i="47"/>
  <c r="S60" i="47"/>
  <c r="U60" i="47"/>
  <c r="V60" i="47"/>
  <c r="W60" i="47"/>
  <c r="X60" i="47"/>
  <c r="Y60" i="47"/>
  <c r="Z60" i="47"/>
  <c r="AA60" i="47"/>
  <c r="AC60" i="47"/>
  <c r="AD60" i="47"/>
  <c r="AE60" i="47"/>
  <c r="AF60" i="47"/>
  <c r="AG60" i="47"/>
  <c r="AH60" i="47"/>
  <c r="AI60" i="47"/>
  <c r="AJ60" i="47"/>
  <c r="AK60" i="47"/>
  <c r="AM60" i="47"/>
  <c r="AN60" i="47"/>
  <c r="AO60" i="47"/>
  <c r="AP60" i="47"/>
  <c r="AR60" i="47"/>
  <c r="AS60" i="47"/>
  <c r="AT60" i="47"/>
  <c r="AU60" i="47"/>
  <c r="AW60" i="47"/>
  <c r="AY60" i="47"/>
  <c r="A61" i="47"/>
  <c r="B61" i="47"/>
  <c r="D61" i="47"/>
  <c r="E61" i="47"/>
  <c r="F61" i="47"/>
  <c r="H61" i="47"/>
  <c r="I61" i="47"/>
  <c r="K61" i="47"/>
  <c r="L61" i="47"/>
  <c r="M61" i="47"/>
  <c r="N61" i="47"/>
  <c r="O61" i="47"/>
  <c r="Q61" i="47"/>
  <c r="R61" i="47"/>
  <c r="S61" i="47"/>
  <c r="U61" i="47"/>
  <c r="V61" i="47"/>
  <c r="W61" i="47"/>
  <c r="X61" i="47"/>
  <c r="Y61" i="47"/>
  <c r="Z61" i="47"/>
  <c r="AA61" i="47"/>
  <c r="AC61" i="47"/>
  <c r="AD61" i="47"/>
  <c r="AE61" i="47"/>
  <c r="AF61" i="47"/>
  <c r="AG61" i="47"/>
  <c r="AH61" i="47"/>
  <c r="AI61" i="47"/>
  <c r="AJ61" i="47"/>
  <c r="AK61" i="47"/>
  <c r="AM61" i="47"/>
  <c r="AN61" i="47"/>
  <c r="AO61" i="47"/>
  <c r="AP61" i="47"/>
  <c r="AR61" i="47"/>
  <c r="AS61" i="47"/>
  <c r="AT61" i="47"/>
  <c r="AU61" i="47"/>
  <c r="AW61" i="47"/>
  <c r="AY61" i="47"/>
  <c r="A62" i="47"/>
  <c r="B62" i="47"/>
  <c r="D62" i="47"/>
  <c r="E62" i="47"/>
  <c r="F62" i="47"/>
  <c r="H62" i="47"/>
  <c r="I62" i="47"/>
  <c r="K62" i="47"/>
  <c r="L62" i="47"/>
  <c r="M62" i="47"/>
  <c r="N62" i="47"/>
  <c r="O62" i="47"/>
  <c r="Q62" i="47"/>
  <c r="R62" i="47"/>
  <c r="S62" i="47"/>
  <c r="U62" i="47"/>
  <c r="V62" i="47"/>
  <c r="W62" i="47"/>
  <c r="X62" i="47"/>
  <c r="Y62" i="47"/>
  <c r="Z62" i="47"/>
  <c r="AA62" i="47"/>
  <c r="AC62" i="47"/>
  <c r="AD62" i="47"/>
  <c r="AE62" i="47"/>
  <c r="AF62" i="47"/>
  <c r="AG62" i="47"/>
  <c r="AH62" i="47"/>
  <c r="AI62" i="47"/>
  <c r="AJ62" i="47"/>
  <c r="AK62" i="47"/>
  <c r="AM62" i="47"/>
  <c r="AN62" i="47"/>
  <c r="AO62" i="47"/>
  <c r="AP62" i="47"/>
  <c r="AR62" i="47"/>
  <c r="AS62" i="47"/>
  <c r="AT62" i="47"/>
  <c r="AU62" i="47"/>
  <c r="AW62" i="47"/>
  <c r="AY62" i="47"/>
  <c r="A63" i="47"/>
  <c r="B63" i="47"/>
  <c r="D63" i="47"/>
  <c r="E63" i="47"/>
  <c r="F63" i="47"/>
  <c r="H63" i="47"/>
  <c r="I63" i="47"/>
  <c r="K63" i="47"/>
  <c r="L63" i="47"/>
  <c r="M63" i="47"/>
  <c r="N63" i="47"/>
  <c r="O63" i="47"/>
  <c r="Q63" i="47"/>
  <c r="R63" i="47"/>
  <c r="S63" i="47"/>
  <c r="U63" i="47"/>
  <c r="V63" i="47"/>
  <c r="W63" i="47"/>
  <c r="X63" i="47"/>
  <c r="Y63" i="47"/>
  <c r="Z63" i="47"/>
  <c r="AA63" i="47"/>
  <c r="AC63" i="47"/>
  <c r="AD63" i="47"/>
  <c r="AE63" i="47"/>
  <c r="AF63" i="47"/>
  <c r="AG63" i="47"/>
  <c r="AH63" i="47"/>
  <c r="AI63" i="47"/>
  <c r="AJ63" i="47"/>
  <c r="AK63" i="47"/>
  <c r="AM63" i="47"/>
  <c r="AN63" i="47"/>
  <c r="AO63" i="47"/>
  <c r="AP63" i="47"/>
  <c r="AR63" i="47"/>
  <c r="AS63" i="47"/>
  <c r="AT63" i="47"/>
  <c r="AU63" i="47"/>
  <c r="AW63" i="47"/>
  <c r="AY63" i="47"/>
  <c r="A64" i="47"/>
  <c r="B64" i="47"/>
  <c r="D64" i="47"/>
  <c r="E64" i="47"/>
  <c r="F64" i="47"/>
  <c r="H64" i="47"/>
  <c r="I64" i="47"/>
  <c r="K64" i="47"/>
  <c r="L64" i="47"/>
  <c r="M64" i="47"/>
  <c r="N64" i="47"/>
  <c r="O64" i="47"/>
  <c r="Q64" i="47"/>
  <c r="R64" i="47"/>
  <c r="S64" i="47"/>
  <c r="U64" i="47"/>
  <c r="V64" i="47"/>
  <c r="W64" i="47"/>
  <c r="X64" i="47"/>
  <c r="Y64" i="47"/>
  <c r="Z64" i="47"/>
  <c r="AA64" i="47"/>
  <c r="AC64" i="47"/>
  <c r="AD64" i="47"/>
  <c r="AE64" i="47"/>
  <c r="AF64" i="47"/>
  <c r="AG64" i="47"/>
  <c r="AH64" i="47"/>
  <c r="AI64" i="47"/>
  <c r="AJ64" i="47"/>
  <c r="AK64" i="47"/>
  <c r="AM64" i="47"/>
  <c r="AN64" i="47"/>
  <c r="AO64" i="47"/>
  <c r="AP64" i="47"/>
  <c r="AR64" i="47"/>
  <c r="AS64" i="47"/>
  <c r="AT64" i="47"/>
  <c r="AU64" i="47"/>
  <c r="AW64" i="47"/>
  <c r="AY64" i="47"/>
  <c r="A65" i="47"/>
  <c r="B65" i="47"/>
  <c r="D65" i="47"/>
  <c r="E65" i="47"/>
  <c r="F65" i="47"/>
  <c r="H65" i="47"/>
  <c r="I65" i="47"/>
  <c r="K65" i="47"/>
  <c r="L65" i="47"/>
  <c r="M65" i="47"/>
  <c r="N65" i="47"/>
  <c r="O65" i="47"/>
  <c r="Q65" i="47"/>
  <c r="R65" i="47"/>
  <c r="S65" i="47"/>
  <c r="U65" i="47"/>
  <c r="V65" i="47"/>
  <c r="W65" i="47"/>
  <c r="X65" i="47"/>
  <c r="Y65" i="47"/>
  <c r="Z65" i="47"/>
  <c r="AA65" i="47"/>
  <c r="AC65" i="47"/>
  <c r="AD65" i="47"/>
  <c r="AE65" i="47"/>
  <c r="AF65" i="47"/>
  <c r="AG65" i="47"/>
  <c r="AH65" i="47"/>
  <c r="AI65" i="47"/>
  <c r="AJ65" i="47"/>
  <c r="AK65" i="47"/>
  <c r="AM65" i="47"/>
  <c r="AN65" i="47"/>
  <c r="AO65" i="47"/>
  <c r="AP65" i="47"/>
  <c r="AR65" i="47"/>
  <c r="AS65" i="47"/>
  <c r="AT65" i="47"/>
  <c r="AU65" i="47"/>
  <c r="AW65" i="47"/>
  <c r="AY65" i="47"/>
  <c r="A66" i="47"/>
  <c r="B66" i="47"/>
  <c r="D66" i="47"/>
  <c r="E66" i="47"/>
  <c r="F66" i="47"/>
  <c r="H66" i="47"/>
  <c r="I66" i="47"/>
  <c r="K66" i="47"/>
  <c r="L66" i="47"/>
  <c r="M66" i="47"/>
  <c r="N66" i="47"/>
  <c r="O66" i="47"/>
  <c r="Q66" i="47"/>
  <c r="R66" i="47"/>
  <c r="S66" i="47"/>
  <c r="U66" i="47"/>
  <c r="V66" i="47"/>
  <c r="W66" i="47"/>
  <c r="X66" i="47"/>
  <c r="Y66" i="47"/>
  <c r="Z66" i="47"/>
  <c r="AA66" i="47"/>
  <c r="AC66" i="47"/>
  <c r="AD66" i="47"/>
  <c r="AE66" i="47"/>
  <c r="AF66" i="47"/>
  <c r="AG66" i="47"/>
  <c r="AH66" i="47"/>
  <c r="AI66" i="47"/>
  <c r="AJ66" i="47"/>
  <c r="AK66" i="47"/>
  <c r="AM66" i="47"/>
  <c r="AN66" i="47"/>
  <c r="AO66" i="47"/>
  <c r="AP66" i="47"/>
  <c r="AR66" i="47"/>
  <c r="AS66" i="47"/>
  <c r="AT66" i="47"/>
  <c r="AU66" i="47"/>
  <c r="AW66" i="47"/>
  <c r="AY66" i="47"/>
  <c r="A67" i="47"/>
  <c r="B67" i="47"/>
  <c r="D67" i="47"/>
  <c r="E67" i="47"/>
  <c r="F67" i="47"/>
  <c r="H67" i="47"/>
  <c r="I67" i="47"/>
  <c r="K67" i="47"/>
  <c r="L67" i="47"/>
  <c r="M67" i="47"/>
  <c r="N67" i="47"/>
  <c r="O67" i="47"/>
  <c r="Q67" i="47"/>
  <c r="R67" i="47"/>
  <c r="S67" i="47"/>
  <c r="U67" i="47"/>
  <c r="V67" i="47"/>
  <c r="W67" i="47"/>
  <c r="X67" i="47"/>
  <c r="Y67" i="47"/>
  <c r="Z67" i="47"/>
  <c r="AA67" i="47"/>
  <c r="AC67" i="47"/>
  <c r="AD67" i="47"/>
  <c r="AE67" i="47"/>
  <c r="AF67" i="47"/>
  <c r="AG67" i="47"/>
  <c r="AH67" i="47"/>
  <c r="AI67" i="47"/>
  <c r="AJ67" i="47"/>
  <c r="AK67" i="47"/>
  <c r="AM67" i="47"/>
  <c r="AN67" i="47"/>
  <c r="AO67" i="47"/>
  <c r="AP67" i="47"/>
  <c r="AR67" i="47"/>
  <c r="AS67" i="47"/>
  <c r="AT67" i="47"/>
  <c r="AU67" i="47"/>
  <c r="AW67" i="47"/>
  <c r="AY67" i="47"/>
  <c r="A68" i="47"/>
  <c r="B68" i="47"/>
  <c r="D68" i="47"/>
  <c r="E68" i="47"/>
  <c r="F68" i="47"/>
  <c r="H68" i="47"/>
  <c r="I68" i="47"/>
  <c r="K68" i="47"/>
  <c r="L68" i="47"/>
  <c r="M68" i="47"/>
  <c r="N68" i="47"/>
  <c r="O68" i="47"/>
  <c r="Q68" i="47"/>
  <c r="R68" i="47"/>
  <c r="S68" i="47"/>
  <c r="U68" i="47"/>
  <c r="V68" i="47"/>
  <c r="W68" i="47"/>
  <c r="X68" i="47"/>
  <c r="Y68" i="47"/>
  <c r="Z68" i="47"/>
  <c r="AA68" i="47"/>
  <c r="AC68" i="47"/>
  <c r="AD68" i="47"/>
  <c r="AE68" i="47"/>
  <c r="AF68" i="47"/>
  <c r="AG68" i="47"/>
  <c r="AH68" i="47"/>
  <c r="AI68" i="47"/>
  <c r="AJ68" i="47"/>
  <c r="AK68" i="47"/>
  <c r="AM68" i="47"/>
  <c r="AN68" i="47"/>
  <c r="AO68" i="47"/>
  <c r="AP68" i="47"/>
  <c r="AR68" i="47"/>
  <c r="AS68" i="47"/>
  <c r="AT68" i="47"/>
  <c r="AU68" i="47"/>
  <c r="AW68" i="47"/>
  <c r="AY68" i="47"/>
  <c r="A69" i="47"/>
  <c r="B69" i="47"/>
  <c r="D69" i="47"/>
  <c r="E69" i="47"/>
  <c r="F69" i="47"/>
  <c r="H69" i="47"/>
  <c r="I69" i="47"/>
  <c r="K69" i="47"/>
  <c r="L69" i="47"/>
  <c r="M69" i="47"/>
  <c r="N69" i="47"/>
  <c r="O69" i="47"/>
  <c r="Q69" i="47"/>
  <c r="R69" i="47"/>
  <c r="S69" i="47"/>
  <c r="U69" i="47"/>
  <c r="V69" i="47"/>
  <c r="W69" i="47"/>
  <c r="X69" i="47"/>
  <c r="Y69" i="47"/>
  <c r="Z69" i="47"/>
  <c r="AA69" i="47"/>
  <c r="AC69" i="47"/>
  <c r="AD69" i="47"/>
  <c r="AE69" i="47"/>
  <c r="AF69" i="47"/>
  <c r="AG69" i="47"/>
  <c r="AH69" i="47"/>
  <c r="AI69" i="47"/>
  <c r="AJ69" i="47"/>
  <c r="AK69" i="47"/>
  <c r="AM69" i="47"/>
  <c r="AN69" i="47"/>
  <c r="AO69" i="47"/>
  <c r="AP69" i="47"/>
  <c r="AR69" i="47"/>
  <c r="AS69" i="47"/>
  <c r="AT69" i="47"/>
  <c r="AU69" i="47"/>
  <c r="AW69" i="47"/>
  <c r="AY69" i="47"/>
  <c r="A70" i="47"/>
  <c r="B70" i="47"/>
  <c r="D70" i="47"/>
  <c r="E70" i="47"/>
  <c r="F70" i="47"/>
  <c r="H70" i="47"/>
  <c r="I70" i="47"/>
  <c r="K70" i="47"/>
  <c r="L70" i="47"/>
  <c r="M70" i="47"/>
  <c r="N70" i="47"/>
  <c r="O70" i="47"/>
  <c r="Q70" i="47"/>
  <c r="R70" i="47"/>
  <c r="S70" i="47"/>
  <c r="U70" i="47"/>
  <c r="V70" i="47"/>
  <c r="W70" i="47"/>
  <c r="X70" i="47"/>
  <c r="Y70" i="47"/>
  <c r="Z70" i="47"/>
  <c r="AA70" i="47"/>
  <c r="AC70" i="47"/>
  <c r="AD70" i="47"/>
  <c r="AE70" i="47"/>
  <c r="AF70" i="47"/>
  <c r="AG70" i="47"/>
  <c r="AH70" i="47"/>
  <c r="AI70" i="47"/>
  <c r="AJ70" i="47"/>
  <c r="AK70" i="47"/>
  <c r="AM70" i="47"/>
  <c r="AN70" i="47"/>
  <c r="AO70" i="47"/>
  <c r="AP70" i="47"/>
  <c r="AR70" i="47"/>
  <c r="AS70" i="47"/>
  <c r="AT70" i="47"/>
  <c r="AU70" i="47"/>
  <c r="AW70" i="47"/>
  <c r="AY70" i="47"/>
  <c r="A71" i="47"/>
  <c r="B71" i="47"/>
  <c r="D71" i="47"/>
  <c r="E71" i="47"/>
  <c r="F71" i="47"/>
  <c r="H71" i="47"/>
  <c r="I71" i="47"/>
  <c r="K71" i="47"/>
  <c r="L71" i="47"/>
  <c r="M71" i="47"/>
  <c r="N71" i="47"/>
  <c r="O71" i="47"/>
  <c r="Q71" i="47"/>
  <c r="R71" i="47"/>
  <c r="S71" i="47"/>
  <c r="U71" i="47"/>
  <c r="V71" i="47"/>
  <c r="W71" i="47"/>
  <c r="X71" i="47"/>
  <c r="Y71" i="47"/>
  <c r="Z71" i="47"/>
  <c r="AA71" i="47"/>
  <c r="AC71" i="47"/>
  <c r="AD71" i="47"/>
  <c r="AE71" i="47"/>
  <c r="AF71" i="47"/>
  <c r="AG71" i="47"/>
  <c r="AH71" i="47"/>
  <c r="AI71" i="47"/>
  <c r="AJ71" i="47"/>
  <c r="AK71" i="47"/>
  <c r="AM71" i="47"/>
  <c r="AN71" i="47"/>
  <c r="AO71" i="47"/>
  <c r="AP71" i="47"/>
  <c r="AR71" i="47"/>
  <c r="AS71" i="47"/>
  <c r="AT71" i="47"/>
  <c r="AU71" i="47"/>
  <c r="AW71" i="47"/>
  <c r="AY71" i="47"/>
  <c r="A72" i="47"/>
  <c r="B72" i="47"/>
  <c r="D72" i="47"/>
  <c r="E72" i="47"/>
  <c r="F72" i="47"/>
  <c r="H72" i="47"/>
  <c r="I72" i="47"/>
  <c r="K72" i="47"/>
  <c r="L72" i="47"/>
  <c r="M72" i="47"/>
  <c r="N72" i="47"/>
  <c r="O72" i="47"/>
  <c r="Q72" i="47"/>
  <c r="R72" i="47"/>
  <c r="S72" i="47"/>
  <c r="U72" i="47"/>
  <c r="V72" i="47"/>
  <c r="W72" i="47"/>
  <c r="X72" i="47"/>
  <c r="Y72" i="47"/>
  <c r="Z72" i="47"/>
  <c r="AA72" i="47"/>
  <c r="AC72" i="47"/>
  <c r="AD72" i="47"/>
  <c r="AE72" i="47"/>
  <c r="AF72" i="47"/>
  <c r="AG72" i="47"/>
  <c r="AH72" i="47"/>
  <c r="AI72" i="47"/>
  <c r="AJ72" i="47"/>
  <c r="AK72" i="47"/>
  <c r="AM72" i="47"/>
  <c r="AN72" i="47"/>
  <c r="AO72" i="47"/>
  <c r="AP72" i="47"/>
  <c r="AR72" i="47"/>
  <c r="AS72" i="47"/>
  <c r="AT72" i="47"/>
  <c r="AU72" i="47"/>
  <c r="AW72" i="47"/>
  <c r="AY72" i="47"/>
  <c r="A73" i="47"/>
  <c r="B73" i="47"/>
  <c r="D73" i="47"/>
  <c r="E73" i="47"/>
  <c r="F73" i="47"/>
  <c r="H73" i="47"/>
  <c r="I73" i="47"/>
  <c r="K73" i="47"/>
  <c r="L73" i="47"/>
  <c r="M73" i="47"/>
  <c r="N73" i="47"/>
  <c r="O73" i="47"/>
  <c r="Q73" i="47"/>
  <c r="R73" i="47"/>
  <c r="S73" i="47"/>
  <c r="U73" i="47"/>
  <c r="V73" i="47"/>
  <c r="W73" i="47"/>
  <c r="X73" i="47"/>
  <c r="Y73" i="47"/>
  <c r="Z73" i="47"/>
  <c r="AA73" i="47"/>
  <c r="AC73" i="47"/>
  <c r="AD73" i="47"/>
  <c r="AE73" i="47"/>
  <c r="AF73" i="47"/>
  <c r="AG73" i="47"/>
  <c r="AH73" i="47"/>
  <c r="AI73" i="47"/>
  <c r="AJ73" i="47"/>
  <c r="AK73" i="47"/>
  <c r="AM73" i="47"/>
  <c r="AN73" i="47"/>
  <c r="AO73" i="47"/>
  <c r="AP73" i="47"/>
  <c r="AR73" i="47"/>
  <c r="AS73" i="47"/>
  <c r="AT73" i="47"/>
  <c r="AU73" i="47"/>
  <c r="AW73" i="47"/>
  <c r="AY73" i="47"/>
  <c r="A74" i="47"/>
  <c r="B74" i="47"/>
  <c r="D74" i="47"/>
  <c r="E74" i="47"/>
  <c r="F74" i="47"/>
  <c r="H74" i="47"/>
  <c r="I74" i="47"/>
  <c r="K74" i="47"/>
  <c r="L74" i="47"/>
  <c r="M74" i="47"/>
  <c r="N74" i="47"/>
  <c r="O74" i="47"/>
  <c r="Q74" i="47"/>
  <c r="R74" i="47"/>
  <c r="S74" i="47"/>
  <c r="U74" i="47"/>
  <c r="V74" i="47"/>
  <c r="W74" i="47"/>
  <c r="X74" i="47"/>
  <c r="Y74" i="47"/>
  <c r="Z74" i="47"/>
  <c r="AA74" i="47"/>
  <c r="AC74" i="47"/>
  <c r="AD74" i="47"/>
  <c r="AE74" i="47"/>
  <c r="AF74" i="47"/>
  <c r="AG74" i="47"/>
  <c r="AH74" i="47"/>
  <c r="AI74" i="47"/>
  <c r="AJ74" i="47"/>
  <c r="AK74" i="47"/>
  <c r="AM74" i="47"/>
  <c r="AN74" i="47"/>
  <c r="AO74" i="47"/>
  <c r="AP74" i="47"/>
  <c r="AR74" i="47"/>
  <c r="AS74" i="47"/>
  <c r="AT74" i="47"/>
  <c r="AU74" i="47"/>
  <c r="AW74" i="47"/>
  <c r="AY74" i="47"/>
  <c r="A75" i="47"/>
  <c r="B75" i="47"/>
  <c r="D75" i="47"/>
  <c r="E75" i="47"/>
  <c r="F75" i="47"/>
  <c r="H75" i="47"/>
  <c r="I75" i="47"/>
  <c r="K75" i="47"/>
  <c r="L75" i="47"/>
  <c r="M75" i="47"/>
  <c r="N75" i="47"/>
  <c r="O75" i="47"/>
  <c r="Q75" i="47"/>
  <c r="R75" i="47"/>
  <c r="S75" i="47"/>
  <c r="U75" i="47"/>
  <c r="V75" i="47"/>
  <c r="W75" i="47"/>
  <c r="X75" i="47"/>
  <c r="Y75" i="47"/>
  <c r="Z75" i="47"/>
  <c r="AA75" i="47"/>
  <c r="AC75" i="47"/>
  <c r="AD75" i="47"/>
  <c r="AE75" i="47"/>
  <c r="AF75" i="47"/>
  <c r="AG75" i="47"/>
  <c r="AH75" i="47"/>
  <c r="AI75" i="47"/>
  <c r="AJ75" i="47"/>
  <c r="AK75" i="47"/>
  <c r="AM75" i="47"/>
  <c r="AN75" i="47"/>
  <c r="AO75" i="47"/>
  <c r="AP75" i="47"/>
  <c r="AR75" i="47"/>
  <c r="AS75" i="47"/>
  <c r="AT75" i="47"/>
  <c r="AU75" i="47"/>
  <c r="AW75" i="47"/>
  <c r="AY75" i="47"/>
  <c r="A76" i="47"/>
  <c r="B76" i="47"/>
  <c r="D76" i="47"/>
  <c r="E76" i="47"/>
  <c r="F76" i="47"/>
  <c r="H76" i="47"/>
  <c r="I76" i="47"/>
  <c r="K76" i="47"/>
  <c r="L76" i="47"/>
  <c r="M76" i="47"/>
  <c r="N76" i="47"/>
  <c r="O76" i="47"/>
  <c r="Q76" i="47"/>
  <c r="R76" i="47"/>
  <c r="S76" i="47"/>
  <c r="U76" i="47"/>
  <c r="V76" i="47"/>
  <c r="W76" i="47"/>
  <c r="X76" i="47"/>
  <c r="Y76" i="47"/>
  <c r="Z76" i="47"/>
  <c r="AA76" i="47"/>
  <c r="AC76" i="47"/>
  <c r="AD76" i="47"/>
  <c r="AE76" i="47"/>
  <c r="AF76" i="47"/>
  <c r="AG76" i="47"/>
  <c r="AH76" i="47"/>
  <c r="AI76" i="47"/>
  <c r="AJ76" i="47"/>
  <c r="AK76" i="47"/>
  <c r="AM76" i="47"/>
  <c r="AN76" i="47"/>
  <c r="AO76" i="47"/>
  <c r="AP76" i="47"/>
  <c r="AR76" i="47"/>
  <c r="AS76" i="47"/>
  <c r="AT76" i="47"/>
  <c r="AU76" i="47"/>
  <c r="AW76" i="47"/>
  <c r="AY76" i="47"/>
  <c r="A77" i="47"/>
  <c r="B77" i="47"/>
  <c r="D77" i="47"/>
  <c r="E77" i="47"/>
  <c r="F77" i="47"/>
  <c r="H77" i="47"/>
  <c r="I77" i="47"/>
  <c r="K77" i="47"/>
  <c r="L77" i="47"/>
  <c r="M77" i="47"/>
  <c r="N77" i="47"/>
  <c r="O77" i="47"/>
  <c r="Q77" i="47"/>
  <c r="R77" i="47"/>
  <c r="S77" i="47"/>
  <c r="U77" i="47"/>
  <c r="V77" i="47"/>
  <c r="W77" i="47"/>
  <c r="X77" i="47"/>
  <c r="Y77" i="47"/>
  <c r="Z77" i="47"/>
  <c r="AA77" i="47"/>
  <c r="AC77" i="47"/>
  <c r="AD77" i="47"/>
  <c r="AE77" i="47"/>
  <c r="AF77" i="47"/>
  <c r="AG77" i="47"/>
  <c r="AH77" i="47"/>
  <c r="AI77" i="47"/>
  <c r="AJ77" i="47"/>
  <c r="AK77" i="47"/>
  <c r="AM77" i="47"/>
  <c r="AN77" i="47"/>
  <c r="AO77" i="47"/>
  <c r="AP77" i="47"/>
  <c r="AR77" i="47"/>
  <c r="AS77" i="47"/>
  <c r="AT77" i="47"/>
  <c r="AU77" i="47"/>
  <c r="AW77" i="47"/>
  <c r="AY77" i="47"/>
  <c r="A78" i="47"/>
  <c r="B78" i="47"/>
  <c r="D78" i="47"/>
  <c r="E78" i="47"/>
  <c r="F78" i="47"/>
  <c r="H78" i="47"/>
  <c r="I78" i="47"/>
  <c r="K78" i="47"/>
  <c r="L78" i="47"/>
  <c r="M78" i="47"/>
  <c r="N78" i="47"/>
  <c r="O78" i="47"/>
  <c r="Q78" i="47"/>
  <c r="R78" i="47"/>
  <c r="S78" i="47"/>
  <c r="U78" i="47"/>
  <c r="V78" i="47"/>
  <c r="W78" i="47"/>
  <c r="X78" i="47"/>
  <c r="Y78" i="47"/>
  <c r="Z78" i="47"/>
  <c r="AA78" i="47"/>
  <c r="AC78" i="47"/>
  <c r="AD78" i="47"/>
  <c r="AE78" i="47"/>
  <c r="AF78" i="47"/>
  <c r="AG78" i="47"/>
  <c r="AH78" i="47"/>
  <c r="AI78" i="47"/>
  <c r="AJ78" i="47"/>
  <c r="AK78" i="47"/>
  <c r="AM78" i="47"/>
  <c r="AN78" i="47"/>
  <c r="AO78" i="47"/>
  <c r="AP78" i="47"/>
  <c r="AR78" i="47"/>
  <c r="AS78" i="47"/>
  <c r="AT78" i="47"/>
  <c r="AU78" i="47"/>
  <c r="AW78" i="47"/>
  <c r="AY78" i="47"/>
  <c r="A79" i="47"/>
  <c r="B79" i="47"/>
  <c r="D79" i="47"/>
  <c r="E79" i="47"/>
  <c r="F79" i="47"/>
  <c r="H79" i="47"/>
  <c r="I79" i="47"/>
  <c r="K79" i="47"/>
  <c r="L79" i="47"/>
  <c r="M79" i="47"/>
  <c r="N79" i="47"/>
  <c r="O79" i="47"/>
  <c r="Q79" i="47"/>
  <c r="R79" i="47"/>
  <c r="S79" i="47"/>
  <c r="U79" i="47"/>
  <c r="V79" i="47"/>
  <c r="W79" i="47"/>
  <c r="X79" i="47"/>
  <c r="Y79" i="47"/>
  <c r="Z79" i="47"/>
  <c r="AA79" i="47"/>
  <c r="AC79" i="47"/>
  <c r="AD79" i="47"/>
  <c r="AE79" i="47"/>
  <c r="AF79" i="47"/>
  <c r="AG79" i="47"/>
  <c r="AH79" i="47"/>
  <c r="AI79" i="47"/>
  <c r="AJ79" i="47"/>
  <c r="AK79" i="47"/>
  <c r="AM79" i="47"/>
  <c r="AN79" i="47"/>
  <c r="AO79" i="47"/>
  <c r="AP79" i="47"/>
  <c r="AR79" i="47"/>
  <c r="AS79" i="47"/>
  <c r="AT79" i="47"/>
  <c r="AU79" i="47"/>
  <c r="AW79" i="47"/>
  <c r="AY79" i="47"/>
  <c r="A80" i="47"/>
  <c r="B80" i="47"/>
  <c r="D80" i="47"/>
  <c r="E80" i="47"/>
  <c r="F80" i="47"/>
  <c r="H80" i="47"/>
  <c r="I80" i="47"/>
  <c r="K80" i="47"/>
  <c r="L80" i="47"/>
  <c r="M80" i="47"/>
  <c r="N80" i="47"/>
  <c r="O80" i="47"/>
  <c r="Q80" i="47"/>
  <c r="R80" i="47"/>
  <c r="S80" i="47"/>
  <c r="U80" i="47"/>
  <c r="V80" i="47"/>
  <c r="W80" i="47"/>
  <c r="X80" i="47"/>
  <c r="Y80" i="47"/>
  <c r="Z80" i="47"/>
  <c r="AA80" i="47"/>
  <c r="AC80" i="47"/>
  <c r="AD80" i="47"/>
  <c r="AE80" i="47"/>
  <c r="AF80" i="47"/>
  <c r="AG80" i="47"/>
  <c r="AH80" i="47"/>
  <c r="AI80" i="47"/>
  <c r="AJ80" i="47"/>
  <c r="AK80" i="47"/>
  <c r="AM80" i="47"/>
  <c r="AN80" i="47"/>
  <c r="AO80" i="47"/>
  <c r="AP80" i="47"/>
  <c r="AR80" i="47"/>
  <c r="AS80" i="47"/>
  <c r="AT80" i="47"/>
  <c r="AU80" i="47"/>
  <c r="AW80" i="47"/>
  <c r="AY80" i="47"/>
  <c r="A81" i="47"/>
  <c r="B81" i="47"/>
  <c r="D81" i="47"/>
  <c r="E81" i="47"/>
  <c r="F81" i="47"/>
  <c r="H81" i="47"/>
  <c r="I81" i="47"/>
  <c r="K81" i="47"/>
  <c r="L81" i="47"/>
  <c r="M81" i="47"/>
  <c r="N81" i="47"/>
  <c r="O81" i="47"/>
  <c r="Q81" i="47"/>
  <c r="R81" i="47"/>
  <c r="S81" i="47"/>
  <c r="U81" i="47"/>
  <c r="V81" i="47"/>
  <c r="W81" i="47"/>
  <c r="X81" i="47"/>
  <c r="Y81" i="47"/>
  <c r="Z81" i="47"/>
  <c r="AA81" i="47"/>
  <c r="AC81" i="47"/>
  <c r="AD81" i="47"/>
  <c r="AE81" i="47"/>
  <c r="AF81" i="47"/>
  <c r="AG81" i="47"/>
  <c r="AH81" i="47"/>
  <c r="AI81" i="47"/>
  <c r="AJ81" i="47"/>
  <c r="AK81" i="47"/>
  <c r="AM81" i="47"/>
  <c r="AN81" i="47"/>
  <c r="AO81" i="47"/>
  <c r="AP81" i="47"/>
  <c r="AR81" i="47"/>
  <c r="AS81" i="47"/>
  <c r="AT81" i="47"/>
  <c r="AU81" i="47"/>
  <c r="AW81" i="47"/>
  <c r="AY81" i="47"/>
  <c r="A82" i="47"/>
  <c r="B82" i="47"/>
  <c r="D82" i="47"/>
  <c r="E82" i="47"/>
  <c r="F82" i="47"/>
  <c r="H82" i="47"/>
  <c r="I82" i="47"/>
  <c r="K82" i="47"/>
  <c r="L82" i="47"/>
  <c r="M82" i="47"/>
  <c r="N82" i="47"/>
  <c r="O82" i="47"/>
  <c r="Q82" i="47"/>
  <c r="R82" i="47"/>
  <c r="S82" i="47"/>
  <c r="U82" i="47"/>
  <c r="V82" i="47"/>
  <c r="W82" i="47"/>
  <c r="X82" i="47"/>
  <c r="Y82" i="47"/>
  <c r="Z82" i="47"/>
  <c r="AA82" i="47"/>
  <c r="AC82" i="47"/>
  <c r="AD82" i="47"/>
  <c r="AE82" i="47"/>
  <c r="AF82" i="47"/>
  <c r="AG82" i="47"/>
  <c r="AH82" i="47"/>
  <c r="AI82" i="47"/>
  <c r="AJ82" i="47"/>
  <c r="AK82" i="47"/>
  <c r="AM82" i="47"/>
  <c r="AN82" i="47"/>
  <c r="AO82" i="47"/>
  <c r="AP82" i="47"/>
  <c r="AR82" i="47"/>
  <c r="AS82" i="47"/>
  <c r="AT82" i="47"/>
  <c r="AU82" i="47"/>
  <c r="AW82" i="47"/>
  <c r="AY82" i="47"/>
  <c r="A83" i="47"/>
  <c r="B83" i="47"/>
  <c r="D83" i="47"/>
  <c r="E83" i="47"/>
  <c r="F83" i="47"/>
  <c r="H83" i="47"/>
  <c r="I83" i="47"/>
  <c r="K83" i="47"/>
  <c r="L83" i="47"/>
  <c r="M83" i="47"/>
  <c r="N83" i="47"/>
  <c r="O83" i="47"/>
  <c r="Q83" i="47"/>
  <c r="R83" i="47"/>
  <c r="S83" i="47"/>
  <c r="U83" i="47"/>
  <c r="V83" i="47"/>
  <c r="W83" i="47"/>
  <c r="X83" i="47"/>
  <c r="Y83" i="47"/>
  <c r="Z83" i="47"/>
  <c r="AA83" i="47"/>
  <c r="AC83" i="47"/>
  <c r="AD83" i="47"/>
  <c r="AE83" i="47"/>
  <c r="AF83" i="47"/>
  <c r="AG83" i="47"/>
  <c r="AH83" i="47"/>
  <c r="AI83" i="47"/>
  <c r="AJ83" i="47"/>
  <c r="AK83" i="47"/>
  <c r="AM83" i="47"/>
  <c r="AN83" i="47"/>
  <c r="AO83" i="47"/>
  <c r="AP83" i="47"/>
  <c r="AR83" i="47"/>
  <c r="AS83" i="47"/>
  <c r="AT83" i="47"/>
  <c r="AU83" i="47"/>
  <c r="AW83" i="47"/>
  <c r="AY83" i="47"/>
  <c r="A84" i="47"/>
  <c r="B84" i="47"/>
  <c r="D84" i="47"/>
  <c r="E84" i="47"/>
  <c r="F84" i="47"/>
  <c r="H84" i="47"/>
  <c r="I84" i="47"/>
  <c r="K84" i="47"/>
  <c r="L84" i="47"/>
  <c r="M84" i="47"/>
  <c r="N84" i="47"/>
  <c r="O84" i="47"/>
  <c r="Q84" i="47"/>
  <c r="R84" i="47"/>
  <c r="S84" i="47"/>
  <c r="U84" i="47"/>
  <c r="V84" i="47"/>
  <c r="W84" i="47"/>
  <c r="X84" i="47"/>
  <c r="Y84" i="47"/>
  <c r="Z84" i="47"/>
  <c r="AA84" i="47"/>
  <c r="AC84" i="47"/>
  <c r="AD84" i="47"/>
  <c r="AE84" i="47"/>
  <c r="AF84" i="47"/>
  <c r="AG84" i="47"/>
  <c r="AH84" i="47"/>
  <c r="AI84" i="47"/>
  <c r="AJ84" i="47"/>
  <c r="AK84" i="47"/>
  <c r="AM84" i="47"/>
  <c r="AN84" i="47"/>
  <c r="AO84" i="47"/>
  <c r="AP84" i="47"/>
  <c r="AR84" i="47"/>
  <c r="AS84" i="47"/>
  <c r="AT84" i="47"/>
  <c r="AU84" i="47"/>
  <c r="AW84" i="47"/>
  <c r="AY84" i="47"/>
  <c r="A85" i="47"/>
  <c r="B85" i="47"/>
  <c r="D85" i="47"/>
  <c r="E85" i="47"/>
  <c r="F85" i="47"/>
  <c r="H85" i="47"/>
  <c r="I85" i="47"/>
  <c r="K85" i="47"/>
  <c r="L85" i="47"/>
  <c r="M85" i="47"/>
  <c r="N85" i="47"/>
  <c r="O85" i="47"/>
  <c r="Q85" i="47"/>
  <c r="R85" i="47"/>
  <c r="S85" i="47"/>
  <c r="U85" i="47"/>
  <c r="V85" i="47"/>
  <c r="W85" i="47"/>
  <c r="X85" i="47"/>
  <c r="Y85" i="47"/>
  <c r="Z85" i="47"/>
  <c r="AA85" i="47"/>
  <c r="AC85" i="47"/>
  <c r="AD85" i="47"/>
  <c r="AE85" i="47"/>
  <c r="AF85" i="47"/>
  <c r="AG85" i="47"/>
  <c r="AH85" i="47"/>
  <c r="AI85" i="47"/>
  <c r="AJ85" i="47"/>
  <c r="AK85" i="47"/>
  <c r="AM85" i="47"/>
  <c r="AN85" i="47"/>
  <c r="AO85" i="47"/>
  <c r="AP85" i="47"/>
  <c r="AR85" i="47"/>
  <c r="AS85" i="47"/>
  <c r="AT85" i="47"/>
  <c r="AU85" i="47"/>
  <c r="AW85" i="47"/>
  <c r="AY85" i="47"/>
  <c r="A86" i="47"/>
  <c r="B86" i="47"/>
  <c r="D86" i="47"/>
  <c r="E86" i="47"/>
  <c r="F86" i="47"/>
  <c r="H86" i="47"/>
  <c r="I86" i="47"/>
  <c r="K86" i="47"/>
  <c r="L86" i="47"/>
  <c r="M86" i="47"/>
  <c r="N86" i="47"/>
  <c r="O86" i="47"/>
  <c r="Q86" i="47"/>
  <c r="R86" i="47"/>
  <c r="S86" i="47"/>
  <c r="U86" i="47"/>
  <c r="V86" i="47"/>
  <c r="W86" i="47"/>
  <c r="X86" i="47"/>
  <c r="Y86" i="47"/>
  <c r="Z86" i="47"/>
  <c r="AA86" i="47"/>
  <c r="AC86" i="47"/>
  <c r="AD86" i="47"/>
  <c r="AE86" i="47"/>
  <c r="AF86" i="47"/>
  <c r="AG86" i="47"/>
  <c r="AH86" i="47"/>
  <c r="AI86" i="47"/>
  <c r="AJ86" i="47"/>
  <c r="AK86" i="47"/>
  <c r="AM86" i="47"/>
  <c r="AN86" i="47"/>
  <c r="AO86" i="47"/>
  <c r="AP86" i="47"/>
  <c r="AR86" i="47"/>
  <c r="AS86" i="47"/>
  <c r="AT86" i="47"/>
  <c r="AU86" i="47"/>
  <c r="AW86" i="47"/>
  <c r="AY86" i="47"/>
  <c r="A87" i="47"/>
  <c r="B87" i="47"/>
  <c r="D87" i="47"/>
  <c r="E87" i="47"/>
  <c r="F87" i="47"/>
  <c r="H87" i="47"/>
  <c r="I87" i="47"/>
  <c r="K87" i="47"/>
  <c r="L87" i="47"/>
  <c r="M87" i="47"/>
  <c r="N87" i="47"/>
  <c r="O87" i="47"/>
  <c r="Q87" i="47"/>
  <c r="R87" i="47"/>
  <c r="S87" i="47"/>
  <c r="U87" i="47"/>
  <c r="V87" i="47"/>
  <c r="W87" i="47"/>
  <c r="X87" i="47"/>
  <c r="Y87" i="47"/>
  <c r="Z87" i="47"/>
  <c r="AA87" i="47"/>
  <c r="AC87" i="47"/>
  <c r="AD87" i="47"/>
  <c r="AE87" i="47"/>
  <c r="AF87" i="47"/>
  <c r="AG87" i="47"/>
  <c r="AH87" i="47"/>
  <c r="AI87" i="47"/>
  <c r="AJ87" i="47"/>
  <c r="AK87" i="47"/>
  <c r="AM87" i="47"/>
  <c r="AN87" i="47"/>
  <c r="AO87" i="47"/>
  <c r="AP87" i="47"/>
  <c r="AR87" i="47"/>
  <c r="AS87" i="47"/>
  <c r="AT87" i="47"/>
  <c r="AU87" i="47"/>
  <c r="AW87" i="47"/>
  <c r="AY87" i="47"/>
  <c r="A88" i="47"/>
  <c r="B88" i="47"/>
  <c r="D88" i="47"/>
  <c r="E88" i="47"/>
  <c r="F88" i="47"/>
  <c r="H88" i="47"/>
  <c r="I88" i="47"/>
  <c r="K88" i="47"/>
  <c r="L88" i="47"/>
  <c r="M88" i="47"/>
  <c r="N88" i="47"/>
  <c r="O88" i="47"/>
  <c r="Q88" i="47"/>
  <c r="R88" i="47"/>
  <c r="S88" i="47"/>
  <c r="U88" i="47"/>
  <c r="V88" i="47"/>
  <c r="W88" i="47"/>
  <c r="X88" i="47"/>
  <c r="Y88" i="47"/>
  <c r="Z88" i="47"/>
  <c r="AA88" i="47"/>
  <c r="AC88" i="47"/>
  <c r="AD88" i="47"/>
  <c r="AE88" i="47"/>
  <c r="AF88" i="47"/>
  <c r="AG88" i="47"/>
  <c r="AH88" i="47"/>
  <c r="AI88" i="47"/>
  <c r="AJ88" i="47"/>
  <c r="AK88" i="47"/>
  <c r="AM88" i="47"/>
  <c r="AN88" i="47"/>
  <c r="AO88" i="47"/>
  <c r="AP88" i="47"/>
  <c r="AR88" i="47"/>
  <c r="AS88" i="47"/>
  <c r="AT88" i="47"/>
  <c r="AU88" i="47"/>
  <c r="AW88" i="47"/>
  <c r="AY88" i="47"/>
  <c r="A89" i="47"/>
  <c r="B89" i="47"/>
  <c r="D89" i="47"/>
  <c r="E89" i="47"/>
  <c r="F89" i="47"/>
  <c r="H89" i="47"/>
  <c r="I89" i="47"/>
  <c r="K89" i="47"/>
  <c r="L89" i="47"/>
  <c r="M89" i="47"/>
  <c r="N89" i="47"/>
  <c r="O89" i="47"/>
  <c r="Q89" i="47"/>
  <c r="R89" i="47"/>
  <c r="S89" i="47"/>
  <c r="U89" i="47"/>
  <c r="V89" i="47"/>
  <c r="W89" i="47"/>
  <c r="X89" i="47"/>
  <c r="Y89" i="47"/>
  <c r="Z89" i="47"/>
  <c r="AA89" i="47"/>
  <c r="AC89" i="47"/>
  <c r="AD89" i="47"/>
  <c r="AE89" i="47"/>
  <c r="AF89" i="47"/>
  <c r="AG89" i="47"/>
  <c r="AH89" i="47"/>
  <c r="AI89" i="47"/>
  <c r="AJ89" i="47"/>
  <c r="AK89" i="47"/>
  <c r="AM89" i="47"/>
  <c r="AN89" i="47"/>
  <c r="AO89" i="47"/>
  <c r="AP89" i="47"/>
  <c r="AR89" i="47"/>
  <c r="AS89" i="47"/>
  <c r="AT89" i="47"/>
  <c r="AU89" i="47"/>
  <c r="AW89" i="47"/>
  <c r="AY89" i="47"/>
  <c r="A90" i="47"/>
  <c r="B90" i="47"/>
  <c r="D90" i="47"/>
  <c r="E90" i="47"/>
  <c r="F90" i="47"/>
  <c r="H90" i="47"/>
  <c r="I90" i="47"/>
  <c r="K90" i="47"/>
  <c r="L90" i="47"/>
  <c r="M90" i="47"/>
  <c r="N90" i="47"/>
  <c r="O90" i="47"/>
  <c r="Q90" i="47"/>
  <c r="R90" i="47"/>
  <c r="S90" i="47"/>
  <c r="U90" i="47"/>
  <c r="V90" i="47"/>
  <c r="W90" i="47"/>
  <c r="X90" i="47"/>
  <c r="Y90" i="47"/>
  <c r="Z90" i="47"/>
  <c r="AA90" i="47"/>
  <c r="AC90" i="47"/>
  <c r="AD90" i="47"/>
  <c r="AE90" i="47"/>
  <c r="AF90" i="47"/>
  <c r="AG90" i="47"/>
  <c r="AH90" i="47"/>
  <c r="AI90" i="47"/>
  <c r="AJ90" i="47"/>
  <c r="AK90" i="47"/>
  <c r="AM90" i="47"/>
  <c r="AN90" i="47"/>
  <c r="AO90" i="47"/>
  <c r="AP90" i="47"/>
  <c r="AR90" i="47"/>
  <c r="AS90" i="47"/>
  <c r="AT90" i="47"/>
  <c r="AU90" i="47"/>
  <c r="AW90" i="47"/>
  <c r="AY90" i="47"/>
  <c r="A91" i="47"/>
  <c r="B91" i="47"/>
  <c r="D91" i="47"/>
  <c r="E91" i="47"/>
  <c r="F91" i="47"/>
  <c r="H91" i="47"/>
  <c r="I91" i="47"/>
  <c r="K91" i="47"/>
  <c r="L91" i="47"/>
  <c r="M91" i="47"/>
  <c r="N91" i="47"/>
  <c r="O91" i="47"/>
  <c r="Q91" i="47"/>
  <c r="R91" i="47"/>
  <c r="S91" i="47"/>
  <c r="U91" i="47"/>
  <c r="V91" i="47"/>
  <c r="W91" i="47"/>
  <c r="X91" i="47"/>
  <c r="Y91" i="47"/>
  <c r="Z91" i="47"/>
  <c r="AA91" i="47"/>
  <c r="AC91" i="47"/>
  <c r="AD91" i="47"/>
  <c r="AE91" i="47"/>
  <c r="AF91" i="47"/>
  <c r="AG91" i="47"/>
  <c r="AH91" i="47"/>
  <c r="AI91" i="47"/>
  <c r="AJ91" i="47"/>
  <c r="AK91" i="47"/>
  <c r="AM91" i="47"/>
  <c r="AN91" i="47"/>
  <c r="AO91" i="47"/>
  <c r="AP91" i="47"/>
  <c r="AR91" i="47"/>
  <c r="AS91" i="47"/>
  <c r="AT91" i="47"/>
  <c r="AU91" i="47"/>
  <c r="AW91" i="47"/>
  <c r="AY91" i="47"/>
  <c r="A92" i="47"/>
  <c r="B92" i="47"/>
  <c r="D92" i="47"/>
  <c r="E92" i="47"/>
  <c r="F92" i="47"/>
  <c r="H92" i="47"/>
  <c r="I92" i="47"/>
  <c r="K92" i="47"/>
  <c r="L92" i="47"/>
  <c r="M92" i="47"/>
  <c r="N92" i="47"/>
  <c r="O92" i="47"/>
  <c r="Q92" i="47"/>
  <c r="R92" i="47"/>
  <c r="S92" i="47"/>
  <c r="U92" i="47"/>
  <c r="V92" i="47"/>
  <c r="W92" i="47"/>
  <c r="X92" i="47"/>
  <c r="Y92" i="47"/>
  <c r="Z92" i="47"/>
  <c r="AA92" i="47"/>
  <c r="AC92" i="47"/>
  <c r="AD92" i="47"/>
  <c r="AE92" i="47"/>
  <c r="AF92" i="47"/>
  <c r="AG92" i="47"/>
  <c r="AH92" i="47"/>
  <c r="AI92" i="47"/>
  <c r="AJ92" i="47"/>
  <c r="AK92" i="47"/>
  <c r="AM92" i="47"/>
  <c r="AN92" i="47"/>
  <c r="AO92" i="47"/>
  <c r="AP92" i="47"/>
  <c r="AR92" i="47"/>
  <c r="AS92" i="47"/>
  <c r="AT92" i="47"/>
  <c r="AU92" i="47"/>
  <c r="AW92" i="47"/>
  <c r="AY92" i="47"/>
  <c r="A93" i="47"/>
  <c r="B93" i="47"/>
  <c r="D93" i="47"/>
  <c r="E93" i="47"/>
  <c r="F93" i="47"/>
  <c r="H93" i="47"/>
  <c r="I93" i="47"/>
  <c r="K93" i="47"/>
  <c r="L93" i="47"/>
  <c r="M93" i="47"/>
  <c r="N93" i="47"/>
  <c r="O93" i="47"/>
  <c r="Q93" i="47"/>
  <c r="R93" i="47"/>
  <c r="S93" i="47"/>
  <c r="U93" i="47"/>
  <c r="V93" i="47"/>
  <c r="W93" i="47"/>
  <c r="X93" i="47"/>
  <c r="Y93" i="47"/>
  <c r="Z93" i="47"/>
  <c r="AA93" i="47"/>
  <c r="AC93" i="47"/>
  <c r="AD93" i="47"/>
  <c r="AE93" i="47"/>
  <c r="AF93" i="47"/>
  <c r="AG93" i="47"/>
  <c r="AH93" i="47"/>
  <c r="AI93" i="47"/>
  <c r="AJ93" i="47"/>
  <c r="AK93" i="47"/>
  <c r="AM93" i="47"/>
  <c r="AN93" i="47"/>
  <c r="AO93" i="47"/>
  <c r="AP93" i="47"/>
  <c r="AR93" i="47"/>
  <c r="AS93" i="47"/>
  <c r="AT93" i="47"/>
  <c r="AU93" i="47"/>
  <c r="AW93" i="47"/>
  <c r="AY93" i="47"/>
  <c r="A94" i="47"/>
  <c r="B94" i="47"/>
  <c r="D94" i="47"/>
  <c r="E94" i="47"/>
  <c r="F94" i="47"/>
  <c r="H94" i="47"/>
  <c r="I94" i="47"/>
  <c r="K94" i="47"/>
  <c r="L94" i="47"/>
  <c r="M94" i="47"/>
  <c r="N94" i="47"/>
  <c r="O94" i="47"/>
  <c r="Q94" i="47"/>
  <c r="R94" i="47"/>
  <c r="S94" i="47"/>
  <c r="U94" i="47"/>
  <c r="V94" i="47"/>
  <c r="W94" i="47"/>
  <c r="X94" i="47"/>
  <c r="Y94" i="47"/>
  <c r="Z94" i="47"/>
  <c r="AA94" i="47"/>
  <c r="AC94" i="47"/>
  <c r="AD94" i="47"/>
  <c r="AE94" i="47"/>
  <c r="AF94" i="47"/>
  <c r="AG94" i="47"/>
  <c r="AH94" i="47"/>
  <c r="AI94" i="47"/>
  <c r="AJ94" i="47"/>
  <c r="AK94" i="47"/>
  <c r="AM94" i="47"/>
  <c r="AN94" i="47"/>
  <c r="AO94" i="47"/>
  <c r="AP94" i="47"/>
  <c r="AR94" i="47"/>
  <c r="AS94" i="47"/>
  <c r="AT94" i="47"/>
  <c r="AU94" i="47"/>
  <c r="AW94" i="47"/>
  <c r="AY94" i="47"/>
  <c r="A95" i="47"/>
  <c r="B95" i="47"/>
  <c r="D95" i="47"/>
  <c r="E95" i="47"/>
  <c r="F95" i="47"/>
  <c r="H95" i="47"/>
  <c r="I95" i="47"/>
  <c r="K95" i="47"/>
  <c r="L95" i="47"/>
  <c r="M95" i="47"/>
  <c r="N95" i="47"/>
  <c r="O95" i="47"/>
  <c r="Q95" i="47"/>
  <c r="R95" i="47"/>
  <c r="S95" i="47"/>
  <c r="U95" i="47"/>
  <c r="V95" i="47"/>
  <c r="W95" i="47"/>
  <c r="X95" i="47"/>
  <c r="Y95" i="47"/>
  <c r="Z95" i="47"/>
  <c r="AA95" i="47"/>
  <c r="AC95" i="47"/>
  <c r="AD95" i="47"/>
  <c r="AE95" i="47"/>
  <c r="AF95" i="47"/>
  <c r="AG95" i="47"/>
  <c r="AH95" i="47"/>
  <c r="AI95" i="47"/>
  <c r="AJ95" i="47"/>
  <c r="AK95" i="47"/>
  <c r="AM95" i="47"/>
  <c r="AN95" i="47"/>
  <c r="AO95" i="47"/>
  <c r="AP95" i="47"/>
  <c r="AR95" i="47"/>
  <c r="AS95" i="47"/>
  <c r="AT95" i="47"/>
  <c r="AU95" i="47"/>
  <c r="AW95" i="47"/>
  <c r="AY95" i="47"/>
  <c r="A96" i="47"/>
  <c r="B96" i="47"/>
  <c r="D96" i="47"/>
  <c r="E96" i="47"/>
  <c r="F96" i="47"/>
  <c r="H96" i="47"/>
  <c r="I96" i="47"/>
  <c r="K96" i="47"/>
  <c r="L96" i="47"/>
  <c r="M96" i="47"/>
  <c r="N96" i="47"/>
  <c r="O96" i="47"/>
  <c r="Q96" i="47"/>
  <c r="R96" i="47"/>
  <c r="S96" i="47"/>
  <c r="U96" i="47"/>
  <c r="V96" i="47"/>
  <c r="W96" i="47"/>
  <c r="X96" i="47"/>
  <c r="Y96" i="47"/>
  <c r="Z96" i="47"/>
  <c r="AA96" i="47"/>
  <c r="AC96" i="47"/>
  <c r="AD96" i="47"/>
  <c r="AE96" i="47"/>
  <c r="AF96" i="47"/>
  <c r="AG96" i="47"/>
  <c r="AH96" i="47"/>
  <c r="AI96" i="47"/>
  <c r="AJ96" i="47"/>
  <c r="AK96" i="47"/>
  <c r="AM96" i="47"/>
  <c r="AN96" i="47"/>
  <c r="AO96" i="47"/>
  <c r="AP96" i="47"/>
  <c r="AR96" i="47"/>
  <c r="AS96" i="47"/>
  <c r="AT96" i="47"/>
  <c r="AU96" i="47"/>
  <c r="AW96" i="47"/>
  <c r="AY96" i="47"/>
  <c r="A97" i="47"/>
  <c r="B97" i="47"/>
  <c r="D97" i="47"/>
  <c r="E97" i="47"/>
  <c r="F97" i="47"/>
  <c r="H97" i="47"/>
  <c r="I97" i="47"/>
  <c r="K97" i="47"/>
  <c r="L97" i="47"/>
  <c r="M97" i="47"/>
  <c r="N97" i="47"/>
  <c r="O97" i="47"/>
  <c r="Q97" i="47"/>
  <c r="R97" i="47"/>
  <c r="S97" i="47"/>
  <c r="U97" i="47"/>
  <c r="V97" i="47"/>
  <c r="W97" i="47"/>
  <c r="X97" i="47"/>
  <c r="Y97" i="47"/>
  <c r="Z97" i="47"/>
  <c r="AA97" i="47"/>
  <c r="AC97" i="47"/>
  <c r="AD97" i="47"/>
  <c r="AE97" i="47"/>
  <c r="AF97" i="47"/>
  <c r="AG97" i="47"/>
  <c r="AH97" i="47"/>
  <c r="AI97" i="47"/>
  <c r="AJ97" i="47"/>
  <c r="AK97" i="47"/>
  <c r="AM97" i="47"/>
  <c r="AN97" i="47"/>
  <c r="AO97" i="47"/>
  <c r="AP97" i="47"/>
  <c r="AR97" i="47"/>
  <c r="AS97" i="47"/>
  <c r="AT97" i="47"/>
  <c r="AU97" i="47"/>
  <c r="AW97" i="47"/>
  <c r="AY97" i="47"/>
  <c r="A98" i="47"/>
  <c r="B98" i="47"/>
  <c r="D98" i="47"/>
  <c r="E98" i="47"/>
  <c r="F98" i="47"/>
  <c r="H98" i="47"/>
  <c r="I98" i="47"/>
  <c r="K98" i="47"/>
  <c r="L98" i="47"/>
  <c r="M98" i="47"/>
  <c r="N98" i="47"/>
  <c r="O98" i="47"/>
  <c r="Q98" i="47"/>
  <c r="R98" i="47"/>
  <c r="S98" i="47"/>
  <c r="U98" i="47"/>
  <c r="V98" i="47"/>
  <c r="W98" i="47"/>
  <c r="X98" i="47"/>
  <c r="Y98" i="47"/>
  <c r="Z98" i="47"/>
  <c r="AA98" i="47"/>
  <c r="AC98" i="47"/>
  <c r="AD98" i="47"/>
  <c r="AE98" i="47"/>
  <c r="AF98" i="47"/>
  <c r="AG98" i="47"/>
  <c r="AH98" i="47"/>
  <c r="AI98" i="47"/>
  <c r="AJ98" i="47"/>
  <c r="AK98" i="47"/>
  <c r="AM98" i="47"/>
  <c r="AN98" i="47"/>
  <c r="AO98" i="47"/>
  <c r="AP98" i="47"/>
  <c r="AR98" i="47"/>
  <c r="AS98" i="47"/>
  <c r="AT98" i="47"/>
  <c r="AU98" i="47"/>
  <c r="AW98" i="47"/>
  <c r="AY98" i="47"/>
  <c r="A99" i="47"/>
  <c r="B99" i="47"/>
  <c r="D99" i="47"/>
  <c r="E99" i="47"/>
  <c r="F99" i="47"/>
  <c r="H99" i="47"/>
  <c r="I99" i="47"/>
  <c r="K99" i="47"/>
  <c r="L99" i="47"/>
  <c r="M99" i="47"/>
  <c r="N99" i="47"/>
  <c r="O99" i="47"/>
  <c r="Q99" i="47"/>
  <c r="R99" i="47"/>
  <c r="S99" i="47"/>
  <c r="U99" i="47"/>
  <c r="V99" i="47"/>
  <c r="W99" i="47"/>
  <c r="X99" i="47"/>
  <c r="Y99" i="47"/>
  <c r="Z99" i="47"/>
  <c r="AA99" i="47"/>
  <c r="AC99" i="47"/>
  <c r="AD99" i="47"/>
  <c r="AE99" i="47"/>
  <c r="AF99" i="47"/>
  <c r="AG99" i="47"/>
  <c r="AH99" i="47"/>
  <c r="AI99" i="47"/>
  <c r="AJ99" i="47"/>
  <c r="AK99" i="47"/>
  <c r="AM99" i="47"/>
  <c r="AN99" i="47"/>
  <c r="AO99" i="47"/>
  <c r="AP99" i="47"/>
  <c r="AR99" i="47"/>
  <c r="AS99" i="47"/>
  <c r="AT99" i="47"/>
  <c r="AU99" i="47"/>
  <c r="AW99" i="47"/>
  <c r="AY99" i="47"/>
  <c r="A100" i="47"/>
  <c r="B100" i="47"/>
  <c r="D100" i="47"/>
  <c r="E100" i="47"/>
  <c r="F100" i="47"/>
  <c r="H100" i="47"/>
  <c r="I100" i="47"/>
  <c r="K100" i="47"/>
  <c r="L100" i="47"/>
  <c r="M100" i="47"/>
  <c r="N100" i="47"/>
  <c r="O100" i="47"/>
  <c r="Q100" i="47"/>
  <c r="R100" i="47"/>
  <c r="S100" i="47"/>
  <c r="U100" i="47"/>
  <c r="V100" i="47"/>
  <c r="W100" i="47"/>
  <c r="X100" i="47"/>
  <c r="Y100" i="47"/>
  <c r="Z100" i="47"/>
  <c r="AA100" i="47"/>
  <c r="AC100" i="47"/>
  <c r="AD100" i="47"/>
  <c r="AE100" i="47"/>
  <c r="AF100" i="47"/>
  <c r="AG100" i="47"/>
  <c r="AH100" i="47"/>
  <c r="AI100" i="47"/>
  <c r="AJ100" i="47"/>
  <c r="AK100" i="47"/>
  <c r="AM100" i="47"/>
  <c r="AN100" i="47"/>
  <c r="AO100" i="47"/>
  <c r="AP100" i="47"/>
  <c r="AR100" i="47"/>
  <c r="AS100" i="47"/>
  <c r="AT100" i="47"/>
  <c r="AU100" i="47"/>
  <c r="AW100" i="47"/>
  <c r="AY100" i="47"/>
  <c r="A101" i="47"/>
  <c r="B101" i="47"/>
  <c r="D101" i="47"/>
  <c r="E101" i="47"/>
  <c r="F101" i="47"/>
  <c r="H101" i="47"/>
  <c r="I101" i="47"/>
  <c r="K101" i="47"/>
  <c r="L101" i="47"/>
  <c r="M101" i="47"/>
  <c r="N101" i="47"/>
  <c r="O101" i="47"/>
  <c r="Q101" i="47"/>
  <c r="R101" i="47"/>
  <c r="S101" i="47"/>
  <c r="U101" i="47"/>
  <c r="V101" i="47"/>
  <c r="W101" i="47"/>
  <c r="X101" i="47"/>
  <c r="Y101" i="47"/>
  <c r="Z101" i="47"/>
  <c r="AA101" i="47"/>
  <c r="AC101" i="47"/>
  <c r="AD101" i="47"/>
  <c r="AE101" i="47"/>
  <c r="AF101" i="47"/>
  <c r="AG101" i="47"/>
  <c r="AH101" i="47"/>
  <c r="AI101" i="47"/>
  <c r="AJ101" i="47"/>
  <c r="AK101" i="47"/>
  <c r="AM101" i="47"/>
  <c r="AN101" i="47"/>
  <c r="AO101" i="47"/>
  <c r="AP101" i="47"/>
  <c r="AR101" i="47"/>
  <c r="AS101" i="47"/>
  <c r="AT101" i="47"/>
  <c r="AU101" i="47"/>
  <c r="AW101" i="47"/>
  <c r="AY101" i="47"/>
  <c r="A102" i="47"/>
  <c r="B102" i="47"/>
  <c r="D102" i="47"/>
  <c r="E102" i="47"/>
  <c r="F102" i="47"/>
  <c r="H102" i="47"/>
  <c r="I102" i="47"/>
  <c r="K102" i="47"/>
  <c r="L102" i="47"/>
  <c r="M102" i="47"/>
  <c r="N102" i="47"/>
  <c r="O102" i="47"/>
  <c r="Q102" i="47"/>
  <c r="R102" i="47"/>
  <c r="S102" i="47"/>
  <c r="U102" i="47"/>
  <c r="V102" i="47"/>
  <c r="W102" i="47"/>
  <c r="X102" i="47"/>
  <c r="Y102" i="47"/>
  <c r="Z102" i="47"/>
  <c r="AA102" i="47"/>
  <c r="AC102" i="47"/>
  <c r="AD102" i="47"/>
  <c r="AE102" i="47"/>
  <c r="AF102" i="47"/>
  <c r="AG102" i="47"/>
  <c r="AH102" i="47"/>
  <c r="AI102" i="47"/>
  <c r="AJ102" i="47"/>
  <c r="AK102" i="47"/>
  <c r="AM102" i="47"/>
  <c r="AN102" i="47"/>
  <c r="AO102" i="47"/>
  <c r="AP102" i="47"/>
  <c r="AR102" i="47"/>
  <c r="AS102" i="47"/>
  <c r="AT102" i="47"/>
  <c r="AU102" i="47"/>
  <c r="AW102" i="47"/>
  <c r="AY102" i="47"/>
  <c r="A103" i="47"/>
  <c r="B103" i="47"/>
  <c r="D103" i="47"/>
  <c r="E103" i="47"/>
  <c r="F103" i="47"/>
  <c r="H103" i="47"/>
  <c r="I103" i="47"/>
  <c r="K103" i="47"/>
  <c r="L103" i="47"/>
  <c r="M103" i="47"/>
  <c r="N103" i="47"/>
  <c r="O103" i="47"/>
  <c r="Q103" i="47"/>
  <c r="R103" i="47"/>
  <c r="S103" i="47"/>
  <c r="U103" i="47"/>
  <c r="V103" i="47"/>
  <c r="W103" i="47"/>
  <c r="X103" i="47"/>
  <c r="Y103" i="47"/>
  <c r="Z103" i="47"/>
  <c r="AA103" i="47"/>
  <c r="AC103" i="47"/>
  <c r="AD103" i="47"/>
  <c r="AE103" i="47"/>
  <c r="AF103" i="47"/>
  <c r="AG103" i="47"/>
  <c r="AH103" i="47"/>
  <c r="AI103" i="47"/>
  <c r="AJ103" i="47"/>
  <c r="AK103" i="47"/>
  <c r="AM103" i="47"/>
  <c r="AN103" i="47"/>
  <c r="AO103" i="47"/>
  <c r="AP103" i="47"/>
  <c r="AR103" i="47"/>
  <c r="AS103" i="47"/>
  <c r="AT103" i="47"/>
  <c r="AU103" i="47"/>
  <c r="AW103" i="47"/>
  <c r="AY103" i="47"/>
  <c r="A104" i="47"/>
  <c r="B104" i="47"/>
  <c r="D104" i="47"/>
  <c r="E104" i="47"/>
  <c r="F104" i="47"/>
  <c r="H104" i="47"/>
  <c r="I104" i="47"/>
  <c r="K104" i="47"/>
  <c r="L104" i="47"/>
  <c r="M104" i="47"/>
  <c r="N104" i="47"/>
  <c r="O104" i="47"/>
  <c r="Q104" i="47"/>
  <c r="R104" i="47"/>
  <c r="S104" i="47"/>
  <c r="U104" i="47"/>
  <c r="V104" i="47"/>
  <c r="W104" i="47"/>
  <c r="X104" i="47"/>
  <c r="Y104" i="47"/>
  <c r="Z104" i="47"/>
  <c r="AA104" i="47"/>
  <c r="AC104" i="47"/>
  <c r="AD104" i="47"/>
  <c r="AE104" i="47"/>
  <c r="AF104" i="47"/>
  <c r="AG104" i="47"/>
  <c r="AH104" i="47"/>
  <c r="AI104" i="47"/>
  <c r="AJ104" i="47"/>
  <c r="AK104" i="47"/>
  <c r="AM104" i="47"/>
  <c r="AN104" i="47"/>
  <c r="AO104" i="47"/>
  <c r="AP104" i="47"/>
  <c r="AR104" i="47"/>
  <c r="AS104" i="47"/>
  <c r="AT104" i="47"/>
  <c r="AU104" i="47"/>
  <c r="AW104" i="47"/>
  <c r="AY104" i="47"/>
  <c r="A105" i="47"/>
  <c r="B105" i="47"/>
  <c r="D105" i="47"/>
  <c r="E105" i="47"/>
  <c r="F105" i="47"/>
  <c r="H105" i="47"/>
  <c r="I105" i="47"/>
  <c r="K105" i="47"/>
  <c r="L105" i="47"/>
  <c r="M105" i="47"/>
  <c r="N105" i="47"/>
  <c r="O105" i="47"/>
  <c r="Q105" i="47"/>
  <c r="R105" i="47"/>
  <c r="S105" i="47"/>
  <c r="U105" i="47"/>
  <c r="V105" i="47"/>
  <c r="W105" i="47"/>
  <c r="X105" i="47"/>
  <c r="Y105" i="47"/>
  <c r="Z105" i="47"/>
  <c r="AA105" i="47"/>
  <c r="AC105" i="47"/>
  <c r="AD105" i="47"/>
  <c r="AE105" i="47"/>
  <c r="AF105" i="47"/>
  <c r="AG105" i="47"/>
  <c r="AH105" i="47"/>
  <c r="AI105" i="47"/>
  <c r="AJ105" i="47"/>
  <c r="AK105" i="47"/>
  <c r="AM105" i="47"/>
  <c r="AN105" i="47"/>
  <c r="AO105" i="47"/>
  <c r="AP105" i="47"/>
  <c r="AR105" i="47"/>
  <c r="AS105" i="47"/>
  <c r="AT105" i="47"/>
  <c r="AU105" i="47"/>
  <c r="AW105" i="47"/>
  <c r="AY105" i="47"/>
  <c r="A106" i="47"/>
  <c r="B106" i="47"/>
  <c r="D106" i="47"/>
  <c r="E106" i="47"/>
  <c r="F106" i="47"/>
  <c r="H106" i="47"/>
  <c r="I106" i="47"/>
  <c r="K106" i="47"/>
  <c r="L106" i="47"/>
  <c r="M106" i="47"/>
  <c r="N106" i="47"/>
  <c r="O106" i="47"/>
  <c r="Q106" i="47"/>
  <c r="R106" i="47"/>
  <c r="S106" i="47"/>
  <c r="U106" i="47"/>
  <c r="V106" i="47"/>
  <c r="W106" i="47"/>
  <c r="X106" i="47"/>
  <c r="Y106" i="47"/>
  <c r="Z106" i="47"/>
  <c r="AA106" i="47"/>
  <c r="AC106" i="47"/>
  <c r="AD106" i="47"/>
  <c r="AE106" i="47"/>
  <c r="AF106" i="47"/>
  <c r="AG106" i="47"/>
  <c r="AH106" i="47"/>
  <c r="AI106" i="47"/>
  <c r="AJ106" i="47"/>
  <c r="AK106" i="47"/>
  <c r="AM106" i="47"/>
  <c r="AN106" i="47"/>
  <c r="AO106" i="47"/>
  <c r="AP106" i="47"/>
  <c r="AR106" i="47"/>
  <c r="AS106" i="47"/>
  <c r="AT106" i="47"/>
  <c r="AU106" i="47"/>
  <c r="AW106" i="47"/>
  <c r="AY106" i="47"/>
  <c r="A107" i="47"/>
  <c r="B107" i="47"/>
  <c r="D107" i="47"/>
  <c r="E107" i="47"/>
  <c r="F107" i="47"/>
  <c r="H107" i="47"/>
  <c r="I107" i="47"/>
  <c r="K107" i="47"/>
  <c r="L107" i="47"/>
  <c r="M107" i="47"/>
  <c r="N107" i="47"/>
  <c r="O107" i="47"/>
  <c r="Q107" i="47"/>
  <c r="R107" i="47"/>
  <c r="S107" i="47"/>
  <c r="U107" i="47"/>
  <c r="V107" i="47"/>
  <c r="W107" i="47"/>
  <c r="X107" i="47"/>
  <c r="Y107" i="47"/>
  <c r="Z107" i="47"/>
  <c r="AA107" i="47"/>
  <c r="AC107" i="47"/>
  <c r="AD107" i="47"/>
  <c r="AE107" i="47"/>
  <c r="AF107" i="47"/>
  <c r="AG107" i="47"/>
  <c r="AH107" i="47"/>
  <c r="AI107" i="47"/>
  <c r="AJ107" i="47"/>
  <c r="AK107" i="47"/>
  <c r="AM107" i="47"/>
  <c r="AN107" i="47"/>
  <c r="AO107" i="47"/>
  <c r="AP107" i="47"/>
  <c r="AR107" i="47"/>
  <c r="AS107" i="47"/>
  <c r="AT107" i="47"/>
  <c r="AU107" i="47"/>
  <c r="AW107" i="47"/>
  <c r="AY107" i="47"/>
  <c r="A108" i="47"/>
  <c r="B108" i="47"/>
  <c r="D108" i="47"/>
  <c r="E108" i="47"/>
  <c r="F108" i="47"/>
  <c r="H108" i="47"/>
  <c r="I108" i="47"/>
  <c r="K108" i="47"/>
  <c r="L108" i="47"/>
  <c r="M108" i="47"/>
  <c r="N108" i="47"/>
  <c r="O108" i="47"/>
  <c r="Q108" i="47"/>
  <c r="R108" i="47"/>
  <c r="S108" i="47"/>
  <c r="U108" i="47"/>
  <c r="V108" i="47"/>
  <c r="W108" i="47"/>
  <c r="X108" i="47"/>
  <c r="Y108" i="47"/>
  <c r="Z108" i="47"/>
  <c r="AA108" i="47"/>
  <c r="AC108" i="47"/>
  <c r="AD108" i="47"/>
  <c r="AE108" i="47"/>
  <c r="AF108" i="47"/>
  <c r="AG108" i="47"/>
  <c r="AH108" i="47"/>
  <c r="AI108" i="47"/>
  <c r="AJ108" i="47"/>
  <c r="AK108" i="47"/>
  <c r="AM108" i="47"/>
  <c r="AN108" i="47"/>
  <c r="AO108" i="47"/>
  <c r="AP108" i="47"/>
  <c r="AR108" i="47"/>
  <c r="AS108" i="47"/>
  <c r="AT108" i="47"/>
  <c r="AU108" i="47"/>
  <c r="AW108" i="47"/>
  <c r="AY108" i="47"/>
  <c r="A109" i="47"/>
  <c r="B109" i="47"/>
  <c r="D109" i="47"/>
  <c r="E109" i="47"/>
  <c r="F109" i="47"/>
  <c r="H109" i="47"/>
  <c r="I109" i="47"/>
  <c r="K109" i="47"/>
  <c r="L109" i="47"/>
  <c r="M109" i="47"/>
  <c r="N109" i="47"/>
  <c r="O109" i="47"/>
  <c r="Q109" i="47"/>
  <c r="R109" i="47"/>
  <c r="S109" i="47"/>
  <c r="U109" i="47"/>
  <c r="V109" i="47"/>
  <c r="W109" i="47"/>
  <c r="X109" i="47"/>
  <c r="Y109" i="47"/>
  <c r="Z109" i="47"/>
  <c r="AA109" i="47"/>
  <c r="AC109" i="47"/>
  <c r="AD109" i="47"/>
  <c r="AE109" i="47"/>
  <c r="AF109" i="47"/>
  <c r="AG109" i="47"/>
  <c r="AH109" i="47"/>
  <c r="AI109" i="47"/>
  <c r="AJ109" i="47"/>
  <c r="AK109" i="47"/>
  <c r="AM109" i="47"/>
  <c r="AN109" i="47"/>
  <c r="AO109" i="47"/>
  <c r="AP109" i="47"/>
  <c r="AR109" i="47"/>
  <c r="AS109" i="47"/>
  <c r="AT109" i="47"/>
  <c r="AU109" i="47"/>
  <c r="AW109" i="47"/>
  <c r="AY109" i="47"/>
  <c r="A110" i="47"/>
  <c r="B110" i="47"/>
  <c r="D110" i="47"/>
  <c r="E110" i="47"/>
  <c r="F110" i="47"/>
  <c r="H110" i="47"/>
  <c r="I110" i="47"/>
  <c r="K110" i="47"/>
  <c r="L110" i="47"/>
  <c r="M110" i="47"/>
  <c r="N110" i="47"/>
  <c r="O110" i="47"/>
  <c r="Q110" i="47"/>
  <c r="R110" i="47"/>
  <c r="S110" i="47"/>
  <c r="U110" i="47"/>
  <c r="V110" i="47"/>
  <c r="W110" i="47"/>
  <c r="X110" i="47"/>
  <c r="Y110" i="47"/>
  <c r="Z110" i="47"/>
  <c r="AA110" i="47"/>
  <c r="AC110" i="47"/>
  <c r="AD110" i="47"/>
  <c r="AE110" i="47"/>
  <c r="AF110" i="47"/>
  <c r="AG110" i="47"/>
  <c r="AH110" i="47"/>
  <c r="AI110" i="47"/>
  <c r="AJ110" i="47"/>
  <c r="AK110" i="47"/>
  <c r="AM110" i="47"/>
  <c r="AN110" i="47"/>
  <c r="AO110" i="47"/>
  <c r="AP110" i="47"/>
  <c r="AR110" i="47"/>
  <c r="AS110" i="47"/>
  <c r="AT110" i="47"/>
  <c r="AU110" i="47"/>
  <c r="AW110" i="47"/>
  <c r="AY110" i="47"/>
  <c r="A111" i="47"/>
  <c r="B111" i="47"/>
  <c r="D111" i="47"/>
  <c r="E111" i="47"/>
  <c r="F111" i="47"/>
  <c r="H111" i="47"/>
  <c r="I111" i="47"/>
  <c r="K111" i="47"/>
  <c r="L111" i="47"/>
  <c r="M111" i="47"/>
  <c r="N111" i="47"/>
  <c r="O111" i="47"/>
  <c r="Q111" i="47"/>
  <c r="R111" i="47"/>
  <c r="S111" i="47"/>
  <c r="U111" i="47"/>
  <c r="V111" i="47"/>
  <c r="W111" i="47"/>
  <c r="X111" i="47"/>
  <c r="Y111" i="47"/>
  <c r="Z111" i="47"/>
  <c r="AA111" i="47"/>
  <c r="AC111" i="47"/>
  <c r="AD111" i="47"/>
  <c r="AE111" i="47"/>
  <c r="AF111" i="47"/>
  <c r="AG111" i="47"/>
  <c r="AH111" i="47"/>
  <c r="AI111" i="47"/>
  <c r="AJ111" i="47"/>
  <c r="AK111" i="47"/>
  <c r="AM111" i="47"/>
  <c r="AN111" i="47"/>
  <c r="AO111" i="47"/>
  <c r="AP111" i="47"/>
  <c r="AR111" i="47"/>
  <c r="AS111" i="47"/>
  <c r="AT111" i="47"/>
  <c r="AU111" i="47"/>
  <c r="AW111" i="47"/>
  <c r="AY111" i="47"/>
  <c r="A112" i="47"/>
  <c r="B112" i="47"/>
  <c r="D112" i="47"/>
  <c r="E112" i="47"/>
  <c r="F112" i="47"/>
  <c r="H112" i="47"/>
  <c r="I112" i="47"/>
  <c r="K112" i="47"/>
  <c r="L112" i="47"/>
  <c r="M112" i="47"/>
  <c r="N112" i="47"/>
  <c r="O112" i="47"/>
  <c r="Q112" i="47"/>
  <c r="R112" i="47"/>
  <c r="S112" i="47"/>
  <c r="U112" i="47"/>
  <c r="V112" i="47"/>
  <c r="W112" i="47"/>
  <c r="X112" i="47"/>
  <c r="Y112" i="47"/>
  <c r="Z112" i="47"/>
  <c r="AA112" i="47"/>
  <c r="AC112" i="47"/>
  <c r="AD112" i="47"/>
  <c r="AE112" i="47"/>
  <c r="AF112" i="47"/>
  <c r="AG112" i="47"/>
  <c r="AH112" i="47"/>
  <c r="AI112" i="47"/>
  <c r="AJ112" i="47"/>
  <c r="AK112" i="47"/>
  <c r="AM112" i="47"/>
  <c r="AN112" i="47"/>
  <c r="AO112" i="47"/>
  <c r="AP112" i="47"/>
  <c r="AR112" i="47"/>
  <c r="AS112" i="47"/>
  <c r="AT112" i="47"/>
  <c r="AU112" i="47"/>
  <c r="AW112" i="47"/>
  <c r="AY112" i="47"/>
  <c r="A113" i="47"/>
  <c r="B113" i="47"/>
  <c r="D113" i="47"/>
  <c r="E113" i="47"/>
  <c r="F113" i="47"/>
  <c r="H113" i="47"/>
  <c r="I113" i="47"/>
  <c r="K113" i="47"/>
  <c r="L113" i="47"/>
  <c r="M113" i="47"/>
  <c r="N113" i="47"/>
  <c r="O113" i="47"/>
  <c r="Q113" i="47"/>
  <c r="R113" i="47"/>
  <c r="S113" i="47"/>
  <c r="U113" i="47"/>
  <c r="V113" i="47"/>
  <c r="W113" i="47"/>
  <c r="X113" i="47"/>
  <c r="Y113" i="47"/>
  <c r="Z113" i="47"/>
  <c r="AA113" i="47"/>
  <c r="AC113" i="47"/>
  <c r="AD113" i="47"/>
  <c r="AE113" i="47"/>
  <c r="AF113" i="47"/>
  <c r="AG113" i="47"/>
  <c r="AH113" i="47"/>
  <c r="AI113" i="47"/>
  <c r="AJ113" i="47"/>
  <c r="AK113" i="47"/>
  <c r="AM113" i="47"/>
  <c r="AN113" i="47"/>
  <c r="AO113" i="47"/>
  <c r="AP113" i="47"/>
  <c r="AR113" i="47"/>
  <c r="AS113" i="47"/>
  <c r="AT113" i="47"/>
  <c r="AU113" i="47"/>
  <c r="AW113" i="47"/>
  <c r="AY113" i="47"/>
  <c r="A114" i="47"/>
  <c r="B114" i="47"/>
  <c r="D114" i="47"/>
  <c r="E114" i="47"/>
  <c r="F114" i="47"/>
  <c r="H114" i="47"/>
  <c r="I114" i="47"/>
  <c r="K114" i="47"/>
  <c r="L114" i="47"/>
  <c r="M114" i="47"/>
  <c r="N114" i="47"/>
  <c r="O114" i="47"/>
  <c r="Q114" i="47"/>
  <c r="R114" i="47"/>
  <c r="S114" i="47"/>
  <c r="U114" i="47"/>
  <c r="V114" i="47"/>
  <c r="W114" i="47"/>
  <c r="X114" i="47"/>
  <c r="Y114" i="47"/>
  <c r="Z114" i="47"/>
  <c r="AA114" i="47"/>
  <c r="AC114" i="47"/>
  <c r="AD114" i="47"/>
  <c r="AE114" i="47"/>
  <c r="AF114" i="47"/>
  <c r="AG114" i="47"/>
  <c r="AH114" i="47"/>
  <c r="AI114" i="47"/>
  <c r="AJ114" i="47"/>
  <c r="AK114" i="47"/>
  <c r="AM114" i="47"/>
  <c r="AN114" i="47"/>
  <c r="AO114" i="47"/>
  <c r="AP114" i="47"/>
  <c r="AR114" i="47"/>
  <c r="AS114" i="47"/>
  <c r="AT114" i="47"/>
  <c r="AU114" i="47"/>
  <c r="AW114" i="47"/>
  <c r="AY114" i="47"/>
  <c r="A115" i="47"/>
  <c r="B115" i="47"/>
  <c r="D115" i="47"/>
  <c r="E115" i="47"/>
  <c r="F115" i="47"/>
  <c r="H115" i="47"/>
  <c r="I115" i="47"/>
  <c r="K115" i="47"/>
  <c r="L115" i="47"/>
  <c r="M115" i="47"/>
  <c r="N115" i="47"/>
  <c r="O115" i="47"/>
  <c r="Q115" i="47"/>
  <c r="R115" i="47"/>
  <c r="S115" i="47"/>
  <c r="U115" i="47"/>
  <c r="V115" i="47"/>
  <c r="W115" i="47"/>
  <c r="X115" i="47"/>
  <c r="Y115" i="47"/>
  <c r="Z115" i="47"/>
  <c r="AA115" i="47"/>
  <c r="AC115" i="47"/>
  <c r="AD115" i="47"/>
  <c r="AE115" i="47"/>
  <c r="AF115" i="47"/>
  <c r="AG115" i="47"/>
  <c r="AH115" i="47"/>
  <c r="AI115" i="47"/>
  <c r="AJ115" i="47"/>
  <c r="AK115" i="47"/>
  <c r="AM115" i="47"/>
  <c r="AN115" i="47"/>
  <c r="AO115" i="47"/>
  <c r="AP115" i="47"/>
  <c r="AR115" i="47"/>
  <c r="AS115" i="47"/>
  <c r="AT115" i="47"/>
  <c r="AU115" i="47"/>
  <c r="AW115" i="47"/>
  <c r="AY115" i="47"/>
  <c r="A116" i="47"/>
  <c r="B116" i="47"/>
  <c r="D116" i="47"/>
  <c r="E116" i="47"/>
  <c r="F116" i="47"/>
  <c r="H116" i="47"/>
  <c r="I116" i="47"/>
  <c r="K116" i="47"/>
  <c r="L116" i="47"/>
  <c r="M116" i="47"/>
  <c r="N116" i="47"/>
  <c r="O116" i="47"/>
  <c r="Q116" i="47"/>
  <c r="R116" i="47"/>
  <c r="S116" i="47"/>
  <c r="U116" i="47"/>
  <c r="V116" i="47"/>
  <c r="W116" i="47"/>
  <c r="X116" i="47"/>
  <c r="Y116" i="47"/>
  <c r="Z116" i="47"/>
  <c r="AA116" i="47"/>
  <c r="AC116" i="47"/>
  <c r="AD116" i="47"/>
  <c r="AE116" i="47"/>
  <c r="AF116" i="47"/>
  <c r="AG116" i="47"/>
  <c r="AH116" i="47"/>
  <c r="AI116" i="47"/>
  <c r="AJ116" i="47"/>
  <c r="AK116" i="47"/>
  <c r="AM116" i="47"/>
  <c r="AN116" i="47"/>
  <c r="AO116" i="47"/>
  <c r="AP116" i="47"/>
  <c r="AR116" i="47"/>
  <c r="AS116" i="47"/>
  <c r="AT116" i="47"/>
  <c r="AU116" i="47"/>
  <c r="AW116" i="47"/>
  <c r="AY116" i="47"/>
  <c r="A117" i="47"/>
  <c r="B117" i="47"/>
  <c r="D117" i="47"/>
  <c r="E117" i="47"/>
  <c r="F117" i="47"/>
  <c r="H117" i="47"/>
  <c r="I117" i="47"/>
  <c r="K117" i="47"/>
  <c r="L117" i="47"/>
  <c r="M117" i="47"/>
  <c r="N117" i="47"/>
  <c r="O117" i="47"/>
  <c r="Q117" i="47"/>
  <c r="R117" i="47"/>
  <c r="S117" i="47"/>
  <c r="U117" i="47"/>
  <c r="V117" i="47"/>
  <c r="W117" i="47"/>
  <c r="X117" i="47"/>
  <c r="Y117" i="47"/>
  <c r="Z117" i="47"/>
  <c r="AA117" i="47"/>
  <c r="AC117" i="47"/>
  <c r="AD117" i="47"/>
  <c r="AE117" i="47"/>
  <c r="AF117" i="47"/>
  <c r="AG117" i="47"/>
  <c r="AH117" i="47"/>
  <c r="AI117" i="47"/>
  <c r="AJ117" i="47"/>
  <c r="AK117" i="47"/>
  <c r="AM117" i="47"/>
  <c r="AN117" i="47"/>
  <c r="AO117" i="47"/>
  <c r="AP117" i="47"/>
  <c r="AR117" i="47"/>
  <c r="AS117" i="47"/>
  <c r="AT117" i="47"/>
  <c r="AU117" i="47"/>
  <c r="AW117" i="47"/>
  <c r="AY117" i="47"/>
  <c r="A118" i="47"/>
  <c r="B118" i="47"/>
  <c r="D118" i="47"/>
  <c r="E118" i="47"/>
  <c r="F118" i="47"/>
  <c r="H118" i="47"/>
  <c r="I118" i="47"/>
  <c r="K118" i="47"/>
  <c r="L118" i="47"/>
  <c r="M118" i="47"/>
  <c r="N118" i="47"/>
  <c r="O118" i="47"/>
  <c r="Q118" i="47"/>
  <c r="R118" i="47"/>
  <c r="S118" i="47"/>
  <c r="U118" i="47"/>
  <c r="V118" i="47"/>
  <c r="W118" i="47"/>
  <c r="X118" i="47"/>
  <c r="Y118" i="47"/>
  <c r="Z118" i="47"/>
  <c r="AA118" i="47"/>
  <c r="AC118" i="47"/>
  <c r="AD118" i="47"/>
  <c r="AE118" i="47"/>
  <c r="AF118" i="47"/>
  <c r="AG118" i="47"/>
  <c r="AH118" i="47"/>
  <c r="AI118" i="47"/>
  <c r="AJ118" i="47"/>
  <c r="AK118" i="47"/>
  <c r="AM118" i="47"/>
  <c r="AN118" i="47"/>
  <c r="AO118" i="47"/>
  <c r="AP118" i="47"/>
  <c r="AR118" i="47"/>
  <c r="AS118" i="47"/>
  <c r="AT118" i="47"/>
  <c r="AU118" i="47"/>
  <c r="AW118" i="47"/>
  <c r="AY118" i="47"/>
  <c r="A119" i="47"/>
  <c r="B119" i="47"/>
  <c r="D119" i="47"/>
  <c r="E119" i="47"/>
  <c r="F119" i="47"/>
  <c r="H119" i="47"/>
  <c r="I119" i="47"/>
  <c r="K119" i="47"/>
  <c r="L119" i="47"/>
  <c r="M119" i="47"/>
  <c r="N119" i="47"/>
  <c r="O119" i="47"/>
  <c r="Q119" i="47"/>
  <c r="R119" i="47"/>
  <c r="S119" i="47"/>
  <c r="U119" i="47"/>
  <c r="V119" i="47"/>
  <c r="W119" i="47"/>
  <c r="X119" i="47"/>
  <c r="Y119" i="47"/>
  <c r="Z119" i="47"/>
  <c r="AA119" i="47"/>
  <c r="AC119" i="47"/>
  <c r="AD119" i="47"/>
  <c r="AE119" i="47"/>
  <c r="AF119" i="47"/>
  <c r="AG119" i="47"/>
  <c r="AH119" i="47"/>
  <c r="AI119" i="47"/>
  <c r="AJ119" i="47"/>
  <c r="AK119" i="47"/>
  <c r="AM119" i="47"/>
  <c r="AN119" i="47"/>
  <c r="AO119" i="47"/>
  <c r="AP119" i="47"/>
  <c r="AR119" i="47"/>
  <c r="AS119" i="47"/>
  <c r="AT119" i="47"/>
  <c r="AU119" i="47"/>
  <c r="AW119" i="47"/>
  <c r="AY119" i="47"/>
  <c r="A120" i="47"/>
  <c r="B120" i="47"/>
  <c r="D120" i="47"/>
  <c r="E120" i="47"/>
  <c r="F120" i="47"/>
  <c r="H120" i="47"/>
  <c r="I120" i="47"/>
  <c r="K120" i="47"/>
  <c r="L120" i="47"/>
  <c r="M120" i="47"/>
  <c r="N120" i="47"/>
  <c r="O120" i="47"/>
  <c r="Q120" i="47"/>
  <c r="R120" i="47"/>
  <c r="S120" i="47"/>
  <c r="U120" i="47"/>
  <c r="V120" i="47"/>
  <c r="W120" i="47"/>
  <c r="X120" i="47"/>
  <c r="Y120" i="47"/>
  <c r="Z120" i="47"/>
  <c r="AA120" i="47"/>
  <c r="AC120" i="47"/>
  <c r="AD120" i="47"/>
  <c r="AE120" i="47"/>
  <c r="AF120" i="47"/>
  <c r="AG120" i="47"/>
  <c r="AH120" i="47"/>
  <c r="AI120" i="47"/>
  <c r="AJ120" i="47"/>
  <c r="AK120" i="47"/>
  <c r="AM120" i="47"/>
  <c r="AN120" i="47"/>
  <c r="AO120" i="47"/>
  <c r="AP120" i="47"/>
  <c r="AR120" i="47"/>
  <c r="AS120" i="47"/>
  <c r="AT120" i="47"/>
  <c r="AU120" i="47"/>
  <c r="AW120" i="47"/>
  <c r="AY120" i="47"/>
  <c r="A121" i="47"/>
  <c r="B121" i="47"/>
  <c r="D121" i="47"/>
  <c r="E121" i="47"/>
  <c r="F121" i="47"/>
  <c r="H121" i="47"/>
  <c r="I121" i="47"/>
  <c r="K121" i="47"/>
  <c r="L121" i="47"/>
  <c r="M121" i="47"/>
  <c r="N121" i="47"/>
  <c r="O121" i="47"/>
  <c r="Q121" i="47"/>
  <c r="R121" i="47"/>
  <c r="S121" i="47"/>
  <c r="U121" i="47"/>
  <c r="V121" i="47"/>
  <c r="W121" i="47"/>
  <c r="X121" i="47"/>
  <c r="Y121" i="47"/>
  <c r="Z121" i="47"/>
  <c r="AA121" i="47"/>
  <c r="AC121" i="47"/>
  <c r="AD121" i="47"/>
  <c r="AE121" i="47"/>
  <c r="AF121" i="47"/>
  <c r="AG121" i="47"/>
  <c r="AH121" i="47"/>
  <c r="AI121" i="47"/>
  <c r="AJ121" i="47"/>
  <c r="AK121" i="47"/>
  <c r="AM121" i="47"/>
  <c r="AN121" i="47"/>
  <c r="AO121" i="47"/>
  <c r="AP121" i="47"/>
  <c r="AR121" i="47"/>
  <c r="AS121" i="47"/>
  <c r="AT121" i="47"/>
  <c r="AU121" i="47"/>
  <c r="AW121" i="47"/>
  <c r="AY121" i="47"/>
  <c r="A122" i="47"/>
  <c r="B122" i="47"/>
  <c r="D122" i="47"/>
  <c r="E122" i="47"/>
  <c r="F122" i="47"/>
  <c r="H122" i="47"/>
  <c r="I122" i="47"/>
  <c r="K122" i="47"/>
  <c r="L122" i="47"/>
  <c r="M122" i="47"/>
  <c r="N122" i="47"/>
  <c r="O122" i="47"/>
  <c r="Q122" i="47"/>
  <c r="R122" i="47"/>
  <c r="S122" i="47"/>
  <c r="U122" i="47"/>
  <c r="V122" i="47"/>
  <c r="W122" i="47"/>
  <c r="X122" i="47"/>
  <c r="Y122" i="47"/>
  <c r="Z122" i="47"/>
  <c r="AA122" i="47"/>
  <c r="AC122" i="47"/>
  <c r="AD122" i="47"/>
  <c r="AE122" i="47"/>
  <c r="AF122" i="47"/>
  <c r="AG122" i="47"/>
  <c r="AH122" i="47"/>
  <c r="AI122" i="47"/>
  <c r="AJ122" i="47"/>
  <c r="AK122" i="47"/>
  <c r="AM122" i="47"/>
  <c r="AN122" i="47"/>
  <c r="AO122" i="47"/>
  <c r="AP122" i="47"/>
  <c r="AR122" i="47"/>
  <c r="AS122" i="47"/>
  <c r="AT122" i="47"/>
  <c r="AU122" i="47"/>
  <c r="AW122" i="47"/>
  <c r="AY122" i="47"/>
  <c r="A123" i="47"/>
  <c r="B123" i="47"/>
  <c r="D123" i="47"/>
  <c r="E123" i="47"/>
  <c r="F123" i="47"/>
  <c r="H123" i="47"/>
  <c r="I123" i="47"/>
  <c r="K123" i="47"/>
  <c r="L123" i="47"/>
  <c r="M123" i="47"/>
  <c r="N123" i="47"/>
  <c r="O123" i="47"/>
  <c r="Q123" i="47"/>
  <c r="R123" i="47"/>
  <c r="S123" i="47"/>
  <c r="U123" i="47"/>
  <c r="V123" i="47"/>
  <c r="W123" i="47"/>
  <c r="X123" i="47"/>
  <c r="Y123" i="47"/>
  <c r="Z123" i="47"/>
  <c r="AA123" i="47"/>
  <c r="AC123" i="47"/>
  <c r="AD123" i="47"/>
  <c r="AE123" i="47"/>
  <c r="AF123" i="47"/>
  <c r="AG123" i="47"/>
  <c r="AH123" i="47"/>
  <c r="AI123" i="47"/>
  <c r="AJ123" i="47"/>
  <c r="AK123" i="47"/>
  <c r="AM123" i="47"/>
  <c r="AN123" i="47"/>
  <c r="AO123" i="47"/>
  <c r="AP123" i="47"/>
  <c r="AR123" i="47"/>
  <c r="AS123" i="47"/>
  <c r="AT123" i="47"/>
  <c r="AU123" i="47"/>
  <c r="AW123" i="47"/>
  <c r="AY123" i="47"/>
  <c r="A124" i="47"/>
  <c r="B124" i="47"/>
  <c r="D124" i="47"/>
  <c r="E124" i="47"/>
  <c r="F124" i="47"/>
  <c r="H124" i="47"/>
  <c r="I124" i="47"/>
  <c r="K124" i="47"/>
  <c r="L124" i="47"/>
  <c r="M124" i="47"/>
  <c r="N124" i="47"/>
  <c r="O124" i="47"/>
  <c r="Q124" i="47"/>
  <c r="R124" i="47"/>
  <c r="S124" i="47"/>
  <c r="U124" i="47"/>
  <c r="V124" i="47"/>
  <c r="W124" i="47"/>
  <c r="X124" i="47"/>
  <c r="Y124" i="47"/>
  <c r="Z124" i="47"/>
  <c r="AA124" i="47"/>
  <c r="AC124" i="47"/>
  <c r="AD124" i="47"/>
  <c r="AE124" i="47"/>
  <c r="AF124" i="47"/>
  <c r="AG124" i="47"/>
  <c r="AH124" i="47"/>
  <c r="AI124" i="47"/>
  <c r="AJ124" i="47"/>
  <c r="AK124" i="47"/>
  <c r="AM124" i="47"/>
  <c r="AN124" i="47"/>
  <c r="AO124" i="47"/>
  <c r="AP124" i="47"/>
  <c r="AR124" i="47"/>
  <c r="AS124" i="47"/>
  <c r="AT124" i="47"/>
  <c r="AU124" i="47"/>
  <c r="AW124" i="47"/>
  <c r="AY124" i="47"/>
  <c r="A125" i="47"/>
  <c r="B125" i="47"/>
  <c r="D125" i="47"/>
  <c r="E125" i="47"/>
  <c r="F125" i="47"/>
  <c r="H125" i="47"/>
  <c r="I125" i="47"/>
  <c r="K125" i="47"/>
  <c r="L125" i="47"/>
  <c r="M125" i="47"/>
  <c r="N125" i="47"/>
  <c r="O125" i="47"/>
  <c r="Q125" i="47"/>
  <c r="R125" i="47"/>
  <c r="S125" i="47"/>
  <c r="U125" i="47"/>
  <c r="V125" i="47"/>
  <c r="W125" i="47"/>
  <c r="X125" i="47"/>
  <c r="Y125" i="47"/>
  <c r="Z125" i="47"/>
  <c r="AA125" i="47"/>
  <c r="AC125" i="47"/>
  <c r="AD125" i="47"/>
  <c r="AE125" i="47"/>
  <c r="AF125" i="47"/>
  <c r="AG125" i="47"/>
  <c r="AH125" i="47"/>
  <c r="AI125" i="47"/>
  <c r="AJ125" i="47"/>
  <c r="AK125" i="47"/>
  <c r="AM125" i="47"/>
  <c r="AN125" i="47"/>
  <c r="AO125" i="47"/>
  <c r="AP125" i="47"/>
  <c r="AR125" i="47"/>
  <c r="AS125" i="47"/>
  <c r="AT125" i="47"/>
  <c r="AU125" i="47"/>
  <c r="AW125" i="47"/>
  <c r="AY125" i="47"/>
  <c r="A126" i="47"/>
  <c r="B126" i="47"/>
  <c r="D126" i="47"/>
  <c r="E126" i="47"/>
  <c r="F126" i="47"/>
  <c r="H126" i="47"/>
  <c r="I126" i="47"/>
  <c r="K126" i="47"/>
  <c r="L126" i="47"/>
  <c r="M126" i="47"/>
  <c r="N126" i="47"/>
  <c r="O126" i="47"/>
  <c r="Q126" i="47"/>
  <c r="R126" i="47"/>
  <c r="S126" i="47"/>
  <c r="U126" i="47"/>
  <c r="V126" i="47"/>
  <c r="W126" i="47"/>
  <c r="X126" i="47"/>
  <c r="Y126" i="47"/>
  <c r="Z126" i="47"/>
  <c r="AA126" i="47"/>
  <c r="AC126" i="47"/>
  <c r="AD126" i="47"/>
  <c r="AE126" i="47"/>
  <c r="AF126" i="47"/>
  <c r="AG126" i="47"/>
  <c r="AH126" i="47"/>
  <c r="AI126" i="47"/>
  <c r="AJ126" i="47"/>
  <c r="AK126" i="47"/>
  <c r="AM126" i="47"/>
  <c r="AN126" i="47"/>
  <c r="AO126" i="47"/>
  <c r="AP126" i="47"/>
  <c r="AR126" i="47"/>
  <c r="AS126" i="47"/>
  <c r="AT126" i="47"/>
  <c r="AU126" i="47"/>
  <c r="AW126" i="47"/>
  <c r="AY126" i="47"/>
  <c r="A127" i="47"/>
  <c r="B127" i="47"/>
  <c r="D127" i="47"/>
  <c r="E127" i="47"/>
  <c r="F127" i="47"/>
  <c r="H127" i="47"/>
  <c r="I127" i="47"/>
  <c r="K127" i="47"/>
  <c r="L127" i="47"/>
  <c r="M127" i="47"/>
  <c r="N127" i="47"/>
  <c r="O127" i="47"/>
  <c r="Q127" i="47"/>
  <c r="R127" i="47"/>
  <c r="S127" i="47"/>
  <c r="U127" i="47"/>
  <c r="V127" i="47"/>
  <c r="W127" i="47"/>
  <c r="X127" i="47"/>
  <c r="Y127" i="47"/>
  <c r="Z127" i="47"/>
  <c r="AA127" i="47"/>
  <c r="AC127" i="47"/>
  <c r="AD127" i="47"/>
  <c r="AE127" i="47"/>
  <c r="AF127" i="47"/>
  <c r="AG127" i="47"/>
  <c r="AH127" i="47"/>
  <c r="AI127" i="47"/>
  <c r="AJ127" i="47"/>
  <c r="AK127" i="47"/>
  <c r="AM127" i="47"/>
  <c r="AN127" i="47"/>
  <c r="AO127" i="47"/>
  <c r="AP127" i="47"/>
  <c r="AR127" i="47"/>
  <c r="AS127" i="47"/>
  <c r="AT127" i="47"/>
  <c r="AU127" i="47"/>
  <c r="AW127" i="47"/>
  <c r="AY127" i="47"/>
  <c r="A128" i="47"/>
  <c r="B128" i="47"/>
  <c r="D128" i="47"/>
  <c r="E128" i="47"/>
  <c r="F128" i="47"/>
  <c r="H128" i="47"/>
  <c r="I128" i="47"/>
  <c r="K128" i="47"/>
  <c r="L128" i="47"/>
  <c r="M128" i="47"/>
  <c r="N128" i="47"/>
  <c r="O128" i="47"/>
  <c r="Q128" i="47"/>
  <c r="R128" i="47"/>
  <c r="S128" i="47"/>
  <c r="U128" i="47"/>
  <c r="V128" i="47"/>
  <c r="W128" i="47"/>
  <c r="X128" i="47"/>
  <c r="Y128" i="47"/>
  <c r="Z128" i="47"/>
  <c r="AA128" i="47"/>
  <c r="AC128" i="47"/>
  <c r="AD128" i="47"/>
  <c r="AE128" i="47"/>
  <c r="AF128" i="47"/>
  <c r="AG128" i="47"/>
  <c r="AH128" i="47"/>
  <c r="AI128" i="47"/>
  <c r="AJ128" i="47"/>
  <c r="AK128" i="47"/>
  <c r="AM128" i="47"/>
  <c r="AN128" i="47"/>
  <c r="AO128" i="47"/>
  <c r="AP128" i="47"/>
  <c r="AR128" i="47"/>
  <c r="AS128" i="47"/>
  <c r="AT128" i="47"/>
  <c r="AU128" i="47"/>
  <c r="AW128" i="47"/>
  <c r="AY128" i="47"/>
  <c r="A129" i="47"/>
  <c r="B129" i="47"/>
  <c r="D129" i="47"/>
  <c r="E129" i="47"/>
  <c r="F129" i="47"/>
  <c r="H129" i="47"/>
  <c r="I129" i="47"/>
  <c r="K129" i="47"/>
  <c r="L129" i="47"/>
  <c r="M129" i="47"/>
  <c r="N129" i="47"/>
  <c r="O129" i="47"/>
  <c r="Q129" i="47"/>
  <c r="R129" i="47"/>
  <c r="S129" i="47"/>
  <c r="U129" i="47"/>
  <c r="V129" i="47"/>
  <c r="W129" i="47"/>
  <c r="X129" i="47"/>
  <c r="Y129" i="47"/>
  <c r="Z129" i="47"/>
  <c r="AA129" i="47"/>
  <c r="AC129" i="47"/>
  <c r="AD129" i="47"/>
  <c r="AE129" i="47"/>
  <c r="AF129" i="47"/>
  <c r="AG129" i="47"/>
  <c r="AH129" i="47"/>
  <c r="AI129" i="47"/>
  <c r="AJ129" i="47"/>
  <c r="AK129" i="47"/>
  <c r="AM129" i="47"/>
  <c r="AN129" i="47"/>
  <c r="AO129" i="47"/>
  <c r="AP129" i="47"/>
  <c r="AR129" i="47"/>
  <c r="AS129" i="47"/>
  <c r="AT129" i="47"/>
  <c r="AU129" i="47"/>
  <c r="AW129" i="47"/>
  <c r="AY129" i="47"/>
  <c r="A130" i="47"/>
  <c r="B130" i="47"/>
  <c r="D130" i="47"/>
  <c r="E130" i="47"/>
  <c r="F130" i="47"/>
  <c r="H130" i="47"/>
  <c r="I130" i="47"/>
  <c r="K130" i="47"/>
  <c r="L130" i="47"/>
  <c r="M130" i="47"/>
  <c r="N130" i="47"/>
  <c r="O130" i="47"/>
  <c r="Q130" i="47"/>
  <c r="R130" i="47"/>
  <c r="S130" i="47"/>
  <c r="U130" i="47"/>
  <c r="V130" i="47"/>
  <c r="W130" i="47"/>
  <c r="X130" i="47"/>
  <c r="Y130" i="47"/>
  <c r="Z130" i="47"/>
  <c r="AA130" i="47"/>
  <c r="AC130" i="47"/>
  <c r="AD130" i="47"/>
  <c r="AE130" i="47"/>
  <c r="AF130" i="47"/>
  <c r="AG130" i="47"/>
  <c r="AH130" i="47"/>
  <c r="AI130" i="47"/>
  <c r="AJ130" i="47"/>
  <c r="AK130" i="47"/>
  <c r="AM130" i="47"/>
  <c r="AN130" i="47"/>
  <c r="AO130" i="47"/>
  <c r="AP130" i="47"/>
  <c r="AR130" i="47"/>
  <c r="AS130" i="47"/>
  <c r="AT130" i="47"/>
  <c r="AU130" i="47"/>
  <c r="AW130" i="47"/>
  <c r="AY130" i="47"/>
  <c r="A131" i="47"/>
  <c r="B131" i="47"/>
  <c r="D131" i="47"/>
  <c r="E131" i="47"/>
  <c r="F131" i="47"/>
  <c r="H131" i="47"/>
  <c r="I131" i="47"/>
  <c r="K131" i="47"/>
  <c r="L131" i="47"/>
  <c r="M131" i="47"/>
  <c r="N131" i="47"/>
  <c r="O131" i="47"/>
  <c r="Q131" i="47"/>
  <c r="R131" i="47"/>
  <c r="S131" i="47"/>
  <c r="U131" i="47"/>
  <c r="V131" i="47"/>
  <c r="W131" i="47"/>
  <c r="X131" i="47"/>
  <c r="Y131" i="47"/>
  <c r="Z131" i="47"/>
  <c r="AA131" i="47"/>
  <c r="AC131" i="47"/>
  <c r="AD131" i="47"/>
  <c r="AE131" i="47"/>
  <c r="AF131" i="47"/>
  <c r="AG131" i="47"/>
  <c r="AH131" i="47"/>
  <c r="AI131" i="47"/>
  <c r="AJ131" i="47"/>
  <c r="AK131" i="47"/>
  <c r="AM131" i="47"/>
  <c r="AN131" i="47"/>
  <c r="AO131" i="47"/>
  <c r="AP131" i="47"/>
  <c r="AR131" i="47"/>
  <c r="AS131" i="47"/>
  <c r="AT131" i="47"/>
  <c r="AU131" i="47"/>
  <c r="AW131" i="47"/>
  <c r="AY131" i="47"/>
  <c r="A132" i="47"/>
  <c r="B132" i="47"/>
  <c r="D132" i="47"/>
  <c r="E132" i="47"/>
  <c r="F132" i="47"/>
  <c r="H132" i="47"/>
  <c r="I132" i="47"/>
  <c r="K132" i="47"/>
  <c r="L132" i="47"/>
  <c r="M132" i="47"/>
  <c r="N132" i="47"/>
  <c r="O132" i="47"/>
  <c r="Q132" i="47"/>
  <c r="R132" i="47"/>
  <c r="S132" i="47"/>
  <c r="U132" i="47"/>
  <c r="V132" i="47"/>
  <c r="W132" i="47"/>
  <c r="X132" i="47"/>
  <c r="Y132" i="47"/>
  <c r="Z132" i="47"/>
  <c r="AA132" i="47"/>
  <c r="AC132" i="47"/>
  <c r="AD132" i="47"/>
  <c r="AE132" i="47"/>
  <c r="AF132" i="47"/>
  <c r="AG132" i="47"/>
  <c r="AH132" i="47"/>
  <c r="AI132" i="47"/>
  <c r="AJ132" i="47"/>
  <c r="AK132" i="47"/>
  <c r="AM132" i="47"/>
  <c r="AN132" i="47"/>
  <c r="AO132" i="47"/>
  <c r="AP132" i="47"/>
  <c r="AR132" i="47"/>
  <c r="AS132" i="47"/>
  <c r="AT132" i="47"/>
  <c r="AU132" i="47"/>
  <c r="AW132" i="47"/>
  <c r="AY132" i="47"/>
  <c r="A133" i="47"/>
  <c r="B133" i="47"/>
  <c r="D133" i="47"/>
  <c r="E133" i="47"/>
  <c r="F133" i="47"/>
  <c r="H133" i="47"/>
  <c r="I133" i="47"/>
  <c r="K133" i="47"/>
  <c r="L133" i="47"/>
  <c r="M133" i="47"/>
  <c r="N133" i="47"/>
  <c r="O133" i="47"/>
  <c r="Q133" i="47"/>
  <c r="R133" i="47"/>
  <c r="S133" i="47"/>
  <c r="U133" i="47"/>
  <c r="V133" i="47"/>
  <c r="W133" i="47"/>
  <c r="X133" i="47"/>
  <c r="Y133" i="47"/>
  <c r="Z133" i="47"/>
  <c r="AA133" i="47"/>
  <c r="AC133" i="47"/>
  <c r="AD133" i="47"/>
  <c r="AE133" i="47"/>
  <c r="AF133" i="47"/>
  <c r="AG133" i="47"/>
  <c r="AH133" i="47"/>
  <c r="AI133" i="47"/>
  <c r="AJ133" i="47"/>
  <c r="AK133" i="47"/>
  <c r="AM133" i="47"/>
  <c r="AN133" i="47"/>
  <c r="AO133" i="47"/>
  <c r="AP133" i="47"/>
  <c r="AR133" i="47"/>
  <c r="AS133" i="47"/>
  <c r="AT133" i="47"/>
  <c r="AU133" i="47"/>
  <c r="AW133" i="47"/>
  <c r="AY133" i="47"/>
  <c r="A134" i="47"/>
  <c r="B134" i="47"/>
  <c r="D134" i="47"/>
  <c r="E134" i="47"/>
  <c r="F134" i="47"/>
  <c r="H134" i="47"/>
  <c r="I134" i="47"/>
  <c r="K134" i="47"/>
  <c r="L134" i="47"/>
  <c r="M134" i="47"/>
  <c r="N134" i="47"/>
  <c r="O134" i="47"/>
  <c r="Q134" i="47"/>
  <c r="R134" i="47"/>
  <c r="S134" i="47"/>
  <c r="U134" i="47"/>
  <c r="V134" i="47"/>
  <c r="W134" i="47"/>
  <c r="X134" i="47"/>
  <c r="Y134" i="47"/>
  <c r="Z134" i="47"/>
  <c r="AA134" i="47"/>
  <c r="AC134" i="47"/>
  <c r="AD134" i="47"/>
  <c r="AE134" i="47"/>
  <c r="AF134" i="47"/>
  <c r="AG134" i="47"/>
  <c r="AH134" i="47"/>
  <c r="AI134" i="47"/>
  <c r="AJ134" i="47"/>
  <c r="AK134" i="47"/>
  <c r="AM134" i="47"/>
  <c r="AN134" i="47"/>
  <c r="AO134" i="47"/>
  <c r="AP134" i="47"/>
  <c r="AR134" i="47"/>
  <c r="AS134" i="47"/>
  <c r="AT134" i="47"/>
  <c r="AU134" i="47"/>
  <c r="AW134" i="47"/>
  <c r="AY134" i="47"/>
  <c r="A135" i="47"/>
  <c r="B135" i="47"/>
  <c r="D135" i="47"/>
  <c r="E135" i="47"/>
  <c r="F135" i="47"/>
  <c r="H135" i="47"/>
  <c r="I135" i="47"/>
  <c r="K135" i="47"/>
  <c r="L135" i="47"/>
  <c r="M135" i="47"/>
  <c r="N135" i="47"/>
  <c r="O135" i="47"/>
  <c r="Q135" i="47"/>
  <c r="R135" i="47"/>
  <c r="S135" i="47"/>
  <c r="U135" i="47"/>
  <c r="V135" i="47"/>
  <c r="W135" i="47"/>
  <c r="X135" i="47"/>
  <c r="Y135" i="47"/>
  <c r="Z135" i="47"/>
  <c r="AA135" i="47"/>
  <c r="AC135" i="47"/>
  <c r="AD135" i="47"/>
  <c r="AE135" i="47"/>
  <c r="AF135" i="47"/>
  <c r="AG135" i="47"/>
  <c r="AH135" i="47"/>
  <c r="AI135" i="47"/>
  <c r="AJ135" i="47"/>
  <c r="AK135" i="47"/>
  <c r="AM135" i="47"/>
  <c r="AN135" i="47"/>
  <c r="AO135" i="47"/>
  <c r="AP135" i="47"/>
  <c r="AR135" i="47"/>
  <c r="AS135" i="47"/>
  <c r="AT135" i="47"/>
  <c r="AU135" i="47"/>
  <c r="AW135" i="47"/>
  <c r="AY135" i="47"/>
  <c r="A136" i="47"/>
  <c r="B136" i="47"/>
  <c r="D136" i="47"/>
  <c r="E136" i="47"/>
  <c r="F136" i="47"/>
  <c r="H136" i="47"/>
  <c r="I136" i="47"/>
  <c r="K136" i="47"/>
  <c r="L136" i="47"/>
  <c r="M136" i="47"/>
  <c r="N136" i="47"/>
  <c r="O136" i="47"/>
  <c r="Q136" i="47"/>
  <c r="R136" i="47"/>
  <c r="S136" i="47"/>
  <c r="U136" i="47"/>
  <c r="V136" i="47"/>
  <c r="W136" i="47"/>
  <c r="X136" i="47"/>
  <c r="Y136" i="47"/>
  <c r="Z136" i="47"/>
  <c r="AA136" i="47"/>
  <c r="AC136" i="47"/>
  <c r="AD136" i="47"/>
  <c r="AE136" i="47"/>
  <c r="AF136" i="47"/>
  <c r="AG136" i="47"/>
  <c r="AH136" i="47"/>
  <c r="AI136" i="47"/>
  <c r="AJ136" i="47"/>
  <c r="AK136" i="47"/>
  <c r="AM136" i="47"/>
  <c r="AN136" i="47"/>
  <c r="AO136" i="47"/>
  <c r="AP136" i="47"/>
  <c r="AR136" i="47"/>
  <c r="AS136" i="47"/>
  <c r="AT136" i="47"/>
  <c r="AU136" i="47"/>
  <c r="AW136" i="47"/>
  <c r="AY136" i="47"/>
  <c r="A137" i="47"/>
  <c r="B137" i="47"/>
  <c r="D137" i="47"/>
  <c r="E137" i="47"/>
  <c r="F137" i="47"/>
  <c r="H137" i="47"/>
  <c r="I137" i="47"/>
  <c r="K137" i="47"/>
  <c r="L137" i="47"/>
  <c r="M137" i="47"/>
  <c r="N137" i="47"/>
  <c r="O137" i="47"/>
  <c r="Q137" i="47"/>
  <c r="R137" i="47"/>
  <c r="S137" i="47"/>
  <c r="U137" i="47"/>
  <c r="V137" i="47"/>
  <c r="W137" i="47"/>
  <c r="X137" i="47"/>
  <c r="Y137" i="47"/>
  <c r="Z137" i="47"/>
  <c r="AA137" i="47"/>
  <c r="AC137" i="47"/>
  <c r="AD137" i="47"/>
  <c r="AE137" i="47"/>
  <c r="AF137" i="47"/>
  <c r="AG137" i="47"/>
  <c r="AH137" i="47"/>
  <c r="AI137" i="47"/>
  <c r="AJ137" i="47"/>
  <c r="AK137" i="47"/>
  <c r="AM137" i="47"/>
  <c r="AN137" i="47"/>
  <c r="AO137" i="47"/>
  <c r="AP137" i="47"/>
  <c r="AR137" i="47"/>
  <c r="AS137" i="47"/>
  <c r="AT137" i="47"/>
  <c r="AU137" i="47"/>
  <c r="AW137" i="47"/>
  <c r="AY137" i="47"/>
  <c r="A138" i="47"/>
  <c r="B138" i="47"/>
  <c r="D138" i="47"/>
  <c r="E138" i="47"/>
  <c r="F138" i="47"/>
  <c r="H138" i="47"/>
  <c r="I138" i="47"/>
  <c r="K138" i="47"/>
  <c r="L138" i="47"/>
  <c r="M138" i="47"/>
  <c r="N138" i="47"/>
  <c r="O138" i="47"/>
  <c r="Q138" i="47"/>
  <c r="R138" i="47"/>
  <c r="S138" i="47"/>
  <c r="U138" i="47"/>
  <c r="V138" i="47"/>
  <c r="W138" i="47"/>
  <c r="X138" i="47"/>
  <c r="Y138" i="47"/>
  <c r="Z138" i="47"/>
  <c r="AA138" i="47"/>
  <c r="AC138" i="47"/>
  <c r="AD138" i="47"/>
  <c r="AE138" i="47"/>
  <c r="AF138" i="47"/>
  <c r="AG138" i="47"/>
  <c r="AH138" i="47"/>
  <c r="AI138" i="47"/>
  <c r="AJ138" i="47"/>
  <c r="AK138" i="47"/>
  <c r="AM138" i="47"/>
  <c r="AN138" i="47"/>
  <c r="AO138" i="47"/>
  <c r="AP138" i="47"/>
  <c r="AR138" i="47"/>
  <c r="AS138" i="47"/>
  <c r="AT138" i="47"/>
  <c r="AU138" i="47"/>
  <c r="AW138" i="47"/>
  <c r="AY138" i="47"/>
  <c r="A139" i="47"/>
  <c r="B139" i="47"/>
  <c r="D139" i="47"/>
  <c r="E139" i="47"/>
  <c r="F139" i="47"/>
  <c r="H139" i="47"/>
  <c r="I139" i="47"/>
  <c r="K139" i="47"/>
  <c r="L139" i="47"/>
  <c r="M139" i="47"/>
  <c r="N139" i="47"/>
  <c r="O139" i="47"/>
  <c r="Q139" i="47"/>
  <c r="R139" i="47"/>
  <c r="S139" i="47"/>
  <c r="U139" i="47"/>
  <c r="V139" i="47"/>
  <c r="W139" i="47"/>
  <c r="X139" i="47"/>
  <c r="Y139" i="47"/>
  <c r="Z139" i="47"/>
  <c r="AA139" i="47"/>
  <c r="AC139" i="47"/>
  <c r="AD139" i="47"/>
  <c r="AE139" i="47"/>
  <c r="AF139" i="47"/>
  <c r="AG139" i="47"/>
  <c r="AH139" i="47"/>
  <c r="AI139" i="47"/>
  <c r="AJ139" i="47"/>
  <c r="AK139" i="47"/>
  <c r="AM139" i="47"/>
  <c r="AN139" i="47"/>
  <c r="AO139" i="47"/>
  <c r="AP139" i="47"/>
  <c r="AR139" i="47"/>
  <c r="AS139" i="47"/>
  <c r="AT139" i="47"/>
  <c r="AU139" i="47"/>
  <c r="AW139" i="47"/>
  <c r="AY139" i="47"/>
  <c r="A140" i="47"/>
  <c r="B140" i="47"/>
  <c r="D140" i="47"/>
  <c r="E140" i="47"/>
  <c r="F140" i="47"/>
  <c r="H140" i="47"/>
  <c r="I140" i="47"/>
  <c r="K140" i="47"/>
  <c r="L140" i="47"/>
  <c r="M140" i="47"/>
  <c r="N140" i="47"/>
  <c r="O140" i="47"/>
  <c r="Q140" i="47"/>
  <c r="R140" i="47"/>
  <c r="S140" i="47"/>
  <c r="U140" i="47"/>
  <c r="V140" i="47"/>
  <c r="W140" i="47"/>
  <c r="X140" i="47"/>
  <c r="Y140" i="47"/>
  <c r="Z140" i="47"/>
  <c r="AA140" i="47"/>
  <c r="AC140" i="47"/>
  <c r="AD140" i="47"/>
  <c r="AE140" i="47"/>
  <c r="AF140" i="47"/>
  <c r="AG140" i="47"/>
  <c r="AH140" i="47"/>
  <c r="AI140" i="47"/>
  <c r="AJ140" i="47"/>
  <c r="AK140" i="47"/>
  <c r="AM140" i="47"/>
  <c r="AN140" i="47"/>
  <c r="AO140" i="47"/>
  <c r="AP140" i="47"/>
  <c r="AR140" i="47"/>
  <c r="AS140" i="47"/>
  <c r="AT140" i="47"/>
  <c r="AU140" i="47"/>
  <c r="AW140" i="47"/>
  <c r="AY140" i="47"/>
  <c r="A141" i="47"/>
  <c r="B141" i="47"/>
  <c r="D141" i="47"/>
  <c r="E141" i="47"/>
  <c r="F141" i="47"/>
  <c r="H141" i="47"/>
  <c r="I141" i="47"/>
  <c r="K141" i="47"/>
  <c r="L141" i="47"/>
  <c r="M141" i="47"/>
  <c r="N141" i="47"/>
  <c r="O141" i="47"/>
  <c r="Q141" i="47"/>
  <c r="R141" i="47"/>
  <c r="S141" i="47"/>
  <c r="U141" i="47"/>
  <c r="V141" i="47"/>
  <c r="W141" i="47"/>
  <c r="X141" i="47"/>
  <c r="Y141" i="47"/>
  <c r="Z141" i="47"/>
  <c r="AA141" i="47"/>
  <c r="AC141" i="47"/>
  <c r="AD141" i="47"/>
  <c r="AE141" i="47"/>
  <c r="AF141" i="47"/>
  <c r="AG141" i="47"/>
  <c r="AH141" i="47"/>
  <c r="AI141" i="47"/>
  <c r="AJ141" i="47"/>
  <c r="AK141" i="47"/>
  <c r="AM141" i="47"/>
  <c r="AN141" i="47"/>
  <c r="AO141" i="47"/>
  <c r="AP141" i="47"/>
  <c r="AR141" i="47"/>
  <c r="AS141" i="47"/>
  <c r="AT141" i="47"/>
  <c r="AU141" i="47"/>
  <c r="AW141" i="47"/>
  <c r="AY141" i="47"/>
  <c r="A142" i="47"/>
  <c r="B142" i="47"/>
  <c r="D142" i="47"/>
  <c r="E142" i="47"/>
  <c r="F142" i="47"/>
  <c r="H142" i="47"/>
  <c r="I142" i="47"/>
  <c r="K142" i="47"/>
  <c r="L142" i="47"/>
  <c r="M142" i="47"/>
  <c r="N142" i="47"/>
  <c r="O142" i="47"/>
  <c r="Q142" i="47"/>
  <c r="R142" i="47"/>
  <c r="S142" i="47"/>
  <c r="U142" i="47"/>
  <c r="V142" i="47"/>
  <c r="W142" i="47"/>
  <c r="X142" i="47"/>
  <c r="Y142" i="47"/>
  <c r="Z142" i="47"/>
  <c r="AA142" i="47"/>
  <c r="AC142" i="47"/>
  <c r="AD142" i="47"/>
  <c r="AE142" i="47"/>
  <c r="AF142" i="47"/>
  <c r="AG142" i="47"/>
  <c r="AH142" i="47"/>
  <c r="AI142" i="47"/>
  <c r="AJ142" i="47"/>
  <c r="AK142" i="47"/>
  <c r="AM142" i="47"/>
  <c r="AN142" i="47"/>
  <c r="AO142" i="47"/>
  <c r="AP142" i="47"/>
  <c r="AR142" i="47"/>
  <c r="AS142" i="47"/>
  <c r="AT142" i="47"/>
  <c r="AU142" i="47"/>
  <c r="AW142" i="47"/>
  <c r="AY142" i="47"/>
  <c r="A143" i="47"/>
  <c r="B143" i="47"/>
  <c r="D143" i="47"/>
  <c r="E143" i="47"/>
  <c r="F143" i="47"/>
  <c r="H143" i="47"/>
  <c r="I143" i="47"/>
  <c r="K143" i="47"/>
  <c r="L143" i="47"/>
  <c r="M143" i="47"/>
  <c r="N143" i="47"/>
  <c r="O143" i="47"/>
  <c r="Q143" i="47"/>
  <c r="R143" i="47"/>
  <c r="S143" i="47"/>
  <c r="U143" i="47"/>
  <c r="V143" i="47"/>
  <c r="W143" i="47"/>
  <c r="X143" i="47"/>
  <c r="Y143" i="47"/>
  <c r="Z143" i="47"/>
  <c r="AA143" i="47"/>
  <c r="AC143" i="47"/>
  <c r="AD143" i="47"/>
  <c r="AE143" i="47"/>
  <c r="AF143" i="47"/>
  <c r="AG143" i="47"/>
  <c r="AH143" i="47"/>
  <c r="AI143" i="47"/>
  <c r="AJ143" i="47"/>
  <c r="AK143" i="47"/>
  <c r="AM143" i="47"/>
  <c r="AN143" i="47"/>
  <c r="AO143" i="47"/>
  <c r="AP143" i="47"/>
  <c r="AR143" i="47"/>
  <c r="AS143" i="47"/>
  <c r="AT143" i="47"/>
  <c r="AU143" i="47"/>
  <c r="AW143" i="47"/>
  <c r="AY143" i="47"/>
  <c r="A144" i="47"/>
  <c r="B144" i="47"/>
  <c r="D144" i="47"/>
  <c r="E144" i="47"/>
  <c r="F144" i="47"/>
  <c r="H144" i="47"/>
  <c r="I144" i="47"/>
  <c r="K144" i="47"/>
  <c r="L144" i="47"/>
  <c r="M144" i="47"/>
  <c r="N144" i="47"/>
  <c r="O144" i="47"/>
  <c r="Q144" i="47"/>
  <c r="R144" i="47"/>
  <c r="S144" i="47"/>
  <c r="U144" i="47"/>
  <c r="V144" i="47"/>
  <c r="W144" i="47"/>
  <c r="X144" i="47"/>
  <c r="Y144" i="47"/>
  <c r="Z144" i="47"/>
  <c r="AA144" i="47"/>
  <c r="AC144" i="47"/>
  <c r="AD144" i="47"/>
  <c r="AE144" i="47"/>
  <c r="AF144" i="47"/>
  <c r="AG144" i="47"/>
  <c r="AH144" i="47"/>
  <c r="AI144" i="47"/>
  <c r="AJ144" i="47"/>
  <c r="AK144" i="47"/>
  <c r="AM144" i="47"/>
  <c r="AN144" i="47"/>
  <c r="AO144" i="47"/>
  <c r="AP144" i="47"/>
  <c r="AR144" i="47"/>
  <c r="AS144" i="47"/>
  <c r="AT144" i="47"/>
  <c r="AU144" i="47"/>
  <c r="AW144" i="47"/>
  <c r="AY144" i="47"/>
  <c r="A145" i="47"/>
  <c r="B145" i="47"/>
  <c r="D145" i="47"/>
  <c r="E145" i="47"/>
  <c r="F145" i="47"/>
  <c r="H145" i="47"/>
  <c r="I145" i="47"/>
  <c r="K145" i="47"/>
  <c r="L145" i="47"/>
  <c r="M145" i="47"/>
  <c r="N145" i="47"/>
  <c r="O145" i="47"/>
  <c r="Q145" i="47"/>
  <c r="R145" i="47"/>
  <c r="S145" i="47"/>
  <c r="U145" i="47"/>
  <c r="V145" i="47"/>
  <c r="W145" i="47"/>
  <c r="X145" i="47"/>
  <c r="Y145" i="47"/>
  <c r="Z145" i="47"/>
  <c r="AA145" i="47"/>
  <c r="AC145" i="47"/>
  <c r="AD145" i="47"/>
  <c r="AE145" i="47"/>
  <c r="AF145" i="47"/>
  <c r="AG145" i="47"/>
  <c r="AH145" i="47"/>
  <c r="AI145" i="47"/>
  <c r="AJ145" i="47"/>
  <c r="AK145" i="47"/>
  <c r="AM145" i="47"/>
  <c r="AN145" i="47"/>
  <c r="AO145" i="47"/>
  <c r="AP145" i="47"/>
  <c r="AR145" i="47"/>
  <c r="AS145" i="47"/>
  <c r="AT145" i="47"/>
  <c r="AU145" i="47"/>
  <c r="AW145" i="47"/>
  <c r="AY145" i="47"/>
  <c r="A146" i="47"/>
  <c r="B146" i="47"/>
  <c r="D146" i="47"/>
  <c r="E146" i="47"/>
  <c r="F146" i="47"/>
  <c r="H146" i="47"/>
  <c r="I146" i="47"/>
  <c r="K146" i="47"/>
  <c r="L146" i="47"/>
  <c r="M146" i="47"/>
  <c r="N146" i="47"/>
  <c r="O146" i="47"/>
  <c r="Q146" i="47"/>
  <c r="R146" i="47"/>
  <c r="S146" i="47"/>
  <c r="U146" i="47"/>
  <c r="V146" i="47"/>
  <c r="W146" i="47"/>
  <c r="X146" i="47"/>
  <c r="Y146" i="47"/>
  <c r="Z146" i="47"/>
  <c r="AA146" i="47"/>
  <c r="AC146" i="47"/>
  <c r="AD146" i="47"/>
  <c r="AE146" i="47"/>
  <c r="AF146" i="47"/>
  <c r="AG146" i="47"/>
  <c r="AH146" i="47"/>
  <c r="AI146" i="47"/>
  <c r="AJ146" i="47"/>
  <c r="AK146" i="47"/>
  <c r="AM146" i="47"/>
  <c r="AN146" i="47"/>
  <c r="AO146" i="47"/>
  <c r="AP146" i="47"/>
  <c r="AR146" i="47"/>
  <c r="AS146" i="47"/>
  <c r="AT146" i="47"/>
  <c r="AU146" i="47"/>
  <c r="AW146" i="47"/>
  <c r="AY146" i="47"/>
  <c r="A147" i="47"/>
  <c r="B147" i="47"/>
  <c r="D147" i="47"/>
  <c r="E147" i="47"/>
  <c r="F147" i="47"/>
  <c r="H147" i="47"/>
  <c r="I147" i="47"/>
  <c r="K147" i="47"/>
  <c r="L147" i="47"/>
  <c r="M147" i="47"/>
  <c r="N147" i="47"/>
  <c r="O147" i="47"/>
  <c r="Q147" i="47"/>
  <c r="R147" i="47"/>
  <c r="S147" i="47"/>
  <c r="U147" i="47"/>
  <c r="V147" i="47"/>
  <c r="W147" i="47"/>
  <c r="X147" i="47"/>
  <c r="Y147" i="47"/>
  <c r="Z147" i="47"/>
  <c r="AA147" i="47"/>
  <c r="AC147" i="47"/>
  <c r="AD147" i="47"/>
  <c r="AE147" i="47"/>
  <c r="AF147" i="47"/>
  <c r="AG147" i="47"/>
  <c r="AH147" i="47"/>
  <c r="AI147" i="47"/>
  <c r="AJ147" i="47"/>
  <c r="AK147" i="47"/>
  <c r="AM147" i="47"/>
  <c r="AN147" i="47"/>
  <c r="AO147" i="47"/>
  <c r="AP147" i="47"/>
  <c r="AR147" i="47"/>
  <c r="AS147" i="47"/>
  <c r="AT147" i="47"/>
  <c r="AU147" i="47"/>
  <c r="AW147" i="47"/>
  <c r="AY147" i="47"/>
  <c r="A148" i="47"/>
  <c r="B148" i="47"/>
  <c r="D148" i="47"/>
  <c r="E148" i="47"/>
  <c r="F148" i="47"/>
  <c r="H148" i="47"/>
  <c r="I148" i="47"/>
  <c r="K148" i="47"/>
  <c r="L148" i="47"/>
  <c r="M148" i="47"/>
  <c r="N148" i="47"/>
  <c r="O148" i="47"/>
  <c r="Q148" i="47"/>
  <c r="R148" i="47"/>
  <c r="S148" i="47"/>
  <c r="U148" i="47"/>
  <c r="V148" i="47"/>
  <c r="W148" i="47"/>
  <c r="X148" i="47"/>
  <c r="Y148" i="47"/>
  <c r="Z148" i="47"/>
  <c r="AA148" i="47"/>
  <c r="AC148" i="47"/>
  <c r="AD148" i="47"/>
  <c r="AE148" i="47"/>
  <c r="AF148" i="47"/>
  <c r="AG148" i="47"/>
  <c r="AH148" i="47"/>
  <c r="AI148" i="47"/>
  <c r="AJ148" i="47"/>
  <c r="AK148" i="47"/>
  <c r="AM148" i="47"/>
  <c r="AN148" i="47"/>
  <c r="AO148" i="47"/>
  <c r="AP148" i="47"/>
  <c r="AR148" i="47"/>
  <c r="AS148" i="47"/>
  <c r="AT148" i="47"/>
  <c r="AU148" i="47"/>
  <c r="AW148" i="47"/>
  <c r="AY148" i="47"/>
  <c r="A149" i="47"/>
  <c r="B149" i="47"/>
  <c r="D149" i="47"/>
  <c r="E149" i="47"/>
  <c r="F149" i="47"/>
  <c r="H149" i="47"/>
  <c r="I149" i="47"/>
  <c r="K149" i="47"/>
  <c r="L149" i="47"/>
  <c r="M149" i="47"/>
  <c r="N149" i="47"/>
  <c r="O149" i="47"/>
  <c r="Q149" i="47"/>
  <c r="R149" i="47"/>
  <c r="S149" i="47"/>
  <c r="U149" i="47"/>
  <c r="V149" i="47"/>
  <c r="W149" i="47"/>
  <c r="X149" i="47"/>
  <c r="Y149" i="47"/>
  <c r="Z149" i="47"/>
  <c r="AA149" i="47"/>
  <c r="AC149" i="47"/>
  <c r="AD149" i="47"/>
  <c r="AE149" i="47"/>
  <c r="AF149" i="47"/>
  <c r="AG149" i="47"/>
  <c r="AH149" i="47"/>
  <c r="AI149" i="47"/>
  <c r="AJ149" i="47"/>
  <c r="AK149" i="47"/>
  <c r="AM149" i="47"/>
  <c r="AN149" i="47"/>
  <c r="AO149" i="47"/>
  <c r="AP149" i="47"/>
  <c r="AR149" i="47"/>
  <c r="AS149" i="47"/>
  <c r="AT149" i="47"/>
  <c r="AU149" i="47"/>
  <c r="AW149" i="47"/>
  <c r="AY149" i="47"/>
  <c r="A150" i="47"/>
  <c r="B150" i="47"/>
  <c r="D150" i="47"/>
  <c r="E150" i="47"/>
  <c r="F150" i="47"/>
  <c r="H150" i="47"/>
  <c r="I150" i="47"/>
  <c r="K150" i="47"/>
  <c r="L150" i="47"/>
  <c r="M150" i="47"/>
  <c r="N150" i="47"/>
  <c r="O150" i="47"/>
  <c r="Q150" i="47"/>
  <c r="R150" i="47"/>
  <c r="S150" i="47"/>
  <c r="U150" i="47"/>
  <c r="V150" i="47"/>
  <c r="W150" i="47"/>
  <c r="X150" i="47"/>
  <c r="Y150" i="47"/>
  <c r="Z150" i="47"/>
  <c r="AA150" i="47"/>
  <c r="AC150" i="47"/>
  <c r="AD150" i="47"/>
  <c r="AE150" i="47"/>
  <c r="AF150" i="47"/>
  <c r="AG150" i="47"/>
  <c r="AH150" i="47"/>
  <c r="AI150" i="47"/>
  <c r="AJ150" i="47"/>
  <c r="AK150" i="47"/>
  <c r="AM150" i="47"/>
  <c r="AN150" i="47"/>
  <c r="AO150" i="47"/>
  <c r="AP150" i="47"/>
  <c r="AR150" i="47"/>
  <c r="AS150" i="47"/>
  <c r="AT150" i="47"/>
  <c r="AU150" i="47"/>
  <c r="AW150" i="47"/>
  <c r="AY150" i="47"/>
  <c r="A151" i="47"/>
  <c r="B151" i="47"/>
  <c r="D151" i="47"/>
  <c r="E151" i="47"/>
  <c r="F151" i="47"/>
  <c r="H151" i="47"/>
  <c r="I151" i="47"/>
  <c r="K151" i="47"/>
  <c r="L151" i="47"/>
  <c r="M151" i="47"/>
  <c r="N151" i="47"/>
  <c r="O151" i="47"/>
  <c r="Q151" i="47"/>
  <c r="R151" i="47"/>
  <c r="S151" i="47"/>
  <c r="U151" i="47"/>
  <c r="V151" i="47"/>
  <c r="W151" i="47"/>
  <c r="X151" i="47"/>
  <c r="Y151" i="47"/>
  <c r="Z151" i="47"/>
  <c r="AA151" i="47"/>
  <c r="AC151" i="47"/>
  <c r="AD151" i="47"/>
  <c r="AE151" i="47"/>
  <c r="AF151" i="47"/>
  <c r="AG151" i="47"/>
  <c r="AH151" i="47"/>
  <c r="AI151" i="47"/>
  <c r="AJ151" i="47"/>
  <c r="AK151" i="47"/>
  <c r="AM151" i="47"/>
  <c r="AN151" i="47"/>
  <c r="AO151" i="47"/>
  <c r="AP151" i="47"/>
  <c r="AR151" i="47"/>
  <c r="AS151" i="47"/>
  <c r="AT151" i="47"/>
  <c r="AU151" i="47"/>
  <c r="AW151" i="47"/>
  <c r="AY151" i="47"/>
  <c r="A152" i="47"/>
  <c r="B152" i="47"/>
  <c r="D152" i="47"/>
  <c r="E152" i="47"/>
  <c r="F152" i="47"/>
  <c r="H152" i="47"/>
  <c r="I152" i="47"/>
  <c r="K152" i="47"/>
  <c r="L152" i="47"/>
  <c r="M152" i="47"/>
  <c r="N152" i="47"/>
  <c r="O152" i="47"/>
  <c r="Q152" i="47"/>
  <c r="R152" i="47"/>
  <c r="S152" i="47"/>
  <c r="U152" i="47"/>
  <c r="V152" i="47"/>
  <c r="W152" i="47"/>
  <c r="X152" i="47"/>
  <c r="Y152" i="47"/>
  <c r="Z152" i="47"/>
  <c r="AA152" i="47"/>
  <c r="AC152" i="47"/>
  <c r="AD152" i="47"/>
  <c r="AE152" i="47"/>
  <c r="AF152" i="47"/>
  <c r="AG152" i="47"/>
  <c r="AH152" i="47"/>
  <c r="AI152" i="47"/>
  <c r="AJ152" i="47"/>
  <c r="AK152" i="47"/>
  <c r="AM152" i="47"/>
  <c r="AN152" i="47"/>
  <c r="AO152" i="47"/>
  <c r="AP152" i="47"/>
  <c r="AR152" i="47"/>
  <c r="AS152" i="47"/>
  <c r="AT152" i="47"/>
  <c r="AU152" i="47"/>
  <c r="AW152" i="47"/>
  <c r="AY152" i="47"/>
  <c r="A153" i="47"/>
  <c r="B153" i="47"/>
  <c r="D153" i="47"/>
  <c r="E153" i="47"/>
  <c r="F153" i="47"/>
  <c r="H153" i="47"/>
  <c r="I153" i="47"/>
  <c r="K153" i="47"/>
  <c r="L153" i="47"/>
  <c r="M153" i="47"/>
  <c r="N153" i="47"/>
  <c r="O153" i="47"/>
  <c r="Q153" i="47"/>
  <c r="R153" i="47"/>
  <c r="S153" i="47"/>
  <c r="U153" i="47"/>
  <c r="V153" i="47"/>
  <c r="W153" i="47"/>
  <c r="X153" i="47"/>
  <c r="Y153" i="47"/>
  <c r="Z153" i="47"/>
  <c r="AA153" i="47"/>
  <c r="AC153" i="47"/>
  <c r="AD153" i="47"/>
  <c r="AE153" i="47"/>
  <c r="AF153" i="47"/>
  <c r="AG153" i="47"/>
  <c r="AH153" i="47"/>
  <c r="AI153" i="47"/>
  <c r="AJ153" i="47"/>
  <c r="AK153" i="47"/>
  <c r="AM153" i="47"/>
  <c r="AN153" i="47"/>
  <c r="AO153" i="47"/>
  <c r="AP153" i="47"/>
  <c r="AR153" i="47"/>
  <c r="AS153" i="47"/>
  <c r="AT153" i="47"/>
  <c r="AU153" i="47"/>
  <c r="AW153" i="47"/>
  <c r="AY153" i="47"/>
  <c r="A154" i="47"/>
  <c r="B154" i="47"/>
  <c r="D154" i="47"/>
  <c r="E154" i="47"/>
  <c r="F154" i="47"/>
  <c r="H154" i="47"/>
  <c r="I154" i="47"/>
  <c r="K154" i="47"/>
  <c r="L154" i="47"/>
  <c r="M154" i="47"/>
  <c r="N154" i="47"/>
  <c r="O154" i="47"/>
  <c r="Q154" i="47"/>
  <c r="R154" i="47"/>
  <c r="S154" i="47"/>
  <c r="U154" i="47"/>
  <c r="V154" i="47"/>
  <c r="W154" i="47"/>
  <c r="X154" i="47"/>
  <c r="Y154" i="47"/>
  <c r="Z154" i="47"/>
  <c r="AA154" i="47"/>
  <c r="AC154" i="47"/>
  <c r="AD154" i="47"/>
  <c r="AE154" i="47"/>
  <c r="AF154" i="47"/>
  <c r="AG154" i="47"/>
  <c r="AH154" i="47"/>
  <c r="AI154" i="47"/>
  <c r="AJ154" i="47"/>
  <c r="AK154" i="47"/>
  <c r="AM154" i="47"/>
  <c r="AN154" i="47"/>
  <c r="AO154" i="47"/>
  <c r="AP154" i="47"/>
  <c r="AR154" i="47"/>
  <c r="AS154" i="47"/>
  <c r="AT154" i="47"/>
  <c r="AU154" i="47"/>
  <c r="AW154" i="47"/>
  <c r="AY154" i="47"/>
  <c r="A155" i="47"/>
  <c r="B155" i="47"/>
  <c r="D155" i="47"/>
  <c r="E155" i="47"/>
  <c r="F155" i="47"/>
  <c r="H155" i="47"/>
  <c r="I155" i="47"/>
  <c r="K155" i="47"/>
  <c r="L155" i="47"/>
  <c r="M155" i="47"/>
  <c r="N155" i="47"/>
  <c r="O155" i="47"/>
  <c r="Q155" i="47"/>
  <c r="R155" i="47"/>
  <c r="S155" i="47"/>
  <c r="U155" i="47"/>
  <c r="V155" i="47"/>
  <c r="W155" i="47"/>
  <c r="X155" i="47"/>
  <c r="Y155" i="47"/>
  <c r="Z155" i="47"/>
  <c r="AA155" i="47"/>
  <c r="AC155" i="47"/>
  <c r="AD155" i="47"/>
  <c r="AE155" i="47"/>
  <c r="AF155" i="47"/>
  <c r="AG155" i="47"/>
  <c r="AH155" i="47"/>
  <c r="AI155" i="47"/>
  <c r="AJ155" i="47"/>
  <c r="AK155" i="47"/>
  <c r="AM155" i="47"/>
  <c r="AN155" i="47"/>
  <c r="AO155" i="47"/>
  <c r="AP155" i="47"/>
  <c r="AR155" i="47"/>
  <c r="AS155" i="47"/>
  <c r="AT155" i="47"/>
  <c r="AU155" i="47"/>
  <c r="AW155" i="47"/>
  <c r="AY155" i="47"/>
  <c r="A156" i="47"/>
  <c r="B156" i="47"/>
  <c r="D156" i="47"/>
  <c r="E156" i="47"/>
  <c r="F156" i="47"/>
  <c r="H156" i="47"/>
  <c r="I156" i="47"/>
  <c r="K156" i="47"/>
  <c r="L156" i="47"/>
  <c r="M156" i="47"/>
  <c r="N156" i="47"/>
  <c r="O156" i="47"/>
  <c r="Q156" i="47"/>
  <c r="R156" i="47"/>
  <c r="S156" i="47"/>
  <c r="U156" i="47"/>
  <c r="V156" i="47"/>
  <c r="W156" i="47"/>
  <c r="X156" i="47"/>
  <c r="Y156" i="47"/>
  <c r="Z156" i="47"/>
  <c r="AA156" i="47"/>
  <c r="AC156" i="47"/>
  <c r="AD156" i="47"/>
  <c r="AE156" i="47"/>
  <c r="AF156" i="47"/>
  <c r="AG156" i="47"/>
  <c r="AH156" i="47"/>
  <c r="AI156" i="47"/>
  <c r="AJ156" i="47"/>
  <c r="AK156" i="47"/>
  <c r="AM156" i="47"/>
  <c r="AN156" i="47"/>
  <c r="AO156" i="47"/>
  <c r="AP156" i="47"/>
  <c r="AR156" i="47"/>
  <c r="AS156" i="47"/>
  <c r="AT156" i="47"/>
  <c r="AU156" i="47"/>
  <c r="AW156" i="47"/>
  <c r="AY156" i="47"/>
  <c r="A157" i="47"/>
  <c r="B157" i="47"/>
  <c r="D157" i="47"/>
  <c r="E157" i="47"/>
  <c r="F157" i="47"/>
  <c r="H157" i="47"/>
  <c r="I157" i="47"/>
  <c r="K157" i="47"/>
  <c r="L157" i="47"/>
  <c r="M157" i="47"/>
  <c r="N157" i="47"/>
  <c r="O157" i="47"/>
  <c r="Q157" i="47"/>
  <c r="R157" i="47"/>
  <c r="S157" i="47"/>
  <c r="U157" i="47"/>
  <c r="V157" i="47"/>
  <c r="W157" i="47"/>
  <c r="X157" i="47"/>
  <c r="Y157" i="47"/>
  <c r="Z157" i="47"/>
  <c r="AA157" i="47"/>
  <c r="AC157" i="47"/>
  <c r="AD157" i="47"/>
  <c r="AE157" i="47"/>
  <c r="AF157" i="47"/>
  <c r="AG157" i="47"/>
  <c r="AH157" i="47"/>
  <c r="AI157" i="47"/>
  <c r="AJ157" i="47"/>
  <c r="AK157" i="47"/>
  <c r="AM157" i="47"/>
  <c r="AN157" i="47"/>
  <c r="AO157" i="47"/>
  <c r="AP157" i="47"/>
  <c r="AR157" i="47"/>
  <c r="AS157" i="47"/>
  <c r="AT157" i="47"/>
  <c r="AU157" i="47"/>
  <c r="AW157" i="47"/>
  <c r="AY157" i="47"/>
  <c r="A158" i="47"/>
  <c r="B158" i="47"/>
  <c r="D158" i="47"/>
  <c r="E158" i="47"/>
  <c r="F158" i="47"/>
  <c r="H158" i="47"/>
  <c r="I158" i="47"/>
  <c r="K158" i="47"/>
  <c r="L158" i="47"/>
  <c r="M158" i="47"/>
  <c r="N158" i="47"/>
  <c r="O158" i="47"/>
  <c r="Q158" i="47"/>
  <c r="R158" i="47"/>
  <c r="S158" i="47"/>
  <c r="U158" i="47"/>
  <c r="V158" i="47"/>
  <c r="W158" i="47"/>
  <c r="X158" i="47"/>
  <c r="Y158" i="47"/>
  <c r="Z158" i="47"/>
  <c r="AA158" i="47"/>
  <c r="AC158" i="47"/>
  <c r="AD158" i="47"/>
  <c r="AE158" i="47"/>
  <c r="AF158" i="47"/>
  <c r="AG158" i="47"/>
  <c r="AH158" i="47"/>
  <c r="AI158" i="47"/>
  <c r="AJ158" i="47"/>
  <c r="AK158" i="47"/>
  <c r="AM158" i="47"/>
  <c r="AN158" i="47"/>
  <c r="AO158" i="47"/>
  <c r="AP158" i="47"/>
  <c r="AR158" i="47"/>
  <c r="AS158" i="47"/>
  <c r="AT158" i="47"/>
  <c r="AU158" i="47"/>
  <c r="AW158" i="47"/>
  <c r="AY158" i="47"/>
  <c r="A159" i="47"/>
  <c r="B159" i="47"/>
  <c r="D159" i="47"/>
  <c r="E159" i="47"/>
  <c r="F159" i="47"/>
  <c r="H159" i="47"/>
  <c r="I159" i="47"/>
  <c r="K159" i="47"/>
  <c r="L159" i="47"/>
  <c r="M159" i="47"/>
  <c r="N159" i="47"/>
  <c r="O159" i="47"/>
  <c r="Q159" i="47"/>
  <c r="R159" i="47"/>
  <c r="S159" i="47"/>
  <c r="U159" i="47"/>
  <c r="V159" i="47"/>
  <c r="W159" i="47"/>
  <c r="X159" i="47"/>
  <c r="Y159" i="47"/>
  <c r="Z159" i="47"/>
  <c r="AA159" i="47"/>
  <c r="AC159" i="47"/>
  <c r="AD159" i="47"/>
  <c r="AE159" i="47"/>
  <c r="AF159" i="47"/>
  <c r="AG159" i="47"/>
  <c r="AH159" i="47"/>
  <c r="AI159" i="47"/>
  <c r="AJ159" i="47"/>
  <c r="AK159" i="47"/>
  <c r="AM159" i="47"/>
  <c r="AN159" i="47"/>
  <c r="AO159" i="47"/>
  <c r="AP159" i="47"/>
  <c r="AR159" i="47"/>
  <c r="AS159" i="47"/>
  <c r="AT159" i="47"/>
  <c r="AU159" i="47"/>
  <c r="AW159" i="47"/>
  <c r="AY159" i="47"/>
  <c r="A160" i="47"/>
  <c r="B160" i="47"/>
  <c r="D160" i="47"/>
  <c r="E160" i="47"/>
  <c r="F160" i="47"/>
  <c r="H160" i="47"/>
  <c r="I160" i="47"/>
  <c r="K160" i="47"/>
  <c r="L160" i="47"/>
  <c r="M160" i="47"/>
  <c r="N160" i="47"/>
  <c r="O160" i="47"/>
  <c r="Q160" i="47"/>
  <c r="R160" i="47"/>
  <c r="S160" i="47"/>
  <c r="U160" i="47"/>
  <c r="V160" i="47"/>
  <c r="W160" i="47"/>
  <c r="X160" i="47"/>
  <c r="Y160" i="47"/>
  <c r="Z160" i="47"/>
  <c r="AA160" i="47"/>
  <c r="AC160" i="47"/>
  <c r="AD160" i="47"/>
  <c r="AE160" i="47"/>
  <c r="AF160" i="47"/>
  <c r="AG160" i="47"/>
  <c r="AH160" i="47"/>
  <c r="AI160" i="47"/>
  <c r="AJ160" i="47"/>
  <c r="AK160" i="47"/>
  <c r="AM160" i="47"/>
  <c r="AN160" i="47"/>
  <c r="AO160" i="47"/>
  <c r="AP160" i="47"/>
  <c r="AR160" i="47"/>
  <c r="AS160" i="47"/>
  <c r="AT160" i="47"/>
  <c r="AU160" i="47"/>
  <c r="AW160" i="47"/>
  <c r="AY160" i="47"/>
  <c r="A161" i="47"/>
  <c r="B161" i="47"/>
  <c r="D161" i="47"/>
  <c r="E161" i="47"/>
  <c r="F161" i="47"/>
  <c r="H161" i="47"/>
  <c r="I161" i="47"/>
  <c r="K161" i="47"/>
  <c r="L161" i="47"/>
  <c r="M161" i="47"/>
  <c r="N161" i="47"/>
  <c r="O161" i="47"/>
  <c r="Q161" i="47"/>
  <c r="R161" i="47"/>
  <c r="S161" i="47"/>
  <c r="U161" i="47"/>
  <c r="V161" i="47"/>
  <c r="W161" i="47"/>
  <c r="X161" i="47"/>
  <c r="Y161" i="47"/>
  <c r="Z161" i="47"/>
  <c r="AA161" i="47"/>
  <c r="AC161" i="47"/>
  <c r="AD161" i="47"/>
  <c r="AE161" i="47"/>
  <c r="AF161" i="47"/>
  <c r="AG161" i="47"/>
  <c r="AH161" i="47"/>
  <c r="AI161" i="47"/>
  <c r="AJ161" i="47"/>
  <c r="AK161" i="47"/>
  <c r="AM161" i="47"/>
  <c r="AN161" i="47"/>
  <c r="AO161" i="47"/>
  <c r="AP161" i="47"/>
  <c r="AR161" i="47"/>
  <c r="AS161" i="47"/>
  <c r="AT161" i="47"/>
  <c r="AU161" i="47"/>
  <c r="AW161" i="47"/>
  <c r="AY161" i="47"/>
  <c r="A162" i="47"/>
  <c r="B162" i="47"/>
  <c r="D162" i="47"/>
  <c r="E162" i="47"/>
  <c r="F162" i="47"/>
  <c r="H162" i="47"/>
  <c r="I162" i="47"/>
  <c r="K162" i="47"/>
  <c r="L162" i="47"/>
  <c r="M162" i="47"/>
  <c r="N162" i="47"/>
  <c r="O162" i="47"/>
  <c r="Q162" i="47"/>
  <c r="R162" i="47"/>
  <c r="S162" i="47"/>
  <c r="U162" i="47"/>
  <c r="V162" i="47"/>
  <c r="W162" i="47"/>
  <c r="X162" i="47"/>
  <c r="Y162" i="47"/>
  <c r="Z162" i="47"/>
  <c r="AA162" i="47"/>
  <c r="AC162" i="47"/>
  <c r="AD162" i="47"/>
  <c r="AE162" i="47"/>
  <c r="AF162" i="47"/>
  <c r="AG162" i="47"/>
  <c r="AH162" i="47"/>
  <c r="AI162" i="47"/>
  <c r="AJ162" i="47"/>
  <c r="AK162" i="47"/>
  <c r="AM162" i="47"/>
  <c r="AN162" i="47"/>
  <c r="AO162" i="47"/>
  <c r="AP162" i="47"/>
  <c r="AR162" i="47"/>
  <c r="AS162" i="47"/>
  <c r="AT162" i="47"/>
  <c r="AU162" i="47"/>
  <c r="AW162" i="47"/>
  <c r="AY162" i="47"/>
  <c r="A163" i="47"/>
  <c r="B163" i="47"/>
  <c r="D163" i="47"/>
  <c r="E163" i="47"/>
  <c r="F163" i="47"/>
  <c r="H163" i="47"/>
  <c r="I163" i="47"/>
  <c r="K163" i="47"/>
  <c r="L163" i="47"/>
  <c r="M163" i="47"/>
  <c r="N163" i="47"/>
  <c r="O163" i="47"/>
  <c r="Q163" i="47"/>
  <c r="R163" i="47"/>
  <c r="S163" i="47"/>
  <c r="U163" i="47"/>
  <c r="V163" i="47"/>
  <c r="W163" i="47"/>
  <c r="X163" i="47"/>
  <c r="Y163" i="47"/>
  <c r="Z163" i="47"/>
  <c r="AA163" i="47"/>
  <c r="AC163" i="47"/>
  <c r="AD163" i="47"/>
  <c r="AE163" i="47"/>
  <c r="AF163" i="47"/>
  <c r="AG163" i="47"/>
  <c r="AH163" i="47"/>
  <c r="AI163" i="47"/>
  <c r="AJ163" i="47"/>
  <c r="AK163" i="47"/>
  <c r="AM163" i="47"/>
  <c r="AN163" i="47"/>
  <c r="AO163" i="47"/>
  <c r="AP163" i="47"/>
  <c r="AR163" i="47"/>
  <c r="AS163" i="47"/>
  <c r="AT163" i="47"/>
  <c r="AU163" i="47"/>
  <c r="AW163" i="47"/>
  <c r="AY163" i="47"/>
  <c r="A164" i="47"/>
  <c r="B164" i="47"/>
  <c r="D164" i="47"/>
  <c r="E164" i="47"/>
  <c r="F164" i="47"/>
  <c r="H164" i="47"/>
  <c r="I164" i="47"/>
  <c r="K164" i="47"/>
  <c r="L164" i="47"/>
  <c r="M164" i="47"/>
  <c r="N164" i="47"/>
  <c r="O164" i="47"/>
  <c r="Q164" i="47"/>
  <c r="R164" i="47"/>
  <c r="S164" i="47"/>
  <c r="U164" i="47"/>
  <c r="V164" i="47"/>
  <c r="W164" i="47"/>
  <c r="X164" i="47"/>
  <c r="Y164" i="47"/>
  <c r="Z164" i="47"/>
  <c r="AA164" i="47"/>
  <c r="AC164" i="47"/>
  <c r="AD164" i="47"/>
  <c r="AE164" i="47"/>
  <c r="AF164" i="47"/>
  <c r="AG164" i="47"/>
  <c r="AH164" i="47"/>
  <c r="AI164" i="47"/>
  <c r="AJ164" i="47"/>
  <c r="AK164" i="47"/>
  <c r="AM164" i="47"/>
  <c r="AN164" i="47"/>
  <c r="AO164" i="47"/>
  <c r="AP164" i="47"/>
  <c r="AR164" i="47"/>
  <c r="AS164" i="47"/>
  <c r="AT164" i="47"/>
  <c r="AU164" i="47"/>
  <c r="AW164" i="47"/>
  <c r="AY164" i="47"/>
  <c r="A165" i="47"/>
  <c r="B165" i="47"/>
  <c r="D165" i="47"/>
  <c r="E165" i="47"/>
  <c r="F165" i="47"/>
  <c r="H165" i="47"/>
  <c r="I165" i="47"/>
  <c r="K165" i="47"/>
  <c r="L165" i="47"/>
  <c r="M165" i="47"/>
  <c r="N165" i="47"/>
  <c r="O165" i="47"/>
  <c r="Q165" i="47"/>
  <c r="R165" i="47"/>
  <c r="S165" i="47"/>
  <c r="U165" i="47"/>
  <c r="V165" i="47"/>
  <c r="W165" i="47"/>
  <c r="X165" i="47"/>
  <c r="Y165" i="47"/>
  <c r="Z165" i="47"/>
  <c r="AA165" i="47"/>
  <c r="AC165" i="47"/>
  <c r="AD165" i="47"/>
  <c r="AE165" i="47"/>
  <c r="AF165" i="47"/>
  <c r="AG165" i="47"/>
  <c r="AH165" i="47"/>
  <c r="AI165" i="47"/>
  <c r="AJ165" i="47"/>
  <c r="AK165" i="47"/>
  <c r="AM165" i="47"/>
  <c r="AN165" i="47"/>
  <c r="AO165" i="47"/>
  <c r="AP165" i="47"/>
  <c r="AR165" i="47"/>
  <c r="AS165" i="47"/>
  <c r="AT165" i="47"/>
  <c r="AU165" i="47"/>
  <c r="AW165" i="47"/>
  <c r="AY165" i="47"/>
  <c r="A166" i="47"/>
  <c r="B166" i="47"/>
  <c r="D166" i="47"/>
  <c r="E166" i="47"/>
  <c r="F166" i="47"/>
  <c r="H166" i="47"/>
  <c r="I166" i="47"/>
  <c r="K166" i="47"/>
  <c r="L166" i="47"/>
  <c r="M166" i="47"/>
  <c r="N166" i="47"/>
  <c r="O166" i="47"/>
  <c r="Q166" i="47"/>
  <c r="R166" i="47"/>
  <c r="S166" i="47"/>
  <c r="U166" i="47"/>
  <c r="V166" i="47"/>
  <c r="W166" i="47"/>
  <c r="X166" i="47"/>
  <c r="Y166" i="47"/>
  <c r="Z166" i="47"/>
  <c r="AA166" i="47"/>
  <c r="AC166" i="47"/>
  <c r="AD166" i="47"/>
  <c r="AE166" i="47"/>
  <c r="AF166" i="47"/>
  <c r="AG166" i="47"/>
  <c r="AH166" i="47"/>
  <c r="AI166" i="47"/>
  <c r="AJ166" i="47"/>
  <c r="AK166" i="47"/>
  <c r="AM166" i="47"/>
  <c r="AN166" i="47"/>
  <c r="AO166" i="47"/>
  <c r="AP166" i="47"/>
  <c r="AR166" i="47"/>
  <c r="AS166" i="47"/>
  <c r="AT166" i="47"/>
  <c r="AU166" i="47"/>
  <c r="AW166" i="47"/>
  <c r="AY166" i="47"/>
  <c r="A167" i="47"/>
  <c r="B167" i="47"/>
  <c r="D167" i="47"/>
  <c r="E167" i="47"/>
  <c r="F167" i="47"/>
  <c r="H167" i="47"/>
  <c r="I167" i="47"/>
  <c r="K167" i="47"/>
  <c r="L167" i="47"/>
  <c r="M167" i="47"/>
  <c r="N167" i="47"/>
  <c r="O167" i="47"/>
  <c r="Q167" i="47"/>
  <c r="R167" i="47"/>
  <c r="S167" i="47"/>
  <c r="U167" i="47"/>
  <c r="V167" i="47"/>
  <c r="W167" i="47"/>
  <c r="X167" i="47"/>
  <c r="Y167" i="47"/>
  <c r="Z167" i="47"/>
  <c r="AA167" i="47"/>
  <c r="AC167" i="47"/>
  <c r="AD167" i="47"/>
  <c r="AE167" i="47"/>
  <c r="AF167" i="47"/>
  <c r="AG167" i="47"/>
  <c r="AH167" i="47"/>
  <c r="AI167" i="47"/>
  <c r="AJ167" i="47"/>
  <c r="AK167" i="47"/>
  <c r="AM167" i="47"/>
  <c r="AN167" i="47"/>
  <c r="AO167" i="47"/>
  <c r="AP167" i="47"/>
  <c r="AR167" i="47"/>
  <c r="AS167" i="47"/>
  <c r="AT167" i="47"/>
  <c r="AU167" i="47"/>
  <c r="AW167" i="47"/>
  <c r="AY167" i="47"/>
  <c r="A168" i="47"/>
  <c r="B168" i="47"/>
  <c r="D168" i="47"/>
  <c r="E168" i="47"/>
  <c r="F168" i="47"/>
  <c r="H168" i="47"/>
  <c r="I168" i="47"/>
  <c r="K168" i="47"/>
  <c r="L168" i="47"/>
  <c r="M168" i="47"/>
  <c r="N168" i="47"/>
  <c r="O168" i="47"/>
  <c r="Q168" i="47"/>
  <c r="R168" i="47"/>
  <c r="S168" i="47"/>
  <c r="U168" i="47"/>
  <c r="V168" i="47"/>
  <c r="W168" i="47"/>
  <c r="X168" i="47"/>
  <c r="Y168" i="47"/>
  <c r="Z168" i="47"/>
  <c r="AA168" i="47"/>
  <c r="AC168" i="47"/>
  <c r="AD168" i="47"/>
  <c r="AE168" i="47"/>
  <c r="AF168" i="47"/>
  <c r="AG168" i="47"/>
  <c r="AH168" i="47"/>
  <c r="AI168" i="47"/>
  <c r="AJ168" i="47"/>
  <c r="AK168" i="47"/>
  <c r="AM168" i="47"/>
  <c r="AN168" i="47"/>
  <c r="AO168" i="47"/>
  <c r="AP168" i="47"/>
  <c r="AR168" i="47"/>
  <c r="AS168" i="47"/>
  <c r="AT168" i="47"/>
  <c r="AU168" i="47"/>
  <c r="AW168" i="47"/>
  <c r="AY168" i="47"/>
  <c r="A169" i="47"/>
  <c r="B169" i="47"/>
  <c r="D169" i="47"/>
  <c r="E169" i="47"/>
  <c r="F169" i="47"/>
  <c r="H169" i="47"/>
  <c r="I169" i="47"/>
  <c r="K169" i="47"/>
  <c r="L169" i="47"/>
  <c r="M169" i="47"/>
  <c r="N169" i="47"/>
  <c r="O169" i="47"/>
  <c r="Q169" i="47"/>
  <c r="R169" i="47"/>
  <c r="S169" i="47"/>
  <c r="U169" i="47"/>
  <c r="V169" i="47"/>
  <c r="W169" i="47"/>
  <c r="X169" i="47"/>
  <c r="Y169" i="47"/>
  <c r="Z169" i="47"/>
  <c r="AA169" i="47"/>
  <c r="AC169" i="47"/>
  <c r="AD169" i="47"/>
  <c r="AE169" i="47"/>
  <c r="AF169" i="47"/>
  <c r="AG169" i="47"/>
  <c r="AH169" i="47"/>
  <c r="AI169" i="47"/>
  <c r="AJ169" i="47"/>
  <c r="AK169" i="47"/>
  <c r="AM169" i="47"/>
  <c r="AN169" i="47"/>
  <c r="AO169" i="47"/>
  <c r="AP169" i="47"/>
  <c r="AR169" i="47"/>
  <c r="AS169" i="47"/>
  <c r="AT169" i="47"/>
  <c r="AU169" i="47"/>
  <c r="AW169" i="47"/>
  <c r="AY169" i="47"/>
  <c r="A170" i="47"/>
  <c r="B170" i="47"/>
  <c r="D170" i="47"/>
  <c r="E170" i="47"/>
  <c r="F170" i="47"/>
  <c r="H170" i="47"/>
  <c r="I170" i="47"/>
  <c r="K170" i="47"/>
  <c r="L170" i="47"/>
  <c r="M170" i="47"/>
  <c r="N170" i="47"/>
  <c r="O170" i="47"/>
  <c r="Q170" i="47"/>
  <c r="R170" i="47"/>
  <c r="S170" i="47"/>
  <c r="U170" i="47"/>
  <c r="V170" i="47"/>
  <c r="W170" i="47"/>
  <c r="X170" i="47"/>
  <c r="Y170" i="47"/>
  <c r="Z170" i="47"/>
  <c r="AA170" i="47"/>
  <c r="AC170" i="47"/>
  <c r="AD170" i="47"/>
  <c r="AE170" i="47"/>
  <c r="AF170" i="47"/>
  <c r="AG170" i="47"/>
  <c r="AH170" i="47"/>
  <c r="AI170" i="47"/>
  <c r="AJ170" i="47"/>
  <c r="AK170" i="47"/>
  <c r="AM170" i="47"/>
  <c r="AN170" i="47"/>
  <c r="AO170" i="47"/>
  <c r="AP170" i="47"/>
  <c r="AR170" i="47"/>
  <c r="AS170" i="47"/>
  <c r="AT170" i="47"/>
  <c r="AU170" i="47"/>
  <c r="AW170" i="47"/>
  <c r="AY170" i="47"/>
  <c r="A171" i="47"/>
  <c r="B171" i="47"/>
  <c r="D171" i="47"/>
  <c r="E171" i="47"/>
  <c r="F171" i="47"/>
  <c r="H171" i="47"/>
  <c r="I171" i="47"/>
  <c r="K171" i="47"/>
  <c r="L171" i="47"/>
  <c r="M171" i="47"/>
  <c r="N171" i="47"/>
  <c r="O171" i="47"/>
  <c r="Q171" i="47"/>
  <c r="R171" i="47"/>
  <c r="S171" i="47"/>
  <c r="U171" i="47"/>
  <c r="V171" i="47"/>
  <c r="W171" i="47"/>
  <c r="X171" i="47"/>
  <c r="Y171" i="47"/>
  <c r="Z171" i="47"/>
  <c r="AA171" i="47"/>
  <c r="AC171" i="47"/>
  <c r="AD171" i="47"/>
  <c r="AE171" i="47"/>
  <c r="AF171" i="47"/>
  <c r="AG171" i="47"/>
  <c r="AH171" i="47"/>
  <c r="AI171" i="47"/>
  <c r="AJ171" i="47"/>
  <c r="AK171" i="47"/>
  <c r="AM171" i="47"/>
  <c r="AN171" i="47"/>
  <c r="AO171" i="47"/>
  <c r="AP171" i="47"/>
  <c r="AR171" i="47"/>
  <c r="AS171" i="47"/>
  <c r="AT171" i="47"/>
  <c r="AU171" i="47"/>
  <c r="AW171" i="47"/>
  <c r="AY171" i="47"/>
  <c r="A172" i="47"/>
  <c r="B172" i="47"/>
  <c r="D172" i="47"/>
  <c r="E172" i="47"/>
  <c r="F172" i="47"/>
  <c r="H172" i="47"/>
  <c r="I172" i="47"/>
  <c r="K172" i="47"/>
  <c r="L172" i="47"/>
  <c r="M172" i="47"/>
  <c r="N172" i="47"/>
  <c r="O172" i="47"/>
  <c r="Q172" i="47"/>
  <c r="R172" i="47"/>
  <c r="S172" i="47"/>
  <c r="U172" i="47"/>
  <c r="V172" i="47"/>
  <c r="W172" i="47"/>
  <c r="X172" i="47"/>
  <c r="Y172" i="47"/>
  <c r="Z172" i="47"/>
  <c r="AA172" i="47"/>
  <c r="AC172" i="47"/>
  <c r="AD172" i="47"/>
  <c r="AE172" i="47"/>
  <c r="AF172" i="47"/>
  <c r="AG172" i="47"/>
  <c r="AH172" i="47"/>
  <c r="AI172" i="47"/>
  <c r="AJ172" i="47"/>
  <c r="AK172" i="47"/>
  <c r="AM172" i="47"/>
  <c r="AN172" i="47"/>
  <c r="AO172" i="47"/>
  <c r="AP172" i="47"/>
  <c r="AR172" i="47"/>
  <c r="AS172" i="47"/>
  <c r="AT172" i="47"/>
  <c r="AU172" i="47"/>
  <c r="AW172" i="47"/>
  <c r="AY172" i="47"/>
  <c r="A173" i="47"/>
  <c r="B173" i="47"/>
  <c r="D173" i="47"/>
  <c r="E173" i="47"/>
  <c r="F173" i="47"/>
  <c r="H173" i="47"/>
  <c r="I173" i="47"/>
  <c r="K173" i="47"/>
  <c r="L173" i="47"/>
  <c r="M173" i="47"/>
  <c r="N173" i="47"/>
  <c r="O173" i="47"/>
  <c r="Q173" i="47"/>
  <c r="R173" i="47"/>
  <c r="S173" i="47"/>
  <c r="U173" i="47"/>
  <c r="V173" i="47"/>
  <c r="W173" i="47"/>
  <c r="X173" i="47"/>
  <c r="Y173" i="47"/>
  <c r="Z173" i="47"/>
  <c r="AA173" i="47"/>
  <c r="AC173" i="47"/>
  <c r="AD173" i="47"/>
  <c r="AE173" i="47"/>
  <c r="AF173" i="47"/>
  <c r="AG173" i="47"/>
  <c r="AH173" i="47"/>
  <c r="AI173" i="47"/>
  <c r="AJ173" i="47"/>
  <c r="AK173" i="47"/>
  <c r="AM173" i="47"/>
  <c r="AN173" i="47"/>
  <c r="AO173" i="47"/>
  <c r="AP173" i="47"/>
  <c r="AR173" i="47"/>
  <c r="AS173" i="47"/>
  <c r="AT173" i="47"/>
  <c r="AU173" i="47"/>
  <c r="AW173" i="47"/>
  <c r="AY173" i="47"/>
  <c r="A174" i="47"/>
  <c r="B174" i="47"/>
  <c r="D174" i="47"/>
  <c r="E174" i="47"/>
  <c r="F174" i="47"/>
  <c r="H174" i="47"/>
  <c r="I174" i="47"/>
  <c r="K174" i="47"/>
  <c r="L174" i="47"/>
  <c r="M174" i="47"/>
  <c r="N174" i="47"/>
  <c r="O174" i="47"/>
  <c r="Q174" i="47"/>
  <c r="R174" i="47"/>
  <c r="S174" i="47"/>
  <c r="U174" i="47"/>
  <c r="V174" i="47"/>
  <c r="W174" i="47"/>
  <c r="X174" i="47"/>
  <c r="Y174" i="47"/>
  <c r="Z174" i="47"/>
  <c r="AA174" i="47"/>
  <c r="AC174" i="47"/>
  <c r="AD174" i="47"/>
  <c r="AE174" i="47"/>
  <c r="AF174" i="47"/>
  <c r="AG174" i="47"/>
  <c r="AH174" i="47"/>
  <c r="AI174" i="47"/>
  <c r="AJ174" i="47"/>
  <c r="AK174" i="47"/>
  <c r="AM174" i="47"/>
  <c r="AN174" i="47"/>
  <c r="AO174" i="47"/>
  <c r="AP174" i="47"/>
  <c r="AR174" i="47"/>
  <c r="AS174" i="47"/>
  <c r="AT174" i="47"/>
  <c r="AU174" i="47"/>
  <c r="AW174" i="47"/>
  <c r="AY174" i="47"/>
  <c r="A175" i="47"/>
  <c r="B175" i="47"/>
  <c r="D175" i="47"/>
  <c r="E175" i="47"/>
  <c r="F175" i="47"/>
  <c r="H175" i="47"/>
  <c r="I175" i="47"/>
  <c r="K175" i="47"/>
  <c r="L175" i="47"/>
  <c r="M175" i="47"/>
  <c r="N175" i="47"/>
  <c r="O175" i="47"/>
  <c r="Q175" i="47"/>
  <c r="R175" i="47"/>
  <c r="S175" i="47"/>
  <c r="U175" i="47"/>
  <c r="V175" i="47"/>
  <c r="W175" i="47"/>
  <c r="X175" i="47"/>
  <c r="Y175" i="47"/>
  <c r="Z175" i="47"/>
  <c r="AA175" i="47"/>
  <c r="AC175" i="47"/>
  <c r="AD175" i="47"/>
  <c r="AE175" i="47"/>
  <c r="AF175" i="47"/>
  <c r="AG175" i="47"/>
  <c r="AH175" i="47"/>
  <c r="AI175" i="47"/>
  <c r="AJ175" i="47"/>
  <c r="AK175" i="47"/>
  <c r="AM175" i="47"/>
  <c r="AN175" i="47"/>
  <c r="AO175" i="47"/>
  <c r="AP175" i="47"/>
  <c r="AR175" i="47"/>
  <c r="AS175" i="47"/>
  <c r="AT175" i="47"/>
  <c r="AU175" i="47"/>
  <c r="AW175" i="47"/>
  <c r="AY175" i="47"/>
  <c r="A176" i="47"/>
  <c r="B176" i="47"/>
  <c r="D176" i="47"/>
  <c r="E176" i="47"/>
  <c r="F176" i="47"/>
  <c r="H176" i="47"/>
  <c r="I176" i="47"/>
  <c r="K176" i="47"/>
  <c r="L176" i="47"/>
  <c r="M176" i="47"/>
  <c r="N176" i="47"/>
  <c r="O176" i="47"/>
  <c r="Q176" i="47"/>
  <c r="R176" i="47"/>
  <c r="S176" i="47"/>
  <c r="U176" i="47"/>
  <c r="V176" i="47"/>
  <c r="W176" i="47"/>
  <c r="X176" i="47"/>
  <c r="Y176" i="47"/>
  <c r="Z176" i="47"/>
  <c r="AA176" i="47"/>
  <c r="AC176" i="47"/>
  <c r="AD176" i="47"/>
  <c r="AE176" i="47"/>
  <c r="AF176" i="47"/>
  <c r="AG176" i="47"/>
  <c r="AH176" i="47"/>
  <c r="AI176" i="47"/>
  <c r="AJ176" i="47"/>
  <c r="AK176" i="47"/>
  <c r="AM176" i="47"/>
  <c r="AN176" i="47"/>
  <c r="AO176" i="47"/>
  <c r="AP176" i="47"/>
  <c r="AR176" i="47"/>
  <c r="AS176" i="47"/>
  <c r="AT176" i="47"/>
  <c r="AU176" i="47"/>
  <c r="AW176" i="47"/>
  <c r="AY176" i="47"/>
  <c r="A177" i="47"/>
  <c r="B177" i="47"/>
  <c r="D177" i="47"/>
  <c r="E177" i="47"/>
  <c r="F177" i="47"/>
  <c r="H177" i="47"/>
  <c r="I177" i="47"/>
  <c r="K177" i="47"/>
  <c r="L177" i="47"/>
  <c r="M177" i="47"/>
  <c r="N177" i="47"/>
  <c r="O177" i="47"/>
  <c r="Q177" i="47"/>
  <c r="R177" i="47"/>
  <c r="S177" i="47"/>
  <c r="U177" i="47"/>
  <c r="V177" i="47"/>
  <c r="W177" i="47"/>
  <c r="X177" i="47"/>
  <c r="Y177" i="47"/>
  <c r="Z177" i="47"/>
  <c r="AA177" i="47"/>
  <c r="AC177" i="47"/>
  <c r="AD177" i="47"/>
  <c r="AE177" i="47"/>
  <c r="AF177" i="47"/>
  <c r="AG177" i="47"/>
  <c r="AH177" i="47"/>
  <c r="AI177" i="47"/>
  <c r="AJ177" i="47"/>
  <c r="AK177" i="47"/>
  <c r="AM177" i="47"/>
  <c r="AN177" i="47"/>
  <c r="AO177" i="47"/>
  <c r="AP177" i="47"/>
  <c r="AR177" i="47"/>
  <c r="AS177" i="47"/>
  <c r="AT177" i="47"/>
  <c r="AU177" i="47"/>
  <c r="AW177" i="47"/>
  <c r="AY177" i="47"/>
  <c r="A178" i="47"/>
  <c r="B178" i="47"/>
  <c r="D178" i="47"/>
  <c r="E178" i="47"/>
  <c r="F178" i="47"/>
  <c r="H178" i="47"/>
  <c r="I178" i="47"/>
  <c r="K178" i="47"/>
  <c r="L178" i="47"/>
  <c r="M178" i="47"/>
  <c r="N178" i="47"/>
  <c r="O178" i="47"/>
  <c r="Q178" i="47"/>
  <c r="R178" i="47"/>
  <c r="S178" i="47"/>
  <c r="U178" i="47"/>
  <c r="V178" i="47"/>
  <c r="W178" i="47"/>
  <c r="X178" i="47"/>
  <c r="Y178" i="47"/>
  <c r="Z178" i="47"/>
  <c r="AA178" i="47"/>
  <c r="AC178" i="47"/>
  <c r="AD178" i="47"/>
  <c r="AE178" i="47"/>
  <c r="AF178" i="47"/>
  <c r="AG178" i="47"/>
  <c r="AH178" i="47"/>
  <c r="AI178" i="47"/>
  <c r="AJ178" i="47"/>
  <c r="AK178" i="47"/>
  <c r="AM178" i="47"/>
  <c r="AN178" i="47"/>
  <c r="AO178" i="47"/>
  <c r="AP178" i="47"/>
  <c r="AR178" i="47"/>
  <c r="AS178" i="47"/>
  <c r="AT178" i="47"/>
  <c r="AU178" i="47"/>
  <c r="AW178" i="47"/>
  <c r="AY178" i="47"/>
  <c r="A179" i="47"/>
  <c r="B179" i="47"/>
  <c r="D179" i="47"/>
  <c r="E179" i="47"/>
  <c r="F179" i="47"/>
  <c r="H179" i="47"/>
  <c r="I179" i="47"/>
  <c r="K179" i="47"/>
  <c r="L179" i="47"/>
  <c r="M179" i="47"/>
  <c r="N179" i="47"/>
  <c r="O179" i="47"/>
  <c r="Q179" i="47"/>
  <c r="R179" i="47"/>
  <c r="S179" i="47"/>
  <c r="U179" i="47"/>
  <c r="V179" i="47"/>
  <c r="W179" i="47"/>
  <c r="X179" i="47"/>
  <c r="Y179" i="47"/>
  <c r="Z179" i="47"/>
  <c r="AA179" i="47"/>
  <c r="AC179" i="47"/>
  <c r="AD179" i="47"/>
  <c r="AE179" i="47"/>
  <c r="AF179" i="47"/>
  <c r="AG179" i="47"/>
  <c r="AH179" i="47"/>
  <c r="AI179" i="47"/>
  <c r="AJ179" i="47"/>
  <c r="AK179" i="47"/>
  <c r="AM179" i="47"/>
  <c r="AN179" i="47"/>
  <c r="AO179" i="47"/>
  <c r="AP179" i="47"/>
  <c r="AR179" i="47"/>
  <c r="AS179" i="47"/>
  <c r="AT179" i="47"/>
  <c r="AU179" i="47"/>
  <c r="AW179" i="47"/>
  <c r="AY179" i="47"/>
  <c r="A180" i="47"/>
  <c r="B180" i="47"/>
  <c r="D180" i="47"/>
  <c r="E180" i="47"/>
  <c r="F180" i="47"/>
  <c r="H180" i="47"/>
  <c r="I180" i="47"/>
  <c r="K180" i="47"/>
  <c r="L180" i="47"/>
  <c r="M180" i="47"/>
  <c r="N180" i="47"/>
  <c r="O180" i="47"/>
  <c r="Q180" i="47"/>
  <c r="R180" i="47"/>
  <c r="S180" i="47"/>
  <c r="U180" i="47"/>
  <c r="V180" i="47"/>
  <c r="W180" i="47"/>
  <c r="X180" i="47"/>
  <c r="Y180" i="47"/>
  <c r="Z180" i="47"/>
  <c r="AA180" i="47"/>
  <c r="AC180" i="47"/>
  <c r="AD180" i="47"/>
  <c r="AE180" i="47"/>
  <c r="AF180" i="47"/>
  <c r="AG180" i="47"/>
  <c r="AH180" i="47"/>
  <c r="AI180" i="47"/>
  <c r="AJ180" i="47"/>
  <c r="AK180" i="47"/>
  <c r="AM180" i="47"/>
  <c r="AN180" i="47"/>
  <c r="AO180" i="47"/>
  <c r="AP180" i="47"/>
  <c r="AR180" i="47"/>
  <c r="AS180" i="47"/>
  <c r="AT180" i="47"/>
  <c r="AU180" i="47"/>
  <c r="AW180" i="47"/>
  <c r="AY180" i="47"/>
  <c r="A181" i="47"/>
  <c r="B181" i="47"/>
  <c r="D181" i="47"/>
  <c r="E181" i="47"/>
  <c r="F181" i="47"/>
  <c r="H181" i="47"/>
  <c r="I181" i="47"/>
  <c r="K181" i="47"/>
  <c r="L181" i="47"/>
  <c r="M181" i="47"/>
  <c r="N181" i="47"/>
  <c r="O181" i="47"/>
  <c r="Q181" i="47"/>
  <c r="R181" i="47"/>
  <c r="S181" i="47"/>
  <c r="U181" i="47"/>
  <c r="V181" i="47"/>
  <c r="W181" i="47"/>
  <c r="X181" i="47"/>
  <c r="Y181" i="47"/>
  <c r="Z181" i="47"/>
  <c r="AA181" i="47"/>
  <c r="AC181" i="47"/>
  <c r="AD181" i="47"/>
  <c r="AE181" i="47"/>
  <c r="AF181" i="47"/>
  <c r="AG181" i="47"/>
  <c r="AH181" i="47"/>
  <c r="AI181" i="47"/>
  <c r="AJ181" i="47"/>
  <c r="AK181" i="47"/>
  <c r="AM181" i="47"/>
  <c r="AN181" i="47"/>
  <c r="AO181" i="47"/>
  <c r="AP181" i="47"/>
  <c r="AR181" i="47"/>
  <c r="AS181" i="47"/>
  <c r="AT181" i="47"/>
  <c r="AU181" i="47"/>
  <c r="AW181" i="47"/>
  <c r="AY181" i="47"/>
  <c r="A182" i="47"/>
  <c r="B182" i="47"/>
  <c r="D182" i="47"/>
  <c r="E182" i="47"/>
  <c r="F182" i="47"/>
  <c r="H182" i="47"/>
  <c r="I182" i="47"/>
  <c r="K182" i="47"/>
  <c r="L182" i="47"/>
  <c r="M182" i="47"/>
  <c r="N182" i="47"/>
  <c r="O182" i="47"/>
  <c r="Q182" i="47"/>
  <c r="R182" i="47"/>
  <c r="S182" i="47"/>
  <c r="U182" i="47"/>
  <c r="V182" i="47"/>
  <c r="W182" i="47"/>
  <c r="X182" i="47"/>
  <c r="Y182" i="47"/>
  <c r="Z182" i="47"/>
  <c r="AA182" i="47"/>
  <c r="AC182" i="47"/>
  <c r="AD182" i="47"/>
  <c r="AE182" i="47"/>
  <c r="AF182" i="47"/>
  <c r="AG182" i="47"/>
  <c r="AH182" i="47"/>
  <c r="AI182" i="47"/>
  <c r="AJ182" i="47"/>
  <c r="AK182" i="47"/>
  <c r="AM182" i="47"/>
  <c r="AN182" i="47"/>
  <c r="AO182" i="47"/>
  <c r="AP182" i="47"/>
  <c r="AR182" i="47"/>
  <c r="AS182" i="47"/>
  <c r="AT182" i="47"/>
  <c r="AU182" i="47"/>
  <c r="AW182" i="47"/>
  <c r="AY182" i="47"/>
  <c r="A183" i="47"/>
  <c r="B183" i="47"/>
  <c r="D183" i="47"/>
  <c r="E183" i="47"/>
  <c r="F183" i="47"/>
  <c r="H183" i="47"/>
  <c r="I183" i="47"/>
  <c r="K183" i="47"/>
  <c r="L183" i="47"/>
  <c r="M183" i="47"/>
  <c r="N183" i="47"/>
  <c r="O183" i="47"/>
  <c r="Q183" i="47"/>
  <c r="R183" i="47"/>
  <c r="S183" i="47"/>
  <c r="U183" i="47"/>
  <c r="V183" i="47"/>
  <c r="W183" i="47"/>
  <c r="X183" i="47"/>
  <c r="Y183" i="47"/>
  <c r="Z183" i="47"/>
  <c r="AA183" i="47"/>
  <c r="AC183" i="47"/>
  <c r="AD183" i="47"/>
  <c r="AE183" i="47"/>
  <c r="AF183" i="47"/>
  <c r="AG183" i="47"/>
  <c r="AH183" i="47"/>
  <c r="AI183" i="47"/>
  <c r="AJ183" i="47"/>
  <c r="AK183" i="47"/>
  <c r="AM183" i="47"/>
  <c r="AN183" i="47"/>
  <c r="AO183" i="47"/>
  <c r="AP183" i="47"/>
  <c r="AR183" i="47"/>
  <c r="AS183" i="47"/>
  <c r="AT183" i="47"/>
  <c r="AU183" i="47"/>
  <c r="AW183" i="47"/>
  <c r="AY183" i="47"/>
  <c r="A184" i="47"/>
  <c r="B184" i="47"/>
  <c r="D184" i="47"/>
  <c r="E184" i="47"/>
  <c r="F184" i="47"/>
  <c r="H184" i="47"/>
  <c r="I184" i="47"/>
  <c r="K184" i="47"/>
  <c r="L184" i="47"/>
  <c r="M184" i="47"/>
  <c r="N184" i="47"/>
  <c r="O184" i="47"/>
  <c r="Q184" i="47"/>
  <c r="R184" i="47"/>
  <c r="S184" i="47"/>
  <c r="U184" i="47"/>
  <c r="V184" i="47"/>
  <c r="W184" i="47"/>
  <c r="X184" i="47"/>
  <c r="Y184" i="47"/>
  <c r="Z184" i="47"/>
  <c r="AA184" i="47"/>
  <c r="AC184" i="47"/>
  <c r="AD184" i="47"/>
  <c r="AE184" i="47"/>
  <c r="AF184" i="47"/>
  <c r="AG184" i="47"/>
  <c r="AH184" i="47"/>
  <c r="AI184" i="47"/>
  <c r="AJ184" i="47"/>
  <c r="AK184" i="47"/>
  <c r="AM184" i="47"/>
  <c r="AN184" i="47"/>
  <c r="AO184" i="47"/>
  <c r="AP184" i="47"/>
  <c r="AR184" i="47"/>
  <c r="AS184" i="47"/>
  <c r="AT184" i="47"/>
  <c r="AU184" i="47"/>
  <c r="AW184" i="47"/>
  <c r="AY184" i="47"/>
  <c r="A185" i="47"/>
  <c r="B185" i="47"/>
  <c r="D185" i="47"/>
  <c r="E185" i="47"/>
  <c r="F185" i="47"/>
  <c r="H185" i="47"/>
  <c r="I185" i="47"/>
  <c r="K185" i="47"/>
  <c r="L185" i="47"/>
  <c r="M185" i="47"/>
  <c r="N185" i="47"/>
  <c r="O185" i="47"/>
  <c r="Q185" i="47"/>
  <c r="R185" i="47"/>
  <c r="S185" i="47"/>
  <c r="U185" i="47"/>
  <c r="V185" i="47"/>
  <c r="W185" i="47"/>
  <c r="X185" i="47"/>
  <c r="Y185" i="47"/>
  <c r="Z185" i="47"/>
  <c r="AA185" i="47"/>
  <c r="AC185" i="47"/>
  <c r="AD185" i="47"/>
  <c r="AE185" i="47"/>
  <c r="AF185" i="47"/>
  <c r="AG185" i="47"/>
  <c r="AH185" i="47"/>
  <c r="AI185" i="47"/>
  <c r="AJ185" i="47"/>
  <c r="AK185" i="47"/>
  <c r="AM185" i="47"/>
  <c r="AN185" i="47"/>
  <c r="AO185" i="47"/>
  <c r="AP185" i="47"/>
  <c r="AR185" i="47"/>
  <c r="AS185" i="47"/>
  <c r="AT185" i="47"/>
  <c r="AU185" i="47"/>
  <c r="AW185" i="47"/>
  <c r="AY185" i="47"/>
  <c r="A186" i="47"/>
  <c r="B186" i="47"/>
  <c r="D186" i="47"/>
  <c r="E186" i="47"/>
  <c r="F186" i="47"/>
  <c r="H186" i="47"/>
  <c r="I186" i="47"/>
  <c r="K186" i="47"/>
  <c r="L186" i="47"/>
  <c r="M186" i="47"/>
  <c r="N186" i="47"/>
  <c r="O186" i="47"/>
  <c r="Q186" i="47"/>
  <c r="R186" i="47"/>
  <c r="S186" i="47"/>
  <c r="U186" i="47"/>
  <c r="V186" i="47"/>
  <c r="W186" i="47"/>
  <c r="X186" i="47"/>
  <c r="Y186" i="47"/>
  <c r="Z186" i="47"/>
  <c r="AA186" i="47"/>
  <c r="AC186" i="47"/>
  <c r="AD186" i="47"/>
  <c r="AE186" i="47"/>
  <c r="AF186" i="47"/>
  <c r="AG186" i="47"/>
  <c r="AH186" i="47"/>
  <c r="AI186" i="47"/>
  <c r="AJ186" i="47"/>
  <c r="AK186" i="47"/>
  <c r="AM186" i="47"/>
  <c r="AN186" i="47"/>
  <c r="AO186" i="47"/>
  <c r="AP186" i="47"/>
  <c r="AR186" i="47"/>
  <c r="AS186" i="47"/>
  <c r="AT186" i="47"/>
  <c r="AU186" i="47"/>
  <c r="AW186" i="47"/>
  <c r="AY186" i="47"/>
  <c r="A187" i="47"/>
  <c r="B187" i="47"/>
  <c r="D187" i="47"/>
  <c r="E187" i="47"/>
  <c r="F187" i="47"/>
  <c r="H187" i="47"/>
  <c r="I187" i="47"/>
  <c r="K187" i="47"/>
  <c r="L187" i="47"/>
  <c r="M187" i="47"/>
  <c r="N187" i="47"/>
  <c r="O187" i="47"/>
  <c r="Q187" i="47"/>
  <c r="R187" i="47"/>
  <c r="S187" i="47"/>
  <c r="U187" i="47"/>
  <c r="V187" i="47"/>
  <c r="W187" i="47"/>
  <c r="X187" i="47"/>
  <c r="Y187" i="47"/>
  <c r="Z187" i="47"/>
  <c r="AA187" i="47"/>
  <c r="AC187" i="47"/>
  <c r="AD187" i="47"/>
  <c r="AE187" i="47"/>
  <c r="AF187" i="47"/>
  <c r="AG187" i="47"/>
  <c r="AH187" i="47"/>
  <c r="AI187" i="47"/>
  <c r="AJ187" i="47"/>
  <c r="AK187" i="47"/>
  <c r="AM187" i="47"/>
  <c r="AN187" i="47"/>
  <c r="AO187" i="47"/>
  <c r="AP187" i="47"/>
  <c r="AR187" i="47"/>
  <c r="AS187" i="47"/>
  <c r="AT187" i="47"/>
  <c r="AU187" i="47"/>
  <c r="AW187" i="47"/>
  <c r="AY187" i="47"/>
  <c r="A188" i="47"/>
  <c r="B188" i="47"/>
  <c r="D188" i="47"/>
  <c r="E188" i="47"/>
  <c r="F188" i="47"/>
  <c r="H188" i="47"/>
  <c r="I188" i="47"/>
  <c r="K188" i="47"/>
  <c r="L188" i="47"/>
  <c r="M188" i="47"/>
  <c r="N188" i="47"/>
  <c r="O188" i="47"/>
  <c r="Q188" i="47"/>
  <c r="R188" i="47"/>
  <c r="S188" i="47"/>
  <c r="U188" i="47"/>
  <c r="V188" i="47"/>
  <c r="W188" i="47"/>
  <c r="X188" i="47"/>
  <c r="Y188" i="47"/>
  <c r="Z188" i="47"/>
  <c r="AA188" i="47"/>
  <c r="AC188" i="47"/>
  <c r="AD188" i="47"/>
  <c r="AE188" i="47"/>
  <c r="AF188" i="47"/>
  <c r="AG188" i="47"/>
  <c r="AH188" i="47"/>
  <c r="AI188" i="47"/>
  <c r="AJ188" i="47"/>
  <c r="AK188" i="47"/>
  <c r="AM188" i="47"/>
  <c r="AN188" i="47"/>
  <c r="AO188" i="47"/>
  <c r="AP188" i="47"/>
  <c r="AR188" i="47"/>
  <c r="AS188" i="47"/>
  <c r="AT188" i="47"/>
  <c r="AU188" i="47"/>
  <c r="AW188" i="47"/>
  <c r="AY188" i="47"/>
  <c r="A189" i="47"/>
  <c r="B189" i="47"/>
  <c r="D189" i="47"/>
  <c r="E189" i="47"/>
  <c r="F189" i="47"/>
  <c r="H189" i="47"/>
  <c r="I189" i="47"/>
  <c r="K189" i="47"/>
  <c r="L189" i="47"/>
  <c r="M189" i="47"/>
  <c r="N189" i="47"/>
  <c r="O189" i="47"/>
  <c r="Q189" i="47"/>
  <c r="R189" i="47"/>
  <c r="S189" i="47"/>
  <c r="U189" i="47"/>
  <c r="V189" i="47"/>
  <c r="W189" i="47"/>
  <c r="X189" i="47"/>
  <c r="Y189" i="47"/>
  <c r="Z189" i="47"/>
  <c r="AA189" i="47"/>
  <c r="AC189" i="47"/>
  <c r="AD189" i="47"/>
  <c r="AE189" i="47"/>
  <c r="AF189" i="47"/>
  <c r="AG189" i="47"/>
  <c r="AH189" i="47"/>
  <c r="AI189" i="47"/>
  <c r="AJ189" i="47"/>
  <c r="AK189" i="47"/>
  <c r="AM189" i="47"/>
  <c r="AN189" i="47"/>
  <c r="AO189" i="47"/>
  <c r="AP189" i="47"/>
  <c r="AR189" i="47"/>
  <c r="AS189" i="47"/>
  <c r="AT189" i="47"/>
  <c r="AU189" i="47"/>
  <c r="AW189" i="47"/>
  <c r="AY189" i="47"/>
  <c r="A190" i="47"/>
  <c r="B190" i="47"/>
  <c r="D190" i="47"/>
  <c r="E190" i="47"/>
  <c r="F190" i="47"/>
  <c r="H190" i="47"/>
  <c r="I190" i="47"/>
  <c r="K190" i="47"/>
  <c r="L190" i="47"/>
  <c r="M190" i="47"/>
  <c r="N190" i="47"/>
  <c r="O190" i="47"/>
  <c r="Q190" i="47"/>
  <c r="R190" i="47"/>
  <c r="S190" i="47"/>
  <c r="U190" i="47"/>
  <c r="V190" i="47"/>
  <c r="W190" i="47"/>
  <c r="X190" i="47"/>
  <c r="Y190" i="47"/>
  <c r="Z190" i="47"/>
  <c r="AA190" i="47"/>
  <c r="AC190" i="47"/>
  <c r="AD190" i="47"/>
  <c r="AE190" i="47"/>
  <c r="AF190" i="47"/>
  <c r="AG190" i="47"/>
  <c r="AH190" i="47"/>
  <c r="AI190" i="47"/>
  <c r="AJ190" i="47"/>
  <c r="AK190" i="47"/>
  <c r="AM190" i="47"/>
  <c r="AN190" i="47"/>
  <c r="AO190" i="47"/>
  <c r="AP190" i="47"/>
  <c r="AR190" i="47"/>
  <c r="AS190" i="47"/>
  <c r="AT190" i="47"/>
  <c r="AU190" i="47"/>
  <c r="AW190" i="47"/>
  <c r="AY190" i="47"/>
  <c r="A191" i="47"/>
  <c r="B191" i="47"/>
  <c r="D191" i="47"/>
  <c r="E191" i="47"/>
  <c r="F191" i="47"/>
  <c r="H191" i="47"/>
  <c r="I191" i="47"/>
  <c r="K191" i="47"/>
  <c r="L191" i="47"/>
  <c r="M191" i="47"/>
  <c r="N191" i="47"/>
  <c r="O191" i="47"/>
  <c r="Q191" i="47"/>
  <c r="R191" i="47"/>
  <c r="S191" i="47"/>
  <c r="U191" i="47"/>
  <c r="V191" i="47"/>
  <c r="W191" i="47"/>
  <c r="X191" i="47"/>
  <c r="Y191" i="47"/>
  <c r="Z191" i="47"/>
  <c r="AA191" i="47"/>
  <c r="AC191" i="47"/>
  <c r="AD191" i="47"/>
  <c r="AE191" i="47"/>
  <c r="AF191" i="47"/>
  <c r="AG191" i="47"/>
  <c r="AH191" i="47"/>
  <c r="AI191" i="47"/>
  <c r="AJ191" i="47"/>
  <c r="AK191" i="47"/>
  <c r="AM191" i="47"/>
  <c r="AN191" i="47"/>
  <c r="AO191" i="47"/>
  <c r="AP191" i="47"/>
  <c r="AR191" i="47"/>
  <c r="AS191" i="47"/>
  <c r="AT191" i="47"/>
  <c r="AU191" i="47"/>
  <c r="AW191" i="47"/>
  <c r="AY191" i="47"/>
  <c r="A192" i="47"/>
  <c r="B192" i="47"/>
  <c r="D192" i="47"/>
  <c r="E192" i="47"/>
  <c r="F192" i="47"/>
  <c r="H192" i="47"/>
  <c r="I192" i="47"/>
  <c r="K192" i="47"/>
  <c r="L192" i="47"/>
  <c r="M192" i="47"/>
  <c r="N192" i="47"/>
  <c r="O192" i="47"/>
  <c r="Q192" i="47"/>
  <c r="R192" i="47"/>
  <c r="S192" i="47"/>
  <c r="U192" i="47"/>
  <c r="V192" i="47"/>
  <c r="W192" i="47"/>
  <c r="X192" i="47"/>
  <c r="Y192" i="47"/>
  <c r="Z192" i="47"/>
  <c r="AA192" i="47"/>
  <c r="AC192" i="47"/>
  <c r="AD192" i="47"/>
  <c r="AE192" i="47"/>
  <c r="AF192" i="47"/>
  <c r="AG192" i="47"/>
  <c r="AH192" i="47"/>
  <c r="AI192" i="47"/>
  <c r="AJ192" i="47"/>
  <c r="AK192" i="47"/>
  <c r="AM192" i="47"/>
  <c r="AN192" i="47"/>
  <c r="AO192" i="47"/>
  <c r="AP192" i="47"/>
  <c r="AR192" i="47"/>
  <c r="AS192" i="47"/>
  <c r="AT192" i="47"/>
  <c r="AU192" i="47"/>
  <c r="AW192" i="47"/>
  <c r="AY192" i="47"/>
  <c r="A193" i="47"/>
  <c r="B193" i="47"/>
  <c r="D193" i="47"/>
  <c r="E193" i="47"/>
  <c r="F193" i="47"/>
  <c r="H193" i="47"/>
  <c r="I193" i="47"/>
  <c r="K193" i="47"/>
  <c r="L193" i="47"/>
  <c r="M193" i="47"/>
  <c r="N193" i="47"/>
  <c r="O193" i="47"/>
  <c r="Q193" i="47"/>
  <c r="R193" i="47"/>
  <c r="S193" i="47"/>
  <c r="U193" i="47"/>
  <c r="V193" i="47"/>
  <c r="W193" i="47"/>
  <c r="X193" i="47"/>
  <c r="Y193" i="47"/>
  <c r="Z193" i="47"/>
  <c r="AA193" i="47"/>
  <c r="AC193" i="47"/>
  <c r="AD193" i="47"/>
  <c r="AE193" i="47"/>
  <c r="AF193" i="47"/>
  <c r="AG193" i="47"/>
  <c r="AH193" i="47"/>
  <c r="AI193" i="47"/>
  <c r="AJ193" i="47"/>
  <c r="AK193" i="47"/>
  <c r="AM193" i="47"/>
  <c r="AN193" i="47"/>
  <c r="AO193" i="47"/>
  <c r="AP193" i="47"/>
  <c r="AR193" i="47"/>
  <c r="AS193" i="47"/>
  <c r="AT193" i="47"/>
  <c r="AU193" i="47"/>
  <c r="AW193" i="47"/>
  <c r="AY193" i="47"/>
  <c r="A194" i="47"/>
  <c r="B194" i="47"/>
  <c r="D194" i="47"/>
  <c r="E194" i="47"/>
  <c r="F194" i="47"/>
  <c r="H194" i="47"/>
  <c r="I194" i="47"/>
  <c r="K194" i="47"/>
  <c r="L194" i="47"/>
  <c r="M194" i="47"/>
  <c r="N194" i="47"/>
  <c r="O194" i="47"/>
  <c r="Q194" i="47"/>
  <c r="R194" i="47"/>
  <c r="S194" i="47"/>
  <c r="U194" i="47"/>
  <c r="V194" i="47"/>
  <c r="W194" i="47"/>
  <c r="X194" i="47"/>
  <c r="Y194" i="47"/>
  <c r="Z194" i="47"/>
  <c r="AA194" i="47"/>
  <c r="AC194" i="47"/>
  <c r="AD194" i="47"/>
  <c r="AE194" i="47"/>
  <c r="AF194" i="47"/>
  <c r="AG194" i="47"/>
  <c r="AH194" i="47"/>
  <c r="AI194" i="47"/>
  <c r="AJ194" i="47"/>
  <c r="AK194" i="47"/>
  <c r="AM194" i="47"/>
  <c r="AN194" i="47"/>
  <c r="AO194" i="47"/>
  <c r="AP194" i="47"/>
  <c r="AR194" i="47"/>
  <c r="AS194" i="47"/>
  <c r="AT194" i="47"/>
  <c r="AU194" i="47"/>
  <c r="AW194" i="47"/>
  <c r="AY194" i="47"/>
  <c r="A195" i="47"/>
  <c r="B195" i="47"/>
  <c r="D195" i="47"/>
  <c r="E195" i="47"/>
  <c r="F195" i="47"/>
  <c r="H195" i="47"/>
  <c r="I195" i="47"/>
  <c r="K195" i="47"/>
  <c r="L195" i="47"/>
  <c r="M195" i="47"/>
  <c r="N195" i="47"/>
  <c r="O195" i="47"/>
  <c r="Q195" i="47"/>
  <c r="R195" i="47"/>
  <c r="S195" i="47"/>
  <c r="U195" i="47"/>
  <c r="V195" i="47"/>
  <c r="W195" i="47"/>
  <c r="X195" i="47"/>
  <c r="Y195" i="47"/>
  <c r="Z195" i="47"/>
  <c r="AA195" i="47"/>
  <c r="AC195" i="47"/>
  <c r="AD195" i="47"/>
  <c r="AE195" i="47"/>
  <c r="AF195" i="47"/>
  <c r="AG195" i="47"/>
  <c r="AH195" i="47"/>
  <c r="AI195" i="47"/>
  <c r="AJ195" i="47"/>
  <c r="AK195" i="47"/>
  <c r="AM195" i="47"/>
  <c r="AN195" i="47"/>
  <c r="AO195" i="47"/>
  <c r="AP195" i="47"/>
  <c r="AR195" i="47"/>
  <c r="AS195" i="47"/>
  <c r="AT195" i="47"/>
  <c r="AU195" i="47"/>
  <c r="AW195" i="47"/>
  <c r="AY195" i="47"/>
  <c r="A196" i="47"/>
  <c r="B196" i="47"/>
  <c r="D196" i="47"/>
  <c r="E196" i="47"/>
  <c r="F196" i="47"/>
  <c r="H196" i="47"/>
  <c r="I196" i="47"/>
  <c r="K196" i="47"/>
  <c r="L196" i="47"/>
  <c r="M196" i="47"/>
  <c r="N196" i="47"/>
  <c r="O196" i="47"/>
  <c r="Q196" i="47"/>
  <c r="R196" i="47"/>
  <c r="S196" i="47"/>
  <c r="U196" i="47"/>
  <c r="V196" i="47"/>
  <c r="W196" i="47"/>
  <c r="X196" i="47"/>
  <c r="Y196" i="47"/>
  <c r="Z196" i="47"/>
  <c r="AA196" i="47"/>
  <c r="AC196" i="47"/>
  <c r="AD196" i="47"/>
  <c r="AE196" i="47"/>
  <c r="AF196" i="47"/>
  <c r="AG196" i="47"/>
  <c r="AH196" i="47"/>
  <c r="AI196" i="47"/>
  <c r="AJ196" i="47"/>
  <c r="AK196" i="47"/>
  <c r="AM196" i="47"/>
  <c r="AN196" i="47"/>
  <c r="AO196" i="47"/>
  <c r="AP196" i="47"/>
  <c r="AR196" i="47"/>
  <c r="AS196" i="47"/>
  <c r="AT196" i="47"/>
  <c r="AU196" i="47"/>
  <c r="AW196" i="47"/>
  <c r="AY196" i="47"/>
  <c r="A197" i="47"/>
  <c r="B197" i="47"/>
  <c r="D197" i="47"/>
  <c r="E197" i="47"/>
  <c r="F197" i="47"/>
  <c r="H197" i="47"/>
  <c r="I197" i="47"/>
  <c r="K197" i="47"/>
  <c r="L197" i="47"/>
  <c r="M197" i="47"/>
  <c r="N197" i="47"/>
  <c r="O197" i="47"/>
  <c r="Q197" i="47"/>
  <c r="R197" i="47"/>
  <c r="S197" i="47"/>
  <c r="U197" i="47"/>
  <c r="V197" i="47"/>
  <c r="W197" i="47"/>
  <c r="X197" i="47"/>
  <c r="Y197" i="47"/>
  <c r="Z197" i="47"/>
  <c r="AA197" i="47"/>
  <c r="AC197" i="47"/>
  <c r="AD197" i="47"/>
  <c r="AE197" i="47"/>
  <c r="AF197" i="47"/>
  <c r="AG197" i="47"/>
  <c r="AH197" i="47"/>
  <c r="AI197" i="47"/>
  <c r="AJ197" i="47"/>
  <c r="AK197" i="47"/>
  <c r="AM197" i="47"/>
  <c r="AN197" i="47"/>
  <c r="AO197" i="47"/>
  <c r="AP197" i="47"/>
  <c r="AR197" i="47"/>
  <c r="AS197" i="47"/>
  <c r="AT197" i="47"/>
  <c r="AU197" i="47"/>
  <c r="AW197" i="47"/>
  <c r="AY197" i="47"/>
  <c r="A198" i="47"/>
  <c r="B198" i="47"/>
  <c r="D198" i="47"/>
  <c r="E198" i="47"/>
  <c r="F198" i="47"/>
  <c r="H198" i="47"/>
  <c r="I198" i="47"/>
  <c r="K198" i="47"/>
  <c r="L198" i="47"/>
  <c r="M198" i="47"/>
  <c r="N198" i="47"/>
  <c r="O198" i="47"/>
  <c r="Q198" i="47"/>
  <c r="R198" i="47"/>
  <c r="S198" i="47"/>
  <c r="U198" i="47"/>
  <c r="V198" i="47"/>
  <c r="W198" i="47"/>
  <c r="X198" i="47"/>
  <c r="Y198" i="47"/>
  <c r="Z198" i="47"/>
  <c r="AA198" i="47"/>
  <c r="AC198" i="47"/>
  <c r="AD198" i="47"/>
  <c r="AE198" i="47"/>
  <c r="AF198" i="47"/>
  <c r="AG198" i="47"/>
  <c r="AH198" i="47"/>
  <c r="AI198" i="47"/>
  <c r="AJ198" i="47"/>
  <c r="AK198" i="47"/>
  <c r="AM198" i="47"/>
  <c r="AN198" i="47"/>
  <c r="AO198" i="47"/>
  <c r="AP198" i="47"/>
  <c r="AR198" i="47"/>
  <c r="AS198" i="47"/>
  <c r="AT198" i="47"/>
  <c r="AU198" i="47"/>
  <c r="AW198" i="47"/>
  <c r="AY198" i="47"/>
  <c r="A199" i="47"/>
  <c r="B199" i="47"/>
  <c r="D199" i="47"/>
  <c r="E199" i="47"/>
  <c r="F199" i="47"/>
  <c r="H199" i="47"/>
  <c r="I199" i="47"/>
  <c r="K199" i="47"/>
  <c r="L199" i="47"/>
  <c r="M199" i="47"/>
  <c r="N199" i="47"/>
  <c r="O199" i="47"/>
  <c r="Q199" i="47"/>
  <c r="R199" i="47"/>
  <c r="S199" i="47"/>
  <c r="U199" i="47"/>
  <c r="V199" i="47"/>
  <c r="W199" i="47"/>
  <c r="X199" i="47"/>
  <c r="Y199" i="47"/>
  <c r="Z199" i="47"/>
  <c r="AA199" i="47"/>
  <c r="AC199" i="47"/>
  <c r="AD199" i="47"/>
  <c r="AE199" i="47"/>
  <c r="AF199" i="47"/>
  <c r="AG199" i="47"/>
  <c r="AH199" i="47"/>
  <c r="AI199" i="47"/>
  <c r="AJ199" i="47"/>
  <c r="AK199" i="47"/>
  <c r="AM199" i="47"/>
  <c r="AN199" i="47"/>
  <c r="AO199" i="47"/>
  <c r="AP199" i="47"/>
  <c r="AR199" i="47"/>
  <c r="AS199" i="47"/>
  <c r="AT199" i="47"/>
  <c r="AU199" i="47"/>
  <c r="AW199" i="47"/>
  <c r="AY199" i="47"/>
  <c r="A200" i="47"/>
  <c r="B200" i="47"/>
  <c r="D200" i="47"/>
  <c r="E200" i="47"/>
  <c r="F200" i="47"/>
  <c r="H200" i="47"/>
  <c r="I200" i="47"/>
  <c r="K200" i="47"/>
  <c r="L200" i="47"/>
  <c r="M200" i="47"/>
  <c r="N200" i="47"/>
  <c r="O200" i="47"/>
  <c r="Q200" i="47"/>
  <c r="R200" i="47"/>
  <c r="S200" i="47"/>
  <c r="U200" i="47"/>
  <c r="V200" i="47"/>
  <c r="W200" i="47"/>
  <c r="X200" i="47"/>
  <c r="Y200" i="47"/>
  <c r="Z200" i="47"/>
  <c r="AA200" i="47"/>
  <c r="AC200" i="47"/>
  <c r="AD200" i="47"/>
  <c r="AE200" i="47"/>
  <c r="AF200" i="47"/>
  <c r="AG200" i="47"/>
  <c r="AH200" i="47"/>
  <c r="AI200" i="47"/>
  <c r="AJ200" i="47"/>
  <c r="AK200" i="47"/>
  <c r="AM200" i="47"/>
  <c r="AN200" i="47"/>
  <c r="AO200" i="47"/>
  <c r="AP200" i="47"/>
  <c r="AR200" i="47"/>
  <c r="AS200" i="47"/>
  <c r="AT200" i="47"/>
  <c r="AU200" i="47"/>
  <c r="AW200" i="47"/>
  <c r="AY200" i="47"/>
  <c r="A201" i="47"/>
  <c r="B201" i="47"/>
  <c r="D201" i="47"/>
  <c r="E201" i="47"/>
  <c r="F201" i="47"/>
  <c r="H201" i="47"/>
  <c r="I201" i="47"/>
  <c r="K201" i="47"/>
  <c r="L201" i="47"/>
  <c r="M201" i="47"/>
  <c r="N201" i="47"/>
  <c r="O201" i="47"/>
  <c r="Q201" i="47"/>
  <c r="R201" i="47"/>
  <c r="S201" i="47"/>
  <c r="U201" i="47"/>
  <c r="V201" i="47"/>
  <c r="W201" i="47"/>
  <c r="X201" i="47"/>
  <c r="Y201" i="47"/>
  <c r="Z201" i="47"/>
  <c r="AA201" i="47"/>
  <c r="AC201" i="47"/>
  <c r="AD201" i="47"/>
  <c r="AE201" i="47"/>
  <c r="AF201" i="47"/>
  <c r="AG201" i="47"/>
  <c r="AH201" i="47"/>
  <c r="AI201" i="47"/>
  <c r="AJ201" i="47"/>
  <c r="AK201" i="47"/>
  <c r="AM201" i="47"/>
  <c r="AN201" i="47"/>
  <c r="AO201" i="47"/>
  <c r="AP201" i="47"/>
  <c r="AR201" i="47"/>
  <c r="AS201" i="47"/>
  <c r="AT201" i="47"/>
  <c r="AU201" i="47"/>
  <c r="AW201" i="47"/>
  <c r="AY201" i="47"/>
  <c r="A202" i="47"/>
  <c r="B202" i="47"/>
  <c r="D202" i="47"/>
  <c r="E202" i="47"/>
  <c r="F202" i="47"/>
  <c r="H202" i="47"/>
  <c r="I202" i="47"/>
  <c r="K202" i="47"/>
  <c r="L202" i="47"/>
  <c r="M202" i="47"/>
  <c r="N202" i="47"/>
  <c r="O202" i="47"/>
  <c r="Q202" i="47"/>
  <c r="R202" i="47"/>
  <c r="S202" i="47"/>
  <c r="U202" i="47"/>
  <c r="V202" i="47"/>
  <c r="W202" i="47"/>
  <c r="X202" i="47"/>
  <c r="Y202" i="47"/>
  <c r="Z202" i="47"/>
  <c r="AA202" i="47"/>
  <c r="AC202" i="47"/>
  <c r="AD202" i="47"/>
  <c r="AE202" i="47"/>
  <c r="AF202" i="47"/>
  <c r="AG202" i="47"/>
  <c r="AH202" i="47"/>
  <c r="AI202" i="47"/>
  <c r="AJ202" i="47"/>
  <c r="AK202" i="47"/>
  <c r="AM202" i="47"/>
  <c r="AN202" i="47"/>
  <c r="AO202" i="47"/>
  <c r="AP202" i="47"/>
  <c r="AR202" i="47"/>
  <c r="AS202" i="47"/>
  <c r="AT202" i="47"/>
  <c r="AU202" i="47"/>
  <c r="AW202" i="47"/>
  <c r="AY202" i="47"/>
  <c r="A203" i="47"/>
  <c r="B203" i="47"/>
  <c r="D203" i="47"/>
  <c r="E203" i="47"/>
  <c r="F203" i="47"/>
  <c r="H203" i="47"/>
  <c r="I203" i="47"/>
  <c r="K203" i="47"/>
  <c r="L203" i="47"/>
  <c r="M203" i="47"/>
  <c r="N203" i="47"/>
  <c r="O203" i="47"/>
  <c r="Q203" i="47"/>
  <c r="R203" i="47"/>
  <c r="S203" i="47"/>
  <c r="U203" i="47"/>
  <c r="V203" i="47"/>
  <c r="W203" i="47"/>
  <c r="X203" i="47"/>
  <c r="Y203" i="47"/>
  <c r="Z203" i="47"/>
  <c r="AA203" i="47"/>
  <c r="AC203" i="47"/>
  <c r="AD203" i="47"/>
  <c r="AE203" i="47"/>
  <c r="AF203" i="47"/>
  <c r="AG203" i="47"/>
  <c r="AH203" i="47"/>
  <c r="AI203" i="47"/>
  <c r="AJ203" i="47"/>
  <c r="AK203" i="47"/>
  <c r="AM203" i="47"/>
  <c r="AN203" i="47"/>
  <c r="AO203" i="47"/>
  <c r="AP203" i="47"/>
  <c r="AR203" i="47"/>
  <c r="AS203" i="47"/>
  <c r="AT203" i="47"/>
  <c r="AU203" i="47"/>
  <c r="AW203" i="47"/>
  <c r="AY203" i="47"/>
  <c r="A204" i="47"/>
  <c r="B204" i="47"/>
  <c r="D204" i="47"/>
  <c r="E204" i="47"/>
  <c r="F204" i="47"/>
  <c r="H204" i="47"/>
  <c r="I204" i="47"/>
  <c r="K204" i="47"/>
  <c r="L204" i="47"/>
  <c r="M204" i="47"/>
  <c r="N204" i="47"/>
  <c r="O204" i="47"/>
  <c r="Q204" i="47"/>
  <c r="R204" i="47"/>
  <c r="S204" i="47"/>
  <c r="U204" i="47"/>
  <c r="V204" i="47"/>
  <c r="W204" i="47"/>
  <c r="X204" i="47"/>
  <c r="Y204" i="47"/>
  <c r="Z204" i="47"/>
  <c r="AA204" i="47"/>
  <c r="AC204" i="47"/>
  <c r="AD204" i="47"/>
  <c r="AE204" i="47"/>
  <c r="AF204" i="47"/>
  <c r="AG204" i="47"/>
  <c r="AH204" i="47"/>
  <c r="AI204" i="47"/>
  <c r="AJ204" i="47"/>
  <c r="AK204" i="47"/>
  <c r="AM204" i="47"/>
  <c r="AN204" i="47"/>
  <c r="AO204" i="47"/>
  <c r="AP204" i="47"/>
  <c r="AR204" i="47"/>
  <c r="AS204" i="47"/>
  <c r="AT204" i="47"/>
  <c r="AU204" i="47"/>
  <c r="AW204" i="47"/>
  <c r="AY204" i="47"/>
  <c r="A205" i="47"/>
  <c r="B205" i="47"/>
  <c r="D205" i="47"/>
  <c r="E205" i="47"/>
  <c r="F205" i="47"/>
  <c r="H205" i="47"/>
  <c r="I205" i="47"/>
  <c r="K205" i="47"/>
  <c r="L205" i="47"/>
  <c r="M205" i="47"/>
  <c r="N205" i="47"/>
  <c r="O205" i="47"/>
  <c r="Q205" i="47"/>
  <c r="R205" i="47"/>
  <c r="S205" i="47"/>
  <c r="U205" i="47"/>
  <c r="V205" i="47"/>
  <c r="W205" i="47"/>
  <c r="X205" i="47"/>
  <c r="Y205" i="47"/>
  <c r="Z205" i="47"/>
  <c r="AA205" i="47"/>
  <c r="AC205" i="47"/>
  <c r="AD205" i="47"/>
  <c r="AE205" i="47"/>
  <c r="AF205" i="47"/>
  <c r="AG205" i="47"/>
  <c r="AH205" i="47"/>
  <c r="AI205" i="47"/>
  <c r="AJ205" i="47"/>
  <c r="AK205" i="47"/>
  <c r="AM205" i="47"/>
  <c r="AN205" i="47"/>
  <c r="AO205" i="47"/>
  <c r="AP205" i="47"/>
  <c r="AR205" i="47"/>
  <c r="AS205" i="47"/>
  <c r="AT205" i="47"/>
  <c r="AU205" i="47"/>
  <c r="AW205" i="47"/>
  <c r="AY205" i="47"/>
  <c r="A206" i="47"/>
  <c r="B206" i="47"/>
  <c r="D206" i="47"/>
  <c r="E206" i="47"/>
  <c r="F206" i="47"/>
  <c r="H206" i="47"/>
  <c r="I206" i="47"/>
  <c r="K206" i="47"/>
  <c r="L206" i="47"/>
  <c r="M206" i="47"/>
  <c r="N206" i="47"/>
  <c r="O206" i="47"/>
  <c r="Q206" i="47"/>
  <c r="R206" i="47"/>
  <c r="S206" i="47"/>
  <c r="U206" i="47"/>
  <c r="V206" i="47"/>
  <c r="W206" i="47"/>
  <c r="X206" i="47"/>
  <c r="Y206" i="47"/>
  <c r="Z206" i="47"/>
  <c r="AA206" i="47"/>
  <c r="AC206" i="47"/>
  <c r="AD206" i="47"/>
  <c r="AE206" i="47"/>
  <c r="AF206" i="47"/>
  <c r="AG206" i="47"/>
  <c r="AH206" i="47"/>
  <c r="AI206" i="47"/>
  <c r="AJ206" i="47"/>
  <c r="AK206" i="47"/>
  <c r="AM206" i="47"/>
  <c r="AN206" i="47"/>
  <c r="AO206" i="47"/>
  <c r="AP206" i="47"/>
  <c r="AR206" i="47"/>
  <c r="AS206" i="47"/>
  <c r="AT206" i="47"/>
  <c r="AU206" i="47"/>
  <c r="AW206" i="47"/>
  <c r="AY206" i="47"/>
  <c r="A207" i="47"/>
  <c r="B207" i="47"/>
  <c r="D207" i="47"/>
  <c r="E207" i="47"/>
  <c r="F207" i="47"/>
  <c r="H207" i="47"/>
  <c r="I207" i="47"/>
  <c r="K207" i="47"/>
  <c r="L207" i="47"/>
  <c r="M207" i="47"/>
  <c r="N207" i="47"/>
  <c r="O207" i="47"/>
  <c r="Q207" i="47"/>
  <c r="R207" i="47"/>
  <c r="S207" i="47"/>
  <c r="U207" i="47"/>
  <c r="V207" i="47"/>
  <c r="W207" i="47"/>
  <c r="X207" i="47"/>
  <c r="Y207" i="47"/>
  <c r="Z207" i="47"/>
  <c r="AA207" i="47"/>
  <c r="AC207" i="47"/>
  <c r="AD207" i="47"/>
  <c r="AE207" i="47"/>
  <c r="AF207" i="47"/>
  <c r="AG207" i="47"/>
  <c r="AH207" i="47"/>
  <c r="AI207" i="47"/>
  <c r="AJ207" i="47"/>
  <c r="AK207" i="47"/>
  <c r="AM207" i="47"/>
  <c r="AN207" i="47"/>
  <c r="AO207" i="47"/>
  <c r="AP207" i="47"/>
  <c r="AR207" i="47"/>
  <c r="AS207" i="47"/>
  <c r="AT207" i="47"/>
  <c r="AU207" i="47"/>
  <c r="AW207" i="47"/>
  <c r="AY207" i="47"/>
  <c r="A208" i="47"/>
  <c r="B208" i="47"/>
  <c r="D208" i="47"/>
  <c r="E208" i="47"/>
  <c r="F208" i="47"/>
  <c r="H208" i="47"/>
  <c r="I208" i="47"/>
  <c r="K208" i="47"/>
  <c r="L208" i="47"/>
  <c r="M208" i="47"/>
  <c r="N208" i="47"/>
  <c r="O208" i="47"/>
  <c r="Q208" i="47"/>
  <c r="R208" i="47"/>
  <c r="S208" i="47"/>
  <c r="U208" i="47"/>
  <c r="V208" i="47"/>
  <c r="W208" i="47"/>
  <c r="X208" i="47"/>
  <c r="Y208" i="47"/>
  <c r="Z208" i="47"/>
  <c r="AA208" i="47"/>
  <c r="AC208" i="47"/>
  <c r="AD208" i="47"/>
  <c r="AE208" i="47"/>
  <c r="AF208" i="47"/>
  <c r="AG208" i="47"/>
  <c r="AH208" i="47"/>
  <c r="AI208" i="47"/>
  <c r="AJ208" i="47"/>
  <c r="AK208" i="47"/>
  <c r="AM208" i="47"/>
  <c r="AN208" i="47"/>
  <c r="AO208" i="47"/>
  <c r="AP208" i="47"/>
  <c r="AR208" i="47"/>
  <c r="AS208" i="47"/>
  <c r="AT208" i="47"/>
  <c r="AU208" i="47"/>
  <c r="AW208" i="47"/>
  <c r="AY208" i="47"/>
  <c r="A209" i="47"/>
  <c r="B209" i="47"/>
  <c r="D209" i="47"/>
  <c r="E209" i="47"/>
  <c r="F209" i="47"/>
  <c r="H209" i="47"/>
  <c r="I209" i="47"/>
  <c r="K209" i="47"/>
  <c r="L209" i="47"/>
  <c r="M209" i="47"/>
  <c r="N209" i="47"/>
  <c r="O209" i="47"/>
  <c r="Q209" i="47"/>
  <c r="R209" i="47"/>
  <c r="S209" i="47"/>
  <c r="U209" i="47"/>
  <c r="V209" i="47"/>
  <c r="W209" i="47"/>
  <c r="X209" i="47"/>
  <c r="Y209" i="47"/>
  <c r="Z209" i="47"/>
  <c r="AA209" i="47"/>
  <c r="AC209" i="47"/>
  <c r="AD209" i="47"/>
  <c r="AE209" i="47"/>
  <c r="AF209" i="47"/>
  <c r="AG209" i="47"/>
  <c r="AH209" i="47"/>
  <c r="AI209" i="47"/>
  <c r="AJ209" i="47"/>
  <c r="AK209" i="47"/>
  <c r="AM209" i="47"/>
  <c r="AN209" i="47"/>
  <c r="AO209" i="47"/>
  <c r="AP209" i="47"/>
  <c r="AR209" i="47"/>
  <c r="AS209" i="47"/>
  <c r="AT209" i="47"/>
  <c r="AU209" i="47"/>
  <c r="AW209" i="47"/>
  <c r="AY209" i="47"/>
  <c r="A210" i="47"/>
  <c r="B210" i="47"/>
  <c r="D210" i="47"/>
  <c r="E210" i="47"/>
  <c r="F210" i="47"/>
  <c r="H210" i="47"/>
  <c r="I210" i="47"/>
  <c r="K210" i="47"/>
  <c r="L210" i="47"/>
  <c r="M210" i="47"/>
  <c r="N210" i="47"/>
  <c r="O210" i="47"/>
  <c r="Q210" i="47"/>
  <c r="R210" i="47"/>
  <c r="S210" i="47"/>
  <c r="U210" i="47"/>
  <c r="V210" i="47"/>
  <c r="W210" i="47"/>
  <c r="X210" i="47"/>
  <c r="Y210" i="47"/>
  <c r="Z210" i="47"/>
  <c r="AA210" i="47"/>
  <c r="AC210" i="47"/>
  <c r="AD210" i="47"/>
  <c r="AE210" i="47"/>
  <c r="AF210" i="47"/>
  <c r="AG210" i="47"/>
  <c r="AH210" i="47"/>
  <c r="AI210" i="47"/>
  <c r="AJ210" i="47"/>
  <c r="AK210" i="47"/>
  <c r="AM210" i="47"/>
  <c r="AN210" i="47"/>
  <c r="AO210" i="47"/>
  <c r="AP210" i="47"/>
  <c r="AR210" i="47"/>
  <c r="AS210" i="47"/>
  <c r="AT210" i="47"/>
  <c r="AU210" i="47"/>
  <c r="AW210" i="47"/>
  <c r="AY210" i="47"/>
  <c r="A211" i="47"/>
  <c r="B211" i="47"/>
  <c r="D211" i="47"/>
  <c r="E211" i="47"/>
  <c r="F211" i="47"/>
  <c r="H211" i="47"/>
  <c r="I211" i="47"/>
  <c r="K211" i="47"/>
  <c r="L211" i="47"/>
  <c r="M211" i="47"/>
  <c r="N211" i="47"/>
  <c r="O211" i="47"/>
  <c r="Q211" i="47"/>
  <c r="R211" i="47"/>
  <c r="S211" i="47"/>
  <c r="U211" i="47"/>
  <c r="V211" i="47"/>
  <c r="W211" i="47"/>
  <c r="X211" i="47"/>
  <c r="Y211" i="47"/>
  <c r="Z211" i="47"/>
  <c r="AA211" i="47"/>
  <c r="AC211" i="47"/>
  <c r="AD211" i="47"/>
  <c r="AE211" i="47"/>
  <c r="AF211" i="47"/>
  <c r="AG211" i="47"/>
  <c r="AH211" i="47"/>
  <c r="AI211" i="47"/>
  <c r="AJ211" i="47"/>
  <c r="AK211" i="47"/>
  <c r="AM211" i="47"/>
  <c r="AN211" i="47"/>
  <c r="AO211" i="47"/>
  <c r="AP211" i="47"/>
  <c r="AR211" i="47"/>
  <c r="AS211" i="47"/>
  <c r="AT211" i="47"/>
  <c r="AU211" i="47"/>
  <c r="AW211" i="47"/>
  <c r="AY211" i="47"/>
  <c r="A212" i="47"/>
  <c r="B212" i="47"/>
  <c r="D212" i="47"/>
  <c r="E212" i="47"/>
  <c r="F212" i="47"/>
  <c r="H212" i="47"/>
  <c r="I212" i="47"/>
  <c r="K212" i="47"/>
  <c r="L212" i="47"/>
  <c r="M212" i="47"/>
  <c r="N212" i="47"/>
  <c r="O212" i="47"/>
  <c r="Q212" i="47"/>
  <c r="R212" i="47"/>
  <c r="S212" i="47"/>
  <c r="U212" i="47"/>
  <c r="V212" i="47"/>
  <c r="W212" i="47"/>
  <c r="X212" i="47"/>
  <c r="Y212" i="47"/>
  <c r="Z212" i="47"/>
  <c r="AA212" i="47"/>
  <c r="AC212" i="47"/>
  <c r="AD212" i="47"/>
  <c r="AE212" i="47"/>
  <c r="AF212" i="47"/>
  <c r="AG212" i="47"/>
  <c r="AH212" i="47"/>
  <c r="AI212" i="47"/>
  <c r="AJ212" i="47"/>
  <c r="AK212" i="47"/>
  <c r="AM212" i="47"/>
  <c r="AN212" i="47"/>
  <c r="AO212" i="47"/>
  <c r="AP212" i="47"/>
  <c r="AR212" i="47"/>
  <c r="AS212" i="47"/>
  <c r="AT212" i="47"/>
  <c r="AU212" i="47"/>
  <c r="AW212" i="47"/>
  <c r="AY212" i="47"/>
  <c r="A213" i="47"/>
  <c r="B213" i="47"/>
  <c r="D213" i="47"/>
  <c r="E213" i="47"/>
  <c r="F213" i="47"/>
  <c r="H213" i="47"/>
  <c r="I213" i="47"/>
  <c r="K213" i="47"/>
  <c r="L213" i="47"/>
  <c r="M213" i="47"/>
  <c r="N213" i="47"/>
  <c r="O213" i="47"/>
  <c r="Q213" i="47"/>
  <c r="R213" i="47"/>
  <c r="S213" i="47"/>
  <c r="U213" i="47"/>
  <c r="V213" i="47"/>
  <c r="W213" i="47"/>
  <c r="X213" i="47"/>
  <c r="Y213" i="47"/>
  <c r="Z213" i="47"/>
  <c r="AA213" i="47"/>
  <c r="AC213" i="47"/>
  <c r="AD213" i="47"/>
  <c r="AE213" i="47"/>
  <c r="AF213" i="47"/>
  <c r="AG213" i="47"/>
  <c r="AH213" i="47"/>
  <c r="AI213" i="47"/>
  <c r="AJ213" i="47"/>
  <c r="AK213" i="47"/>
  <c r="AM213" i="47"/>
  <c r="AN213" i="47"/>
  <c r="AO213" i="47"/>
  <c r="AP213" i="47"/>
  <c r="AR213" i="47"/>
  <c r="AS213" i="47"/>
  <c r="AT213" i="47"/>
  <c r="AU213" i="47"/>
  <c r="AW213" i="47"/>
  <c r="AY213" i="47"/>
  <c r="A214" i="47"/>
  <c r="B214" i="47"/>
  <c r="D214" i="47"/>
  <c r="E214" i="47"/>
  <c r="F214" i="47"/>
  <c r="H214" i="47"/>
  <c r="I214" i="47"/>
  <c r="K214" i="47"/>
  <c r="L214" i="47"/>
  <c r="M214" i="47"/>
  <c r="N214" i="47"/>
  <c r="O214" i="47"/>
  <c r="Q214" i="47"/>
  <c r="R214" i="47"/>
  <c r="S214" i="47"/>
  <c r="U214" i="47"/>
  <c r="V214" i="47"/>
  <c r="W214" i="47"/>
  <c r="X214" i="47"/>
  <c r="Y214" i="47"/>
  <c r="Z214" i="47"/>
  <c r="AA214" i="47"/>
  <c r="AC214" i="47"/>
  <c r="AD214" i="47"/>
  <c r="AE214" i="47"/>
  <c r="AF214" i="47"/>
  <c r="AG214" i="47"/>
  <c r="AH214" i="47"/>
  <c r="AI214" i="47"/>
  <c r="AJ214" i="47"/>
  <c r="AK214" i="47"/>
  <c r="AM214" i="47"/>
  <c r="AN214" i="47"/>
  <c r="AO214" i="47"/>
  <c r="AP214" i="47"/>
  <c r="AR214" i="47"/>
  <c r="AS214" i="47"/>
  <c r="AT214" i="47"/>
  <c r="AU214" i="47"/>
  <c r="AW214" i="47"/>
  <c r="AY214" i="47"/>
  <c r="A215" i="47"/>
  <c r="B215" i="47"/>
  <c r="D215" i="47"/>
  <c r="E215" i="47"/>
  <c r="F215" i="47"/>
  <c r="H215" i="47"/>
  <c r="I215" i="47"/>
  <c r="K215" i="47"/>
  <c r="L215" i="47"/>
  <c r="M215" i="47"/>
  <c r="N215" i="47"/>
  <c r="O215" i="47"/>
  <c r="Q215" i="47"/>
  <c r="R215" i="47"/>
  <c r="S215" i="47"/>
  <c r="U215" i="47"/>
  <c r="V215" i="47"/>
  <c r="W215" i="47"/>
  <c r="X215" i="47"/>
  <c r="Y215" i="47"/>
  <c r="Z215" i="47"/>
  <c r="AA215" i="47"/>
  <c r="AC215" i="47"/>
  <c r="AD215" i="47"/>
  <c r="AE215" i="47"/>
  <c r="AF215" i="47"/>
  <c r="AG215" i="47"/>
  <c r="AH215" i="47"/>
  <c r="AI215" i="47"/>
  <c r="AJ215" i="47"/>
  <c r="AK215" i="47"/>
  <c r="AM215" i="47"/>
  <c r="AN215" i="47"/>
  <c r="AO215" i="47"/>
  <c r="AP215" i="47"/>
  <c r="AR215" i="47"/>
  <c r="AS215" i="47"/>
  <c r="AT215" i="47"/>
  <c r="AU215" i="47"/>
  <c r="AW215" i="47"/>
  <c r="AY215" i="47"/>
  <c r="A216" i="47"/>
  <c r="B216" i="47"/>
  <c r="D216" i="47"/>
  <c r="E216" i="47"/>
  <c r="F216" i="47"/>
  <c r="H216" i="47"/>
  <c r="I216" i="47"/>
  <c r="K216" i="47"/>
  <c r="L216" i="47"/>
  <c r="M216" i="47"/>
  <c r="N216" i="47"/>
  <c r="O216" i="47"/>
  <c r="Q216" i="47"/>
  <c r="R216" i="47"/>
  <c r="S216" i="47"/>
  <c r="U216" i="47"/>
  <c r="V216" i="47"/>
  <c r="W216" i="47"/>
  <c r="X216" i="47"/>
  <c r="Y216" i="47"/>
  <c r="Z216" i="47"/>
  <c r="AA216" i="47"/>
  <c r="AC216" i="47"/>
  <c r="AD216" i="47"/>
  <c r="AE216" i="47"/>
  <c r="AF216" i="47"/>
  <c r="AG216" i="47"/>
  <c r="AH216" i="47"/>
  <c r="AI216" i="47"/>
  <c r="AJ216" i="47"/>
  <c r="AK216" i="47"/>
  <c r="AM216" i="47"/>
  <c r="AN216" i="47"/>
  <c r="AO216" i="47"/>
  <c r="AP216" i="47"/>
  <c r="AR216" i="47"/>
  <c r="AS216" i="47"/>
  <c r="AT216" i="47"/>
  <c r="AU216" i="47"/>
  <c r="AW216" i="47"/>
  <c r="AY216" i="47"/>
  <c r="A217" i="47"/>
  <c r="B217" i="47"/>
  <c r="D217" i="47"/>
  <c r="E217" i="47"/>
  <c r="F217" i="47"/>
  <c r="H217" i="47"/>
  <c r="I217" i="47"/>
  <c r="K217" i="47"/>
  <c r="L217" i="47"/>
  <c r="M217" i="47"/>
  <c r="N217" i="47"/>
  <c r="O217" i="47"/>
  <c r="Q217" i="47"/>
  <c r="R217" i="47"/>
  <c r="S217" i="47"/>
  <c r="U217" i="47"/>
  <c r="V217" i="47"/>
  <c r="W217" i="47"/>
  <c r="X217" i="47"/>
  <c r="Y217" i="47"/>
  <c r="Z217" i="47"/>
  <c r="AA217" i="47"/>
  <c r="AC217" i="47"/>
  <c r="AD217" i="47"/>
  <c r="AE217" i="47"/>
  <c r="AF217" i="47"/>
  <c r="AG217" i="47"/>
  <c r="AH217" i="47"/>
  <c r="AI217" i="47"/>
  <c r="AJ217" i="47"/>
  <c r="AK217" i="47"/>
  <c r="AM217" i="47"/>
  <c r="AN217" i="47"/>
  <c r="AO217" i="47"/>
  <c r="AP217" i="47"/>
  <c r="AR217" i="47"/>
  <c r="AS217" i="47"/>
  <c r="AT217" i="47"/>
  <c r="AU217" i="47"/>
  <c r="AW217" i="47"/>
  <c r="AY217" i="47"/>
  <c r="A218" i="47"/>
  <c r="B218" i="47"/>
  <c r="D218" i="47"/>
  <c r="E218" i="47"/>
  <c r="F218" i="47"/>
  <c r="H218" i="47"/>
  <c r="I218" i="47"/>
  <c r="K218" i="47"/>
  <c r="L218" i="47"/>
  <c r="M218" i="47"/>
  <c r="N218" i="47"/>
  <c r="O218" i="47"/>
  <c r="Q218" i="47"/>
  <c r="R218" i="47"/>
  <c r="S218" i="47"/>
  <c r="U218" i="47"/>
  <c r="V218" i="47"/>
  <c r="W218" i="47"/>
  <c r="X218" i="47"/>
  <c r="Y218" i="47"/>
  <c r="Z218" i="47"/>
  <c r="AA218" i="47"/>
  <c r="AC218" i="47"/>
  <c r="AD218" i="47"/>
  <c r="AE218" i="47"/>
  <c r="AF218" i="47"/>
  <c r="AG218" i="47"/>
  <c r="AH218" i="47"/>
  <c r="AI218" i="47"/>
  <c r="AJ218" i="47"/>
  <c r="AK218" i="47"/>
  <c r="AM218" i="47"/>
  <c r="AN218" i="47"/>
  <c r="AO218" i="47"/>
  <c r="AP218" i="47"/>
  <c r="AR218" i="47"/>
  <c r="AS218" i="47"/>
  <c r="AT218" i="47"/>
  <c r="AU218" i="47"/>
  <c r="AW218" i="47"/>
  <c r="AY218" i="47"/>
  <c r="A219" i="47"/>
  <c r="B219" i="47"/>
  <c r="D219" i="47"/>
  <c r="E219" i="47"/>
  <c r="F219" i="47"/>
  <c r="H219" i="47"/>
  <c r="I219" i="47"/>
  <c r="K219" i="47"/>
  <c r="L219" i="47"/>
  <c r="M219" i="47"/>
  <c r="N219" i="47"/>
  <c r="O219" i="47"/>
  <c r="Q219" i="47"/>
  <c r="R219" i="47"/>
  <c r="S219" i="47"/>
  <c r="U219" i="47"/>
  <c r="V219" i="47"/>
  <c r="W219" i="47"/>
  <c r="X219" i="47"/>
  <c r="Y219" i="47"/>
  <c r="Z219" i="47"/>
  <c r="AA219" i="47"/>
  <c r="AC219" i="47"/>
  <c r="AD219" i="47"/>
  <c r="AE219" i="47"/>
  <c r="AF219" i="47"/>
  <c r="AG219" i="47"/>
  <c r="AH219" i="47"/>
  <c r="AI219" i="47"/>
  <c r="AJ219" i="47"/>
  <c r="AK219" i="47"/>
  <c r="AM219" i="47"/>
  <c r="AN219" i="47"/>
  <c r="AO219" i="47"/>
  <c r="AP219" i="47"/>
  <c r="AR219" i="47"/>
  <c r="AS219" i="47"/>
  <c r="AT219" i="47"/>
  <c r="AU219" i="47"/>
  <c r="AW219" i="47"/>
  <c r="AY219" i="47"/>
  <c r="A220" i="47"/>
  <c r="B220" i="47"/>
  <c r="D220" i="47"/>
  <c r="E220" i="47"/>
  <c r="F220" i="47"/>
  <c r="H220" i="47"/>
  <c r="I220" i="47"/>
  <c r="K220" i="47"/>
  <c r="L220" i="47"/>
  <c r="M220" i="47"/>
  <c r="N220" i="47"/>
  <c r="O220" i="47"/>
  <c r="Q220" i="47"/>
  <c r="R220" i="47"/>
  <c r="S220" i="47"/>
  <c r="U220" i="47"/>
  <c r="V220" i="47"/>
  <c r="W220" i="47"/>
  <c r="X220" i="47"/>
  <c r="Y220" i="47"/>
  <c r="Z220" i="47"/>
  <c r="AA220" i="47"/>
  <c r="AC220" i="47"/>
  <c r="AD220" i="47"/>
  <c r="AE220" i="47"/>
  <c r="AF220" i="47"/>
  <c r="AG220" i="47"/>
  <c r="AH220" i="47"/>
  <c r="AI220" i="47"/>
  <c r="AJ220" i="47"/>
  <c r="AK220" i="47"/>
  <c r="AM220" i="47"/>
  <c r="AN220" i="47"/>
  <c r="AO220" i="47"/>
  <c r="AP220" i="47"/>
  <c r="AR220" i="47"/>
  <c r="AS220" i="47"/>
  <c r="AT220" i="47"/>
  <c r="AU220" i="47"/>
  <c r="AW220" i="47"/>
  <c r="AY220" i="47"/>
  <c r="A221" i="47"/>
  <c r="B221" i="47"/>
  <c r="D221" i="47"/>
  <c r="E221" i="47"/>
  <c r="F221" i="47"/>
  <c r="H221" i="47"/>
  <c r="I221" i="47"/>
  <c r="K221" i="47"/>
  <c r="L221" i="47"/>
  <c r="M221" i="47"/>
  <c r="N221" i="47"/>
  <c r="O221" i="47"/>
  <c r="Q221" i="47"/>
  <c r="R221" i="47"/>
  <c r="S221" i="47"/>
  <c r="U221" i="47"/>
  <c r="V221" i="47"/>
  <c r="W221" i="47"/>
  <c r="X221" i="47"/>
  <c r="Y221" i="47"/>
  <c r="Z221" i="47"/>
  <c r="AA221" i="47"/>
  <c r="AC221" i="47"/>
  <c r="AD221" i="47"/>
  <c r="AE221" i="47"/>
  <c r="AF221" i="47"/>
  <c r="AG221" i="47"/>
  <c r="AH221" i="47"/>
  <c r="AI221" i="47"/>
  <c r="AJ221" i="47"/>
  <c r="AK221" i="47"/>
  <c r="AM221" i="47"/>
  <c r="AN221" i="47"/>
  <c r="AO221" i="47"/>
  <c r="AP221" i="47"/>
  <c r="AR221" i="47"/>
  <c r="AS221" i="47"/>
  <c r="AT221" i="47"/>
  <c r="AU221" i="47"/>
  <c r="AW221" i="47"/>
  <c r="AY221" i="47"/>
  <c r="A222" i="47"/>
  <c r="B222" i="47"/>
  <c r="D222" i="47"/>
  <c r="E222" i="47"/>
  <c r="F222" i="47"/>
  <c r="H222" i="47"/>
  <c r="I222" i="47"/>
  <c r="K222" i="47"/>
  <c r="L222" i="47"/>
  <c r="M222" i="47"/>
  <c r="N222" i="47"/>
  <c r="O222" i="47"/>
  <c r="Q222" i="47"/>
  <c r="R222" i="47"/>
  <c r="S222" i="47"/>
  <c r="U222" i="47"/>
  <c r="V222" i="47"/>
  <c r="W222" i="47"/>
  <c r="X222" i="47"/>
  <c r="Y222" i="47"/>
  <c r="Z222" i="47"/>
  <c r="AA222" i="47"/>
  <c r="AC222" i="47"/>
  <c r="AD222" i="47"/>
  <c r="AE222" i="47"/>
  <c r="AF222" i="47"/>
  <c r="AG222" i="47"/>
  <c r="AH222" i="47"/>
  <c r="AI222" i="47"/>
  <c r="AJ222" i="47"/>
  <c r="AK222" i="47"/>
  <c r="AM222" i="47"/>
  <c r="AN222" i="47"/>
  <c r="AO222" i="47"/>
  <c r="AP222" i="47"/>
  <c r="AR222" i="47"/>
  <c r="AS222" i="47"/>
  <c r="AT222" i="47"/>
  <c r="AU222" i="47"/>
  <c r="AW222" i="47"/>
  <c r="AY222" i="47"/>
  <c r="A223" i="47"/>
  <c r="B223" i="47"/>
  <c r="D223" i="47"/>
  <c r="E223" i="47"/>
  <c r="F223" i="47"/>
  <c r="H223" i="47"/>
  <c r="I223" i="47"/>
  <c r="K223" i="47"/>
  <c r="L223" i="47"/>
  <c r="M223" i="47"/>
  <c r="N223" i="47"/>
  <c r="O223" i="47"/>
  <c r="Q223" i="47"/>
  <c r="R223" i="47"/>
  <c r="S223" i="47"/>
  <c r="U223" i="47"/>
  <c r="V223" i="47"/>
  <c r="W223" i="47"/>
  <c r="X223" i="47"/>
  <c r="Y223" i="47"/>
  <c r="Z223" i="47"/>
  <c r="AA223" i="47"/>
  <c r="AC223" i="47"/>
  <c r="AD223" i="47"/>
  <c r="AE223" i="47"/>
  <c r="AF223" i="47"/>
  <c r="AG223" i="47"/>
  <c r="AH223" i="47"/>
  <c r="AI223" i="47"/>
  <c r="AJ223" i="47"/>
  <c r="AK223" i="47"/>
  <c r="AM223" i="47"/>
  <c r="AN223" i="47"/>
  <c r="AO223" i="47"/>
  <c r="AP223" i="47"/>
  <c r="AR223" i="47"/>
  <c r="AS223" i="47"/>
  <c r="AT223" i="47"/>
  <c r="AU223" i="47"/>
  <c r="AW223" i="47"/>
  <c r="AY223" i="47"/>
  <c r="A224" i="47"/>
  <c r="B224" i="47"/>
  <c r="D224" i="47"/>
  <c r="E224" i="47"/>
  <c r="F224" i="47"/>
  <c r="H224" i="47"/>
  <c r="I224" i="47"/>
  <c r="K224" i="47"/>
  <c r="L224" i="47"/>
  <c r="M224" i="47"/>
  <c r="N224" i="47"/>
  <c r="O224" i="47"/>
  <c r="Q224" i="47"/>
  <c r="R224" i="47"/>
  <c r="S224" i="47"/>
  <c r="U224" i="47"/>
  <c r="V224" i="47"/>
  <c r="W224" i="47"/>
  <c r="X224" i="47"/>
  <c r="Y224" i="47"/>
  <c r="Z224" i="47"/>
  <c r="AA224" i="47"/>
  <c r="AC224" i="47"/>
  <c r="AD224" i="47"/>
  <c r="AE224" i="47"/>
  <c r="AF224" i="47"/>
  <c r="AG224" i="47"/>
  <c r="AH224" i="47"/>
  <c r="AI224" i="47"/>
  <c r="AJ224" i="47"/>
  <c r="AK224" i="47"/>
  <c r="AM224" i="47"/>
  <c r="AN224" i="47"/>
  <c r="AO224" i="47"/>
  <c r="AP224" i="47"/>
  <c r="AR224" i="47"/>
  <c r="AS224" i="47"/>
  <c r="AT224" i="47"/>
  <c r="AU224" i="47"/>
  <c r="AW224" i="47"/>
  <c r="AY224" i="47"/>
  <c r="A225" i="47"/>
  <c r="B225" i="47"/>
  <c r="D225" i="47"/>
  <c r="E225" i="47"/>
  <c r="F225" i="47"/>
  <c r="H225" i="47"/>
  <c r="I225" i="47"/>
  <c r="K225" i="47"/>
  <c r="L225" i="47"/>
  <c r="M225" i="47"/>
  <c r="N225" i="47"/>
  <c r="O225" i="47"/>
  <c r="Q225" i="47"/>
  <c r="R225" i="47"/>
  <c r="S225" i="47"/>
  <c r="U225" i="47"/>
  <c r="V225" i="47"/>
  <c r="W225" i="47"/>
  <c r="X225" i="47"/>
  <c r="Y225" i="47"/>
  <c r="Z225" i="47"/>
  <c r="AA225" i="47"/>
  <c r="AC225" i="47"/>
  <c r="AD225" i="47"/>
  <c r="AE225" i="47"/>
  <c r="AF225" i="47"/>
  <c r="AG225" i="47"/>
  <c r="AH225" i="47"/>
  <c r="AI225" i="47"/>
  <c r="AJ225" i="47"/>
  <c r="AK225" i="47"/>
  <c r="AM225" i="47"/>
  <c r="AN225" i="47"/>
  <c r="AO225" i="47"/>
  <c r="AP225" i="47"/>
  <c r="AR225" i="47"/>
  <c r="AS225" i="47"/>
  <c r="AT225" i="47"/>
  <c r="AU225" i="47"/>
  <c r="AW225" i="47"/>
  <c r="AY225" i="47"/>
  <c r="A226" i="47"/>
  <c r="B226" i="47"/>
  <c r="D226" i="47"/>
  <c r="E226" i="47"/>
  <c r="F226" i="47"/>
  <c r="H226" i="47"/>
  <c r="I226" i="47"/>
  <c r="K226" i="47"/>
  <c r="L226" i="47"/>
  <c r="M226" i="47"/>
  <c r="N226" i="47"/>
  <c r="O226" i="47"/>
  <c r="Q226" i="47"/>
  <c r="R226" i="47"/>
  <c r="S226" i="47"/>
  <c r="U226" i="47"/>
  <c r="V226" i="47"/>
  <c r="W226" i="47"/>
  <c r="X226" i="47"/>
  <c r="Y226" i="47"/>
  <c r="Z226" i="47"/>
  <c r="AA226" i="47"/>
  <c r="AC226" i="47"/>
  <c r="AD226" i="47"/>
  <c r="AE226" i="47"/>
  <c r="AF226" i="47"/>
  <c r="AG226" i="47"/>
  <c r="AH226" i="47"/>
  <c r="AI226" i="47"/>
  <c r="AJ226" i="47"/>
  <c r="AK226" i="47"/>
  <c r="AM226" i="47"/>
  <c r="AN226" i="47"/>
  <c r="AO226" i="47"/>
  <c r="AP226" i="47"/>
  <c r="AR226" i="47"/>
  <c r="AS226" i="47"/>
  <c r="AT226" i="47"/>
  <c r="AU226" i="47"/>
  <c r="AW226" i="47"/>
  <c r="AY226" i="47"/>
  <c r="A227" i="47"/>
  <c r="B227" i="47"/>
  <c r="D227" i="47"/>
  <c r="E227" i="47"/>
  <c r="F227" i="47"/>
  <c r="H227" i="47"/>
  <c r="I227" i="47"/>
  <c r="K227" i="47"/>
  <c r="L227" i="47"/>
  <c r="M227" i="47"/>
  <c r="N227" i="47"/>
  <c r="O227" i="47"/>
  <c r="Q227" i="47"/>
  <c r="R227" i="47"/>
  <c r="S227" i="47"/>
  <c r="U227" i="47"/>
  <c r="V227" i="47"/>
  <c r="W227" i="47"/>
  <c r="X227" i="47"/>
  <c r="Y227" i="47"/>
  <c r="Z227" i="47"/>
  <c r="AA227" i="47"/>
  <c r="AC227" i="47"/>
  <c r="AD227" i="47"/>
  <c r="AE227" i="47"/>
  <c r="AF227" i="47"/>
  <c r="AG227" i="47"/>
  <c r="AH227" i="47"/>
  <c r="AI227" i="47"/>
  <c r="AJ227" i="47"/>
  <c r="AK227" i="47"/>
  <c r="AM227" i="47"/>
  <c r="AN227" i="47"/>
  <c r="AO227" i="47"/>
  <c r="AP227" i="47"/>
  <c r="AR227" i="47"/>
  <c r="AS227" i="47"/>
  <c r="AT227" i="47"/>
  <c r="AU227" i="47"/>
  <c r="AW227" i="47"/>
  <c r="AY227" i="47"/>
  <c r="A228" i="47"/>
  <c r="B228" i="47"/>
  <c r="D228" i="47"/>
  <c r="E228" i="47"/>
  <c r="F228" i="47"/>
  <c r="H228" i="47"/>
  <c r="I228" i="47"/>
  <c r="K228" i="47"/>
  <c r="L228" i="47"/>
  <c r="M228" i="47"/>
  <c r="N228" i="47"/>
  <c r="O228" i="47"/>
  <c r="Q228" i="47"/>
  <c r="R228" i="47"/>
  <c r="S228" i="47"/>
  <c r="U228" i="47"/>
  <c r="V228" i="47"/>
  <c r="W228" i="47"/>
  <c r="X228" i="47"/>
  <c r="Y228" i="47"/>
  <c r="Z228" i="47"/>
  <c r="AA228" i="47"/>
  <c r="AC228" i="47"/>
  <c r="AD228" i="47"/>
  <c r="AE228" i="47"/>
  <c r="AF228" i="47"/>
  <c r="AG228" i="47"/>
  <c r="AH228" i="47"/>
  <c r="AI228" i="47"/>
  <c r="AJ228" i="47"/>
  <c r="AK228" i="47"/>
  <c r="AM228" i="47"/>
  <c r="AN228" i="47"/>
  <c r="AO228" i="47"/>
  <c r="AP228" i="47"/>
  <c r="AR228" i="47"/>
  <c r="AS228" i="47"/>
  <c r="AT228" i="47"/>
  <c r="AU228" i="47"/>
  <c r="AW228" i="47"/>
  <c r="AY228" i="47"/>
  <c r="A229" i="47"/>
  <c r="B229" i="47"/>
  <c r="D229" i="47"/>
  <c r="E229" i="47"/>
  <c r="F229" i="47"/>
  <c r="H229" i="47"/>
  <c r="I229" i="47"/>
  <c r="K229" i="47"/>
  <c r="L229" i="47"/>
  <c r="M229" i="47"/>
  <c r="N229" i="47"/>
  <c r="O229" i="47"/>
  <c r="Q229" i="47"/>
  <c r="R229" i="47"/>
  <c r="S229" i="47"/>
  <c r="U229" i="47"/>
  <c r="V229" i="47"/>
  <c r="W229" i="47"/>
  <c r="X229" i="47"/>
  <c r="Y229" i="47"/>
  <c r="Z229" i="47"/>
  <c r="AA229" i="47"/>
  <c r="AC229" i="47"/>
  <c r="AD229" i="47"/>
  <c r="AE229" i="47"/>
  <c r="AF229" i="47"/>
  <c r="AG229" i="47"/>
  <c r="AH229" i="47"/>
  <c r="AI229" i="47"/>
  <c r="AJ229" i="47"/>
  <c r="AK229" i="47"/>
  <c r="AM229" i="47"/>
  <c r="AN229" i="47"/>
  <c r="AO229" i="47"/>
  <c r="AP229" i="47"/>
  <c r="AR229" i="47"/>
  <c r="AS229" i="47"/>
  <c r="AT229" i="47"/>
  <c r="AU229" i="47"/>
  <c r="AW229" i="47"/>
  <c r="AY229" i="47"/>
  <c r="A230" i="47"/>
  <c r="B230" i="47"/>
  <c r="D230" i="47"/>
  <c r="E230" i="47"/>
  <c r="F230" i="47"/>
  <c r="H230" i="47"/>
  <c r="I230" i="47"/>
  <c r="K230" i="47"/>
  <c r="L230" i="47"/>
  <c r="M230" i="47"/>
  <c r="N230" i="47"/>
  <c r="O230" i="47"/>
  <c r="Q230" i="47"/>
  <c r="R230" i="47"/>
  <c r="S230" i="47"/>
  <c r="U230" i="47"/>
  <c r="V230" i="47"/>
  <c r="W230" i="47"/>
  <c r="X230" i="47"/>
  <c r="Y230" i="47"/>
  <c r="Z230" i="47"/>
  <c r="AA230" i="47"/>
  <c r="AC230" i="47"/>
  <c r="AD230" i="47"/>
  <c r="AE230" i="47"/>
  <c r="AF230" i="47"/>
  <c r="AG230" i="47"/>
  <c r="AH230" i="47"/>
  <c r="AI230" i="47"/>
  <c r="AJ230" i="47"/>
  <c r="AK230" i="47"/>
  <c r="AM230" i="47"/>
  <c r="AN230" i="47"/>
  <c r="AO230" i="47"/>
  <c r="AP230" i="47"/>
  <c r="AR230" i="47"/>
  <c r="AS230" i="47"/>
  <c r="AT230" i="47"/>
  <c r="AU230" i="47"/>
  <c r="AW230" i="47"/>
  <c r="AY230" i="47"/>
  <c r="A231" i="47"/>
  <c r="B231" i="47"/>
  <c r="D231" i="47"/>
  <c r="E231" i="47"/>
  <c r="F231" i="47"/>
  <c r="H231" i="47"/>
  <c r="I231" i="47"/>
  <c r="K231" i="47"/>
  <c r="L231" i="47"/>
  <c r="M231" i="47"/>
  <c r="N231" i="47"/>
  <c r="O231" i="47"/>
  <c r="Q231" i="47"/>
  <c r="R231" i="47"/>
  <c r="S231" i="47"/>
  <c r="U231" i="47"/>
  <c r="V231" i="47"/>
  <c r="W231" i="47"/>
  <c r="X231" i="47"/>
  <c r="Y231" i="47"/>
  <c r="Z231" i="47"/>
  <c r="AA231" i="47"/>
  <c r="AC231" i="47"/>
  <c r="AD231" i="47"/>
  <c r="AE231" i="47"/>
  <c r="AF231" i="47"/>
  <c r="AG231" i="47"/>
  <c r="AH231" i="47"/>
  <c r="AI231" i="47"/>
  <c r="AJ231" i="47"/>
  <c r="AK231" i="47"/>
  <c r="AM231" i="47"/>
  <c r="AN231" i="47"/>
  <c r="AO231" i="47"/>
  <c r="AP231" i="47"/>
  <c r="AR231" i="47"/>
  <c r="AS231" i="47"/>
  <c r="AT231" i="47"/>
  <c r="AU231" i="47"/>
  <c r="AW231" i="47"/>
  <c r="AY231" i="47"/>
  <c r="A232" i="47"/>
  <c r="B232" i="47"/>
  <c r="D232" i="47"/>
  <c r="E232" i="47"/>
  <c r="F232" i="47"/>
  <c r="H232" i="47"/>
  <c r="I232" i="47"/>
  <c r="K232" i="47"/>
  <c r="L232" i="47"/>
  <c r="M232" i="47"/>
  <c r="N232" i="47"/>
  <c r="O232" i="47"/>
  <c r="Q232" i="47"/>
  <c r="R232" i="47"/>
  <c r="S232" i="47"/>
  <c r="U232" i="47"/>
  <c r="V232" i="47"/>
  <c r="W232" i="47"/>
  <c r="X232" i="47"/>
  <c r="Y232" i="47"/>
  <c r="Z232" i="47"/>
  <c r="AA232" i="47"/>
  <c r="AC232" i="47"/>
  <c r="AD232" i="47"/>
  <c r="AE232" i="47"/>
  <c r="AF232" i="47"/>
  <c r="AG232" i="47"/>
  <c r="AH232" i="47"/>
  <c r="AI232" i="47"/>
  <c r="AJ232" i="47"/>
  <c r="AK232" i="47"/>
  <c r="AM232" i="47"/>
  <c r="AN232" i="47"/>
  <c r="AO232" i="47"/>
  <c r="AP232" i="47"/>
  <c r="AR232" i="47"/>
  <c r="AS232" i="47"/>
  <c r="AT232" i="47"/>
  <c r="AU232" i="47"/>
  <c r="AW232" i="47"/>
  <c r="AY232" i="47"/>
  <c r="A233" i="47"/>
  <c r="B233" i="47"/>
  <c r="D233" i="47"/>
  <c r="E233" i="47"/>
  <c r="F233" i="47"/>
  <c r="H233" i="47"/>
  <c r="I233" i="47"/>
  <c r="K233" i="47"/>
  <c r="L233" i="47"/>
  <c r="M233" i="47"/>
  <c r="N233" i="47"/>
  <c r="O233" i="47"/>
  <c r="Q233" i="47"/>
  <c r="R233" i="47"/>
  <c r="S233" i="47"/>
  <c r="U233" i="47"/>
  <c r="V233" i="47"/>
  <c r="W233" i="47"/>
  <c r="X233" i="47"/>
  <c r="Y233" i="47"/>
  <c r="Z233" i="47"/>
  <c r="AA233" i="47"/>
  <c r="AC233" i="47"/>
  <c r="AD233" i="47"/>
  <c r="AE233" i="47"/>
  <c r="AF233" i="47"/>
  <c r="AG233" i="47"/>
  <c r="AH233" i="47"/>
  <c r="AI233" i="47"/>
  <c r="AJ233" i="47"/>
  <c r="AK233" i="47"/>
  <c r="AM233" i="47"/>
  <c r="AN233" i="47"/>
  <c r="AO233" i="47"/>
  <c r="AP233" i="47"/>
  <c r="AR233" i="47"/>
  <c r="AS233" i="47"/>
  <c r="AT233" i="47"/>
  <c r="AU233" i="47"/>
  <c r="AW233" i="47"/>
  <c r="AY233" i="47"/>
  <c r="A234" i="47"/>
  <c r="B234" i="47"/>
  <c r="D234" i="47"/>
  <c r="E234" i="47"/>
  <c r="F234" i="47"/>
  <c r="H234" i="47"/>
  <c r="I234" i="47"/>
  <c r="K234" i="47"/>
  <c r="L234" i="47"/>
  <c r="M234" i="47"/>
  <c r="N234" i="47"/>
  <c r="O234" i="47"/>
  <c r="Q234" i="47"/>
  <c r="R234" i="47"/>
  <c r="S234" i="47"/>
  <c r="U234" i="47"/>
  <c r="V234" i="47"/>
  <c r="W234" i="47"/>
  <c r="X234" i="47"/>
  <c r="Y234" i="47"/>
  <c r="Z234" i="47"/>
  <c r="AA234" i="47"/>
  <c r="AC234" i="47"/>
  <c r="AD234" i="47"/>
  <c r="AE234" i="47"/>
  <c r="AF234" i="47"/>
  <c r="AG234" i="47"/>
  <c r="AH234" i="47"/>
  <c r="AI234" i="47"/>
  <c r="AJ234" i="47"/>
  <c r="AK234" i="47"/>
  <c r="AM234" i="47"/>
  <c r="AN234" i="47"/>
  <c r="AO234" i="47"/>
  <c r="AP234" i="47"/>
  <c r="AR234" i="47"/>
  <c r="AS234" i="47"/>
  <c r="AT234" i="47"/>
  <c r="AU234" i="47"/>
  <c r="AW234" i="47"/>
  <c r="AY234" i="47"/>
  <c r="A235" i="47"/>
  <c r="B235" i="47"/>
  <c r="D235" i="47"/>
  <c r="E235" i="47"/>
  <c r="F235" i="47"/>
  <c r="H235" i="47"/>
  <c r="I235" i="47"/>
  <c r="K235" i="47"/>
  <c r="L235" i="47"/>
  <c r="M235" i="47"/>
  <c r="N235" i="47"/>
  <c r="O235" i="47"/>
  <c r="Q235" i="47"/>
  <c r="R235" i="47"/>
  <c r="S235" i="47"/>
  <c r="U235" i="47"/>
  <c r="V235" i="47"/>
  <c r="W235" i="47"/>
  <c r="X235" i="47"/>
  <c r="Y235" i="47"/>
  <c r="Z235" i="47"/>
  <c r="AA235" i="47"/>
  <c r="AC235" i="47"/>
  <c r="AD235" i="47"/>
  <c r="AE235" i="47"/>
  <c r="AF235" i="47"/>
  <c r="AG235" i="47"/>
  <c r="AH235" i="47"/>
  <c r="AI235" i="47"/>
  <c r="AJ235" i="47"/>
  <c r="AK235" i="47"/>
  <c r="AM235" i="47"/>
  <c r="AN235" i="47"/>
  <c r="AO235" i="47"/>
  <c r="AP235" i="47"/>
  <c r="AR235" i="47"/>
  <c r="AS235" i="47"/>
  <c r="AT235" i="47"/>
  <c r="AU235" i="47"/>
  <c r="AW235" i="47"/>
  <c r="AY235" i="47"/>
  <c r="A236" i="47"/>
  <c r="B236" i="47"/>
  <c r="D236" i="47"/>
  <c r="E236" i="47"/>
  <c r="F236" i="47"/>
  <c r="H236" i="47"/>
  <c r="I236" i="47"/>
  <c r="K236" i="47"/>
  <c r="L236" i="47"/>
  <c r="M236" i="47"/>
  <c r="N236" i="47"/>
  <c r="O236" i="47"/>
  <c r="Q236" i="47"/>
  <c r="R236" i="47"/>
  <c r="S236" i="47"/>
  <c r="U236" i="47"/>
  <c r="V236" i="47"/>
  <c r="W236" i="47"/>
  <c r="X236" i="47"/>
  <c r="Y236" i="47"/>
  <c r="Z236" i="47"/>
  <c r="AA236" i="47"/>
  <c r="AC236" i="47"/>
  <c r="AD236" i="47"/>
  <c r="AE236" i="47"/>
  <c r="AF236" i="47"/>
  <c r="AG236" i="47"/>
  <c r="AH236" i="47"/>
  <c r="AI236" i="47"/>
  <c r="AJ236" i="47"/>
  <c r="AK236" i="47"/>
  <c r="AM236" i="47"/>
  <c r="AN236" i="47"/>
  <c r="AO236" i="47"/>
  <c r="AP236" i="47"/>
  <c r="AR236" i="47"/>
  <c r="AS236" i="47"/>
  <c r="AT236" i="47"/>
  <c r="AU236" i="47"/>
  <c r="AW236" i="47"/>
  <c r="AY236" i="47"/>
  <c r="A237" i="47"/>
  <c r="B237" i="47"/>
  <c r="D237" i="47"/>
  <c r="E237" i="47"/>
  <c r="F237" i="47"/>
  <c r="H237" i="47"/>
  <c r="I237" i="47"/>
  <c r="K237" i="47"/>
  <c r="L237" i="47"/>
  <c r="M237" i="47"/>
  <c r="N237" i="47"/>
  <c r="O237" i="47"/>
  <c r="Q237" i="47"/>
  <c r="R237" i="47"/>
  <c r="S237" i="47"/>
  <c r="U237" i="47"/>
  <c r="V237" i="47"/>
  <c r="W237" i="47"/>
  <c r="X237" i="47"/>
  <c r="Y237" i="47"/>
  <c r="Z237" i="47"/>
  <c r="AA237" i="47"/>
  <c r="AC237" i="47"/>
  <c r="AD237" i="47"/>
  <c r="AE237" i="47"/>
  <c r="AF237" i="47"/>
  <c r="AG237" i="47"/>
  <c r="AH237" i="47"/>
  <c r="AI237" i="47"/>
  <c r="AJ237" i="47"/>
  <c r="AK237" i="47"/>
  <c r="AM237" i="47"/>
  <c r="AN237" i="47"/>
  <c r="AO237" i="47"/>
  <c r="AP237" i="47"/>
  <c r="AR237" i="47"/>
  <c r="AS237" i="47"/>
  <c r="AT237" i="47"/>
  <c r="AU237" i="47"/>
  <c r="AW237" i="47"/>
  <c r="AY237" i="47"/>
  <c r="A238" i="47"/>
  <c r="B238" i="47"/>
  <c r="D238" i="47"/>
  <c r="E238" i="47"/>
  <c r="F238" i="47"/>
  <c r="H238" i="47"/>
  <c r="I238" i="47"/>
  <c r="K238" i="47"/>
  <c r="L238" i="47"/>
  <c r="M238" i="47"/>
  <c r="N238" i="47"/>
  <c r="O238" i="47"/>
  <c r="Q238" i="47"/>
  <c r="R238" i="47"/>
  <c r="S238" i="47"/>
  <c r="U238" i="47"/>
  <c r="V238" i="47"/>
  <c r="W238" i="47"/>
  <c r="X238" i="47"/>
  <c r="Y238" i="47"/>
  <c r="Z238" i="47"/>
  <c r="AA238" i="47"/>
  <c r="AC238" i="47"/>
  <c r="AD238" i="47"/>
  <c r="AE238" i="47"/>
  <c r="AF238" i="47"/>
  <c r="AG238" i="47"/>
  <c r="AH238" i="47"/>
  <c r="AI238" i="47"/>
  <c r="AJ238" i="47"/>
  <c r="AK238" i="47"/>
  <c r="AM238" i="47"/>
  <c r="AN238" i="47"/>
  <c r="AO238" i="47"/>
  <c r="AP238" i="47"/>
  <c r="AR238" i="47"/>
  <c r="AS238" i="47"/>
  <c r="AT238" i="47"/>
  <c r="AU238" i="47"/>
  <c r="AW238" i="47"/>
  <c r="AY238" i="47"/>
  <c r="A239" i="47"/>
  <c r="B239" i="47"/>
  <c r="D239" i="47"/>
  <c r="E239" i="47"/>
  <c r="F239" i="47"/>
  <c r="H239" i="47"/>
  <c r="I239" i="47"/>
  <c r="K239" i="47"/>
  <c r="L239" i="47"/>
  <c r="M239" i="47"/>
  <c r="N239" i="47"/>
  <c r="O239" i="47"/>
  <c r="Q239" i="47"/>
  <c r="R239" i="47"/>
  <c r="S239" i="47"/>
  <c r="U239" i="47"/>
  <c r="V239" i="47"/>
  <c r="W239" i="47"/>
  <c r="X239" i="47"/>
  <c r="Y239" i="47"/>
  <c r="Z239" i="47"/>
  <c r="AA239" i="47"/>
  <c r="AC239" i="47"/>
  <c r="AD239" i="47"/>
  <c r="AE239" i="47"/>
  <c r="AF239" i="47"/>
  <c r="AG239" i="47"/>
  <c r="AH239" i="47"/>
  <c r="AI239" i="47"/>
  <c r="AJ239" i="47"/>
  <c r="AK239" i="47"/>
  <c r="AM239" i="47"/>
  <c r="AN239" i="47"/>
  <c r="AO239" i="47"/>
  <c r="AP239" i="47"/>
  <c r="AR239" i="47"/>
  <c r="AS239" i="47"/>
  <c r="AT239" i="47"/>
  <c r="AU239" i="47"/>
  <c r="AW239" i="47"/>
  <c r="AY239" i="47"/>
  <c r="A240" i="47"/>
  <c r="B240" i="47"/>
  <c r="D240" i="47"/>
  <c r="E240" i="47"/>
  <c r="F240" i="47"/>
  <c r="H240" i="47"/>
  <c r="I240" i="47"/>
  <c r="K240" i="47"/>
  <c r="L240" i="47"/>
  <c r="M240" i="47"/>
  <c r="N240" i="47"/>
  <c r="O240" i="47"/>
  <c r="Q240" i="47"/>
  <c r="R240" i="47"/>
  <c r="S240" i="47"/>
  <c r="U240" i="47"/>
  <c r="V240" i="47"/>
  <c r="W240" i="47"/>
  <c r="X240" i="47"/>
  <c r="Y240" i="47"/>
  <c r="Z240" i="47"/>
  <c r="AA240" i="47"/>
  <c r="AC240" i="47"/>
  <c r="AD240" i="47"/>
  <c r="AE240" i="47"/>
  <c r="AF240" i="47"/>
  <c r="AG240" i="47"/>
  <c r="AH240" i="47"/>
  <c r="AI240" i="47"/>
  <c r="AJ240" i="47"/>
  <c r="AK240" i="47"/>
  <c r="AM240" i="47"/>
  <c r="AN240" i="47"/>
  <c r="AO240" i="47"/>
  <c r="AP240" i="47"/>
  <c r="AR240" i="47"/>
  <c r="AS240" i="47"/>
  <c r="AT240" i="47"/>
  <c r="AU240" i="47"/>
  <c r="AW240" i="47"/>
  <c r="AY240" i="47"/>
  <c r="A241" i="47"/>
  <c r="B241" i="47"/>
  <c r="D241" i="47"/>
  <c r="E241" i="47"/>
  <c r="F241" i="47"/>
  <c r="H241" i="47"/>
  <c r="I241" i="47"/>
  <c r="K241" i="47"/>
  <c r="L241" i="47"/>
  <c r="M241" i="47"/>
  <c r="N241" i="47"/>
  <c r="O241" i="47"/>
  <c r="Q241" i="47"/>
  <c r="R241" i="47"/>
  <c r="S241" i="47"/>
  <c r="U241" i="47"/>
  <c r="V241" i="47"/>
  <c r="W241" i="47"/>
  <c r="X241" i="47"/>
  <c r="Y241" i="47"/>
  <c r="Z241" i="47"/>
  <c r="AA241" i="47"/>
  <c r="AC241" i="47"/>
  <c r="AD241" i="47"/>
  <c r="AE241" i="47"/>
  <c r="AF241" i="47"/>
  <c r="AG241" i="47"/>
  <c r="AH241" i="47"/>
  <c r="AI241" i="47"/>
  <c r="AJ241" i="47"/>
  <c r="AK241" i="47"/>
  <c r="AM241" i="47"/>
  <c r="AN241" i="47"/>
  <c r="AO241" i="47"/>
  <c r="AP241" i="47"/>
  <c r="AR241" i="47"/>
  <c r="AS241" i="47"/>
  <c r="AT241" i="47"/>
  <c r="AU241" i="47"/>
  <c r="AW241" i="47"/>
  <c r="AY241" i="47"/>
  <c r="A242" i="47"/>
  <c r="B242" i="47"/>
  <c r="D242" i="47"/>
  <c r="E242" i="47"/>
  <c r="F242" i="47"/>
  <c r="H242" i="47"/>
  <c r="I242" i="47"/>
  <c r="K242" i="47"/>
  <c r="L242" i="47"/>
  <c r="M242" i="47"/>
  <c r="N242" i="47"/>
  <c r="O242" i="47"/>
  <c r="Q242" i="47"/>
  <c r="R242" i="47"/>
  <c r="S242" i="47"/>
  <c r="U242" i="47"/>
  <c r="V242" i="47"/>
  <c r="W242" i="47"/>
  <c r="X242" i="47"/>
  <c r="Y242" i="47"/>
  <c r="Z242" i="47"/>
  <c r="AA242" i="47"/>
  <c r="AC242" i="47"/>
  <c r="AD242" i="47"/>
  <c r="AE242" i="47"/>
  <c r="AF242" i="47"/>
  <c r="AG242" i="47"/>
  <c r="AH242" i="47"/>
  <c r="AI242" i="47"/>
  <c r="AJ242" i="47"/>
  <c r="AK242" i="47"/>
  <c r="AM242" i="47"/>
  <c r="AN242" i="47"/>
  <c r="AO242" i="47"/>
  <c r="AP242" i="47"/>
  <c r="AR242" i="47"/>
  <c r="AS242" i="47"/>
  <c r="AT242" i="47"/>
  <c r="AU242" i="47"/>
  <c r="AW242" i="47"/>
  <c r="AY242" i="47"/>
  <c r="A243" i="47"/>
  <c r="B243" i="47"/>
  <c r="D243" i="47"/>
  <c r="E243" i="47"/>
  <c r="F243" i="47"/>
  <c r="H243" i="47"/>
  <c r="I243" i="47"/>
  <c r="K243" i="47"/>
  <c r="L243" i="47"/>
  <c r="M243" i="47"/>
  <c r="N243" i="47"/>
  <c r="O243" i="47"/>
  <c r="Q243" i="47"/>
  <c r="R243" i="47"/>
  <c r="S243" i="47"/>
  <c r="U243" i="47"/>
  <c r="V243" i="47"/>
  <c r="W243" i="47"/>
  <c r="X243" i="47"/>
  <c r="Y243" i="47"/>
  <c r="Z243" i="47"/>
  <c r="AA243" i="47"/>
  <c r="AC243" i="47"/>
  <c r="AD243" i="47"/>
  <c r="AE243" i="47"/>
  <c r="AF243" i="47"/>
  <c r="AG243" i="47"/>
  <c r="AH243" i="47"/>
  <c r="AI243" i="47"/>
  <c r="AJ243" i="47"/>
  <c r="AK243" i="47"/>
  <c r="AM243" i="47"/>
  <c r="AN243" i="47"/>
  <c r="AO243" i="47"/>
  <c r="AP243" i="47"/>
  <c r="AR243" i="47"/>
  <c r="AS243" i="47"/>
  <c r="AT243" i="47"/>
  <c r="AU243" i="47"/>
  <c r="AW243" i="47"/>
  <c r="AY243" i="47"/>
  <c r="A244" i="47"/>
  <c r="B244" i="47"/>
  <c r="D244" i="47"/>
  <c r="E244" i="47"/>
  <c r="F244" i="47"/>
  <c r="H244" i="47"/>
  <c r="I244" i="47"/>
  <c r="K244" i="47"/>
  <c r="L244" i="47"/>
  <c r="M244" i="47"/>
  <c r="N244" i="47"/>
  <c r="O244" i="47"/>
  <c r="Q244" i="47"/>
  <c r="R244" i="47"/>
  <c r="S244" i="47"/>
  <c r="U244" i="47"/>
  <c r="V244" i="47"/>
  <c r="W244" i="47"/>
  <c r="X244" i="47"/>
  <c r="Y244" i="47"/>
  <c r="Z244" i="47"/>
  <c r="AA244" i="47"/>
  <c r="AC244" i="47"/>
  <c r="AD244" i="47"/>
  <c r="AE244" i="47"/>
  <c r="AF244" i="47"/>
  <c r="AG244" i="47"/>
  <c r="AH244" i="47"/>
  <c r="AI244" i="47"/>
  <c r="AJ244" i="47"/>
  <c r="AK244" i="47"/>
  <c r="AM244" i="47"/>
  <c r="AN244" i="47"/>
  <c r="AO244" i="47"/>
  <c r="AP244" i="47"/>
  <c r="AR244" i="47"/>
  <c r="AS244" i="47"/>
  <c r="AT244" i="47"/>
  <c r="AU244" i="47"/>
  <c r="AW244" i="47"/>
  <c r="AY244" i="47"/>
  <c r="A245" i="47"/>
  <c r="B245" i="47"/>
  <c r="D245" i="47"/>
  <c r="E245" i="47"/>
  <c r="F245" i="47"/>
  <c r="H245" i="47"/>
  <c r="I245" i="47"/>
  <c r="K245" i="47"/>
  <c r="L245" i="47"/>
  <c r="M245" i="47"/>
  <c r="N245" i="47"/>
  <c r="O245" i="47"/>
  <c r="Q245" i="47"/>
  <c r="R245" i="47"/>
  <c r="S245" i="47"/>
  <c r="U245" i="47"/>
  <c r="V245" i="47"/>
  <c r="W245" i="47"/>
  <c r="X245" i="47"/>
  <c r="Y245" i="47"/>
  <c r="Z245" i="47"/>
  <c r="AA245" i="47"/>
  <c r="AC245" i="47"/>
  <c r="AD245" i="47"/>
  <c r="AE245" i="47"/>
  <c r="AF245" i="47"/>
  <c r="AG245" i="47"/>
  <c r="AH245" i="47"/>
  <c r="AI245" i="47"/>
  <c r="AJ245" i="47"/>
  <c r="AK245" i="47"/>
  <c r="AM245" i="47"/>
  <c r="AN245" i="47"/>
  <c r="AO245" i="47"/>
  <c r="AP245" i="47"/>
  <c r="AR245" i="47"/>
  <c r="AS245" i="47"/>
  <c r="AT245" i="47"/>
  <c r="AU245" i="47"/>
  <c r="AW245" i="47"/>
  <c r="AY245" i="47"/>
  <c r="A246" i="47"/>
  <c r="B246" i="47"/>
  <c r="D246" i="47"/>
  <c r="E246" i="47"/>
  <c r="F246" i="47"/>
  <c r="H246" i="47"/>
  <c r="I246" i="47"/>
  <c r="K246" i="47"/>
  <c r="L246" i="47"/>
  <c r="M246" i="47"/>
  <c r="N246" i="47"/>
  <c r="O246" i="47"/>
  <c r="Q246" i="47"/>
  <c r="R246" i="47"/>
  <c r="S246" i="47"/>
  <c r="U246" i="47"/>
  <c r="V246" i="47"/>
  <c r="W246" i="47"/>
  <c r="X246" i="47"/>
  <c r="Y246" i="47"/>
  <c r="Z246" i="47"/>
  <c r="AA246" i="47"/>
  <c r="AC246" i="47"/>
  <c r="AD246" i="47"/>
  <c r="AE246" i="47"/>
  <c r="AF246" i="47"/>
  <c r="AG246" i="47"/>
  <c r="AH246" i="47"/>
  <c r="AI246" i="47"/>
  <c r="AJ246" i="47"/>
  <c r="AK246" i="47"/>
  <c r="AM246" i="47"/>
  <c r="AN246" i="47"/>
  <c r="AO246" i="47"/>
  <c r="AP246" i="47"/>
  <c r="AR246" i="47"/>
  <c r="AS246" i="47"/>
  <c r="AT246" i="47"/>
  <c r="AU246" i="47"/>
  <c r="AW246" i="47"/>
  <c r="AY246" i="47"/>
  <c r="A247" i="47"/>
  <c r="B247" i="47"/>
  <c r="D247" i="47"/>
  <c r="E247" i="47"/>
  <c r="F247" i="47"/>
  <c r="H247" i="47"/>
  <c r="I247" i="47"/>
  <c r="K247" i="47"/>
  <c r="L247" i="47"/>
  <c r="M247" i="47"/>
  <c r="N247" i="47"/>
  <c r="O247" i="47"/>
  <c r="Q247" i="47"/>
  <c r="R247" i="47"/>
  <c r="S247" i="47"/>
  <c r="U247" i="47"/>
  <c r="V247" i="47"/>
  <c r="W247" i="47"/>
  <c r="X247" i="47"/>
  <c r="Y247" i="47"/>
  <c r="Z247" i="47"/>
  <c r="AA247" i="47"/>
  <c r="AC247" i="47"/>
  <c r="AD247" i="47"/>
  <c r="AE247" i="47"/>
  <c r="AF247" i="47"/>
  <c r="AG247" i="47"/>
  <c r="AH247" i="47"/>
  <c r="AI247" i="47"/>
  <c r="AJ247" i="47"/>
  <c r="AK247" i="47"/>
  <c r="AM247" i="47"/>
  <c r="AN247" i="47"/>
  <c r="AO247" i="47"/>
  <c r="AP247" i="47"/>
  <c r="AR247" i="47"/>
  <c r="AS247" i="47"/>
  <c r="AT247" i="47"/>
  <c r="AU247" i="47"/>
  <c r="AW247" i="47"/>
  <c r="AY247" i="47"/>
  <c r="A248" i="47"/>
  <c r="B248" i="47"/>
  <c r="D248" i="47"/>
  <c r="E248" i="47"/>
  <c r="F248" i="47"/>
  <c r="H248" i="47"/>
  <c r="I248" i="47"/>
  <c r="K248" i="47"/>
  <c r="L248" i="47"/>
  <c r="M248" i="47"/>
  <c r="N248" i="47"/>
  <c r="O248" i="47"/>
  <c r="Q248" i="47"/>
  <c r="R248" i="47"/>
  <c r="S248" i="47"/>
  <c r="U248" i="47"/>
  <c r="V248" i="47"/>
  <c r="W248" i="47"/>
  <c r="X248" i="47"/>
  <c r="Y248" i="47"/>
  <c r="Z248" i="47"/>
  <c r="AA248" i="47"/>
  <c r="AC248" i="47"/>
  <c r="AD248" i="47"/>
  <c r="AE248" i="47"/>
  <c r="AF248" i="47"/>
  <c r="AG248" i="47"/>
  <c r="AH248" i="47"/>
  <c r="AI248" i="47"/>
  <c r="AJ248" i="47"/>
  <c r="AK248" i="47"/>
  <c r="AM248" i="47"/>
  <c r="AN248" i="47"/>
  <c r="AO248" i="47"/>
  <c r="AP248" i="47"/>
  <c r="AR248" i="47"/>
  <c r="AS248" i="47"/>
  <c r="AT248" i="47"/>
  <c r="AU248" i="47"/>
  <c r="AW248" i="47"/>
  <c r="AY248" i="47"/>
  <c r="A249" i="47"/>
  <c r="B249" i="47"/>
  <c r="D249" i="47"/>
  <c r="E249" i="47"/>
  <c r="F249" i="47"/>
  <c r="H249" i="47"/>
  <c r="I249" i="47"/>
  <c r="K249" i="47"/>
  <c r="L249" i="47"/>
  <c r="M249" i="47"/>
  <c r="N249" i="47"/>
  <c r="O249" i="47"/>
  <c r="Q249" i="47"/>
  <c r="R249" i="47"/>
  <c r="S249" i="47"/>
  <c r="U249" i="47"/>
  <c r="V249" i="47"/>
  <c r="W249" i="47"/>
  <c r="X249" i="47"/>
  <c r="Y249" i="47"/>
  <c r="Z249" i="47"/>
  <c r="AA249" i="47"/>
  <c r="AC249" i="47"/>
  <c r="AD249" i="47"/>
  <c r="AE249" i="47"/>
  <c r="AF249" i="47"/>
  <c r="AG249" i="47"/>
  <c r="AH249" i="47"/>
  <c r="AI249" i="47"/>
  <c r="AJ249" i="47"/>
  <c r="AK249" i="47"/>
  <c r="AM249" i="47"/>
  <c r="AN249" i="47"/>
  <c r="AO249" i="47"/>
  <c r="AP249" i="47"/>
  <c r="AR249" i="47"/>
  <c r="AS249" i="47"/>
  <c r="AT249" i="47"/>
  <c r="AU249" i="47"/>
  <c r="AW249" i="47"/>
  <c r="AY249" i="47"/>
  <c r="A250" i="47"/>
  <c r="B250" i="47"/>
  <c r="D250" i="47"/>
  <c r="E250" i="47"/>
  <c r="F250" i="47"/>
  <c r="H250" i="47"/>
  <c r="I250" i="47"/>
  <c r="K250" i="47"/>
  <c r="L250" i="47"/>
  <c r="M250" i="47"/>
  <c r="N250" i="47"/>
  <c r="O250" i="47"/>
  <c r="Q250" i="47"/>
  <c r="R250" i="47"/>
  <c r="S250" i="47"/>
  <c r="U250" i="47"/>
  <c r="V250" i="47"/>
  <c r="W250" i="47"/>
  <c r="X250" i="47"/>
  <c r="Y250" i="47"/>
  <c r="Z250" i="47"/>
  <c r="AA250" i="47"/>
  <c r="AC250" i="47"/>
  <c r="AD250" i="47"/>
  <c r="AE250" i="47"/>
  <c r="AF250" i="47"/>
  <c r="AG250" i="47"/>
  <c r="AH250" i="47"/>
  <c r="AI250" i="47"/>
  <c r="AJ250" i="47"/>
  <c r="AK250" i="47"/>
  <c r="AM250" i="47"/>
  <c r="AN250" i="47"/>
  <c r="AO250" i="47"/>
  <c r="AP250" i="47"/>
  <c r="AR250" i="47"/>
  <c r="AS250" i="47"/>
  <c r="AT250" i="47"/>
  <c r="AU250" i="47"/>
  <c r="AW250" i="47"/>
  <c r="AY250" i="47"/>
  <c r="A251" i="47"/>
  <c r="B251" i="47"/>
  <c r="D251" i="47"/>
  <c r="E251" i="47"/>
  <c r="F251" i="47"/>
  <c r="H251" i="47"/>
  <c r="I251" i="47"/>
  <c r="K251" i="47"/>
  <c r="L251" i="47"/>
  <c r="M251" i="47"/>
  <c r="N251" i="47"/>
  <c r="O251" i="47"/>
  <c r="Q251" i="47"/>
  <c r="R251" i="47"/>
  <c r="S251" i="47"/>
  <c r="U251" i="47"/>
  <c r="V251" i="47"/>
  <c r="W251" i="47"/>
  <c r="X251" i="47"/>
  <c r="Y251" i="47"/>
  <c r="Z251" i="47"/>
  <c r="AA251" i="47"/>
  <c r="AC251" i="47"/>
  <c r="AD251" i="47"/>
  <c r="AE251" i="47"/>
  <c r="AF251" i="47"/>
  <c r="AG251" i="47"/>
  <c r="AH251" i="47"/>
  <c r="AI251" i="47"/>
  <c r="AJ251" i="47"/>
  <c r="AK251" i="47"/>
  <c r="AM251" i="47"/>
  <c r="AN251" i="47"/>
  <c r="AO251" i="47"/>
  <c r="AP251" i="47"/>
  <c r="AR251" i="47"/>
  <c r="AS251" i="47"/>
  <c r="AT251" i="47"/>
  <c r="AU251" i="47"/>
  <c r="AW251" i="47"/>
  <c r="AY251" i="47"/>
  <c r="A252" i="47"/>
  <c r="B252" i="47"/>
  <c r="D252" i="47"/>
  <c r="E252" i="47"/>
  <c r="F252" i="47"/>
  <c r="H252" i="47"/>
  <c r="I252" i="47"/>
  <c r="K252" i="47"/>
  <c r="L252" i="47"/>
  <c r="M252" i="47"/>
  <c r="N252" i="47"/>
  <c r="O252" i="47"/>
  <c r="Q252" i="47"/>
  <c r="R252" i="47"/>
  <c r="S252" i="47"/>
  <c r="U252" i="47"/>
  <c r="V252" i="47"/>
  <c r="W252" i="47"/>
  <c r="X252" i="47"/>
  <c r="Y252" i="47"/>
  <c r="Z252" i="47"/>
  <c r="AA252" i="47"/>
  <c r="AC252" i="47"/>
  <c r="AD252" i="47"/>
  <c r="AE252" i="47"/>
  <c r="AF252" i="47"/>
  <c r="AG252" i="47"/>
  <c r="AH252" i="47"/>
  <c r="AI252" i="47"/>
  <c r="AJ252" i="47"/>
  <c r="AK252" i="47"/>
  <c r="AM252" i="47"/>
  <c r="AN252" i="47"/>
  <c r="AO252" i="47"/>
  <c r="AP252" i="47"/>
  <c r="AR252" i="47"/>
  <c r="AS252" i="47"/>
  <c r="AT252" i="47"/>
  <c r="AU252" i="47"/>
  <c r="AW252" i="47"/>
  <c r="AY252" i="47"/>
  <c r="A253" i="47"/>
  <c r="B253" i="47"/>
  <c r="D253" i="47"/>
  <c r="E253" i="47"/>
  <c r="F253" i="47"/>
  <c r="H253" i="47"/>
  <c r="I253" i="47"/>
  <c r="K253" i="47"/>
  <c r="L253" i="47"/>
  <c r="M253" i="47"/>
  <c r="N253" i="47"/>
  <c r="O253" i="47"/>
  <c r="Q253" i="47"/>
  <c r="R253" i="47"/>
  <c r="S253" i="47"/>
  <c r="U253" i="47"/>
  <c r="V253" i="47"/>
  <c r="W253" i="47"/>
  <c r="X253" i="47"/>
  <c r="Y253" i="47"/>
  <c r="Z253" i="47"/>
  <c r="AA253" i="47"/>
  <c r="AC253" i="47"/>
  <c r="AD253" i="47"/>
  <c r="AE253" i="47"/>
  <c r="AF253" i="47"/>
  <c r="AG253" i="47"/>
  <c r="AH253" i="47"/>
  <c r="AI253" i="47"/>
  <c r="AJ253" i="47"/>
  <c r="AK253" i="47"/>
  <c r="AM253" i="47"/>
  <c r="AN253" i="47"/>
  <c r="AO253" i="47"/>
  <c r="AP253" i="47"/>
  <c r="AR253" i="47"/>
  <c r="AS253" i="47"/>
  <c r="AT253" i="47"/>
  <c r="AU253" i="47"/>
  <c r="AW253" i="47"/>
  <c r="AY253" i="47"/>
  <c r="A254" i="47"/>
  <c r="B254" i="47"/>
  <c r="D254" i="47"/>
  <c r="E254" i="47"/>
  <c r="F254" i="47"/>
  <c r="H254" i="47"/>
  <c r="I254" i="47"/>
  <c r="K254" i="47"/>
  <c r="L254" i="47"/>
  <c r="M254" i="47"/>
  <c r="N254" i="47"/>
  <c r="O254" i="47"/>
  <c r="Q254" i="47"/>
  <c r="R254" i="47"/>
  <c r="S254" i="47"/>
  <c r="U254" i="47"/>
  <c r="V254" i="47"/>
  <c r="W254" i="47"/>
  <c r="X254" i="47"/>
  <c r="Y254" i="47"/>
  <c r="Z254" i="47"/>
  <c r="AA254" i="47"/>
  <c r="AC254" i="47"/>
  <c r="AD254" i="47"/>
  <c r="AE254" i="47"/>
  <c r="AF254" i="47"/>
  <c r="AG254" i="47"/>
  <c r="AH254" i="47"/>
  <c r="AI254" i="47"/>
  <c r="AJ254" i="47"/>
  <c r="AK254" i="47"/>
  <c r="AM254" i="47"/>
  <c r="AN254" i="47"/>
  <c r="AO254" i="47"/>
  <c r="AP254" i="47"/>
  <c r="AR254" i="47"/>
  <c r="AS254" i="47"/>
  <c r="AT254" i="47"/>
  <c r="AU254" i="47"/>
  <c r="AW254" i="47"/>
  <c r="AY254" i="47"/>
  <c r="A255" i="47"/>
  <c r="B255" i="47"/>
  <c r="D255" i="47"/>
  <c r="E255" i="47"/>
  <c r="F255" i="47"/>
  <c r="H255" i="47"/>
  <c r="I255" i="47"/>
  <c r="K255" i="47"/>
  <c r="L255" i="47"/>
  <c r="M255" i="47"/>
  <c r="N255" i="47"/>
  <c r="O255" i="47"/>
  <c r="Q255" i="47"/>
  <c r="R255" i="47"/>
  <c r="S255" i="47"/>
  <c r="U255" i="47"/>
  <c r="V255" i="47"/>
  <c r="W255" i="47"/>
  <c r="X255" i="47"/>
  <c r="Y255" i="47"/>
  <c r="Z255" i="47"/>
  <c r="AA255" i="47"/>
  <c r="AC255" i="47"/>
  <c r="AD255" i="47"/>
  <c r="AE255" i="47"/>
  <c r="AF255" i="47"/>
  <c r="AG255" i="47"/>
  <c r="AH255" i="47"/>
  <c r="AI255" i="47"/>
  <c r="AJ255" i="47"/>
  <c r="AK255" i="47"/>
  <c r="AM255" i="47"/>
  <c r="AN255" i="47"/>
  <c r="AO255" i="47"/>
  <c r="AP255" i="47"/>
  <c r="AR255" i="47"/>
  <c r="AS255" i="47"/>
  <c r="AT255" i="47"/>
  <c r="AU255" i="47"/>
  <c r="AW255" i="47"/>
  <c r="AY255" i="47"/>
  <c r="A256" i="47"/>
  <c r="B256" i="47"/>
  <c r="D256" i="47"/>
  <c r="E256" i="47"/>
  <c r="F256" i="47"/>
  <c r="H256" i="47"/>
  <c r="I256" i="47"/>
  <c r="K256" i="47"/>
  <c r="L256" i="47"/>
  <c r="M256" i="47"/>
  <c r="N256" i="47"/>
  <c r="O256" i="47"/>
  <c r="Q256" i="47"/>
  <c r="R256" i="47"/>
  <c r="S256" i="47"/>
  <c r="U256" i="47"/>
  <c r="V256" i="47"/>
  <c r="W256" i="47"/>
  <c r="X256" i="47"/>
  <c r="Y256" i="47"/>
  <c r="Z256" i="47"/>
  <c r="AA256" i="47"/>
  <c r="AC256" i="47"/>
  <c r="AD256" i="47"/>
  <c r="AE256" i="47"/>
  <c r="AF256" i="47"/>
  <c r="AG256" i="47"/>
  <c r="AH256" i="47"/>
  <c r="AI256" i="47"/>
  <c r="AJ256" i="47"/>
  <c r="AK256" i="47"/>
  <c r="AM256" i="47"/>
  <c r="AN256" i="47"/>
  <c r="AO256" i="47"/>
  <c r="AP256" i="47"/>
  <c r="AR256" i="47"/>
  <c r="AS256" i="47"/>
  <c r="AT256" i="47"/>
  <c r="AU256" i="47"/>
  <c r="AW256" i="47"/>
  <c r="AY256" i="47"/>
  <c r="A257" i="47"/>
  <c r="B257" i="47"/>
  <c r="D257" i="47"/>
  <c r="E257" i="47"/>
  <c r="F257" i="47"/>
  <c r="H257" i="47"/>
  <c r="I257" i="47"/>
  <c r="K257" i="47"/>
  <c r="L257" i="47"/>
  <c r="M257" i="47"/>
  <c r="N257" i="47"/>
  <c r="O257" i="47"/>
  <c r="Q257" i="47"/>
  <c r="R257" i="47"/>
  <c r="S257" i="47"/>
  <c r="U257" i="47"/>
  <c r="V257" i="47"/>
  <c r="W257" i="47"/>
  <c r="X257" i="47"/>
  <c r="Y257" i="47"/>
  <c r="Z257" i="47"/>
  <c r="AA257" i="47"/>
  <c r="AC257" i="47"/>
  <c r="AD257" i="47"/>
  <c r="AE257" i="47"/>
  <c r="AF257" i="47"/>
  <c r="AG257" i="47"/>
  <c r="AH257" i="47"/>
  <c r="AI257" i="47"/>
  <c r="AJ257" i="47"/>
  <c r="AK257" i="47"/>
  <c r="AM257" i="47"/>
  <c r="AN257" i="47"/>
  <c r="AO257" i="47"/>
  <c r="AP257" i="47"/>
  <c r="AR257" i="47"/>
  <c r="AS257" i="47"/>
  <c r="AT257" i="47"/>
  <c r="AU257" i="47"/>
  <c r="AW257" i="47"/>
  <c r="AY257" i="47"/>
  <c r="A258" i="47"/>
  <c r="B258" i="47"/>
  <c r="D258" i="47"/>
  <c r="E258" i="47"/>
  <c r="F258" i="47"/>
  <c r="H258" i="47"/>
  <c r="I258" i="47"/>
  <c r="K258" i="47"/>
  <c r="L258" i="47"/>
  <c r="M258" i="47"/>
  <c r="N258" i="47"/>
  <c r="O258" i="47"/>
  <c r="Q258" i="47"/>
  <c r="R258" i="47"/>
  <c r="S258" i="47"/>
  <c r="U258" i="47"/>
  <c r="V258" i="47"/>
  <c r="W258" i="47"/>
  <c r="X258" i="47"/>
  <c r="Y258" i="47"/>
  <c r="Z258" i="47"/>
  <c r="AA258" i="47"/>
  <c r="AC258" i="47"/>
  <c r="AD258" i="47"/>
  <c r="AE258" i="47"/>
  <c r="AF258" i="47"/>
  <c r="AG258" i="47"/>
  <c r="AH258" i="47"/>
  <c r="AI258" i="47"/>
  <c r="AJ258" i="47"/>
  <c r="AK258" i="47"/>
  <c r="AM258" i="47"/>
  <c r="AN258" i="47"/>
  <c r="AO258" i="47"/>
  <c r="AP258" i="47"/>
  <c r="AR258" i="47"/>
  <c r="AS258" i="47"/>
  <c r="AT258" i="47"/>
  <c r="AU258" i="47"/>
  <c r="AW258" i="47"/>
  <c r="AY258" i="47"/>
  <c r="A259" i="47"/>
  <c r="B259" i="47"/>
  <c r="D259" i="47"/>
  <c r="E259" i="47"/>
  <c r="F259" i="47"/>
  <c r="H259" i="47"/>
  <c r="I259" i="47"/>
  <c r="K259" i="47"/>
  <c r="L259" i="47"/>
  <c r="M259" i="47"/>
  <c r="N259" i="47"/>
  <c r="O259" i="47"/>
  <c r="Q259" i="47"/>
  <c r="R259" i="47"/>
  <c r="S259" i="47"/>
  <c r="U259" i="47"/>
  <c r="V259" i="47"/>
  <c r="W259" i="47"/>
  <c r="X259" i="47"/>
  <c r="Y259" i="47"/>
  <c r="Z259" i="47"/>
  <c r="AA259" i="47"/>
  <c r="AC259" i="47"/>
  <c r="AD259" i="47"/>
  <c r="AE259" i="47"/>
  <c r="AF259" i="47"/>
  <c r="AG259" i="47"/>
  <c r="AH259" i="47"/>
  <c r="AI259" i="47"/>
  <c r="AJ259" i="47"/>
  <c r="AK259" i="47"/>
  <c r="AM259" i="47"/>
  <c r="AN259" i="47"/>
  <c r="AO259" i="47"/>
  <c r="AP259" i="47"/>
  <c r="AR259" i="47"/>
  <c r="AS259" i="47"/>
  <c r="AT259" i="47"/>
  <c r="AU259" i="47"/>
  <c r="AW259" i="47"/>
  <c r="AY259" i="47"/>
  <c r="A260" i="47"/>
  <c r="B260" i="47"/>
  <c r="D260" i="47"/>
  <c r="E260" i="47"/>
  <c r="F260" i="47"/>
  <c r="H260" i="47"/>
  <c r="I260" i="47"/>
  <c r="K260" i="47"/>
  <c r="L260" i="47"/>
  <c r="M260" i="47"/>
  <c r="N260" i="47"/>
  <c r="O260" i="47"/>
  <c r="Q260" i="47"/>
  <c r="R260" i="47"/>
  <c r="S260" i="47"/>
  <c r="U260" i="47"/>
  <c r="V260" i="47"/>
  <c r="W260" i="47"/>
  <c r="X260" i="47"/>
  <c r="Y260" i="47"/>
  <c r="Z260" i="47"/>
  <c r="AA260" i="47"/>
  <c r="AC260" i="47"/>
  <c r="AD260" i="47"/>
  <c r="AE260" i="47"/>
  <c r="AF260" i="47"/>
  <c r="AG260" i="47"/>
  <c r="AH260" i="47"/>
  <c r="AI260" i="47"/>
  <c r="AJ260" i="47"/>
  <c r="AK260" i="47"/>
  <c r="AM260" i="47"/>
  <c r="AN260" i="47"/>
  <c r="AO260" i="47"/>
  <c r="AP260" i="47"/>
  <c r="AR260" i="47"/>
  <c r="AS260" i="47"/>
  <c r="AT260" i="47"/>
  <c r="AU260" i="47"/>
  <c r="AW260" i="47"/>
  <c r="AY260" i="47"/>
  <c r="A261" i="47"/>
  <c r="B261" i="47"/>
  <c r="D261" i="47"/>
  <c r="E261" i="47"/>
  <c r="F261" i="47"/>
  <c r="H261" i="47"/>
  <c r="I261" i="47"/>
  <c r="K261" i="47"/>
  <c r="L261" i="47"/>
  <c r="M261" i="47"/>
  <c r="N261" i="47"/>
  <c r="O261" i="47"/>
  <c r="Q261" i="47"/>
  <c r="R261" i="47"/>
  <c r="S261" i="47"/>
  <c r="U261" i="47"/>
  <c r="V261" i="47"/>
  <c r="W261" i="47"/>
  <c r="X261" i="47"/>
  <c r="Y261" i="47"/>
  <c r="Z261" i="47"/>
  <c r="AA261" i="47"/>
  <c r="AC261" i="47"/>
  <c r="AD261" i="47"/>
  <c r="AE261" i="47"/>
  <c r="AF261" i="47"/>
  <c r="AG261" i="47"/>
  <c r="AH261" i="47"/>
  <c r="AI261" i="47"/>
  <c r="AJ261" i="47"/>
  <c r="AK261" i="47"/>
  <c r="AM261" i="47"/>
  <c r="AN261" i="47"/>
  <c r="AO261" i="47"/>
  <c r="AP261" i="47"/>
  <c r="AR261" i="47"/>
  <c r="AS261" i="47"/>
  <c r="AT261" i="47"/>
  <c r="AU261" i="47"/>
  <c r="AW261" i="47"/>
  <c r="AY261" i="47"/>
  <c r="A262" i="47"/>
  <c r="B262" i="47"/>
  <c r="D262" i="47"/>
  <c r="E262" i="47"/>
  <c r="F262" i="47"/>
  <c r="H262" i="47"/>
  <c r="I262" i="47"/>
  <c r="K262" i="47"/>
  <c r="L262" i="47"/>
  <c r="M262" i="47"/>
  <c r="N262" i="47"/>
  <c r="O262" i="47"/>
  <c r="Q262" i="47"/>
  <c r="R262" i="47"/>
  <c r="S262" i="47"/>
  <c r="U262" i="47"/>
  <c r="V262" i="47"/>
  <c r="W262" i="47"/>
  <c r="X262" i="47"/>
  <c r="Y262" i="47"/>
  <c r="Z262" i="47"/>
  <c r="AA262" i="47"/>
  <c r="AC262" i="47"/>
  <c r="AD262" i="47"/>
  <c r="AE262" i="47"/>
  <c r="AF262" i="47"/>
  <c r="AG262" i="47"/>
  <c r="AH262" i="47"/>
  <c r="AI262" i="47"/>
  <c r="AJ262" i="47"/>
  <c r="AK262" i="47"/>
  <c r="AM262" i="47"/>
  <c r="AN262" i="47"/>
  <c r="AO262" i="47"/>
  <c r="AP262" i="47"/>
  <c r="AR262" i="47"/>
  <c r="AS262" i="47"/>
  <c r="AT262" i="47"/>
  <c r="AU262" i="47"/>
  <c r="AW262" i="47"/>
  <c r="AY262" i="47"/>
  <c r="A263" i="47"/>
  <c r="B263" i="47"/>
  <c r="D263" i="47"/>
  <c r="E263" i="47"/>
  <c r="F263" i="47"/>
  <c r="H263" i="47"/>
  <c r="I263" i="47"/>
  <c r="K263" i="47"/>
  <c r="L263" i="47"/>
  <c r="M263" i="47"/>
  <c r="N263" i="47"/>
  <c r="O263" i="47"/>
  <c r="Q263" i="47"/>
  <c r="R263" i="47"/>
  <c r="S263" i="47"/>
  <c r="U263" i="47"/>
  <c r="V263" i="47"/>
  <c r="W263" i="47"/>
  <c r="X263" i="47"/>
  <c r="Y263" i="47"/>
  <c r="Z263" i="47"/>
  <c r="AA263" i="47"/>
  <c r="AC263" i="47"/>
  <c r="AD263" i="47"/>
  <c r="AE263" i="47"/>
  <c r="AF263" i="47"/>
  <c r="AG263" i="47"/>
  <c r="AH263" i="47"/>
  <c r="AI263" i="47"/>
  <c r="AJ263" i="47"/>
  <c r="AK263" i="47"/>
  <c r="AM263" i="47"/>
  <c r="AN263" i="47"/>
  <c r="AO263" i="47"/>
  <c r="AP263" i="47"/>
  <c r="AR263" i="47"/>
  <c r="AS263" i="47"/>
  <c r="AT263" i="47"/>
  <c r="AU263" i="47"/>
  <c r="AW263" i="47"/>
  <c r="AY263" i="47"/>
  <c r="A264" i="47"/>
  <c r="B264" i="47"/>
  <c r="D264" i="47"/>
  <c r="E264" i="47"/>
  <c r="F264" i="47"/>
  <c r="H264" i="47"/>
  <c r="I264" i="47"/>
  <c r="K264" i="47"/>
  <c r="L264" i="47"/>
  <c r="M264" i="47"/>
  <c r="N264" i="47"/>
  <c r="O264" i="47"/>
  <c r="Q264" i="47"/>
  <c r="R264" i="47"/>
  <c r="S264" i="47"/>
  <c r="U264" i="47"/>
  <c r="V264" i="47"/>
  <c r="W264" i="47"/>
  <c r="X264" i="47"/>
  <c r="Y264" i="47"/>
  <c r="Z264" i="47"/>
  <c r="AA264" i="47"/>
  <c r="AC264" i="47"/>
  <c r="AD264" i="47"/>
  <c r="AE264" i="47"/>
  <c r="AF264" i="47"/>
  <c r="AG264" i="47"/>
  <c r="AH264" i="47"/>
  <c r="AI264" i="47"/>
  <c r="AJ264" i="47"/>
  <c r="AK264" i="47"/>
  <c r="AM264" i="47"/>
  <c r="AN264" i="47"/>
  <c r="AO264" i="47"/>
  <c r="AP264" i="47"/>
  <c r="AR264" i="47"/>
  <c r="AS264" i="47"/>
  <c r="AT264" i="47"/>
  <c r="AU264" i="47"/>
  <c r="AW264" i="47"/>
  <c r="AY264" i="47"/>
  <c r="A265" i="47"/>
  <c r="B265" i="47"/>
  <c r="D265" i="47"/>
  <c r="E265" i="47"/>
  <c r="F265" i="47"/>
  <c r="H265" i="47"/>
  <c r="I265" i="47"/>
  <c r="K265" i="47"/>
  <c r="L265" i="47"/>
  <c r="M265" i="47"/>
  <c r="N265" i="47"/>
  <c r="O265" i="47"/>
  <c r="Q265" i="47"/>
  <c r="R265" i="47"/>
  <c r="S265" i="47"/>
  <c r="U265" i="47"/>
  <c r="V265" i="47"/>
  <c r="W265" i="47"/>
  <c r="X265" i="47"/>
  <c r="Y265" i="47"/>
  <c r="Z265" i="47"/>
  <c r="AA265" i="47"/>
  <c r="AC265" i="47"/>
  <c r="AD265" i="47"/>
  <c r="AE265" i="47"/>
  <c r="AF265" i="47"/>
  <c r="AG265" i="47"/>
  <c r="AH265" i="47"/>
  <c r="AI265" i="47"/>
  <c r="AJ265" i="47"/>
  <c r="AK265" i="47"/>
  <c r="AM265" i="47"/>
  <c r="AN265" i="47"/>
  <c r="AO265" i="47"/>
  <c r="AP265" i="47"/>
  <c r="AR265" i="47"/>
  <c r="AS265" i="47"/>
  <c r="AT265" i="47"/>
  <c r="AU265" i="47"/>
  <c r="AW265" i="47"/>
  <c r="AY265" i="47"/>
  <c r="A266" i="47"/>
  <c r="B266" i="47"/>
  <c r="D266" i="47"/>
  <c r="E266" i="47"/>
  <c r="F266" i="47"/>
  <c r="H266" i="47"/>
  <c r="I266" i="47"/>
  <c r="K266" i="47"/>
  <c r="L266" i="47"/>
  <c r="M266" i="47"/>
  <c r="N266" i="47"/>
  <c r="O266" i="47"/>
  <c r="Q266" i="47"/>
  <c r="R266" i="47"/>
  <c r="S266" i="47"/>
  <c r="U266" i="47"/>
  <c r="V266" i="47"/>
  <c r="W266" i="47"/>
  <c r="X266" i="47"/>
  <c r="Y266" i="47"/>
  <c r="Z266" i="47"/>
  <c r="AA266" i="47"/>
  <c r="AC266" i="47"/>
  <c r="AD266" i="47"/>
  <c r="AE266" i="47"/>
  <c r="AF266" i="47"/>
  <c r="AG266" i="47"/>
  <c r="AH266" i="47"/>
  <c r="AI266" i="47"/>
  <c r="AJ266" i="47"/>
  <c r="AK266" i="47"/>
  <c r="AM266" i="47"/>
  <c r="AN266" i="47"/>
  <c r="AO266" i="47"/>
  <c r="AP266" i="47"/>
  <c r="AR266" i="47"/>
  <c r="AS266" i="47"/>
  <c r="AT266" i="47"/>
  <c r="AU266" i="47"/>
  <c r="AW266" i="47"/>
  <c r="AY266" i="47"/>
  <c r="A267" i="47"/>
  <c r="B267" i="47"/>
  <c r="D267" i="47"/>
  <c r="E267" i="47"/>
  <c r="F267" i="47"/>
  <c r="H267" i="47"/>
  <c r="I267" i="47"/>
  <c r="K267" i="47"/>
  <c r="L267" i="47"/>
  <c r="M267" i="47"/>
  <c r="N267" i="47"/>
  <c r="O267" i="47"/>
  <c r="Q267" i="47"/>
  <c r="R267" i="47"/>
  <c r="S267" i="47"/>
  <c r="U267" i="47"/>
  <c r="V267" i="47"/>
  <c r="W267" i="47"/>
  <c r="X267" i="47"/>
  <c r="Y267" i="47"/>
  <c r="Z267" i="47"/>
  <c r="AA267" i="47"/>
  <c r="AC267" i="47"/>
  <c r="AD267" i="47"/>
  <c r="AE267" i="47"/>
  <c r="AF267" i="47"/>
  <c r="AG267" i="47"/>
  <c r="AH267" i="47"/>
  <c r="AI267" i="47"/>
  <c r="AJ267" i="47"/>
  <c r="AK267" i="47"/>
  <c r="AM267" i="47"/>
  <c r="AN267" i="47"/>
  <c r="AO267" i="47"/>
  <c r="AP267" i="47"/>
  <c r="AR267" i="47"/>
  <c r="AS267" i="47"/>
  <c r="AT267" i="47"/>
  <c r="AU267" i="47"/>
  <c r="AW267" i="47"/>
  <c r="AY267" i="47"/>
  <c r="A268" i="47"/>
  <c r="B268" i="47"/>
  <c r="D268" i="47"/>
  <c r="E268" i="47"/>
  <c r="F268" i="47"/>
  <c r="H268" i="47"/>
  <c r="I268" i="47"/>
  <c r="K268" i="47"/>
  <c r="L268" i="47"/>
  <c r="M268" i="47"/>
  <c r="N268" i="47"/>
  <c r="O268" i="47"/>
  <c r="Q268" i="47"/>
  <c r="R268" i="47"/>
  <c r="S268" i="47"/>
  <c r="U268" i="47"/>
  <c r="V268" i="47"/>
  <c r="W268" i="47"/>
  <c r="X268" i="47"/>
  <c r="Y268" i="47"/>
  <c r="Z268" i="47"/>
  <c r="AA268" i="47"/>
  <c r="AC268" i="47"/>
  <c r="AD268" i="47"/>
  <c r="AE268" i="47"/>
  <c r="AF268" i="47"/>
  <c r="AG268" i="47"/>
  <c r="AH268" i="47"/>
  <c r="AI268" i="47"/>
  <c r="AJ268" i="47"/>
  <c r="AK268" i="47"/>
  <c r="AM268" i="47"/>
  <c r="AN268" i="47"/>
  <c r="AO268" i="47"/>
  <c r="AP268" i="47"/>
  <c r="AR268" i="47"/>
  <c r="AS268" i="47"/>
  <c r="AT268" i="47"/>
  <c r="AU268" i="47"/>
  <c r="AW268" i="47"/>
  <c r="AY268" i="47"/>
  <c r="A269" i="47"/>
  <c r="B269" i="47"/>
  <c r="D269" i="47"/>
  <c r="E269" i="47"/>
  <c r="F269" i="47"/>
  <c r="H269" i="47"/>
  <c r="I269" i="47"/>
  <c r="K269" i="47"/>
  <c r="L269" i="47"/>
  <c r="M269" i="47"/>
  <c r="N269" i="47"/>
  <c r="O269" i="47"/>
  <c r="Q269" i="47"/>
  <c r="R269" i="47"/>
  <c r="S269" i="47"/>
  <c r="U269" i="47"/>
  <c r="V269" i="47"/>
  <c r="W269" i="47"/>
  <c r="X269" i="47"/>
  <c r="Y269" i="47"/>
  <c r="Z269" i="47"/>
  <c r="AA269" i="47"/>
  <c r="AC269" i="47"/>
  <c r="AD269" i="47"/>
  <c r="AE269" i="47"/>
  <c r="AF269" i="47"/>
  <c r="AG269" i="47"/>
  <c r="AH269" i="47"/>
  <c r="AI269" i="47"/>
  <c r="AJ269" i="47"/>
  <c r="AK269" i="47"/>
  <c r="AM269" i="47"/>
  <c r="AN269" i="47"/>
  <c r="AO269" i="47"/>
  <c r="AP269" i="47"/>
  <c r="AR269" i="47"/>
  <c r="AS269" i="47"/>
  <c r="AT269" i="47"/>
  <c r="AU269" i="47"/>
  <c r="AW269" i="47"/>
  <c r="AY269" i="47"/>
  <c r="A270" i="47"/>
  <c r="B270" i="47"/>
  <c r="D270" i="47"/>
  <c r="E270" i="47"/>
  <c r="F270" i="47"/>
  <c r="H270" i="47"/>
  <c r="I270" i="47"/>
  <c r="K270" i="47"/>
  <c r="L270" i="47"/>
  <c r="M270" i="47"/>
  <c r="N270" i="47"/>
  <c r="O270" i="47"/>
  <c r="Q270" i="47"/>
  <c r="R270" i="47"/>
  <c r="S270" i="47"/>
  <c r="U270" i="47"/>
  <c r="V270" i="47"/>
  <c r="W270" i="47"/>
  <c r="X270" i="47"/>
  <c r="Y270" i="47"/>
  <c r="Z270" i="47"/>
  <c r="AA270" i="47"/>
  <c r="AC270" i="47"/>
  <c r="AD270" i="47"/>
  <c r="AE270" i="47"/>
  <c r="AF270" i="47"/>
  <c r="AG270" i="47"/>
  <c r="AH270" i="47"/>
  <c r="AI270" i="47"/>
  <c r="AJ270" i="47"/>
  <c r="AK270" i="47"/>
  <c r="AM270" i="47"/>
  <c r="AN270" i="47"/>
  <c r="AO270" i="47"/>
  <c r="AP270" i="47"/>
  <c r="AR270" i="47"/>
  <c r="AS270" i="47"/>
  <c r="AT270" i="47"/>
  <c r="AU270" i="47"/>
  <c r="AW270" i="47"/>
  <c r="AY270" i="47"/>
  <c r="A271" i="47"/>
  <c r="B271" i="47"/>
  <c r="D271" i="47"/>
  <c r="E271" i="47"/>
  <c r="F271" i="47"/>
  <c r="H271" i="47"/>
  <c r="I271" i="47"/>
  <c r="K271" i="47"/>
  <c r="L271" i="47"/>
  <c r="M271" i="47"/>
  <c r="N271" i="47"/>
  <c r="O271" i="47"/>
  <c r="Q271" i="47"/>
  <c r="R271" i="47"/>
  <c r="S271" i="47"/>
  <c r="U271" i="47"/>
  <c r="V271" i="47"/>
  <c r="W271" i="47"/>
  <c r="X271" i="47"/>
  <c r="Y271" i="47"/>
  <c r="Z271" i="47"/>
  <c r="AA271" i="47"/>
  <c r="AC271" i="47"/>
  <c r="AD271" i="47"/>
  <c r="AE271" i="47"/>
  <c r="AF271" i="47"/>
  <c r="AG271" i="47"/>
  <c r="AH271" i="47"/>
  <c r="AI271" i="47"/>
  <c r="AJ271" i="47"/>
  <c r="AK271" i="47"/>
  <c r="AM271" i="47"/>
  <c r="AN271" i="47"/>
  <c r="AO271" i="47"/>
  <c r="AP271" i="47"/>
  <c r="AR271" i="47"/>
  <c r="AS271" i="47"/>
  <c r="AT271" i="47"/>
  <c r="AU271" i="47"/>
  <c r="AW271" i="47"/>
  <c r="AY271" i="47"/>
  <c r="A272" i="47"/>
  <c r="B272" i="47"/>
  <c r="D272" i="47"/>
  <c r="E272" i="47"/>
  <c r="F272" i="47"/>
  <c r="H272" i="47"/>
  <c r="I272" i="47"/>
  <c r="K272" i="47"/>
  <c r="L272" i="47"/>
  <c r="M272" i="47"/>
  <c r="N272" i="47"/>
  <c r="O272" i="47"/>
  <c r="Q272" i="47"/>
  <c r="R272" i="47"/>
  <c r="S272" i="47"/>
  <c r="U272" i="47"/>
  <c r="V272" i="47"/>
  <c r="W272" i="47"/>
  <c r="X272" i="47"/>
  <c r="Y272" i="47"/>
  <c r="Z272" i="47"/>
  <c r="AA272" i="47"/>
  <c r="AC272" i="47"/>
  <c r="AD272" i="47"/>
  <c r="AE272" i="47"/>
  <c r="AF272" i="47"/>
  <c r="AG272" i="47"/>
  <c r="AH272" i="47"/>
  <c r="AI272" i="47"/>
  <c r="AJ272" i="47"/>
  <c r="AK272" i="47"/>
  <c r="AM272" i="47"/>
  <c r="AN272" i="47"/>
  <c r="AO272" i="47"/>
  <c r="AP272" i="47"/>
  <c r="AR272" i="47"/>
  <c r="AS272" i="47"/>
  <c r="AT272" i="47"/>
  <c r="AU272" i="47"/>
  <c r="AW272" i="47"/>
  <c r="AY272" i="47"/>
  <c r="A273" i="47"/>
  <c r="B273" i="47"/>
  <c r="D273" i="47"/>
  <c r="E273" i="47"/>
  <c r="F273" i="47"/>
  <c r="H273" i="47"/>
  <c r="I273" i="47"/>
  <c r="K273" i="47"/>
  <c r="L273" i="47"/>
  <c r="M273" i="47"/>
  <c r="N273" i="47"/>
  <c r="O273" i="47"/>
  <c r="Q273" i="47"/>
  <c r="R273" i="47"/>
  <c r="S273" i="47"/>
  <c r="U273" i="47"/>
  <c r="V273" i="47"/>
  <c r="W273" i="47"/>
  <c r="X273" i="47"/>
  <c r="Y273" i="47"/>
  <c r="Z273" i="47"/>
  <c r="AA273" i="47"/>
  <c r="AC273" i="47"/>
  <c r="AD273" i="47"/>
  <c r="AE273" i="47"/>
  <c r="AF273" i="47"/>
  <c r="AG273" i="47"/>
  <c r="AH273" i="47"/>
  <c r="AI273" i="47"/>
  <c r="AJ273" i="47"/>
  <c r="AK273" i="47"/>
  <c r="AM273" i="47"/>
  <c r="AN273" i="47"/>
  <c r="AO273" i="47"/>
  <c r="AP273" i="47"/>
  <c r="AR273" i="47"/>
  <c r="AS273" i="47"/>
  <c r="AT273" i="47"/>
  <c r="AU273" i="47"/>
  <c r="AW273" i="47"/>
  <c r="AY273" i="47"/>
  <c r="A274" i="47"/>
  <c r="B274" i="47"/>
  <c r="D274" i="47"/>
  <c r="E274" i="47"/>
  <c r="F274" i="47"/>
  <c r="H274" i="47"/>
  <c r="I274" i="47"/>
  <c r="K274" i="47"/>
  <c r="L274" i="47"/>
  <c r="M274" i="47"/>
  <c r="N274" i="47"/>
  <c r="O274" i="47"/>
  <c r="Q274" i="47"/>
  <c r="R274" i="47"/>
  <c r="S274" i="47"/>
  <c r="U274" i="47"/>
  <c r="V274" i="47"/>
  <c r="W274" i="47"/>
  <c r="X274" i="47"/>
  <c r="Y274" i="47"/>
  <c r="Z274" i="47"/>
  <c r="AA274" i="47"/>
  <c r="AC274" i="47"/>
  <c r="AD274" i="47"/>
  <c r="AE274" i="47"/>
  <c r="AF274" i="47"/>
  <c r="AG274" i="47"/>
  <c r="AH274" i="47"/>
  <c r="AI274" i="47"/>
  <c r="AJ274" i="47"/>
  <c r="AK274" i="47"/>
  <c r="AM274" i="47"/>
  <c r="AN274" i="47"/>
  <c r="AO274" i="47"/>
  <c r="AP274" i="47"/>
  <c r="AR274" i="47"/>
  <c r="AS274" i="47"/>
  <c r="AT274" i="47"/>
  <c r="AU274" i="47"/>
  <c r="AW274" i="47"/>
  <c r="AY274" i="47"/>
  <c r="A275" i="47"/>
  <c r="B275" i="47"/>
  <c r="D275" i="47"/>
  <c r="E275" i="47"/>
  <c r="F275" i="47"/>
  <c r="H275" i="47"/>
  <c r="I275" i="47"/>
  <c r="K275" i="47"/>
  <c r="L275" i="47"/>
  <c r="M275" i="47"/>
  <c r="N275" i="47"/>
  <c r="O275" i="47"/>
  <c r="Q275" i="47"/>
  <c r="R275" i="47"/>
  <c r="S275" i="47"/>
  <c r="U275" i="47"/>
  <c r="V275" i="47"/>
  <c r="W275" i="47"/>
  <c r="X275" i="47"/>
  <c r="Y275" i="47"/>
  <c r="Z275" i="47"/>
  <c r="AA275" i="47"/>
  <c r="AC275" i="47"/>
  <c r="AD275" i="47"/>
  <c r="AE275" i="47"/>
  <c r="AF275" i="47"/>
  <c r="AG275" i="47"/>
  <c r="AH275" i="47"/>
  <c r="AI275" i="47"/>
  <c r="AJ275" i="47"/>
  <c r="AK275" i="47"/>
  <c r="AM275" i="47"/>
  <c r="AN275" i="47"/>
  <c r="AO275" i="47"/>
  <c r="AP275" i="47"/>
  <c r="AR275" i="47"/>
  <c r="AS275" i="47"/>
  <c r="AT275" i="47"/>
  <c r="AU275" i="47"/>
  <c r="AW275" i="47"/>
  <c r="AY275" i="47"/>
  <c r="A276" i="47"/>
  <c r="B276" i="47"/>
  <c r="D276" i="47"/>
  <c r="E276" i="47"/>
  <c r="F276" i="47"/>
  <c r="H276" i="47"/>
  <c r="I276" i="47"/>
  <c r="K276" i="47"/>
  <c r="L276" i="47"/>
  <c r="M276" i="47"/>
  <c r="N276" i="47"/>
  <c r="O276" i="47"/>
  <c r="Q276" i="47"/>
  <c r="R276" i="47"/>
  <c r="S276" i="47"/>
  <c r="U276" i="47"/>
  <c r="V276" i="47"/>
  <c r="W276" i="47"/>
  <c r="X276" i="47"/>
  <c r="Y276" i="47"/>
  <c r="Z276" i="47"/>
  <c r="AA276" i="47"/>
  <c r="AC276" i="47"/>
  <c r="AD276" i="47"/>
  <c r="AE276" i="47"/>
  <c r="AF276" i="47"/>
  <c r="AG276" i="47"/>
  <c r="AH276" i="47"/>
  <c r="AI276" i="47"/>
  <c r="AJ276" i="47"/>
  <c r="AK276" i="47"/>
  <c r="AM276" i="47"/>
  <c r="AN276" i="47"/>
  <c r="AO276" i="47"/>
  <c r="AP276" i="47"/>
  <c r="AR276" i="47"/>
  <c r="AS276" i="47"/>
  <c r="AT276" i="47"/>
  <c r="AU276" i="47"/>
  <c r="AW276" i="47"/>
  <c r="AY276" i="47"/>
  <c r="A277" i="47"/>
  <c r="B277" i="47"/>
  <c r="D277" i="47"/>
  <c r="E277" i="47"/>
  <c r="F277" i="47"/>
  <c r="H277" i="47"/>
  <c r="I277" i="47"/>
  <c r="K277" i="47"/>
  <c r="L277" i="47"/>
  <c r="M277" i="47"/>
  <c r="N277" i="47"/>
  <c r="O277" i="47"/>
  <c r="Q277" i="47"/>
  <c r="R277" i="47"/>
  <c r="S277" i="47"/>
  <c r="U277" i="47"/>
  <c r="V277" i="47"/>
  <c r="W277" i="47"/>
  <c r="X277" i="47"/>
  <c r="Y277" i="47"/>
  <c r="Z277" i="47"/>
  <c r="AA277" i="47"/>
  <c r="AC277" i="47"/>
  <c r="AD277" i="47"/>
  <c r="AE277" i="47"/>
  <c r="AF277" i="47"/>
  <c r="AG277" i="47"/>
  <c r="AH277" i="47"/>
  <c r="AI277" i="47"/>
  <c r="AJ277" i="47"/>
  <c r="AK277" i="47"/>
  <c r="AM277" i="47"/>
  <c r="AN277" i="47"/>
  <c r="AO277" i="47"/>
  <c r="AP277" i="47"/>
  <c r="AR277" i="47"/>
  <c r="AS277" i="47"/>
  <c r="AT277" i="47"/>
  <c r="AU277" i="47"/>
  <c r="AW277" i="47"/>
  <c r="AY277" i="47"/>
  <c r="A278" i="47"/>
  <c r="B278" i="47"/>
  <c r="D278" i="47"/>
  <c r="E278" i="47"/>
  <c r="F278" i="47"/>
  <c r="H278" i="47"/>
  <c r="I278" i="47"/>
  <c r="K278" i="47"/>
  <c r="L278" i="47"/>
  <c r="M278" i="47"/>
  <c r="N278" i="47"/>
  <c r="O278" i="47"/>
  <c r="Q278" i="47"/>
  <c r="R278" i="47"/>
  <c r="S278" i="47"/>
  <c r="U278" i="47"/>
  <c r="V278" i="47"/>
  <c r="W278" i="47"/>
  <c r="X278" i="47"/>
  <c r="Y278" i="47"/>
  <c r="Z278" i="47"/>
  <c r="AA278" i="47"/>
  <c r="AC278" i="47"/>
  <c r="AD278" i="47"/>
  <c r="AE278" i="47"/>
  <c r="AF278" i="47"/>
  <c r="AG278" i="47"/>
  <c r="AH278" i="47"/>
  <c r="AI278" i="47"/>
  <c r="AJ278" i="47"/>
  <c r="AK278" i="47"/>
  <c r="AM278" i="47"/>
  <c r="AN278" i="47"/>
  <c r="AO278" i="47"/>
  <c r="AP278" i="47"/>
  <c r="AR278" i="47"/>
  <c r="AS278" i="47"/>
  <c r="AT278" i="47"/>
  <c r="AU278" i="47"/>
  <c r="AW278" i="47"/>
  <c r="AY278" i="47"/>
  <c r="A279" i="47"/>
  <c r="B279" i="47"/>
  <c r="D279" i="47"/>
  <c r="E279" i="47"/>
  <c r="F279" i="47"/>
  <c r="H279" i="47"/>
  <c r="I279" i="47"/>
  <c r="K279" i="47"/>
  <c r="L279" i="47"/>
  <c r="M279" i="47"/>
  <c r="N279" i="47"/>
  <c r="O279" i="47"/>
  <c r="Q279" i="47"/>
  <c r="R279" i="47"/>
  <c r="S279" i="47"/>
  <c r="U279" i="47"/>
  <c r="V279" i="47"/>
  <c r="W279" i="47"/>
  <c r="X279" i="47"/>
  <c r="Y279" i="47"/>
  <c r="Z279" i="47"/>
  <c r="AA279" i="47"/>
  <c r="AC279" i="47"/>
  <c r="AD279" i="47"/>
  <c r="AE279" i="47"/>
  <c r="AF279" i="47"/>
  <c r="AG279" i="47"/>
  <c r="AH279" i="47"/>
  <c r="AI279" i="47"/>
  <c r="AJ279" i="47"/>
  <c r="AK279" i="47"/>
  <c r="AM279" i="47"/>
  <c r="AN279" i="47"/>
  <c r="AO279" i="47"/>
  <c r="AP279" i="47"/>
  <c r="AR279" i="47"/>
  <c r="AS279" i="47"/>
  <c r="AT279" i="47"/>
  <c r="AU279" i="47"/>
  <c r="AW279" i="47"/>
  <c r="AY279" i="47"/>
  <c r="A280" i="47"/>
  <c r="B280" i="47"/>
  <c r="D280" i="47"/>
  <c r="E280" i="47"/>
  <c r="F280" i="47"/>
  <c r="H280" i="47"/>
  <c r="I280" i="47"/>
  <c r="K280" i="47"/>
  <c r="L280" i="47"/>
  <c r="M280" i="47"/>
  <c r="N280" i="47"/>
  <c r="O280" i="47"/>
  <c r="Q280" i="47"/>
  <c r="R280" i="47"/>
  <c r="S280" i="47"/>
  <c r="U280" i="47"/>
  <c r="V280" i="47"/>
  <c r="W280" i="47"/>
  <c r="X280" i="47"/>
  <c r="Y280" i="47"/>
  <c r="Z280" i="47"/>
  <c r="AA280" i="47"/>
  <c r="AC280" i="47"/>
  <c r="AD280" i="47"/>
  <c r="AE280" i="47"/>
  <c r="AF280" i="47"/>
  <c r="AG280" i="47"/>
  <c r="AH280" i="47"/>
  <c r="AI280" i="47"/>
  <c r="AJ280" i="47"/>
  <c r="AK280" i="47"/>
  <c r="AM280" i="47"/>
  <c r="AN280" i="47"/>
  <c r="AO280" i="47"/>
  <c r="AP280" i="47"/>
  <c r="AR280" i="47"/>
  <c r="AS280" i="47"/>
  <c r="AT280" i="47"/>
  <c r="AU280" i="47"/>
  <c r="AW280" i="47"/>
  <c r="AY280" i="47"/>
  <c r="A281" i="47"/>
  <c r="B281" i="47"/>
  <c r="D281" i="47"/>
  <c r="E281" i="47"/>
  <c r="F281" i="47"/>
  <c r="H281" i="47"/>
  <c r="I281" i="47"/>
  <c r="K281" i="47"/>
  <c r="L281" i="47"/>
  <c r="M281" i="47"/>
  <c r="N281" i="47"/>
  <c r="O281" i="47"/>
  <c r="Q281" i="47"/>
  <c r="R281" i="47"/>
  <c r="S281" i="47"/>
  <c r="U281" i="47"/>
  <c r="V281" i="47"/>
  <c r="W281" i="47"/>
  <c r="X281" i="47"/>
  <c r="Y281" i="47"/>
  <c r="Z281" i="47"/>
  <c r="AA281" i="47"/>
  <c r="AC281" i="47"/>
  <c r="AD281" i="47"/>
  <c r="AE281" i="47"/>
  <c r="AF281" i="47"/>
  <c r="AG281" i="47"/>
  <c r="AH281" i="47"/>
  <c r="AI281" i="47"/>
  <c r="AJ281" i="47"/>
  <c r="AK281" i="47"/>
  <c r="AM281" i="47"/>
  <c r="AN281" i="47"/>
  <c r="AO281" i="47"/>
  <c r="AP281" i="47"/>
  <c r="AR281" i="47"/>
  <c r="AS281" i="47"/>
  <c r="AT281" i="47"/>
  <c r="AU281" i="47"/>
  <c r="AW281" i="47"/>
  <c r="AY281" i="47"/>
  <c r="A282" i="47"/>
  <c r="B282" i="47"/>
  <c r="D282" i="47"/>
  <c r="E282" i="47"/>
  <c r="F282" i="47"/>
  <c r="H282" i="47"/>
  <c r="I282" i="47"/>
  <c r="K282" i="47"/>
  <c r="L282" i="47"/>
  <c r="M282" i="47"/>
  <c r="N282" i="47"/>
  <c r="O282" i="47"/>
  <c r="Q282" i="47"/>
  <c r="R282" i="47"/>
  <c r="S282" i="47"/>
  <c r="U282" i="47"/>
  <c r="V282" i="47"/>
  <c r="W282" i="47"/>
  <c r="X282" i="47"/>
  <c r="Y282" i="47"/>
  <c r="Z282" i="47"/>
  <c r="AA282" i="47"/>
  <c r="AC282" i="47"/>
  <c r="AD282" i="47"/>
  <c r="AE282" i="47"/>
  <c r="AF282" i="47"/>
  <c r="AG282" i="47"/>
  <c r="AH282" i="47"/>
  <c r="AI282" i="47"/>
  <c r="AJ282" i="47"/>
  <c r="AK282" i="47"/>
  <c r="AM282" i="47"/>
  <c r="AN282" i="47"/>
  <c r="AO282" i="47"/>
  <c r="AP282" i="47"/>
  <c r="AR282" i="47"/>
  <c r="AS282" i="47"/>
  <c r="AT282" i="47"/>
  <c r="AU282" i="47"/>
  <c r="AW282" i="47"/>
  <c r="AY282" i="47"/>
  <c r="A283" i="47"/>
  <c r="B283" i="47"/>
  <c r="D283" i="47"/>
  <c r="E283" i="47"/>
  <c r="F283" i="47"/>
  <c r="H283" i="47"/>
  <c r="I283" i="47"/>
  <c r="K283" i="47"/>
  <c r="L283" i="47"/>
  <c r="M283" i="47"/>
  <c r="N283" i="47"/>
  <c r="O283" i="47"/>
  <c r="Q283" i="47"/>
  <c r="R283" i="47"/>
  <c r="S283" i="47"/>
  <c r="U283" i="47"/>
  <c r="V283" i="47"/>
  <c r="W283" i="47"/>
  <c r="X283" i="47"/>
  <c r="Y283" i="47"/>
  <c r="Z283" i="47"/>
  <c r="AA283" i="47"/>
  <c r="AC283" i="47"/>
  <c r="AD283" i="47"/>
  <c r="AE283" i="47"/>
  <c r="AF283" i="47"/>
  <c r="AG283" i="47"/>
  <c r="AH283" i="47"/>
  <c r="AI283" i="47"/>
  <c r="AJ283" i="47"/>
  <c r="AK283" i="47"/>
  <c r="AM283" i="47"/>
  <c r="AN283" i="47"/>
  <c r="AO283" i="47"/>
  <c r="AP283" i="47"/>
  <c r="AR283" i="47"/>
  <c r="AS283" i="47"/>
  <c r="AT283" i="47"/>
  <c r="AU283" i="47"/>
  <c r="AW283" i="47"/>
  <c r="AY283" i="47"/>
  <c r="A284" i="47"/>
  <c r="B284" i="47"/>
  <c r="D284" i="47"/>
  <c r="E284" i="47"/>
  <c r="F284" i="47"/>
  <c r="H284" i="47"/>
  <c r="I284" i="47"/>
  <c r="K284" i="47"/>
  <c r="L284" i="47"/>
  <c r="M284" i="47"/>
  <c r="N284" i="47"/>
  <c r="O284" i="47"/>
  <c r="Q284" i="47"/>
  <c r="R284" i="47"/>
  <c r="S284" i="47"/>
  <c r="U284" i="47"/>
  <c r="V284" i="47"/>
  <c r="W284" i="47"/>
  <c r="X284" i="47"/>
  <c r="Y284" i="47"/>
  <c r="Z284" i="47"/>
  <c r="AA284" i="47"/>
  <c r="AC284" i="47"/>
  <c r="AD284" i="47"/>
  <c r="AE284" i="47"/>
  <c r="AF284" i="47"/>
  <c r="AG284" i="47"/>
  <c r="AH284" i="47"/>
  <c r="AI284" i="47"/>
  <c r="AJ284" i="47"/>
  <c r="AK284" i="47"/>
  <c r="AM284" i="47"/>
  <c r="AN284" i="47"/>
  <c r="AO284" i="47"/>
  <c r="AP284" i="47"/>
  <c r="AR284" i="47"/>
  <c r="AS284" i="47"/>
  <c r="AT284" i="47"/>
  <c r="AU284" i="47"/>
  <c r="AW284" i="47"/>
  <c r="AY284" i="47"/>
  <c r="A285" i="47"/>
  <c r="B285" i="47"/>
  <c r="D285" i="47"/>
  <c r="E285" i="47"/>
  <c r="F285" i="47"/>
  <c r="H285" i="47"/>
  <c r="I285" i="47"/>
  <c r="K285" i="47"/>
  <c r="L285" i="47"/>
  <c r="M285" i="47"/>
  <c r="N285" i="47"/>
  <c r="O285" i="47"/>
  <c r="Q285" i="47"/>
  <c r="R285" i="47"/>
  <c r="S285" i="47"/>
  <c r="U285" i="47"/>
  <c r="V285" i="47"/>
  <c r="W285" i="47"/>
  <c r="X285" i="47"/>
  <c r="Y285" i="47"/>
  <c r="Z285" i="47"/>
  <c r="AA285" i="47"/>
  <c r="AC285" i="47"/>
  <c r="AD285" i="47"/>
  <c r="AE285" i="47"/>
  <c r="AF285" i="47"/>
  <c r="AG285" i="47"/>
  <c r="AH285" i="47"/>
  <c r="AI285" i="47"/>
  <c r="AJ285" i="47"/>
  <c r="AK285" i="47"/>
  <c r="AM285" i="47"/>
  <c r="AN285" i="47"/>
  <c r="AO285" i="47"/>
  <c r="AP285" i="47"/>
  <c r="AR285" i="47"/>
  <c r="AS285" i="47"/>
  <c r="AT285" i="47"/>
  <c r="AU285" i="47"/>
  <c r="AW285" i="47"/>
  <c r="AY285" i="47"/>
  <c r="A286" i="47"/>
  <c r="B286" i="47"/>
  <c r="D286" i="47"/>
  <c r="E286" i="47"/>
  <c r="F286" i="47"/>
  <c r="H286" i="47"/>
  <c r="I286" i="47"/>
  <c r="K286" i="47"/>
  <c r="L286" i="47"/>
  <c r="M286" i="47"/>
  <c r="N286" i="47"/>
  <c r="O286" i="47"/>
  <c r="Q286" i="47"/>
  <c r="R286" i="47"/>
  <c r="S286" i="47"/>
  <c r="U286" i="47"/>
  <c r="V286" i="47"/>
  <c r="W286" i="47"/>
  <c r="X286" i="47"/>
  <c r="Y286" i="47"/>
  <c r="Z286" i="47"/>
  <c r="AA286" i="47"/>
  <c r="AC286" i="47"/>
  <c r="AD286" i="47"/>
  <c r="AE286" i="47"/>
  <c r="AF286" i="47"/>
  <c r="AG286" i="47"/>
  <c r="AH286" i="47"/>
  <c r="AI286" i="47"/>
  <c r="AJ286" i="47"/>
  <c r="AK286" i="47"/>
  <c r="AM286" i="47"/>
  <c r="AN286" i="47"/>
  <c r="AO286" i="47"/>
  <c r="AP286" i="47"/>
  <c r="AR286" i="47"/>
  <c r="AS286" i="47"/>
  <c r="AT286" i="47"/>
  <c r="AU286" i="47"/>
  <c r="AW286" i="47"/>
  <c r="AY286" i="47"/>
  <c r="A287" i="47"/>
  <c r="B287" i="47"/>
  <c r="D287" i="47"/>
  <c r="E287" i="47"/>
  <c r="F287" i="47"/>
  <c r="H287" i="47"/>
  <c r="I287" i="47"/>
  <c r="K287" i="47"/>
  <c r="L287" i="47"/>
  <c r="M287" i="47"/>
  <c r="N287" i="47"/>
  <c r="O287" i="47"/>
  <c r="Q287" i="47"/>
  <c r="R287" i="47"/>
  <c r="S287" i="47"/>
  <c r="U287" i="47"/>
  <c r="V287" i="47"/>
  <c r="W287" i="47"/>
  <c r="X287" i="47"/>
  <c r="Y287" i="47"/>
  <c r="Z287" i="47"/>
  <c r="AA287" i="47"/>
  <c r="AC287" i="47"/>
  <c r="AD287" i="47"/>
  <c r="AE287" i="47"/>
  <c r="AF287" i="47"/>
  <c r="AG287" i="47"/>
  <c r="AH287" i="47"/>
  <c r="AI287" i="47"/>
  <c r="AJ287" i="47"/>
  <c r="AK287" i="47"/>
  <c r="AM287" i="47"/>
  <c r="AN287" i="47"/>
  <c r="AO287" i="47"/>
  <c r="AP287" i="47"/>
  <c r="AR287" i="47"/>
  <c r="AS287" i="47"/>
  <c r="AT287" i="47"/>
  <c r="AU287" i="47"/>
  <c r="AW287" i="47"/>
  <c r="AY287" i="47"/>
  <c r="A288" i="47"/>
  <c r="B288" i="47"/>
  <c r="D288" i="47"/>
  <c r="E288" i="47"/>
  <c r="F288" i="47"/>
  <c r="H288" i="47"/>
  <c r="I288" i="47"/>
  <c r="K288" i="47"/>
  <c r="L288" i="47"/>
  <c r="M288" i="47"/>
  <c r="N288" i="47"/>
  <c r="O288" i="47"/>
  <c r="Q288" i="47"/>
  <c r="R288" i="47"/>
  <c r="S288" i="47"/>
  <c r="U288" i="47"/>
  <c r="V288" i="47"/>
  <c r="W288" i="47"/>
  <c r="X288" i="47"/>
  <c r="Y288" i="47"/>
  <c r="Z288" i="47"/>
  <c r="AA288" i="47"/>
  <c r="AC288" i="47"/>
  <c r="AD288" i="47"/>
  <c r="AE288" i="47"/>
  <c r="AF288" i="47"/>
  <c r="AG288" i="47"/>
  <c r="AH288" i="47"/>
  <c r="AI288" i="47"/>
  <c r="AJ288" i="47"/>
  <c r="AK288" i="47"/>
  <c r="AM288" i="47"/>
  <c r="AN288" i="47"/>
  <c r="AO288" i="47"/>
  <c r="AP288" i="47"/>
  <c r="AR288" i="47"/>
  <c r="AS288" i="47"/>
  <c r="AT288" i="47"/>
  <c r="AU288" i="47"/>
  <c r="AW288" i="47"/>
  <c r="AY288" i="47"/>
  <c r="A289" i="47"/>
  <c r="B289" i="47"/>
  <c r="D289" i="47"/>
  <c r="E289" i="47"/>
  <c r="F289" i="47"/>
  <c r="H289" i="47"/>
  <c r="I289" i="47"/>
  <c r="K289" i="47"/>
  <c r="L289" i="47"/>
  <c r="M289" i="47"/>
  <c r="N289" i="47"/>
  <c r="O289" i="47"/>
  <c r="Q289" i="47"/>
  <c r="R289" i="47"/>
  <c r="S289" i="47"/>
  <c r="U289" i="47"/>
  <c r="V289" i="47"/>
  <c r="W289" i="47"/>
  <c r="X289" i="47"/>
  <c r="Y289" i="47"/>
  <c r="Z289" i="47"/>
  <c r="AA289" i="47"/>
  <c r="AC289" i="47"/>
  <c r="AD289" i="47"/>
  <c r="AE289" i="47"/>
  <c r="AF289" i="47"/>
  <c r="AG289" i="47"/>
  <c r="AH289" i="47"/>
  <c r="AI289" i="47"/>
  <c r="AJ289" i="47"/>
  <c r="AK289" i="47"/>
  <c r="AM289" i="47"/>
  <c r="AN289" i="47"/>
  <c r="AO289" i="47"/>
  <c r="AP289" i="47"/>
  <c r="AR289" i="47"/>
  <c r="AS289" i="47"/>
  <c r="AT289" i="47"/>
  <c r="AU289" i="47"/>
  <c r="AW289" i="47"/>
  <c r="AY289" i="47"/>
  <c r="A290" i="47"/>
  <c r="B290" i="47"/>
  <c r="D290" i="47"/>
  <c r="E290" i="47"/>
  <c r="F290" i="47"/>
  <c r="H290" i="47"/>
  <c r="I290" i="47"/>
  <c r="K290" i="47"/>
  <c r="L290" i="47"/>
  <c r="M290" i="47"/>
  <c r="N290" i="47"/>
  <c r="O290" i="47"/>
  <c r="Q290" i="47"/>
  <c r="R290" i="47"/>
  <c r="S290" i="47"/>
  <c r="U290" i="47"/>
  <c r="V290" i="47"/>
  <c r="W290" i="47"/>
  <c r="X290" i="47"/>
  <c r="Y290" i="47"/>
  <c r="Z290" i="47"/>
  <c r="AA290" i="47"/>
  <c r="AC290" i="47"/>
  <c r="AD290" i="47"/>
  <c r="AE290" i="47"/>
  <c r="AF290" i="47"/>
  <c r="AG290" i="47"/>
  <c r="AH290" i="47"/>
  <c r="AI290" i="47"/>
  <c r="AJ290" i="47"/>
  <c r="AK290" i="47"/>
  <c r="AM290" i="47"/>
  <c r="AN290" i="47"/>
  <c r="AO290" i="47"/>
  <c r="AP290" i="47"/>
  <c r="AR290" i="47"/>
  <c r="AS290" i="47"/>
  <c r="AT290" i="47"/>
  <c r="AU290" i="47"/>
  <c r="AW290" i="47"/>
  <c r="AY290" i="47"/>
  <c r="A291" i="47"/>
  <c r="B291" i="47"/>
  <c r="D291" i="47"/>
  <c r="E291" i="47"/>
  <c r="F291" i="47"/>
  <c r="H291" i="47"/>
  <c r="I291" i="47"/>
  <c r="K291" i="47"/>
  <c r="L291" i="47"/>
  <c r="M291" i="47"/>
  <c r="N291" i="47"/>
  <c r="O291" i="47"/>
  <c r="Q291" i="47"/>
  <c r="R291" i="47"/>
  <c r="S291" i="47"/>
  <c r="U291" i="47"/>
  <c r="V291" i="47"/>
  <c r="W291" i="47"/>
  <c r="X291" i="47"/>
  <c r="Y291" i="47"/>
  <c r="Z291" i="47"/>
  <c r="AA291" i="47"/>
  <c r="AC291" i="47"/>
  <c r="AD291" i="47"/>
  <c r="AE291" i="47"/>
  <c r="AF291" i="47"/>
  <c r="AG291" i="47"/>
  <c r="AH291" i="47"/>
  <c r="AI291" i="47"/>
  <c r="AJ291" i="47"/>
  <c r="AK291" i="47"/>
  <c r="AM291" i="47"/>
  <c r="AN291" i="47"/>
  <c r="AO291" i="47"/>
  <c r="AP291" i="47"/>
  <c r="AR291" i="47"/>
  <c r="AS291" i="47"/>
  <c r="AT291" i="47"/>
  <c r="AU291" i="47"/>
  <c r="AW291" i="47"/>
  <c r="AY291" i="47"/>
  <c r="A292" i="47"/>
  <c r="B292" i="47"/>
  <c r="D292" i="47"/>
  <c r="E292" i="47"/>
  <c r="F292" i="47"/>
  <c r="H292" i="47"/>
  <c r="I292" i="47"/>
  <c r="K292" i="47"/>
  <c r="L292" i="47"/>
  <c r="M292" i="47"/>
  <c r="N292" i="47"/>
  <c r="O292" i="47"/>
  <c r="Q292" i="47"/>
  <c r="R292" i="47"/>
  <c r="S292" i="47"/>
  <c r="U292" i="47"/>
  <c r="V292" i="47"/>
  <c r="W292" i="47"/>
  <c r="X292" i="47"/>
  <c r="Y292" i="47"/>
  <c r="Z292" i="47"/>
  <c r="AA292" i="47"/>
  <c r="AC292" i="47"/>
  <c r="AD292" i="47"/>
  <c r="AE292" i="47"/>
  <c r="AF292" i="47"/>
  <c r="AG292" i="47"/>
  <c r="AH292" i="47"/>
  <c r="AI292" i="47"/>
  <c r="AJ292" i="47"/>
  <c r="AK292" i="47"/>
  <c r="AM292" i="47"/>
  <c r="AN292" i="47"/>
  <c r="AO292" i="47"/>
  <c r="AP292" i="47"/>
  <c r="AR292" i="47"/>
  <c r="AS292" i="47"/>
  <c r="AT292" i="47"/>
  <c r="AU292" i="47"/>
  <c r="AW292" i="47"/>
  <c r="AY292" i="47"/>
  <c r="A293" i="47"/>
  <c r="B293" i="47"/>
  <c r="D293" i="47"/>
  <c r="E293" i="47"/>
  <c r="F293" i="47"/>
  <c r="H293" i="47"/>
  <c r="I293" i="47"/>
  <c r="K293" i="47"/>
  <c r="L293" i="47"/>
  <c r="M293" i="47"/>
  <c r="N293" i="47"/>
  <c r="O293" i="47"/>
  <c r="Q293" i="47"/>
  <c r="R293" i="47"/>
  <c r="S293" i="47"/>
  <c r="U293" i="47"/>
  <c r="V293" i="47"/>
  <c r="W293" i="47"/>
  <c r="X293" i="47"/>
  <c r="Y293" i="47"/>
  <c r="Z293" i="47"/>
  <c r="AA293" i="47"/>
  <c r="AC293" i="47"/>
  <c r="AD293" i="47"/>
  <c r="AE293" i="47"/>
  <c r="AF293" i="47"/>
  <c r="AG293" i="47"/>
  <c r="AH293" i="47"/>
  <c r="AI293" i="47"/>
  <c r="AJ293" i="47"/>
  <c r="AK293" i="47"/>
  <c r="AM293" i="47"/>
  <c r="AN293" i="47"/>
  <c r="AO293" i="47"/>
  <c r="AP293" i="47"/>
  <c r="AR293" i="47"/>
  <c r="AS293" i="47"/>
  <c r="AT293" i="47"/>
  <c r="AU293" i="47"/>
  <c r="AW293" i="47"/>
  <c r="AY293" i="47"/>
  <c r="A294" i="47"/>
  <c r="B294" i="47"/>
  <c r="D294" i="47"/>
  <c r="E294" i="47"/>
  <c r="F294" i="47"/>
  <c r="H294" i="47"/>
  <c r="I294" i="47"/>
  <c r="K294" i="47"/>
  <c r="L294" i="47"/>
  <c r="M294" i="47"/>
  <c r="N294" i="47"/>
  <c r="O294" i="47"/>
  <c r="Q294" i="47"/>
  <c r="R294" i="47"/>
  <c r="S294" i="47"/>
  <c r="U294" i="47"/>
  <c r="V294" i="47"/>
  <c r="W294" i="47"/>
  <c r="X294" i="47"/>
  <c r="Y294" i="47"/>
  <c r="Z294" i="47"/>
  <c r="AA294" i="47"/>
  <c r="AC294" i="47"/>
  <c r="AD294" i="47"/>
  <c r="AE294" i="47"/>
  <c r="AF294" i="47"/>
  <c r="AG294" i="47"/>
  <c r="AH294" i="47"/>
  <c r="AI294" i="47"/>
  <c r="AJ294" i="47"/>
  <c r="AK294" i="47"/>
  <c r="AM294" i="47"/>
  <c r="AN294" i="47"/>
  <c r="AO294" i="47"/>
  <c r="AP294" i="47"/>
  <c r="AR294" i="47"/>
  <c r="AS294" i="47"/>
  <c r="AT294" i="47"/>
  <c r="AU294" i="47"/>
  <c r="AW294" i="47"/>
  <c r="AY294" i="47"/>
  <c r="A295" i="47"/>
  <c r="B295" i="47"/>
  <c r="D295" i="47"/>
  <c r="E295" i="47"/>
  <c r="F295" i="47"/>
  <c r="H295" i="47"/>
  <c r="I295" i="47"/>
  <c r="K295" i="47"/>
  <c r="L295" i="47"/>
  <c r="M295" i="47"/>
  <c r="N295" i="47"/>
  <c r="O295" i="47"/>
  <c r="Q295" i="47"/>
  <c r="R295" i="47"/>
  <c r="S295" i="47"/>
  <c r="U295" i="47"/>
  <c r="V295" i="47"/>
  <c r="W295" i="47"/>
  <c r="X295" i="47"/>
  <c r="Y295" i="47"/>
  <c r="Z295" i="47"/>
  <c r="AA295" i="47"/>
  <c r="AC295" i="47"/>
  <c r="AD295" i="47"/>
  <c r="AE295" i="47"/>
  <c r="AF295" i="47"/>
  <c r="AG295" i="47"/>
  <c r="AH295" i="47"/>
  <c r="AI295" i="47"/>
  <c r="AJ295" i="47"/>
  <c r="AK295" i="47"/>
  <c r="AM295" i="47"/>
  <c r="AN295" i="47"/>
  <c r="AO295" i="47"/>
  <c r="AP295" i="47"/>
  <c r="AR295" i="47"/>
  <c r="AS295" i="47"/>
  <c r="AT295" i="47"/>
  <c r="AU295" i="47"/>
  <c r="AW295" i="47"/>
  <c r="AY295" i="47"/>
  <c r="A296" i="47"/>
  <c r="B296" i="47"/>
  <c r="D296" i="47"/>
  <c r="E296" i="47"/>
  <c r="F296" i="47"/>
  <c r="H296" i="47"/>
  <c r="I296" i="47"/>
  <c r="K296" i="47"/>
  <c r="L296" i="47"/>
  <c r="M296" i="47"/>
  <c r="N296" i="47"/>
  <c r="O296" i="47"/>
  <c r="Q296" i="47"/>
  <c r="R296" i="47"/>
  <c r="S296" i="47"/>
  <c r="U296" i="47"/>
  <c r="V296" i="47"/>
  <c r="W296" i="47"/>
  <c r="X296" i="47"/>
  <c r="Y296" i="47"/>
  <c r="Z296" i="47"/>
  <c r="AA296" i="47"/>
  <c r="AC296" i="47"/>
  <c r="AD296" i="47"/>
  <c r="AE296" i="47"/>
  <c r="AF296" i="47"/>
  <c r="AG296" i="47"/>
  <c r="AH296" i="47"/>
  <c r="AI296" i="47"/>
  <c r="AJ296" i="47"/>
  <c r="AK296" i="47"/>
  <c r="AM296" i="47"/>
  <c r="AN296" i="47"/>
  <c r="AO296" i="47"/>
  <c r="AP296" i="47"/>
  <c r="AR296" i="47"/>
  <c r="AS296" i="47"/>
  <c r="AT296" i="47"/>
  <c r="AU296" i="47"/>
  <c r="AW296" i="47"/>
  <c r="AY296" i="47"/>
  <c r="A297" i="47"/>
  <c r="B297" i="47"/>
  <c r="D297" i="47"/>
  <c r="E297" i="47"/>
  <c r="F297" i="47"/>
  <c r="H297" i="47"/>
  <c r="I297" i="47"/>
  <c r="K297" i="47"/>
  <c r="L297" i="47"/>
  <c r="M297" i="47"/>
  <c r="N297" i="47"/>
  <c r="O297" i="47"/>
  <c r="Q297" i="47"/>
  <c r="R297" i="47"/>
  <c r="S297" i="47"/>
  <c r="U297" i="47"/>
  <c r="V297" i="47"/>
  <c r="W297" i="47"/>
  <c r="X297" i="47"/>
  <c r="Y297" i="47"/>
  <c r="Z297" i="47"/>
  <c r="AA297" i="47"/>
  <c r="AC297" i="47"/>
  <c r="AD297" i="47"/>
  <c r="AE297" i="47"/>
  <c r="AF297" i="47"/>
  <c r="AG297" i="47"/>
  <c r="AH297" i="47"/>
  <c r="AI297" i="47"/>
  <c r="AJ297" i="47"/>
  <c r="AK297" i="47"/>
  <c r="AM297" i="47"/>
  <c r="AN297" i="47"/>
  <c r="AO297" i="47"/>
  <c r="AP297" i="47"/>
  <c r="AR297" i="47"/>
  <c r="AS297" i="47"/>
  <c r="AT297" i="47"/>
  <c r="AU297" i="47"/>
  <c r="AW297" i="47"/>
  <c r="AY297" i="47"/>
  <c r="A298" i="47"/>
  <c r="B298" i="47"/>
  <c r="D298" i="47"/>
  <c r="E298" i="47"/>
  <c r="F298" i="47"/>
  <c r="H298" i="47"/>
  <c r="I298" i="47"/>
  <c r="K298" i="47"/>
  <c r="L298" i="47"/>
  <c r="M298" i="47"/>
  <c r="N298" i="47"/>
  <c r="O298" i="47"/>
  <c r="Q298" i="47"/>
  <c r="R298" i="47"/>
  <c r="S298" i="47"/>
  <c r="U298" i="47"/>
  <c r="V298" i="47"/>
  <c r="W298" i="47"/>
  <c r="X298" i="47"/>
  <c r="Y298" i="47"/>
  <c r="Z298" i="47"/>
  <c r="AA298" i="47"/>
  <c r="AC298" i="47"/>
  <c r="AD298" i="47"/>
  <c r="AE298" i="47"/>
  <c r="AF298" i="47"/>
  <c r="AG298" i="47"/>
  <c r="AH298" i="47"/>
  <c r="AI298" i="47"/>
  <c r="AJ298" i="47"/>
  <c r="AK298" i="47"/>
  <c r="AM298" i="47"/>
  <c r="AN298" i="47"/>
  <c r="AO298" i="47"/>
  <c r="AP298" i="47"/>
  <c r="AR298" i="47"/>
  <c r="AS298" i="47"/>
  <c r="AT298" i="47"/>
  <c r="AU298" i="47"/>
  <c r="AW298" i="47"/>
  <c r="AY298" i="47"/>
  <c r="A299" i="47"/>
  <c r="B299" i="47"/>
  <c r="D299" i="47"/>
  <c r="E299" i="47"/>
  <c r="F299" i="47"/>
  <c r="H299" i="47"/>
  <c r="I299" i="47"/>
  <c r="K299" i="47"/>
  <c r="L299" i="47"/>
  <c r="M299" i="47"/>
  <c r="N299" i="47"/>
  <c r="O299" i="47"/>
  <c r="Q299" i="47"/>
  <c r="R299" i="47"/>
  <c r="S299" i="47"/>
  <c r="U299" i="47"/>
  <c r="V299" i="47"/>
  <c r="W299" i="47"/>
  <c r="X299" i="47"/>
  <c r="Y299" i="47"/>
  <c r="Z299" i="47"/>
  <c r="AA299" i="47"/>
  <c r="AC299" i="47"/>
  <c r="AD299" i="47"/>
  <c r="AE299" i="47"/>
  <c r="AF299" i="47"/>
  <c r="AG299" i="47"/>
  <c r="AH299" i="47"/>
  <c r="AI299" i="47"/>
  <c r="AJ299" i="47"/>
  <c r="AK299" i="47"/>
  <c r="AM299" i="47"/>
  <c r="AN299" i="47"/>
  <c r="AO299" i="47"/>
  <c r="AP299" i="47"/>
  <c r="AR299" i="47"/>
  <c r="AS299" i="47"/>
  <c r="AT299" i="47"/>
  <c r="AU299" i="47"/>
  <c r="AW299" i="47"/>
  <c r="AY299" i="47"/>
  <c r="A300" i="47"/>
  <c r="B300" i="47"/>
  <c r="D300" i="47"/>
  <c r="E300" i="47"/>
  <c r="F300" i="47"/>
  <c r="H300" i="47"/>
  <c r="I300" i="47"/>
  <c r="K300" i="47"/>
  <c r="L300" i="47"/>
  <c r="M300" i="47"/>
  <c r="N300" i="47"/>
  <c r="O300" i="47"/>
  <c r="Q300" i="47"/>
  <c r="R300" i="47"/>
  <c r="S300" i="47"/>
  <c r="U300" i="47"/>
  <c r="V300" i="47"/>
  <c r="W300" i="47"/>
  <c r="X300" i="47"/>
  <c r="Y300" i="47"/>
  <c r="Z300" i="47"/>
  <c r="AA300" i="47"/>
  <c r="AC300" i="47"/>
  <c r="AD300" i="47"/>
  <c r="AE300" i="47"/>
  <c r="AF300" i="47"/>
  <c r="AG300" i="47"/>
  <c r="AH300" i="47"/>
  <c r="AI300" i="47"/>
  <c r="AJ300" i="47"/>
  <c r="AK300" i="47"/>
  <c r="AM300" i="47"/>
  <c r="AN300" i="47"/>
  <c r="AO300" i="47"/>
  <c r="AP300" i="47"/>
  <c r="AR300" i="47"/>
  <c r="AS300" i="47"/>
  <c r="AT300" i="47"/>
  <c r="AU300" i="47"/>
  <c r="AW300" i="47"/>
  <c r="AY300" i="47"/>
  <c r="A301" i="47"/>
  <c r="B301" i="47"/>
  <c r="D301" i="47"/>
  <c r="E301" i="47"/>
  <c r="F301" i="47"/>
  <c r="H301" i="47"/>
  <c r="I301" i="47"/>
  <c r="K301" i="47"/>
  <c r="L301" i="47"/>
  <c r="M301" i="47"/>
  <c r="N301" i="47"/>
  <c r="O301" i="47"/>
  <c r="Q301" i="47"/>
  <c r="R301" i="47"/>
  <c r="S301" i="47"/>
  <c r="U301" i="47"/>
  <c r="V301" i="47"/>
  <c r="W301" i="47"/>
  <c r="X301" i="47"/>
  <c r="Y301" i="47"/>
  <c r="Z301" i="47"/>
  <c r="AA301" i="47"/>
  <c r="AC301" i="47"/>
  <c r="AD301" i="47"/>
  <c r="AE301" i="47"/>
  <c r="AF301" i="47"/>
  <c r="AG301" i="47"/>
  <c r="AH301" i="47"/>
  <c r="AI301" i="47"/>
  <c r="AJ301" i="47"/>
  <c r="AK301" i="47"/>
  <c r="AM301" i="47"/>
  <c r="AN301" i="47"/>
  <c r="AO301" i="47"/>
  <c r="AP301" i="47"/>
  <c r="AR301" i="47"/>
  <c r="AS301" i="47"/>
  <c r="AT301" i="47"/>
  <c r="AU301" i="47"/>
  <c r="AW301" i="47"/>
  <c r="AY301" i="47"/>
  <c r="A302" i="47"/>
  <c r="B302" i="47"/>
  <c r="D302" i="47"/>
  <c r="E302" i="47"/>
  <c r="F302" i="47"/>
  <c r="H302" i="47"/>
  <c r="I302" i="47"/>
  <c r="K302" i="47"/>
  <c r="L302" i="47"/>
  <c r="M302" i="47"/>
  <c r="N302" i="47"/>
  <c r="O302" i="47"/>
  <c r="Q302" i="47"/>
  <c r="R302" i="47"/>
  <c r="S302" i="47"/>
  <c r="U302" i="47"/>
  <c r="V302" i="47"/>
  <c r="W302" i="47"/>
  <c r="X302" i="47"/>
  <c r="Y302" i="47"/>
  <c r="Z302" i="47"/>
  <c r="AA302" i="47"/>
  <c r="AC302" i="47"/>
  <c r="AD302" i="47"/>
  <c r="AE302" i="47"/>
  <c r="AF302" i="47"/>
  <c r="AG302" i="47"/>
  <c r="AH302" i="47"/>
  <c r="AI302" i="47"/>
  <c r="AJ302" i="47"/>
  <c r="AK302" i="47"/>
  <c r="AM302" i="47"/>
  <c r="AN302" i="47"/>
  <c r="AO302" i="47"/>
  <c r="AP302" i="47"/>
  <c r="AR302" i="47"/>
  <c r="AS302" i="47"/>
  <c r="AT302" i="47"/>
  <c r="AU302" i="47"/>
  <c r="AW302" i="47"/>
  <c r="AY302" i="47"/>
  <c r="A303" i="47"/>
  <c r="B303" i="47"/>
  <c r="D303" i="47"/>
  <c r="E303" i="47"/>
  <c r="F303" i="47"/>
  <c r="H303" i="47"/>
  <c r="I303" i="47"/>
  <c r="K303" i="47"/>
  <c r="L303" i="47"/>
  <c r="M303" i="47"/>
  <c r="N303" i="47"/>
  <c r="O303" i="47"/>
  <c r="Q303" i="47"/>
  <c r="R303" i="47"/>
  <c r="S303" i="47"/>
  <c r="U303" i="47"/>
  <c r="V303" i="47"/>
  <c r="W303" i="47"/>
  <c r="X303" i="47"/>
  <c r="Y303" i="47"/>
  <c r="Z303" i="47"/>
  <c r="AA303" i="47"/>
  <c r="AC303" i="47"/>
  <c r="AD303" i="47"/>
  <c r="AE303" i="47"/>
  <c r="AF303" i="47"/>
  <c r="AG303" i="47"/>
  <c r="AH303" i="47"/>
  <c r="AI303" i="47"/>
  <c r="AJ303" i="47"/>
  <c r="AK303" i="47"/>
  <c r="AM303" i="47"/>
  <c r="AN303" i="47"/>
  <c r="AO303" i="47"/>
  <c r="AP303" i="47"/>
  <c r="AR303" i="47"/>
  <c r="AS303" i="47"/>
  <c r="AT303" i="47"/>
  <c r="AU303" i="47"/>
  <c r="AW303" i="47"/>
  <c r="AY303" i="47"/>
  <c r="A304" i="47"/>
  <c r="B304" i="47"/>
  <c r="D304" i="47"/>
  <c r="E304" i="47"/>
  <c r="F304" i="47"/>
  <c r="H304" i="47"/>
  <c r="I304" i="47"/>
  <c r="K304" i="47"/>
  <c r="L304" i="47"/>
  <c r="M304" i="47"/>
  <c r="N304" i="47"/>
  <c r="O304" i="47"/>
  <c r="Q304" i="47"/>
  <c r="R304" i="47"/>
  <c r="S304" i="47"/>
  <c r="U304" i="47"/>
  <c r="V304" i="47"/>
  <c r="W304" i="47"/>
  <c r="X304" i="47"/>
  <c r="Y304" i="47"/>
  <c r="Z304" i="47"/>
  <c r="AA304" i="47"/>
  <c r="AC304" i="47"/>
  <c r="AD304" i="47"/>
  <c r="AE304" i="47"/>
  <c r="AF304" i="47"/>
  <c r="AG304" i="47"/>
  <c r="AH304" i="47"/>
  <c r="AI304" i="47"/>
  <c r="AJ304" i="47"/>
  <c r="AK304" i="47"/>
  <c r="AM304" i="47"/>
  <c r="AN304" i="47"/>
  <c r="AO304" i="47"/>
  <c r="AP304" i="47"/>
  <c r="AR304" i="47"/>
  <c r="AS304" i="47"/>
  <c r="AT304" i="47"/>
  <c r="AU304" i="47"/>
  <c r="AW304" i="47"/>
  <c r="AY304" i="47"/>
  <c r="A305" i="47"/>
  <c r="B305" i="47"/>
  <c r="D305" i="47"/>
  <c r="E305" i="47"/>
  <c r="F305" i="47"/>
  <c r="H305" i="47"/>
  <c r="I305" i="47"/>
  <c r="K305" i="47"/>
  <c r="L305" i="47"/>
  <c r="M305" i="47"/>
  <c r="N305" i="47"/>
  <c r="O305" i="47"/>
  <c r="Q305" i="47"/>
  <c r="R305" i="47"/>
  <c r="S305" i="47"/>
  <c r="U305" i="47"/>
  <c r="V305" i="47"/>
  <c r="W305" i="47"/>
  <c r="X305" i="47"/>
  <c r="Y305" i="47"/>
  <c r="Z305" i="47"/>
  <c r="AA305" i="47"/>
  <c r="AC305" i="47"/>
  <c r="AD305" i="47"/>
  <c r="AE305" i="47"/>
  <c r="AF305" i="47"/>
  <c r="AG305" i="47"/>
  <c r="AH305" i="47"/>
  <c r="AI305" i="47"/>
  <c r="AJ305" i="47"/>
  <c r="AK305" i="47"/>
  <c r="AM305" i="47"/>
  <c r="AN305" i="47"/>
  <c r="AO305" i="47"/>
  <c r="AP305" i="47"/>
  <c r="AR305" i="47"/>
  <c r="AS305" i="47"/>
  <c r="AT305" i="47"/>
  <c r="AU305" i="47"/>
  <c r="AW305" i="47"/>
  <c r="AY305" i="47"/>
  <c r="A306" i="47"/>
  <c r="B306" i="47"/>
  <c r="D306" i="47"/>
  <c r="E306" i="47"/>
  <c r="F306" i="47"/>
  <c r="H306" i="47"/>
  <c r="I306" i="47"/>
  <c r="K306" i="47"/>
  <c r="L306" i="47"/>
  <c r="M306" i="47"/>
  <c r="N306" i="47"/>
  <c r="O306" i="47"/>
  <c r="Q306" i="47"/>
  <c r="R306" i="47"/>
  <c r="S306" i="47"/>
  <c r="U306" i="47"/>
  <c r="V306" i="47"/>
  <c r="W306" i="47"/>
  <c r="X306" i="47"/>
  <c r="Y306" i="47"/>
  <c r="Z306" i="47"/>
  <c r="AA306" i="47"/>
  <c r="AC306" i="47"/>
  <c r="AD306" i="47"/>
  <c r="AE306" i="47"/>
  <c r="AF306" i="47"/>
  <c r="AG306" i="47"/>
  <c r="AH306" i="47"/>
  <c r="AI306" i="47"/>
  <c r="AJ306" i="47"/>
  <c r="AK306" i="47"/>
  <c r="AM306" i="47"/>
  <c r="AN306" i="47"/>
  <c r="AO306" i="47"/>
  <c r="AP306" i="47"/>
  <c r="AR306" i="47"/>
  <c r="AS306" i="47"/>
  <c r="AT306" i="47"/>
  <c r="AU306" i="47"/>
  <c r="AW306" i="47"/>
  <c r="AY306" i="47"/>
  <c r="A307" i="47"/>
  <c r="B307" i="47"/>
  <c r="D307" i="47"/>
  <c r="E307" i="47"/>
  <c r="F307" i="47"/>
  <c r="H307" i="47"/>
  <c r="I307" i="47"/>
  <c r="K307" i="47"/>
  <c r="L307" i="47"/>
  <c r="M307" i="47"/>
  <c r="N307" i="47"/>
  <c r="O307" i="47"/>
  <c r="Q307" i="47"/>
  <c r="R307" i="47"/>
  <c r="S307" i="47"/>
  <c r="U307" i="47"/>
  <c r="V307" i="47"/>
  <c r="W307" i="47"/>
  <c r="X307" i="47"/>
  <c r="Y307" i="47"/>
  <c r="Z307" i="47"/>
  <c r="AA307" i="47"/>
  <c r="AC307" i="47"/>
  <c r="AD307" i="47"/>
  <c r="AE307" i="47"/>
  <c r="AF307" i="47"/>
  <c r="AG307" i="47"/>
  <c r="AH307" i="47"/>
  <c r="AI307" i="47"/>
  <c r="AJ307" i="47"/>
  <c r="AK307" i="47"/>
  <c r="AM307" i="47"/>
  <c r="AN307" i="47"/>
  <c r="AO307" i="47"/>
  <c r="AP307" i="47"/>
  <c r="AR307" i="47"/>
  <c r="AS307" i="47"/>
  <c r="AT307" i="47"/>
  <c r="AU307" i="47"/>
  <c r="AW307" i="47"/>
  <c r="AY307" i="47"/>
  <c r="A308" i="47"/>
  <c r="B308" i="47"/>
  <c r="D308" i="47"/>
  <c r="E308" i="47"/>
  <c r="F308" i="47"/>
  <c r="H308" i="47"/>
  <c r="I308" i="47"/>
  <c r="K308" i="47"/>
  <c r="L308" i="47"/>
  <c r="M308" i="47"/>
  <c r="N308" i="47"/>
  <c r="O308" i="47"/>
  <c r="Q308" i="47"/>
  <c r="R308" i="47"/>
  <c r="S308" i="47"/>
  <c r="U308" i="47"/>
  <c r="V308" i="47"/>
  <c r="W308" i="47"/>
  <c r="X308" i="47"/>
  <c r="Y308" i="47"/>
  <c r="Z308" i="47"/>
  <c r="AA308" i="47"/>
  <c r="AC308" i="47"/>
  <c r="AD308" i="47"/>
  <c r="AE308" i="47"/>
  <c r="AF308" i="47"/>
  <c r="AG308" i="47"/>
  <c r="AH308" i="47"/>
  <c r="AI308" i="47"/>
  <c r="AJ308" i="47"/>
  <c r="AK308" i="47"/>
  <c r="AM308" i="47"/>
  <c r="AN308" i="47"/>
  <c r="AO308" i="47"/>
  <c r="AP308" i="47"/>
  <c r="AR308" i="47"/>
  <c r="AS308" i="47"/>
  <c r="AT308" i="47"/>
  <c r="AU308" i="47"/>
  <c r="AW308" i="47"/>
  <c r="AY308" i="47"/>
  <c r="A309" i="47"/>
  <c r="B309" i="47"/>
  <c r="D309" i="47"/>
  <c r="E309" i="47"/>
  <c r="F309" i="47"/>
  <c r="H309" i="47"/>
  <c r="I309" i="47"/>
  <c r="K309" i="47"/>
  <c r="L309" i="47"/>
  <c r="M309" i="47"/>
  <c r="N309" i="47"/>
  <c r="O309" i="47"/>
  <c r="Q309" i="47"/>
  <c r="R309" i="47"/>
  <c r="S309" i="47"/>
  <c r="U309" i="47"/>
  <c r="V309" i="47"/>
  <c r="W309" i="47"/>
  <c r="X309" i="47"/>
  <c r="Y309" i="47"/>
  <c r="Z309" i="47"/>
  <c r="AA309" i="47"/>
  <c r="AC309" i="47"/>
  <c r="AD309" i="47"/>
  <c r="AE309" i="47"/>
  <c r="AF309" i="47"/>
  <c r="AG309" i="47"/>
  <c r="AH309" i="47"/>
  <c r="AI309" i="47"/>
  <c r="AJ309" i="47"/>
  <c r="AK309" i="47"/>
  <c r="AM309" i="47"/>
  <c r="AN309" i="47"/>
  <c r="AO309" i="47"/>
  <c r="AP309" i="47"/>
  <c r="AR309" i="47"/>
  <c r="AS309" i="47"/>
  <c r="AT309" i="47"/>
  <c r="AU309" i="47"/>
  <c r="AW309" i="47"/>
  <c r="AY309" i="47"/>
  <c r="A310" i="47"/>
  <c r="B310" i="47"/>
  <c r="D310" i="47"/>
  <c r="E310" i="47"/>
  <c r="F310" i="47"/>
  <c r="H310" i="47"/>
  <c r="I310" i="47"/>
  <c r="K310" i="47"/>
  <c r="L310" i="47"/>
  <c r="M310" i="47"/>
  <c r="N310" i="47"/>
  <c r="O310" i="47"/>
  <c r="Q310" i="47"/>
  <c r="R310" i="47"/>
  <c r="S310" i="47"/>
  <c r="U310" i="47"/>
  <c r="V310" i="47"/>
  <c r="W310" i="47"/>
  <c r="X310" i="47"/>
  <c r="Y310" i="47"/>
  <c r="Z310" i="47"/>
  <c r="AA310" i="47"/>
  <c r="AC310" i="47"/>
  <c r="AD310" i="47"/>
  <c r="AE310" i="47"/>
  <c r="AF310" i="47"/>
  <c r="AG310" i="47"/>
  <c r="AH310" i="47"/>
  <c r="AI310" i="47"/>
  <c r="AJ310" i="47"/>
  <c r="AK310" i="47"/>
  <c r="AM310" i="47"/>
  <c r="AN310" i="47"/>
  <c r="AO310" i="47"/>
  <c r="AP310" i="47"/>
  <c r="AR310" i="47"/>
  <c r="AS310" i="47"/>
  <c r="AT310" i="47"/>
  <c r="AU310" i="47"/>
  <c r="AW310" i="47"/>
  <c r="AY310" i="47"/>
  <c r="A311" i="47"/>
  <c r="B311" i="47"/>
  <c r="D311" i="47"/>
  <c r="E311" i="47"/>
  <c r="F311" i="47"/>
  <c r="H311" i="47"/>
  <c r="I311" i="47"/>
  <c r="K311" i="47"/>
  <c r="L311" i="47"/>
  <c r="M311" i="47"/>
  <c r="N311" i="47"/>
  <c r="O311" i="47"/>
  <c r="Q311" i="47"/>
  <c r="R311" i="47"/>
  <c r="S311" i="47"/>
  <c r="U311" i="47"/>
  <c r="V311" i="47"/>
  <c r="W311" i="47"/>
  <c r="X311" i="47"/>
  <c r="Y311" i="47"/>
  <c r="Z311" i="47"/>
  <c r="AA311" i="47"/>
  <c r="AC311" i="47"/>
  <c r="AD311" i="47"/>
  <c r="AE311" i="47"/>
  <c r="AF311" i="47"/>
  <c r="AG311" i="47"/>
  <c r="AH311" i="47"/>
  <c r="AI311" i="47"/>
  <c r="AJ311" i="47"/>
  <c r="AK311" i="47"/>
  <c r="AM311" i="47"/>
  <c r="AN311" i="47"/>
  <c r="AO311" i="47"/>
  <c r="AP311" i="47"/>
  <c r="AR311" i="47"/>
  <c r="AS311" i="47"/>
  <c r="AT311" i="47"/>
  <c r="AU311" i="47"/>
  <c r="AW311" i="47"/>
  <c r="AY311" i="47"/>
  <c r="A312" i="47"/>
  <c r="B312" i="47"/>
  <c r="D312" i="47"/>
  <c r="E312" i="47"/>
  <c r="F312" i="47"/>
  <c r="H312" i="47"/>
  <c r="I312" i="47"/>
  <c r="K312" i="47"/>
  <c r="L312" i="47"/>
  <c r="M312" i="47"/>
  <c r="N312" i="47"/>
  <c r="O312" i="47"/>
  <c r="Q312" i="47"/>
  <c r="R312" i="47"/>
  <c r="S312" i="47"/>
  <c r="U312" i="47"/>
  <c r="V312" i="47"/>
  <c r="W312" i="47"/>
  <c r="X312" i="47"/>
  <c r="Y312" i="47"/>
  <c r="Z312" i="47"/>
  <c r="AA312" i="47"/>
  <c r="AC312" i="47"/>
  <c r="AD312" i="47"/>
  <c r="AE312" i="47"/>
  <c r="AF312" i="47"/>
  <c r="AG312" i="47"/>
  <c r="AH312" i="47"/>
  <c r="AI312" i="47"/>
  <c r="AJ312" i="47"/>
  <c r="AK312" i="47"/>
  <c r="AM312" i="47"/>
  <c r="AN312" i="47"/>
  <c r="AO312" i="47"/>
  <c r="AP312" i="47"/>
  <c r="AR312" i="47"/>
  <c r="AS312" i="47"/>
  <c r="AT312" i="47"/>
  <c r="AU312" i="47"/>
  <c r="AW312" i="47"/>
  <c r="AY312" i="47"/>
  <c r="A313" i="47"/>
  <c r="B313" i="47"/>
  <c r="D313" i="47"/>
  <c r="E313" i="47"/>
  <c r="F313" i="47"/>
  <c r="H313" i="47"/>
  <c r="I313" i="47"/>
  <c r="K313" i="47"/>
  <c r="L313" i="47"/>
  <c r="M313" i="47"/>
  <c r="N313" i="47"/>
  <c r="O313" i="47"/>
  <c r="Q313" i="47"/>
  <c r="R313" i="47"/>
  <c r="S313" i="47"/>
  <c r="U313" i="47"/>
  <c r="V313" i="47"/>
  <c r="W313" i="47"/>
  <c r="X313" i="47"/>
  <c r="Y313" i="47"/>
  <c r="Z313" i="47"/>
  <c r="AA313" i="47"/>
  <c r="AC313" i="47"/>
  <c r="AD313" i="47"/>
  <c r="AE313" i="47"/>
  <c r="AF313" i="47"/>
  <c r="AG313" i="47"/>
  <c r="AH313" i="47"/>
  <c r="AI313" i="47"/>
  <c r="AJ313" i="47"/>
  <c r="AK313" i="47"/>
  <c r="AM313" i="47"/>
  <c r="AN313" i="47"/>
  <c r="AO313" i="47"/>
  <c r="AP313" i="47"/>
  <c r="AR313" i="47"/>
  <c r="AS313" i="47"/>
  <c r="AT313" i="47"/>
  <c r="AU313" i="47"/>
  <c r="AW313" i="47"/>
  <c r="AY313" i="47"/>
  <c r="A314" i="47"/>
  <c r="B314" i="47"/>
  <c r="D314" i="47"/>
  <c r="E314" i="47"/>
  <c r="F314" i="47"/>
  <c r="H314" i="47"/>
  <c r="I314" i="47"/>
  <c r="K314" i="47"/>
  <c r="L314" i="47"/>
  <c r="M314" i="47"/>
  <c r="N314" i="47"/>
  <c r="O314" i="47"/>
  <c r="Q314" i="47"/>
  <c r="R314" i="47"/>
  <c r="S314" i="47"/>
  <c r="U314" i="47"/>
  <c r="V314" i="47"/>
  <c r="W314" i="47"/>
  <c r="X314" i="47"/>
  <c r="Y314" i="47"/>
  <c r="Z314" i="47"/>
  <c r="AA314" i="47"/>
  <c r="AC314" i="47"/>
  <c r="AD314" i="47"/>
  <c r="AE314" i="47"/>
  <c r="AF314" i="47"/>
  <c r="AG314" i="47"/>
  <c r="AH314" i="47"/>
  <c r="AI314" i="47"/>
  <c r="AJ314" i="47"/>
  <c r="AK314" i="47"/>
  <c r="AM314" i="47"/>
  <c r="AN314" i="47"/>
  <c r="AO314" i="47"/>
  <c r="AP314" i="47"/>
  <c r="AR314" i="47"/>
  <c r="AS314" i="47"/>
  <c r="AT314" i="47"/>
  <c r="AU314" i="47"/>
  <c r="AW314" i="47"/>
  <c r="AY314" i="47"/>
  <c r="A315" i="47"/>
  <c r="B315" i="47"/>
  <c r="D315" i="47"/>
  <c r="E315" i="47"/>
  <c r="F315" i="47"/>
  <c r="H315" i="47"/>
  <c r="I315" i="47"/>
  <c r="K315" i="47"/>
  <c r="L315" i="47"/>
  <c r="M315" i="47"/>
  <c r="N315" i="47"/>
  <c r="O315" i="47"/>
  <c r="Q315" i="47"/>
  <c r="R315" i="47"/>
  <c r="S315" i="47"/>
  <c r="U315" i="47"/>
  <c r="V315" i="47"/>
  <c r="W315" i="47"/>
  <c r="X315" i="47"/>
  <c r="Y315" i="47"/>
  <c r="Z315" i="47"/>
  <c r="AA315" i="47"/>
  <c r="AC315" i="47"/>
  <c r="AD315" i="47"/>
  <c r="AE315" i="47"/>
  <c r="AF315" i="47"/>
  <c r="AG315" i="47"/>
  <c r="AH315" i="47"/>
  <c r="AI315" i="47"/>
  <c r="AJ315" i="47"/>
  <c r="AK315" i="47"/>
  <c r="AM315" i="47"/>
  <c r="AN315" i="47"/>
  <c r="AO315" i="47"/>
  <c r="AP315" i="47"/>
  <c r="AR315" i="47"/>
  <c r="AS315" i="47"/>
  <c r="AT315" i="47"/>
  <c r="AU315" i="47"/>
  <c r="AW315" i="47"/>
  <c r="AY315" i="47"/>
  <c r="A316" i="47"/>
  <c r="B316" i="47"/>
  <c r="D316" i="47"/>
  <c r="E316" i="47"/>
  <c r="F316" i="47"/>
  <c r="H316" i="47"/>
  <c r="I316" i="47"/>
  <c r="K316" i="47"/>
  <c r="L316" i="47"/>
  <c r="M316" i="47"/>
  <c r="N316" i="47"/>
  <c r="O316" i="47"/>
  <c r="Q316" i="47"/>
  <c r="R316" i="47"/>
  <c r="S316" i="47"/>
  <c r="U316" i="47"/>
  <c r="V316" i="47"/>
  <c r="W316" i="47"/>
  <c r="X316" i="47"/>
  <c r="Y316" i="47"/>
  <c r="Z316" i="47"/>
  <c r="AA316" i="47"/>
  <c r="AC316" i="47"/>
  <c r="AD316" i="47"/>
  <c r="AE316" i="47"/>
  <c r="AF316" i="47"/>
  <c r="AG316" i="47"/>
  <c r="AH316" i="47"/>
  <c r="AI316" i="47"/>
  <c r="AJ316" i="47"/>
  <c r="AK316" i="47"/>
  <c r="AM316" i="47"/>
  <c r="AN316" i="47"/>
  <c r="AO316" i="47"/>
  <c r="AP316" i="47"/>
  <c r="AR316" i="47"/>
  <c r="AS316" i="47"/>
  <c r="AT316" i="47"/>
  <c r="AU316" i="47"/>
  <c r="AW316" i="47"/>
  <c r="AY316" i="47"/>
  <c r="A317" i="47"/>
  <c r="B317" i="47"/>
  <c r="D317" i="47"/>
  <c r="E317" i="47"/>
  <c r="F317" i="47"/>
  <c r="H317" i="47"/>
  <c r="I317" i="47"/>
  <c r="K317" i="47"/>
  <c r="L317" i="47"/>
  <c r="M317" i="47"/>
  <c r="N317" i="47"/>
  <c r="O317" i="47"/>
  <c r="Q317" i="47"/>
  <c r="R317" i="47"/>
  <c r="S317" i="47"/>
  <c r="U317" i="47"/>
  <c r="V317" i="47"/>
  <c r="W317" i="47"/>
  <c r="X317" i="47"/>
  <c r="Y317" i="47"/>
  <c r="Z317" i="47"/>
  <c r="AA317" i="47"/>
  <c r="AC317" i="47"/>
  <c r="AD317" i="47"/>
  <c r="AE317" i="47"/>
  <c r="AF317" i="47"/>
  <c r="AG317" i="47"/>
  <c r="AH317" i="47"/>
  <c r="AI317" i="47"/>
  <c r="AJ317" i="47"/>
  <c r="AK317" i="47"/>
  <c r="AM317" i="47"/>
  <c r="AN317" i="47"/>
  <c r="AO317" i="47"/>
  <c r="AP317" i="47"/>
  <c r="AR317" i="47"/>
  <c r="AS317" i="47"/>
  <c r="AT317" i="47"/>
  <c r="AU317" i="47"/>
  <c r="AW317" i="47"/>
  <c r="AY317" i="47"/>
  <c r="A318" i="47"/>
  <c r="B318" i="47"/>
  <c r="D318" i="47"/>
  <c r="E318" i="47"/>
  <c r="F318" i="47"/>
  <c r="H318" i="47"/>
  <c r="I318" i="47"/>
  <c r="K318" i="47"/>
  <c r="L318" i="47"/>
  <c r="M318" i="47"/>
  <c r="N318" i="47"/>
  <c r="O318" i="47"/>
  <c r="Q318" i="47"/>
  <c r="R318" i="47"/>
  <c r="S318" i="47"/>
  <c r="U318" i="47"/>
  <c r="V318" i="47"/>
  <c r="W318" i="47"/>
  <c r="X318" i="47"/>
  <c r="Y318" i="47"/>
  <c r="Z318" i="47"/>
  <c r="AA318" i="47"/>
  <c r="AC318" i="47"/>
  <c r="AD318" i="47"/>
  <c r="AE318" i="47"/>
  <c r="AF318" i="47"/>
  <c r="AG318" i="47"/>
  <c r="AH318" i="47"/>
  <c r="AI318" i="47"/>
  <c r="AJ318" i="47"/>
  <c r="AK318" i="47"/>
  <c r="AM318" i="47"/>
  <c r="AN318" i="47"/>
  <c r="AO318" i="47"/>
  <c r="AP318" i="47"/>
  <c r="AR318" i="47"/>
  <c r="AS318" i="47"/>
  <c r="AT318" i="47"/>
  <c r="AU318" i="47"/>
  <c r="AW318" i="47"/>
  <c r="AY318" i="47"/>
  <c r="A319" i="47"/>
  <c r="B319" i="47"/>
  <c r="D319" i="47"/>
  <c r="E319" i="47"/>
  <c r="F319" i="47"/>
  <c r="H319" i="47"/>
  <c r="I319" i="47"/>
  <c r="K319" i="47"/>
  <c r="L319" i="47"/>
  <c r="M319" i="47"/>
  <c r="N319" i="47"/>
  <c r="O319" i="47"/>
  <c r="Q319" i="47"/>
  <c r="R319" i="47"/>
  <c r="S319" i="47"/>
  <c r="U319" i="47"/>
  <c r="V319" i="47"/>
  <c r="W319" i="47"/>
  <c r="X319" i="47"/>
  <c r="Y319" i="47"/>
  <c r="Z319" i="47"/>
  <c r="AA319" i="47"/>
  <c r="AC319" i="47"/>
  <c r="AD319" i="47"/>
  <c r="AE319" i="47"/>
  <c r="AF319" i="47"/>
  <c r="AG319" i="47"/>
  <c r="AH319" i="47"/>
  <c r="AI319" i="47"/>
  <c r="AJ319" i="47"/>
  <c r="AK319" i="47"/>
  <c r="AM319" i="47"/>
  <c r="AN319" i="47"/>
  <c r="AO319" i="47"/>
  <c r="AP319" i="47"/>
  <c r="AR319" i="47"/>
  <c r="AS319" i="47"/>
  <c r="AT319" i="47"/>
  <c r="AU319" i="47"/>
  <c r="AW319" i="47"/>
  <c r="AY319" i="47"/>
  <c r="A320" i="47"/>
  <c r="B320" i="47"/>
  <c r="D320" i="47"/>
  <c r="E320" i="47"/>
  <c r="F320" i="47"/>
  <c r="H320" i="47"/>
  <c r="I320" i="47"/>
  <c r="K320" i="47"/>
  <c r="L320" i="47"/>
  <c r="M320" i="47"/>
  <c r="N320" i="47"/>
  <c r="O320" i="47"/>
  <c r="Q320" i="47"/>
  <c r="R320" i="47"/>
  <c r="S320" i="47"/>
  <c r="U320" i="47"/>
  <c r="V320" i="47"/>
  <c r="W320" i="47"/>
  <c r="X320" i="47"/>
  <c r="Y320" i="47"/>
  <c r="Z320" i="47"/>
  <c r="AA320" i="47"/>
  <c r="AC320" i="47"/>
  <c r="AD320" i="47"/>
  <c r="AE320" i="47"/>
  <c r="AF320" i="47"/>
  <c r="AG320" i="47"/>
  <c r="AH320" i="47"/>
  <c r="AI320" i="47"/>
  <c r="AJ320" i="47"/>
  <c r="AK320" i="47"/>
  <c r="AM320" i="47"/>
  <c r="AN320" i="47"/>
  <c r="AO320" i="47"/>
  <c r="AP320" i="47"/>
  <c r="AR320" i="47"/>
  <c r="AS320" i="47"/>
  <c r="AT320" i="47"/>
  <c r="AU320" i="47"/>
  <c r="AW320" i="47"/>
  <c r="AY320" i="47"/>
  <c r="A321" i="47"/>
  <c r="B321" i="47"/>
  <c r="D321" i="47"/>
  <c r="E321" i="47"/>
  <c r="F321" i="47"/>
  <c r="H321" i="47"/>
  <c r="I321" i="47"/>
  <c r="K321" i="47"/>
  <c r="L321" i="47"/>
  <c r="M321" i="47"/>
  <c r="N321" i="47"/>
  <c r="O321" i="47"/>
  <c r="Q321" i="47"/>
  <c r="R321" i="47"/>
  <c r="S321" i="47"/>
  <c r="U321" i="47"/>
  <c r="V321" i="47"/>
  <c r="W321" i="47"/>
  <c r="X321" i="47"/>
  <c r="Y321" i="47"/>
  <c r="Z321" i="47"/>
  <c r="AA321" i="47"/>
  <c r="AC321" i="47"/>
  <c r="AD321" i="47"/>
  <c r="AE321" i="47"/>
  <c r="AF321" i="47"/>
  <c r="AG321" i="47"/>
  <c r="AH321" i="47"/>
  <c r="AI321" i="47"/>
  <c r="AJ321" i="47"/>
  <c r="AK321" i="47"/>
  <c r="AM321" i="47"/>
  <c r="AN321" i="47"/>
  <c r="AO321" i="47"/>
  <c r="AP321" i="47"/>
  <c r="AR321" i="47"/>
  <c r="AS321" i="47"/>
  <c r="AT321" i="47"/>
  <c r="AU321" i="47"/>
  <c r="AW321" i="47"/>
  <c r="AY321" i="47"/>
  <c r="A322" i="47"/>
  <c r="B322" i="47"/>
  <c r="D322" i="47"/>
  <c r="E322" i="47"/>
  <c r="F322" i="47"/>
  <c r="H322" i="47"/>
  <c r="I322" i="47"/>
  <c r="K322" i="47"/>
  <c r="L322" i="47"/>
  <c r="M322" i="47"/>
  <c r="N322" i="47"/>
  <c r="O322" i="47"/>
  <c r="Q322" i="47"/>
  <c r="R322" i="47"/>
  <c r="S322" i="47"/>
  <c r="U322" i="47"/>
  <c r="V322" i="47"/>
  <c r="W322" i="47"/>
  <c r="X322" i="47"/>
  <c r="Y322" i="47"/>
  <c r="Z322" i="47"/>
  <c r="AA322" i="47"/>
  <c r="AC322" i="47"/>
  <c r="AD322" i="47"/>
  <c r="AE322" i="47"/>
  <c r="AF322" i="47"/>
  <c r="AG322" i="47"/>
  <c r="AH322" i="47"/>
  <c r="AI322" i="47"/>
  <c r="AJ322" i="47"/>
  <c r="AK322" i="47"/>
  <c r="AM322" i="47"/>
  <c r="AN322" i="47"/>
  <c r="AO322" i="47"/>
  <c r="AP322" i="47"/>
  <c r="AR322" i="47"/>
  <c r="AS322" i="47"/>
  <c r="AT322" i="47"/>
  <c r="AU322" i="47"/>
  <c r="AW322" i="47"/>
  <c r="AY322" i="47"/>
  <c r="A323" i="47"/>
  <c r="B323" i="47"/>
  <c r="D323" i="47"/>
  <c r="E323" i="47"/>
  <c r="F323" i="47"/>
  <c r="H323" i="47"/>
  <c r="I323" i="47"/>
  <c r="K323" i="47"/>
  <c r="L323" i="47"/>
  <c r="M323" i="47"/>
  <c r="N323" i="47"/>
  <c r="O323" i="47"/>
  <c r="Q323" i="47"/>
  <c r="R323" i="47"/>
  <c r="S323" i="47"/>
  <c r="U323" i="47"/>
  <c r="V323" i="47"/>
  <c r="W323" i="47"/>
  <c r="X323" i="47"/>
  <c r="Y323" i="47"/>
  <c r="Z323" i="47"/>
  <c r="AA323" i="47"/>
  <c r="AC323" i="47"/>
  <c r="AD323" i="47"/>
  <c r="AE323" i="47"/>
  <c r="AF323" i="47"/>
  <c r="AG323" i="47"/>
  <c r="AH323" i="47"/>
  <c r="AI323" i="47"/>
  <c r="AJ323" i="47"/>
  <c r="AK323" i="47"/>
  <c r="AM323" i="47"/>
  <c r="AN323" i="47"/>
  <c r="AO323" i="47"/>
  <c r="AP323" i="47"/>
  <c r="AR323" i="47"/>
  <c r="AS323" i="47"/>
  <c r="AT323" i="47"/>
  <c r="AU323" i="47"/>
  <c r="AW323" i="47"/>
  <c r="AY323" i="47"/>
  <c r="A324" i="47"/>
  <c r="B324" i="47"/>
  <c r="D324" i="47"/>
  <c r="E324" i="47"/>
  <c r="F324" i="47"/>
  <c r="H324" i="47"/>
  <c r="I324" i="47"/>
  <c r="K324" i="47"/>
  <c r="L324" i="47"/>
  <c r="M324" i="47"/>
  <c r="N324" i="47"/>
  <c r="O324" i="47"/>
  <c r="Q324" i="47"/>
  <c r="R324" i="47"/>
  <c r="S324" i="47"/>
  <c r="U324" i="47"/>
  <c r="V324" i="47"/>
  <c r="W324" i="47"/>
  <c r="X324" i="47"/>
  <c r="Y324" i="47"/>
  <c r="Z324" i="47"/>
  <c r="AA324" i="47"/>
  <c r="AC324" i="47"/>
  <c r="AD324" i="47"/>
  <c r="AE324" i="47"/>
  <c r="AF324" i="47"/>
  <c r="AG324" i="47"/>
  <c r="AH324" i="47"/>
  <c r="AI324" i="47"/>
  <c r="AJ324" i="47"/>
  <c r="AK324" i="47"/>
  <c r="AM324" i="47"/>
  <c r="AN324" i="47"/>
  <c r="AO324" i="47"/>
  <c r="AP324" i="47"/>
  <c r="AR324" i="47"/>
  <c r="AS324" i="47"/>
  <c r="AT324" i="47"/>
  <c r="AU324" i="47"/>
  <c r="AW324" i="47"/>
  <c r="AY324" i="47"/>
  <c r="A325" i="47"/>
  <c r="B325" i="47"/>
  <c r="D325" i="47"/>
  <c r="E325" i="47"/>
  <c r="F325" i="47"/>
  <c r="H325" i="47"/>
  <c r="I325" i="47"/>
  <c r="K325" i="47"/>
  <c r="L325" i="47"/>
  <c r="M325" i="47"/>
  <c r="N325" i="47"/>
  <c r="O325" i="47"/>
  <c r="Q325" i="47"/>
  <c r="R325" i="47"/>
  <c r="S325" i="47"/>
  <c r="U325" i="47"/>
  <c r="V325" i="47"/>
  <c r="W325" i="47"/>
  <c r="X325" i="47"/>
  <c r="Y325" i="47"/>
  <c r="Z325" i="47"/>
  <c r="AA325" i="47"/>
  <c r="AC325" i="47"/>
  <c r="AD325" i="47"/>
  <c r="AE325" i="47"/>
  <c r="AF325" i="47"/>
  <c r="AG325" i="47"/>
  <c r="AH325" i="47"/>
  <c r="AI325" i="47"/>
  <c r="AJ325" i="47"/>
  <c r="AK325" i="47"/>
  <c r="AM325" i="47"/>
  <c r="AN325" i="47"/>
  <c r="AO325" i="47"/>
  <c r="AP325" i="47"/>
  <c r="AR325" i="47"/>
  <c r="AS325" i="47"/>
  <c r="AT325" i="47"/>
  <c r="AU325" i="47"/>
  <c r="AW325" i="47"/>
  <c r="AY325" i="47"/>
  <c r="A326" i="47"/>
  <c r="B326" i="47"/>
  <c r="D326" i="47"/>
  <c r="E326" i="47"/>
  <c r="F326" i="47"/>
  <c r="H326" i="47"/>
  <c r="I326" i="47"/>
  <c r="K326" i="47"/>
  <c r="L326" i="47"/>
  <c r="M326" i="47"/>
  <c r="N326" i="47"/>
  <c r="O326" i="47"/>
  <c r="Q326" i="47"/>
  <c r="R326" i="47"/>
  <c r="S326" i="47"/>
  <c r="U326" i="47"/>
  <c r="V326" i="47"/>
  <c r="W326" i="47"/>
  <c r="X326" i="47"/>
  <c r="Y326" i="47"/>
  <c r="Z326" i="47"/>
  <c r="AA326" i="47"/>
  <c r="AC326" i="47"/>
  <c r="AD326" i="47"/>
  <c r="AE326" i="47"/>
  <c r="AF326" i="47"/>
  <c r="AG326" i="47"/>
  <c r="AH326" i="47"/>
  <c r="AI326" i="47"/>
  <c r="AJ326" i="47"/>
  <c r="AK326" i="47"/>
  <c r="AM326" i="47"/>
  <c r="AN326" i="47"/>
  <c r="AO326" i="47"/>
  <c r="AP326" i="47"/>
  <c r="AR326" i="47"/>
  <c r="AS326" i="47"/>
  <c r="AT326" i="47"/>
  <c r="AU326" i="47"/>
  <c r="AW326" i="47"/>
  <c r="AY326" i="47"/>
  <c r="A327" i="47"/>
  <c r="B327" i="47"/>
  <c r="D327" i="47"/>
  <c r="E327" i="47"/>
  <c r="F327" i="47"/>
  <c r="H327" i="47"/>
  <c r="I327" i="47"/>
  <c r="K327" i="47"/>
  <c r="L327" i="47"/>
  <c r="M327" i="47"/>
  <c r="N327" i="47"/>
  <c r="O327" i="47"/>
  <c r="Q327" i="47"/>
  <c r="R327" i="47"/>
  <c r="S327" i="47"/>
  <c r="U327" i="47"/>
  <c r="V327" i="47"/>
  <c r="W327" i="47"/>
  <c r="X327" i="47"/>
  <c r="Y327" i="47"/>
  <c r="Z327" i="47"/>
  <c r="AA327" i="47"/>
  <c r="AC327" i="47"/>
  <c r="AD327" i="47"/>
  <c r="AE327" i="47"/>
  <c r="AF327" i="47"/>
  <c r="AG327" i="47"/>
  <c r="AH327" i="47"/>
  <c r="AI327" i="47"/>
  <c r="AJ327" i="47"/>
  <c r="AK327" i="47"/>
  <c r="AM327" i="47"/>
  <c r="AN327" i="47"/>
  <c r="AO327" i="47"/>
  <c r="AP327" i="47"/>
  <c r="AR327" i="47"/>
  <c r="AS327" i="47"/>
  <c r="AT327" i="47"/>
  <c r="AU327" i="47"/>
  <c r="AW327" i="47"/>
  <c r="AY327" i="47"/>
  <c r="A328" i="47"/>
  <c r="B328" i="47"/>
  <c r="D328" i="47"/>
  <c r="E328" i="47"/>
  <c r="F328" i="47"/>
  <c r="H328" i="47"/>
  <c r="I328" i="47"/>
  <c r="K328" i="47"/>
  <c r="L328" i="47"/>
  <c r="M328" i="47"/>
  <c r="N328" i="47"/>
  <c r="O328" i="47"/>
  <c r="Q328" i="47"/>
  <c r="R328" i="47"/>
  <c r="S328" i="47"/>
  <c r="U328" i="47"/>
  <c r="V328" i="47"/>
  <c r="W328" i="47"/>
  <c r="X328" i="47"/>
  <c r="Y328" i="47"/>
  <c r="Z328" i="47"/>
  <c r="AA328" i="47"/>
  <c r="AC328" i="47"/>
  <c r="AD328" i="47"/>
  <c r="AE328" i="47"/>
  <c r="AF328" i="47"/>
  <c r="AG328" i="47"/>
  <c r="AH328" i="47"/>
  <c r="AI328" i="47"/>
  <c r="AJ328" i="47"/>
  <c r="AK328" i="47"/>
  <c r="AM328" i="47"/>
  <c r="AN328" i="47"/>
  <c r="AO328" i="47"/>
  <c r="AP328" i="47"/>
  <c r="AR328" i="47"/>
  <c r="AS328" i="47"/>
  <c r="AT328" i="47"/>
  <c r="AU328" i="47"/>
  <c r="AW328" i="47"/>
  <c r="AY328" i="47"/>
  <c r="A329" i="47"/>
  <c r="B329" i="47"/>
  <c r="D329" i="47"/>
  <c r="E329" i="47"/>
  <c r="F329" i="47"/>
  <c r="H329" i="47"/>
  <c r="I329" i="47"/>
  <c r="K329" i="47"/>
  <c r="L329" i="47"/>
  <c r="M329" i="47"/>
  <c r="N329" i="47"/>
  <c r="O329" i="47"/>
  <c r="Q329" i="47"/>
  <c r="R329" i="47"/>
  <c r="S329" i="47"/>
  <c r="U329" i="47"/>
  <c r="V329" i="47"/>
  <c r="W329" i="47"/>
  <c r="X329" i="47"/>
  <c r="Y329" i="47"/>
  <c r="Z329" i="47"/>
  <c r="AA329" i="47"/>
  <c r="AC329" i="47"/>
  <c r="AD329" i="47"/>
  <c r="AE329" i="47"/>
  <c r="AF329" i="47"/>
  <c r="AG329" i="47"/>
  <c r="AH329" i="47"/>
  <c r="AI329" i="47"/>
  <c r="AJ329" i="47"/>
  <c r="AK329" i="47"/>
  <c r="AM329" i="47"/>
  <c r="AN329" i="47"/>
  <c r="AO329" i="47"/>
  <c r="AP329" i="47"/>
  <c r="AR329" i="47"/>
  <c r="AS329" i="47"/>
  <c r="AT329" i="47"/>
  <c r="AU329" i="47"/>
  <c r="AW329" i="47"/>
  <c r="AY329" i="47"/>
  <c r="A330" i="47"/>
  <c r="B330" i="47"/>
  <c r="D330" i="47"/>
  <c r="E330" i="47"/>
  <c r="F330" i="47"/>
  <c r="H330" i="47"/>
  <c r="I330" i="47"/>
  <c r="K330" i="47"/>
  <c r="L330" i="47"/>
  <c r="M330" i="47"/>
  <c r="N330" i="47"/>
  <c r="O330" i="47"/>
  <c r="Q330" i="47"/>
  <c r="R330" i="47"/>
  <c r="S330" i="47"/>
  <c r="U330" i="47"/>
  <c r="V330" i="47"/>
  <c r="W330" i="47"/>
  <c r="X330" i="47"/>
  <c r="Y330" i="47"/>
  <c r="Z330" i="47"/>
  <c r="AA330" i="47"/>
  <c r="AC330" i="47"/>
  <c r="AD330" i="47"/>
  <c r="AE330" i="47"/>
  <c r="AF330" i="47"/>
  <c r="AG330" i="47"/>
  <c r="AH330" i="47"/>
  <c r="AI330" i="47"/>
  <c r="AJ330" i="47"/>
  <c r="AK330" i="47"/>
  <c r="AM330" i="47"/>
  <c r="AN330" i="47"/>
  <c r="AO330" i="47"/>
  <c r="AP330" i="47"/>
  <c r="AR330" i="47"/>
  <c r="AS330" i="47"/>
  <c r="AT330" i="47"/>
  <c r="AU330" i="47"/>
  <c r="AW330" i="47"/>
  <c r="AY330" i="47"/>
  <c r="A331" i="47"/>
  <c r="B331" i="47"/>
  <c r="D331" i="47"/>
  <c r="E331" i="47"/>
  <c r="F331" i="47"/>
  <c r="H331" i="47"/>
  <c r="I331" i="47"/>
  <c r="K331" i="47"/>
  <c r="L331" i="47"/>
  <c r="M331" i="47"/>
  <c r="N331" i="47"/>
  <c r="O331" i="47"/>
  <c r="Q331" i="47"/>
  <c r="R331" i="47"/>
  <c r="S331" i="47"/>
  <c r="U331" i="47"/>
  <c r="V331" i="47"/>
  <c r="W331" i="47"/>
  <c r="X331" i="47"/>
  <c r="Y331" i="47"/>
  <c r="Z331" i="47"/>
  <c r="AA331" i="47"/>
  <c r="AC331" i="47"/>
  <c r="AD331" i="47"/>
  <c r="AE331" i="47"/>
  <c r="AF331" i="47"/>
  <c r="AG331" i="47"/>
  <c r="AH331" i="47"/>
  <c r="AI331" i="47"/>
  <c r="AJ331" i="47"/>
  <c r="AK331" i="47"/>
  <c r="AM331" i="47"/>
  <c r="AN331" i="47"/>
  <c r="AO331" i="47"/>
  <c r="AP331" i="47"/>
  <c r="AR331" i="47"/>
  <c r="AS331" i="47"/>
  <c r="AT331" i="47"/>
  <c r="AU331" i="47"/>
  <c r="AW331" i="47"/>
  <c r="AY331" i="47"/>
  <c r="A332" i="47"/>
  <c r="B332" i="47"/>
  <c r="D332" i="47"/>
  <c r="E332" i="47"/>
  <c r="F332" i="47"/>
  <c r="H332" i="47"/>
  <c r="I332" i="47"/>
  <c r="K332" i="47"/>
  <c r="L332" i="47"/>
  <c r="M332" i="47"/>
  <c r="N332" i="47"/>
  <c r="O332" i="47"/>
  <c r="Q332" i="47"/>
  <c r="R332" i="47"/>
  <c r="S332" i="47"/>
  <c r="U332" i="47"/>
  <c r="V332" i="47"/>
  <c r="W332" i="47"/>
  <c r="X332" i="47"/>
  <c r="Y332" i="47"/>
  <c r="Z332" i="47"/>
  <c r="AA332" i="47"/>
  <c r="AC332" i="47"/>
  <c r="AD332" i="47"/>
  <c r="AE332" i="47"/>
  <c r="AF332" i="47"/>
  <c r="AG332" i="47"/>
  <c r="AH332" i="47"/>
  <c r="AI332" i="47"/>
  <c r="AJ332" i="47"/>
  <c r="AK332" i="47"/>
  <c r="AM332" i="47"/>
  <c r="AN332" i="47"/>
  <c r="AO332" i="47"/>
  <c r="AP332" i="47"/>
  <c r="AR332" i="47"/>
  <c r="AS332" i="47"/>
  <c r="AT332" i="47"/>
  <c r="AU332" i="47"/>
  <c r="AW332" i="47"/>
  <c r="AY332" i="47"/>
  <c r="A333" i="47"/>
  <c r="B333" i="47"/>
  <c r="D333" i="47"/>
  <c r="E333" i="47"/>
  <c r="F333" i="47"/>
  <c r="H333" i="47"/>
  <c r="I333" i="47"/>
  <c r="K333" i="47"/>
  <c r="L333" i="47"/>
  <c r="M333" i="47"/>
  <c r="N333" i="47"/>
  <c r="O333" i="47"/>
  <c r="Q333" i="47"/>
  <c r="R333" i="47"/>
  <c r="S333" i="47"/>
  <c r="U333" i="47"/>
  <c r="V333" i="47"/>
  <c r="W333" i="47"/>
  <c r="X333" i="47"/>
  <c r="Y333" i="47"/>
  <c r="Z333" i="47"/>
  <c r="AA333" i="47"/>
  <c r="AC333" i="47"/>
  <c r="AD333" i="47"/>
  <c r="AE333" i="47"/>
  <c r="AF333" i="47"/>
  <c r="AG333" i="47"/>
  <c r="AH333" i="47"/>
  <c r="AI333" i="47"/>
  <c r="AJ333" i="47"/>
  <c r="AK333" i="47"/>
  <c r="AM333" i="47"/>
  <c r="AN333" i="47"/>
  <c r="AO333" i="47"/>
  <c r="AP333" i="47"/>
  <c r="AR333" i="47"/>
  <c r="AS333" i="47"/>
  <c r="AT333" i="47"/>
  <c r="AU333" i="47"/>
  <c r="AW333" i="47"/>
  <c r="AY333" i="47"/>
  <c r="A334" i="47"/>
  <c r="B334" i="47"/>
  <c r="D334" i="47"/>
  <c r="E334" i="47"/>
  <c r="F334" i="47"/>
  <c r="H334" i="47"/>
  <c r="I334" i="47"/>
  <c r="K334" i="47"/>
  <c r="L334" i="47"/>
  <c r="M334" i="47"/>
  <c r="N334" i="47"/>
  <c r="O334" i="47"/>
  <c r="Q334" i="47"/>
  <c r="R334" i="47"/>
  <c r="S334" i="47"/>
  <c r="U334" i="47"/>
  <c r="V334" i="47"/>
  <c r="W334" i="47"/>
  <c r="X334" i="47"/>
  <c r="Y334" i="47"/>
  <c r="Z334" i="47"/>
  <c r="AA334" i="47"/>
  <c r="AC334" i="47"/>
  <c r="AD334" i="47"/>
  <c r="AE334" i="47"/>
  <c r="AF334" i="47"/>
  <c r="AG334" i="47"/>
  <c r="AH334" i="47"/>
  <c r="AI334" i="47"/>
  <c r="AJ334" i="47"/>
  <c r="AK334" i="47"/>
  <c r="AM334" i="47"/>
  <c r="AN334" i="47"/>
  <c r="AO334" i="47"/>
  <c r="AP334" i="47"/>
  <c r="AR334" i="47"/>
  <c r="AS334" i="47"/>
  <c r="AT334" i="47"/>
  <c r="AU334" i="47"/>
  <c r="AW334" i="47"/>
  <c r="AY334" i="47"/>
  <c r="A335" i="47"/>
  <c r="B335" i="47"/>
  <c r="D335" i="47"/>
  <c r="E335" i="47"/>
  <c r="F335" i="47"/>
  <c r="H335" i="47"/>
  <c r="I335" i="47"/>
  <c r="K335" i="47"/>
  <c r="L335" i="47"/>
  <c r="M335" i="47"/>
  <c r="N335" i="47"/>
  <c r="O335" i="47"/>
  <c r="Q335" i="47"/>
  <c r="R335" i="47"/>
  <c r="S335" i="47"/>
  <c r="U335" i="47"/>
  <c r="V335" i="47"/>
  <c r="W335" i="47"/>
  <c r="X335" i="47"/>
  <c r="Y335" i="47"/>
  <c r="Z335" i="47"/>
  <c r="AA335" i="47"/>
  <c r="AC335" i="47"/>
  <c r="AD335" i="47"/>
  <c r="AE335" i="47"/>
  <c r="AF335" i="47"/>
  <c r="AG335" i="47"/>
  <c r="AH335" i="47"/>
  <c r="AI335" i="47"/>
  <c r="AJ335" i="47"/>
  <c r="AK335" i="47"/>
  <c r="AM335" i="47"/>
  <c r="AN335" i="47"/>
  <c r="AO335" i="47"/>
  <c r="AP335" i="47"/>
  <c r="AR335" i="47"/>
  <c r="AS335" i="47"/>
  <c r="AT335" i="47"/>
  <c r="AU335" i="47"/>
  <c r="AW335" i="47"/>
  <c r="AY335" i="47"/>
  <c r="A336" i="47"/>
  <c r="B336" i="47"/>
  <c r="D336" i="47"/>
  <c r="E336" i="47"/>
  <c r="F336" i="47"/>
  <c r="H336" i="47"/>
  <c r="I336" i="47"/>
  <c r="K336" i="47"/>
  <c r="L336" i="47"/>
  <c r="M336" i="47"/>
  <c r="N336" i="47"/>
  <c r="O336" i="47"/>
  <c r="Q336" i="47"/>
  <c r="R336" i="47"/>
  <c r="S336" i="47"/>
  <c r="U336" i="47"/>
  <c r="V336" i="47"/>
  <c r="W336" i="47"/>
  <c r="X336" i="47"/>
  <c r="Y336" i="47"/>
  <c r="Z336" i="47"/>
  <c r="AA336" i="47"/>
  <c r="AC336" i="47"/>
  <c r="AD336" i="47"/>
  <c r="AE336" i="47"/>
  <c r="AF336" i="47"/>
  <c r="AG336" i="47"/>
  <c r="AH336" i="47"/>
  <c r="AI336" i="47"/>
  <c r="AJ336" i="47"/>
  <c r="AK336" i="47"/>
  <c r="AM336" i="47"/>
  <c r="AN336" i="47"/>
  <c r="AO336" i="47"/>
  <c r="AP336" i="47"/>
  <c r="AR336" i="47"/>
  <c r="AS336" i="47"/>
  <c r="AT336" i="47"/>
  <c r="AU336" i="47"/>
  <c r="AW336" i="47"/>
  <c r="AY336" i="47"/>
  <c r="A337" i="47"/>
  <c r="B337" i="47"/>
  <c r="D337" i="47"/>
  <c r="E337" i="47"/>
  <c r="F337" i="47"/>
  <c r="H337" i="47"/>
  <c r="I337" i="47"/>
  <c r="K337" i="47"/>
  <c r="L337" i="47"/>
  <c r="M337" i="47"/>
  <c r="N337" i="47"/>
  <c r="O337" i="47"/>
  <c r="Q337" i="47"/>
  <c r="R337" i="47"/>
  <c r="S337" i="47"/>
  <c r="U337" i="47"/>
  <c r="V337" i="47"/>
  <c r="W337" i="47"/>
  <c r="X337" i="47"/>
  <c r="Y337" i="47"/>
  <c r="Z337" i="47"/>
  <c r="AA337" i="47"/>
  <c r="AC337" i="47"/>
  <c r="AD337" i="47"/>
  <c r="AE337" i="47"/>
  <c r="AF337" i="47"/>
  <c r="AG337" i="47"/>
  <c r="AH337" i="47"/>
  <c r="AI337" i="47"/>
  <c r="AJ337" i="47"/>
  <c r="AK337" i="47"/>
  <c r="AM337" i="47"/>
  <c r="AN337" i="47"/>
  <c r="AO337" i="47"/>
  <c r="AP337" i="47"/>
  <c r="AR337" i="47"/>
  <c r="AS337" i="47"/>
  <c r="AT337" i="47"/>
  <c r="AU337" i="47"/>
  <c r="AW337" i="47"/>
  <c r="AY337" i="47"/>
  <c r="A338" i="47"/>
  <c r="B338" i="47"/>
  <c r="D338" i="47"/>
  <c r="E338" i="47"/>
  <c r="F338" i="47"/>
  <c r="H338" i="47"/>
  <c r="I338" i="47"/>
  <c r="K338" i="47"/>
  <c r="L338" i="47"/>
  <c r="M338" i="47"/>
  <c r="N338" i="47"/>
  <c r="O338" i="47"/>
  <c r="Q338" i="47"/>
  <c r="R338" i="47"/>
  <c r="S338" i="47"/>
  <c r="U338" i="47"/>
  <c r="V338" i="47"/>
  <c r="W338" i="47"/>
  <c r="X338" i="47"/>
  <c r="Y338" i="47"/>
  <c r="Z338" i="47"/>
  <c r="AA338" i="47"/>
  <c r="AC338" i="47"/>
  <c r="AD338" i="47"/>
  <c r="AE338" i="47"/>
  <c r="AF338" i="47"/>
  <c r="AG338" i="47"/>
  <c r="AH338" i="47"/>
  <c r="AI338" i="47"/>
  <c r="AJ338" i="47"/>
  <c r="AK338" i="47"/>
  <c r="AM338" i="47"/>
  <c r="AN338" i="47"/>
  <c r="AO338" i="47"/>
  <c r="AP338" i="47"/>
  <c r="AR338" i="47"/>
  <c r="AS338" i="47"/>
  <c r="AT338" i="47"/>
  <c r="AU338" i="47"/>
  <c r="AW338" i="47"/>
  <c r="AY338" i="47"/>
  <c r="A339" i="47"/>
  <c r="B339" i="47"/>
  <c r="D339" i="47"/>
  <c r="E339" i="47"/>
  <c r="F339" i="47"/>
  <c r="H339" i="47"/>
  <c r="I339" i="47"/>
  <c r="K339" i="47"/>
  <c r="L339" i="47"/>
  <c r="M339" i="47"/>
  <c r="N339" i="47"/>
  <c r="O339" i="47"/>
  <c r="Q339" i="47"/>
  <c r="R339" i="47"/>
  <c r="S339" i="47"/>
  <c r="U339" i="47"/>
  <c r="V339" i="47"/>
  <c r="W339" i="47"/>
  <c r="X339" i="47"/>
  <c r="Y339" i="47"/>
  <c r="Z339" i="47"/>
  <c r="AA339" i="47"/>
  <c r="AC339" i="47"/>
  <c r="AD339" i="47"/>
  <c r="AE339" i="47"/>
  <c r="AF339" i="47"/>
  <c r="AG339" i="47"/>
  <c r="AH339" i="47"/>
  <c r="AI339" i="47"/>
  <c r="AJ339" i="47"/>
  <c r="AK339" i="47"/>
  <c r="AM339" i="47"/>
  <c r="AN339" i="47"/>
  <c r="AO339" i="47"/>
  <c r="AP339" i="47"/>
  <c r="AR339" i="47"/>
  <c r="AS339" i="47"/>
  <c r="AT339" i="47"/>
  <c r="AU339" i="47"/>
  <c r="AW339" i="47"/>
  <c r="AY339" i="47"/>
  <c r="A340" i="47"/>
  <c r="B340" i="47"/>
  <c r="D340" i="47"/>
  <c r="E340" i="47"/>
  <c r="F340" i="47"/>
  <c r="H340" i="47"/>
  <c r="I340" i="47"/>
  <c r="K340" i="47"/>
  <c r="L340" i="47"/>
  <c r="M340" i="47"/>
  <c r="N340" i="47"/>
  <c r="O340" i="47"/>
  <c r="Q340" i="47"/>
  <c r="R340" i="47"/>
  <c r="S340" i="47"/>
  <c r="U340" i="47"/>
  <c r="V340" i="47"/>
  <c r="W340" i="47"/>
  <c r="X340" i="47"/>
  <c r="Y340" i="47"/>
  <c r="Z340" i="47"/>
  <c r="AA340" i="47"/>
  <c r="AC340" i="47"/>
  <c r="AD340" i="47"/>
  <c r="AE340" i="47"/>
  <c r="AF340" i="47"/>
  <c r="AG340" i="47"/>
  <c r="AH340" i="47"/>
  <c r="AI340" i="47"/>
  <c r="AJ340" i="47"/>
  <c r="AK340" i="47"/>
  <c r="AM340" i="47"/>
  <c r="AN340" i="47"/>
  <c r="AO340" i="47"/>
  <c r="AP340" i="47"/>
  <c r="AR340" i="47"/>
  <c r="AS340" i="47"/>
  <c r="AT340" i="47"/>
  <c r="AU340" i="47"/>
  <c r="AW340" i="47"/>
  <c r="AY340" i="47"/>
  <c r="A341" i="47"/>
  <c r="B341" i="47"/>
  <c r="D341" i="47"/>
  <c r="E341" i="47"/>
  <c r="F341" i="47"/>
  <c r="H341" i="47"/>
  <c r="I341" i="47"/>
  <c r="K341" i="47"/>
  <c r="L341" i="47"/>
  <c r="M341" i="47"/>
  <c r="N341" i="47"/>
  <c r="O341" i="47"/>
  <c r="Q341" i="47"/>
  <c r="R341" i="47"/>
  <c r="S341" i="47"/>
  <c r="U341" i="47"/>
  <c r="V341" i="47"/>
  <c r="W341" i="47"/>
  <c r="X341" i="47"/>
  <c r="Y341" i="47"/>
  <c r="Z341" i="47"/>
  <c r="AA341" i="47"/>
  <c r="AC341" i="47"/>
  <c r="AD341" i="47"/>
  <c r="AE341" i="47"/>
  <c r="AF341" i="47"/>
  <c r="AG341" i="47"/>
  <c r="AH341" i="47"/>
  <c r="AI341" i="47"/>
  <c r="AJ341" i="47"/>
  <c r="AK341" i="47"/>
  <c r="AM341" i="47"/>
  <c r="AN341" i="47"/>
  <c r="AO341" i="47"/>
  <c r="AP341" i="47"/>
  <c r="AR341" i="47"/>
  <c r="AS341" i="47"/>
  <c r="AT341" i="47"/>
  <c r="AU341" i="47"/>
  <c r="AW341" i="47"/>
  <c r="AY341" i="47"/>
  <c r="A342" i="47"/>
  <c r="B342" i="47"/>
  <c r="D342" i="47"/>
  <c r="E342" i="47"/>
  <c r="F342" i="47"/>
  <c r="H342" i="47"/>
  <c r="I342" i="47"/>
  <c r="K342" i="47"/>
  <c r="L342" i="47"/>
  <c r="M342" i="47"/>
  <c r="N342" i="47"/>
  <c r="O342" i="47"/>
  <c r="Q342" i="47"/>
  <c r="R342" i="47"/>
  <c r="S342" i="47"/>
  <c r="U342" i="47"/>
  <c r="V342" i="47"/>
  <c r="W342" i="47"/>
  <c r="X342" i="47"/>
  <c r="Y342" i="47"/>
  <c r="Z342" i="47"/>
  <c r="AA342" i="47"/>
  <c r="AC342" i="47"/>
  <c r="AD342" i="47"/>
  <c r="AE342" i="47"/>
  <c r="AF342" i="47"/>
  <c r="AG342" i="47"/>
  <c r="AH342" i="47"/>
  <c r="AI342" i="47"/>
  <c r="AJ342" i="47"/>
  <c r="AK342" i="47"/>
  <c r="AM342" i="47"/>
  <c r="AN342" i="47"/>
  <c r="AO342" i="47"/>
  <c r="AP342" i="47"/>
  <c r="AR342" i="47"/>
  <c r="AS342" i="47"/>
  <c r="AT342" i="47"/>
  <c r="AU342" i="47"/>
  <c r="AW342" i="47"/>
  <c r="AY342" i="47"/>
  <c r="A343" i="47"/>
  <c r="B343" i="47"/>
  <c r="D343" i="47"/>
  <c r="E343" i="47"/>
  <c r="F343" i="47"/>
  <c r="H343" i="47"/>
  <c r="I343" i="47"/>
  <c r="K343" i="47"/>
  <c r="L343" i="47"/>
  <c r="M343" i="47"/>
  <c r="N343" i="47"/>
  <c r="O343" i="47"/>
  <c r="Q343" i="47"/>
  <c r="R343" i="47"/>
  <c r="S343" i="47"/>
  <c r="U343" i="47"/>
  <c r="V343" i="47"/>
  <c r="W343" i="47"/>
  <c r="X343" i="47"/>
  <c r="Y343" i="47"/>
  <c r="Z343" i="47"/>
  <c r="AA343" i="47"/>
  <c r="AC343" i="47"/>
  <c r="AD343" i="47"/>
  <c r="AE343" i="47"/>
  <c r="AF343" i="47"/>
  <c r="AG343" i="47"/>
  <c r="AH343" i="47"/>
  <c r="AI343" i="47"/>
  <c r="AJ343" i="47"/>
  <c r="AK343" i="47"/>
  <c r="AM343" i="47"/>
  <c r="AN343" i="47"/>
  <c r="AO343" i="47"/>
  <c r="AP343" i="47"/>
  <c r="AR343" i="47"/>
  <c r="AS343" i="47"/>
  <c r="AT343" i="47"/>
  <c r="AU343" i="47"/>
  <c r="AW343" i="47"/>
  <c r="AY343" i="47"/>
  <c r="A344" i="47"/>
  <c r="B344" i="47"/>
  <c r="D344" i="47"/>
  <c r="E344" i="47"/>
  <c r="F344" i="47"/>
  <c r="H344" i="47"/>
  <c r="I344" i="47"/>
  <c r="K344" i="47"/>
  <c r="L344" i="47"/>
  <c r="M344" i="47"/>
  <c r="N344" i="47"/>
  <c r="O344" i="47"/>
  <c r="Q344" i="47"/>
  <c r="R344" i="47"/>
  <c r="S344" i="47"/>
  <c r="U344" i="47"/>
  <c r="V344" i="47"/>
  <c r="W344" i="47"/>
  <c r="X344" i="47"/>
  <c r="Y344" i="47"/>
  <c r="Z344" i="47"/>
  <c r="AA344" i="47"/>
  <c r="AC344" i="47"/>
  <c r="AD344" i="47"/>
  <c r="AE344" i="47"/>
  <c r="AF344" i="47"/>
  <c r="AG344" i="47"/>
  <c r="AH344" i="47"/>
  <c r="AI344" i="47"/>
  <c r="AJ344" i="47"/>
  <c r="AK344" i="47"/>
  <c r="AM344" i="47"/>
  <c r="AN344" i="47"/>
  <c r="AO344" i="47"/>
  <c r="AP344" i="47"/>
  <c r="AR344" i="47"/>
  <c r="AS344" i="47"/>
  <c r="AT344" i="47"/>
  <c r="AU344" i="47"/>
  <c r="AW344" i="47"/>
  <c r="AY344" i="47"/>
  <c r="A345" i="47"/>
  <c r="B345" i="47"/>
  <c r="D345" i="47"/>
  <c r="E345" i="47"/>
  <c r="F345" i="47"/>
  <c r="H345" i="47"/>
  <c r="I345" i="47"/>
  <c r="K345" i="47"/>
  <c r="L345" i="47"/>
  <c r="M345" i="47"/>
  <c r="N345" i="47"/>
  <c r="O345" i="47"/>
  <c r="Q345" i="47"/>
  <c r="R345" i="47"/>
  <c r="S345" i="47"/>
  <c r="U345" i="47"/>
  <c r="V345" i="47"/>
  <c r="W345" i="47"/>
  <c r="X345" i="47"/>
  <c r="Y345" i="47"/>
  <c r="Z345" i="47"/>
  <c r="AA345" i="47"/>
  <c r="AC345" i="47"/>
  <c r="AD345" i="47"/>
  <c r="AE345" i="47"/>
  <c r="AF345" i="47"/>
  <c r="AG345" i="47"/>
  <c r="AH345" i="47"/>
  <c r="AI345" i="47"/>
  <c r="AJ345" i="47"/>
  <c r="AK345" i="47"/>
  <c r="AM345" i="47"/>
  <c r="AN345" i="47"/>
  <c r="AO345" i="47"/>
  <c r="AP345" i="47"/>
  <c r="AR345" i="47"/>
  <c r="AS345" i="47"/>
  <c r="AT345" i="47"/>
  <c r="AU345" i="47"/>
  <c r="AW345" i="47"/>
  <c r="AY345" i="47"/>
  <c r="A346" i="47"/>
  <c r="B346" i="47"/>
  <c r="D346" i="47"/>
  <c r="E346" i="47"/>
  <c r="F346" i="47"/>
  <c r="H346" i="47"/>
  <c r="I346" i="47"/>
  <c r="K346" i="47"/>
  <c r="L346" i="47"/>
  <c r="M346" i="47"/>
  <c r="N346" i="47"/>
  <c r="O346" i="47"/>
  <c r="Q346" i="47"/>
  <c r="R346" i="47"/>
  <c r="S346" i="47"/>
  <c r="U346" i="47"/>
  <c r="V346" i="47"/>
  <c r="W346" i="47"/>
  <c r="X346" i="47"/>
  <c r="Y346" i="47"/>
  <c r="Z346" i="47"/>
  <c r="AA346" i="47"/>
  <c r="AC346" i="47"/>
  <c r="AD346" i="47"/>
  <c r="AE346" i="47"/>
  <c r="AF346" i="47"/>
  <c r="AG346" i="47"/>
  <c r="AH346" i="47"/>
  <c r="AI346" i="47"/>
  <c r="AJ346" i="47"/>
  <c r="AK346" i="47"/>
  <c r="AM346" i="47"/>
  <c r="AN346" i="47"/>
  <c r="AO346" i="47"/>
  <c r="AP346" i="47"/>
  <c r="AR346" i="47"/>
  <c r="AS346" i="47"/>
  <c r="AT346" i="47"/>
  <c r="AU346" i="47"/>
  <c r="AW346" i="47"/>
  <c r="AY346" i="47"/>
  <c r="A347" i="47"/>
  <c r="B347" i="47"/>
  <c r="D347" i="47"/>
  <c r="E347" i="47"/>
  <c r="F347" i="47"/>
  <c r="H347" i="47"/>
  <c r="I347" i="47"/>
  <c r="K347" i="47"/>
  <c r="L347" i="47"/>
  <c r="M347" i="47"/>
  <c r="N347" i="47"/>
  <c r="O347" i="47"/>
  <c r="Q347" i="47"/>
  <c r="R347" i="47"/>
  <c r="S347" i="47"/>
  <c r="U347" i="47"/>
  <c r="V347" i="47"/>
  <c r="W347" i="47"/>
  <c r="X347" i="47"/>
  <c r="Y347" i="47"/>
  <c r="Z347" i="47"/>
  <c r="AA347" i="47"/>
  <c r="AC347" i="47"/>
  <c r="AD347" i="47"/>
  <c r="AE347" i="47"/>
  <c r="AF347" i="47"/>
  <c r="AG347" i="47"/>
  <c r="AH347" i="47"/>
  <c r="AI347" i="47"/>
  <c r="AJ347" i="47"/>
  <c r="AK347" i="47"/>
  <c r="AM347" i="47"/>
  <c r="AN347" i="47"/>
  <c r="AO347" i="47"/>
  <c r="AP347" i="47"/>
  <c r="AR347" i="47"/>
  <c r="AS347" i="47"/>
  <c r="AT347" i="47"/>
  <c r="AU347" i="47"/>
  <c r="AW347" i="47"/>
  <c r="AY347" i="47"/>
  <c r="A348" i="47"/>
  <c r="B348" i="47"/>
  <c r="D348" i="47"/>
  <c r="E348" i="47"/>
  <c r="F348" i="47"/>
  <c r="H348" i="47"/>
  <c r="I348" i="47"/>
  <c r="K348" i="47"/>
  <c r="L348" i="47"/>
  <c r="M348" i="47"/>
  <c r="N348" i="47"/>
  <c r="O348" i="47"/>
  <c r="Q348" i="47"/>
  <c r="R348" i="47"/>
  <c r="S348" i="47"/>
  <c r="U348" i="47"/>
  <c r="V348" i="47"/>
  <c r="W348" i="47"/>
  <c r="X348" i="47"/>
  <c r="Y348" i="47"/>
  <c r="Z348" i="47"/>
  <c r="AA348" i="47"/>
  <c r="AC348" i="47"/>
  <c r="AD348" i="47"/>
  <c r="AE348" i="47"/>
  <c r="AF348" i="47"/>
  <c r="AG348" i="47"/>
  <c r="AH348" i="47"/>
  <c r="AI348" i="47"/>
  <c r="AJ348" i="47"/>
  <c r="AK348" i="47"/>
  <c r="AM348" i="47"/>
  <c r="AN348" i="47"/>
  <c r="AO348" i="47"/>
  <c r="AP348" i="47"/>
  <c r="AR348" i="47"/>
  <c r="AS348" i="47"/>
  <c r="AT348" i="47"/>
  <c r="AU348" i="47"/>
  <c r="AW348" i="47"/>
  <c r="AY348" i="47"/>
  <c r="A349" i="47"/>
  <c r="B349" i="47"/>
  <c r="D349" i="47"/>
  <c r="E349" i="47"/>
  <c r="F349" i="47"/>
  <c r="H349" i="47"/>
  <c r="I349" i="47"/>
  <c r="K349" i="47"/>
  <c r="L349" i="47"/>
  <c r="M349" i="47"/>
  <c r="N349" i="47"/>
  <c r="O349" i="47"/>
  <c r="Q349" i="47"/>
  <c r="R349" i="47"/>
  <c r="S349" i="47"/>
  <c r="U349" i="47"/>
  <c r="V349" i="47"/>
  <c r="W349" i="47"/>
  <c r="X349" i="47"/>
  <c r="Y349" i="47"/>
  <c r="Z349" i="47"/>
  <c r="AA349" i="47"/>
  <c r="AC349" i="47"/>
  <c r="AD349" i="47"/>
  <c r="AE349" i="47"/>
  <c r="AF349" i="47"/>
  <c r="AG349" i="47"/>
  <c r="AH349" i="47"/>
  <c r="AI349" i="47"/>
  <c r="AJ349" i="47"/>
  <c r="AK349" i="47"/>
  <c r="AM349" i="47"/>
  <c r="AN349" i="47"/>
  <c r="AO349" i="47"/>
  <c r="AP349" i="47"/>
  <c r="AR349" i="47"/>
  <c r="AS349" i="47"/>
  <c r="AT349" i="47"/>
  <c r="AU349" i="47"/>
  <c r="AW349" i="47"/>
  <c r="AY349" i="47"/>
  <c r="A350" i="47"/>
  <c r="B350" i="47"/>
  <c r="D350" i="47"/>
  <c r="E350" i="47"/>
  <c r="F350" i="47"/>
  <c r="H350" i="47"/>
  <c r="I350" i="47"/>
  <c r="K350" i="47"/>
  <c r="L350" i="47"/>
  <c r="M350" i="47"/>
  <c r="N350" i="47"/>
  <c r="O350" i="47"/>
  <c r="Q350" i="47"/>
  <c r="R350" i="47"/>
  <c r="S350" i="47"/>
  <c r="U350" i="47"/>
  <c r="V350" i="47"/>
  <c r="W350" i="47"/>
  <c r="X350" i="47"/>
  <c r="Y350" i="47"/>
  <c r="Z350" i="47"/>
  <c r="AA350" i="47"/>
  <c r="AC350" i="47"/>
  <c r="AD350" i="47"/>
  <c r="AE350" i="47"/>
  <c r="AF350" i="47"/>
  <c r="AG350" i="47"/>
  <c r="AH350" i="47"/>
  <c r="AI350" i="47"/>
  <c r="AJ350" i="47"/>
  <c r="AK350" i="47"/>
  <c r="AM350" i="47"/>
  <c r="AN350" i="47"/>
  <c r="AO350" i="47"/>
  <c r="AP350" i="47"/>
  <c r="AR350" i="47"/>
  <c r="AS350" i="47"/>
  <c r="AT350" i="47"/>
  <c r="AU350" i="47"/>
  <c r="AW350" i="47"/>
  <c r="AY350" i="47"/>
  <c r="A351" i="47"/>
  <c r="B351" i="47"/>
  <c r="D351" i="47"/>
  <c r="E351" i="47"/>
  <c r="F351" i="47"/>
  <c r="H351" i="47"/>
  <c r="I351" i="47"/>
  <c r="K351" i="47"/>
  <c r="L351" i="47"/>
  <c r="M351" i="47"/>
  <c r="N351" i="47"/>
  <c r="O351" i="47"/>
  <c r="Q351" i="47"/>
  <c r="R351" i="47"/>
  <c r="S351" i="47"/>
  <c r="U351" i="47"/>
  <c r="V351" i="47"/>
  <c r="W351" i="47"/>
  <c r="X351" i="47"/>
  <c r="Y351" i="47"/>
  <c r="Z351" i="47"/>
  <c r="AA351" i="47"/>
  <c r="AC351" i="47"/>
  <c r="AD351" i="47"/>
  <c r="AE351" i="47"/>
  <c r="AF351" i="47"/>
  <c r="AG351" i="47"/>
  <c r="AH351" i="47"/>
  <c r="AI351" i="47"/>
  <c r="AJ351" i="47"/>
  <c r="AK351" i="47"/>
  <c r="AM351" i="47"/>
  <c r="AN351" i="47"/>
  <c r="AO351" i="47"/>
  <c r="AP351" i="47"/>
  <c r="AR351" i="47"/>
  <c r="AS351" i="47"/>
  <c r="AT351" i="47"/>
  <c r="AU351" i="47"/>
  <c r="AW351" i="47"/>
  <c r="AY351" i="47"/>
  <c r="A352" i="47"/>
  <c r="B352" i="47"/>
  <c r="D352" i="47"/>
  <c r="E352" i="47"/>
  <c r="F352" i="47"/>
  <c r="H352" i="47"/>
  <c r="I352" i="47"/>
  <c r="K352" i="47"/>
  <c r="L352" i="47"/>
  <c r="M352" i="47"/>
  <c r="N352" i="47"/>
  <c r="O352" i="47"/>
  <c r="Q352" i="47"/>
  <c r="R352" i="47"/>
  <c r="S352" i="47"/>
  <c r="U352" i="47"/>
  <c r="V352" i="47"/>
  <c r="W352" i="47"/>
  <c r="X352" i="47"/>
  <c r="Y352" i="47"/>
  <c r="Z352" i="47"/>
  <c r="AA352" i="47"/>
  <c r="AC352" i="47"/>
  <c r="AD352" i="47"/>
  <c r="AE352" i="47"/>
  <c r="AF352" i="47"/>
  <c r="AG352" i="47"/>
  <c r="AH352" i="47"/>
  <c r="AI352" i="47"/>
  <c r="AJ352" i="47"/>
  <c r="AK352" i="47"/>
  <c r="AM352" i="47"/>
  <c r="AN352" i="47"/>
  <c r="AO352" i="47"/>
  <c r="AP352" i="47"/>
  <c r="AR352" i="47"/>
  <c r="AS352" i="47"/>
  <c r="AT352" i="47"/>
  <c r="AU352" i="47"/>
  <c r="AW352" i="47"/>
  <c r="AY352" i="47"/>
  <c r="A353" i="47"/>
  <c r="B353" i="47"/>
  <c r="D353" i="47"/>
  <c r="E353" i="47"/>
  <c r="F353" i="47"/>
  <c r="H353" i="47"/>
  <c r="I353" i="47"/>
  <c r="K353" i="47"/>
  <c r="L353" i="47"/>
  <c r="M353" i="47"/>
  <c r="N353" i="47"/>
  <c r="O353" i="47"/>
  <c r="Q353" i="47"/>
  <c r="R353" i="47"/>
  <c r="S353" i="47"/>
  <c r="U353" i="47"/>
  <c r="V353" i="47"/>
  <c r="W353" i="47"/>
  <c r="X353" i="47"/>
  <c r="Y353" i="47"/>
  <c r="Z353" i="47"/>
  <c r="AA353" i="47"/>
  <c r="AC353" i="47"/>
  <c r="AD353" i="47"/>
  <c r="AE353" i="47"/>
  <c r="AF353" i="47"/>
  <c r="AG353" i="47"/>
  <c r="AH353" i="47"/>
  <c r="AI353" i="47"/>
  <c r="AJ353" i="47"/>
  <c r="AK353" i="47"/>
  <c r="AM353" i="47"/>
  <c r="AN353" i="47"/>
  <c r="AO353" i="47"/>
  <c r="AP353" i="47"/>
  <c r="AR353" i="47"/>
  <c r="AS353" i="47"/>
  <c r="AT353" i="47"/>
  <c r="AU353" i="47"/>
  <c r="AW353" i="47"/>
  <c r="AY353" i="47"/>
  <c r="A354" i="47"/>
  <c r="B354" i="47"/>
  <c r="D354" i="47"/>
  <c r="E354" i="47"/>
  <c r="F354" i="47"/>
  <c r="H354" i="47"/>
  <c r="I354" i="47"/>
  <c r="K354" i="47"/>
  <c r="L354" i="47"/>
  <c r="M354" i="47"/>
  <c r="N354" i="47"/>
  <c r="O354" i="47"/>
  <c r="Q354" i="47"/>
  <c r="R354" i="47"/>
  <c r="S354" i="47"/>
  <c r="U354" i="47"/>
  <c r="V354" i="47"/>
  <c r="W354" i="47"/>
  <c r="X354" i="47"/>
  <c r="Y354" i="47"/>
  <c r="Z354" i="47"/>
  <c r="AA354" i="47"/>
  <c r="AC354" i="47"/>
  <c r="AD354" i="47"/>
  <c r="AE354" i="47"/>
  <c r="AF354" i="47"/>
  <c r="AG354" i="47"/>
  <c r="AH354" i="47"/>
  <c r="AI354" i="47"/>
  <c r="AJ354" i="47"/>
  <c r="AK354" i="47"/>
  <c r="AM354" i="47"/>
  <c r="AN354" i="47"/>
  <c r="AO354" i="47"/>
  <c r="AP354" i="47"/>
  <c r="AR354" i="47"/>
  <c r="AS354" i="47"/>
  <c r="AT354" i="47"/>
  <c r="AU354" i="47"/>
  <c r="AW354" i="47"/>
  <c r="AY354" i="47"/>
  <c r="A355" i="47"/>
  <c r="B355" i="47"/>
  <c r="D355" i="47"/>
  <c r="E355" i="47"/>
  <c r="F355" i="47"/>
  <c r="H355" i="47"/>
  <c r="I355" i="47"/>
  <c r="K355" i="47"/>
  <c r="L355" i="47"/>
  <c r="M355" i="47"/>
  <c r="N355" i="47"/>
  <c r="O355" i="47"/>
  <c r="Q355" i="47"/>
  <c r="R355" i="47"/>
  <c r="S355" i="47"/>
  <c r="U355" i="47"/>
  <c r="V355" i="47"/>
  <c r="W355" i="47"/>
  <c r="X355" i="47"/>
  <c r="Y355" i="47"/>
  <c r="Z355" i="47"/>
  <c r="AA355" i="47"/>
  <c r="AC355" i="47"/>
  <c r="AD355" i="47"/>
  <c r="AE355" i="47"/>
  <c r="AF355" i="47"/>
  <c r="AG355" i="47"/>
  <c r="AH355" i="47"/>
  <c r="AI355" i="47"/>
  <c r="AJ355" i="47"/>
  <c r="AK355" i="47"/>
  <c r="AM355" i="47"/>
  <c r="AN355" i="47"/>
  <c r="AO355" i="47"/>
  <c r="AP355" i="47"/>
  <c r="AR355" i="47"/>
  <c r="AS355" i="47"/>
  <c r="AT355" i="47"/>
  <c r="AU355" i="47"/>
  <c r="AW355" i="47"/>
  <c r="AY355" i="47"/>
  <c r="A356" i="47"/>
  <c r="B356" i="47"/>
  <c r="D356" i="47"/>
  <c r="E356" i="47"/>
  <c r="F356" i="47"/>
  <c r="H356" i="47"/>
  <c r="I356" i="47"/>
  <c r="K356" i="47"/>
  <c r="L356" i="47"/>
  <c r="M356" i="47"/>
  <c r="N356" i="47"/>
  <c r="O356" i="47"/>
  <c r="Q356" i="47"/>
  <c r="R356" i="47"/>
  <c r="S356" i="47"/>
  <c r="U356" i="47"/>
  <c r="V356" i="47"/>
  <c r="W356" i="47"/>
  <c r="X356" i="47"/>
  <c r="Y356" i="47"/>
  <c r="Z356" i="47"/>
  <c r="AA356" i="47"/>
  <c r="AC356" i="47"/>
  <c r="AD356" i="47"/>
  <c r="AE356" i="47"/>
  <c r="AF356" i="47"/>
  <c r="AG356" i="47"/>
  <c r="AH356" i="47"/>
  <c r="AI356" i="47"/>
  <c r="AJ356" i="47"/>
  <c r="AK356" i="47"/>
  <c r="AM356" i="47"/>
  <c r="AN356" i="47"/>
  <c r="AO356" i="47"/>
  <c r="AP356" i="47"/>
  <c r="AR356" i="47"/>
  <c r="AS356" i="47"/>
  <c r="AT356" i="47"/>
  <c r="AU356" i="47"/>
  <c r="AW356" i="47"/>
  <c r="AY356" i="47"/>
  <c r="A357" i="47"/>
  <c r="B357" i="47"/>
  <c r="D357" i="47"/>
  <c r="E357" i="47"/>
  <c r="F357" i="47"/>
  <c r="H357" i="47"/>
  <c r="I357" i="47"/>
  <c r="K357" i="47"/>
  <c r="L357" i="47"/>
  <c r="M357" i="47"/>
  <c r="N357" i="47"/>
  <c r="O357" i="47"/>
  <c r="Q357" i="47"/>
  <c r="R357" i="47"/>
  <c r="S357" i="47"/>
  <c r="U357" i="47"/>
  <c r="V357" i="47"/>
  <c r="W357" i="47"/>
  <c r="X357" i="47"/>
  <c r="Y357" i="47"/>
  <c r="Z357" i="47"/>
  <c r="AA357" i="47"/>
  <c r="AC357" i="47"/>
  <c r="AD357" i="47"/>
  <c r="AE357" i="47"/>
  <c r="AF357" i="47"/>
  <c r="AG357" i="47"/>
  <c r="AH357" i="47"/>
  <c r="AI357" i="47"/>
  <c r="AJ357" i="47"/>
  <c r="AK357" i="47"/>
  <c r="AM357" i="47"/>
  <c r="AN357" i="47"/>
  <c r="AO357" i="47"/>
  <c r="AP357" i="47"/>
  <c r="AR357" i="47"/>
  <c r="AS357" i="47"/>
  <c r="AT357" i="47"/>
  <c r="AU357" i="47"/>
  <c r="AW357" i="47"/>
  <c r="AY357" i="47"/>
  <c r="A358" i="47"/>
  <c r="B358" i="47"/>
  <c r="D358" i="47"/>
  <c r="E358" i="47"/>
  <c r="F358" i="47"/>
  <c r="H358" i="47"/>
  <c r="I358" i="47"/>
  <c r="K358" i="47"/>
  <c r="L358" i="47"/>
  <c r="M358" i="47"/>
  <c r="N358" i="47"/>
  <c r="O358" i="47"/>
  <c r="Q358" i="47"/>
  <c r="R358" i="47"/>
  <c r="S358" i="47"/>
  <c r="U358" i="47"/>
  <c r="V358" i="47"/>
  <c r="W358" i="47"/>
  <c r="X358" i="47"/>
  <c r="Y358" i="47"/>
  <c r="Z358" i="47"/>
  <c r="AA358" i="47"/>
  <c r="AC358" i="47"/>
  <c r="AD358" i="47"/>
  <c r="AE358" i="47"/>
  <c r="AF358" i="47"/>
  <c r="AG358" i="47"/>
  <c r="AH358" i="47"/>
  <c r="AI358" i="47"/>
  <c r="AJ358" i="47"/>
  <c r="AK358" i="47"/>
  <c r="AM358" i="47"/>
  <c r="AN358" i="47"/>
  <c r="AO358" i="47"/>
  <c r="AP358" i="47"/>
  <c r="AR358" i="47"/>
  <c r="AS358" i="47"/>
  <c r="AT358" i="47"/>
  <c r="AU358" i="47"/>
  <c r="AW358" i="47"/>
  <c r="AY358" i="47"/>
  <c r="A359" i="47"/>
  <c r="B359" i="47"/>
  <c r="D359" i="47"/>
  <c r="E359" i="47"/>
  <c r="F359" i="47"/>
  <c r="H359" i="47"/>
  <c r="I359" i="47"/>
  <c r="K359" i="47"/>
  <c r="L359" i="47"/>
  <c r="M359" i="47"/>
  <c r="N359" i="47"/>
  <c r="O359" i="47"/>
  <c r="Q359" i="47"/>
  <c r="R359" i="47"/>
  <c r="S359" i="47"/>
  <c r="U359" i="47"/>
  <c r="V359" i="47"/>
  <c r="W359" i="47"/>
  <c r="X359" i="47"/>
  <c r="Y359" i="47"/>
  <c r="Z359" i="47"/>
  <c r="AA359" i="47"/>
  <c r="AC359" i="47"/>
  <c r="AD359" i="47"/>
  <c r="AE359" i="47"/>
  <c r="AF359" i="47"/>
  <c r="AG359" i="47"/>
  <c r="AH359" i="47"/>
  <c r="AI359" i="47"/>
  <c r="AJ359" i="47"/>
  <c r="AK359" i="47"/>
  <c r="AM359" i="47"/>
  <c r="AN359" i="47"/>
  <c r="AO359" i="47"/>
  <c r="AP359" i="47"/>
  <c r="AR359" i="47"/>
  <c r="AS359" i="47"/>
  <c r="AT359" i="47"/>
  <c r="AU359" i="47"/>
  <c r="AW359" i="47"/>
  <c r="AY359" i="47"/>
  <c r="A360" i="47"/>
  <c r="B360" i="47"/>
  <c r="D360" i="47"/>
  <c r="E360" i="47"/>
  <c r="F360" i="47"/>
  <c r="H360" i="47"/>
  <c r="I360" i="47"/>
  <c r="K360" i="47"/>
  <c r="L360" i="47"/>
  <c r="M360" i="47"/>
  <c r="N360" i="47"/>
  <c r="O360" i="47"/>
  <c r="Q360" i="47"/>
  <c r="R360" i="47"/>
  <c r="S360" i="47"/>
  <c r="U360" i="47"/>
  <c r="V360" i="47"/>
  <c r="W360" i="47"/>
  <c r="X360" i="47"/>
  <c r="Y360" i="47"/>
  <c r="Z360" i="47"/>
  <c r="AA360" i="47"/>
  <c r="AC360" i="47"/>
  <c r="AD360" i="47"/>
  <c r="AE360" i="47"/>
  <c r="AF360" i="47"/>
  <c r="AG360" i="47"/>
  <c r="AH360" i="47"/>
  <c r="AI360" i="47"/>
  <c r="AJ360" i="47"/>
  <c r="AK360" i="47"/>
  <c r="AM360" i="47"/>
  <c r="AN360" i="47"/>
  <c r="AO360" i="47"/>
  <c r="AP360" i="47"/>
  <c r="AR360" i="47"/>
  <c r="AS360" i="47"/>
  <c r="AT360" i="47"/>
  <c r="AU360" i="47"/>
  <c r="AW360" i="47"/>
  <c r="AY360" i="47"/>
  <c r="A361" i="47"/>
  <c r="B361" i="47"/>
  <c r="D361" i="47"/>
  <c r="E361" i="47"/>
  <c r="F361" i="47"/>
  <c r="H361" i="47"/>
  <c r="I361" i="47"/>
  <c r="K361" i="47"/>
  <c r="L361" i="47"/>
  <c r="M361" i="47"/>
  <c r="N361" i="47"/>
  <c r="O361" i="47"/>
  <c r="Q361" i="47"/>
  <c r="R361" i="47"/>
  <c r="S361" i="47"/>
  <c r="U361" i="47"/>
  <c r="V361" i="47"/>
  <c r="W361" i="47"/>
  <c r="X361" i="47"/>
  <c r="Y361" i="47"/>
  <c r="Z361" i="47"/>
  <c r="AA361" i="47"/>
  <c r="AC361" i="47"/>
  <c r="AD361" i="47"/>
  <c r="AE361" i="47"/>
  <c r="AF361" i="47"/>
  <c r="AG361" i="47"/>
  <c r="AH361" i="47"/>
  <c r="AI361" i="47"/>
  <c r="AJ361" i="47"/>
  <c r="AK361" i="47"/>
  <c r="AM361" i="47"/>
  <c r="AN361" i="47"/>
  <c r="AO361" i="47"/>
  <c r="AP361" i="47"/>
  <c r="AR361" i="47"/>
  <c r="AS361" i="47"/>
  <c r="AT361" i="47"/>
  <c r="AU361" i="47"/>
  <c r="AW361" i="47"/>
  <c r="AY361" i="47"/>
  <c r="A362" i="47"/>
  <c r="B362" i="47"/>
  <c r="D362" i="47"/>
  <c r="E362" i="47"/>
  <c r="F362" i="47"/>
  <c r="H362" i="47"/>
  <c r="I362" i="47"/>
  <c r="K362" i="47"/>
  <c r="L362" i="47"/>
  <c r="M362" i="47"/>
  <c r="N362" i="47"/>
  <c r="O362" i="47"/>
  <c r="Q362" i="47"/>
  <c r="R362" i="47"/>
  <c r="S362" i="47"/>
  <c r="U362" i="47"/>
  <c r="V362" i="47"/>
  <c r="W362" i="47"/>
  <c r="X362" i="47"/>
  <c r="Y362" i="47"/>
  <c r="Z362" i="47"/>
  <c r="AA362" i="47"/>
  <c r="AC362" i="47"/>
  <c r="AD362" i="47"/>
  <c r="AE362" i="47"/>
  <c r="AF362" i="47"/>
  <c r="AG362" i="47"/>
  <c r="AH362" i="47"/>
  <c r="AI362" i="47"/>
  <c r="AJ362" i="47"/>
  <c r="AK362" i="47"/>
  <c r="AM362" i="47"/>
  <c r="AN362" i="47"/>
  <c r="AO362" i="47"/>
  <c r="AP362" i="47"/>
  <c r="AR362" i="47"/>
  <c r="AS362" i="47"/>
  <c r="AT362" i="47"/>
  <c r="AU362" i="47"/>
  <c r="AW362" i="47"/>
  <c r="AY362" i="47"/>
  <c r="A363" i="47"/>
  <c r="B363" i="47"/>
  <c r="D363" i="47"/>
  <c r="E363" i="47"/>
  <c r="F363" i="47"/>
  <c r="H363" i="47"/>
  <c r="I363" i="47"/>
  <c r="K363" i="47"/>
  <c r="L363" i="47"/>
  <c r="M363" i="47"/>
  <c r="N363" i="47"/>
  <c r="O363" i="47"/>
  <c r="Q363" i="47"/>
  <c r="R363" i="47"/>
  <c r="S363" i="47"/>
  <c r="U363" i="47"/>
  <c r="V363" i="47"/>
  <c r="W363" i="47"/>
  <c r="X363" i="47"/>
  <c r="Y363" i="47"/>
  <c r="Z363" i="47"/>
  <c r="AA363" i="47"/>
  <c r="AC363" i="47"/>
  <c r="AD363" i="47"/>
  <c r="AE363" i="47"/>
  <c r="AF363" i="47"/>
  <c r="AG363" i="47"/>
  <c r="AH363" i="47"/>
  <c r="AI363" i="47"/>
  <c r="AJ363" i="47"/>
  <c r="AK363" i="47"/>
  <c r="AM363" i="47"/>
  <c r="AN363" i="47"/>
  <c r="AO363" i="47"/>
  <c r="AP363" i="47"/>
  <c r="AR363" i="47"/>
  <c r="AS363" i="47"/>
  <c r="AT363" i="47"/>
  <c r="AU363" i="47"/>
  <c r="AW363" i="47"/>
  <c r="AY363" i="47"/>
  <c r="A364" i="47"/>
  <c r="B364" i="47"/>
  <c r="D364" i="47"/>
  <c r="E364" i="47"/>
  <c r="F364" i="47"/>
  <c r="H364" i="47"/>
  <c r="I364" i="47"/>
  <c r="K364" i="47"/>
  <c r="L364" i="47"/>
  <c r="M364" i="47"/>
  <c r="N364" i="47"/>
  <c r="O364" i="47"/>
  <c r="Q364" i="47"/>
  <c r="R364" i="47"/>
  <c r="S364" i="47"/>
  <c r="U364" i="47"/>
  <c r="V364" i="47"/>
  <c r="W364" i="47"/>
  <c r="X364" i="47"/>
  <c r="Y364" i="47"/>
  <c r="Z364" i="47"/>
  <c r="AA364" i="47"/>
  <c r="AC364" i="47"/>
  <c r="AD364" i="47"/>
  <c r="AE364" i="47"/>
  <c r="AF364" i="47"/>
  <c r="AG364" i="47"/>
  <c r="AH364" i="47"/>
  <c r="AI364" i="47"/>
  <c r="AJ364" i="47"/>
  <c r="AK364" i="47"/>
  <c r="AM364" i="47"/>
  <c r="AN364" i="47"/>
  <c r="AO364" i="47"/>
  <c r="AP364" i="47"/>
  <c r="AR364" i="47"/>
  <c r="AS364" i="47"/>
  <c r="AT364" i="47"/>
  <c r="AU364" i="47"/>
  <c r="AW364" i="47"/>
  <c r="AY364" i="47"/>
  <c r="A365" i="47"/>
  <c r="B365" i="47"/>
  <c r="D365" i="47"/>
  <c r="E365" i="47"/>
  <c r="F365" i="47"/>
  <c r="H365" i="47"/>
  <c r="I365" i="47"/>
  <c r="K365" i="47"/>
  <c r="L365" i="47"/>
  <c r="M365" i="47"/>
  <c r="N365" i="47"/>
  <c r="O365" i="47"/>
  <c r="Q365" i="47"/>
  <c r="R365" i="47"/>
  <c r="S365" i="47"/>
  <c r="U365" i="47"/>
  <c r="V365" i="47"/>
  <c r="W365" i="47"/>
  <c r="X365" i="47"/>
  <c r="Y365" i="47"/>
  <c r="Z365" i="47"/>
  <c r="AA365" i="47"/>
  <c r="AC365" i="47"/>
  <c r="AD365" i="47"/>
  <c r="AE365" i="47"/>
  <c r="AF365" i="47"/>
  <c r="AG365" i="47"/>
  <c r="AH365" i="47"/>
  <c r="AI365" i="47"/>
  <c r="AJ365" i="47"/>
  <c r="AK365" i="47"/>
  <c r="AM365" i="47"/>
  <c r="AN365" i="47"/>
  <c r="AO365" i="47"/>
  <c r="AP365" i="47"/>
  <c r="AR365" i="47"/>
  <c r="AS365" i="47"/>
  <c r="AT365" i="47"/>
  <c r="AU365" i="47"/>
  <c r="AW365" i="47"/>
  <c r="AY365" i="47"/>
  <c r="A366" i="47"/>
  <c r="B366" i="47"/>
  <c r="D366" i="47"/>
  <c r="E366" i="47"/>
  <c r="F366" i="47"/>
  <c r="H366" i="47"/>
  <c r="I366" i="47"/>
  <c r="K366" i="47"/>
  <c r="L366" i="47"/>
  <c r="M366" i="47"/>
  <c r="N366" i="47"/>
  <c r="O366" i="47"/>
  <c r="Q366" i="47"/>
  <c r="R366" i="47"/>
  <c r="S366" i="47"/>
  <c r="U366" i="47"/>
  <c r="V366" i="47"/>
  <c r="W366" i="47"/>
  <c r="X366" i="47"/>
  <c r="Y366" i="47"/>
  <c r="Z366" i="47"/>
  <c r="AA366" i="47"/>
  <c r="AC366" i="47"/>
  <c r="AD366" i="47"/>
  <c r="AE366" i="47"/>
  <c r="AF366" i="47"/>
  <c r="AG366" i="47"/>
  <c r="AH366" i="47"/>
  <c r="AI366" i="47"/>
  <c r="AJ366" i="47"/>
  <c r="AK366" i="47"/>
  <c r="AM366" i="47"/>
  <c r="AN366" i="47"/>
  <c r="AO366" i="47"/>
  <c r="AP366" i="47"/>
  <c r="AR366" i="47"/>
  <c r="AS366" i="47"/>
  <c r="AT366" i="47"/>
  <c r="AU366" i="47"/>
  <c r="AW366" i="47"/>
  <c r="AY366" i="47"/>
  <c r="A367" i="47"/>
  <c r="B367" i="47"/>
  <c r="D367" i="47"/>
  <c r="E367" i="47"/>
  <c r="F367" i="47"/>
  <c r="H367" i="47"/>
  <c r="I367" i="47"/>
  <c r="K367" i="47"/>
  <c r="L367" i="47"/>
  <c r="M367" i="47"/>
  <c r="N367" i="47"/>
  <c r="O367" i="47"/>
  <c r="Q367" i="47"/>
  <c r="R367" i="47"/>
  <c r="S367" i="47"/>
  <c r="U367" i="47"/>
  <c r="V367" i="47"/>
  <c r="W367" i="47"/>
  <c r="X367" i="47"/>
  <c r="Y367" i="47"/>
  <c r="Z367" i="47"/>
  <c r="AA367" i="47"/>
  <c r="AC367" i="47"/>
  <c r="AD367" i="47"/>
  <c r="AE367" i="47"/>
  <c r="AF367" i="47"/>
  <c r="AG367" i="47"/>
  <c r="AH367" i="47"/>
  <c r="AI367" i="47"/>
  <c r="AJ367" i="47"/>
  <c r="AK367" i="47"/>
  <c r="AM367" i="47"/>
  <c r="AN367" i="47"/>
  <c r="AO367" i="47"/>
  <c r="AP367" i="47"/>
  <c r="AR367" i="47"/>
  <c r="AS367" i="47"/>
  <c r="AT367" i="47"/>
  <c r="AU367" i="47"/>
  <c r="AW367" i="47"/>
  <c r="AY367" i="47"/>
  <c r="A368" i="47"/>
  <c r="B368" i="47"/>
  <c r="D368" i="47"/>
  <c r="E368" i="47"/>
  <c r="F368" i="47"/>
  <c r="H368" i="47"/>
  <c r="I368" i="47"/>
  <c r="K368" i="47"/>
  <c r="L368" i="47"/>
  <c r="M368" i="47"/>
  <c r="N368" i="47"/>
  <c r="O368" i="47"/>
  <c r="Q368" i="47"/>
  <c r="R368" i="47"/>
  <c r="S368" i="47"/>
  <c r="U368" i="47"/>
  <c r="V368" i="47"/>
  <c r="W368" i="47"/>
  <c r="X368" i="47"/>
  <c r="Y368" i="47"/>
  <c r="Z368" i="47"/>
  <c r="AA368" i="47"/>
  <c r="AC368" i="47"/>
  <c r="AD368" i="47"/>
  <c r="AE368" i="47"/>
  <c r="AF368" i="47"/>
  <c r="AG368" i="47"/>
  <c r="AH368" i="47"/>
  <c r="AI368" i="47"/>
  <c r="AJ368" i="47"/>
  <c r="AK368" i="47"/>
  <c r="AM368" i="47"/>
  <c r="AN368" i="47"/>
  <c r="AO368" i="47"/>
  <c r="AP368" i="47"/>
  <c r="AR368" i="47"/>
  <c r="AS368" i="47"/>
  <c r="AT368" i="47"/>
  <c r="AU368" i="47"/>
  <c r="AW368" i="47"/>
  <c r="AY368" i="47"/>
  <c r="A369" i="47"/>
  <c r="B369" i="47"/>
  <c r="D369" i="47"/>
  <c r="E369" i="47"/>
  <c r="F369" i="47"/>
  <c r="H369" i="47"/>
  <c r="I369" i="47"/>
  <c r="K369" i="47"/>
  <c r="L369" i="47"/>
  <c r="M369" i="47"/>
  <c r="N369" i="47"/>
  <c r="O369" i="47"/>
  <c r="Q369" i="47"/>
  <c r="R369" i="47"/>
  <c r="S369" i="47"/>
  <c r="U369" i="47"/>
  <c r="V369" i="47"/>
  <c r="W369" i="47"/>
  <c r="X369" i="47"/>
  <c r="Y369" i="47"/>
  <c r="Z369" i="47"/>
  <c r="AA369" i="47"/>
  <c r="AC369" i="47"/>
  <c r="AD369" i="47"/>
  <c r="AE369" i="47"/>
  <c r="AF369" i="47"/>
  <c r="AG369" i="47"/>
  <c r="AH369" i="47"/>
  <c r="AI369" i="47"/>
  <c r="AJ369" i="47"/>
  <c r="AK369" i="47"/>
  <c r="AM369" i="47"/>
  <c r="AN369" i="47"/>
  <c r="AO369" i="47"/>
  <c r="AP369" i="47"/>
  <c r="AR369" i="47"/>
  <c r="AS369" i="47"/>
  <c r="AT369" i="47"/>
  <c r="AU369" i="47"/>
  <c r="AW369" i="47"/>
  <c r="AY369" i="47"/>
  <c r="A370" i="47"/>
  <c r="X370" i="47"/>
  <c r="A3" i="48"/>
  <c r="B3" i="48"/>
  <c r="C3" i="48"/>
  <c r="D3" i="48"/>
  <c r="E3" i="48"/>
  <c r="J4" i="48"/>
  <c r="K4" i="48"/>
  <c r="L4" i="48"/>
  <c r="M4" i="48"/>
  <c r="N4" i="48"/>
  <c r="O4" i="48"/>
  <c r="Q4" i="48"/>
  <c r="R4" i="48"/>
  <c r="S4" i="48"/>
  <c r="AF4" i="48"/>
  <c r="AG4" i="48"/>
  <c r="AH4" i="48"/>
  <c r="AI4" i="48"/>
  <c r="AJ4" i="48"/>
  <c r="AK4" i="48"/>
  <c r="B5" i="48"/>
  <c r="D5" i="48"/>
  <c r="AC5" i="48"/>
  <c r="AD5" i="48"/>
  <c r="AE5" i="48"/>
  <c r="AF5" i="48"/>
  <c r="AG5" i="48"/>
  <c r="AH5" i="48"/>
  <c r="AI5" i="48"/>
  <c r="AJ5" i="48"/>
  <c r="AK5" i="48"/>
  <c r="AM5" i="48"/>
  <c r="AN5" i="48"/>
  <c r="AO5" i="48"/>
  <c r="AP5" i="48"/>
  <c r="AR5" i="48"/>
  <c r="AS5" i="48"/>
  <c r="AT5" i="48"/>
  <c r="AU5" i="48"/>
  <c r="H6" i="48"/>
  <c r="K6" i="48"/>
  <c r="N6" i="48"/>
  <c r="R6" i="48"/>
  <c r="AC6" i="48"/>
  <c r="AD6" i="48"/>
  <c r="AE6" i="48"/>
  <c r="AF6" i="48"/>
  <c r="AG6" i="48"/>
  <c r="AH6" i="48"/>
  <c r="AI6" i="48"/>
  <c r="AJ6" i="48"/>
  <c r="AK6" i="48"/>
  <c r="D8" i="48"/>
  <c r="E8" i="48"/>
  <c r="F8" i="48"/>
  <c r="G8" i="48"/>
  <c r="H8" i="48"/>
  <c r="I8" i="48"/>
  <c r="J8" i="48"/>
  <c r="K8" i="48"/>
  <c r="L8" i="48"/>
  <c r="M8" i="48"/>
  <c r="N8" i="48"/>
  <c r="O8" i="48"/>
  <c r="Q8" i="48"/>
  <c r="R8" i="48"/>
  <c r="S8" i="48"/>
  <c r="Z8" i="48"/>
  <c r="AA8" i="48"/>
  <c r="AC8" i="48"/>
  <c r="AD8" i="48"/>
  <c r="AE8" i="48"/>
  <c r="AF8" i="48"/>
  <c r="AG8" i="48"/>
  <c r="AH8" i="48"/>
  <c r="AI8" i="48"/>
  <c r="AJ8" i="48"/>
  <c r="AK8" i="48"/>
  <c r="AM8" i="48"/>
  <c r="AN8" i="48"/>
  <c r="AO8" i="48"/>
  <c r="AP8" i="48"/>
  <c r="AR8" i="48"/>
  <c r="AS8" i="48"/>
  <c r="AT8" i="48"/>
  <c r="AU8" i="48"/>
  <c r="AW8" i="48"/>
  <c r="AY8" i="48"/>
  <c r="A10" i="48"/>
  <c r="B10" i="48"/>
  <c r="D10" i="48"/>
  <c r="E10" i="48"/>
  <c r="F10" i="48"/>
  <c r="G10" i="48"/>
  <c r="H10" i="48"/>
  <c r="I10" i="48"/>
  <c r="J10" i="48"/>
  <c r="K10" i="48"/>
  <c r="L10" i="48"/>
  <c r="N10" i="48"/>
  <c r="O10" i="48"/>
  <c r="Q10" i="48"/>
  <c r="R10" i="48"/>
  <c r="S10" i="48"/>
  <c r="U10" i="48"/>
  <c r="V10" i="48"/>
  <c r="W10" i="48"/>
  <c r="X10" i="48"/>
  <c r="Y10" i="48"/>
  <c r="Z10" i="48"/>
  <c r="AA10" i="48"/>
  <c r="AC10" i="48"/>
  <c r="AD10" i="48"/>
  <c r="AE10" i="48"/>
  <c r="AF10" i="48"/>
  <c r="AG10" i="48"/>
  <c r="AH10" i="48"/>
  <c r="AI10" i="48"/>
  <c r="AJ10" i="48"/>
  <c r="AK10" i="48"/>
  <c r="AM10" i="48"/>
  <c r="AN10" i="48"/>
  <c r="AO10" i="48"/>
  <c r="AP10" i="48"/>
  <c r="AR10" i="48"/>
  <c r="AS10" i="48"/>
  <c r="AT10" i="48"/>
  <c r="AU10" i="48"/>
  <c r="AW10" i="48"/>
  <c r="AY10" i="48"/>
  <c r="A11" i="48"/>
  <c r="B11" i="48"/>
  <c r="D11" i="48"/>
  <c r="E11" i="48"/>
  <c r="F11" i="48"/>
  <c r="G11" i="48"/>
  <c r="H11" i="48"/>
  <c r="I11" i="48"/>
  <c r="J11" i="48"/>
  <c r="K11" i="48"/>
  <c r="L11" i="48"/>
  <c r="N11" i="48"/>
  <c r="O11" i="48"/>
  <c r="Q11" i="48"/>
  <c r="R11" i="48"/>
  <c r="S11" i="48"/>
  <c r="U11" i="48"/>
  <c r="V11" i="48"/>
  <c r="W11" i="48"/>
  <c r="X11" i="48"/>
  <c r="Y11" i="48"/>
  <c r="Z11" i="48"/>
  <c r="AA11" i="48"/>
  <c r="AC11" i="48"/>
  <c r="AD11" i="48"/>
  <c r="AE11" i="48"/>
  <c r="AF11" i="48"/>
  <c r="AG11" i="48"/>
  <c r="AH11" i="48"/>
  <c r="AI11" i="48"/>
  <c r="AJ11" i="48"/>
  <c r="AK11" i="48"/>
  <c r="AM11" i="48"/>
  <c r="AN11" i="48"/>
  <c r="AO11" i="48"/>
  <c r="AP11" i="48"/>
  <c r="AR11" i="48"/>
  <c r="AS11" i="48"/>
  <c r="AT11" i="48"/>
  <c r="AU11" i="48"/>
  <c r="AW11" i="48"/>
  <c r="AY11" i="48"/>
  <c r="A12" i="48"/>
  <c r="B12" i="48"/>
  <c r="D12" i="48"/>
  <c r="E12" i="48"/>
  <c r="F12" i="48"/>
  <c r="G12" i="48"/>
  <c r="H12" i="48"/>
  <c r="I12" i="48"/>
  <c r="J12" i="48"/>
  <c r="K12" i="48"/>
  <c r="L12" i="48"/>
  <c r="N12" i="48"/>
  <c r="O12" i="48"/>
  <c r="Q12" i="48"/>
  <c r="R12" i="48"/>
  <c r="S12" i="48"/>
  <c r="U12" i="48"/>
  <c r="V12" i="48"/>
  <c r="W12" i="48"/>
  <c r="X12" i="48"/>
  <c r="Y12" i="48"/>
  <c r="Z12" i="48"/>
  <c r="AA12" i="48"/>
  <c r="AC12" i="48"/>
  <c r="AD12" i="48"/>
  <c r="AE12" i="48"/>
  <c r="AF12" i="48"/>
  <c r="AG12" i="48"/>
  <c r="AH12" i="48"/>
  <c r="AI12" i="48"/>
  <c r="AJ12" i="48"/>
  <c r="AK12" i="48"/>
  <c r="AM12" i="48"/>
  <c r="AN12" i="48"/>
  <c r="AO12" i="48"/>
  <c r="AP12" i="48"/>
  <c r="AR12" i="48"/>
  <c r="AS12" i="48"/>
  <c r="AT12" i="48"/>
  <c r="AU12" i="48"/>
  <c r="AW12" i="48"/>
  <c r="AY12" i="48"/>
  <c r="A13" i="48"/>
  <c r="B13" i="48"/>
  <c r="D13" i="48"/>
  <c r="E13" i="48"/>
  <c r="F13" i="48"/>
  <c r="G13" i="48"/>
  <c r="H13" i="48"/>
  <c r="I13" i="48"/>
  <c r="J13" i="48"/>
  <c r="K13" i="48"/>
  <c r="L13" i="48"/>
  <c r="N13" i="48"/>
  <c r="O13" i="48"/>
  <c r="Q13" i="48"/>
  <c r="R13" i="48"/>
  <c r="S13" i="48"/>
  <c r="U13" i="48"/>
  <c r="V13" i="48"/>
  <c r="W13" i="48"/>
  <c r="X13" i="48"/>
  <c r="Y13" i="48"/>
  <c r="Z13" i="48"/>
  <c r="AA13" i="48"/>
  <c r="AC13" i="48"/>
  <c r="AD13" i="48"/>
  <c r="AE13" i="48"/>
  <c r="AF13" i="48"/>
  <c r="AG13" i="48"/>
  <c r="AH13" i="48"/>
  <c r="AI13" i="48"/>
  <c r="AJ13" i="48"/>
  <c r="AK13" i="48"/>
  <c r="AM13" i="48"/>
  <c r="AN13" i="48"/>
  <c r="AO13" i="48"/>
  <c r="AP13" i="48"/>
  <c r="AR13" i="48"/>
  <c r="AS13" i="48"/>
  <c r="AT13" i="48"/>
  <c r="AU13" i="48"/>
  <c r="AW13" i="48"/>
  <c r="AY13" i="48"/>
  <c r="A14" i="48"/>
  <c r="B14" i="48"/>
  <c r="D14" i="48"/>
  <c r="E14" i="48"/>
  <c r="F14" i="48"/>
  <c r="G14" i="48"/>
  <c r="H14" i="48"/>
  <c r="I14" i="48"/>
  <c r="J14" i="48"/>
  <c r="K14" i="48"/>
  <c r="L14" i="48"/>
  <c r="N14" i="48"/>
  <c r="O14" i="48"/>
  <c r="Q14" i="48"/>
  <c r="R14" i="48"/>
  <c r="S14" i="48"/>
  <c r="U14" i="48"/>
  <c r="V14" i="48"/>
  <c r="W14" i="48"/>
  <c r="X14" i="48"/>
  <c r="Y14" i="48"/>
  <c r="Z14" i="48"/>
  <c r="AA14" i="48"/>
  <c r="AC14" i="48"/>
  <c r="AD14" i="48"/>
  <c r="AE14" i="48"/>
  <c r="AF14" i="48"/>
  <c r="AG14" i="48"/>
  <c r="AH14" i="48"/>
  <c r="AI14" i="48"/>
  <c r="AJ14" i="48"/>
  <c r="AK14" i="48"/>
  <c r="AM14" i="48"/>
  <c r="AN14" i="48"/>
  <c r="AO14" i="48"/>
  <c r="AP14" i="48"/>
  <c r="AR14" i="48"/>
  <c r="AS14" i="48"/>
  <c r="AT14" i="48"/>
  <c r="AU14" i="48"/>
  <c r="AW14" i="48"/>
  <c r="AY14" i="48"/>
  <c r="A15" i="48"/>
  <c r="B15" i="48"/>
  <c r="D15" i="48"/>
  <c r="E15" i="48"/>
  <c r="F15" i="48"/>
  <c r="G15" i="48"/>
  <c r="H15" i="48"/>
  <c r="I15" i="48"/>
  <c r="J15" i="48"/>
  <c r="K15" i="48"/>
  <c r="L15" i="48"/>
  <c r="N15" i="48"/>
  <c r="O15" i="48"/>
  <c r="Q15" i="48"/>
  <c r="R15" i="48"/>
  <c r="S15" i="48"/>
  <c r="U15" i="48"/>
  <c r="V15" i="48"/>
  <c r="W15" i="48"/>
  <c r="X15" i="48"/>
  <c r="Y15" i="48"/>
  <c r="Z15" i="48"/>
  <c r="AA15" i="48"/>
  <c r="AC15" i="48"/>
  <c r="AD15" i="48"/>
  <c r="AE15" i="48"/>
  <c r="AF15" i="48"/>
  <c r="AG15" i="48"/>
  <c r="AH15" i="48"/>
  <c r="AI15" i="48"/>
  <c r="AJ15" i="48"/>
  <c r="AK15" i="48"/>
  <c r="AM15" i="48"/>
  <c r="AN15" i="48"/>
  <c r="AO15" i="48"/>
  <c r="AP15" i="48"/>
  <c r="AR15" i="48"/>
  <c r="AS15" i="48"/>
  <c r="AT15" i="48"/>
  <c r="AU15" i="48"/>
  <c r="AW15" i="48"/>
  <c r="AY15" i="48"/>
  <c r="A16" i="48"/>
  <c r="B16" i="48"/>
  <c r="D16" i="48"/>
  <c r="E16" i="48"/>
  <c r="F16" i="48"/>
  <c r="G16" i="48"/>
  <c r="H16" i="48"/>
  <c r="I16" i="48"/>
  <c r="J16" i="48"/>
  <c r="K16" i="48"/>
  <c r="L16" i="48"/>
  <c r="N16" i="48"/>
  <c r="O16" i="48"/>
  <c r="Q16" i="48"/>
  <c r="R16" i="48"/>
  <c r="S16" i="48"/>
  <c r="U16" i="48"/>
  <c r="V16" i="48"/>
  <c r="W16" i="48"/>
  <c r="X16" i="48"/>
  <c r="Y16" i="48"/>
  <c r="Z16" i="48"/>
  <c r="AA16" i="48"/>
  <c r="AC16" i="48"/>
  <c r="AD16" i="48"/>
  <c r="AE16" i="48"/>
  <c r="AF16" i="48"/>
  <c r="AG16" i="48"/>
  <c r="AH16" i="48"/>
  <c r="AI16" i="48"/>
  <c r="AJ16" i="48"/>
  <c r="AK16" i="48"/>
  <c r="AM16" i="48"/>
  <c r="AN16" i="48"/>
  <c r="AO16" i="48"/>
  <c r="AP16" i="48"/>
  <c r="AR16" i="48"/>
  <c r="AS16" i="48"/>
  <c r="AT16" i="48"/>
  <c r="AU16" i="48"/>
  <c r="AW16" i="48"/>
  <c r="AY16" i="48"/>
  <c r="A17" i="48"/>
  <c r="B17" i="48"/>
  <c r="D17" i="48"/>
  <c r="E17" i="48"/>
  <c r="F17" i="48"/>
  <c r="G17" i="48"/>
  <c r="H17" i="48"/>
  <c r="I17" i="48"/>
  <c r="J17" i="48"/>
  <c r="K17" i="48"/>
  <c r="L17" i="48"/>
  <c r="N17" i="48"/>
  <c r="O17" i="48"/>
  <c r="Q17" i="48"/>
  <c r="R17" i="48"/>
  <c r="S17" i="48"/>
  <c r="U17" i="48"/>
  <c r="V17" i="48"/>
  <c r="W17" i="48"/>
  <c r="X17" i="48"/>
  <c r="Y17" i="48"/>
  <c r="Z17" i="48"/>
  <c r="AA17" i="48"/>
  <c r="AC17" i="48"/>
  <c r="AD17" i="48"/>
  <c r="AE17" i="48"/>
  <c r="AF17" i="48"/>
  <c r="AG17" i="48"/>
  <c r="AH17" i="48"/>
  <c r="AI17" i="48"/>
  <c r="AJ17" i="48"/>
  <c r="AK17" i="48"/>
  <c r="AM17" i="48"/>
  <c r="AN17" i="48"/>
  <c r="AO17" i="48"/>
  <c r="AP17" i="48"/>
  <c r="AR17" i="48"/>
  <c r="AS17" i="48"/>
  <c r="AT17" i="48"/>
  <c r="AU17" i="48"/>
  <c r="AW17" i="48"/>
  <c r="AY17" i="48"/>
  <c r="A18" i="48"/>
  <c r="B18" i="48"/>
  <c r="D18" i="48"/>
  <c r="E18" i="48"/>
  <c r="F18" i="48"/>
  <c r="G18" i="48"/>
  <c r="H18" i="48"/>
  <c r="I18" i="48"/>
  <c r="J18" i="48"/>
  <c r="K18" i="48"/>
  <c r="L18" i="48"/>
  <c r="N18" i="48"/>
  <c r="O18" i="48"/>
  <c r="Q18" i="48"/>
  <c r="R18" i="48"/>
  <c r="S18" i="48"/>
  <c r="U18" i="48"/>
  <c r="V18" i="48"/>
  <c r="W18" i="48"/>
  <c r="X18" i="48"/>
  <c r="Y18" i="48"/>
  <c r="Z18" i="48"/>
  <c r="AA18" i="48"/>
  <c r="AC18" i="48"/>
  <c r="AD18" i="48"/>
  <c r="AE18" i="48"/>
  <c r="AF18" i="48"/>
  <c r="AG18" i="48"/>
  <c r="AH18" i="48"/>
  <c r="AI18" i="48"/>
  <c r="AJ18" i="48"/>
  <c r="AK18" i="48"/>
  <c r="AM18" i="48"/>
  <c r="AN18" i="48"/>
  <c r="AO18" i="48"/>
  <c r="AP18" i="48"/>
  <c r="AR18" i="48"/>
  <c r="AS18" i="48"/>
  <c r="AT18" i="48"/>
  <c r="AU18" i="48"/>
  <c r="AW18" i="48"/>
  <c r="AY18" i="48"/>
  <c r="A19" i="48"/>
  <c r="B19" i="48"/>
  <c r="D19" i="48"/>
  <c r="E19" i="48"/>
  <c r="F19" i="48"/>
  <c r="G19" i="48"/>
  <c r="H19" i="48"/>
  <c r="I19" i="48"/>
  <c r="J19" i="48"/>
  <c r="K19" i="48"/>
  <c r="L19" i="48"/>
  <c r="N19" i="48"/>
  <c r="O19" i="48"/>
  <c r="Q19" i="48"/>
  <c r="R19" i="48"/>
  <c r="S19" i="48"/>
  <c r="U19" i="48"/>
  <c r="V19" i="48"/>
  <c r="W19" i="48"/>
  <c r="X19" i="48"/>
  <c r="Y19" i="48"/>
  <c r="Z19" i="48"/>
  <c r="AA19" i="48"/>
  <c r="AC19" i="48"/>
  <c r="AD19" i="48"/>
  <c r="AE19" i="48"/>
  <c r="AF19" i="48"/>
  <c r="AG19" i="48"/>
  <c r="AH19" i="48"/>
  <c r="AI19" i="48"/>
  <c r="AJ19" i="48"/>
  <c r="AK19" i="48"/>
  <c r="AM19" i="48"/>
  <c r="AN19" i="48"/>
  <c r="AO19" i="48"/>
  <c r="AP19" i="48"/>
  <c r="AR19" i="48"/>
  <c r="AS19" i="48"/>
  <c r="AT19" i="48"/>
  <c r="AU19" i="48"/>
  <c r="AW19" i="48"/>
  <c r="AY19" i="48"/>
  <c r="A20" i="48"/>
  <c r="B20" i="48"/>
  <c r="D20" i="48"/>
  <c r="E20" i="48"/>
  <c r="F20" i="48"/>
  <c r="G20" i="48"/>
  <c r="H20" i="48"/>
  <c r="I20" i="48"/>
  <c r="J20" i="48"/>
  <c r="K20" i="48"/>
  <c r="L20" i="48"/>
  <c r="N20" i="48"/>
  <c r="O20" i="48"/>
  <c r="Q20" i="48"/>
  <c r="R20" i="48"/>
  <c r="S20" i="48"/>
  <c r="U20" i="48"/>
  <c r="V20" i="48"/>
  <c r="W20" i="48"/>
  <c r="X20" i="48"/>
  <c r="Y20" i="48"/>
  <c r="Z20" i="48"/>
  <c r="AA20" i="48"/>
  <c r="AC20" i="48"/>
  <c r="AD20" i="48"/>
  <c r="AE20" i="48"/>
  <c r="AF20" i="48"/>
  <c r="AG20" i="48"/>
  <c r="AH20" i="48"/>
  <c r="AI20" i="48"/>
  <c r="AJ20" i="48"/>
  <c r="AK20" i="48"/>
  <c r="AM20" i="48"/>
  <c r="AN20" i="48"/>
  <c r="AO20" i="48"/>
  <c r="AP20" i="48"/>
  <c r="AR20" i="48"/>
  <c r="AS20" i="48"/>
  <c r="AT20" i="48"/>
  <c r="AU20" i="48"/>
  <c r="AW20" i="48"/>
  <c r="AY20" i="48"/>
  <c r="A21" i="48"/>
  <c r="B21" i="48"/>
  <c r="D21" i="48"/>
  <c r="E21" i="48"/>
  <c r="F21" i="48"/>
  <c r="G21" i="48"/>
  <c r="H21" i="48"/>
  <c r="I21" i="48"/>
  <c r="J21" i="48"/>
  <c r="K21" i="48"/>
  <c r="L21" i="48"/>
  <c r="N21" i="48"/>
  <c r="O21" i="48"/>
  <c r="Q21" i="48"/>
  <c r="R21" i="48"/>
  <c r="S21" i="48"/>
  <c r="U21" i="48"/>
  <c r="V21" i="48"/>
  <c r="W21" i="48"/>
  <c r="X21" i="48"/>
  <c r="Y21" i="48"/>
  <c r="Z21" i="48"/>
  <c r="AA21" i="48"/>
  <c r="AC21" i="48"/>
  <c r="AD21" i="48"/>
  <c r="AE21" i="48"/>
  <c r="AF21" i="48"/>
  <c r="AG21" i="48"/>
  <c r="AH21" i="48"/>
  <c r="AI21" i="48"/>
  <c r="AJ21" i="48"/>
  <c r="AK21" i="48"/>
  <c r="AM21" i="48"/>
  <c r="AN21" i="48"/>
  <c r="AO21" i="48"/>
  <c r="AP21" i="48"/>
  <c r="AR21" i="48"/>
  <c r="AS21" i="48"/>
  <c r="AT21" i="48"/>
  <c r="AU21" i="48"/>
  <c r="AW21" i="48"/>
  <c r="AY21" i="48"/>
  <c r="A22" i="48"/>
  <c r="B22" i="48"/>
  <c r="D22" i="48"/>
  <c r="E22" i="48"/>
  <c r="F22" i="48"/>
  <c r="G22" i="48"/>
  <c r="H22" i="48"/>
  <c r="I22" i="48"/>
  <c r="J22" i="48"/>
  <c r="K22" i="48"/>
  <c r="L22" i="48"/>
  <c r="N22" i="48"/>
  <c r="O22" i="48"/>
  <c r="Q22" i="48"/>
  <c r="R22" i="48"/>
  <c r="S22" i="48"/>
  <c r="U22" i="48"/>
  <c r="V22" i="48"/>
  <c r="W22" i="48"/>
  <c r="X22" i="48"/>
  <c r="Y22" i="48"/>
  <c r="Z22" i="48"/>
  <c r="AA22" i="48"/>
  <c r="AC22" i="48"/>
  <c r="AD22" i="48"/>
  <c r="AE22" i="48"/>
  <c r="AF22" i="48"/>
  <c r="AG22" i="48"/>
  <c r="AH22" i="48"/>
  <c r="AI22" i="48"/>
  <c r="AJ22" i="48"/>
  <c r="AK22" i="48"/>
  <c r="AM22" i="48"/>
  <c r="AN22" i="48"/>
  <c r="AO22" i="48"/>
  <c r="AP22" i="48"/>
  <c r="AR22" i="48"/>
  <c r="AS22" i="48"/>
  <c r="AT22" i="48"/>
  <c r="AU22" i="48"/>
  <c r="AW22" i="48"/>
  <c r="AY22" i="48"/>
  <c r="A23" i="48"/>
  <c r="B23" i="48"/>
  <c r="D23" i="48"/>
  <c r="E23" i="48"/>
  <c r="F23" i="48"/>
  <c r="G23" i="48"/>
  <c r="H23" i="48"/>
  <c r="I23" i="48"/>
  <c r="J23" i="48"/>
  <c r="K23" i="48"/>
  <c r="L23" i="48"/>
  <c r="N23" i="48"/>
  <c r="O23" i="48"/>
  <c r="Q23" i="48"/>
  <c r="R23" i="48"/>
  <c r="S23" i="48"/>
  <c r="U23" i="48"/>
  <c r="V23" i="48"/>
  <c r="W23" i="48"/>
  <c r="X23" i="48"/>
  <c r="Y23" i="48"/>
  <c r="Z23" i="48"/>
  <c r="AA23" i="48"/>
  <c r="AC23" i="48"/>
  <c r="AD23" i="48"/>
  <c r="AE23" i="48"/>
  <c r="AF23" i="48"/>
  <c r="AG23" i="48"/>
  <c r="AH23" i="48"/>
  <c r="AI23" i="48"/>
  <c r="AJ23" i="48"/>
  <c r="AK23" i="48"/>
  <c r="AM23" i="48"/>
  <c r="AN23" i="48"/>
  <c r="AO23" i="48"/>
  <c r="AP23" i="48"/>
  <c r="AR23" i="48"/>
  <c r="AS23" i="48"/>
  <c r="AT23" i="48"/>
  <c r="AU23" i="48"/>
  <c r="AW23" i="48"/>
  <c r="AY23" i="48"/>
  <c r="A24" i="48"/>
  <c r="B24" i="48"/>
  <c r="D24" i="48"/>
  <c r="E24" i="48"/>
  <c r="F24" i="48"/>
  <c r="G24" i="48"/>
  <c r="H24" i="48"/>
  <c r="I24" i="48"/>
  <c r="J24" i="48"/>
  <c r="K24" i="48"/>
  <c r="L24" i="48"/>
  <c r="N24" i="48"/>
  <c r="O24" i="48"/>
  <c r="Q24" i="48"/>
  <c r="R24" i="48"/>
  <c r="S24" i="48"/>
  <c r="U24" i="48"/>
  <c r="V24" i="48"/>
  <c r="W24" i="48"/>
  <c r="X24" i="48"/>
  <c r="Y24" i="48"/>
  <c r="Z24" i="48"/>
  <c r="AA24" i="48"/>
  <c r="AC24" i="48"/>
  <c r="AD24" i="48"/>
  <c r="AE24" i="48"/>
  <c r="AF24" i="48"/>
  <c r="AG24" i="48"/>
  <c r="AH24" i="48"/>
  <c r="AI24" i="48"/>
  <c r="AJ24" i="48"/>
  <c r="AK24" i="48"/>
  <c r="AM24" i="48"/>
  <c r="AN24" i="48"/>
  <c r="AO24" i="48"/>
  <c r="AP24" i="48"/>
  <c r="AR24" i="48"/>
  <c r="AS24" i="48"/>
  <c r="AT24" i="48"/>
  <c r="AU24" i="48"/>
  <c r="AW24" i="48"/>
  <c r="AY24" i="48"/>
  <c r="A25" i="48"/>
  <c r="B25" i="48"/>
  <c r="D25" i="48"/>
  <c r="E25" i="48"/>
  <c r="F25" i="48"/>
  <c r="G25" i="48"/>
  <c r="H25" i="48"/>
  <c r="I25" i="48"/>
  <c r="J25" i="48"/>
  <c r="K25" i="48"/>
  <c r="L25" i="48"/>
  <c r="N25" i="48"/>
  <c r="O25" i="48"/>
  <c r="Q25" i="48"/>
  <c r="R25" i="48"/>
  <c r="S25" i="48"/>
  <c r="U25" i="48"/>
  <c r="V25" i="48"/>
  <c r="W25" i="48"/>
  <c r="X25" i="48"/>
  <c r="Y25" i="48"/>
  <c r="Z25" i="48"/>
  <c r="AA25" i="48"/>
  <c r="AC25" i="48"/>
  <c r="AD25" i="48"/>
  <c r="AE25" i="48"/>
  <c r="AF25" i="48"/>
  <c r="AG25" i="48"/>
  <c r="AH25" i="48"/>
  <c r="AI25" i="48"/>
  <c r="AJ25" i="48"/>
  <c r="AK25" i="48"/>
  <c r="AM25" i="48"/>
  <c r="AN25" i="48"/>
  <c r="AO25" i="48"/>
  <c r="AP25" i="48"/>
  <c r="AR25" i="48"/>
  <c r="AS25" i="48"/>
  <c r="AT25" i="48"/>
  <c r="AU25" i="48"/>
  <c r="AW25" i="48"/>
  <c r="AY25" i="48"/>
  <c r="A26" i="48"/>
  <c r="B26" i="48"/>
  <c r="D26" i="48"/>
  <c r="E26" i="48"/>
  <c r="F26" i="48"/>
  <c r="G26" i="48"/>
  <c r="H26" i="48"/>
  <c r="I26" i="48"/>
  <c r="J26" i="48"/>
  <c r="K26" i="48"/>
  <c r="L26" i="48"/>
  <c r="N26" i="48"/>
  <c r="O26" i="48"/>
  <c r="Q26" i="48"/>
  <c r="R26" i="48"/>
  <c r="S26" i="48"/>
  <c r="U26" i="48"/>
  <c r="V26" i="48"/>
  <c r="W26" i="48"/>
  <c r="X26" i="48"/>
  <c r="Y26" i="48"/>
  <c r="Z26" i="48"/>
  <c r="AA26" i="48"/>
  <c r="AC26" i="48"/>
  <c r="AD26" i="48"/>
  <c r="AE26" i="48"/>
  <c r="AF26" i="48"/>
  <c r="AG26" i="48"/>
  <c r="AH26" i="48"/>
  <c r="AI26" i="48"/>
  <c r="AJ26" i="48"/>
  <c r="AK26" i="48"/>
  <c r="AM26" i="48"/>
  <c r="AN26" i="48"/>
  <c r="AO26" i="48"/>
  <c r="AP26" i="48"/>
  <c r="AR26" i="48"/>
  <c r="AS26" i="48"/>
  <c r="AT26" i="48"/>
  <c r="AU26" i="48"/>
  <c r="AW26" i="48"/>
  <c r="AY26" i="48"/>
  <c r="A27" i="48"/>
  <c r="B27" i="48"/>
  <c r="D27" i="48"/>
  <c r="E27" i="48"/>
  <c r="F27" i="48"/>
  <c r="G27" i="48"/>
  <c r="H27" i="48"/>
  <c r="I27" i="48"/>
  <c r="J27" i="48"/>
  <c r="K27" i="48"/>
  <c r="L27" i="48"/>
  <c r="N27" i="48"/>
  <c r="O27" i="48"/>
  <c r="Q27" i="48"/>
  <c r="R27" i="48"/>
  <c r="S27" i="48"/>
  <c r="U27" i="48"/>
  <c r="V27" i="48"/>
  <c r="W27" i="48"/>
  <c r="X27" i="48"/>
  <c r="Y27" i="48"/>
  <c r="Z27" i="48"/>
  <c r="AA27" i="48"/>
  <c r="AC27" i="48"/>
  <c r="AD27" i="48"/>
  <c r="AE27" i="48"/>
  <c r="AF27" i="48"/>
  <c r="AG27" i="48"/>
  <c r="AH27" i="48"/>
  <c r="AI27" i="48"/>
  <c r="AJ27" i="48"/>
  <c r="AK27" i="48"/>
  <c r="AM27" i="48"/>
  <c r="AN27" i="48"/>
  <c r="AO27" i="48"/>
  <c r="AP27" i="48"/>
  <c r="AR27" i="48"/>
  <c r="AS27" i="48"/>
  <c r="AT27" i="48"/>
  <c r="AU27" i="48"/>
  <c r="AW27" i="48"/>
  <c r="AY27" i="48"/>
  <c r="A28" i="48"/>
  <c r="B28" i="48"/>
  <c r="D28" i="48"/>
  <c r="E28" i="48"/>
  <c r="F28" i="48"/>
  <c r="G28" i="48"/>
  <c r="H28" i="48"/>
  <c r="I28" i="48"/>
  <c r="J28" i="48"/>
  <c r="K28" i="48"/>
  <c r="L28" i="48"/>
  <c r="N28" i="48"/>
  <c r="O28" i="48"/>
  <c r="Q28" i="48"/>
  <c r="R28" i="48"/>
  <c r="S28" i="48"/>
  <c r="U28" i="48"/>
  <c r="V28" i="48"/>
  <c r="W28" i="48"/>
  <c r="X28" i="48"/>
  <c r="Y28" i="48"/>
  <c r="Z28" i="48"/>
  <c r="AA28" i="48"/>
  <c r="AC28" i="48"/>
  <c r="AD28" i="48"/>
  <c r="AE28" i="48"/>
  <c r="AF28" i="48"/>
  <c r="AG28" i="48"/>
  <c r="AH28" i="48"/>
  <c r="AI28" i="48"/>
  <c r="AJ28" i="48"/>
  <c r="AK28" i="48"/>
  <c r="AM28" i="48"/>
  <c r="AN28" i="48"/>
  <c r="AO28" i="48"/>
  <c r="AP28" i="48"/>
  <c r="AR28" i="48"/>
  <c r="AS28" i="48"/>
  <c r="AT28" i="48"/>
  <c r="AU28" i="48"/>
  <c r="AW28" i="48"/>
  <c r="AY28" i="48"/>
  <c r="A29" i="48"/>
  <c r="B29" i="48"/>
  <c r="D29" i="48"/>
  <c r="E29" i="48"/>
  <c r="F29" i="48"/>
  <c r="G29" i="48"/>
  <c r="H29" i="48"/>
  <c r="I29" i="48"/>
  <c r="J29" i="48"/>
  <c r="K29" i="48"/>
  <c r="L29" i="48"/>
  <c r="N29" i="48"/>
  <c r="O29" i="48"/>
  <c r="Q29" i="48"/>
  <c r="R29" i="48"/>
  <c r="S29" i="48"/>
  <c r="U29" i="48"/>
  <c r="V29" i="48"/>
  <c r="W29" i="48"/>
  <c r="X29" i="48"/>
  <c r="Y29" i="48"/>
  <c r="Z29" i="48"/>
  <c r="AA29" i="48"/>
  <c r="AC29" i="48"/>
  <c r="AD29" i="48"/>
  <c r="AE29" i="48"/>
  <c r="AF29" i="48"/>
  <c r="AG29" i="48"/>
  <c r="AH29" i="48"/>
  <c r="AI29" i="48"/>
  <c r="AJ29" i="48"/>
  <c r="AK29" i="48"/>
  <c r="AM29" i="48"/>
  <c r="AN29" i="48"/>
  <c r="AO29" i="48"/>
  <c r="AP29" i="48"/>
  <c r="AR29" i="48"/>
  <c r="AS29" i="48"/>
  <c r="AT29" i="48"/>
  <c r="AU29" i="48"/>
  <c r="AW29" i="48"/>
  <c r="AY29" i="48"/>
  <c r="A30" i="48"/>
  <c r="B30" i="48"/>
  <c r="D30" i="48"/>
  <c r="E30" i="48"/>
  <c r="F30" i="48"/>
  <c r="G30" i="48"/>
  <c r="H30" i="48"/>
  <c r="I30" i="48"/>
  <c r="J30" i="48"/>
  <c r="K30" i="48"/>
  <c r="L30" i="48"/>
  <c r="N30" i="48"/>
  <c r="O30" i="48"/>
  <c r="Q30" i="48"/>
  <c r="R30" i="48"/>
  <c r="S30" i="48"/>
  <c r="U30" i="48"/>
  <c r="V30" i="48"/>
  <c r="W30" i="48"/>
  <c r="X30" i="48"/>
  <c r="Y30" i="48"/>
  <c r="Z30" i="48"/>
  <c r="AA30" i="48"/>
  <c r="AC30" i="48"/>
  <c r="AD30" i="48"/>
  <c r="AE30" i="48"/>
  <c r="AF30" i="48"/>
  <c r="AG30" i="48"/>
  <c r="AH30" i="48"/>
  <c r="AI30" i="48"/>
  <c r="AJ30" i="48"/>
  <c r="AK30" i="48"/>
  <c r="AM30" i="48"/>
  <c r="AN30" i="48"/>
  <c r="AO30" i="48"/>
  <c r="AP30" i="48"/>
  <c r="AR30" i="48"/>
  <c r="AS30" i="48"/>
  <c r="AT30" i="48"/>
  <c r="AU30" i="48"/>
  <c r="AW30" i="48"/>
  <c r="AY30" i="48"/>
  <c r="A31" i="48"/>
  <c r="B31" i="48"/>
  <c r="D31" i="48"/>
  <c r="E31" i="48"/>
  <c r="F31" i="48"/>
  <c r="G31" i="48"/>
  <c r="H31" i="48"/>
  <c r="I31" i="48"/>
  <c r="J31" i="48"/>
  <c r="K31" i="48"/>
  <c r="L31" i="48"/>
  <c r="N31" i="48"/>
  <c r="O31" i="48"/>
  <c r="Q31" i="48"/>
  <c r="R31" i="48"/>
  <c r="S31" i="48"/>
  <c r="U31" i="48"/>
  <c r="V31" i="48"/>
  <c r="W31" i="48"/>
  <c r="X31" i="48"/>
  <c r="Y31" i="48"/>
  <c r="Z31" i="48"/>
  <c r="AA31" i="48"/>
  <c r="AC31" i="48"/>
  <c r="AD31" i="48"/>
  <c r="AE31" i="48"/>
  <c r="AF31" i="48"/>
  <c r="AG31" i="48"/>
  <c r="AH31" i="48"/>
  <c r="AI31" i="48"/>
  <c r="AJ31" i="48"/>
  <c r="AK31" i="48"/>
  <c r="AM31" i="48"/>
  <c r="AN31" i="48"/>
  <c r="AO31" i="48"/>
  <c r="AP31" i="48"/>
  <c r="AR31" i="48"/>
  <c r="AS31" i="48"/>
  <c r="AT31" i="48"/>
  <c r="AU31" i="48"/>
  <c r="AW31" i="48"/>
  <c r="AY31" i="48"/>
  <c r="A32" i="48"/>
  <c r="B32" i="48"/>
  <c r="D32" i="48"/>
  <c r="E32" i="48"/>
  <c r="F32" i="48"/>
  <c r="G32" i="48"/>
  <c r="H32" i="48"/>
  <c r="I32" i="48"/>
  <c r="J32" i="48"/>
  <c r="K32" i="48"/>
  <c r="L32" i="48"/>
  <c r="N32" i="48"/>
  <c r="O32" i="48"/>
  <c r="Q32" i="48"/>
  <c r="R32" i="48"/>
  <c r="S32" i="48"/>
  <c r="U32" i="48"/>
  <c r="V32" i="48"/>
  <c r="W32" i="48"/>
  <c r="X32" i="48"/>
  <c r="Y32" i="48"/>
  <c r="Z32" i="48"/>
  <c r="AA32" i="48"/>
  <c r="AC32" i="48"/>
  <c r="AD32" i="48"/>
  <c r="AE32" i="48"/>
  <c r="AF32" i="48"/>
  <c r="AG32" i="48"/>
  <c r="AH32" i="48"/>
  <c r="AI32" i="48"/>
  <c r="AJ32" i="48"/>
  <c r="AK32" i="48"/>
  <c r="AM32" i="48"/>
  <c r="AN32" i="48"/>
  <c r="AO32" i="48"/>
  <c r="AP32" i="48"/>
  <c r="AR32" i="48"/>
  <c r="AS32" i="48"/>
  <c r="AT32" i="48"/>
  <c r="AU32" i="48"/>
  <c r="AW32" i="48"/>
  <c r="AY32" i="48"/>
  <c r="A33" i="48"/>
  <c r="B33" i="48"/>
  <c r="D33" i="48"/>
  <c r="E33" i="48"/>
  <c r="F33" i="48"/>
  <c r="G33" i="48"/>
  <c r="H33" i="48"/>
  <c r="I33" i="48"/>
  <c r="J33" i="48"/>
  <c r="K33" i="48"/>
  <c r="L33" i="48"/>
  <c r="N33" i="48"/>
  <c r="O33" i="48"/>
  <c r="Q33" i="48"/>
  <c r="R33" i="48"/>
  <c r="S33" i="48"/>
  <c r="U33" i="48"/>
  <c r="V33" i="48"/>
  <c r="W33" i="48"/>
  <c r="X33" i="48"/>
  <c r="Y33" i="48"/>
  <c r="Z33" i="48"/>
  <c r="AA33" i="48"/>
  <c r="AC33" i="48"/>
  <c r="AD33" i="48"/>
  <c r="AE33" i="48"/>
  <c r="AF33" i="48"/>
  <c r="AG33" i="48"/>
  <c r="AH33" i="48"/>
  <c r="AI33" i="48"/>
  <c r="AJ33" i="48"/>
  <c r="AK33" i="48"/>
  <c r="AM33" i="48"/>
  <c r="AN33" i="48"/>
  <c r="AO33" i="48"/>
  <c r="AP33" i="48"/>
  <c r="AR33" i="48"/>
  <c r="AS33" i="48"/>
  <c r="AT33" i="48"/>
  <c r="AU33" i="48"/>
  <c r="AW33" i="48"/>
  <c r="AY33" i="48"/>
  <c r="A34" i="48"/>
  <c r="B34" i="48"/>
  <c r="D34" i="48"/>
  <c r="E34" i="48"/>
  <c r="F34" i="48"/>
  <c r="G34" i="48"/>
  <c r="H34" i="48"/>
  <c r="I34" i="48"/>
  <c r="J34" i="48"/>
  <c r="K34" i="48"/>
  <c r="L34" i="48"/>
  <c r="N34" i="48"/>
  <c r="O34" i="48"/>
  <c r="Q34" i="48"/>
  <c r="R34" i="48"/>
  <c r="S34" i="48"/>
  <c r="U34" i="48"/>
  <c r="V34" i="48"/>
  <c r="W34" i="48"/>
  <c r="X34" i="48"/>
  <c r="Y34" i="48"/>
  <c r="Z34" i="48"/>
  <c r="AA34" i="48"/>
  <c r="AC34" i="48"/>
  <c r="AD34" i="48"/>
  <c r="AE34" i="48"/>
  <c r="AF34" i="48"/>
  <c r="AG34" i="48"/>
  <c r="AH34" i="48"/>
  <c r="AI34" i="48"/>
  <c r="AJ34" i="48"/>
  <c r="AK34" i="48"/>
  <c r="AM34" i="48"/>
  <c r="AN34" i="48"/>
  <c r="AO34" i="48"/>
  <c r="AP34" i="48"/>
  <c r="AR34" i="48"/>
  <c r="AS34" i="48"/>
  <c r="AT34" i="48"/>
  <c r="AU34" i="48"/>
  <c r="AW34" i="48"/>
  <c r="AY34" i="48"/>
  <c r="A35" i="48"/>
  <c r="B35" i="48"/>
  <c r="D35" i="48"/>
  <c r="E35" i="48"/>
  <c r="F35" i="48"/>
  <c r="G35" i="48"/>
  <c r="H35" i="48"/>
  <c r="I35" i="48"/>
  <c r="J35" i="48"/>
  <c r="K35" i="48"/>
  <c r="L35" i="48"/>
  <c r="N35" i="48"/>
  <c r="O35" i="48"/>
  <c r="Q35" i="48"/>
  <c r="R35" i="48"/>
  <c r="S35" i="48"/>
  <c r="U35" i="48"/>
  <c r="V35" i="48"/>
  <c r="W35" i="48"/>
  <c r="X35" i="48"/>
  <c r="Y35" i="48"/>
  <c r="Z35" i="48"/>
  <c r="AA35" i="48"/>
  <c r="AC35" i="48"/>
  <c r="AD35" i="48"/>
  <c r="AE35" i="48"/>
  <c r="AF35" i="48"/>
  <c r="AG35" i="48"/>
  <c r="AH35" i="48"/>
  <c r="AI35" i="48"/>
  <c r="AJ35" i="48"/>
  <c r="AK35" i="48"/>
  <c r="AM35" i="48"/>
  <c r="AN35" i="48"/>
  <c r="AO35" i="48"/>
  <c r="AP35" i="48"/>
  <c r="AR35" i="48"/>
  <c r="AS35" i="48"/>
  <c r="AT35" i="48"/>
  <c r="AU35" i="48"/>
  <c r="AW35" i="48"/>
  <c r="AY35" i="48"/>
  <c r="A36" i="48"/>
  <c r="B36" i="48"/>
  <c r="D36" i="48"/>
  <c r="E36" i="48"/>
  <c r="F36" i="48"/>
  <c r="G36" i="48"/>
  <c r="H36" i="48"/>
  <c r="I36" i="48"/>
  <c r="J36" i="48"/>
  <c r="K36" i="48"/>
  <c r="L36" i="48"/>
  <c r="N36" i="48"/>
  <c r="O36" i="48"/>
  <c r="Q36" i="48"/>
  <c r="R36" i="48"/>
  <c r="S36" i="48"/>
  <c r="U36" i="48"/>
  <c r="V36" i="48"/>
  <c r="W36" i="48"/>
  <c r="X36" i="48"/>
  <c r="Y36" i="48"/>
  <c r="Z36" i="48"/>
  <c r="AA36" i="48"/>
  <c r="AC36" i="48"/>
  <c r="AD36" i="48"/>
  <c r="AE36" i="48"/>
  <c r="AF36" i="48"/>
  <c r="AG36" i="48"/>
  <c r="AH36" i="48"/>
  <c r="AI36" i="48"/>
  <c r="AJ36" i="48"/>
  <c r="AK36" i="48"/>
  <c r="AM36" i="48"/>
  <c r="AN36" i="48"/>
  <c r="AO36" i="48"/>
  <c r="AP36" i="48"/>
  <c r="AR36" i="48"/>
  <c r="AS36" i="48"/>
  <c r="AT36" i="48"/>
  <c r="AU36" i="48"/>
  <c r="AW36" i="48"/>
  <c r="AY36" i="48"/>
  <c r="A37" i="48"/>
  <c r="B37" i="48"/>
  <c r="D37" i="48"/>
  <c r="E37" i="48"/>
  <c r="F37" i="48"/>
  <c r="G37" i="48"/>
  <c r="H37" i="48"/>
  <c r="I37" i="48"/>
  <c r="J37" i="48"/>
  <c r="K37" i="48"/>
  <c r="L37" i="48"/>
  <c r="N37" i="48"/>
  <c r="O37" i="48"/>
  <c r="Q37" i="48"/>
  <c r="R37" i="48"/>
  <c r="S37" i="48"/>
  <c r="U37" i="48"/>
  <c r="V37" i="48"/>
  <c r="W37" i="48"/>
  <c r="X37" i="48"/>
  <c r="Y37" i="48"/>
  <c r="Z37" i="48"/>
  <c r="AA37" i="48"/>
  <c r="AC37" i="48"/>
  <c r="AD37" i="48"/>
  <c r="AE37" i="48"/>
  <c r="AF37" i="48"/>
  <c r="AG37" i="48"/>
  <c r="AH37" i="48"/>
  <c r="AI37" i="48"/>
  <c r="AJ37" i="48"/>
  <c r="AK37" i="48"/>
  <c r="AM37" i="48"/>
  <c r="AN37" i="48"/>
  <c r="AO37" i="48"/>
  <c r="AP37" i="48"/>
  <c r="AR37" i="48"/>
  <c r="AS37" i="48"/>
  <c r="AT37" i="48"/>
  <c r="AU37" i="48"/>
  <c r="AW37" i="48"/>
  <c r="AY37" i="48"/>
  <c r="A38" i="48"/>
  <c r="B38" i="48"/>
  <c r="D38" i="48"/>
  <c r="E38" i="48"/>
  <c r="F38" i="48"/>
  <c r="G38" i="48"/>
  <c r="H38" i="48"/>
  <c r="I38" i="48"/>
  <c r="J38" i="48"/>
  <c r="K38" i="48"/>
  <c r="L38" i="48"/>
  <c r="N38" i="48"/>
  <c r="O38" i="48"/>
  <c r="Q38" i="48"/>
  <c r="R38" i="48"/>
  <c r="S38" i="48"/>
  <c r="U38" i="48"/>
  <c r="V38" i="48"/>
  <c r="W38" i="48"/>
  <c r="X38" i="48"/>
  <c r="Y38" i="48"/>
  <c r="Z38" i="48"/>
  <c r="AA38" i="48"/>
  <c r="AC38" i="48"/>
  <c r="AD38" i="48"/>
  <c r="AE38" i="48"/>
  <c r="AF38" i="48"/>
  <c r="AG38" i="48"/>
  <c r="AH38" i="48"/>
  <c r="AI38" i="48"/>
  <c r="AJ38" i="48"/>
  <c r="AK38" i="48"/>
  <c r="AM38" i="48"/>
  <c r="AN38" i="48"/>
  <c r="AO38" i="48"/>
  <c r="AP38" i="48"/>
  <c r="AR38" i="48"/>
  <c r="AS38" i="48"/>
  <c r="AT38" i="48"/>
  <c r="AU38" i="48"/>
  <c r="AW38" i="48"/>
  <c r="AY38" i="48"/>
  <c r="A39" i="48"/>
  <c r="B39" i="48"/>
  <c r="D39" i="48"/>
  <c r="E39" i="48"/>
  <c r="F39" i="48"/>
  <c r="G39" i="48"/>
  <c r="H39" i="48"/>
  <c r="I39" i="48"/>
  <c r="J39" i="48"/>
  <c r="K39" i="48"/>
  <c r="L39" i="48"/>
  <c r="N39" i="48"/>
  <c r="O39" i="48"/>
  <c r="Q39" i="48"/>
  <c r="R39" i="48"/>
  <c r="S39" i="48"/>
  <c r="U39" i="48"/>
  <c r="V39" i="48"/>
  <c r="W39" i="48"/>
  <c r="X39" i="48"/>
  <c r="Y39" i="48"/>
  <c r="Z39" i="48"/>
  <c r="AA39" i="48"/>
  <c r="AC39" i="48"/>
  <c r="AD39" i="48"/>
  <c r="AE39" i="48"/>
  <c r="AF39" i="48"/>
  <c r="AG39" i="48"/>
  <c r="AH39" i="48"/>
  <c r="AI39" i="48"/>
  <c r="AJ39" i="48"/>
  <c r="AK39" i="48"/>
  <c r="AM39" i="48"/>
  <c r="AN39" i="48"/>
  <c r="AO39" i="48"/>
  <c r="AP39" i="48"/>
  <c r="AR39" i="48"/>
  <c r="AS39" i="48"/>
  <c r="AT39" i="48"/>
  <c r="AU39" i="48"/>
  <c r="AW39" i="48"/>
  <c r="AY39" i="48"/>
  <c r="A40" i="48"/>
  <c r="B40" i="48"/>
  <c r="D40" i="48"/>
  <c r="E40" i="48"/>
  <c r="F40" i="48"/>
  <c r="G40" i="48"/>
  <c r="H40" i="48"/>
  <c r="I40" i="48"/>
  <c r="J40" i="48"/>
  <c r="K40" i="48"/>
  <c r="L40" i="48"/>
  <c r="N40" i="48"/>
  <c r="O40" i="48"/>
  <c r="Q40" i="48"/>
  <c r="R40" i="48"/>
  <c r="S40" i="48"/>
  <c r="U40" i="48"/>
  <c r="V40" i="48"/>
  <c r="W40" i="48"/>
  <c r="X40" i="48"/>
  <c r="Y40" i="48"/>
  <c r="Z40" i="48"/>
  <c r="AA40" i="48"/>
  <c r="AC40" i="48"/>
  <c r="AD40" i="48"/>
  <c r="AE40" i="48"/>
  <c r="AF40" i="48"/>
  <c r="AG40" i="48"/>
  <c r="AH40" i="48"/>
  <c r="AI40" i="48"/>
  <c r="AJ40" i="48"/>
  <c r="AK40" i="48"/>
  <c r="AM40" i="48"/>
  <c r="AN40" i="48"/>
  <c r="AO40" i="48"/>
  <c r="AP40" i="48"/>
  <c r="AR40" i="48"/>
  <c r="AS40" i="48"/>
  <c r="AT40" i="48"/>
  <c r="AU40" i="48"/>
  <c r="AW40" i="48"/>
  <c r="AY40" i="48"/>
  <c r="A41" i="48"/>
  <c r="B41" i="48"/>
  <c r="D41" i="48"/>
  <c r="E41" i="48"/>
  <c r="F41" i="48"/>
  <c r="G41" i="48"/>
  <c r="H41" i="48"/>
  <c r="I41" i="48"/>
  <c r="J41" i="48"/>
  <c r="K41" i="48"/>
  <c r="L41" i="48"/>
  <c r="N41" i="48"/>
  <c r="O41" i="48"/>
  <c r="Q41" i="48"/>
  <c r="R41" i="48"/>
  <c r="S41" i="48"/>
  <c r="U41" i="48"/>
  <c r="V41" i="48"/>
  <c r="W41" i="48"/>
  <c r="X41" i="48"/>
  <c r="Y41" i="48"/>
  <c r="Z41" i="48"/>
  <c r="AA41" i="48"/>
  <c r="AC41" i="48"/>
  <c r="AD41" i="48"/>
  <c r="AE41" i="48"/>
  <c r="AF41" i="48"/>
  <c r="AG41" i="48"/>
  <c r="AH41" i="48"/>
  <c r="AI41" i="48"/>
  <c r="AJ41" i="48"/>
  <c r="AK41" i="48"/>
  <c r="AM41" i="48"/>
  <c r="AN41" i="48"/>
  <c r="AO41" i="48"/>
  <c r="AP41" i="48"/>
  <c r="AR41" i="48"/>
  <c r="AS41" i="48"/>
  <c r="AT41" i="48"/>
  <c r="AU41" i="48"/>
  <c r="AW41" i="48"/>
  <c r="AY41" i="48"/>
  <c r="A42" i="48"/>
  <c r="B42" i="48"/>
  <c r="D42" i="48"/>
  <c r="E42" i="48"/>
  <c r="F42" i="48"/>
  <c r="G42" i="48"/>
  <c r="H42" i="48"/>
  <c r="I42" i="48"/>
  <c r="J42" i="48"/>
  <c r="K42" i="48"/>
  <c r="L42" i="48"/>
  <c r="N42" i="48"/>
  <c r="O42" i="48"/>
  <c r="Q42" i="48"/>
  <c r="R42" i="48"/>
  <c r="S42" i="48"/>
  <c r="U42" i="48"/>
  <c r="V42" i="48"/>
  <c r="W42" i="48"/>
  <c r="X42" i="48"/>
  <c r="Y42" i="48"/>
  <c r="Z42" i="48"/>
  <c r="AA42" i="48"/>
  <c r="AC42" i="48"/>
  <c r="AD42" i="48"/>
  <c r="AE42" i="48"/>
  <c r="AF42" i="48"/>
  <c r="AG42" i="48"/>
  <c r="AH42" i="48"/>
  <c r="AI42" i="48"/>
  <c r="AJ42" i="48"/>
  <c r="AK42" i="48"/>
  <c r="AM42" i="48"/>
  <c r="AN42" i="48"/>
  <c r="AO42" i="48"/>
  <c r="AP42" i="48"/>
  <c r="AR42" i="48"/>
  <c r="AS42" i="48"/>
  <c r="AT42" i="48"/>
  <c r="AU42" i="48"/>
  <c r="AW42" i="48"/>
  <c r="AY42" i="48"/>
  <c r="A43" i="48"/>
  <c r="B43" i="48"/>
  <c r="D43" i="48"/>
  <c r="E43" i="48"/>
  <c r="F43" i="48"/>
  <c r="G43" i="48"/>
  <c r="H43" i="48"/>
  <c r="I43" i="48"/>
  <c r="J43" i="48"/>
  <c r="K43" i="48"/>
  <c r="L43" i="48"/>
  <c r="N43" i="48"/>
  <c r="O43" i="48"/>
  <c r="Q43" i="48"/>
  <c r="R43" i="48"/>
  <c r="S43" i="48"/>
  <c r="U43" i="48"/>
  <c r="V43" i="48"/>
  <c r="W43" i="48"/>
  <c r="X43" i="48"/>
  <c r="Y43" i="48"/>
  <c r="Z43" i="48"/>
  <c r="AA43" i="48"/>
  <c r="AC43" i="48"/>
  <c r="AD43" i="48"/>
  <c r="AE43" i="48"/>
  <c r="AF43" i="48"/>
  <c r="AG43" i="48"/>
  <c r="AH43" i="48"/>
  <c r="AI43" i="48"/>
  <c r="AJ43" i="48"/>
  <c r="AK43" i="48"/>
  <c r="AM43" i="48"/>
  <c r="AN43" i="48"/>
  <c r="AO43" i="48"/>
  <c r="AP43" i="48"/>
  <c r="AR43" i="48"/>
  <c r="AS43" i="48"/>
  <c r="AT43" i="48"/>
  <c r="AU43" i="48"/>
  <c r="AW43" i="48"/>
  <c r="AY43" i="48"/>
  <c r="A44" i="48"/>
  <c r="B44" i="48"/>
  <c r="D44" i="48"/>
  <c r="E44" i="48"/>
  <c r="F44" i="48"/>
  <c r="G44" i="48"/>
  <c r="H44" i="48"/>
  <c r="I44" i="48"/>
  <c r="J44" i="48"/>
  <c r="K44" i="48"/>
  <c r="L44" i="48"/>
  <c r="N44" i="48"/>
  <c r="O44" i="48"/>
  <c r="Q44" i="48"/>
  <c r="R44" i="48"/>
  <c r="S44" i="48"/>
  <c r="U44" i="48"/>
  <c r="V44" i="48"/>
  <c r="W44" i="48"/>
  <c r="X44" i="48"/>
  <c r="Y44" i="48"/>
  <c r="Z44" i="48"/>
  <c r="AA44" i="48"/>
  <c r="AC44" i="48"/>
  <c r="AD44" i="48"/>
  <c r="AE44" i="48"/>
  <c r="AF44" i="48"/>
  <c r="AG44" i="48"/>
  <c r="AH44" i="48"/>
  <c r="AI44" i="48"/>
  <c r="AJ44" i="48"/>
  <c r="AK44" i="48"/>
  <c r="AM44" i="48"/>
  <c r="AN44" i="48"/>
  <c r="AO44" i="48"/>
  <c r="AP44" i="48"/>
  <c r="AR44" i="48"/>
  <c r="AS44" i="48"/>
  <c r="AT44" i="48"/>
  <c r="AU44" i="48"/>
  <c r="AW44" i="48"/>
  <c r="AY44" i="48"/>
  <c r="A45" i="48"/>
  <c r="B45" i="48"/>
  <c r="D45" i="48"/>
  <c r="E45" i="48"/>
  <c r="F45" i="48"/>
  <c r="G45" i="48"/>
  <c r="H45" i="48"/>
  <c r="I45" i="48"/>
  <c r="J45" i="48"/>
  <c r="K45" i="48"/>
  <c r="L45" i="48"/>
  <c r="N45" i="48"/>
  <c r="O45" i="48"/>
  <c r="Q45" i="48"/>
  <c r="R45" i="48"/>
  <c r="S45" i="48"/>
  <c r="U45" i="48"/>
  <c r="V45" i="48"/>
  <c r="W45" i="48"/>
  <c r="X45" i="48"/>
  <c r="Y45" i="48"/>
  <c r="Z45" i="48"/>
  <c r="AA45" i="48"/>
  <c r="AC45" i="48"/>
  <c r="AD45" i="48"/>
  <c r="AE45" i="48"/>
  <c r="AF45" i="48"/>
  <c r="AG45" i="48"/>
  <c r="AH45" i="48"/>
  <c r="AI45" i="48"/>
  <c r="AJ45" i="48"/>
  <c r="AK45" i="48"/>
  <c r="AM45" i="48"/>
  <c r="AN45" i="48"/>
  <c r="AO45" i="48"/>
  <c r="AP45" i="48"/>
  <c r="AR45" i="48"/>
  <c r="AS45" i="48"/>
  <c r="AT45" i="48"/>
  <c r="AU45" i="48"/>
  <c r="AW45" i="48"/>
  <c r="AY45" i="48"/>
  <c r="A46" i="48"/>
  <c r="B46" i="48"/>
  <c r="D46" i="48"/>
  <c r="E46" i="48"/>
  <c r="F46" i="48"/>
  <c r="G46" i="48"/>
  <c r="H46" i="48"/>
  <c r="I46" i="48"/>
  <c r="J46" i="48"/>
  <c r="K46" i="48"/>
  <c r="L46" i="48"/>
  <c r="N46" i="48"/>
  <c r="O46" i="48"/>
  <c r="Q46" i="48"/>
  <c r="R46" i="48"/>
  <c r="S46" i="48"/>
  <c r="U46" i="48"/>
  <c r="V46" i="48"/>
  <c r="W46" i="48"/>
  <c r="X46" i="48"/>
  <c r="Y46" i="48"/>
  <c r="Z46" i="48"/>
  <c r="AA46" i="48"/>
  <c r="AC46" i="48"/>
  <c r="AD46" i="48"/>
  <c r="AE46" i="48"/>
  <c r="AF46" i="48"/>
  <c r="AG46" i="48"/>
  <c r="AH46" i="48"/>
  <c r="AI46" i="48"/>
  <c r="AJ46" i="48"/>
  <c r="AK46" i="48"/>
  <c r="AM46" i="48"/>
  <c r="AN46" i="48"/>
  <c r="AO46" i="48"/>
  <c r="AP46" i="48"/>
  <c r="AR46" i="48"/>
  <c r="AS46" i="48"/>
  <c r="AT46" i="48"/>
  <c r="AU46" i="48"/>
  <c r="AW46" i="48"/>
  <c r="AY46" i="48"/>
  <c r="A47" i="48"/>
  <c r="B47" i="48"/>
  <c r="D47" i="48"/>
  <c r="E47" i="48"/>
  <c r="F47" i="48"/>
  <c r="G47" i="48"/>
  <c r="H47" i="48"/>
  <c r="I47" i="48"/>
  <c r="J47" i="48"/>
  <c r="K47" i="48"/>
  <c r="L47" i="48"/>
  <c r="N47" i="48"/>
  <c r="O47" i="48"/>
  <c r="Q47" i="48"/>
  <c r="R47" i="48"/>
  <c r="S47" i="48"/>
  <c r="U47" i="48"/>
  <c r="V47" i="48"/>
  <c r="W47" i="48"/>
  <c r="X47" i="48"/>
  <c r="Y47" i="48"/>
  <c r="Z47" i="48"/>
  <c r="AA47" i="48"/>
  <c r="AC47" i="48"/>
  <c r="AD47" i="48"/>
  <c r="AE47" i="48"/>
  <c r="AF47" i="48"/>
  <c r="AG47" i="48"/>
  <c r="AH47" i="48"/>
  <c r="AI47" i="48"/>
  <c r="AJ47" i="48"/>
  <c r="AK47" i="48"/>
  <c r="AM47" i="48"/>
  <c r="AN47" i="48"/>
  <c r="AO47" i="48"/>
  <c r="AP47" i="48"/>
  <c r="AR47" i="48"/>
  <c r="AS47" i="48"/>
  <c r="AT47" i="48"/>
  <c r="AU47" i="48"/>
  <c r="AW47" i="48"/>
  <c r="AY47" i="48"/>
  <c r="A48" i="48"/>
  <c r="B48" i="48"/>
  <c r="D48" i="48"/>
  <c r="E48" i="48"/>
  <c r="F48" i="48"/>
  <c r="G48" i="48"/>
  <c r="H48" i="48"/>
  <c r="I48" i="48"/>
  <c r="J48" i="48"/>
  <c r="K48" i="48"/>
  <c r="L48" i="48"/>
  <c r="N48" i="48"/>
  <c r="O48" i="48"/>
  <c r="Q48" i="48"/>
  <c r="R48" i="48"/>
  <c r="S48" i="48"/>
  <c r="U48" i="48"/>
  <c r="V48" i="48"/>
  <c r="W48" i="48"/>
  <c r="X48" i="48"/>
  <c r="Y48" i="48"/>
  <c r="Z48" i="48"/>
  <c r="AA48" i="48"/>
  <c r="AC48" i="48"/>
  <c r="AD48" i="48"/>
  <c r="AE48" i="48"/>
  <c r="AF48" i="48"/>
  <c r="AG48" i="48"/>
  <c r="AH48" i="48"/>
  <c r="AI48" i="48"/>
  <c r="AJ48" i="48"/>
  <c r="AK48" i="48"/>
  <c r="AM48" i="48"/>
  <c r="AN48" i="48"/>
  <c r="AO48" i="48"/>
  <c r="AP48" i="48"/>
  <c r="AR48" i="48"/>
  <c r="AS48" i="48"/>
  <c r="AT48" i="48"/>
  <c r="AU48" i="48"/>
  <c r="AW48" i="48"/>
  <c r="AY48" i="48"/>
  <c r="A49" i="48"/>
  <c r="B49" i="48"/>
  <c r="D49" i="48"/>
  <c r="E49" i="48"/>
  <c r="F49" i="48"/>
  <c r="G49" i="48"/>
  <c r="H49" i="48"/>
  <c r="I49" i="48"/>
  <c r="J49" i="48"/>
  <c r="K49" i="48"/>
  <c r="L49" i="48"/>
  <c r="N49" i="48"/>
  <c r="O49" i="48"/>
  <c r="Q49" i="48"/>
  <c r="R49" i="48"/>
  <c r="S49" i="48"/>
  <c r="U49" i="48"/>
  <c r="V49" i="48"/>
  <c r="W49" i="48"/>
  <c r="X49" i="48"/>
  <c r="Y49" i="48"/>
  <c r="Z49" i="48"/>
  <c r="AA49" i="48"/>
  <c r="AC49" i="48"/>
  <c r="AD49" i="48"/>
  <c r="AE49" i="48"/>
  <c r="AF49" i="48"/>
  <c r="AG49" i="48"/>
  <c r="AH49" i="48"/>
  <c r="AI49" i="48"/>
  <c r="AJ49" i="48"/>
  <c r="AK49" i="48"/>
  <c r="AM49" i="48"/>
  <c r="AN49" i="48"/>
  <c r="AO49" i="48"/>
  <c r="AP49" i="48"/>
  <c r="AR49" i="48"/>
  <c r="AS49" i="48"/>
  <c r="AT49" i="48"/>
  <c r="AU49" i="48"/>
  <c r="AW49" i="48"/>
  <c r="AY49" i="48"/>
  <c r="A50" i="48"/>
  <c r="B50" i="48"/>
  <c r="D50" i="48"/>
  <c r="E50" i="48"/>
  <c r="F50" i="48"/>
  <c r="G50" i="48"/>
  <c r="H50" i="48"/>
  <c r="I50" i="48"/>
  <c r="J50" i="48"/>
  <c r="K50" i="48"/>
  <c r="L50" i="48"/>
  <c r="N50" i="48"/>
  <c r="O50" i="48"/>
  <c r="Q50" i="48"/>
  <c r="R50" i="48"/>
  <c r="S50" i="48"/>
  <c r="U50" i="48"/>
  <c r="V50" i="48"/>
  <c r="W50" i="48"/>
  <c r="X50" i="48"/>
  <c r="Y50" i="48"/>
  <c r="Z50" i="48"/>
  <c r="AA50" i="48"/>
  <c r="AC50" i="48"/>
  <c r="AD50" i="48"/>
  <c r="AE50" i="48"/>
  <c r="AF50" i="48"/>
  <c r="AG50" i="48"/>
  <c r="AH50" i="48"/>
  <c r="AI50" i="48"/>
  <c r="AJ50" i="48"/>
  <c r="AK50" i="48"/>
  <c r="AM50" i="48"/>
  <c r="AN50" i="48"/>
  <c r="AO50" i="48"/>
  <c r="AP50" i="48"/>
  <c r="AR50" i="48"/>
  <c r="AS50" i="48"/>
  <c r="AT50" i="48"/>
  <c r="AU50" i="48"/>
  <c r="AW50" i="48"/>
  <c r="AY50" i="48"/>
  <c r="A51" i="48"/>
  <c r="B51" i="48"/>
  <c r="D51" i="48"/>
  <c r="E51" i="48"/>
  <c r="F51" i="48"/>
  <c r="G51" i="48"/>
  <c r="H51" i="48"/>
  <c r="I51" i="48"/>
  <c r="J51" i="48"/>
  <c r="K51" i="48"/>
  <c r="L51" i="48"/>
  <c r="N51" i="48"/>
  <c r="O51" i="48"/>
  <c r="Q51" i="48"/>
  <c r="R51" i="48"/>
  <c r="S51" i="48"/>
  <c r="U51" i="48"/>
  <c r="V51" i="48"/>
  <c r="W51" i="48"/>
  <c r="X51" i="48"/>
  <c r="Y51" i="48"/>
  <c r="Z51" i="48"/>
  <c r="AA51" i="48"/>
  <c r="AC51" i="48"/>
  <c r="AD51" i="48"/>
  <c r="AE51" i="48"/>
  <c r="AF51" i="48"/>
  <c r="AG51" i="48"/>
  <c r="AH51" i="48"/>
  <c r="AI51" i="48"/>
  <c r="AJ51" i="48"/>
  <c r="AK51" i="48"/>
  <c r="AM51" i="48"/>
  <c r="AN51" i="48"/>
  <c r="AO51" i="48"/>
  <c r="AP51" i="48"/>
  <c r="AR51" i="48"/>
  <c r="AS51" i="48"/>
  <c r="AT51" i="48"/>
  <c r="AU51" i="48"/>
  <c r="AW51" i="48"/>
  <c r="AY51" i="48"/>
  <c r="A52" i="48"/>
  <c r="B52" i="48"/>
  <c r="D52" i="48"/>
  <c r="E52" i="48"/>
  <c r="F52" i="48"/>
  <c r="G52" i="48"/>
  <c r="H52" i="48"/>
  <c r="I52" i="48"/>
  <c r="J52" i="48"/>
  <c r="K52" i="48"/>
  <c r="L52" i="48"/>
  <c r="N52" i="48"/>
  <c r="O52" i="48"/>
  <c r="Q52" i="48"/>
  <c r="R52" i="48"/>
  <c r="S52" i="48"/>
  <c r="U52" i="48"/>
  <c r="V52" i="48"/>
  <c r="W52" i="48"/>
  <c r="X52" i="48"/>
  <c r="Y52" i="48"/>
  <c r="Z52" i="48"/>
  <c r="AA52" i="48"/>
  <c r="AC52" i="48"/>
  <c r="AD52" i="48"/>
  <c r="AE52" i="48"/>
  <c r="AF52" i="48"/>
  <c r="AG52" i="48"/>
  <c r="AH52" i="48"/>
  <c r="AI52" i="48"/>
  <c r="AJ52" i="48"/>
  <c r="AK52" i="48"/>
  <c r="AM52" i="48"/>
  <c r="AN52" i="48"/>
  <c r="AO52" i="48"/>
  <c r="AP52" i="48"/>
  <c r="AR52" i="48"/>
  <c r="AS52" i="48"/>
  <c r="AT52" i="48"/>
  <c r="AU52" i="48"/>
  <c r="AW52" i="48"/>
  <c r="AY52" i="48"/>
  <c r="A53" i="48"/>
  <c r="B53" i="48"/>
  <c r="D53" i="48"/>
  <c r="E53" i="48"/>
  <c r="F53" i="48"/>
  <c r="G53" i="48"/>
  <c r="H53" i="48"/>
  <c r="I53" i="48"/>
  <c r="J53" i="48"/>
  <c r="K53" i="48"/>
  <c r="L53" i="48"/>
  <c r="N53" i="48"/>
  <c r="O53" i="48"/>
  <c r="Q53" i="48"/>
  <c r="R53" i="48"/>
  <c r="S53" i="48"/>
  <c r="U53" i="48"/>
  <c r="V53" i="48"/>
  <c r="W53" i="48"/>
  <c r="X53" i="48"/>
  <c r="Y53" i="48"/>
  <c r="Z53" i="48"/>
  <c r="AA53" i="48"/>
  <c r="AC53" i="48"/>
  <c r="AD53" i="48"/>
  <c r="AE53" i="48"/>
  <c r="AF53" i="48"/>
  <c r="AG53" i="48"/>
  <c r="AH53" i="48"/>
  <c r="AI53" i="48"/>
  <c r="AJ53" i="48"/>
  <c r="AK53" i="48"/>
  <c r="AM53" i="48"/>
  <c r="AN53" i="48"/>
  <c r="AO53" i="48"/>
  <c r="AP53" i="48"/>
  <c r="AR53" i="48"/>
  <c r="AS53" i="48"/>
  <c r="AT53" i="48"/>
  <c r="AU53" i="48"/>
  <c r="AW53" i="48"/>
  <c r="AY53" i="48"/>
  <c r="A54" i="48"/>
  <c r="B54" i="48"/>
  <c r="D54" i="48"/>
  <c r="E54" i="48"/>
  <c r="F54" i="48"/>
  <c r="G54" i="48"/>
  <c r="H54" i="48"/>
  <c r="I54" i="48"/>
  <c r="J54" i="48"/>
  <c r="K54" i="48"/>
  <c r="L54" i="48"/>
  <c r="N54" i="48"/>
  <c r="O54" i="48"/>
  <c r="Q54" i="48"/>
  <c r="R54" i="48"/>
  <c r="S54" i="48"/>
  <c r="U54" i="48"/>
  <c r="V54" i="48"/>
  <c r="W54" i="48"/>
  <c r="X54" i="48"/>
  <c r="Y54" i="48"/>
  <c r="Z54" i="48"/>
  <c r="AA54" i="48"/>
  <c r="AC54" i="48"/>
  <c r="AD54" i="48"/>
  <c r="AE54" i="48"/>
  <c r="AF54" i="48"/>
  <c r="AG54" i="48"/>
  <c r="AH54" i="48"/>
  <c r="AI54" i="48"/>
  <c r="AJ54" i="48"/>
  <c r="AK54" i="48"/>
  <c r="AM54" i="48"/>
  <c r="AN54" i="48"/>
  <c r="AO54" i="48"/>
  <c r="AP54" i="48"/>
  <c r="AR54" i="48"/>
  <c r="AS54" i="48"/>
  <c r="AT54" i="48"/>
  <c r="AU54" i="48"/>
  <c r="AW54" i="48"/>
  <c r="AY54" i="48"/>
  <c r="A55" i="48"/>
  <c r="B55" i="48"/>
  <c r="D55" i="48"/>
  <c r="E55" i="48"/>
  <c r="F55" i="48"/>
  <c r="G55" i="48"/>
  <c r="H55" i="48"/>
  <c r="I55" i="48"/>
  <c r="J55" i="48"/>
  <c r="K55" i="48"/>
  <c r="L55" i="48"/>
  <c r="N55" i="48"/>
  <c r="O55" i="48"/>
  <c r="Q55" i="48"/>
  <c r="R55" i="48"/>
  <c r="S55" i="48"/>
  <c r="U55" i="48"/>
  <c r="V55" i="48"/>
  <c r="W55" i="48"/>
  <c r="X55" i="48"/>
  <c r="Y55" i="48"/>
  <c r="Z55" i="48"/>
  <c r="AA55" i="48"/>
  <c r="AC55" i="48"/>
  <c r="AD55" i="48"/>
  <c r="AE55" i="48"/>
  <c r="AF55" i="48"/>
  <c r="AG55" i="48"/>
  <c r="AH55" i="48"/>
  <c r="AI55" i="48"/>
  <c r="AJ55" i="48"/>
  <c r="AK55" i="48"/>
  <c r="AM55" i="48"/>
  <c r="AN55" i="48"/>
  <c r="AO55" i="48"/>
  <c r="AP55" i="48"/>
  <c r="AR55" i="48"/>
  <c r="AS55" i="48"/>
  <c r="AT55" i="48"/>
  <c r="AU55" i="48"/>
  <c r="AW55" i="48"/>
  <c r="AY55" i="48"/>
  <c r="A56" i="48"/>
  <c r="B56" i="48"/>
  <c r="D56" i="48"/>
  <c r="E56" i="48"/>
  <c r="F56" i="48"/>
  <c r="G56" i="48"/>
  <c r="H56" i="48"/>
  <c r="I56" i="48"/>
  <c r="J56" i="48"/>
  <c r="K56" i="48"/>
  <c r="L56" i="48"/>
  <c r="N56" i="48"/>
  <c r="O56" i="48"/>
  <c r="Q56" i="48"/>
  <c r="R56" i="48"/>
  <c r="S56" i="48"/>
  <c r="U56" i="48"/>
  <c r="V56" i="48"/>
  <c r="W56" i="48"/>
  <c r="X56" i="48"/>
  <c r="Y56" i="48"/>
  <c r="Z56" i="48"/>
  <c r="AA56" i="48"/>
  <c r="AC56" i="48"/>
  <c r="AD56" i="48"/>
  <c r="AE56" i="48"/>
  <c r="AF56" i="48"/>
  <c r="AG56" i="48"/>
  <c r="AH56" i="48"/>
  <c r="AI56" i="48"/>
  <c r="AJ56" i="48"/>
  <c r="AK56" i="48"/>
  <c r="AM56" i="48"/>
  <c r="AN56" i="48"/>
  <c r="AO56" i="48"/>
  <c r="AP56" i="48"/>
  <c r="AR56" i="48"/>
  <c r="AS56" i="48"/>
  <c r="AT56" i="48"/>
  <c r="AU56" i="48"/>
  <c r="AW56" i="48"/>
  <c r="AY56" i="48"/>
  <c r="A57" i="48"/>
  <c r="B57" i="48"/>
  <c r="D57" i="48"/>
  <c r="E57" i="48"/>
  <c r="F57" i="48"/>
  <c r="G57" i="48"/>
  <c r="H57" i="48"/>
  <c r="I57" i="48"/>
  <c r="J57" i="48"/>
  <c r="K57" i="48"/>
  <c r="L57" i="48"/>
  <c r="N57" i="48"/>
  <c r="O57" i="48"/>
  <c r="Q57" i="48"/>
  <c r="R57" i="48"/>
  <c r="S57" i="48"/>
  <c r="U57" i="48"/>
  <c r="V57" i="48"/>
  <c r="W57" i="48"/>
  <c r="X57" i="48"/>
  <c r="Y57" i="48"/>
  <c r="Z57" i="48"/>
  <c r="AA57" i="48"/>
  <c r="AC57" i="48"/>
  <c r="AD57" i="48"/>
  <c r="AE57" i="48"/>
  <c r="AF57" i="48"/>
  <c r="AG57" i="48"/>
  <c r="AH57" i="48"/>
  <c r="AI57" i="48"/>
  <c r="AJ57" i="48"/>
  <c r="AK57" i="48"/>
  <c r="AM57" i="48"/>
  <c r="AN57" i="48"/>
  <c r="AO57" i="48"/>
  <c r="AP57" i="48"/>
  <c r="AR57" i="48"/>
  <c r="AS57" i="48"/>
  <c r="AT57" i="48"/>
  <c r="AU57" i="48"/>
  <c r="AW57" i="48"/>
  <c r="AY57" i="48"/>
  <c r="A58" i="48"/>
  <c r="B58" i="48"/>
  <c r="D58" i="48"/>
  <c r="E58" i="48"/>
  <c r="F58" i="48"/>
  <c r="G58" i="48"/>
  <c r="H58" i="48"/>
  <c r="I58" i="48"/>
  <c r="J58" i="48"/>
  <c r="K58" i="48"/>
  <c r="L58" i="48"/>
  <c r="N58" i="48"/>
  <c r="O58" i="48"/>
  <c r="Q58" i="48"/>
  <c r="R58" i="48"/>
  <c r="S58" i="48"/>
  <c r="U58" i="48"/>
  <c r="V58" i="48"/>
  <c r="W58" i="48"/>
  <c r="X58" i="48"/>
  <c r="Y58" i="48"/>
  <c r="Z58" i="48"/>
  <c r="AA58" i="48"/>
  <c r="AC58" i="48"/>
  <c r="AD58" i="48"/>
  <c r="AE58" i="48"/>
  <c r="AF58" i="48"/>
  <c r="AG58" i="48"/>
  <c r="AH58" i="48"/>
  <c r="AI58" i="48"/>
  <c r="AJ58" i="48"/>
  <c r="AK58" i="48"/>
  <c r="AM58" i="48"/>
  <c r="AN58" i="48"/>
  <c r="AO58" i="48"/>
  <c r="AP58" i="48"/>
  <c r="AR58" i="48"/>
  <c r="AS58" i="48"/>
  <c r="AT58" i="48"/>
  <c r="AU58" i="48"/>
  <c r="AW58" i="48"/>
  <c r="AY58" i="48"/>
  <c r="A59" i="48"/>
  <c r="B59" i="48"/>
  <c r="D59" i="48"/>
  <c r="E59" i="48"/>
  <c r="F59" i="48"/>
  <c r="G59" i="48"/>
  <c r="H59" i="48"/>
  <c r="I59" i="48"/>
  <c r="J59" i="48"/>
  <c r="K59" i="48"/>
  <c r="L59" i="48"/>
  <c r="N59" i="48"/>
  <c r="O59" i="48"/>
  <c r="Q59" i="48"/>
  <c r="R59" i="48"/>
  <c r="S59" i="48"/>
  <c r="U59" i="48"/>
  <c r="V59" i="48"/>
  <c r="W59" i="48"/>
  <c r="X59" i="48"/>
  <c r="Y59" i="48"/>
  <c r="Z59" i="48"/>
  <c r="AA59" i="48"/>
  <c r="AC59" i="48"/>
  <c r="AD59" i="48"/>
  <c r="AE59" i="48"/>
  <c r="AF59" i="48"/>
  <c r="AG59" i="48"/>
  <c r="AH59" i="48"/>
  <c r="AI59" i="48"/>
  <c r="AJ59" i="48"/>
  <c r="AK59" i="48"/>
  <c r="AM59" i="48"/>
  <c r="AN59" i="48"/>
  <c r="AO59" i="48"/>
  <c r="AP59" i="48"/>
  <c r="AR59" i="48"/>
  <c r="AS59" i="48"/>
  <c r="AT59" i="48"/>
  <c r="AU59" i="48"/>
  <c r="AW59" i="48"/>
  <c r="AY59" i="48"/>
  <c r="A60" i="48"/>
  <c r="B60" i="48"/>
  <c r="D60" i="48"/>
  <c r="E60" i="48"/>
  <c r="F60" i="48"/>
  <c r="G60" i="48"/>
  <c r="H60" i="48"/>
  <c r="I60" i="48"/>
  <c r="J60" i="48"/>
  <c r="K60" i="48"/>
  <c r="L60" i="48"/>
  <c r="N60" i="48"/>
  <c r="O60" i="48"/>
  <c r="Q60" i="48"/>
  <c r="R60" i="48"/>
  <c r="S60" i="48"/>
  <c r="U60" i="48"/>
  <c r="V60" i="48"/>
  <c r="W60" i="48"/>
  <c r="X60" i="48"/>
  <c r="Y60" i="48"/>
  <c r="Z60" i="48"/>
  <c r="AA60" i="48"/>
  <c r="AC60" i="48"/>
  <c r="AD60" i="48"/>
  <c r="AE60" i="48"/>
  <c r="AF60" i="48"/>
  <c r="AG60" i="48"/>
  <c r="AH60" i="48"/>
  <c r="AI60" i="48"/>
  <c r="AJ60" i="48"/>
  <c r="AK60" i="48"/>
  <c r="AM60" i="48"/>
  <c r="AN60" i="48"/>
  <c r="AO60" i="48"/>
  <c r="AP60" i="48"/>
  <c r="AR60" i="48"/>
  <c r="AS60" i="48"/>
  <c r="AT60" i="48"/>
  <c r="AU60" i="48"/>
  <c r="AW60" i="48"/>
  <c r="AY60" i="48"/>
  <c r="A61" i="48"/>
  <c r="B61" i="48"/>
  <c r="D61" i="48"/>
  <c r="E61" i="48"/>
  <c r="F61" i="48"/>
  <c r="G61" i="48"/>
  <c r="H61" i="48"/>
  <c r="I61" i="48"/>
  <c r="J61" i="48"/>
  <c r="K61" i="48"/>
  <c r="L61" i="48"/>
  <c r="N61" i="48"/>
  <c r="O61" i="48"/>
  <c r="Q61" i="48"/>
  <c r="R61" i="48"/>
  <c r="S61" i="48"/>
  <c r="U61" i="48"/>
  <c r="V61" i="48"/>
  <c r="W61" i="48"/>
  <c r="X61" i="48"/>
  <c r="Y61" i="48"/>
  <c r="Z61" i="48"/>
  <c r="AA61" i="48"/>
  <c r="AC61" i="48"/>
  <c r="AD61" i="48"/>
  <c r="AE61" i="48"/>
  <c r="AF61" i="48"/>
  <c r="AG61" i="48"/>
  <c r="AH61" i="48"/>
  <c r="AI61" i="48"/>
  <c r="AJ61" i="48"/>
  <c r="AK61" i="48"/>
  <c r="AM61" i="48"/>
  <c r="AN61" i="48"/>
  <c r="AO61" i="48"/>
  <c r="AP61" i="48"/>
  <c r="AR61" i="48"/>
  <c r="AS61" i="48"/>
  <c r="AT61" i="48"/>
  <c r="AU61" i="48"/>
  <c r="AW61" i="48"/>
  <c r="AY61" i="48"/>
  <c r="A62" i="48"/>
  <c r="B62" i="48"/>
  <c r="D62" i="48"/>
  <c r="E62" i="48"/>
  <c r="F62" i="48"/>
  <c r="G62" i="48"/>
  <c r="H62" i="48"/>
  <c r="I62" i="48"/>
  <c r="J62" i="48"/>
  <c r="K62" i="48"/>
  <c r="L62" i="48"/>
  <c r="N62" i="48"/>
  <c r="O62" i="48"/>
  <c r="Q62" i="48"/>
  <c r="R62" i="48"/>
  <c r="S62" i="48"/>
  <c r="U62" i="48"/>
  <c r="V62" i="48"/>
  <c r="W62" i="48"/>
  <c r="X62" i="48"/>
  <c r="Y62" i="48"/>
  <c r="Z62" i="48"/>
  <c r="AA62" i="48"/>
  <c r="AC62" i="48"/>
  <c r="AD62" i="48"/>
  <c r="AE62" i="48"/>
  <c r="AF62" i="48"/>
  <c r="AG62" i="48"/>
  <c r="AH62" i="48"/>
  <c r="AI62" i="48"/>
  <c r="AJ62" i="48"/>
  <c r="AK62" i="48"/>
  <c r="AM62" i="48"/>
  <c r="AN62" i="48"/>
  <c r="AO62" i="48"/>
  <c r="AP62" i="48"/>
  <c r="AR62" i="48"/>
  <c r="AS62" i="48"/>
  <c r="AT62" i="48"/>
  <c r="AU62" i="48"/>
  <c r="AW62" i="48"/>
  <c r="AY62" i="48"/>
  <c r="A63" i="48"/>
  <c r="B63" i="48"/>
  <c r="D63" i="48"/>
  <c r="E63" i="48"/>
  <c r="F63" i="48"/>
  <c r="G63" i="48"/>
  <c r="H63" i="48"/>
  <c r="I63" i="48"/>
  <c r="J63" i="48"/>
  <c r="K63" i="48"/>
  <c r="L63" i="48"/>
  <c r="N63" i="48"/>
  <c r="O63" i="48"/>
  <c r="Q63" i="48"/>
  <c r="R63" i="48"/>
  <c r="S63" i="48"/>
  <c r="U63" i="48"/>
  <c r="V63" i="48"/>
  <c r="W63" i="48"/>
  <c r="X63" i="48"/>
  <c r="Y63" i="48"/>
  <c r="Z63" i="48"/>
  <c r="AA63" i="48"/>
  <c r="AC63" i="48"/>
  <c r="AD63" i="48"/>
  <c r="AE63" i="48"/>
  <c r="AF63" i="48"/>
  <c r="AG63" i="48"/>
  <c r="AH63" i="48"/>
  <c r="AI63" i="48"/>
  <c r="AJ63" i="48"/>
  <c r="AK63" i="48"/>
  <c r="AM63" i="48"/>
  <c r="AN63" i="48"/>
  <c r="AO63" i="48"/>
  <c r="AP63" i="48"/>
  <c r="AR63" i="48"/>
  <c r="AS63" i="48"/>
  <c r="AT63" i="48"/>
  <c r="AU63" i="48"/>
  <c r="AW63" i="48"/>
  <c r="AY63" i="48"/>
  <c r="A64" i="48"/>
  <c r="B64" i="48"/>
  <c r="D64" i="48"/>
  <c r="E64" i="48"/>
  <c r="F64" i="48"/>
  <c r="G64" i="48"/>
  <c r="H64" i="48"/>
  <c r="I64" i="48"/>
  <c r="J64" i="48"/>
  <c r="K64" i="48"/>
  <c r="L64" i="48"/>
  <c r="N64" i="48"/>
  <c r="O64" i="48"/>
  <c r="Q64" i="48"/>
  <c r="R64" i="48"/>
  <c r="S64" i="48"/>
  <c r="U64" i="48"/>
  <c r="V64" i="48"/>
  <c r="W64" i="48"/>
  <c r="X64" i="48"/>
  <c r="Y64" i="48"/>
  <c r="Z64" i="48"/>
  <c r="AA64" i="48"/>
  <c r="AC64" i="48"/>
  <c r="AD64" i="48"/>
  <c r="AE64" i="48"/>
  <c r="AF64" i="48"/>
  <c r="AG64" i="48"/>
  <c r="AH64" i="48"/>
  <c r="AI64" i="48"/>
  <c r="AJ64" i="48"/>
  <c r="AK64" i="48"/>
  <c r="AM64" i="48"/>
  <c r="AN64" i="48"/>
  <c r="AO64" i="48"/>
  <c r="AP64" i="48"/>
  <c r="AR64" i="48"/>
  <c r="AS64" i="48"/>
  <c r="AT64" i="48"/>
  <c r="AU64" i="48"/>
  <c r="AW64" i="48"/>
  <c r="AY64" i="48"/>
  <c r="A65" i="48"/>
  <c r="B65" i="48"/>
  <c r="D65" i="48"/>
  <c r="E65" i="48"/>
  <c r="F65" i="48"/>
  <c r="G65" i="48"/>
  <c r="H65" i="48"/>
  <c r="I65" i="48"/>
  <c r="J65" i="48"/>
  <c r="K65" i="48"/>
  <c r="L65" i="48"/>
  <c r="N65" i="48"/>
  <c r="O65" i="48"/>
  <c r="Q65" i="48"/>
  <c r="R65" i="48"/>
  <c r="S65" i="48"/>
  <c r="U65" i="48"/>
  <c r="V65" i="48"/>
  <c r="W65" i="48"/>
  <c r="X65" i="48"/>
  <c r="Y65" i="48"/>
  <c r="Z65" i="48"/>
  <c r="AA65" i="48"/>
  <c r="AC65" i="48"/>
  <c r="AD65" i="48"/>
  <c r="AE65" i="48"/>
  <c r="AF65" i="48"/>
  <c r="AG65" i="48"/>
  <c r="AH65" i="48"/>
  <c r="AI65" i="48"/>
  <c r="AJ65" i="48"/>
  <c r="AK65" i="48"/>
  <c r="AM65" i="48"/>
  <c r="AN65" i="48"/>
  <c r="AO65" i="48"/>
  <c r="AP65" i="48"/>
  <c r="AR65" i="48"/>
  <c r="AS65" i="48"/>
  <c r="AT65" i="48"/>
  <c r="AU65" i="48"/>
  <c r="AW65" i="48"/>
  <c r="AY65" i="48"/>
  <c r="A66" i="48"/>
  <c r="B66" i="48"/>
  <c r="D66" i="48"/>
  <c r="E66" i="48"/>
  <c r="F66" i="48"/>
  <c r="G66" i="48"/>
  <c r="H66" i="48"/>
  <c r="I66" i="48"/>
  <c r="J66" i="48"/>
  <c r="K66" i="48"/>
  <c r="L66" i="48"/>
  <c r="N66" i="48"/>
  <c r="O66" i="48"/>
  <c r="Q66" i="48"/>
  <c r="R66" i="48"/>
  <c r="S66" i="48"/>
  <c r="U66" i="48"/>
  <c r="V66" i="48"/>
  <c r="W66" i="48"/>
  <c r="X66" i="48"/>
  <c r="Y66" i="48"/>
  <c r="Z66" i="48"/>
  <c r="AA66" i="48"/>
  <c r="AC66" i="48"/>
  <c r="AD66" i="48"/>
  <c r="AE66" i="48"/>
  <c r="AF66" i="48"/>
  <c r="AG66" i="48"/>
  <c r="AH66" i="48"/>
  <c r="AI66" i="48"/>
  <c r="AJ66" i="48"/>
  <c r="AK66" i="48"/>
  <c r="AM66" i="48"/>
  <c r="AN66" i="48"/>
  <c r="AO66" i="48"/>
  <c r="AP66" i="48"/>
  <c r="AR66" i="48"/>
  <c r="AS66" i="48"/>
  <c r="AT66" i="48"/>
  <c r="AU66" i="48"/>
  <c r="AW66" i="48"/>
  <c r="AY66" i="48"/>
  <c r="A67" i="48"/>
  <c r="B67" i="48"/>
  <c r="D67" i="48"/>
  <c r="E67" i="48"/>
  <c r="F67" i="48"/>
  <c r="G67" i="48"/>
  <c r="H67" i="48"/>
  <c r="I67" i="48"/>
  <c r="J67" i="48"/>
  <c r="K67" i="48"/>
  <c r="L67" i="48"/>
  <c r="N67" i="48"/>
  <c r="O67" i="48"/>
  <c r="Q67" i="48"/>
  <c r="R67" i="48"/>
  <c r="S67" i="48"/>
  <c r="U67" i="48"/>
  <c r="V67" i="48"/>
  <c r="W67" i="48"/>
  <c r="X67" i="48"/>
  <c r="Y67" i="48"/>
  <c r="Z67" i="48"/>
  <c r="AA67" i="48"/>
  <c r="AC67" i="48"/>
  <c r="AD67" i="48"/>
  <c r="AE67" i="48"/>
  <c r="AF67" i="48"/>
  <c r="AG67" i="48"/>
  <c r="AH67" i="48"/>
  <c r="AI67" i="48"/>
  <c r="AJ67" i="48"/>
  <c r="AK67" i="48"/>
  <c r="AM67" i="48"/>
  <c r="AN67" i="48"/>
  <c r="AO67" i="48"/>
  <c r="AP67" i="48"/>
  <c r="AR67" i="48"/>
  <c r="AS67" i="48"/>
  <c r="AT67" i="48"/>
  <c r="AU67" i="48"/>
  <c r="AW67" i="48"/>
  <c r="AY67" i="48"/>
  <c r="A68" i="48"/>
  <c r="B68" i="48"/>
  <c r="D68" i="48"/>
  <c r="E68" i="48"/>
  <c r="F68" i="48"/>
  <c r="G68" i="48"/>
  <c r="H68" i="48"/>
  <c r="I68" i="48"/>
  <c r="J68" i="48"/>
  <c r="K68" i="48"/>
  <c r="L68" i="48"/>
  <c r="N68" i="48"/>
  <c r="O68" i="48"/>
  <c r="Q68" i="48"/>
  <c r="R68" i="48"/>
  <c r="S68" i="48"/>
  <c r="U68" i="48"/>
  <c r="V68" i="48"/>
  <c r="W68" i="48"/>
  <c r="X68" i="48"/>
  <c r="Y68" i="48"/>
  <c r="Z68" i="48"/>
  <c r="AA68" i="48"/>
  <c r="AC68" i="48"/>
  <c r="AD68" i="48"/>
  <c r="AE68" i="48"/>
  <c r="AF68" i="48"/>
  <c r="AG68" i="48"/>
  <c r="AH68" i="48"/>
  <c r="AI68" i="48"/>
  <c r="AJ68" i="48"/>
  <c r="AK68" i="48"/>
  <c r="AM68" i="48"/>
  <c r="AN68" i="48"/>
  <c r="AO68" i="48"/>
  <c r="AP68" i="48"/>
  <c r="AR68" i="48"/>
  <c r="AS68" i="48"/>
  <c r="AT68" i="48"/>
  <c r="AU68" i="48"/>
  <c r="AW68" i="48"/>
  <c r="AY68" i="48"/>
  <c r="A69" i="48"/>
  <c r="B69" i="48"/>
  <c r="D69" i="48"/>
  <c r="E69" i="48"/>
  <c r="F69" i="48"/>
  <c r="G69" i="48"/>
  <c r="H69" i="48"/>
  <c r="I69" i="48"/>
  <c r="J69" i="48"/>
  <c r="K69" i="48"/>
  <c r="L69" i="48"/>
  <c r="N69" i="48"/>
  <c r="O69" i="48"/>
  <c r="Q69" i="48"/>
  <c r="R69" i="48"/>
  <c r="S69" i="48"/>
  <c r="U69" i="48"/>
  <c r="V69" i="48"/>
  <c r="W69" i="48"/>
  <c r="X69" i="48"/>
  <c r="Y69" i="48"/>
  <c r="Z69" i="48"/>
  <c r="AA69" i="48"/>
  <c r="AC69" i="48"/>
  <c r="AD69" i="48"/>
  <c r="AE69" i="48"/>
  <c r="AF69" i="48"/>
  <c r="AG69" i="48"/>
  <c r="AH69" i="48"/>
  <c r="AI69" i="48"/>
  <c r="AJ69" i="48"/>
  <c r="AK69" i="48"/>
  <c r="AM69" i="48"/>
  <c r="AN69" i="48"/>
  <c r="AO69" i="48"/>
  <c r="AP69" i="48"/>
  <c r="AR69" i="48"/>
  <c r="AS69" i="48"/>
  <c r="AT69" i="48"/>
  <c r="AU69" i="48"/>
  <c r="AW69" i="48"/>
  <c r="AY69" i="48"/>
  <c r="A70" i="48"/>
  <c r="B70" i="48"/>
  <c r="D70" i="48"/>
  <c r="E70" i="48"/>
  <c r="F70" i="48"/>
  <c r="G70" i="48"/>
  <c r="H70" i="48"/>
  <c r="I70" i="48"/>
  <c r="J70" i="48"/>
  <c r="K70" i="48"/>
  <c r="L70" i="48"/>
  <c r="N70" i="48"/>
  <c r="O70" i="48"/>
  <c r="Q70" i="48"/>
  <c r="R70" i="48"/>
  <c r="S70" i="48"/>
  <c r="U70" i="48"/>
  <c r="V70" i="48"/>
  <c r="W70" i="48"/>
  <c r="X70" i="48"/>
  <c r="Y70" i="48"/>
  <c r="Z70" i="48"/>
  <c r="AA70" i="48"/>
  <c r="AC70" i="48"/>
  <c r="AD70" i="48"/>
  <c r="AE70" i="48"/>
  <c r="AF70" i="48"/>
  <c r="AG70" i="48"/>
  <c r="AH70" i="48"/>
  <c r="AI70" i="48"/>
  <c r="AJ70" i="48"/>
  <c r="AK70" i="48"/>
  <c r="AM70" i="48"/>
  <c r="AN70" i="48"/>
  <c r="AO70" i="48"/>
  <c r="AP70" i="48"/>
  <c r="AR70" i="48"/>
  <c r="AS70" i="48"/>
  <c r="AT70" i="48"/>
  <c r="AU70" i="48"/>
  <c r="AW70" i="48"/>
  <c r="AY70" i="48"/>
  <c r="A71" i="48"/>
  <c r="B71" i="48"/>
  <c r="D71" i="48"/>
  <c r="E71" i="48"/>
  <c r="F71" i="48"/>
  <c r="G71" i="48"/>
  <c r="H71" i="48"/>
  <c r="I71" i="48"/>
  <c r="J71" i="48"/>
  <c r="K71" i="48"/>
  <c r="L71" i="48"/>
  <c r="N71" i="48"/>
  <c r="O71" i="48"/>
  <c r="Q71" i="48"/>
  <c r="R71" i="48"/>
  <c r="S71" i="48"/>
  <c r="U71" i="48"/>
  <c r="V71" i="48"/>
  <c r="W71" i="48"/>
  <c r="X71" i="48"/>
  <c r="Y71" i="48"/>
  <c r="Z71" i="48"/>
  <c r="AA71" i="48"/>
  <c r="AC71" i="48"/>
  <c r="AD71" i="48"/>
  <c r="AE71" i="48"/>
  <c r="AF71" i="48"/>
  <c r="AG71" i="48"/>
  <c r="AH71" i="48"/>
  <c r="AI71" i="48"/>
  <c r="AJ71" i="48"/>
  <c r="AK71" i="48"/>
  <c r="AM71" i="48"/>
  <c r="AN71" i="48"/>
  <c r="AO71" i="48"/>
  <c r="AP71" i="48"/>
  <c r="AR71" i="48"/>
  <c r="AS71" i="48"/>
  <c r="AT71" i="48"/>
  <c r="AU71" i="48"/>
  <c r="AW71" i="48"/>
  <c r="AY71" i="48"/>
  <c r="A72" i="48"/>
  <c r="B72" i="48"/>
  <c r="D72" i="48"/>
  <c r="E72" i="48"/>
  <c r="F72" i="48"/>
  <c r="G72" i="48"/>
  <c r="H72" i="48"/>
  <c r="I72" i="48"/>
  <c r="J72" i="48"/>
  <c r="K72" i="48"/>
  <c r="L72" i="48"/>
  <c r="N72" i="48"/>
  <c r="O72" i="48"/>
  <c r="Q72" i="48"/>
  <c r="R72" i="48"/>
  <c r="S72" i="48"/>
  <c r="U72" i="48"/>
  <c r="V72" i="48"/>
  <c r="W72" i="48"/>
  <c r="X72" i="48"/>
  <c r="Y72" i="48"/>
  <c r="Z72" i="48"/>
  <c r="AA72" i="48"/>
  <c r="AC72" i="48"/>
  <c r="AD72" i="48"/>
  <c r="AE72" i="48"/>
  <c r="AF72" i="48"/>
  <c r="AG72" i="48"/>
  <c r="AH72" i="48"/>
  <c r="AI72" i="48"/>
  <c r="AJ72" i="48"/>
  <c r="AK72" i="48"/>
  <c r="AM72" i="48"/>
  <c r="AN72" i="48"/>
  <c r="AO72" i="48"/>
  <c r="AP72" i="48"/>
  <c r="AR72" i="48"/>
  <c r="AS72" i="48"/>
  <c r="AT72" i="48"/>
  <c r="AU72" i="48"/>
  <c r="AW72" i="48"/>
  <c r="AY72" i="48"/>
  <c r="A73" i="48"/>
  <c r="B73" i="48"/>
  <c r="D73" i="48"/>
  <c r="E73" i="48"/>
  <c r="F73" i="48"/>
  <c r="G73" i="48"/>
  <c r="H73" i="48"/>
  <c r="I73" i="48"/>
  <c r="J73" i="48"/>
  <c r="K73" i="48"/>
  <c r="L73" i="48"/>
  <c r="N73" i="48"/>
  <c r="O73" i="48"/>
  <c r="Q73" i="48"/>
  <c r="R73" i="48"/>
  <c r="S73" i="48"/>
  <c r="U73" i="48"/>
  <c r="V73" i="48"/>
  <c r="W73" i="48"/>
  <c r="X73" i="48"/>
  <c r="Y73" i="48"/>
  <c r="Z73" i="48"/>
  <c r="AA73" i="48"/>
  <c r="AC73" i="48"/>
  <c r="AD73" i="48"/>
  <c r="AE73" i="48"/>
  <c r="AF73" i="48"/>
  <c r="AG73" i="48"/>
  <c r="AH73" i="48"/>
  <c r="AI73" i="48"/>
  <c r="AJ73" i="48"/>
  <c r="AK73" i="48"/>
  <c r="AM73" i="48"/>
  <c r="AN73" i="48"/>
  <c r="AO73" i="48"/>
  <c r="AP73" i="48"/>
  <c r="AR73" i="48"/>
  <c r="AS73" i="48"/>
  <c r="AT73" i="48"/>
  <c r="AU73" i="48"/>
  <c r="AW73" i="48"/>
  <c r="AY73" i="48"/>
  <c r="A74" i="48"/>
  <c r="B74" i="48"/>
  <c r="D74" i="48"/>
  <c r="E74" i="48"/>
  <c r="F74" i="48"/>
  <c r="G74" i="48"/>
  <c r="H74" i="48"/>
  <c r="I74" i="48"/>
  <c r="J74" i="48"/>
  <c r="K74" i="48"/>
  <c r="L74" i="48"/>
  <c r="N74" i="48"/>
  <c r="O74" i="48"/>
  <c r="Q74" i="48"/>
  <c r="R74" i="48"/>
  <c r="S74" i="48"/>
  <c r="U74" i="48"/>
  <c r="V74" i="48"/>
  <c r="W74" i="48"/>
  <c r="X74" i="48"/>
  <c r="Y74" i="48"/>
  <c r="Z74" i="48"/>
  <c r="AA74" i="48"/>
  <c r="AC74" i="48"/>
  <c r="AD74" i="48"/>
  <c r="AE74" i="48"/>
  <c r="AF74" i="48"/>
  <c r="AG74" i="48"/>
  <c r="AH74" i="48"/>
  <c r="AI74" i="48"/>
  <c r="AJ74" i="48"/>
  <c r="AK74" i="48"/>
  <c r="AM74" i="48"/>
  <c r="AN74" i="48"/>
  <c r="AO74" i="48"/>
  <c r="AP74" i="48"/>
  <c r="AR74" i="48"/>
  <c r="AS74" i="48"/>
  <c r="AT74" i="48"/>
  <c r="AU74" i="48"/>
  <c r="AW74" i="48"/>
  <c r="AY74" i="48"/>
  <c r="A75" i="48"/>
  <c r="B75" i="48"/>
  <c r="D75" i="48"/>
  <c r="E75" i="48"/>
  <c r="F75" i="48"/>
  <c r="G75" i="48"/>
  <c r="H75" i="48"/>
  <c r="I75" i="48"/>
  <c r="J75" i="48"/>
  <c r="K75" i="48"/>
  <c r="L75" i="48"/>
  <c r="N75" i="48"/>
  <c r="O75" i="48"/>
  <c r="Q75" i="48"/>
  <c r="R75" i="48"/>
  <c r="S75" i="48"/>
  <c r="U75" i="48"/>
  <c r="V75" i="48"/>
  <c r="W75" i="48"/>
  <c r="X75" i="48"/>
  <c r="Y75" i="48"/>
  <c r="Z75" i="48"/>
  <c r="AA75" i="48"/>
  <c r="AC75" i="48"/>
  <c r="AD75" i="48"/>
  <c r="AE75" i="48"/>
  <c r="AF75" i="48"/>
  <c r="AG75" i="48"/>
  <c r="AH75" i="48"/>
  <c r="AI75" i="48"/>
  <c r="AJ75" i="48"/>
  <c r="AK75" i="48"/>
  <c r="AM75" i="48"/>
  <c r="AN75" i="48"/>
  <c r="AO75" i="48"/>
  <c r="AP75" i="48"/>
  <c r="AR75" i="48"/>
  <c r="AS75" i="48"/>
  <c r="AT75" i="48"/>
  <c r="AU75" i="48"/>
  <c r="AW75" i="48"/>
  <c r="AY75" i="48"/>
  <c r="A76" i="48"/>
  <c r="B76" i="48"/>
  <c r="D76" i="48"/>
  <c r="E76" i="48"/>
  <c r="F76" i="48"/>
  <c r="G76" i="48"/>
  <c r="H76" i="48"/>
  <c r="I76" i="48"/>
  <c r="J76" i="48"/>
  <c r="K76" i="48"/>
  <c r="L76" i="48"/>
  <c r="N76" i="48"/>
  <c r="O76" i="48"/>
  <c r="Q76" i="48"/>
  <c r="R76" i="48"/>
  <c r="S76" i="48"/>
  <c r="U76" i="48"/>
  <c r="V76" i="48"/>
  <c r="W76" i="48"/>
  <c r="X76" i="48"/>
  <c r="Y76" i="48"/>
  <c r="Z76" i="48"/>
  <c r="AA76" i="48"/>
  <c r="AC76" i="48"/>
  <c r="AD76" i="48"/>
  <c r="AE76" i="48"/>
  <c r="AF76" i="48"/>
  <c r="AG76" i="48"/>
  <c r="AH76" i="48"/>
  <c r="AI76" i="48"/>
  <c r="AJ76" i="48"/>
  <c r="AK76" i="48"/>
  <c r="AM76" i="48"/>
  <c r="AN76" i="48"/>
  <c r="AO76" i="48"/>
  <c r="AP76" i="48"/>
  <c r="AR76" i="48"/>
  <c r="AS76" i="48"/>
  <c r="AT76" i="48"/>
  <c r="AU76" i="48"/>
  <c r="AW76" i="48"/>
  <c r="AY76" i="48"/>
  <c r="A77" i="48"/>
  <c r="B77" i="48"/>
  <c r="D77" i="48"/>
  <c r="E77" i="48"/>
  <c r="F77" i="48"/>
  <c r="G77" i="48"/>
  <c r="H77" i="48"/>
  <c r="I77" i="48"/>
  <c r="J77" i="48"/>
  <c r="K77" i="48"/>
  <c r="L77" i="48"/>
  <c r="N77" i="48"/>
  <c r="O77" i="48"/>
  <c r="Q77" i="48"/>
  <c r="R77" i="48"/>
  <c r="S77" i="48"/>
  <c r="U77" i="48"/>
  <c r="V77" i="48"/>
  <c r="W77" i="48"/>
  <c r="X77" i="48"/>
  <c r="Y77" i="48"/>
  <c r="Z77" i="48"/>
  <c r="AA77" i="48"/>
  <c r="AC77" i="48"/>
  <c r="AD77" i="48"/>
  <c r="AE77" i="48"/>
  <c r="AF77" i="48"/>
  <c r="AG77" i="48"/>
  <c r="AH77" i="48"/>
  <c r="AI77" i="48"/>
  <c r="AJ77" i="48"/>
  <c r="AK77" i="48"/>
  <c r="AM77" i="48"/>
  <c r="AN77" i="48"/>
  <c r="AO77" i="48"/>
  <c r="AP77" i="48"/>
  <c r="AR77" i="48"/>
  <c r="AS77" i="48"/>
  <c r="AT77" i="48"/>
  <c r="AU77" i="48"/>
  <c r="AW77" i="48"/>
  <c r="AY77" i="48"/>
  <c r="A78" i="48"/>
  <c r="B78" i="48"/>
  <c r="D78" i="48"/>
  <c r="E78" i="48"/>
  <c r="F78" i="48"/>
  <c r="G78" i="48"/>
  <c r="H78" i="48"/>
  <c r="I78" i="48"/>
  <c r="J78" i="48"/>
  <c r="K78" i="48"/>
  <c r="L78" i="48"/>
  <c r="N78" i="48"/>
  <c r="O78" i="48"/>
  <c r="Q78" i="48"/>
  <c r="R78" i="48"/>
  <c r="S78" i="48"/>
  <c r="U78" i="48"/>
  <c r="V78" i="48"/>
  <c r="W78" i="48"/>
  <c r="X78" i="48"/>
  <c r="Y78" i="48"/>
  <c r="Z78" i="48"/>
  <c r="AA78" i="48"/>
  <c r="AC78" i="48"/>
  <c r="AD78" i="48"/>
  <c r="AE78" i="48"/>
  <c r="AF78" i="48"/>
  <c r="AG78" i="48"/>
  <c r="AH78" i="48"/>
  <c r="AI78" i="48"/>
  <c r="AJ78" i="48"/>
  <c r="AK78" i="48"/>
  <c r="AM78" i="48"/>
  <c r="AN78" i="48"/>
  <c r="AO78" i="48"/>
  <c r="AP78" i="48"/>
  <c r="AR78" i="48"/>
  <c r="AS78" i="48"/>
  <c r="AT78" i="48"/>
  <c r="AU78" i="48"/>
  <c r="AW78" i="48"/>
  <c r="AY78" i="48"/>
  <c r="A79" i="48"/>
  <c r="B79" i="48"/>
  <c r="D79" i="48"/>
  <c r="E79" i="48"/>
  <c r="F79" i="48"/>
  <c r="G79" i="48"/>
  <c r="H79" i="48"/>
  <c r="I79" i="48"/>
  <c r="J79" i="48"/>
  <c r="K79" i="48"/>
  <c r="L79" i="48"/>
  <c r="N79" i="48"/>
  <c r="O79" i="48"/>
  <c r="Q79" i="48"/>
  <c r="R79" i="48"/>
  <c r="S79" i="48"/>
  <c r="U79" i="48"/>
  <c r="V79" i="48"/>
  <c r="W79" i="48"/>
  <c r="X79" i="48"/>
  <c r="Y79" i="48"/>
  <c r="Z79" i="48"/>
  <c r="AA79" i="48"/>
  <c r="AC79" i="48"/>
  <c r="AD79" i="48"/>
  <c r="AE79" i="48"/>
  <c r="AF79" i="48"/>
  <c r="AG79" i="48"/>
  <c r="AH79" i="48"/>
  <c r="AI79" i="48"/>
  <c r="AJ79" i="48"/>
  <c r="AK79" i="48"/>
  <c r="AM79" i="48"/>
  <c r="AN79" i="48"/>
  <c r="AO79" i="48"/>
  <c r="AP79" i="48"/>
  <c r="AR79" i="48"/>
  <c r="AS79" i="48"/>
  <c r="AT79" i="48"/>
  <c r="AU79" i="48"/>
  <c r="AW79" i="48"/>
  <c r="AY79" i="48"/>
  <c r="A80" i="48"/>
  <c r="B80" i="48"/>
  <c r="D80" i="48"/>
  <c r="E80" i="48"/>
  <c r="F80" i="48"/>
  <c r="G80" i="48"/>
  <c r="H80" i="48"/>
  <c r="I80" i="48"/>
  <c r="J80" i="48"/>
  <c r="K80" i="48"/>
  <c r="L80" i="48"/>
  <c r="N80" i="48"/>
  <c r="O80" i="48"/>
  <c r="Q80" i="48"/>
  <c r="R80" i="48"/>
  <c r="S80" i="48"/>
  <c r="U80" i="48"/>
  <c r="V80" i="48"/>
  <c r="W80" i="48"/>
  <c r="X80" i="48"/>
  <c r="Y80" i="48"/>
  <c r="Z80" i="48"/>
  <c r="AA80" i="48"/>
  <c r="AC80" i="48"/>
  <c r="AD80" i="48"/>
  <c r="AE80" i="48"/>
  <c r="AF80" i="48"/>
  <c r="AG80" i="48"/>
  <c r="AH80" i="48"/>
  <c r="AI80" i="48"/>
  <c r="AJ80" i="48"/>
  <c r="AK80" i="48"/>
  <c r="AM80" i="48"/>
  <c r="AN80" i="48"/>
  <c r="AO80" i="48"/>
  <c r="AP80" i="48"/>
  <c r="AR80" i="48"/>
  <c r="AS80" i="48"/>
  <c r="AT80" i="48"/>
  <c r="AU80" i="48"/>
  <c r="AW80" i="48"/>
  <c r="AY80" i="48"/>
  <c r="A81" i="48"/>
  <c r="B81" i="48"/>
  <c r="D81" i="48"/>
  <c r="E81" i="48"/>
  <c r="F81" i="48"/>
  <c r="G81" i="48"/>
  <c r="H81" i="48"/>
  <c r="I81" i="48"/>
  <c r="J81" i="48"/>
  <c r="K81" i="48"/>
  <c r="L81" i="48"/>
  <c r="N81" i="48"/>
  <c r="O81" i="48"/>
  <c r="Q81" i="48"/>
  <c r="R81" i="48"/>
  <c r="S81" i="48"/>
  <c r="U81" i="48"/>
  <c r="V81" i="48"/>
  <c r="W81" i="48"/>
  <c r="X81" i="48"/>
  <c r="Y81" i="48"/>
  <c r="Z81" i="48"/>
  <c r="AA81" i="48"/>
  <c r="AC81" i="48"/>
  <c r="AD81" i="48"/>
  <c r="AE81" i="48"/>
  <c r="AF81" i="48"/>
  <c r="AG81" i="48"/>
  <c r="AH81" i="48"/>
  <c r="AI81" i="48"/>
  <c r="AJ81" i="48"/>
  <c r="AK81" i="48"/>
  <c r="AM81" i="48"/>
  <c r="AN81" i="48"/>
  <c r="AO81" i="48"/>
  <c r="AP81" i="48"/>
  <c r="AR81" i="48"/>
  <c r="AS81" i="48"/>
  <c r="AT81" i="48"/>
  <c r="AU81" i="48"/>
  <c r="AW81" i="48"/>
  <c r="AY81" i="48"/>
  <c r="A82" i="48"/>
  <c r="B82" i="48"/>
  <c r="D82" i="48"/>
  <c r="E82" i="48"/>
  <c r="F82" i="48"/>
  <c r="G82" i="48"/>
  <c r="H82" i="48"/>
  <c r="I82" i="48"/>
  <c r="J82" i="48"/>
  <c r="K82" i="48"/>
  <c r="L82" i="48"/>
  <c r="N82" i="48"/>
  <c r="O82" i="48"/>
  <c r="Q82" i="48"/>
  <c r="R82" i="48"/>
  <c r="S82" i="48"/>
  <c r="U82" i="48"/>
  <c r="V82" i="48"/>
  <c r="W82" i="48"/>
  <c r="X82" i="48"/>
  <c r="Y82" i="48"/>
  <c r="Z82" i="48"/>
  <c r="AA82" i="48"/>
  <c r="AC82" i="48"/>
  <c r="AD82" i="48"/>
  <c r="AE82" i="48"/>
  <c r="AF82" i="48"/>
  <c r="AG82" i="48"/>
  <c r="AH82" i="48"/>
  <c r="AI82" i="48"/>
  <c r="AJ82" i="48"/>
  <c r="AK82" i="48"/>
  <c r="AM82" i="48"/>
  <c r="AN82" i="48"/>
  <c r="AO82" i="48"/>
  <c r="AP82" i="48"/>
  <c r="AR82" i="48"/>
  <c r="AS82" i="48"/>
  <c r="AT82" i="48"/>
  <c r="AU82" i="48"/>
  <c r="AW82" i="48"/>
  <c r="AY82" i="48"/>
  <c r="A83" i="48"/>
  <c r="B83" i="48"/>
  <c r="D83" i="48"/>
  <c r="E83" i="48"/>
  <c r="F83" i="48"/>
  <c r="G83" i="48"/>
  <c r="H83" i="48"/>
  <c r="I83" i="48"/>
  <c r="J83" i="48"/>
  <c r="K83" i="48"/>
  <c r="L83" i="48"/>
  <c r="N83" i="48"/>
  <c r="O83" i="48"/>
  <c r="Q83" i="48"/>
  <c r="R83" i="48"/>
  <c r="S83" i="48"/>
  <c r="U83" i="48"/>
  <c r="V83" i="48"/>
  <c r="W83" i="48"/>
  <c r="X83" i="48"/>
  <c r="Y83" i="48"/>
  <c r="Z83" i="48"/>
  <c r="AA83" i="48"/>
  <c r="AC83" i="48"/>
  <c r="AD83" i="48"/>
  <c r="AE83" i="48"/>
  <c r="AF83" i="48"/>
  <c r="AG83" i="48"/>
  <c r="AH83" i="48"/>
  <c r="AI83" i="48"/>
  <c r="AJ83" i="48"/>
  <c r="AK83" i="48"/>
  <c r="AM83" i="48"/>
  <c r="AN83" i="48"/>
  <c r="AO83" i="48"/>
  <c r="AP83" i="48"/>
  <c r="AR83" i="48"/>
  <c r="AS83" i="48"/>
  <c r="AT83" i="48"/>
  <c r="AU83" i="48"/>
  <c r="AW83" i="48"/>
  <c r="AY83" i="48"/>
  <c r="A84" i="48"/>
  <c r="B84" i="48"/>
  <c r="D84" i="48"/>
  <c r="E84" i="48"/>
  <c r="F84" i="48"/>
  <c r="G84" i="48"/>
  <c r="H84" i="48"/>
  <c r="I84" i="48"/>
  <c r="J84" i="48"/>
  <c r="K84" i="48"/>
  <c r="L84" i="48"/>
  <c r="N84" i="48"/>
  <c r="O84" i="48"/>
  <c r="Q84" i="48"/>
  <c r="R84" i="48"/>
  <c r="S84" i="48"/>
  <c r="U84" i="48"/>
  <c r="V84" i="48"/>
  <c r="W84" i="48"/>
  <c r="X84" i="48"/>
  <c r="Y84" i="48"/>
  <c r="Z84" i="48"/>
  <c r="AA84" i="48"/>
  <c r="AC84" i="48"/>
  <c r="AD84" i="48"/>
  <c r="AE84" i="48"/>
  <c r="AF84" i="48"/>
  <c r="AG84" i="48"/>
  <c r="AH84" i="48"/>
  <c r="AI84" i="48"/>
  <c r="AJ84" i="48"/>
  <c r="AK84" i="48"/>
  <c r="AM84" i="48"/>
  <c r="AN84" i="48"/>
  <c r="AO84" i="48"/>
  <c r="AP84" i="48"/>
  <c r="AR84" i="48"/>
  <c r="AS84" i="48"/>
  <c r="AT84" i="48"/>
  <c r="AU84" i="48"/>
  <c r="AW84" i="48"/>
  <c r="AY84" i="48"/>
  <c r="A85" i="48"/>
  <c r="B85" i="48"/>
  <c r="D85" i="48"/>
  <c r="E85" i="48"/>
  <c r="F85" i="48"/>
  <c r="G85" i="48"/>
  <c r="H85" i="48"/>
  <c r="I85" i="48"/>
  <c r="J85" i="48"/>
  <c r="K85" i="48"/>
  <c r="L85" i="48"/>
  <c r="N85" i="48"/>
  <c r="O85" i="48"/>
  <c r="Q85" i="48"/>
  <c r="R85" i="48"/>
  <c r="S85" i="48"/>
  <c r="U85" i="48"/>
  <c r="V85" i="48"/>
  <c r="W85" i="48"/>
  <c r="X85" i="48"/>
  <c r="Y85" i="48"/>
  <c r="Z85" i="48"/>
  <c r="AA85" i="48"/>
  <c r="AC85" i="48"/>
  <c r="AD85" i="48"/>
  <c r="AE85" i="48"/>
  <c r="AF85" i="48"/>
  <c r="AG85" i="48"/>
  <c r="AH85" i="48"/>
  <c r="AI85" i="48"/>
  <c r="AJ85" i="48"/>
  <c r="AK85" i="48"/>
  <c r="AM85" i="48"/>
  <c r="AN85" i="48"/>
  <c r="AO85" i="48"/>
  <c r="AP85" i="48"/>
  <c r="AR85" i="48"/>
  <c r="AS85" i="48"/>
  <c r="AT85" i="48"/>
  <c r="AU85" i="48"/>
  <c r="AW85" i="48"/>
  <c r="AY85" i="48"/>
  <c r="A86" i="48"/>
  <c r="B86" i="48"/>
  <c r="D86" i="48"/>
  <c r="E86" i="48"/>
  <c r="F86" i="48"/>
  <c r="G86" i="48"/>
  <c r="H86" i="48"/>
  <c r="I86" i="48"/>
  <c r="J86" i="48"/>
  <c r="K86" i="48"/>
  <c r="L86" i="48"/>
  <c r="N86" i="48"/>
  <c r="O86" i="48"/>
  <c r="Q86" i="48"/>
  <c r="R86" i="48"/>
  <c r="S86" i="48"/>
  <c r="U86" i="48"/>
  <c r="V86" i="48"/>
  <c r="W86" i="48"/>
  <c r="X86" i="48"/>
  <c r="Y86" i="48"/>
  <c r="Z86" i="48"/>
  <c r="AA86" i="48"/>
  <c r="AC86" i="48"/>
  <c r="AD86" i="48"/>
  <c r="AE86" i="48"/>
  <c r="AF86" i="48"/>
  <c r="AG86" i="48"/>
  <c r="AH86" i="48"/>
  <c r="AI86" i="48"/>
  <c r="AJ86" i="48"/>
  <c r="AK86" i="48"/>
  <c r="AM86" i="48"/>
  <c r="AN86" i="48"/>
  <c r="AO86" i="48"/>
  <c r="AP86" i="48"/>
  <c r="AR86" i="48"/>
  <c r="AS86" i="48"/>
  <c r="AT86" i="48"/>
  <c r="AU86" i="48"/>
  <c r="AW86" i="48"/>
  <c r="AY86" i="48"/>
  <c r="A87" i="48"/>
  <c r="B87" i="48"/>
  <c r="D87" i="48"/>
  <c r="E87" i="48"/>
  <c r="F87" i="48"/>
  <c r="G87" i="48"/>
  <c r="H87" i="48"/>
  <c r="I87" i="48"/>
  <c r="J87" i="48"/>
  <c r="K87" i="48"/>
  <c r="L87" i="48"/>
  <c r="N87" i="48"/>
  <c r="O87" i="48"/>
  <c r="Q87" i="48"/>
  <c r="R87" i="48"/>
  <c r="S87" i="48"/>
  <c r="U87" i="48"/>
  <c r="V87" i="48"/>
  <c r="W87" i="48"/>
  <c r="X87" i="48"/>
  <c r="Y87" i="48"/>
  <c r="Z87" i="48"/>
  <c r="AA87" i="48"/>
  <c r="AC87" i="48"/>
  <c r="AD87" i="48"/>
  <c r="AE87" i="48"/>
  <c r="AF87" i="48"/>
  <c r="AG87" i="48"/>
  <c r="AH87" i="48"/>
  <c r="AI87" i="48"/>
  <c r="AJ87" i="48"/>
  <c r="AK87" i="48"/>
  <c r="AM87" i="48"/>
  <c r="AN87" i="48"/>
  <c r="AO87" i="48"/>
  <c r="AP87" i="48"/>
  <c r="AR87" i="48"/>
  <c r="AS87" i="48"/>
  <c r="AT87" i="48"/>
  <c r="AU87" i="48"/>
  <c r="AW87" i="48"/>
  <c r="AY87" i="48"/>
  <c r="A88" i="48"/>
  <c r="B88" i="48"/>
  <c r="D88" i="48"/>
  <c r="E88" i="48"/>
  <c r="F88" i="48"/>
  <c r="G88" i="48"/>
  <c r="H88" i="48"/>
  <c r="I88" i="48"/>
  <c r="J88" i="48"/>
  <c r="K88" i="48"/>
  <c r="L88" i="48"/>
  <c r="N88" i="48"/>
  <c r="O88" i="48"/>
  <c r="Q88" i="48"/>
  <c r="R88" i="48"/>
  <c r="S88" i="48"/>
  <c r="U88" i="48"/>
  <c r="V88" i="48"/>
  <c r="W88" i="48"/>
  <c r="X88" i="48"/>
  <c r="Y88" i="48"/>
  <c r="Z88" i="48"/>
  <c r="AA88" i="48"/>
  <c r="AC88" i="48"/>
  <c r="AD88" i="48"/>
  <c r="AE88" i="48"/>
  <c r="AF88" i="48"/>
  <c r="AG88" i="48"/>
  <c r="AH88" i="48"/>
  <c r="AI88" i="48"/>
  <c r="AJ88" i="48"/>
  <c r="AK88" i="48"/>
  <c r="AM88" i="48"/>
  <c r="AN88" i="48"/>
  <c r="AO88" i="48"/>
  <c r="AP88" i="48"/>
  <c r="AR88" i="48"/>
  <c r="AS88" i="48"/>
  <c r="AT88" i="48"/>
  <c r="AU88" i="48"/>
  <c r="AW88" i="48"/>
  <c r="AY88" i="48"/>
  <c r="A89" i="48"/>
  <c r="B89" i="48"/>
  <c r="D89" i="48"/>
  <c r="E89" i="48"/>
  <c r="F89" i="48"/>
  <c r="G89" i="48"/>
  <c r="H89" i="48"/>
  <c r="I89" i="48"/>
  <c r="J89" i="48"/>
  <c r="K89" i="48"/>
  <c r="L89" i="48"/>
  <c r="N89" i="48"/>
  <c r="O89" i="48"/>
  <c r="Q89" i="48"/>
  <c r="R89" i="48"/>
  <c r="S89" i="48"/>
  <c r="U89" i="48"/>
  <c r="V89" i="48"/>
  <c r="W89" i="48"/>
  <c r="X89" i="48"/>
  <c r="Y89" i="48"/>
  <c r="Z89" i="48"/>
  <c r="AA89" i="48"/>
  <c r="AC89" i="48"/>
  <c r="AD89" i="48"/>
  <c r="AE89" i="48"/>
  <c r="AF89" i="48"/>
  <c r="AG89" i="48"/>
  <c r="AH89" i="48"/>
  <c r="AI89" i="48"/>
  <c r="AJ89" i="48"/>
  <c r="AK89" i="48"/>
  <c r="AM89" i="48"/>
  <c r="AN89" i="48"/>
  <c r="AO89" i="48"/>
  <c r="AP89" i="48"/>
  <c r="AR89" i="48"/>
  <c r="AS89" i="48"/>
  <c r="AT89" i="48"/>
  <c r="AU89" i="48"/>
  <c r="AW89" i="48"/>
  <c r="AY89" i="48"/>
  <c r="A90" i="48"/>
  <c r="B90" i="48"/>
  <c r="D90" i="48"/>
  <c r="E90" i="48"/>
  <c r="F90" i="48"/>
  <c r="G90" i="48"/>
  <c r="H90" i="48"/>
  <c r="I90" i="48"/>
  <c r="J90" i="48"/>
  <c r="K90" i="48"/>
  <c r="L90" i="48"/>
  <c r="N90" i="48"/>
  <c r="O90" i="48"/>
  <c r="Q90" i="48"/>
  <c r="R90" i="48"/>
  <c r="S90" i="48"/>
  <c r="U90" i="48"/>
  <c r="V90" i="48"/>
  <c r="W90" i="48"/>
  <c r="X90" i="48"/>
  <c r="Y90" i="48"/>
  <c r="Z90" i="48"/>
  <c r="AA90" i="48"/>
  <c r="AC90" i="48"/>
  <c r="AD90" i="48"/>
  <c r="AE90" i="48"/>
  <c r="AF90" i="48"/>
  <c r="AG90" i="48"/>
  <c r="AH90" i="48"/>
  <c r="AI90" i="48"/>
  <c r="AJ90" i="48"/>
  <c r="AK90" i="48"/>
  <c r="AM90" i="48"/>
  <c r="AN90" i="48"/>
  <c r="AO90" i="48"/>
  <c r="AP90" i="48"/>
  <c r="AR90" i="48"/>
  <c r="AS90" i="48"/>
  <c r="AT90" i="48"/>
  <c r="AU90" i="48"/>
  <c r="AW90" i="48"/>
  <c r="AY90" i="48"/>
  <c r="A91" i="48"/>
  <c r="B91" i="48"/>
  <c r="D91" i="48"/>
  <c r="E91" i="48"/>
  <c r="F91" i="48"/>
  <c r="G91" i="48"/>
  <c r="H91" i="48"/>
  <c r="I91" i="48"/>
  <c r="J91" i="48"/>
  <c r="K91" i="48"/>
  <c r="L91" i="48"/>
  <c r="N91" i="48"/>
  <c r="O91" i="48"/>
  <c r="Q91" i="48"/>
  <c r="R91" i="48"/>
  <c r="S91" i="48"/>
  <c r="U91" i="48"/>
  <c r="V91" i="48"/>
  <c r="W91" i="48"/>
  <c r="X91" i="48"/>
  <c r="Y91" i="48"/>
  <c r="Z91" i="48"/>
  <c r="AA91" i="48"/>
  <c r="AC91" i="48"/>
  <c r="AD91" i="48"/>
  <c r="AE91" i="48"/>
  <c r="AF91" i="48"/>
  <c r="AG91" i="48"/>
  <c r="AH91" i="48"/>
  <c r="AI91" i="48"/>
  <c r="AJ91" i="48"/>
  <c r="AK91" i="48"/>
  <c r="AM91" i="48"/>
  <c r="AN91" i="48"/>
  <c r="AO91" i="48"/>
  <c r="AP91" i="48"/>
  <c r="AR91" i="48"/>
  <c r="AS91" i="48"/>
  <c r="AT91" i="48"/>
  <c r="AU91" i="48"/>
  <c r="AW91" i="48"/>
  <c r="AY91" i="48"/>
  <c r="A92" i="48"/>
  <c r="B92" i="48"/>
  <c r="D92" i="48"/>
  <c r="E92" i="48"/>
  <c r="F92" i="48"/>
  <c r="G92" i="48"/>
  <c r="H92" i="48"/>
  <c r="I92" i="48"/>
  <c r="J92" i="48"/>
  <c r="K92" i="48"/>
  <c r="L92" i="48"/>
  <c r="N92" i="48"/>
  <c r="O92" i="48"/>
  <c r="Q92" i="48"/>
  <c r="R92" i="48"/>
  <c r="S92" i="48"/>
  <c r="U92" i="48"/>
  <c r="V92" i="48"/>
  <c r="W92" i="48"/>
  <c r="X92" i="48"/>
  <c r="Y92" i="48"/>
  <c r="Z92" i="48"/>
  <c r="AA92" i="48"/>
  <c r="AC92" i="48"/>
  <c r="AD92" i="48"/>
  <c r="AE92" i="48"/>
  <c r="AF92" i="48"/>
  <c r="AG92" i="48"/>
  <c r="AH92" i="48"/>
  <c r="AI92" i="48"/>
  <c r="AJ92" i="48"/>
  <c r="AK92" i="48"/>
  <c r="AM92" i="48"/>
  <c r="AN92" i="48"/>
  <c r="AO92" i="48"/>
  <c r="AP92" i="48"/>
  <c r="AR92" i="48"/>
  <c r="AS92" i="48"/>
  <c r="AT92" i="48"/>
  <c r="AU92" i="48"/>
  <c r="AW92" i="48"/>
  <c r="AY92" i="48"/>
  <c r="A93" i="48"/>
  <c r="B93" i="48"/>
  <c r="D93" i="48"/>
  <c r="E93" i="48"/>
  <c r="F93" i="48"/>
  <c r="G93" i="48"/>
  <c r="H93" i="48"/>
  <c r="I93" i="48"/>
  <c r="J93" i="48"/>
  <c r="K93" i="48"/>
  <c r="L93" i="48"/>
  <c r="N93" i="48"/>
  <c r="O93" i="48"/>
  <c r="Q93" i="48"/>
  <c r="R93" i="48"/>
  <c r="S93" i="48"/>
  <c r="U93" i="48"/>
  <c r="V93" i="48"/>
  <c r="W93" i="48"/>
  <c r="X93" i="48"/>
  <c r="Y93" i="48"/>
  <c r="Z93" i="48"/>
  <c r="AA93" i="48"/>
  <c r="AC93" i="48"/>
  <c r="AD93" i="48"/>
  <c r="AE93" i="48"/>
  <c r="AF93" i="48"/>
  <c r="AG93" i="48"/>
  <c r="AH93" i="48"/>
  <c r="AI93" i="48"/>
  <c r="AJ93" i="48"/>
  <c r="AK93" i="48"/>
  <c r="AM93" i="48"/>
  <c r="AN93" i="48"/>
  <c r="AO93" i="48"/>
  <c r="AP93" i="48"/>
  <c r="AR93" i="48"/>
  <c r="AS93" i="48"/>
  <c r="AT93" i="48"/>
  <c r="AU93" i="48"/>
  <c r="AW93" i="48"/>
  <c r="AY93" i="48"/>
  <c r="A94" i="48"/>
  <c r="B94" i="48"/>
  <c r="D94" i="48"/>
  <c r="E94" i="48"/>
  <c r="F94" i="48"/>
  <c r="G94" i="48"/>
  <c r="H94" i="48"/>
  <c r="I94" i="48"/>
  <c r="J94" i="48"/>
  <c r="K94" i="48"/>
  <c r="L94" i="48"/>
  <c r="N94" i="48"/>
  <c r="O94" i="48"/>
  <c r="Q94" i="48"/>
  <c r="R94" i="48"/>
  <c r="S94" i="48"/>
  <c r="U94" i="48"/>
  <c r="V94" i="48"/>
  <c r="W94" i="48"/>
  <c r="X94" i="48"/>
  <c r="Y94" i="48"/>
  <c r="Z94" i="48"/>
  <c r="AA94" i="48"/>
  <c r="AC94" i="48"/>
  <c r="AD94" i="48"/>
  <c r="AE94" i="48"/>
  <c r="AF94" i="48"/>
  <c r="AG94" i="48"/>
  <c r="AH94" i="48"/>
  <c r="AI94" i="48"/>
  <c r="AJ94" i="48"/>
  <c r="AK94" i="48"/>
  <c r="AM94" i="48"/>
  <c r="AN94" i="48"/>
  <c r="AO94" i="48"/>
  <c r="AP94" i="48"/>
  <c r="AR94" i="48"/>
  <c r="AS94" i="48"/>
  <c r="AT94" i="48"/>
  <c r="AU94" i="48"/>
  <c r="AW94" i="48"/>
  <c r="AY94" i="48"/>
  <c r="A95" i="48"/>
  <c r="B95" i="48"/>
  <c r="D95" i="48"/>
  <c r="E95" i="48"/>
  <c r="F95" i="48"/>
  <c r="G95" i="48"/>
  <c r="H95" i="48"/>
  <c r="I95" i="48"/>
  <c r="J95" i="48"/>
  <c r="K95" i="48"/>
  <c r="L95" i="48"/>
  <c r="N95" i="48"/>
  <c r="O95" i="48"/>
  <c r="Q95" i="48"/>
  <c r="R95" i="48"/>
  <c r="S95" i="48"/>
  <c r="U95" i="48"/>
  <c r="V95" i="48"/>
  <c r="W95" i="48"/>
  <c r="X95" i="48"/>
  <c r="Y95" i="48"/>
  <c r="Z95" i="48"/>
  <c r="AA95" i="48"/>
  <c r="AC95" i="48"/>
  <c r="AD95" i="48"/>
  <c r="AE95" i="48"/>
  <c r="AF95" i="48"/>
  <c r="AG95" i="48"/>
  <c r="AH95" i="48"/>
  <c r="AI95" i="48"/>
  <c r="AJ95" i="48"/>
  <c r="AK95" i="48"/>
  <c r="AM95" i="48"/>
  <c r="AN95" i="48"/>
  <c r="AO95" i="48"/>
  <c r="AP95" i="48"/>
  <c r="AR95" i="48"/>
  <c r="AS95" i="48"/>
  <c r="AT95" i="48"/>
  <c r="AU95" i="48"/>
  <c r="AW95" i="48"/>
  <c r="AY95" i="48"/>
  <c r="A96" i="48"/>
  <c r="B96" i="48"/>
  <c r="D96" i="48"/>
  <c r="E96" i="48"/>
  <c r="F96" i="48"/>
  <c r="G96" i="48"/>
  <c r="H96" i="48"/>
  <c r="I96" i="48"/>
  <c r="J96" i="48"/>
  <c r="K96" i="48"/>
  <c r="L96" i="48"/>
  <c r="N96" i="48"/>
  <c r="O96" i="48"/>
  <c r="Q96" i="48"/>
  <c r="R96" i="48"/>
  <c r="S96" i="48"/>
  <c r="U96" i="48"/>
  <c r="V96" i="48"/>
  <c r="W96" i="48"/>
  <c r="X96" i="48"/>
  <c r="Y96" i="48"/>
  <c r="Z96" i="48"/>
  <c r="AA96" i="48"/>
  <c r="AC96" i="48"/>
  <c r="AD96" i="48"/>
  <c r="AE96" i="48"/>
  <c r="AF96" i="48"/>
  <c r="AG96" i="48"/>
  <c r="AH96" i="48"/>
  <c r="AI96" i="48"/>
  <c r="AJ96" i="48"/>
  <c r="AK96" i="48"/>
  <c r="AM96" i="48"/>
  <c r="AN96" i="48"/>
  <c r="AO96" i="48"/>
  <c r="AP96" i="48"/>
  <c r="AR96" i="48"/>
  <c r="AS96" i="48"/>
  <c r="AT96" i="48"/>
  <c r="AU96" i="48"/>
  <c r="AW96" i="48"/>
  <c r="AY96" i="48"/>
  <c r="A97" i="48"/>
  <c r="B97" i="48"/>
  <c r="D97" i="48"/>
  <c r="E97" i="48"/>
  <c r="F97" i="48"/>
  <c r="G97" i="48"/>
  <c r="H97" i="48"/>
  <c r="I97" i="48"/>
  <c r="J97" i="48"/>
  <c r="K97" i="48"/>
  <c r="L97" i="48"/>
  <c r="N97" i="48"/>
  <c r="O97" i="48"/>
  <c r="Q97" i="48"/>
  <c r="R97" i="48"/>
  <c r="S97" i="48"/>
  <c r="U97" i="48"/>
  <c r="V97" i="48"/>
  <c r="W97" i="48"/>
  <c r="X97" i="48"/>
  <c r="Y97" i="48"/>
  <c r="Z97" i="48"/>
  <c r="AA97" i="48"/>
  <c r="AC97" i="48"/>
  <c r="AD97" i="48"/>
  <c r="AE97" i="48"/>
  <c r="AF97" i="48"/>
  <c r="AG97" i="48"/>
  <c r="AH97" i="48"/>
  <c r="AI97" i="48"/>
  <c r="AJ97" i="48"/>
  <c r="AK97" i="48"/>
  <c r="AM97" i="48"/>
  <c r="AN97" i="48"/>
  <c r="AO97" i="48"/>
  <c r="AP97" i="48"/>
  <c r="AR97" i="48"/>
  <c r="AS97" i="48"/>
  <c r="AT97" i="48"/>
  <c r="AU97" i="48"/>
  <c r="AW97" i="48"/>
  <c r="AY97" i="48"/>
  <c r="A98" i="48"/>
  <c r="B98" i="48"/>
  <c r="D98" i="48"/>
  <c r="E98" i="48"/>
  <c r="F98" i="48"/>
  <c r="G98" i="48"/>
  <c r="H98" i="48"/>
  <c r="I98" i="48"/>
  <c r="J98" i="48"/>
  <c r="K98" i="48"/>
  <c r="L98" i="48"/>
  <c r="N98" i="48"/>
  <c r="O98" i="48"/>
  <c r="Q98" i="48"/>
  <c r="R98" i="48"/>
  <c r="S98" i="48"/>
  <c r="U98" i="48"/>
  <c r="V98" i="48"/>
  <c r="W98" i="48"/>
  <c r="X98" i="48"/>
  <c r="Y98" i="48"/>
  <c r="Z98" i="48"/>
  <c r="AA98" i="48"/>
  <c r="AC98" i="48"/>
  <c r="AD98" i="48"/>
  <c r="AE98" i="48"/>
  <c r="AF98" i="48"/>
  <c r="AG98" i="48"/>
  <c r="AH98" i="48"/>
  <c r="AI98" i="48"/>
  <c r="AJ98" i="48"/>
  <c r="AK98" i="48"/>
  <c r="AM98" i="48"/>
  <c r="AN98" i="48"/>
  <c r="AO98" i="48"/>
  <c r="AP98" i="48"/>
  <c r="AR98" i="48"/>
  <c r="AS98" i="48"/>
  <c r="AT98" i="48"/>
  <c r="AU98" i="48"/>
  <c r="AW98" i="48"/>
  <c r="AY98" i="48"/>
  <c r="A99" i="48"/>
  <c r="B99" i="48"/>
  <c r="D99" i="48"/>
  <c r="E99" i="48"/>
  <c r="F99" i="48"/>
  <c r="G99" i="48"/>
  <c r="H99" i="48"/>
  <c r="I99" i="48"/>
  <c r="J99" i="48"/>
  <c r="K99" i="48"/>
  <c r="L99" i="48"/>
  <c r="N99" i="48"/>
  <c r="O99" i="48"/>
  <c r="Q99" i="48"/>
  <c r="R99" i="48"/>
  <c r="S99" i="48"/>
  <c r="U99" i="48"/>
  <c r="V99" i="48"/>
  <c r="W99" i="48"/>
  <c r="X99" i="48"/>
  <c r="Y99" i="48"/>
  <c r="Z99" i="48"/>
  <c r="AA99" i="48"/>
  <c r="AC99" i="48"/>
  <c r="AD99" i="48"/>
  <c r="AE99" i="48"/>
  <c r="AF99" i="48"/>
  <c r="AG99" i="48"/>
  <c r="AH99" i="48"/>
  <c r="AI99" i="48"/>
  <c r="AJ99" i="48"/>
  <c r="AK99" i="48"/>
  <c r="AM99" i="48"/>
  <c r="AN99" i="48"/>
  <c r="AO99" i="48"/>
  <c r="AP99" i="48"/>
  <c r="AR99" i="48"/>
  <c r="AS99" i="48"/>
  <c r="AT99" i="48"/>
  <c r="AU99" i="48"/>
  <c r="AW99" i="48"/>
  <c r="AY99" i="48"/>
  <c r="A100" i="48"/>
  <c r="B100" i="48"/>
  <c r="D100" i="48"/>
  <c r="E100" i="48"/>
  <c r="F100" i="48"/>
  <c r="G100" i="48"/>
  <c r="H100" i="48"/>
  <c r="I100" i="48"/>
  <c r="J100" i="48"/>
  <c r="K100" i="48"/>
  <c r="L100" i="48"/>
  <c r="N100" i="48"/>
  <c r="O100" i="48"/>
  <c r="Q100" i="48"/>
  <c r="R100" i="48"/>
  <c r="S100" i="48"/>
  <c r="U100" i="48"/>
  <c r="V100" i="48"/>
  <c r="W100" i="48"/>
  <c r="X100" i="48"/>
  <c r="Y100" i="48"/>
  <c r="Z100" i="48"/>
  <c r="AA100" i="48"/>
  <c r="AC100" i="48"/>
  <c r="AD100" i="48"/>
  <c r="AE100" i="48"/>
  <c r="AF100" i="48"/>
  <c r="AG100" i="48"/>
  <c r="AH100" i="48"/>
  <c r="AI100" i="48"/>
  <c r="AJ100" i="48"/>
  <c r="AK100" i="48"/>
  <c r="AM100" i="48"/>
  <c r="AN100" i="48"/>
  <c r="AO100" i="48"/>
  <c r="AP100" i="48"/>
  <c r="AR100" i="48"/>
  <c r="AS100" i="48"/>
  <c r="AT100" i="48"/>
  <c r="AU100" i="48"/>
  <c r="AW100" i="48"/>
  <c r="AY100" i="48"/>
  <c r="A101" i="48"/>
  <c r="B101" i="48"/>
  <c r="D101" i="48"/>
  <c r="E101" i="48"/>
  <c r="F101" i="48"/>
  <c r="G101" i="48"/>
  <c r="H101" i="48"/>
  <c r="I101" i="48"/>
  <c r="J101" i="48"/>
  <c r="K101" i="48"/>
  <c r="L101" i="48"/>
  <c r="N101" i="48"/>
  <c r="O101" i="48"/>
  <c r="Q101" i="48"/>
  <c r="R101" i="48"/>
  <c r="S101" i="48"/>
  <c r="U101" i="48"/>
  <c r="V101" i="48"/>
  <c r="W101" i="48"/>
  <c r="X101" i="48"/>
  <c r="Y101" i="48"/>
  <c r="Z101" i="48"/>
  <c r="AA101" i="48"/>
  <c r="AC101" i="48"/>
  <c r="AD101" i="48"/>
  <c r="AE101" i="48"/>
  <c r="AF101" i="48"/>
  <c r="AG101" i="48"/>
  <c r="AH101" i="48"/>
  <c r="AI101" i="48"/>
  <c r="AJ101" i="48"/>
  <c r="AK101" i="48"/>
  <c r="AM101" i="48"/>
  <c r="AN101" i="48"/>
  <c r="AO101" i="48"/>
  <c r="AP101" i="48"/>
  <c r="AR101" i="48"/>
  <c r="AS101" i="48"/>
  <c r="AT101" i="48"/>
  <c r="AU101" i="48"/>
  <c r="AW101" i="48"/>
  <c r="AY101" i="48"/>
  <c r="A102" i="48"/>
  <c r="B102" i="48"/>
  <c r="D102" i="48"/>
  <c r="E102" i="48"/>
  <c r="F102" i="48"/>
  <c r="G102" i="48"/>
  <c r="H102" i="48"/>
  <c r="I102" i="48"/>
  <c r="J102" i="48"/>
  <c r="K102" i="48"/>
  <c r="L102" i="48"/>
  <c r="N102" i="48"/>
  <c r="O102" i="48"/>
  <c r="Q102" i="48"/>
  <c r="R102" i="48"/>
  <c r="S102" i="48"/>
  <c r="U102" i="48"/>
  <c r="V102" i="48"/>
  <c r="W102" i="48"/>
  <c r="X102" i="48"/>
  <c r="Y102" i="48"/>
  <c r="Z102" i="48"/>
  <c r="AA102" i="48"/>
  <c r="AC102" i="48"/>
  <c r="AD102" i="48"/>
  <c r="AE102" i="48"/>
  <c r="AF102" i="48"/>
  <c r="AG102" i="48"/>
  <c r="AH102" i="48"/>
  <c r="AI102" i="48"/>
  <c r="AJ102" i="48"/>
  <c r="AK102" i="48"/>
  <c r="AM102" i="48"/>
  <c r="AN102" i="48"/>
  <c r="AO102" i="48"/>
  <c r="AP102" i="48"/>
  <c r="AR102" i="48"/>
  <c r="AS102" i="48"/>
  <c r="AT102" i="48"/>
  <c r="AU102" i="48"/>
  <c r="AW102" i="48"/>
  <c r="AY102" i="48"/>
  <c r="A103" i="48"/>
  <c r="B103" i="48"/>
  <c r="D103" i="48"/>
  <c r="E103" i="48"/>
  <c r="F103" i="48"/>
  <c r="G103" i="48"/>
  <c r="H103" i="48"/>
  <c r="I103" i="48"/>
  <c r="J103" i="48"/>
  <c r="K103" i="48"/>
  <c r="L103" i="48"/>
  <c r="N103" i="48"/>
  <c r="O103" i="48"/>
  <c r="Q103" i="48"/>
  <c r="R103" i="48"/>
  <c r="S103" i="48"/>
  <c r="U103" i="48"/>
  <c r="V103" i="48"/>
  <c r="W103" i="48"/>
  <c r="X103" i="48"/>
  <c r="Y103" i="48"/>
  <c r="Z103" i="48"/>
  <c r="AA103" i="48"/>
  <c r="AC103" i="48"/>
  <c r="AD103" i="48"/>
  <c r="AE103" i="48"/>
  <c r="AF103" i="48"/>
  <c r="AG103" i="48"/>
  <c r="AH103" i="48"/>
  <c r="AI103" i="48"/>
  <c r="AJ103" i="48"/>
  <c r="AK103" i="48"/>
  <c r="AM103" i="48"/>
  <c r="AN103" i="48"/>
  <c r="AO103" i="48"/>
  <c r="AP103" i="48"/>
  <c r="AR103" i="48"/>
  <c r="AS103" i="48"/>
  <c r="AT103" i="48"/>
  <c r="AU103" i="48"/>
  <c r="AW103" i="48"/>
  <c r="AY103" i="48"/>
  <c r="A104" i="48"/>
  <c r="B104" i="48"/>
  <c r="D104" i="48"/>
  <c r="E104" i="48"/>
  <c r="F104" i="48"/>
  <c r="G104" i="48"/>
  <c r="H104" i="48"/>
  <c r="I104" i="48"/>
  <c r="J104" i="48"/>
  <c r="K104" i="48"/>
  <c r="L104" i="48"/>
  <c r="N104" i="48"/>
  <c r="O104" i="48"/>
  <c r="Q104" i="48"/>
  <c r="R104" i="48"/>
  <c r="S104" i="48"/>
  <c r="U104" i="48"/>
  <c r="V104" i="48"/>
  <c r="W104" i="48"/>
  <c r="X104" i="48"/>
  <c r="Y104" i="48"/>
  <c r="Z104" i="48"/>
  <c r="AA104" i="48"/>
  <c r="AC104" i="48"/>
  <c r="AD104" i="48"/>
  <c r="AE104" i="48"/>
  <c r="AF104" i="48"/>
  <c r="AG104" i="48"/>
  <c r="AH104" i="48"/>
  <c r="AI104" i="48"/>
  <c r="AJ104" i="48"/>
  <c r="AK104" i="48"/>
  <c r="AM104" i="48"/>
  <c r="AN104" i="48"/>
  <c r="AO104" i="48"/>
  <c r="AP104" i="48"/>
  <c r="AR104" i="48"/>
  <c r="AS104" i="48"/>
  <c r="AT104" i="48"/>
  <c r="AU104" i="48"/>
  <c r="AW104" i="48"/>
  <c r="AY104" i="48"/>
  <c r="A105" i="48"/>
  <c r="B105" i="48"/>
  <c r="D105" i="48"/>
  <c r="E105" i="48"/>
  <c r="F105" i="48"/>
  <c r="G105" i="48"/>
  <c r="H105" i="48"/>
  <c r="I105" i="48"/>
  <c r="J105" i="48"/>
  <c r="K105" i="48"/>
  <c r="L105" i="48"/>
  <c r="N105" i="48"/>
  <c r="O105" i="48"/>
  <c r="Q105" i="48"/>
  <c r="R105" i="48"/>
  <c r="S105" i="48"/>
  <c r="U105" i="48"/>
  <c r="V105" i="48"/>
  <c r="W105" i="48"/>
  <c r="X105" i="48"/>
  <c r="Y105" i="48"/>
  <c r="Z105" i="48"/>
  <c r="AA105" i="48"/>
  <c r="AC105" i="48"/>
  <c r="AD105" i="48"/>
  <c r="AE105" i="48"/>
  <c r="AF105" i="48"/>
  <c r="AG105" i="48"/>
  <c r="AH105" i="48"/>
  <c r="AI105" i="48"/>
  <c r="AJ105" i="48"/>
  <c r="AK105" i="48"/>
  <c r="AM105" i="48"/>
  <c r="AN105" i="48"/>
  <c r="AO105" i="48"/>
  <c r="AP105" i="48"/>
  <c r="AR105" i="48"/>
  <c r="AS105" i="48"/>
  <c r="AT105" i="48"/>
  <c r="AU105" i="48"/>
  <c r="AW105" i="48"/>
  <c r="AY105" i="48"/>
  <c r="A106" i="48"/>
  <c r="B106" i="48"/>
  <c r="D106" i="48"/>
  <c r="E106" i="48"/>
  <c r="F106" i="48"/>
  <c r="G106" i="48"/>
  <c r="H106" i="48"/>
  <c r="I106" i="48"/>
  <c r="J106" i="48"/>
  <c r="K106" i="48"/>
  <c r="L106" i="48"/>
  <c r="N106" i="48"/>
  <c r="O106" i="48"/>
  <c r="Q106" i="48"/>
  <c r="R106" i="48"/>
  <c r="S106" i="48"/>
  <c r="U106" i="48"/>
  <c r="V106" i="48"/>
  <c r="W106" i="48"/>
  <c r="X106" i="48"/>
  <c r="Y106" i="48"/>
  <c r="Z106" i="48"/>
  <c r="AA106" i="48"/>
  <c r="AC106" i="48"/>
  <c r="AD106" i="48"/>
  <c r="AE106" i="48"/>
  <c r="AF106" i="48"/>
  <c r="AG106" i="48"/>
  <c r="AH106" i="48"/>
  <c r="AI106" i="48"/>
  <c r="AJ106" i="48"/>
  <c r="AK106" i="48"/>
  <c r="AM106" i="48"/>
  <c r="AN106" i="48"/>
  <c r="AO106" i="48"/>
  <c r="AP106" i="48"/>
  <c r="AR106" i="48"/>
  <c r="AS106" i="48"/>
  <c r="AT106" i="48"/>
  <c r="AU106" i="48"/>
  <c r="AW106" i="48"/>
  <c r="AY106" i="48"/>
  <c r="A107" i="48"/>
  <c r="B107" i="48"/>
  <c r="D107" i="48"/>
  <c r="E107" i="48"/>
  <c r="F107" i="48"/>
  <c r="G107" i="48"/>
  <c r="H107" i="48"/>
  <c r="I107" i="48"/>
  <c r="J107" i="48"/>
  <c r="K107" i="48"/>
  <c r="L107" i="48"/>
  <c r="N107" i="48"/>
  <c r="O107" i="48"/>
  <c r="Q107" i="48"/>
  <c r="R107" i="48"/>
  <c r="S107" i="48"/>
  <c r="U107" i="48"/>
  <c r="V107" i="48"/>
  <c r="W107" i="48"/>
  <c r="X107" i="48"/>
  <c r="Y107" i="48"/>
  <c r="Z107" i="48"/>
  <c r="AA107" i="48"/>
  <c r="AC107" i="48"/>
  <c r="AD107" i="48"/>
  <c r="AE107" i="48"/>
  <c r="AF107" i="48"/>
  <c r="AG107" i="48"/>
  <c r="AH107" i="48"/>
  <c r="AI107" i="48"/>
  <c r="AJ107" i="48"/>
  <c r="AK107" i="48"/>
  <c r="AM107" i="48"/>
  <c r="AN107" i="48"/>
  <c r="AO107" i="48"/>
  <c r="AP107" i="48"/>
  <c r="AR107" i="48"/>
  <c r="AS107" i="48"/>
  <c r="AT107" i="48"/>
  <c r="AU107" i="48"/>
  <c r="AW107" i="48"/>
  <c r="AY107" i="48"/>
  <c r="A108" i="48"/>
  <c r="B108" i="48"/>
  <c r="D108" i="48"/>
  <c r="E108" i="48"/>
  <c r="F108" i="48"/>
  <c r="G108" i="48"/>
  <c r="H108" i="48"/>
  <c r="I108" i="48"/>
  <c r="J108" i="48"/>
  <c r="K108" i="48"/>
  <c r="L108" i="48"/>
  <c r="N108" i="48"/>
  <c r="O108" i="48"/>
  <c r="Q108" i="48"/>
  <c r="R108" i="48"/>
  <c r="S108" i="48"/>
  <c r="U108" i="48"/>
  <c r="V108" i="48"/>
  <c r="W108" i="48"/>
  <c r="X108" i="48"/>
  <c r="Y108" i="48"/>
  <c r="Z108" i="48"/>
  <c r="AA108" i="48"/>
  <c r="AC108" i="48"/>
  <c r="AD108" i="48"/>
  <c r="AE108" i="48"/>
  <c r="AF108" i="48"/>
  <c r="AG108" i="48"/>
  <c r="AH108" i="48"/>
  <c r="AI108" i="48"/>
  <c r="AJ108" i="48"/>
  <c r="AK108" i="48"/>
  <c r="AM108" i="48"/>
  <c r="AN108" i="48"/>
  <c r="AO108" i="48"/>
  <c r="AP108" i="48"/>
  <c r="AR108" i="48"/>
  <c r="AS108" i="48"/>
  <c r="AT108" i="48"/>
  <c r="AU108" i="48"/>
  <c r="AW108" i="48"/>
  <c r="AY108" i="48"/>
  <c r="A109" i="48"/>
  <c r="B109" i="48"/>
  <c r="D109" i="48"/>
  <c r="E109" i="48"/>
  <c r="F109" i="48"/>
  <c r="G109" i="48"/>
  <c r="H109" i="48"/>
  <c r="I109" i="48"/>
  <c r="J109" i="48"/>
  <c r="K109" i="48"/>
  <c r="L109" i="48"/>
  <c r="N109" i="48"/>
  <c r="O109" i="48"/>
  <c r="Q109" i="48"/>
  <c r="R109" i="48"/>
  <c r="S109" i="48"/>
  <c r="U109" i="48"/>
  <c r="V109" i="48"/>
  <c r="W109" i="48"/>
  <c r="X109" i="48"/>
  <c r="Y109" i="48"/>
  <c r="Z109" i="48"/>
  <c r="AA109" i="48"/>
  <c r="AC109" i="48"/>
  <c r="AD109" i="48"/>
  <c r="AE109" i="48"/>
  <c r="AF109" i="48"/>
  <c r="AG109" i="48"/>
  <c r="AH109" i="48"/>
  <c r="AI109" i="48"/>
  <c r="AJ109" i="48"/>
  <c r="AK109" i="48"/>
  <c r="AM109" i="48"/>
  <c r="AN109" i="48"/>
  <c r="AO109" i="48"/>
  <c r="AP109" i="48"/>
  <c r="AR109" i="48"/>
  <c r="AS109" i="48"/>
  <c r="AT109" i="48"/>
  <c r="AU109" i="48"/>
  <c r="AW109" i="48"/>
  <c r="AY109" i="48"/>
  <c r="A110" i="48"/>
  <c r="B110" i="48"/>
  <c r="D110" i="48"/>
  <c r="E110" i="48"/>
  <c r="F110" i="48"/>
  <c r="G110" i="48"/>
  <c r="H110" i="48"/>
  <c r="I110" i="48"/>
  <c r="J110" i="48"/>
  <c r="K110" i="48"/>
  <c r="L110" i="48"/>
  <c r="N110" i="48"/>
  <c r="O110" i="48"/>
  <c r="Q110" i="48"/>
  <c r="R110" i="48"/>
  <c r="S110" i="48"/>
  <c r="U110" i="48"/>
  <c r="V110" i="48"/>
  <c r="W110" i="48"/>
  <c r="X110" i="48"/>
  <c r="Y110" i="48"/>
  <c r="Z110" i="48"/>
  <c r="AA110" i="48"/>
  <c r="AC110" i="48"/>
  <c r="AD110" i="48"/>
  <c r="AE110" i="48"/>
  <c r="AF110" i="48"/>
  <c r="AG110" i="48"/>
  <c r="AH110" i="48"/>
  <c r="AI110" i="48"/>
  <c r="AJ110" i="48"/>
  <c r="AK110" i="48"/>
  <c r="AM110" i="48"/>
  <c r="AN110" i="48"/>
  <c r="AO110" i="48"/>
  <c r="AP110" i="48"/>
  <c r="AR110" i="48"/>
  <c r="AS110" i="48"/>
  <c r="AT110" i="48"/>
  <c r="AU110" i="48"/>
  <c r="AW110" i="48"/>
  <c r="AY110" i="48"/>
  <c r="A111" i="48"/>
  <c r="B111" i="48"/>
  <c r="D111" i="48"/>
  <c r="E111" i="48"/>
  <c r="F111" i="48"/>
  <c r="G111" i="48"/>
  <c r="H111" i="48"/>
  <c r="I111" i="48"/>
  <c r="J111" i="48"/>
  <c r="K111" i="48"/>
  <c r="L111" i="48"/>
  <c r="N111" i="48"/>
  <c r="O111" i="48"/>
  <c r="Q111" i="48"/>
  <c r="R111" i="48"/>
  <c r="S111" i="48"/>
  <c r="U111" i="48"/>
  <c r="V111" i="48"/>
  <c r="W111" i="48"/>
  <c r="X111" i="48"/>
  <c r="Y111" i="48"/>
  <c r="Z111" i="48"/>
  <c r="AA111" i="48"/>
  <c r="AC111" i="48"/>
  <c r="AD111" i="48"/>
  <c r="AE111" i="48"/>
  <c r="AF111" i="48"/>
  <c r="AG111" i="48"/>
  <c r="AH111" i="48"/>
  <c r="AI111" i="48"/>
  <c r="AJ111" i="48"/>
  <c r="AK111" i="48"/>
  <c r="AM111" i="48"/>
  <c r="AN111" i="48"/>
  <c r="AO111" i="48"/>
  <c r="AP111" i="48"/>
  <c r="AR111" i="48"/>
  <c r="AS111" i="48"/>
  <c r="AT111" i="48"/>
  <c r="AU111" i="48"/>
  <c r="AW111" i="48"/>
  <c r="AY111" i="48"/>
  <c r="A112" i="48"/>
  <c r="B112" i="48"/>
  <c r="D112" i="48"/>
  <c r="E112" i="48"/>
  <c r="F112" i="48"/>
  <c r="G112" i="48"/>
  <c r="H112" i="48"/>
  <c r="I112" i="48"/>
  <c r="J112" i="48"/>
  <c r="K112" i="48"/>
  <c r="L112" i="48"/>
  <c r="N112" i="48"/>
  <c r="O112" i="48"/>
  <c r="Q112" i="48"/>
  <c r="R112" i="48"/>
  <c r="S112" i="48"/>
  <c r="U112" i="48"/>
  <c r="V112" i="48"/>
  <c r="W112" i="48"/>
  <c r="X112" i="48"/>
  <c r="Y112" i="48"/>
  <c r="Z112" i="48"/>
  <c r="AA112" i="48"/>
  <c r="AC112" i="48"/>
  <c r="AD112" i="48"/>
  <c r="AE112" i="48"/>
  <c r="AF112" i="48"/>
  <c r="AG112" i="48"/>
  <c r="AH112" i="48"/>
  <c r="AI112" i="48"/>
  <c r="AJ112" i="48"/>
  <c r="AK112" i="48"/>
  <c r="AM112" i="48"/>
  <c r="AN112" i="48"/>
  <c r="AO112" i="48"/>
  <c r="AP112" i="48"/>
  <c r="AR112" i="48"/>
  <c r="AS112" i="48"/>
  <c r="AT112" i="48"/>
  <c r="AU112" i="48"/>
  <c r="AW112" i="48"/>
  <c r="AY112" i="48"/>
  <c r="A113" i="48"/>
  <c r="B113" i="48"/>
  <c r="D113" i="48"/>
  <c r="E113" i="48"/>
  <c r="F113" i="48"/>
  <c r="G113" i="48"/>
  <c r="H113" i="48"/>
  <c r="I113" i="48"/>
  <c r="J113" i="48"/>
  <c r="K113" i="48"/>
  <c r="L113" i="48"/>
  <c r="N113" i="48"/>
  <c r="O113" i="48"/>
  <c r="Q113" i="48"/>
  <c r="R113" i="48"/>
  <c r="S113" i="48"/>
  <c r="U113" i="48"/>
  <c r="V113" i="48"/>
  <c r="W113" i="48"/>
  <c r="X113" i="48"/>
  <c r="Y113" i="48"/>
  <c r="Z113" i="48"/>
  <c r="AA113" i="48"/>
  <c r="AC113" i="48"/>
  <c r="AD113" i="48"/>
  <c r="AE113" i="48"/>
  <c r="AF113" i="48"/>
  <c r="AG113" i="48"/>
  <c r="AH113" i="48"/>
  <c r="AI113" i="48"/>
  <c r="AJ113" i="48"/>
  <c r="AK113" i="48"/>
  <c r="AM113" i="48"/>
  <c r="AN113" i="48"/>
  <c r="AO113" i="48"/>
  <c r="AP113" i="48"/>
  <c r="AR113" i="48"/>
  <c r="AS113" i="48"/>
  <c r="AT113" i="48"/>
  <c r="AU113" i="48"/>
  <c r="AW113" i="48"/>
  <c r="AY113" i="48"/>
  <c r="A114" i="48"/>
  <c r="B114" i="48"/>
  <c r="D114" i="48"/>
  <c r="E114" i="48"/>
  <c r="F114" i="48"/>
  <c r="G114" i="48"/>
  <c r="H114" i="48"/>
  <c r="I114" i="48"/>
  <c r="J114" i="48"/>
  <c r="K114" i="48"/>
  <c r="L114" i="48"/>
  <c r="N114" i="48"/>
  <c r="O114" i="48"/>
  <c r="Q114" i="48"/>
  <c r="R114" i="48"/>
  <c r="S114" i="48"/>
  <c r="U114" i="48"/>
  <c r="V114" i="48"/>
  <c r="W114" i="48"/>
  <c r="X114" i="48"/>
  <c r="Y114" i="48"/>
  <c r="Z114" i="48"/>
  <c r="AA114" i="48"/>
  <c r="AC114" i="48"/>
  <c r="AD114" i="48"/>
  <c r="AE114" i="48"/>
  <c r="AF114" i="48"/>
  <c r="AG114" i="48"/>
  <c r="AH114" i="48"/>
  <c r="AI114" i="48"/>
  <c r="AJ114" i="48"/>
  <c r="AK114" i="48"/>
  <c r="AM114" i="48"/>
  <c r="AN114" i="48"/>
  <c r="AO114" i="48"/>
  <c r="AP114" i="48"/>
  <c r="AR114" i="48"/>
  <c r="AS114" i="48"/>
  <c r="AT114" i="48"/>
  <c r="AU114" i="48"/>
  <c r="AW114" i="48"/>
  <c r="AY114" i="48"/>
  <c r="A115" i="48"/>
  <c r="B115" i="48"/>
  <c r="D115" i="48"/>
  <c r="E115" i="48"/>
  <c r="F115" i="48"/>
  <c r="G115" i="48"/>
  <c r="H115" i="48"/>
  <c r="I115" i="48"/>
  <c r="J115" i="48"/>
  <c r="K115" i="48"/>
  <c r="L115" i="48"/>
  <c r="N115" i="48"/>
  <c r="O115" i="48"/>
  <c r="Q115" i="48"/>
  <c r="R115" i="48"/>
  <c r="S115" i="48"/>
  <c r="U115" i="48"/>
  <c r="V115" i="48"/>
  <c r="W115" i="48"/>
  <c r="X115" i="48"/>
  <c r="Y115" i="48"/>
  <c r="Z115" i="48"/>
  <c r="AA115" i="48"/>
  <c r="AC115" i="48"/>
  <c r="AD115" i="48"/>
  <c r="AE115" i="48"/>
  <c r="AF115" i="48"/>
  <c r="AG115" i="48"/>
  <c r="AH115" i="48"/>
  <c r="AI115" i="48"/>
  <c r="AJ115" i="48"/>
  <c r="AK115" i="48"/>
  <c r="AM115" i="48"/>
  <c r="AN115" i="48"/>
  <c r="AO115" i="48"/>
  <c r="AP115" i="48"/>
  <c r="AR115" i="48"/>
  <c r="AS115" i="48"/>
  <c r="AT115" i="48"/>
  <c r="AU115" i="48"/>
  <c r="AW115" i="48"/>
  <c r="AY115" i="48"/>
  <c r="A116" i="48"/>
  <c r="B116" i="48"/>
  <c r="D116" i="48"/>
  <c r="E116" i="48"/>
  <c r="F116" i="48"/>
  <c r="G116" i="48"/>
  <c r="H116" i="48"/>
  <c r="I116" i="48"/>
  <c r="J116" i="48"/>
  <c r="K116" i="48"/>
  <c r="L116" i="48"/>
  <c r="N116" i="48"/>
  <c r="O116" i="48"/>
  <c r="Q116" i="48"/>
  <c r="R116" i="48"/>
  <c r="S116" i="48"/>
  <c r="U116" i="48"/>
  <c r="V116" i="48"/>
  <c r="W116" i="48"/>
  <c r="X116" i="48"/>
  <c r="Y116" i="48"/>
  <c r="Z116" i="48"/>
  <c r="AA116" i="48"/>
  <c r="AC116" i="48"/>
  <c r="AD116" i="48"/>
  <c r="AE116" i="48"/>
  <c r="AF116" i="48"/>
  <c r="AG116" i="48"/>
  <c r="AH116" i="48"/>
  <c r="AI116" i="48"/>
  <c r="AJ116" i="48"/>
  <c r="AK116" i="48"/>
  <c r="AM116" i="48"/>
  <c r="AN116" i="48"/>
  <c r="AO116" i="48"/>
  <c r="AP116" i="48"/>
  <c r="AR116" i="48"/>
  <c r="AS116" i="48"/>
  <c r="AT116" i="48"/>
  <c r="AU116" i="48"/>
  <c r="AW116" i="48"/>
  <c r="AY116" i="48"/>
  <c r="A117" i="48"/>
  <c r="B117" i="48"/>
  <c r="D117" i="48"/>
  <c r="E117" i="48"/>
  <c r="F117" i="48"/>
  <c r="G117" i="48"/>
  <c r="H117" i="48"/>
  <c r="I117" i="48"/>
  <c r="J117" i="48"/>
  <c r="K117" i="48"/>
  <c r="L117" i="48"/>
  <c r="N117" i="48"/>
  <c r="O117" i="48"/>
  <c r="Q117" i="48"/>
  <c r="R117" i="48"/>
  <c r="S117" i="48"/>
  <c r="U117" i="48"/>
  <c r="V117" i="48"/>
  <c r="W117" i="48"/>
  <c r="X117" i="48"/>
  <c r="Y117" i="48"/>
  <c r="Z117" i="48"/>
  <c r="AA117" i="48"/>
  <c r="AC117" i="48"/>
  <c r="AD117" i="48"/>
  <c r="AE117" i="48"/>
  <c r="AF117" i="48"/>
  <c r="AG117" i="48"/>
  <c r="AH117" i="48"/>
  <c r="AI117" i="48"/>
  <c r="AJ117" i="48"/>
  <c r="AK117" i="48"/>
  <c r="AM117" i="48"/>
  <c r="AN117" i="48"/>
  <c r="AO117" i="48"/>
  <c r="AP117" i="48"/>
  <c r="AR117" i="48"/>
  <c r="AS117" i="48"/>
  <c r="AT117" i="48"/>
  <c r="AU117" i="48"/>
  <c r="AW117" i="48"/>
  <c r="AY117" i="48"/>
  <c r="A118" i="48"/>
  <c r="B118" i="48"/>
  <c r="D118" i="48"/>
  <c r="E118" i="48"/>
  <c r="F118" i="48"/>
  <c r="G118" i="48"/>
  <c r="H118" i="48"/>
  <c r="I118" i="48"/>
  <c r="J118" i="48"/>
  <c r="K118" i="48"/>
  <c r="L118" i="48"/>
  <c r="N118" i="48"/>
  <c r="O118" i="48"/>
  <c r="Q118" i="48"/>
  <c r="R118" i="48"/>
  <c r="S118" i="48"/>
  <c r="U118" i="48"/>
  <c r="V118" i="48"/>
  <c r="W118" i="48"/>
  <c r="X118" i="48"/>
  <c r="Y118" i="48"/>
  <c r="Z118" i="48"/>
  <c r="AA118" i="48"/>
  <c r="AC118" i="48"/>
  <c r="AD118" i="48"/>
  <c r="AE118" i="48"/>
  <c r="AF118" i="48"/>
  <c r="AG118" i="48"/>
  <c r="AH118" i="48"/>
  <c r="AI118" i="48"/>
  <c r="AJ118" i="48"/>
  <c r="AK118" i="48"/>
  <c r="AM118" i="48"/>
  <c r="AN118" i="48"/>
  <c r="AO118" i="48"/>
  <c r="AP118" i="48"/>
  <c r="AR118" i="48"/>
  <c r="AS118" i="48"/>
  <c r="AT118" i="48"/>
  <c r="AU118" i="48"/>
  <c r="AW118" i="48"/>
  <c r="AY118" i="48"/>
  <c r="A119" i="48"/>
  <c r="B119" i="48"/>
  <c r="D119" i="48"/>
  <c r="E119" i="48"/>
  <c r="F119" i="48"/>
  <c r="G119" i="48"/>
  <c r="H119" i="48"/>
  <c r="I119" i="48"/>
  <c r="J119" i="48"/>
  <c r="K119" i="48"/>
  <c r="L119" i="48"/>
  <c r="N119" i="48"/>
  <c r="O119" i="48"/>
  <c r="Q119" i="48"/>
  <c r="R119" i="48"/>
  <c r="S119" i="48"/>
  <c r="U119" i="48"/>
  <c r="V119" i="48"/>
  <c r="W119" i="48"/>
  <c r="X119" i="48"/>
  <c r="Y119" i="48"/>
  <c r="Z119" i="48"/>
  <c r="AA119" i="48"/>
  <c r="AC119" i="48"/>
  <c r="AD119" i="48"/>
  <c r="AE119" i="48"/>
  <c r="AF119" i="48"/>
  <c r="AG119" i="48"/>
  <c r="AH119" i="48"/>
  <c r="AI119" i="48"/>
  <c r="AJ119" i="48"/>
  <c r="AK119" i="48"/>
  <c r="AM119" i="48"/>
  <c r="AN119" i="48"/>
  <c r="AO119" i="48"/>
  <c r="AP119" i="48"/>
  <c r="AR119" i="48"/>
  <c r="AS119" i="48"/>
  <c r="AT119" i="48"/>
  <c r="AU119" i="48"/>
  <c r="AW119" i="48"/>
  <c r="AY119" i="48"/>
  <c r="A120" i="48"/>
  <c r="B120" i="48"/>
  <c r="D120" i="48"/>
  <c r="E120" i="48"/>
  <c r="F120" i="48"/>
  <c r="G120" i="48"/>
  <c r="H120" i="48"/>
  <c r="I120" i="48"/>
  <c r="J120" i="48"/>
  <c r="K120" i="48"/>
  <c r="L120" i="48"/>
  <c r="N120" i="48"/>
  <c r="O120" i="48"/>
  <c r="Q120" i="48"/>
  <c r="R120" i="48"/>
  <c r="S120" i="48"/>
  <c r="U120" i="48"/>
  <c r="V120" i="48"/>
  <c r="W120" i="48"/>
  <c r="X120" i="48"/>
  <c r="Y120" i="48"/>
  <c r="Z120" i="48"/>
  <c r="AA120" i="48"/>
  <c r="AC120" i="48"/>
  <c r="AD120" i="48"/>
  <c r="AE120" i="48"/>
  <c r="AF120" i="48"/>
  <c r="AG120" i="48"/>
  <c r="AH120" i="48"/>
  <c r="AI120" i="48"/>
  <c r="AJ120" i="48"/>
  <c r="AK120" i="48"/>
  <c r="AM120" i="48"/>
  <c r="AN120" i="48"/>
  <c r="AO120" i="48"/>
  <c r="AP120" i="48"/>
  <c r="AR120" i="48"/>
  <c r="AS120" i="48"/>
  <c r="AT120" i="48"/>
  <c r="AU120" i="48"/>
  <c r="AW120" i="48"/>
  <c r="AY120" i="48"/>
  <c r="A121" i="48"/>
  <c r="B121" i="48"/>
  <c r="D121" i="48"/>
  <c r="E121" i="48"/>
  <c r="F121" i="48"/>
  <c r="G121" i="48"/>
  <c r="H121" i="48"/>
  <c r="I121" i="48"/>
  <c r="J121" i="48"/>
  <c r="K121" i="48"/>
  <c r="L121" i="48"/>
  <c r="N121" i="48"/>
  <c r="O121" i="48"/>
  <c r="Q121" i="48"/>
  <c r="R121" i="48"/>
  <c r="S121" i="48"/>
  <c r="U121" i="48"/>
  <c r="V121" i="48"/>
  <c r="W121" i="48"/>
  <c r="X121" i="48"/>
  <c r="Y121" i="48"/>
  <c r="Z121" i="48"/>
  <c r="AA121" i="48"/>
  <c r="AC121" i="48"/>
  <c r="AD121" i="48"/>
  <c r="AE121" i="48"/>
  <c r="AF121" i="48"/>
  <c r="AG121" i="48"/>
  <c r="AH121" i="48"/>
  <c r="AI121" i="48"/>
  <c r="AJ121" i="48"/>
  <c r="AK121" i="48"/>
  <c r="AM121" i="48"/>
  <c r="AN121" i="48"/>
  <c r="AO121" i="48"/>
  <c r="AP121" i="48"/>
  <c r="AR121" i="48"/>
  <c r="AS121" i="48"/>
  <c r="AT121" i="48"/>
  <c r="AU121" i="48"/>
  <c r="AW121" i="48"/>
  <c r="AY121" i="48"/>
  <c r="A122" i="48"/>
  <c r="B122" i="48"/>
  <c r="D122" i="48"/>
  <c r="E122" i="48"/>
  <c r="F122" i="48"/>
  <c r="G122" i="48"/>
  <c r="H122" i="48"/>
  <c r="I122" i="48"/>
  <c r="J122" i="48"/>
  <c r="K122" i="48"/>
  <c r="L122" i="48"/>
  <c r="N122" i="48"/>
  <c r="O122" i="48"/>
  <c r="Q122" i="48"/>
  <c r="R122" i="48"/>
  <c r="S122" i="48"/>
  <c r="U122" i="48"/>
  <c r="V122" i="48"/>
  <c r="W122" i="48"/>
  <c r="X122" i="48"/>
  <c r="Y122" i="48"/>
  <c r="Z122" i="48"/>
  <c r="AA122" i="48"/>
  <c r="AC122" i="48"/>
  <c r="AD122" i="48"/>
  <c r="AE122" i="48"/>
  <c r="AF122" i="48"/>
  <c r="AG122" i="48"/>
  <c r="AH122" i="48"/>
  <c r="AI122" i="48"/>
  <c r="AJ122" i="48"/>
  <c r="AK122" i="48"/>
  <c r="AM122" i="48"/>
  <c r="AN122" i="48"/>
  <c r="AO122" i="48"/>
  <c r="AP122" i="48"/>
  <c r="AR122" i="48"/>
  <c r="AS122" i="48"/>
  <c r="AT122" i="48"/>
  <c r="AU122" i="48"/>
  <c r="AW122" i="48"/>
  <c r="AY122" i="48"/>
  <c r="A123" i="48"/>
  <c r="B123" i="48"/>
  <c r="D123" i="48"/>
  <c r="E123" i="48"/>
  <c r="F123" i="48"/>
  <c r="G123" i="48"/>
  <c r="H123" i="48"/>
  <c r="I123" i="48"/>
  <c r="J123" i="48"/>
  <c r="K123" i="48"/>
  <c r="L123" i="48"/>
  <c r="N123" i="48"/>
  <c r="O123" i="48"/>
  <c r="Q123" i="48"/>
  <c r="R123" i="48"/>
  <c r="S123" i="48"/>
  <c r="U123" i="48"/>
  <c r="V123" i="48"/>
  <c r="W123" i="48"/>
  <c r="X123" i="48"/>
  <c r="Y123" i="48"/>
  <c r="Z123" i="48"/>
  <c r="AA123" i="48"/>
  <c r="AC123" i="48"/>
  <c r="AD123" i="48"/>
  <c r="AE123" i="48"/>
  <c r="AF123" i="48"/>
  <c r="AG123" i="48"/>
  <c r="AH123" i="48"/>
  <c r="AI123" i="48"/>
  <c r="AJ123" i="48"/>
  <c r="AK123" i="48"/>
  <c r="AM123" i="48"/>
  <c r="AN123" i="48"/>
  <c r="AO123" i="48"/>
  <c r="AP123" i="48"/>
  <c r="AR123" i="48"/>
  <c r="AS123" i="48"/>
  <c r="AT123" i="48"/>
  <c r="AU123" i="48"/>
  <c r="AW123" i="48"/>
  <c r="AY123" i="48"/>
  <c r="A124" i="48"/>
  <c r="B124" i="48"/>
  <c r="D124" i="48"/>
  <c r="E124" i="48"/>
  <c r="F124" i="48"/>
  <c r="G124" i="48"/>
  <c r="H124" i="48"/>
  <c r="I124" i="48"/>
  <c r="J124" i="48"/>
  <c r="K124" i="48"/>
  <c r="L124" i="48"/>
  <c r="N124" i="48"/>
  <c r="O124" i="48"/>
  <c r="Q124" i="48"/>
  <c r="R124" i="48"/>
  <c r="S124" i="48"/>
  <c r="U124" i="48"/>
  <c r="V124" i="48"/>
  <c r="W124" i="48"/>
  <c r="X124" i="48"/>
  <c r="Y124" i="48"/>
  <c r="Z124" i="48"/>
  <c r="AA124" i="48"/>
  <c r="AC124" i="48"/>
  <c r="AD124" i="48"/>
  <c r="AE124" i="48"/>
  <c r="AF124" i="48"/>
  <c r="AG124" i="48"/>
  <c r="AH124" i="48"/>
  <c r="AI124" i="48"/>
  <c r="AJ124" i="48"/>
  <c r="AK124" i="48"/>
  <c r="AM124" i="48"/>
  <c r="AN124" i="48"/>
  <c r="AO124" i="48"/>
  <c r="AP124" i="48"/>
  <c r="AR124" i="48"/>
  <c r="AS124" i="48"/>
  <c r="AT124" i="48"/>
  <c r="AU124" i="48"/>
  <c r="AW124" i="48"/>
  <c r="AY124" i="48"/>
  <c r="A125" i="48"/>
  <c r="B125" i="48"/>
  <c r="D125" i="48"/>
  <c r="E125" i="48"/>
  <c r="F125" i="48"/>
  <c r="G125" i="48"/>
  <c r="H125" i="48"/>
  <c r="I125" i="48"/>
  <c r="J125" i="48"/>
  <c r="K125" i="48"/>
  <c r="L125" i="48"/>
  <c r="N125" i="48"/>
  <c r="O125" i="48"/>
  <c r="Q125" i="48"/>
  <c r="R125" i="48"/>
  <c r="S125" i="48"/>
  <c r="U125" i="48"/>
  <c r="V125" i="48"/>
  <c r="W125" i="48"/>
  <c r="X125" i="48"/>
  <c r="Y125" i="48"/>
  <c r="Z125" i="48"/>
  <c r="AA125" i="48"/>
  <c r="AC125" i="48"/>
  <c r="AD125" i="48"/>
  <c r="AE125" i="48"/>
  <c r="AF125" i="48"/>
  <c r="AG125" i="48"/>
  <c r="AH125" i="48"/>
  <c r="AI125" i="48"/>
  <c r="AJ125" i="48"/>
  <c r="AK125" i="48"/>
  <c r="AM125" i="48"/>
  <c r="AN125" i="48"/>
  <c r="AO125" i="48"/>
  <c r="AP125" i="48"/>
  <c r="AR125" i="48"/>
  <c r="AS125" i="48"/>
  <c r="AT125" i="48"/>
  <c r="AU125" i="48"/>
  <c r="AW125" i="48"/>
  <c r="AY125" i="48"/>
  <c r="A126" i="48"/>
  <c r="B126" i="48"/>
  <c r="D126" i="48"/>
  <c r="E126" i="48"/>
  <c r="F126" i="48"/>
  <c r="G126" i="48"/>
  <c r="H126" i="48"/>
  <c r="I126" i="48"/>
  <c r="J126" i="48"/>
  <c r="K126" i="48"/>
  <c r="L126" i="48"/>
  <c r="N126" i="48"/>
  <c r="O126" i="48"/>
  <c r="Q126" i="48"/>
  <c r="R126" i="48"/>
  <c r="S126" i="48"/>
  <c r="U126" i="48"/>
  <c r="V126" i="48"/>
  <c r="W126" i="48"/>
  <c r="X126" i="48"/>
  <c r="Y126" i="48"/>
  <c r="Z126" i="48"/>
  <c r="AA126" i="48"/>
  <c r="AC126" i="48"/>
  <c r="AD126" i="48"/>
  <c r="AE126" i="48"/>
  <c r="AF126" i="48"/>
  <c r="AG126" i="48"/>
  <c r="AH126" i="48"/>
  <c r="AI126" i="48"/>
  <c r="AJ126" i="48"/>
  <c r="AK126" i="48"/>
  <c r="AM126" i="48"/>
  <c r="AN126" i="48"/>
  <c r="AO126" i="48"/>
  <c r="AP126" i="48"/>
  <c r="AR126" i="48"/>
  <c r="AS126" i="48"/>
  <c r="AT126" i="48"/>
  <c r="AU126" i="48"/>
  <c r="AW126" i="48"/>
  <c r="AY126" i="48"/>
  <c r="A127" i="48"/>
  <c r="B127" i="48"/>
  <c r="D127" i="48"/>
  <c r="E127" i="48"/>
  <c r="F127" i="48"/>
  <c r="G127" i="48"/>
  <c r="H127" i="48"/>
  <c r="I127" i="48"/>
  <c r="J127" i="48"/>
  <c r="K127" i="48"/>
  <c r="L127" i="48"/>
  <c r="N127" i="48"/>
  <c r="O127" i="48"/>
  <c r="Q127" i="48"/>
  <c r="R127" i="48"/>
  <c r="S127" i="48"/>
  <c r="U127" i="48"/>
  <c r="V127" i="48"/>
  <c r="W127" i="48"/>
  <c r="X127" i="48"/>
  <c r="Y127" i="48"/>
  <c r="Z127" i="48"/>
  <c r="AA127" i="48"/>
  <c r="AC127" i="48"/>
  <c r="AD127" i="48"/>
  <c r="AE127" i="48"/>
  <c r="AF127" i="48"/>
  <c r="AG127" i="48"/>
  <c r="AH127" i="48"/>
  <c r="AI127" i="48"/>
  <c r="AJ127" i="48"/>
  <c r="AK127" i="48"/>
  <c r="AM127" i="48"/>
  <c r="AN127" i="48"/>
  <c r="AO127" i="48"/>
  <c r="AP127" i="48"/>
  <c r="AR127" i="48"/>
  <c r="AS127" i="48"/>
  <c r="AT127" i="48"/>
  <c r="AU127" i="48"/>
  <c r="AW127" i="48"/>
  <c r="AY127" i="48"/>
  <c r="A128" i="48"/>
  <c r="B128" i="48"/>
  <c r="D128" i="48"/>
  <c r="E128" i="48"/>
  <c r="F128" i="48"/>
  <c r="G128" i="48"/>
  <c r="H128" i="48"/>
  <c r="I128" i="48"/>
  <c r="J128" i="48"/>
  <c r="K128" i="48"/>
  <c r="L128" i="48"/>
  <c r="N128" i="48"/>
  <c r="O128" i="48"/>
  <c r="Q128" i="48"/>
  <c r="R128" i="48"/>
  <c r="S128" i="48"/>
  <c r="U128" i="48"/>
  <c r="V128" i="48"/>
  <c r="W128" i="48"/>
  <c r="X128" i="48"/>
  <c r="Y128" i="48"/>
  <c r="Z128" i="48"/>
  <c r="AA128" i="48"/>
  <c r="AC128" i="48"/>
  <c r="AD128" i="48"/>
  <c r="AE128" i="48"/>
  <c r="AF128" i="48"/>
  <c r="AG128" i="48"/>
  <c r="AH128" i="48"/>
  <c r="AI128" i="48"/>
  <c r="AJ128" i="48"/>
  <c r="AK128" i="48"/>
  <c r="AM128" i="48"/>
  <c r="AN128" i="48"/>
  <c r="AO128" i="48"/>
  <c r="AP128" i="48"/>
  <c r="AR128" i="48"/>
  <c r="AS128" i="48"/>
  <c r="AT128" i="48"/>
  <c r="AU128" i="48"/>
  <c r="AW128" i="48"/>
  <c r="AY128" i="48"/>
  <c r="A129" i="48"/>
  <c r="B129" i="48"/>
  <c r="D129" i="48"/>
  <c r="E129" i="48"/>
  <c r="F129" i="48"/>
  <c r="G129" i="48"/>
  <c r="H129" i="48"/>
  <c r="I129" i="48"/>
  <c r="J129" i="48"/>
  <c r="K129" i="48"/>
  <c r="L129" i="48"/>
  <c r="N129" i="48"/>
  <c r="O129" i="48"/>
  <c r="Q129" i="48"/>
  <c r="R129" i="48"/>
  <c r="S129" i="48"/>
  <c r="U129" i="48"/>
  <c r="V129" i="48"/>
  <c r="W129" i="48"/>
  <c r="X129" i="48"/>
  <c r="Y129" i="48"/>
  <c r="Z129" i="48"/>
  <c r="AA129" i="48"/>
  <c r="AC129" i="48"/>
  <c r="AD129" i="48"/>
  <c r="AE129" i="48"/>
  <c r="AF129" i="48"/>
  <c r="AG129" i="48"/>
  <c r="AH129" i="48"/>
  <c r="AI129" i="48"/>
  <c r="AJ129" i="48"/>
  <c r="AK129" i="48"/>
  <c r="AM129" i="48"/>
  <c r="AN129" i="48"/>
  <c r="AO129" i="48"/>
  <c r="AP129" i="48"/>
  <c r="AR129" i="48"/>
  <c r="AS129" i="48"/>
  <c r="AT129" i="48"/>
  <c r="AU129" i="48"/>
  <c r="AW129" i="48"/>
  <c r="AY129" i="48"/>
  <c r="A130" i="48"/>
  <c r="B130" i="48"/>
  <c r="D130" i="48"/>
  <c r="E130" i="48"/>
  <c r="F130" i="48"/>
  <c r="G130" i="48"/>
  <c r="H130" i="48"/>
  <c r="I130" i="48"/>
  <c r="J130" i="48"/>
  <c r="K130" i="48"/>
  <c r="L130" i="48"/>
  <c r="N130" i="48"/>
  <c r="O130" i="48"/>
  <c r="Q130" i="48"/>
  <c r="R130" i="48"/>
  <c r="S130" i="48"/>
  <c r="U130" i="48"/>
  <c r="V130" i="48"/>
  <c r="W130" i="48"/>
  <c r="X130" i="48"/>
  <c r="Y130" i="48"/>
  <c r="Z130" i="48"/>
  <c r="AA130" i="48"/>
  <c r="AC130" i="48"/>
  <c r="AD130" i="48"/>
  <c r="AE130" i="48"/>
  <c r="AF130" i="48"/>
  <c r="AG130" i="48"/>
  <c r="AH130" i="48"/>
  <c r="AI130" i="48"/>
  <c r="AJ130" i="48"/>
  <c r="AK130" i="48"/>
  <c r="AM130" i="48"/>
  <c r="AN130" i="48"/>
  <c r="AO130" i="48"/>
  <c r="AP130" i="48"/>
  <c r="AR130" i="48"/>
  <c r="AS130" i="48"/>
  <c r="AT130" i="48"/>
  <c r="AU130" i="48"/>
  <c r="AW130" i="48"/>
  <c r="AY130" i="48"/>
  <c r="A131" i="48"/>
  <c r="B131" i="48"/>
  <c r="D131" i="48"/>
  <c r="E131" i="48"/>
  <c r="F131" i="48"/>
  <c r="G131" i="48"/>
  <c r="H131" i="48"/>
  <c r="I131" i="48"/>
  <c r="J131" i="48"/>
  <c r="K131" i="48"/>
  <c r="L131" i="48"/>
  <c r="N131" i="48"/>
  <c r="O131" i="48"/>
  <c r="Q131" i="48"/>
  <c r="R131" i="48"/>
  <c r="S131" i="48"/>
  <c r="U131" i="48"/>
  <c r="V131" i="48"/>
  <c r="W131" i="48"/>
  <c r="X131" i="48"/>
  <c r="Y131" i="48"/>
  <c r="Z131" i="48"/>
  <c r="AA131" i="48"/>
  <c r="AC131" i="48"/>
  <c r="AD131" i="48"/>
  <c r="AE131" i="48"/>
  <c r="AF131" i="48"/>
  <c r="AG131" i="48"/>
  <c r="AH131" i="48"/>
  <c r="AI131" i="48"/>
  <c r="AJ131" i="48"/>
  <c r="AK131" i="48"/>
  <c r="AM131" i="48"/>
  <c r="AN131" i="48"/>
  <c r="AO131" i="48"/>
  <c r="AP131" i="48"/>
  <c r="AR131" i="48"/>
  <c r="AS131" i="48"/>
  <c r="AT131" i="48"/>
  <c r="AU131" i="48"/>
  <c r="AW131" i="48"/>
  <c r="AY131" i="48"/>
  <c r="A132" i="48"/>
  <c r="B132" i="48"/>
  <c r="D132" i="48"/>
  <c r="E132" i="48"/>
  <c r="F132" i="48"/>
  <c r="G132" i="48"/>
  <c r="H132" i="48"/>
  <c r="I132" i="48"/>
  <c r="J132" i="48"/>
  <c r="K132" i="48"/>
  <c r="L132" i="48"/>
  <c r="N132" i="48"/>
  <c r="O132" i="48"/>
  <c r="Q132" i="48"/>
  <c r="R132" i="48"/>
  <c r="S132" i="48"/>
  <c r="U132" i="48"/>
  <c r="V132" i="48"/>
  <c r="W132" i="48"/>
  <c r="X132" i="48"/>
  <c r="Y132" i="48"/>
  <c r="Z132" i="48"/>
  <c r="AA132" i="48"/>
  <c r="AC132" i="48"/>
  <c r="AD132" i="48"/>
  <c r="AE132" i="48"/>
  <c r="AF132" i="48"/>
  <c r="AG132" i="48"/>
  <c r="AH132" i="48"/>
  <c r="AI132" i="48"/>
  <c r="AJ132" i="48"/>
  <c r="AK132" i="48"/>
  <c r="AM132" i="48"/>
  <c r="AN132" i="48"/>
  <c r="AO132" i="48"/>
  <c r="AP132" i="48"/>
  <c r="AR132" i="48"/>
  <c r="AS132" i="48"/>
  <c r="AT132" i="48"/>
  <c r="AU132" i="48"/>
  <c r="AW132" i="48"/>
  <c r="AY132" i="48"/>
  <c r="A133" i="48"/>
  <c r="B133" i="48"/>
  <c r="D133" i="48"/>
  <c r="E133" i="48"/>
  <c r="F133" i="48"/>
  <c r="G133" i="48"/>
  <c r="H133" i="48"/>
  <c r="I133" i="48"/>
  <c r="J133" i="48"/>
  <c r="K133" i="48"/>
  <c r="L133" i="48"/>
  <c r="N133" i="48"/>
  <c r="O133" i="48"/>
  <c r="Q133" i="48"/>
  <c r="R133" i="48"/>
  <c r="S133" i="48"/>
  <c r="U133" i="48"/>
  <c r="V133" i="48"/>
  <c r="W133" i="48"/>
  <c r="X133" i="48"/>
  <c r="Y133" i="48"/>
  <c r="Z133" i="48"/>
  <c r="AA133" i="48"/>
  <c r="AC133" i="48"/>
  <c r="AD133" i="48"/>
  <c r="AE133" i="48"/>
  <c r="AF133" i="48"/>
  <c r="AG133" i="48"/>
  <c r="AH133" i="48"/>
  <c r="AI133" i="48"/>
  <c r="AJ133" i="48"/>
  <c r="AK133" i="48"/>
  <c r="AM133" i="48"/>
  <c r="AN133" i="48"/>
  <c r="AO133" i="48"/>
  <c r="AP133" i="48"/>
  <c r="AR133" i="48"/>
  <c r="AS133" i="48"/>
  <c r="AT133" i="48"/>
  <c r="AU133" i="48"/>
  <c r="AW133" i="48"/>
  <c r="AY133" i="48"/>
  <c r="A134" i="48"/>
  <c r="B134" i="48"/>
  <c r="D134" i="48"/>
  <c r="E134" i="48"/>
  <c r="F134" i="48"/>
  <c r="G134" i="48"/>
  <c r="H134" i="48"/>
  <c r="I134" i="48"/>
  <c r="J134" i="48"/>
  <c r="K134" i="48"/>
  <c r="L134" i="48"/>
  <c r="N134" i="48"/>
  <c r="O134" i="48"/>
  <c r="Q134" i="48"/>
  <c r="R134" i="48"/>
  <c r="S134" i="48"/>
  <c r="U134" i="48"/>
  <c r="V134" i="48"/>
  <c r="W134" i="48"/>
  <c r="X134" i="48"/>
  <c r="Y134" i="48"/>
  <c r="Z134" i="48"/>
  <c r="AA134" i="48"/>
  <c r="AC134" i="48"/>
  <c r="AD134" i="48"/>
  <c r="AE134" i="48"/>
  <c r="AF134" i="48"/>
  <c r="AG134" i="48"/>
  <c r="AH134" i="48"/>
  <c r="AI134" i="48"/>
  <c r="AJ134" i="48"/>
  <c r="AK134" i="48"/>
  <c r="AM134" i="48"/>
  <c r="AN134" i="48"/>
  <c r="AO134" i="48"/>
  <c r="AP134" i="48"/>
  <c r="AR134" i="48"/>
  <c r="AS134" i="48"/>
  <c r="AT134" i="48"/>
  <c r="AU134" i="48"/>
  <c r="AW134" i="48"/>
  <c r="AY134" i="48"/>
  <c r="A135" i="48"/>
  <c r="B135" i="48"/>
  <c r="D135" i="48"/>
  <c r="E135" i="48"/>
  <c r="F135" i="48"/>
  <c r="G135" i="48"/>
  <c r="H135" i="48"/>
  <c r="I135" i="48"/>
  <c r="J135" i="48"/>
  <c r="K135" i="48"/>
  <c r="L135" i="48"/>
  <c r="N135" i="48"/>
  <c r="O135" i="48"/>
  <c r="Q135" i="48"/>
  <c r="R135" i="48"/>
  <c r="S135" i="48"/>
  <c r="U135" i="48"/>
  <c r="V135" i="48"/>
  <c r="W135" i="48"/>
  <c r="X135" i="48"/>
  <c r="Y135" i="48"/>
  <c r="Z135" i="48"/>
  <c r="AA135" i="48"/>
  <c r="AC135" i="48"/>
  <c r="AD135" i="48"/>
  <c r="AE135" i="48"/>
  <c r="AF135" i="48"/>
  <c r="AG135" i="48"/>
  <c r="AH135" i="48"/>
  <c r="AI135" i="48"/>
  <c r="AJ135" i="48"/>
  <c r="AK135" i="48"/>
  <c r="AM135" i="48"/>
  <c r="AN135" i="48"/>
  <c r="AO135" i="48"/>
  <c r="AP135" i="48"/>
  <c r="AR135" i="48"/>
  <c r="AS135" i="48"/>
  <c r="AT135" i="48"/>
  <c r="AU135" i="48"/>
  <c r="AW135" i="48"/>
  <c r="AY135" i="48"/>
  <c r="A136" i="48"/>
  <c r="B136" i="48"/>
  <c r="D136" i="48"/>
  <c r="E136" i="48"/>
  <c r="F136" i="48"/>
  <c r="G136" i="48"/>
  <c r="H136" i="48"/>
  <c r="I136" i="48"/>
  <c r="J136" i="48"/>
  <c r="K136" i="48"/>
  <c r="L136" i="48"/>
  <c r="N136" i="48"/>
  <c r="O136" i="48"/>
  <c r="Q136" i="48"/>
  <c r="R136" i="48"/>
  <c r="S136" i="48"/>
  <c r="U136" i="48"/>
  <c r="V136" i="48"/>
  <c r="W136" i="48"/>
  <c r="X136" i="48"/>
  <c r="Y136" i="48"/>
  <c r="Z136" i="48"/>
  <c r="AA136" i="48"/>
  <c r="AC136" i="48"/>
  <c r="AD136" i="48"/>
  <c r="AE136" i="48"/>
  <c r="AF136" i="48"/>
  <c r="AG136" i="48"/>
  <c r="AH136" i="48"/>
  <c r="AI136" i="48"/>
  <c r="AJ136" i="48"/>
  <c r="AK136" i="48"/>
  <c r="AM136" i="48"/>
  <c r="AN136" i="48"/>
  <c r="AO136" i="48"/>
  <c r="AP136" i="48"/>
  <c r="AR136" i="48"/>
  <c r="AS136" i="48"/>
  <c r="AT136" i="48"/>
  <c r="AU136" i="48"/>
  <c r="AW136" i="48"/>
  <c r="AY136" i="48"/>
  <c r="A137" i="48"/>
  <c r="B137" i="48"/>
  <c r="D137" i="48"/>
  <c r="E137" i="48"/>
  <c r="F137" i="48"/>
  <c r="G137" i="48"/>
  <c r="H137" i="48"/>
  <c r="I137" i="48"/>
  <c r="J137" i="48"/>
  <c r="K137" i="48"/>
  <c r="L137" i="48"/>
  <c r="N137" i="48"/>
  <c r="O137" i="48"/>
  <c r="Q137" i="48"/>
  <c r="R137" i="48"/>
  <c r="S137" i="48"/>
  <c r="U137" i="48"/>
  <c r="V137" i="48"/>
  <c r="W137" i="48"/>
  <c r="X137" i="48"/>
  <c r="Y137" i="48"/>
  <c r="Z137" i="48"/>
  <c r="AA137" i="48"/>
  <c r="AC137" i="48"/>
  <c r="AD137" i="48"/>
  <c r="AE137" i="48"/>
  <c r="AF137" i="48"/>
  <c r="AG137" i="48"/>
  <c r="AH137" i="48"/>
  <c r="AI137" i="48"/>
  <c r="AJ137" i="48"/>
  <c r="AK137" i="48"/>
  <c r="AM137" i="48"/>
  <c r="AN137" i="48"/>
  <c r="AO137" i="48"/>
  <c r="AP137" i="48"/>
  <c r="AR137" i="48"/>
  <c r="AS137" i="48"/>
  <c r="AT137" i="48"/>
  <c r="AU137" i="48"/>
  <c r="AW137" i="48"/>
  <c r="AY137" i="48"/>
  <c r="A138" i="48"/>
  <c r="B138" i="48"/>
  <c r="D138" i="48"/>
  <c r="E138" i="48"/>
  <c r="F138" i="48"/>
  <c r="G138" i="48"/>
  <c r="H138" i="48"/>
  <c r="I138" i="48"/>
  <c r="J138" i="48"/>
  <c r="K138" i="48"/>
  <c r="L138" i="48"/>
  <c r="N138" i="48"/>
  <c r="O138" i="48"/>
  <c r="Q138" i="48"/>
  <c r="R138" i="48"/>
  <c r="S138" i="48"/>
  <c r="U138" i="48"/>
  <c r="V138" i="48"/>
  <c r="W138" i="48"/>
  <c r="X138" i="48"/>
  <c r="Y138" i="48"/>
  <c r="Z138" i="48"/>
  <c r="AA138" i="48"/>
  <c r="AC138" i="48"/>
  <c r="AD138" i="48"/>
  <c r="AE138" i="48"/>
  <c r="AF138" i="48"/>
  <c r="AG138" i="48"/>
  <c r="AH138" i="48"/>
  <c r="AI138" i="48"/>
  <c r="AJ138" i="48"/>
  <c r="AK138" i="48"/>
  <c r="AM138" i="48"/>
  <c r="AN138" i="48"/>
  <c r="AO138" i="48"/>
  <c r="AP138" i="48"/>
  <c r="AR138" i="48"/>
  <c r="AS138" i="48"/>
  <c r="AT138" i="48"/>
  <c r="AU138" i="48"/>
  <c r="AW138" i="48"/>
  <c r="AY138" i="48"/>
  <c r="A139" i="48"/>
  <c r="B139" i="48"/>
  <c r="D139" i="48"/>
  <c r="E139" i="48"/>
  <c r="F139" i="48"/>
  <c r="G139" i="48"/>
  <c r="H139" i="48"/>
  <c r="I139" i="48"/>
  <c r="J139" i="48"/>
  <c r="K139" i="48"/>
  <c r="L139" i="48"/>
  <c r="N139" i="48"/>
  <c r="O139" i="48"/>
  <c r="Q139" i="48"/>
  <c r="R139" i="48"/>
  <c r="S139" i="48"/>
  <c r="U139" i="48"/>
  <c r="V139" i="48"/>
  <c r="W139" i="48"/>
  <c r="X139" i="48"/>
  <c r="Y139" i="48"/>
  <c r="Z139" i="48"/>
  <c r="AA139" i="48"/>
  <c r="AC139" i="48"/>
  <c r="AD139" i="48"/>
  <c r="AE139" i="48"/>
  <c r="AF139" i="48"/>
  <c r="AG139" i="48"/>
  <c r="AH139" i="48"/>
  <c r="AI139" i="48"/>
  <c r="AJ139" i="48"/>
  <c r="AK139" i="48"/>
  <c r="AM139" i="48"/>
  <c r="AN139" i="48"/>
  <c r="AO139" i="48"/>
  <c r="AP139" i="48"/>
  <c r="AR139" i="48"/>
  <c r="AS139" i="48"/>
  <c r="AT139" i="48"/>
  <c r="AU139" i="48"/>
  <c r="AW139" i="48"/>
  <c r="AY139" i="48"/>
  <c r="A140" i="48"/>
  <c r="B140" i="48"/>
  <c r="D140" i="48"/>
  <c r="E140" i="48"/>
  <c r="F140" i="48"/>
  <c r="G140" i="48"/>
  <c r="H140" i="48"/>
  <c r="I140" i="48"/>
  <c r="J140" i="48"/>
  <c r="K140" i="48"/>
  <c r="L140" i="48"/>
  <c r="N140" i="48"/>
  <c r="O140" i="48"/>
  <c r="Q140" i="48"/>
  <c r="R140" i="48"/>
  <c r="S140" i="48"/>
  <c r="U140" i="48"/>
  <c r="V140" i="48"/>
  <c r="W140" i="48"/>
  <c r="X140" i="48"/>
  <c r="Y140" i="48"/>
  <c r="Z140" i="48"/>
  <c r="AA140" i="48"/>
  <c r="AC140" i="48"/>
  <c r="AD140" i="48"/>
  <c r="AE140" i="48"/>
  <c r="AF140" i="48"/>
  <c r="AG140" i="48"/>
  <c r="AH140" i="48"/>
  <c r="AI140" i="48"/>
  <c r="AJ140" i="48"/>
  <c r="AK140" i="48"/>
  <c r="AM140" i="48"/>
  <c r="AN140" i="48"/>
  <c r="AO140" i="48"/>
  <c r="AP140" i="48"/>
  <c r="AR140" i="48"/>
  <c r="AS140" i="48"/>
  <c r="AT140" i="48"/>
  <c r="AU140" i="48"/>
  <c r="AW140" i="48"/>
  <c r="AY140" i="48"/>
  <c r="A141" i="48"/>
  <c r="B141" i="48"/>
  <c r="D141" i="48"/>
  <c r="E141" i="48"/>
  <c r="F141" i="48"/>
  <c r="G141" i="48"/>
  <c r="H141" i="48"/>
  <c r="I141" i="48"/>
  <c r="J141" i="48"/>
  <c r="K141" i="48"/>
  <c r="L141" i="48"/>
  <c r="N141" i="48"/>
  <c r="O141" i="48"/>
  <c r="Q141" i="48"/>
  <c r="R141" i="48"/>
  <c r="S141" i="48"/>
  <c r="U141" i="48"/>
  <c r="V141" i="48"/>
  <c r="W141" i="48"/>
  <c r="X141" i="48"/>
  <c r="Y141" i="48"/>
  <c r="Z141" i="48"/>
  <c r="AA141" i="48"/>
  <c r="AC141" i="48"/>
  <c r="AD141" i="48"/>
  <c r="AE141" i="48"/>
  <c r="AF141" i="48"/>
  <c r="AG141" i="48"/>
  <c r="AH141" i="48"/>
  <c r="AI141" i="48"/>
  <c r="AJ141" i="48"/>
  <c r="AK141" i="48"/>
  <c r="AM141" i="48"/>
  <c r="AN141" i="48"/>
  <c r="AO141" i="48"/>
  <c r="AP141" i="48"/>
  <c r="AR141" i="48"/>
  <c r="AS141" i="48"/>
  <c r="AT141" i="48"/>
  <c r="AU141" i="48"/>
  <c r="AW141" i="48"/>
  <c r="AY141" i="48"/>
  <c r="A142" i="48"/>
  <c r="B142" i="48"/>
  <c r="D142" i="48"/>
  <c r="E142" i="48"/>
  <c r="F142" i="48"/>
  <c r="G142" i="48"/>
  <c r="H142" i="48"/>
  <c r="I142" i="48"/>
  <c r="J142" i="48"/>
  <c r="K142" i="48"/>
  <c r="L142" i="48"/>
  <c r="N142" i="48"/>
  <c r="O142" i="48"/>
  <c r="Q142" i="48"/>
  <c r="R142" i="48"/>
  <c r="S142" i="48"/>
  <c r="U142" i="48"/>
  <c r="V142" i="48"/>
  <c r="W142" i="48"/>
  <c r="X142" i="48"/>
  <c r="Y142" i="48"/>
  <c r="Z142" i="48"/>
  <c r="AA142" i="48"/>
  <c r="AC142" i="48"/>
  <c r="AD142" i="48"/>
  <c r="AE142" i="48"/>
  <c r="AF142" i="48"/>
  <c r="AG142" i="48"/>
  <c r="AH142" i="48"/>
  <c r="AI142" i="48"/>
  <c r="AJ142" i="48"/>
  <c r="AK142" i="48"/>
  <c r="AM142" i="48"/>
  <c r="AN142" i="48"/>
  <c r="AO142" i="48"/>
  <c r="AP142" i="48"/>
  <c r="AR142" i="48"/>
  <c r="AS142" i="48"/>
  <c r="AT142" i="48"/>
  <c r="AU142" i="48"/>
  <c r="AW142" i="48"/>
  <c r="AY142" i="48"/>
  <c r="A143" i="48"/>
  <c r="B143" i="48"/>
  <c r="D143" i="48"/>
  <c r="E143" i="48"/>
  <c r="F143" i="48"/>
  <c r="G143" i="48"/>
  <c r="H143" i="48"/>
  <c r="I143" i="48"/>
  <c r="J143" i="48"/>
  <c r="K143" i="48"/>
  <c r="L143" i="48"/>
  <c r="N143" i="48"/>
  <c r="O143" i="48"/>
  <c r="Q143" i="48"/>
  <c r="R143" i="48"/>
  <c r="S143" i="48"/>
  <c r="U143" i="48"/>
  <c r="V143" i="48"/>
  <c r="W143" i="48"/>
  <c r="X143" i="48"/>
  <c r="Y143" i="48"/>
  <c r="Z143" i="48"/>
  <c r="AA143" i="48"/>
  <c r="AC143" i="48"/>
  <c r="AD143" i="48"/>
  <c r="AE143" i="48"/>
  <c r="AF143" i="48"/>
  <c r="AG143" i="48"/>
  <c r="AH143" i="48"/>
  <c r="AI143" i="48"/>
  <c r="AJ143" i="48"/>
  <c r="AK143" i="48"/>
  <c r="AM143" i="48"/>
  <c r="AN143" i="48"/>
  <c r="AO143" i="48"/>
  <c r="AP143" i="48"/>
  <c r="AR143" i="48"/>
  <c r="AS143" i="48"/>
  <c r="AT143" i="48"/>
  <c r="AU143" i="48"/>
  <c r="AW143" i="48"/>
  <c r="AY143" i="48"/>
  <c r="A144" i="48"/>
  <c r="B144" i="48"/>
  <c r="D144" i="48"/>
  <c r="E144" i="48"/>
  <c r="F144" i="48"/>
  <c r="G144" i="48"/>
  <c r="H144" i="48"/>
  <c r="I144" i="48"/>
  <c r="J144" i="48"/>
  <c r="K144" i="48"/>
  <c r="L144" i="48"/>
  <c r="N144" i="48"/>
  <c r="O144" i="48"/>
  <c r="Q144" i="48"/>
  <c r="R144" i="48"/>
  <c r="S144" i="48"/>
  <c r="U144" i="48"/>
  <c r="V144" i="48"/>
  <c r="W144" i="48"/>
  <c r="X144" i="48"/>
  <c r="Y144" i="48"/>
  <c r="Z144" i="48"/>
  <c r="AA144" i="48"/>
  <c r="AC144" i="48"/>
  <c r="AD144" i="48"/>
  <c r="AE144" i="48"/>
  <c r="AF144" i="48"/>
  <c r="AG144" i="48"/>
  <c r="AH144" i="48"/>
  <c r="AI144" i="48"/>
  <c r="AJ144" i="48"/>
  <c r="AK144" i="48"/>
  <c r="AM144" i="48"/>
  <c r="AN144" i="48"/>
  <c r="AO144" i="48"/>
  <c r="AP144" i="48"/>
  <c r="AR144" i="48"/>
  <c r="AS144" i="48"/>
  <c r="AT144" i="48"/>
  <c r="AU144" i="48"/>
  <c r="AW144" i="48"/>
  <c r="AY144" i="48"/>
  <c r="A145" i="48"/>
  <c r="B145" i="48"/>
  <c r="D145" i="48"/>
  <c r="E145" i="48"/>
  <c r="F145" i="48"/>
  <c r="G145" i="48"/>
  <c r="H145" i="48"/>
  <c r="I145" i="48"/>
  <c r="J145" i="48"/>
  <c r="K145" i="48"/>
  <c r="L145" i="48"/>
  <c r="N145" i="48"/>
  <c r="O145" i="48"/>
  <c r="Q145" i="48"/>
  <c r="R145" i="48"/>
  <c r="S145" i="48"/>
  <c r="U145" i="48"/>
  <c r="V145" i="48"/>
  <c r="W145" i="48"/>
  <c r="X145" i="48"/>
  <c r="Y145" i="48"/>
  <c r="Z145" i="48"/>
  <c r="AA145" i="48"/>
  <c r="AC145" i="48"/>
  <c r="AD145" i="48"/>
  <c r="AE145" i="48"/>
  <c r="AF145" i="48"/>
  <c r="AG145" i="48"/>
  <c r="AH145" i="48"/>
  <c r="AI145" i="48"/>
  <c r="AJ145" i="48"/>
  <c r="AK145" i="48"/>
  <c r="AM145" i="48"/>
  <c r="AN145" i="48"/>
  <c r="AO145" i="48"/>
  <c r="AP145" i="48"/>
  <c r="AR145" i="48"/>
  <c r="AS145" i="48"/>
  <c r="AT145" i="48"/>
  <c r="AU145" i="48"/>
  <c r="AW145" i="48"/>
  <c r="AY145" i="48"/>
  <c r="A146" i="48"/>
  <c r="B146" i="48"/>
  <c r="D146" i="48"/>
  <c r="E146" i="48"/>
  <c r="F146" i="48"/>
  <c r="G146" i="48"/>
  <c r="H146" i="48"/>
  <c r="I146" i="48"/>
  <c r="J146" i="48"/>
  <c r="K146" i="48"/>
  <c r="L146" i="48"/>
  <c r="N146" i="48"/>
  <c r="O146" i="48"/>
  <c r="Q146" i="48"/>
  <c r="R146" i="48"/>
  <c r="S146" i="48"/>
  <c r="U146" i="48"/>
  <c r="V146" i="48"/>
  <c r="W146" i="48"/>
  <c r="X146" i="48"/>
  <c r="Y146" i="48"/>
  <c r="Z146" i="48"/>
  <c r="AA146" i="48"/>
  <c r="AC146" i="48"/>
  <c r="AD146" i="48"/>
  <c r="AE146" i="48"/>
  <c r="AF146" i="48"/>
  <c r="AG146" i="48"/>
  <c r="AH146" i="48"/>
  <c r="AI146" i="48"/>
  <c r="AJ146" i="48"/>
  <c r="AK146" i="48"/>
  <c r="AM146" i="48"/>
  <c r="AN146" i="48"/>
  <c r="AO146" i="48"/>
  <c r="AP146" i="48"/>
  <c r="AR146" i="48"/>
  <c r="AS146" i="48"/>
  <c r="AT146" i="48"/>
  <c r="AU146" i="48"/>
  <c r="AW146" i="48"/>
  <c r="AY146" i="48"/>
  <c r="A147" i="48"/>
  <c r="B147" i="48"/>
  <c r="D147" i="48"/>
  <c r="E147" i="48"/>
  <c r="F147" i="48"/>
  <c r="G147" i="48"/>
  <c r="H147" i="48"/>
  <c r="I147" i="48"/>
  <c r="J147" i="48"/>
  <c r="K147" i="48"/>
  <c r="L147" i="48"/>
  <c r="N147" i="48"/>
  <c r="O147" i="48"/>
  <c r="Q147" i="48"/>
  <c r="R147" i="48"/>
  <c r="S147" i="48"/>
  <c r="U147" i="48"/>
  <c r="V147" i="48"/>
  <c r="W147" i="48"/>
  <c r="X147" i="48"/>
  <c r="Y147" i="48"/>
  <c r="Z147" i="48"/>
  <c r="AA147" i="48"/>
  <c r="AC147" i="48"/>
  <c r="AD147" i="48"/>
  <c r="AE147" i="48"/>
  <c r="AF147" i="48"/>
  <c r="AG147" i="48"/>
  <c r="AH147" i="48"/>
  <c r="AI147" i="48"/>
  <c r="AJ147" i="48"/>
  <c r="AK147" i="48"/>
  <c r="AM147" i="48"/>
  <c r="AN147" i="48"/>
  <c r="AO147" i="48"/>
  <c r="AP147" i="48"/>
  <c r="AR147" i="48"/>
  <c r="AS147" i="48"/>
  <c r="AT147" i="48"/>
  <c r="AU147" i="48"/>
  <c r="AW147" i="48"/>
  <c r="AY147" i="48"/>
  <c r="A148" i="48"/>
  <c r="B148" i="48"/>
  <c r="D148" i="48"/>
  <c r="E148" i="48"/>
  <c r="F148" i="48"/>
  <c r="G148" i="48"/>
  <c r="H148" i="48"/>
  <c r="I148" i="48"/>
  <c r="J148" i="48"/>
  <c r="K148" i="48"/>
  <c r="L148" i="48"/>
  <c r="N148" i="48"/>
  <c r="O148" i="48"/>
  <c r="Q148" i="48"/>
  <c r="R148" i="48"/>
  <c r="S148" i="48"/>
  <c r="U148" i="48"/>
  <c r="V148" i="48"/>
  <c r="W148" i="48"/>
  <c r="X148" i="48"/>
  <c r="Y148" i="48"/>
  <c r="Z148" i="48"/>
  <c r="AA148" i="48"/>
  <c r="AC148" i="48"/>
  <c r="AD148" i="48"/>
  <c r="AE148" i="48"/>
  <c r="AF148" i="48"/>
  <c r="AG148" i="48"/>
  <c r="AH148" i="48"/>
  <c r="AI148" i="48"/>
  <c r="AJ148" i="48"/>
  <c r="AK148" i="48"/>
  <c r="AM148" i="48"/>
  <c r="AN148" i="48"/>
  <c r="AO148" i="48"/>
  <c r="AP148" i="48"/>
  <c r="AR148" i="48"/>
  <c r="AS148" i="48"/>
  <c r="AT148" i="48"/>
  <c r="AU148" i="48"/>
  <c r="AW148" i="48"/>
  <c r="AY148" i="48"/>
  <c r="A149" i="48"/>
  <c r="B149" i="48"/>
  <c r="D149" i="48"/>
  <c r="E149" i="48"/>
  <c r="F149" i="48"/>
  <c r="G149" i="48"/>
  <c r="H149" i="48"/>
  <c r="I149" i="48"/>
  <c r="J149" i="48"/>
  <c r="K149" i="48"/>
  <c r="L149" i="48"/>
  <c r="N149" i="48"/>
  <c r="O149" i="48"/>
  <c r="Q149" i="48"/>
  <c r="R149" i="48"/>
  <c r="S149" i="48"/>
  <c r="U149" i="48"/>
  <c r="V149" i="48"/>
  <c r="W149" i="48"/>
  <c r="X149" i="48"/>
  <c r="Y149" i="48"/>
  <c r="Z149" i="48"/>
  <c r="AA149" i="48"/>
  <c r="AC149" i="48"/>
  <c r="AD149" i="48"/>
  <c r="AE149" i="48"/>
  <c r="AF149" i="48"/>
  <c r="AG149" i="48"/>
  <c r="AH149" i="48"/>
  <c r="AI149" i="48"/>
  <c r="AJ149" i="48"/>
  <c r="AK149" i="48"/>
  <c r="AM149" i="48"/>
  <c r="AN149" i="48"/>
  <c r="AO149" i="48"/>
  <c r="AP149" i="48"/>
  <c r="AR149" i="48"/>
  <c r="AS149" i="48"/>
  <c r="AT149" i="48"/>
  <c r="AU149" i="48"/>
  <c r="AW149" i="48"/>
  <c r="AY149" i="48"/>
  <c r="A150" i="48"/>
  <c r="B150" i="48"/>
  <c r="D150" i="48"/>
  <c r="E150" i="48"/>
  <c r="F150" i="48"/>
  <c r="G150" i="48"/>
  <c r="H150" i="48"/>
  <c r="I150" i="48"/>
  <c r="J150" i="48"/>
  <c r="K150" i="48"/>
  <c r="L150" i="48"/>
  <c r="N150" i="48"/>
  <c r="O150" i="48"/>
  <c r="Q150" i="48"/>
  <c r="R150" i="48"/>
  <c r="S150" i="48"/>
  <c r="U150" i="48"/>
  <c r="V150" i="48"/>
  <c r="W150" i="48"/>
  <c r="X150" i="48"/>
  <c r="Y150" i="48"/>
  <c r="Z150" i="48"/>
  <c r="AA150" i="48"/>
  <c r="AC150" i="48"/>
  <c r="AD150" i="48"/>
  <c r="AE150" i="48"/>
  <c r="AF150" i="48"/>
  <c r="AG150" i="48"/>
  <c r="AH150" i="48"/>
  <c r="AI150" i="48"/>
  <c r="AJ150" i="48"/>
  <c r="AK150" i="48"/>
  <c r="AM150" i="48"/>
  <c r="AN150" i="48"/>
  <c r="AO150" i="48"/>
  <c r="AP150" i="48"/>
  <c r="AR150" i="48"/>
  <c r="AS150" i="48"/>
  <c r="AT150" i="48"/>
  <c r="AU150" i="48"/>
  <c r="AW150" i="48"/>
  <c r="AY150" i="48"/>
  <c r="A151" i="48"/>
  <c r="B151" i="48"/>
  <c r="D151" i="48"/>
  <c r="E151" i="48"/>
  <c r="F151" i="48"/>
  <c r="G151" i="48"/>
  <c r="H151" i="48"/>
  <c r="I151" i="48"/>
  <c r="J151" i="48"/>
  <c r="K151" i="48"/>
  <c r="L151" i="48"/>
  <c r="N151" i="48"/>
  <c r="O151" i="48"/>
  <c r="Q151" i="48"/>
  <c r="R151" i="48"/>
  <c r="S151" i="48"/>
  <c r="U151" i="48"/>
  <c r="V151" i="48"/>
  <c r="W151" i="48"/>
  <c r="X151" i="48"/>
  <c r="Y151" i="48"/>
  <c r="Z151" i="48"/>
  <c r="AA151" i="48"/>
  <c r="AC151" i="48"/>
  <c r="AD151" i="48"/>
  <c r="AE151" i="48"/>
  <c r="AF151" i="48"/>
  <c r="AG151" i="48"/>
  <c r="AH151" i="48"/>
  <c r="AI151" i="48"/>
  <c r="AJ151" i="48"/>
  <c r="AK151" i="48"/>
  <c r="AM151" i="48"/>
  <c r="AN151" i="48"/>
  <c r="AO151" i="48"/>
  <c r="AP151" i="48"/>
  <c r="AR151" i="48"/>
  <c r="AS151" i="48"/>
  <c r="AT151" i="48"/>
  <c r="AU151" i="48"/>
  <c r="AW151" i="48"/>
  <c r="AY151" i="48"/>
  <c r="A152" i="48"/>
  <c r="B152" i="48"/>
  <c r="D152" i="48"/>
  <c r="E152" i="48"/>
  <c r="F152" i="48"/>
  <c r="G152" i="48"/>
  <c r="H152" i="48"/>
  <c r="I152" i="48"/>
  <c r="J152" i="48"/>
  <c r="K152" i="48"/>
  <c r="L152" i="48"/>
  <c r="N152" i="48"/>
  <c r="O152" i="48"/>
  <c r="Q152" i="48"/>
  <c r="R152" i="48"/>
  <c r="S152" i="48"/>
  <c r="U152" i="48"/>
  <c r="V152" i="48"/>
  <c r="W152" i="48"/>
  <c r="X152" i="48"/>
  <c r="Y152" i="48"/>
  <c r="Z152" i="48"/>
  <c r="AA152" i="48"/>
  <c r="AC152" i="48"/>
  <c r="AD152" i="48"/>
  <c r="AE152" i="48"/>
  <c r="AF152" i="48"/>
  <c r="AG152" i="48"/>
  <c r="AH152" i="48"/>
  <c r="AI152" i="48"/>
  <c r="AJ152" i="48"/>
  <c r="AK152" i="48"/>
  <c r="AM152" i="48"/>
  <c r="AN152" i="48"/>
  <c r="AO152" i="48"/>
  <c r="AP152" i="48"/>
  <c r="AR152" i="48"/>
  <c r="AS152" i="48"/>
  <c r="AT152" i="48"/>
  <c r="AU152" i="48"/>
  <c r="AW152" i="48"/>
  <c r="AY152" i="48"/>
  <c r="A153" i="48"/>
  <c r="B153" i="48"/>
  <c r="D153" i="48"/>
  <c r="E153" i="48"/>
  <c r="F153" i="48"/>
  <c r="G153" i="48"/>
  <c r="H153" i="48"/>
  <c r="I153" i="48"/>
  <c r="J153" i="48"/>
  <c r="K153" i="48"/>
  <c r="L153" i="48"/>
  <c r="N153" i="48"/>
  <c r="O153" i="48"/>
  <c r="Q153" i="48"/>
  <c r="R153" i="48"/>
  <c r="S153" i="48"/>
  <c r="U153" i="48"/>
  <c r="V153" i="48"/>
  <c r="W153" i="48"/>
  <c r="X153" i="48"/>
  <c r="Y153" i="48"/>
  <c r="Z153" i="48"/>
  <c r="AA153" i="48"/>
  <c r="AC153" i="48"/>
  <c r="AD153" i="48"/>
  <c r="AE153" i="48"/>
  <c r="AF153" i="48"/>
  <c r="AG153" i="48"/>
  <c r="AH153" i="48"/>
  <c r="AI153" i="48"/>
  <c r="AJ153" i="48"/>
  <c r="AK153" i="48"/>
  <c r="AM153" i="48"/>
  <c r="AN153" i="48"/>
  <c r="AO153" i="48"/>
  <c r="AP153" i="48"/>
  <c r="AR153" i="48"/>
  <c r="AS153" i="48"/>
  <c r="AT153" i="48"/>
  <c r="AU153" i="48"/>
  <c r="AW153" i="48"/>
  <c r="AY153" i="48"/>
  <c r="A154" i="48"/>
  <c r="B154" i="48"/>
  <c r="D154" i="48"/>
  <c r="E154" i="48"/>
  <c r="F154" i="48"/>
  <c r="G154" i="48"/>
  <c r="H154" i="48"/>
  <c r="I154" i="48"/>
  <c r="J154" i="48"/>
  <c r="K154" i="48"/>
  <c r="L154" i="48"/>
  <c r="N154" i="48"/>
  <c r="O154" i="48"/>
  <c r="Q154" i="48"/>
  <c r="R154" i="48"/>
  <c r="S154" i="48"/>
  <c r="U154" i="48"/>
  <c r="V154" i="48"/>
  <c r="W154" i="48"/>
  <c r="X154" i="48"/>
  <c r="Y154" i="48"/>
  <c r="Z154" i="48"/>
  <c r="AA154" i="48"/>
  <c r="AC154" i="48"/>
  <c r="AD154" i="48"/>
  <c r="AE154" i="48"/>
  <c r="AF154" i="48"/>
  <c r="AG154" i="48"/>
  <c r="AH154" i="48"/>
  <c r="AI154" i="48"/>
  <c r="AJ154" i="48"/>
  <c r="AK154" i="48"/>
  <c r="AM154" i="48"/>
  <c r="AN154" i="48"/>
  <c r="AO154" i="48"/>
  <c r="AP154" i="48"/>
  <c r="AR154" i="48"/>
  <c r="AS154" i="48"/>
  <c r="AT154" i="48"/>
  <c r="AU154" i="48"/>
  <c r="AW154" i="48"/>
  <c r="AY154" i="48"/>
  <c r="A155" i="48"/>
  <c r="B155" i="48"/>
  <c r="D155" i="48"/>
  <c r="E155" i="48"/>
  <c r="F155" i="48"/>
  <c r="G155" i="48"/>
  <c r="H155" i="48"/>
  <c r="I155" i="48"/>
  <c r="J155" i="48"/>
  <c r="K155" i="48"/>
  <c r="L155" i="48"/>
  <c r="N155" i="48"/>
  <c r="O155" i="48"/>
  <c r="Q155" i="48"/>
  <c r="R155" i="48"/>
  <c r="S155" i="48"/>
  <c r="U155" i="48"/>
  <c r="V155" i="48"/>
  <c r="W155" i="48"/>
  <c r="X155" i="48"/>
  <c r="Y155" i="48"/>
  <c r="Z155" i="48"/>
  <c r="AA155" i="48"/>
  <c r="AC155" i="48"/>
  <c r="AD155" i="48"/>
  <c r="AE155" i="48"/>
  <c r="AF155" i="48"/>
  <c r="AG155" i="48"/>
  <c r="AH155" i="48"/>
  <c r="AI155" i="48"/>
  <c r="AJ155" i="48"/>
  <c r="AK155" i="48"/>
  <c r="AM155" i="48"/>
  <c r="AN155" i="48"/>
  <c r="AO155" i="48"/>
  <c r="AP155" i="48"/>
  <c r="AR155" i="48"/>
  <c r="AS155" i="48"/>
  <c r="AT155" i="48"/>
  <c r="AU155" i="48"/>
  <c r="AW155" i="48"/>
  <c r="AY155" i="48"/>
  <c r="A156" i="48"/>
  <c r="B156" i="48"/>
  <c r="D156" i="48"/>
  <c r="E156" i="48"/>
  <c r="F156" i="48"/>
  <c r="G156" i="48"/>
  <c r="H156" i="48"/>
  <c r="I156" i="48"/>
  <c r="J156" i="48"/>
  <c r="K156" i="48"/>
  <c r="L156" i="48"/>
  <c r="N156" i="48"/>
  <c r="O156" i="48"/>
  <c r="Q156" i="48"/>
  <c r="R156" i="48"/>
  <c r="S156" i="48"/>
  <c r="U156" i="48"/>
  <c r="V156" i="48"/>
  <c r="W156" i="48"/>
  <c r="X156" i="48"/>
  <c r="Y156" i="48"/>
  <c r="Z156" i="48"/>
  <c r="AA156" i="48"/>
  <c r="AC156" i="48"/>
  <c r="AD156" i="48"/>
  <c r="AE156" i="48"/>
  <c r="AF156" i="48"/>
  <c r="AG156" i="48"/>
  <c r="AH156" i="48"/>
  <c r="AI156" i="48"/>
  <c r="AJ156" i="48"/>
  <c r="AK156" i="48"/>
  <c r="AM156" i="48"/>
  <c r="AN156" i="48"/>
  <c r="AO156" i="48"/>
  <c r="AP156" i="48"/>
  <c r="AR156" i="48"/>
  <c r="AS156" i="48"/>
  <c r="AT156" i="48"/>
  <c r="AU156" i="48"/>
  <c r="AW156" i="48"/>
  <c r="AY156" i="48"/>
  <c r="A157" i="48"/>
  <c r="B157" i="48"/>
  <c r="D157" i="48"/>
  <c r="E157" i="48"/>
  <c r="F157" i="48"/>
  <c r="G157" i="48"/>
  <c r="H157" i="48"/>
  <c r="I157" i="48"/>
  <c r="J157" i="48"/>
  <c r="K157" i="48"/>
  <c r="L157" i="48"/>
  <c r="N157" i="48"/>
  <c r="O157" i="48"/>
  <c r="Q157" i="48"/>
  <c r="R157" i="48"/>
  <c r="S157" i="48"/>
  <c r="U157" i="48"/>
  <c r="V157" i="48"/>
  <c r="W157" i="48"/>
  <c r="X157" i="48"/>
  <c r="Y157" i="48"/>
  <c r="Z157" i="48"/>
  <c r="AA157" i="48"/>
  <c r="AC157" i="48"/>
  <c r="AD157" i="48"/>
  <c r="AE157" i="48"/>
  <c r="AF157" i="48"/>
  <c r="AG157" i="48"/>
  <c r="AH157" i="48"/>
  <c r="AI157" i="48"/>
  <c r="AJ157" i="48"/>
  <c r="AK157" i="48"/>
  <c r="AM157" i="48"/>
  <c r="AN157" i="48"/>
  <c r="AO157" i="48"/>
  <c r="AP157" i="48"/>
  <c r="AR157" i="48"/>
  <c r="AS157" i="48"/>
  <c r="AT157" i="48"/>
  <c r="AU157" i="48"/>
  <c r="AW157" i="48"/>
  <c r="AY157" i="48"/>
  <c r="A158" i="48"/>
  <c r="B158" i="48"/>
  <c r="D158" i="48"/>
  <c r="E158" i="48"/>
  <c r="F158" i="48"/>
  <c r="G158" i="48"/>
  <c r="H158" i="48"/>
  <c r="I158" i="48"/>
  <c r="J158" i="48"/>
  <c r="K158" i="48"/>
  <c r="L158" i="48"/>
  <c r="N158" i="48"/>
  <c r="O158" i="48"/>
  <c r="Q158" i="48"/>
  <c r="R158" i="48"/>
  <c r="S158" i="48"/>
  <c r="U158" i="48"/>
  <c r="V158" i="48"/>
  <c r="W158" i="48"/>
  <c r="X158" i="48"/>
  <c r="Y158" i="48"/>
  <c r="Z158" i="48"/>
  <c r="AA158" i="48"/>
  <c r="AC158" i="48"/>
  <c r="AD158" i="48"/>
  <c r="AE158" i="48"/>
  <c r="AF158" i="48"/>
  <c r="AG158" i="48"/>
  <c r="AH158" i="48"/>
  <c r="AI158" i="48"/>
  <c r="AJ158" i="48"/>
  <c r="AK158" i="48"/>
  <c r="AM158" i="48"/>
  <c r="AN158" i="48"/>
  <c r="AO158" i="48"/>
  <c r="AP158" i="48"/>
  <c r="AR158" i="48"/>
  <c r="AS158" i="48"/>
  <c r="AT158" i="48"/>
  <c r="AU158" i="48"/>
  <c r="AW158" i="48"/>
  <c r="AY158" i="48"/>
  <c r="A159" i="48"/>
  <c r="B159" i="48"/>
  <c r="D159" i="48"/>
  <c r="E159" i="48"/>
  <c r="F159" i="48"/>
  <c r="G159" i="48"/>
  <c r="H159" i="48"/>
  <c r="I159" i="48"/>
  <c r="J159" i="48"/>
  <c r="K159" i="48"/>
  <c r="L159" i="48"/>
  <c r="N159" i="48"/>
  <c r="O159" i="48"/>
  <c r="Q159" i="48"/>
  <c r="R159" i="48"/>
  <c r="S159" i="48"/>
  <c r="U159" i="48"/>
  <c r="V159" i="48"/>
  <c r="W159" i="48"/>
  <c r="X159" i="48"/>
  <c r="Y159" i="48"/>
  <c r="Z159" i="48"/>
  <c r="AA159" i="48"/>
  <c r="AC159" i="48"/>
  <c r="AD159" i="48"/>
  <c r="AE159" i="48"/>
  <c r="AF159" i="48"/>
  <c r="AG159" i="48"/>
  <c r="AH159" i="48"/>
  <c r="AI159" i="48"/>
  <c r="AJ159" i="48"/>
  <c r="AK159" i="48"/>
  <c r="AM159" i="48"/>
  <c r="AN159" i="48"/>
  <c r="AO159" i="48"/>
  <c r="AP159" i="48"/>
  <c r="AR159" i="48"/>
  <c r="AS159" i="48"/>
  <c r="AT159" i="48"/>
  <c r="AU159" i="48"/>
  <c r="AW159" i="48"/>
  <c r="AY159" i="48"/>
  <c r="A160" i="48"/>
  <c r="B160" i="48"/>
  <c r="D160" i="48"/>
  <c r="E160" i="48"/>
  <c r="F160" i="48"/>
  <c r="G160" i="48"/>
  <c r="H160" i="48"/>
  <c r="I160" i="48"/>
  <c r="J160" i="48"/>
  <c r="K160" i="48"/>
  <c r="L160" i="48"/>
  <c r="N160" i="48"/>
  <c r="O160" i="48"/>
  <c r="Q160" i="48"/>
  <c r="R160" i="48"/>
  <c r="S160" i="48"/>
  <c r="U160" i="48"/>
  <c r="V160" i="48"/>
  <c r="W160" i="48"/>
  <c r="X160" i="48"/>
  <c r="Y160" i="48"/>
  <c r="Z160" i="48"/>
  <c r="AA160" i="48"/>
  <c r="AC160" i="48"/>
  <c r="AD160" i="48"/>
  <c r="AE160" i="48"/>
  <c r="AF160" i="48"/>
  <c r="AG160" i="48"/>
  <c r="AH160" i="48"/>
  <c r="AI160" i="48"/>
  <c r="AJ160" i="48"/>
  <c r="AK160" i="48"/>
  <c r="AM160" i="48"/>
  <c r="AN160" i="48"/>
  <c r="AO160" i="48"/>
  <c r="AP160" i="48"/>
  <c r="AR160" i="48"/>
  <c r="AS160" i="48"/>
  <c r="AT160" i="48"/>
  <c r="AU160" i="48"/>
  <c r="AW160" i="48"/>
  <c r="AY160" i="48"/>
  <c r="A161" i="48"/>
  <c r="B161" i="48"/>
  <c r="D161" i="48"/>
  <c r="E161" i="48"/>
  <c r="F161" i="48"/>
  <c r="G161" i="48"/>
  <c r="H161" i="48"/>
  <c r="I161" i="48"/>
  <c r="J161" i="48"/>
  <c r="K161" i="48"/>
  <c r="L161" i="48"/>
  <c r="N161" i="48"/>
  <c r="O161" i="48"/>
  <c r="Q161" i="48"/>
  <c r="R161" i="48"/>
  <c r="S161" i="48"/>
  <c r="U161" i="48"/>
  <c r="V161" i="48"/>
  <c r="W161" i="48"/>
  <c r="X161" i="48"/>
  <c r="Y161" i="48"/>
  <c r="Z161" i="48"/>
  <c r="AA161" i="48"/>
  <c r="AC161" i="48"/>
  <c r="AD161" i="48"/>
  <c r="AE161" i="48"/>
  <c r="AF161" i="48"/>
  <c r="AG161" i="48"/>
  <c r="AH161" i="48"/>
  <c r="AI161" i="48"/>
  <c r="AJ161" i="48"/>
  <c r="AK161" i="48"/>
  <c r="AM161" i="48"/>
  <c r="AN161" i="48"/>
  <c r="AO161" i="48"/>
  <c r="AP161" i="48"/>
  <c r="AR161" i="48"/>
  <c r="AS161" i="48"/>
  <c r="AT161" i="48"/>
  <c r="AU161" i="48"/>
  <c r="AW161" i="48"/>
  <c r="AY161" i="48"/>
  <c r="A162" i="48"/>
  <c r="B162" i="48"/>
  <c r="D162" i="48"/>
  <c r="E162" i="48"/>
  <c r="F162" i="48"/>
  <c r="G162" i="48"/>
  <c r="H162" i="48"/>
  <c r="I162" i="48"/>
  <c r="J162" i="48"/>
  <c r="K162" i="48"/>
  <c r="L162" i="48"/>
  <c r="N162" i="48"/>
  <c r="O162" i="48"/>
  <c r="Q162" i="48"/>
  <c r="R162" i="48"/>
  <c r="S162" i="48"/>
  <c r="U162" i="48"/>
  <c r="V162" i="48"/>
  <c r="W162" i="48"/>
  <c r="X162" i="48"/>
  <c r="Y162" i="48"/>
  <c r="Z162" i="48"/>
  <c r="AA162" i="48"/>
  <c r="AC162" i="48"/>
  <c r="AD162" i="48"/>
  <c r="AE162" i="48"/>
  <c r="AF162" i="48"/>
  <c r="AG162" i="48"/>
  <c r="AH162" i="48"/>
  <c r="AI162" i="48"/>
  <c r="AJ162" i="48"/>
  <c r="AK162" i="48"/>
  <c r="AM162" i="48"/>
  <c r="AN162" i="48"/>
  <c r="AO162" i="48"/>
  <c r="AP162" i="48"/>
  <c r="AR162" i="48"/>
  <c r="AS162" i="48"/>
  <c r="AT162" i="48"/>
  <c r="AU162" i="48"/>
  <c r="AW162" i="48"/>
  <c r="AY162" i="48"/>
  <c r="A163" i="48"/>
  <c r="B163" i="48"/>
  <c r="D163" i="48"/>
  <c r="E163" i="48"/>
  <c r="F163" i="48"/>
  <c r="G163" i="48"/>
  <c r="H163" i="48"/>
  <c r="I163" i="48"/>
  <c r="J163" i="48"/>
  <c r="K163" i="48"/>
  <c r="L163" i="48"/>
  <c r="N163" i="48"/>
  <c r="O163" i="48"/>
  <c r="Q163" i="48"/>
  <c r="R163" i="48"/>
  <c r="S163" i="48"/>
  <c r="U163" i="48"/>
  <c r="V163" i="48"/>
  <c r="W163" i="48"/>
  <c r="X163" i="48"/>
  <c r="Y163" i="48"/>
  <c r="Z163" i="48"/>
  <c r="AA163" i="48"/>
  <c r="AC163" i="48"/>
  <c r="AD163" i="48"/>
  <c r="AE163" i="48"/>
  <c r="AF163" i="48"/>
  <c r="AG163" i="48"/>
  <c r="AH163" i="48"/>
  <c r="AI163" i="48"/>
  <c r="AJ163" i="48"/>
  <c r="AK163" i="48"/>
  <c r="AM163" i="48"/>
  <c r="AN163" i="48"/>
  <c r="AO163" i="48"/>
  <c r="AP163" i="48"/>
  <c r="AR163" i="48"/>
  <c r="AS163" i="48"/>
  <c r="AT163" i="48"/>
  <c r="AU163" i="48"/>
  <c r="AW163" i="48"/>
  <c r="AY163" i="48"/>
  <c r="A164" i="48"/>
  <c r="B164" i="48"/>
  <c r="D164" i="48"/>
  <c r="E164" i="48"/>
  <c r="F164" i="48"/>
  <c r="G164" i="48"/>
  <c r="H164" i="48"/>
  <c r="I164" i="48"/>
  <c r="J164" i="48"/>
  <c r="K164" i="48"/>
  <c r="L164" i="48"/>
  <c r="N164" i="48"/>
  <c r="O164" i="48"/>
  <c r="Q164" i="48"/>
  <c r="R164" i="48"/>
  <c r="S164" i="48"/>
  <c r="U164" i="48"/>
  <c r="V164" i="48"/>
  <c r="W164" i="48"/>
  <c r="X164" i="48"/>
  <c r="Y164" i="48"/>
  <c r="Z164" i="48"/>
  <c r="AA164" i="48"/>
  <c r="AC164" i="48"/>
  <c r="AD164" i="48"/>
  <c r="AE164" i="48"/>
  <c r="AF164" i="48"/>
  <c r="AG164" i="48"/>
  <c r="AH164" i="48"/>
  <c r="AI164" i="48"/>
  <c r="AJ164" i="48"/>
  <c r="AK164" i="48"/>
  <c r="AM164" i="48"/>
  <c r="AN164" i="48"/>
  <c r="AO164" i="48"/>
  <c r="AP164" i="48"/>
  <c r="AR164" i="48"/>
  <c r="AS164" i="48"/>
  <c r="AT164" i="48"/>
  <c r="AU164" i="48"/>
  <c r="AW164" i="48"/>
  <c r="AY164" i="48"/>
  <c r="A165" i="48"/>
  <c r="B165" i="48"/>
  <c r="D165" i="48"/>
  <c r="E165" i="48"/>
  <c r="F165" i="48"/>
  <c r="G165" i="48"/>
  <c r="H165" i="48"/>
  <c r="I165" i="48"/>
  <c r="J165" i="48"/>
  <c r="K165" i="48"/>
  <c r="L165" i="48"/>
  <c r="N165" i="48"/>
  <c r="O165" i="48"/>
  <c r="Q165" i="48"/>
  <c r="R165" i="48"/>
  <c r="S165" i="48"/>
  <c r="U165" i="48"/>
  <c r="V165" i="48"/>
  <c r="W165" i="48"/>
  <c r="X165" i="48"/>
  <c r="Y165" i="48"/>
  <c r="Z165" i="48"/>
  <c r="AA165" i="48"/>
  <c r="AC165" i="48"/>
  <c r="AD165" i="48"/>
  <c r="AE165" i="48"/>
  <c r="AF165" i="48"/>
  <c r="AG165" i="48"/>
  <c r="AH165" i="48"/>
  <c r="AI165" i="48"/>
  <c r="AJ165" i="48"/>
  <c r="AK165" i="48"/>
  <c r="AM165" i="48"/>
  <c r="AN165" i="48"/>
  <c r="AO165" i="48"/>
  <c r="AP165" i="48"/>
  <c r="AR165" i="48"/>
  <c r="AS165" i="48"/>
  <c r="AT165" i="48"/>
  <c r="AU165" i="48"/>
  <c r="AW165" i="48"/>
  <c r="AY165" i="48"/>
  <c r="A166" i="48"/>
  <c r="B166" i="48"/>
  <c r="D166" i="48"/>
  <c r="E166" i="48"/>
  <c r="F166" i="48"/>
  <c r="G166" i="48"/>
  <c r="H166" i="48"/>
  <c r="I166" i="48"/>
  <c r="J166" i="48"/>
  <c r="K166" i="48"/>
  <c r="L166" i="48"/>
  <c r="N166" i="48"/>
  <c r="O166" i="48"/>
  <c r="Q166" i="48"/>
  <c r="R166" i="48"/>
  <c r="S166" i="48"/>
  <c r="U166" i="48"/>
  <c r="V166" i="48"/>
  <c r="W166" i="48"/>
  <c r="X166" i="48"/>
  <c r="Y166" i="48"/>
  <c r="Z166" i="48"/>
  <c r="AA166" i="48"/>
  <c r="AC166" i="48"/>
  <c r="AD166" i="48"/>
  <c r="AE166" i="48"/>
  <c r="AF166" i="48"/>
  <c r="AG166" i="48"/>
  <c r="AH166" i="48"/>
  <c r="AI166" i="48"/>
  <c r="AJ166" i="48"/>
  <c r="AK166" i="48"/>
  <c r="AM166" i="48"/>
  <c r="AN166" i="48"/>
  <c r="AO166" i="48"/>
  <c r="AP166" i="48"/>
  <c r="AR166" i="48"/>
  <c r="AS166" i="48"/>
  <c r="AT166" i="48"/>
  <c r="AU166" i="48"/>
  <c r="AW166" i="48"/>
  <c r="AY166" i="48"/>
  <c r="A167" i="48"/>
  <c r="B167" i="48"/>
  <c r="D167" i="48"/>
  <c r="E167" i="48"/>
  <c r="F167" i="48"/>
  <c r="G167" i="48"/>
  <c r="H167" i="48"/>
  <c r="I167" i="48"/>
  <c r="J167" i="48"/>
  <c r="K167" i="48"/>
  <c r="L167" i="48"/>
  <c r="N167" i="48"/>
  <c r="O167" i="48"/>
  <c r="Q167" i="48"/>
  <c r="R167" i="48"/>
  <c r="S167" i="48"/>
  <c r="U167" i="48"/>
  <c r="V167" i="48"/>
  <c r="W167" i="48"/>
  <c r="X167" i="48"/>
  <c r="Y167" i="48"/>
  <c r="Z167" i="48"/>
  <c r="AA167" i="48"/>
  <c r="AC167" i="48"/>
  <c r="AD167" i="48"/>
  <c r="AE167" i="48"/>
  <c r="AF167" i="48"/>
  <c r="AG167" i="48"/>
  <c r="AH167" i="48"/>
  <c r="AI167" i="48"/>
  <c r="AJ167" i="48"/>
  <c r="AK167" i="48"/>
  <c r="AM167" i="48"/>
  <c r="AN167" i="48"/>
  <c r="AO167" i="48"/>
  <c r="AP167" i="48"/>
  <c r="AR167" i="48"/>
  <c r="AS167" i="48"/>
  <c r="AT167" i="48"/>
  <c r="AU167" i="48"/>
  <c r="AW167" i="48"/>
  <c r="AY167" i="48"/>
  <c r="A168" i="48"/>
  <c r="B168" i="48"/>
  <c r="D168" i="48"/>
  <c r="E168" i="48"/>
  <c r="F168" i="48"/>
  <c r="G168" i="48"/>
  <c r="H168" i="48"/>
  <c r="I168" i="48"/>
  <c r="J168" i="48"/>
  <c r="K168" i="48"/>
  <c r="L168" i="48"/>
  <c r="N168" i="48"/>
  <c r="O168" i="48"/>
  <c r="Q168" i="48"/>
  <c r="R168" i="48"/>
  <c r="S168" i="48"/>
  <c r="U168" i="48"/>
  <c r="V168" i="48"/>
  <c r="W168" i="48"/>
  <c r="X168" i="48"/>
  <c r="Y168" i="48"/>
  <c r="Z168" i="48"/>
  <c r="AA168" i="48"/>
  <c r="AC168" i="48"/>
  <c r="AD168" i="48"/>
  <c r="AE168" i="48"/>
  <c r="AF168" i="48"/>
  <c r="AG168" i="48"/>
  <c r="AH168" i="48"/>
  <c r="AI168" i="48"/>
  <c r="AJ168" i="48"/>
  <c r="AK168" i="48"/>
  <c r="AM168" i="48"/>
  <c r="AN168" i="48"/>
  <c r="AO168" i="48"/>
  <c r="AP168" i="48"/>
  <c r="AR168" i="48"/>
  <c r="AS168" i="48"/>
  <c r="AT168" i="48"/>
  <c r="AU168" i="48"/>
  <c r="AW168" i="48"/>
  <c r="AY168" i="48"/>
  <c r="A169" i="48"/>
  <c r="B169" i="48"/>
  <c r="D169" i="48"/>
  <c r="E169" i="48"/>
  <c r="F169" i="48"/>
  <c r="G169" i="48"/>
  <c r="H169" i="48"/>
  <c r="I169" i="48"/>
  <c r="J169" i="48"/>
  <c r="K169" i="48"/>
  <c r="L169" i="48"/>
  <c r="N169" i="48"/>
  <c r="O169" i="48"/>
  <c r="Q169" i="48"/>
  <c r="R169" i="48"/>
  <c r="S169" i="48"/>
  <c r="U169" i="48"/>
  <c r="V169" i="48"/>
  <c r="W169" i="48"/>
  <c r="X169" i="48"/>
  <c r="Y169" i="48"/>
  <c r="Z169" i="48"/>
  <c r="AA169" i="48"/>
  <c r="AC169" i="48"/>
  <c r="AD169" i="48"/>
  <c r="AE169" i="48"/>
  <c r="AF169" i="48"/>
  <c r="AG169" i="48"/>
  <c r="AH169" i="48"/>
  <c r="AI169" i="48"/>
  <c r="AJ169" i="48"/>
  <c r="AK169" i="48"/>
  <c r="AM169" i="48"/>
  <c r="AN169" i="48"/>
  <c r="AO169" i="48"/>
  <c r="AP169" i="48"/>
  <c r="AR169" i="48"/>
  <c r="AS169" i="48"/>
  <c r="AT169" i="48"/>
  <c r="AU169" i="48"/>
  <c r="AW169" i="48"/>
  <c r="AY169" i="48"/>
  <c r="A170" i="48"/>
  <c r="B170" i="48"/>
  <c r="D170" i="48"/>
  <c r="E170" i="48"/>
  <c r="F170" i="48"/>
  <c r="G170" i="48"/>
  <c r="H170" i="48"/>
  <c r="I170" i="48"/>
  <c r="J170" i="48"/>
  <c r="K170" i="48"/>
  <c r="L170" i="48"/>
  <c r="N170" i="48"/>
  <c r="O170" i="48"/>
  <c r="Q170" i="48"/>
  <c r="R170" i="48"/>
  <c r="S170" i="48"/>
  <c r="U170" i="48"/>
  <c r="V170" i="48"/>
  <c r="W170" i="48"/>
  <c r="X170" i="48"/>
  <c r="Y170" i="48"/>
  <c r="Z170" i="48"/>
  <c r="AA170" i="48"/>
  <c r="AC170" i="48"/>
  <c r="AD170" i="48"/>
  <c r="AE170" i="48"/>
  <c r="AF170" i="48"/>
  <c r="AG170" i="48"/>
  <c r="AH170" i="48"/>
  <c r="AI170" i="48"/>
  <c r="AJ170" i="48"/>
  <c r="AK170" i="48"/>
  <c r="AM170" i="48"/>
  <c r="AN170" i="48"/>
  <c r="AO170" i="48"/>
  <c r="AP170" i="48"/>
  <c r="AR170" i="48"/>
  <c r="AS170" i="48"/>
  <c r="AT170" i="48"/>
  <c r="AU170" i="48"/>
  <c r="AW170" i="48"/>
  <c r="AY170" i="48"/>
  <c r="A171" i="48"/>
  <c r="B171" i="48"/>
  <c r="D171" i="48"/>
  <c r="E171" i="48"/>
  <c r="F171" i="48"/>
  <c r="G171" i="48"/>
  <c r="H171" i="48"/>
  <c r="I171" i="48"/>
  <c r="J171" i="48"/>
  <c r="K171" i="48"/>
  <c r="L171" i="48"/>
  <c r="N171" i="48"/>
  <c r="O171" i="48"/>
  <c r="Q171" i="48"/>
  <c r="R171" i="48"/>
  <c r="S171" i="48"/>
  <c r="U171" i="48"/>
  <c r="V171" i="48"/>
  <c r="W171" i="48"/>
  <c r="X171" i="48"/>
  <c r="Y171" i="48"/>
  <c r="Z171" i="48"/>
  <c r="AA171" i="48"/>
  <c r="AC171" i="48"/>
  <c r="AD171" i="48"/>
  <c r="AE171" i="48"/>
  <c r="AF171" i="48"/>
  <c r="AG171" i="48"/>
  <c r="AH171" i="48"/>
  <c r="AI171" i="48"/>
  <c r="AJ171" i="48"/>
  <c r="AK171" i="48"/>
  <c r="AM171" i="48"/>
  <c r="AN171" i="48"/>
  <c r="AO171" i="48"/>
  <c r="AP171" i="48"/>
  <c r="AR171" i="48"/>
  <c r="AS171" i="48"/>
  <c r="AT171" i="48"/>
  <c r="AU171" i="48"/>
  <c r="AW171" i="48"/>
  <c r="AY171" i="48"/>
  <c r="A172" i="48"/>
  <c r="B172" i="48"/>
  <c r="D172" i="48"/>
  <c r="E172" i="48"/>
  <c r="F172" i="48"/>
  <c r="G172" i="48"/>
  <c r="H172" i="48"/>
  <c r="I172" i="48"/>
  <c r="J172" i="48"/>
  <c r="K172" i="48"/>
  <c r="L172" i="48"/>
  <c r="N172" i="48"/>
  <c r="O172" i="48"/>
  <c r="Q172" i="48"/>
  <c r="R172" i="48"/>
  <c r="S172" i="48"/>
  <c r="U172" i="48"/>
  <c r="V172" i="48"/>
  <c r="W172" i="48"/>
  <c r="X172" i="48"/>
  <c r="Y172" i="48"/>
  <c r="Z172" i="48"/>
  <c r="AA172" i="48"/>
  <c r="AC172" i="48"/>
  <c r="AD172" i="48"/>
  <c r="AE172" i="48"/>
  <c r="AF172" i="48"/>
  <c r="AG172" i="48"/>
  <c r="AH172" i="48"/>
  <c r="AI172" i="48"/>
  <c r="AJ172" i="48"/>
  <c r="AK172" i="48"/>
  <c r="AM172" i="48"/>
  <c r="AN172" i="48"/>
  <c r="AO172" i="48"/>
  <c r="AP172" i="48"/>
  <c r="AR172" i="48"/>
  <c r="AS172" i="48"/>
  <c r="AT172" i="48"/>
  <c r="AU172" i="48"/>
  <c r="AW172" i="48"/>
  <c r="AY172" i="48"/>
  <c r="A173" i="48"/>
  <c r="B173" i="48"/>
  <c r="D173" i="48"/>
  <c r="E173" i="48"/>
  <c r="F173" i="48"/>
  <c r="G173" i="48"/>
  <c r="H173" i="48"/>
  <c r="I173" i="48"/>
  <c r="J173" i="48"/>
  <c r="K173" i="48"/>
  <c r="L173" i="48"/>
  <c r="N173" i="48"/>
  <c r="O173" i="48"/>
  <c r="Q173" i="48"/>
  <c r="R173" i="48"/>
  <c r="S173" i="48"/>
  <c r="U173" i="48"/>
  <c r="V173" i="48"/>
  <c r="W173" i="48"/>
  <c r="X173" i="48"/>
  <c r="Y173" i="48"/>
  <c r="Z173" i="48"/>
  <c r="AA173" i="48"/>
  <c r="AC173" i="48"/>
  <c r="AD173" i="48"/>
  <c r="AE173" i="48"/>
  <c r="AF173" i="48"/>
  <c r="AG173" i="48"/>
  <c r="AH173" i="48"/>
  <c r="AI173" i="48"/>
  <c r="AJ173" i="48"/>
  <c r="AK173" i="48"/>
  <c r="AM173" i="48"/>
  <c r="AN173" i="48"/>
  <c r="AO173" i="48"/>
  <c r="AP173" i="48"/>
  <c r="AR173" i="48"/>
  <c r="AS173" i="48"/>
  <c r="AT173" i="48"/>
  <c r="AU173" i="48"/>
  <c r="AW173" i="48"/>
  <c r="AY173" i="48"/>
  <c r="A174" i="48"/>
  <c r="B174" i="48"/>
  <c r="D174" i="48"/>
  <c r="E174" i="48"/>
  <c r="F174" i="48"/>
  <c r="G174" i="48"/>
  <c r="H174" i="48"/>
  <c r="I174" i="48"/>
  <c r="J174" i="48"/>
  <c r="K174" i="48"/>
  <c r="L174" i="48"/>
  <c r="N174" i="48"/>
  <c r="O174" i="48"/>
  <c r="Q174" i="48"/>
  <c r="R174" i="48"/>
  <c r="S174" i="48"/>
  <c r="U174" i="48"/>
  <c r="V174" i="48"/>
  <c r="W174" i="48"/>
  <c r="X174" i="48"/>
  <c r="Y174" i="48"/>
  <c r="Z174" i="48"/>
  <c r="AA174" i="48"/>
  <c r="AC174" i="48"/>
  <c r="AD174" i="48"/>
  <c r="AE174" i="48"/>
  <c r="AF174" i="48"/>
  <c r="AG174" i="48"/>
  <c r="AH174" i="48"/>
  <c r="AI174" i="48"/>
  <c r="AJ174" i="48"/>
  <c r="AK174" i="48"/>
  <c r="AM174" i="48"/>
  <c r="AN174" i="48"/>
  <c r="AO174" i="48"/>
  <c r="AP174" i="48"/>
  <c r="AR174" i="48"/>
  <c r="AS174" i="48"/>
  <c r="AT174" i="48"/>
  <c r="AU174" i="48"/>
  <c r="AW174" i="48"/>
  <c r="AY174" i="48"/>
  <c r="A175" i="48"/>
  <c r="B175" i="48"/>
  <c r="D175" i="48"/>
  <c r="E175" i="48"/>
  <c r="F175" i="48"/>
  <c r="G175" i="48"/>
  <c r="H175" i="48"/>
  <c r="I175" i="48"/>
  <c r="J175" i="48"/>
  <c r="K175" i="48"/>
  <c r="L175" i="48"/>
  <c r="N175" i="48"/>
  <c r="O175" i="48"/>
  <c r="Q175" i="48"/>
  <c r="R175" i="48"/>
  <c r="S175" i="48"/>
  <c r="U175" i="48"/>
  <c r="V175" i="48"/>
  <c r="W175" i="48"/>
  <c r="X175" i="48"/>
  <c r="Y175" i="48"/>
  <c r="Z175" i="48"/>
  <c r="AA175" i="48"/>
  <c r="AC175" i="48"/>
  <c r="AD175" i="48"/>
  <c r="AE175" i="48"/>
  <c r="AF175" i="48"/>
  <c r="AG175" i="48"/>
  <c r="AH175" i="48"/>
  <c r="AI175" i="48"/>
  <c r="AJ175" i="48"/>
  <c r="AK175" i="48"/>
  <c r="AM175" i="48"/>
  <c r="AN175" i="48"/>
  <c r="AO175" i="48"/>
  <c r="AP175" i="48"/>
  <c r="AR175" i="48"/>
  <c r="AS175" i="48"/>
  <c r="AT175" i="48"/>
  <c r="AU175" i="48"/>
  <c r="AW175" i="48"/>
  <c r="AY175" i="48"/>
  <c r="A176" i="48"/>
  <c r="B176" i="48"/>
  <c r="D176" i="48"/>
  <c r="E176" i="48"/>
  <c r="F176" i="48"/>
  <c r="G176" i="48"/>
  <c r="H176" i="48"/>
  <c r="I176" i="48"/>
  <c r="J176" i="48"/>
  <c r="K176" i="48"/>
  <c r="L176" i="48"/>
  <c r="N176" i="48"/>
  <c r="O176" i="48"/>
  <c r="Q176" i="48"/>
  <c r="R176" i="48"/>
  <c r="S176" i="48"/>
  <c r="U176" i="48"/>
  <c r="V176" i="48"/>
  <c r="W176" i="48"/>
  <c r="X176" i="48"/>
  <c r="Y176" i="48"/>
  <c r="Z176" i="48"/>
  <c r="AA176" i="48"/>
  <c r="AC176" i="48"/>
  <c r="AD176" i="48"/>
  <c r="AE176" i="48"/>
  <c r="AF176" i="48"/>
  <c r="AG176" i="48"/>
  <c r="AH176" i="48"/>
  <c r="AI176" i="48"/>
  <c r="AJ176" i="48"/>
  <c r="AK176" i="48"/>
  <c r="AM176" i="48"/>
  <c r="AN176" i="48"/>
  <c r="AO176" i="48"/>
  <c r="AP176" i="48"/>
  <c r="AR176" i="48"/>
  <c r="AS176" i="48"/>
  <c r="AT176" i="48"/>
  <c r="AU176" i="48"/>
  <c r="AW176" i="48"/>
  <c r="AY176" i="48"/>
  <c r="A177" i="48"/>
  <c r="B177" i="48"/>
  <c r="D177" i="48"/>
  <c r="E177" i="48"/>
  <c r="F177" i="48"/>
  <c r="G177" i="48"/>
  <c r="H177" i="48"/>
  <c r="I177" i="48"/>
  <c r="J177" i="48"/>
  <c r="K177" i="48"/>
  <c r="L177" i="48"/>
  <c r="N177" i="48"/>
  <c r="O177" i="48"/>
  <c r="Q177" i="48"/>
  <c r="R177" i="48"/>
  <c r="S177" i="48"/>
  <c r="U177" i="48"/>
  <c r="V177" i="48"/>
  <c r="W177" i="48"/>
  <c r="X177" i="48"/>
  <c r="Y177" i="48"/>
  <c r="Z177" i="48"/>
  <c r="AA177" i="48"/>
  <c r="AC177" i="48"/>
  <c r="AD177" i="48"/>
  <c r="AE177" i="48"/>
  <c r="AF177" i="48"/>
  <c r="AG177" i="48"/>
  <c r="AH177" i="48"/>
  <c r="AI177" i="48"/>
  <c r="AJ177" i="48"/>
  <c r="AK177" i="48"/>
  <c r="AM177" i="48"/>
  <c r="AN177" i="48"/>
  <c r="AO177" i="48"/>
  <c r="AP177" i="48"/>
  <c r="AR177" i="48"/>
  <c r="AS177" i="48"/>
  <c r="AT177" i="48"/>
  <c r="AU177" i="48"/>
  <c r="AW177" i="48"/>
  <c r="AY177" i="48"/>
  <c r="A178" i="48"/>
  <c r="B178" i="48"/>
  <c r="D178" i="48"/>
  <c r="E178" i="48"/>
  <c r="F178" i="48"/>
  <c r="G178" i="48"/>
  <c r="H178" i="48"/>
  <c r="I178" i="48"/>
  <c r="J178" i="48"/>
  <c r="K178" i="48"/>
  <c r="L178" i="48"/>
  <c r="N178" i="48"/>
  <c r="O178" i="48"/>
  <c r="Q178" i="48"/>
  <c r="R178" i="48"/>
  <c r="S178" i="48"/>
  <c r="U178" i="48"/>
  <c r="V178" i="48"/>
  <c r="W178" i="48"/>
  <c r="X178" i="48"/>
  <c r="Y178" i="48"/>
  <c r="Z178" i="48"/>
  <c r="AA178" i="48"/>
  <c r="AC178" i="48"/>
  <c r="AD178" i="48"/>
  <c r="AE178" i="48"/>
  <c r="AF178" i="48"/>
  <c r="AG178" i="48"/>
  <c r="AH178" i="48"/>
  <c r="AI178" i="48"/>
  <c r="AJ178" i="48"/>
  <c r="AK178" i="48"/>
  <c r="AM178" i="48"/>
  <c r="AN178" i="48"/>
  <c r="AO178" i="48"/>
  <c r="AP178" i="48"/>
  <c r="AR178" i="48"/>
  <c r="AS178" i="48"/>
  <c r="AT178" i="48"/>
  <c r="AU178" i="48"/>
  <c r="AW178" i="48"/>
  <c r="AY178" i="48"/>
  <c r="A179" i="48"/>
  <c r="B179" i="48"/>
  <c r="D179" i="48"/>
  <c r="E179" i="48"/>
  <c r="F179" i="48"/>
  <c r="G179" i="48"/>
  <c r="H179" i="48"/>
  <c r="I179" i="48"/>
  <c r="J179" i="48"/>
  <c r="K179" i="48"/>
  <c r="L179" i="48"/>
  <c r="N179" i="48"/>
  <c r="O179" i="48"/>
  <c r="Q179" i="48"/>
  <c r="R179" i="48"/>
  <c r="S179" i="48"/>
  <c r="U179" i="48"/>
  <c r="V179" i="48"/>
  <c r="W179" i="48"/>
  <c r="X179" i="48"/>
  <c r="Y179" i="48"/>
  <c r="Z179" i="48"/>
  <c r="AA179" i="48"/>
  <c r="AC179" i="48"/>
  <c r="AD179" i="48"/>
  <c r="AE179" i="48"/>
  <c r="AF179" i="48"/>
  <c r="AG179" i="48"/>
  <c r="AH179" i="48"/>
  <c r="AI179" i="48"/>
  <c r="AJ179" i="48"/>
  <c r="AK179" i="48"/>
  <c r="AM179" i="48"/>
  <c r="AN179" i="48"/>
  <c r="AO179" i="48"/>
  <c r="AP179" i="48"/>
  <c r="AR179" i="48"/>
  <c r="AS179" i="48"/>
  <c r="AT179" i="48"/>
  <c r="AU179" i="48"/>
  <c r="AW179" i="48"/>
  <c r="AY179" i="48"/>
  <c r="A180" i="48"/>
  <c r="B180" i="48"/>
  <c r="D180" i="48"/>
  <c r="E180" i="48"/>
  <c r="F180" i="48"/>
  <c r="G180" i="48"/>
  <c r="H180" i="48"/>
  <c r="I180" i="48"/>
  <c r="J180" i="48"/>
  <c r="K180" i="48"/>
  <c r="L180" i="48"/>
  <c r="N180" i="48"/>
  <c r="O180" i="48"/>
  <c r="Q180" i="48"/>
  <c r="R180" i="48"/>
  <c r="S180" i="48"/>
  <c r="U180" i="48"/>
  <c r="V180" i="48"/>
  <c r="W180" i="48"/>
  <c r="X180" i="48"/>
  <c r="Y180" i="48"/>
  <c r="Z180" i="48"/>
  <c r="AA180" i="48"/>
  <c r="AC180" i="48"/>
  <c r="AD180" i="48"/>
  <c r="AE180" i="48"/>
  <c r="AF180" i="48"/>
  <c r="AG180" i="48"/>
  <c r="AH180" i="48"/>
  <c r="AI180" i="48"/>
  <c r="AJ180" i="48"/>
  <c r="AK180" i="48"/>
  <c r="AM180" i="48"/>
  <c r="AN180" i="48"/>
  <c r="AO180" i="48"/>
  <c r="AP180" i="48"/>
  <c r="AR180" i="48"/>
  <c r="AS180" i="48"/>
  <c r="AT180" i="48"/>
  <c r="AU180" i="48"/>
  <c r="AW180" i="48"/>
  <c r="AY180" i="48"/>
  <c r="A181" i="48"/>
  <c r="B181" i="48"/>
  <c r="D181" i="48"/>
  <c r="E181" i="48"/>
  <c r="F181" i="48"/>
  <c r="G181" i="48"/>
  <c r="H181" i="48"/>
  <c r="I181" i="48"/>
  <c r="J181" i="48"/>
  <c r="K181" i="48"/>
  <c r="L181" i="48"/>
  <c r="N181" i="48"/>
  <c r="O181" i="48"/>
  <c r="Q181" i="48"/>
  <c r="R181" i="48"/>
  <c r="S181" i="48"/>
  <c r="U181" i="48"/>
  <c r="V181" i="48"/>
  <c r="W181" i="48"/>
  <c r="X181" i="48"/>
  <c r="Y181" i="48"/>
  <c r="Z181" i="48"/>
  <c r="AA181" i="48"/>
  <c r="AC181" i="48"/>
  <c r="AD181" i="48"/>
  <c r="AE181" i="48"/>
  <c r="AF181" i="48"/>
  <c r="AG181" i="48"/>
  <c r="AH181" i="48"/>
  <c r="AI181" i="48"/>
  <c r="AJ181" i="48"/>
  <c r="AK181" i="48"/>
  <c r="AM181" i="48"/>
  <c r="AN181" i="48"/>
  <c r="AO181" i="48"/>
  <c r="AP181" i="48"/>
  <c r="AR181" i="48"/>
  <c r="AS181" i="48"/>
  <c r="AT181" i="48"/>
  <c r="AU181" i="48"/>
  <c r="AW181" i="48"/>
  <c r="AY181" i="48"/>
  <c r="A182" i="48"/>
  <c r="B182" i="48"/>
  <c r="D182" i="48"/>
  <c r="E182" i="48"/>
  <c r="F182" i="48"/>
  <c r="G182" i="48"/>
  <c r="H182" i="48"/>
  <c r="I182" i="48"/>
  <c r="J182" i="48"/>
  <c r="K182" i="48"/>
  <c r="L182" i="48"/>
  <c r="N182" i="48"/>
  <c r="O182" i="48"/>
  <c r="Q182" i="48"/>
  <c r="R182" i="48"/>
  <c r="S182" i="48"/>
  <c r="U182" i="48"/>
  <c r="V182" i="48"/>
  <c r="W182" i="48"/>
  <c r="X182" i="48"/>
  <c r="Y182" i="48"/>
  <c r="Z182" i="48"/>
  <c r="AA182" i="48"/>
  <c r="AC182" i="48"/>
  <c r="AD182" i="48"/>
  <c r="AE182" i="48"/>
  <c r="AF182" i="48"/>
  <c r="AG182" i="48"/>
  <c r="AH182" i="48"/>
  <c r="AI182" i="48"/>
  <c r="AJ182" i="48"/>
  <c r="AK182" i="48"/>
  <c r="AM182" i="48"/>
  <c r="AN182" i="48"/>
  <c r="AO182" i="48"/>
  <c r="AP182" i="48"/>
  <c r="AR182" i="48"/>
  <c r="AS182" i="48"/>
  <c r="AT182" i="48"/>
  <c r="AU182" i="48"/>
  <c r="AW182" i="48"/>
  <c r="AY182" i="48"/>
  <c r="A183" i="48"/>
  <c r="B183" i="48"/>
  <c r="D183" i="48"/>
  <c r="E183" i="48"/>
  <c r="F183" i="48"/>
  <c r="G183" i="48"/>
  <c r="H183" i="48"/>
  <c r="I183" i="48"/>
  <c r="J183" i="48"/>
  <c r="K183" i="48"/>
  <c r="L183" i="48"/>
  <c r="N183" i="48"/>
  <c r="O183" i="48"/>
  <c r="Q183" i="48"/>
  <c r="R183" i="48"/>
  <c r="S183" i="48"/>
  <c r="U183" i="48"/>
  <c r="V183" i="48"/>
  <c r="W183" i="48"/>
  <c r="X183" i="48"/>
  <c r="Y183" i="48"/>
  <c r="Z183" i="48"/>
  <c r="AA183" i="48"/>
  <c r="AC183" i="48"/>
  <c r="AD183" i="48"/>
  <c r="AE183" i="48"/>
  <c r="AF183" i="48"/>
  <c r="AG183" i="48"/>
  <c r="AH183" i="48"/>
  <c r="AI183" i="48"/>
  <c r="AJ183" i="48"/>
  <c r="AK183" i="48"/>
  <c r="AM183" i="48"/>
  <c r="AN183" i="48"/>
  <c r="AO183" i="48"/>
  <c r="AP183" i="48"/>
  <c r="AR183" i="48"/>
  <c r="AS183" i="48"/>
  <c r="AT183" i="48"/>
  <c r="AU183" i="48"/>
  <c r="AW183" i="48"/>
  <c r="AY183" i="48"/>
  <c r="A184" i="48"/>
  <c r="B184" i="48"/>
  <c r="D184" i="48"/>
  <c r="E184" i="48"/>
  <c r="F184" i="48"/>
  <c r="G184" i="48"/>
  <c r="H184" i="48"/>
  <c r="I184" i="48"/>
  <c r="J184" i="48"/>
  <c r="K184" i="48"/>
  <c r="L184" i="48"/>
  <c r="N184" i="48"/>
  <c r="O184" i="48"/>
  <c r="Q184" i="48"/>
  <c r="R184" i="48"/>
  <c r="S184" i="48"/>
  <c r="U184" i="48"/>
  <c r="V184" i="48"/>
  <c r="W184" i="48"/>
  <c r="X184" i="48"/>
  <c r="Y184" i="48"/>
  <c r="Z184" i="48"/>
  <c r="AA184" i="48"/>
  <c r="AC184" i="48"/>
  <c r="AD184" i="48"/>
  <c r="AE184" i="48"/>
  <c r="AF184" i="48"/>
  <c r="AG184" i="48"/>
  <c r="AH184" i="48"/>
  <c r="AI184" i="48"/>
  <c r="AJ184" i="48"/>
  <c r="AK184" i="48"/>
  <c r="AM184" i="48"/>
  <c r="AN184" i="48"/>
  <c r="AO184" i="48"/>
  <c r="AP184" i="48"/>
  <c r="AR184" i="48"/>
  <c r="AS184" i="48"/>
  <c r="AT184" i="48"/>
  <c r="AU184" i="48"/>
  <c r="AW184" i="48"/>
  <c r="AY184" i="48"/>
  <c r="A185" i="48"/>
  <c r="B185" i="48"/>
  <c r="D185" i="48"/>
  <c r="E185" i="48"/>
  <c r="F185" i="48"/>
  <c r="G185" i="48"/>
  <c r="H185" i="48"/>
  <c r="I185" i="48"/>
  <c r="J185" i="48"/>
  <c r="K185" i="48"/>
  <c r="L185" i="48"/>
  <c r="N185" i="48"/>
  <c r="O185" i="48"/>
  <c r="Q185" i="48"/>
  <c r="R185" i="48"/>
  <c r="S185" i="48"/>
  <c r="U185" i="48"/>
  <c r="V185" i="48"/>
  <c r="W185" i="48"/>
  <c r="X185" i="48"/>
  <c r="Y185" i="48"/>
  <c r="Z185" i="48"/>
  <c r="AA185" i="48"/>
  <c r="AC185" i="48"/>
  <c r="AD185" i="48"/>
  <c r="AE185" i="48"/>
  <c r="AF185" i="48"/>
  <c r="AG185" i="48"/>
  <c r="AH185" i="48"/>
  <c r="AI185" i="48"/>
  <c r="AJ185" i="48"/>
  <c r="AK185" i="48"/>
  <c r="AM185" i="48"/>
  <c r="AN185" i="48"/>
  <c r="AO185" i="48"/>
  <c r="AP185" i="48"/>
  <c r="AR185" i="48"/>
  <c r="AS185" i="48"/>
  <c r="AT185" i="48"/>
  <c r="AU185" i="48"/>
  <c r="AW185" i="48"/>
  <c r="AY185" i="48"/>
  <c r="A186" i="48"/>
  <c r="B186" i="48"/>
  <c r="D186" i="48"/>
  <c r="E186" i="48"/>
  <c r="F186" i="48"/>
  <c r="G186" i="48"/>
  <c r="H186" i="48"/>
  <c r="I186" i="48"/>
  <c r="J186" i="48"/>
  <c r="K186" i="48"/>
  <c r="L186" i="48"/>
  <c r="N186" i="48"/>
  <c r="O186" i="48"/>
  <c r="Q186" i="48"/>
  <c r="R186" i="48"/>
  <c r="S186" i="48"/>
  <c r="U186" i="48"/>
  <c r="V186" i="48"/>
  <c r="W186" i="48"/>
  <c r="X186" i="48"/>
  <c r="Y186" i="48"/>
  <c r="Z186" i="48"/>
  <c r="AA186" i="48"/>
  <c r="AC186" i="48"/>
  <c r="AD186" i="48"/>
  <c r="AE186" i="48"/>
  <c r="AF186" i="48"/>
  <c r="AG186" i="48"/>
  <c r="AH186" i="48"/>
  <c r="AI186" i="48"/>
  <c r="AJ186" i="48"/>
  <c r="AK186" i="48"/>
  <c r="AM186" i="48"/>
  <c r="AN186" i="48"/>
  <c r="AO186" i="48"/>
  <c r="AP186" i="48"/>
  <c r="AR186" i="48"/>
  <c r="AS186" i="48"/>
  <c r="AT186" i="48"/>
  <c r="AU186" i="48"/>
  <c r="AW186" i="48"/>
  <c r="AY186" i="48"/>
  <c r="A187" i="48"/>
  <c r="B187" i="48"/>
  <c r="D187" i="48"/>
  <c r="E187" i="48"/>
  <c r="F187" i="48"/>
  <c r="G187" i="48"/>
  <c r="H187" i="48"/>
  <c r="I187" i="48"/>
  <c r="J187" i="48"/>
  <c r="K187" i="48"/>
  <c r="L187" i="48"/>
  <c r="N187" i="48"/>
  <c r="O187" i="48"/>
  <c r="Q187" i="48"/>
  <c r="R187" i="48"/>
  <c r="S187" i="48"/>
  <c r="U187" i="48"/>
  <c r="V187" i="48"/>
  <c r="W187" i="48"/>
  <c r="X187" i="48"/>
  <c r="Y187" i="48"/>
  <c r="Z187" i="48"/>
  <c r="AA187" i="48"/>
  <c r="AC187" i="48"/>
  <c r="AD187" i="48"/>
  <c r="AE187" i="48"/>
  <c r="AF187" i="48"/>
  <c r="AG187" i="48"/>
  <c r="AH187" i="48"/>
  <c r="AI187" i="48"/>
  <c r="AJ187" i="48"/>
  <c r="AK187" i="48"/>
  <c r="AM187" i="48"/>
  <c r="AN187" i="48"/>
  <c r="AO187" i="48"/>
  <c r="AP187" i="48"/>
  <c r="AR187" i="48"/>
  <c r="AS187" i="48"/>
  <c r="AT187" i="48"/>
  <c r="AU187" i="48"/>
  <c r="AW187" i="48"/>
  <c r="AY187" i="48"/>
  <c r="A188" i="48"/>
  <c r="B188" i="48"/>
  <c r="D188" i="48"/>
  <c r="E188" i="48"/>
  <c r="F188" i="48"/>
  <c r="G188" i="48"/>
  <c r="H188" i="48"/>
  <c r="I188" i="48"/>
  <c r="J188" i="48"/>
  <c r="K188" i="48"/>
  <c r="L188" i="48"/>
  <c r="N188" i="48"/>
  <c r="O188" i="48"/>
  <c r="Q188" i="48"/>
  <c r="R188" i="48"/>
  <c r="S188" i="48"/>
  <c r="U188" i="48"/>
  <c r="V188" i="48"/>
  <c r="W188" i="48"/>
  <c r="X188" i="48"/>
  <c r="Y188" i="48"/>
  <c r="Z188" i="48"/>
  <c r="AA188" i="48"/>
  <c r="AC188" i="48"/>
  <c r="AD188" i="48"/>
  <c r="AE188" i="48"/>
  <c r="AF188" i="48"/>
  <c r="AG188" i="48"/>
  <c r="AH188" i="48"/>
  <c r="AI188" i="48"/>
  <c r="AJ188" i="48"/>
  <c r="AK188" i="48"/>
  <c r="AM188" i="48"/>
  <c r="AN188" i="48"/>
  <c r="AO188" i="48"/>
  <c r="AP188" i="48"/>
  <c r="AR188" i="48"/>
  <c r="AS188" i="48"/>
  <c r="AT188" i="48"/>
  <c r="AU188" i="48"/>
  <c r="AW188" i="48"/>
  <c r="AY188" i="48"/>
  <c r="A189" i="48"/>
  <c r="B189" i="48"/>
  <c r="D189" i="48"/>
  <c r="E189" i="48"/>
  <c r="F189" i="48"/>
  <c r="G189" i="48"/>
  <c r="H189" i="48"/>
  <c r="I189" i="48"/>
  <c r="J189" i="48"/>
  <c r="K189" i="48"/>
  <c r="L189" i="48"/>
  <c r="N189" i="48"/>
  <c r="O189" i="48"/>
  <c r="Q189" i="48"/>
  <c r="R189" i="48"/>
  <c r="S189" i="48"/>
  <c r="U189" i="48"/>
  <c r="V189" i="48"/>
  <c r="W189" i="48"/>
  <c r="X189" i="48"/>
  <c r="Y189" i="48"/>
  <c r="Z189" i="48"/>
  <c r="AA189" i="48"/>
  <c r="AC189" i="48"/>
  <c r="AD189" i="48"/>
  <c r="AE189" i="48"/>
  <c r="AF189" i="48"/>
  <c r="AG189" i="48"/>
  <c r="AH189" i="48"/>
  <c r="AI189" i="48"/>
  <c r="AJ189" i="48"/>
  <c r="AK189" i="48"/>
  <c r="AM189" i="48"/>
  <c r="AN189" i="48"/>
  <c r="AO189" i="48"/>
  <c r="AP189" i="48"/>
  <c r="AR189" i="48"/>
  <c r="AS189" i="48"/>
  <c r="AT189" i="48"/>
  <c r="AU189" i="48"/>
  <c r="AW189" i="48"/>
  <c r="AY189" i="48"/>
  <c r="A190" i="48"/>
  <c r="B190" i="48"/>
  <c r="D190" i="48"/>
  <c r="E190" i="48"/>
  <c r="F190" i="48"/>
  <c r="G190" i="48"/>
  <c r="H190" i="48"/>
  <c r="I190" i="48"/>
  <c r="J190" i="48"/>
  <c r="K190" i="48"/>
  <c r="L190" i="48"/>
  <c r="N190" i="48"/>
  <c r="O190" i="48"/>
  <c r="Q190" i="48"/>
  <c r="R190" i="48"/>
  <c r="S190" i="48"/>
  <c r="U190" i="48"/>
  <c r="V190" i="48"/>
  <c r="W190" i="48"/>
  <c r="X190" i="48"/>
  <c r="Y190" i="48"/>
  <c r="Z190" i="48"/>
  <c r="AA190" i="48"/>
  <c r="AC190" i="48"/>
  <c r="AD190" i="48"/>
  <c r="AE190" i="48"/>
  <c r="AF190" i="48"/>
  <c r="AG190" i="48"/>
  <c r="AH190" i="48"/>
  <c r="AI190" i="48"/>
  <c r="AJ190" i="48"/>
  <c r="AK190" i="48"/>
  <c r="AM190" i="48"/>
  <c r="AN190" i="48"/>
  <c r="AO190" i="48"/>
  <c r="AP190" i="48"/>
  <c r="AR190" i="48"/>
  <c r="AS190" i="48"/>
  <c r="AT190" i="48"/>
  <c r="AU190" i="48"/>
  <c r="AW190" i="48"/>
  <c r="AY190" i="48"/>
  <c r="A191" i="48"/>
  <c r="B191" i="48"/>
  <c r="D191" i="48"/>
  <c r="E191" i="48"/>
  <c r="F191" i="48"/>
  <c r="G191" i="48"/>
  <c r="H191" i="48"/>
  <c r="I191" i="48"/>
  <c r="J191" i="48"/>
  <c r="K191" i="48"/>
  <c r="L191" i="48"/>
  <c r="N191" i="48"/>
  <c r="O191" i="48"/>
  <c r="Q191" i="48"/>
  <c r="R191" i="48"/>
  <c r="S191" i="48"/>
  <c r="U191" i="48"/>
  <c r="V191" i="48"/>
  <c r="W191" i="48"/>
  <c r="X191" i="48"/>
  <c r="Y191" i="48"/>
  <c r="Z191" i="48"/>
  <c r="AA191" i="48"/>
  <c r="AC191" i="48"/>
  <c r="AD191" i="48"/>
  <c r="AE191" i="48"/>
  <c r="AF191" i="48"/>
  <c r="AG191" i="48"/>
  <c r="AH191" i="48"/>
  <c r="AI191" i="48"/>
  <c r="AJ191" i="48"/>
  <c r="AK191" i="48"/>
  <c r="AM191" i="48"/>
  <c r="AN191" i="48"/>
  <c r="AO191" i="48"/>
  <c r="AP191" i="48"/>
  <c r="AR191" i="48"/>
  <c r="AS191" i="48"/>
  <c r="AT191" i="48"/>
  <c r="AU191" i="48"/>
  <c r="AW191" i="48"/>
  <c r="AY191" i="48"/>
  <c r="A192" i="48"/>
  <c r="B192" i="48"/>
  <c r="D192" i="48"/>
  <c r="E192" i="48"/>
  <c r="F192" i="48"/>
  <c r="G192" i="48"/>
  <c r="H192" i="48"/>
  <c r="I192" i="48"/>
  <c r="J192" i="48"/>
  <c r="K192" i="48"/>
  <c r="L192" i="48"/>
  <c r="N192" i="48"/>
  <c r="O192" i="48"/>
  <c r="Q192" i="48"/>
  <c r="R192" i="48"/>
  <c r="S192" i="48"/>
  <c r="U192" i="48"/>
  <c r="V192" i="48"/>
  <c r="W192" i="48"/>
  <c r="X192" i="48"/>
  <c r="Y192" i="48"/>
  <c r="Z192" i="48"/>
  <c r="AA192" i="48"/>
  <c r="AC192" i="48"/>
  <c r="AD192" i="48"/>
  <c r="AE192" i="48"/>
  <c r="AF192" i="48"/>
  <c r="AG192" i="48"/>
  <c r="AH192" i="48"/>
  <c r="AI192" i="48"/>
  <c r="AJ192" i="48"/>
  <c r="AK192" i="48"/>
  <c r="AM192" i="48"/>
  <c r="AN192" i="48"/>
  <c r="AO192" i="48"/>
  <c r="AP192" i="48"/>
  <c r="AR192" i="48"/>
  <c r="AS192" i="48"/>
  <c r="AT192" i="48"/>
  <c r="AU192" i="48"/>
  <c r="AW192" i="48"/>
  <c r="AY192" i="48"/>
  <c r="A193" i="48"/>
  <c r="B193" i="48"/>
  <c r="D193" i="48"/>
  <c r="E193" i="48"/>
  <c r="F193" i="48"/>
  <c r="G193" i="48"/>
  <c r="H193" i="48"/>
  <c r="I193" i="48"/>
  <c r="J193" i="48"/>
  <c r="K193" i="48"/>
  <c r="L193" i="48"/>
  <c r="N193" i="48"/>
  <c r="O193" i="48"/>
  <c r="Q193" i="48"/>
  <c r="R193" i="48"/>
  <c r="S193" i="48"/>
  <c r="U193" i="48"/>
  <c r="V193" i="48"/>
  <c r="W193" i="48"/>
  <c r="X193" i="48"/>
  <c r="Y193" i="48"/>
  <c r="Z193" i="48"/>
  <c r="AA193" i="48"/>
  <c r="AC193" i="48"/>
  <c r="AD193" i="48"/>
  <c r="AE193" i="48"/>
  <c r="AF193" i="48"/>
  <c r="AG193" i="48"/>
  <c r="AH193" i="48"/>
  <c r="AI193" i="48"/>
  <c r="AJ193" i="48"/>
  <c r="AK193" i="48"/>
  <c r="AM193" i="48"/>
  <c r="AN193" i="48"/>
  <c r="AO193" i="48"/>
  <c r="AP193" i="48"/>
  <c r="AR193" i="48"/>
  <c r="AS193" i="48"/>
  <c r="AT193" i="48"/>
  <c r="AU193" i="48"/>
  <c r="AW193" i="48"/>
  <c r="AY193" i="48"/>
  <c r="A194" i="48"/>
  <c r="B194" i="48"/>
  <c r="D194" i="48"/>
  <c r="E194" i="48"/>
  <c r="F194" i="48"/>
  <c r="G194" i="48"/>
  <c r="H194" i="48"/>
  <c r="I194" i="48"/>
  <c r="J194" i="48"/>
  <c r="K194" i="48"/>
  <c r="L194" i="48"/>
  <c r="N194" i="48"/>
  <c r="O194" i="48"/>
  <c r="Q194" i="48"/>
  <c r="R194" i="48"/>
  <c r="S194" i="48"/>
  <c r="U194" i="48"/>
  <c r="V194" i="48"/>
  <c r="W194" i="48"/>
  <c r="X194" i="48"/>
  <c r="Y194" i="48"/>
  <c r="Z194" i="48"/>
  <c r="AA194" i="48"/>
  <c r="AC194" i="48"/>
  <c r="AD194" i="48"/>
  <c r="AE194" i="48"/>
  <c r="AF194" i="48"/>
  <c r="AG194" i="48"/>
  <c r="AH194" i="48"/>
  <c r="AI194" i="48"/>
  <c r="AJ194" i="48"/>
  <c r="AK194" i="48"/>
  <c r="AM194" i="48"/>
  <c r="AN194" i="48"/>
  <c r="AO194" i="48"/>
  <c r="AP194" i="48"/>
  <c r="AR194" i="48"/>
  <c r="AS194" i="48"/>
  <c r="AT194" i="48"/>
  <c r="AU194" i="48"/>
  <c r="AW194" i="48"/>
  <c r="AY194" i="48"/>
  <c r="A195" i="48"/>
  <c r="B195" i="48"/>
  <c r="D195" i="48"/>
  <c r="E195" i="48"/>
  <c r="F195" i="48"/>
  <c r="G195" i="48"/>
  <c r="H195" i="48"/>
  <c r="I195" i="48"/>
  <c r="J195" i="48"/>
  <c r="K195" i="48"/>
  <c r="L195" i="48"/>
  <c r="N195" i="48"/>
  <c r="O195" i="48"/>
  <c r="Q195" i="48"/>
  <c r="R195" i="48"/>
  <c r="S195" i="48"/>
  <c r="U195" i="48"/>
  <c r="V195" i="48"/>
  <c r="W195" i="48"/>
  <c r="X195" i="48"/>
  <c r="Y195" i="48"/>
  <c r="Z195" i="48"/>
  <c r="AA195" i="48"/>
  <c r="AC195" i="48"/>
  <c r="AD195" i="48"/>
  <c r="AE195" i="48"/>
  <c r="AF195" i="48"/>
  <c r="AG195" i="48"/>
  <c r="AH195" i="48"/>
  <c r="AI195" i="48"/>
  <c r="AJ195" i="48"/>
  <c r="AK195" i="48"/>
  <c r="AM195" i="48"/>
  <c r="AN195" i="48"/>
  <c r="AO195" i="48"/>
  <c r="AP195" i="48"/>
  <c r="AR195" i="48"/>
  <c r="AS195" i="48"/>
  <c r="AT195" i="48"/>
  <c r="AU195" i="48"/>
  <c r="AW195" i="48"/>
  <c r="AY195" i="48"/>
  <c r="A196" i="48"/>
  <c r="B196" i="48"/>
  <c r="D196" i="48"/>
  <c r="E196" i="48"/>
  <c r="F196" i="48"/>
  <c r="G196" i="48"/>
  <c r="H196" i="48"/>
  <c r="I196" i="48"/>
  <c r="J196" i="48"/>
  <c r="K196" i="48"/>
  <c r="L196" i="48"/>
  <c r="N196" i="48"/>
  <c r="O196" i="48"/>
  <c r="Q196" i="48"/>
  <c r="R196" i="48"/>
  <c r="S196" i="48"/>
  <c r="U196" i="48"/>
  <c r="V196" i="48"/>
  <c r="W196" i="48"/>
  <c r="X196" i="48"/>
  <c r="Y196" i="48"/>
  <c r="Z196" i="48"/>
  <c r="AA196" i="48"/>
  <c r="AC196" i="48"/>
  <c r="AD196" i="48"/>
  <c r="AE196" i="48"/>
  <c r="AF196" i="48"/>
  <c r="AG196" i="48"/>
  <c r="AH196" i="48"/>
  <c r="AI196" i="48"/>
  <c r="AJ196" i="48"/>
  <c r="AK196" i="48"/>
  <c r="AM196" i="48"/>
  <c r="AN196" i="48"/>
  <c r="AO196" i="48"/>
  <c r="AP196" i="48"/>
  <c r="AR196" i="48"/>
  <c r="AS196" i="48"/>
  <c r="AT196" i="48"/>
  <c r="AU196" i="48"/>
  <c r="AW196" i="48"/>
  <c r="AY196" i="48"/>
  <c r="A197" i="48"/>
  <c r="B197" i="48"/>
  <c r="D197" i="48"/>
  <c r="E197" i="48"/>
  <c r="F197" i="48"/>
  <c r="G197" i="48"/>
  <c r="H197" i="48"/>
  <c r="I197" i="48"/>
  <c r="J197" i="48"/>
  <c r="K197" i="48"/>
  <c r="L197" i="48"/>
  <c r="N197" i="48"/>
  <c r="O197" i="48"/>
  <c r="Q197" i="48"/>
  <c r="R197" i="48"/>
  <c r="S197" i="48"/>
  <c r="U197" i="48"/>
  <c r="V197" i="48"/>
  <c r="W197" i="48"/>
  <c r="X197" i="48"/>
  <c r="Y197" i="48"/>
  <c r="Z197" i="48"/>
  <c r="AA197" i="48"/>
  <c r="AC197" i="48"/>
  <c r="AD197" i="48"/>
  <c r="AE197" i="48"/>
  <c r="AF197" i="48"/>
  <c r="AG197" i="48"/>
  <c r="AH197" i="48"/>
  <c r="AI197" i="48"/>
  <c r="AJ197" i="48"/>
  <c r="AK197" i="48"/>
  <c r="AM197" i="48"/>
  <c r="AN197" i="48"/>
  <c r="AO197" i="48"/>
  <c r="AP197" i="48"/>
  <c r="AR197" i="48"/>
  <c r="AS197" i="48"/>
  <c r="AT197" i="48"/>
  <c r="AU197" i="48"/>
  <c r="AW197" i="48"/>
  <c r="AY197" i="48"/>
  <c r="A198" i="48"/>
  <c r="B198" i="48"/>
  <c r="D198" i="48"/>
  <c r="E198" i="48"/>
  <c r="F198" i="48"/>
  <c r="G198" i="48"/>
  <c r="H198" i="48"/>
  <c r="I198" i="48"/>
  <c r="J198" i="48"/>
  <c r="K198" i="48"/>
  <c r="L198" i="48"/>
  <c r="N198" i="48"/>
  <c r="O198" i="48"/>
  <c r="Q198" i="48"/>
  <c r="R198" i="48"/>
  <c r="S198" i="48"/>
  <c r="U198" i="48"/>
  <c r="V198" i="48"/>
  <c r="W198" i="48"/>
  <c r="X198" i="48"/>
  <c r="Y198" i="48"/>
  <c r="Z198" i="48"/>
  <c r="AA198" i="48"/>
  <c r="AC198" i="48"/>
  <c r="AD198" i="48"/>
  <c r="AE198" i="48"/>
  <c r="AF198" i="48"/>
  <c r="AG198" i="48"/>
  <c r="AH198" i="48"/>
  <c r="AI198" i="48"/>
  <c r="AJ198" i="48"/>
  <c r="AK198" i="48"/>
  <c r="AM198" i="48"/>
  <c r="AN198" i="48"/>
  <c r="AO198" i="48"/>
  <c r="AP198" i="48"/>
  <c r="AR198" i="48"/>
  <c r="AS198" i="48"/>
  <c r="AT198" i="48"/>
  <c r="AU198" i="48"/>
  <c r="AW198" i="48"/>
  <c r="AY198" i="48"/>
  <c r="A199" i="48"/>
  <c r="B199" i="48"/>
  <c r="D199" i="48"/>
  <c r="E199" i="48"/>
  <c r="F199" i="48"/>
  <c r="G199" i="48"/>
  <c r="H199" i="48"/>
  <c r="I199" i="48"/>
  <c r="J199" i="48"/>
  <c r="K199" i="48"/>
  <c r="L199" i="48"/>
  <c r="N199" i="48"/>
  <c r="O199" i="48"/>
  <c r="Q199" i="48"/>
  <c r="R199" i="48"/>
  <c r="S199" i="48"/>
  <c r="U199" i="48"/>
  <c r="V199" i="48"/>
  <c r="W199" i="48"/>
  <c r="X199" i="48"/>
  <c r="Y199" i="48"/>
  <c r="Z199" i="48"/>
  <c r="AA199" i="48"/>
  <c r="AC199" i="48"/>
  <c r="AD199" i="48"/>
  <c r="AE199" i="48"/>
  <c r="AF199" i="48"/>
  <c r="AG199" i="48"/>
  <c r="AH199" i="48"/>
  <c r="AI199" i="48"/>
  <c r="AJ199" i="48"/>
  <c r="AK199" i="48"/>
  <c r="AM199" i="48"/>
  <c r="AN199" i="48"/>
  <c r="AO199" i="48"/>
  <c r="AP199" i="48"/>
  <c r="AR199" i="48"/>
  <c r="AS199" i="48"/>
  <c r="AT199" i="48"/>
  <c r="AU199" i="48"/>
  <c r="AW199" i="48"/>
  <c r="AY199" i="48"/>
  <c r="A200" i="48"/>
  <c r="B200" i="48"/>
  <c r="D200" i="48"/>
  <c r="E200" i="48"/>
  <c r="F200" i="48"/>
  <c r="G200" i="48"/>
  <c r="H200" i="48"/>
  <c r="I200" i="48"/>
  <c r="J200" i="48"/>
  <c r="K200" i="48"/>
  <c r="L200" i="48"/>
  <c r="N200" i="48"/>
  <c r="O200" i="48"/>
  <c r="Q200" i="48"/>
  <c r="R200" i="48"/>
  <c r="S200" i="48"/>
  <c r="U200" i="48"/>
  <c r="V200" i="48"/>
  <c r="W200" i="48"/>
  <c r="X200" i="48"/>
  <c r="Y200" i="48"/>
  <c r="Z200" i="48"/>
  <c r="AA200" i="48"/>
  <c r="AC200" i="48"/>
  <c r="AD200" i="48"/>
  <c r="AE200" i="48"/>
  <c r="AF200" i="48"/>
  <c r="AG200" i="48"/>
  <c r="AH200" i="48"/>
  <c r="AI200" i="48"/>
  <c r="AJ200" i="48"/>
  <c r="AK200" i="48"/>
  <c r="AM200" i="48"/>
  <c r="AN200" i="48"/>
  <c r="AO200" i="48"/>
  <c r="AP200" i="48"/>
  <c r="AR200" i="48"/>
  <c r="AS200" i="48"/>
  <c r="AT200" i="48"/>
  <c r="AU200" i="48"/>
  <c r="AW200" i="48"/>
  <c r="AY200" i="48"/>
  <c r="A201" i="48"/>
  <c r="B201" i="48"/>
  <c r="D201" i="48"/>
  <c r="E201" i="48"/>
  <c r="F201" i="48"/>
  <c r="G201" i="48"/>
  <c r="H201" i="48"/>
  <c r="I201" i="48"/>
  <c r="J201" i="48"/>
  <c r="K201" i="48"/>
  <c r="L201" i="48"/>
  <c r="N201" i="48"/>
  <c r="O201" i="48"/>
  <c r="Q201" i="48"/>
  <c r="R201" i="48"/>
  <c r="S201" i="48"/>
  <c r="U201" i="48"/>
  <c r="V201" i="48"/>
  <c r="W201" i="48"/>
  <c r="X201" i="48"/>
  <c r="Y201" i="48"/>
  <c r="Z201" i="48"/>
  <c r="AA201" i="48"/>
  <c r="AC201" i="48"/>
  <c r="AD201" i="48"/>
  <c r="AE201" i="48"/>
  <c r="AF201" i="48"/>
  <c r="AG201" i="48"/>
  <c r="AH201" i="48"/>
  <c r="AI201" i="48"/>
  <c r="AJ201" i="48"/>
  <c r="AK201" i="48"/>
  <c r="AM201" i="48"/>
  <c r="AN201" i="48"/>
  <c r="AO201" i="48"/>
  <c r="AP201" i="48"/>
  <c r="AR201" i="48"/>
  <c r="AS201" i="48"/>
  <c r="AT201" i="48"/>
  <c r="AU201" i="48"/>
  <c r="AW201" i="48"/>
  <c r="AY201" i="48"/>
  <c r="A202" i="48"/>
  <c r="B202" i="48"/>
  <c r="D202" i="48"/>
  <c r="E202" i="48"/>
  <c r="F202" i="48"/>
  <c r="G202" i="48"/>
  <c r="H202" i="48"/>
  <c r="I202" i="48"/>
  <c r="J202" i="48"/>
  <c r="K202" i="48"/>
  <c r="L202" i="48"/>
  <c r="N202" i="48"/>
  <c r="O202" i="48"/>
  <c r="Q202" i="48"/>
  <c r="R202" i="48"/>
  <c r="S202" i="48"/>
  <c r="U202" i="48"/>
  <c r="V202" i="48"/>
  <c r="W202" i="48"/>
  <c r="X202" i="48"/>
  <c r="Y202" i="48"/>
  <c r="Z202" i="48"/>
  <c r="AA202" i="48"/>
  <c r="AC202" i="48"/>
  <c r="AD202" i="48"/>
  <c r="AE202" i="48"/>
  <c r="AF202" i="48"/>
  <c r="AG202" i="48"/>
  <c r="AH202" i="48"/>
  <c r="AI202" i="48"/>
  <c r="AJ202" i="48"/>
  <c r="AK202" i="48"/>
  <c r="AM202" i="48"/>
  <c r="AN202" i="48"/>
  <c r="AO202" i="48"/>
  <c r="AP202" i="48"/>
  <c r="AR202" i="48"/>
  <c r="AS202" i="48"/>
  <c r="AT202" i="48"/>
  <c r="AU202" i="48"/>
  <c r="AW202" i="48"/>
  <c r="AY202" i="48"/>
  <c r="A203" i="48"/>
  <c r="B203" i="48"/>
  <c r="D203" i="48"/>
  <c r="E203" i="48"/>
  <c r="F203" i="48"/>
  <c r="G203" i="48"/>
  <c r="H203" i="48"/>
  <c r="I203" i="48"/>
  <c r="J203" i="48"/>
  <c r="K203" i="48"/>
  <c r="L203" i="48"/>
  <c r="N203" i="48"/>
  <c r="O203" i="48"/>
  <c r="Q203" i="48"/>
  <c r="R203" i="48"/>
  <c r="S203" i="48"/>
  <c r="U203" i="48"/>
  <c r="V203" i="48"/>
  <c r="W203" i="48"/>
  <c r="X203" i="48"/>
  <c r="Y203" i="48"/>
  <c r="Z203" i="48"/>
  <c r="AA203" i="48"/>
  <c r="AC203" i="48"/>
  <c r="AD203" i="48"/>
  <c r="AE203" i="48"/>
  <c r="AF203" i="48"/>
  <c r="AG203" i="48"/>
  <c r="AH203" i="48"/>
  <c r="AI203" i="48"/>
  <c r="AJ203" i="48"/>
  <c r="AK203" i="48"/>
  <c r="AM203" i="48"/>
  <c r="AN203" i="48"/>
  <c r="AO203" i="48"/>
  <c r="AP203" i="48"/>
  <c r="AR203" i="48"/>
  <c r="AS203" i="48"/>
  <c r="AT203" i="48"/>
  <c r="AU203" i="48"/>
  <c r="AW203" i="48"/>
  <c r="AY203" i="48"/>
  <c r="A204" i="48"/>
  <c r="B204" i="48"/>
  <c r="D204" i="48"/>
  <c r="E204" i="48"/>
  <c r="F204" i="48"/>
  <c r="G204" i="48"/>
  <c r="H204" i="48"/>
  <c r="I204" i="48"/>
  <c r="J204" i="48"/>
  <c r="K204" i="48"/>
  <c r="L204" i="48"/>
  <c r="N204" i="48"/>
  <c r="O204" i="48"/>
  <c r="Q204" i="48"/>
  <c r="R204" i="48"/>
  <c r="S204" i="48"/>
  <c r="U204" i="48"/>
  <c r="V204" i="48"/>
  <c r="W204" i="48"/>
  <c r="X204" i="48"/>
  <c r="Y204" i="48"/>
  <c r="Z204" i="48"/>
  <c r="AA204" i="48"/>
  <c r="AC204" i="48"/>
  <c r="AD204" i="48"/>
  <c r="AE204" i="48"/>
  <c r="AF204" i="48"/>
  <c r="AG204" i="48"/>
  <c r="AH204" i="48"/>
  <c r="AI204" i="48"/>
  <c r="AJ204" i="48"/>
  <c r="AK204" i="48"/>
  <c r="AM204" i="48"/>
  <c r="AN204" i="48"/>
  <c r="AO204" i="48"/>
  <c r="AP204" i="48"/>
  <c r="AR204" i="48"/>
  <c r="AS204" i="48"/>
  <c r="AT204" i="48"/>
  <c r="AU204" i="48"/>
  <c r="AW204" i="48"/>
  <c r="AY204" i="48"/>
  <c r="A205" i="48"/>
  <c r="B205" i="48"/>
  <c r="D205" i="48"/>
  <c r="E205" i="48"/>
  <c r="F205" i="48"/>
  <c r="G205" i="48"/>
  <c r="H205" i="48"/>
  <c r="I205" i="48"/>
  <c r="J205" i="48"/>
  <c r="K205" i="48"/>
  <c r="L205" i="48"/>
  <c r="N205" i="48"/>
  <c r="O205" i="48"/>
  <c r="Q205" i="48"/>
  <c r="R205" i="48"/>
  <c r="S205" i="48"/>
  <c r="U205" i="48"/>
  <c r="V205" i="48"/>
  <c r="W205" i="48"/>
  <c r="X205" i="48"/>
  <c r="Y205" i="48"/>
  <c r="Z205" i="48"/>
  <c r="AA205" i="48"/>
  <c r="AC205" i="48"/>
  <c r="AD205" i="48"/>
  <c r="AE205" i="48"/>
  <c r="AF205" i="48"/>
  <c r="AG205" i="48"/>
  <c r="AH205" i="48"/>
  <c r="AI205" i="48"/>
  <c r="AJ205" i="48"/>
  <c r="AK205" i="48"/>
  <c r="AM205" i="48"/>
  <c r="AN205" i="48"/>
  <c r="AO205" i="48"/>
  <c r="AP205" i="48"/>
  <c r="AR205" i="48"/>
  <c r="AS205" i="48"/>
  <c r="AT205" i="48"/>
  <c r="AU205" i="48"/>
  <c r="AW205" i="48"/>
  <c r="AY205" i="48"/>
  <c r="A206" i="48"/>
  <c r="B206" i="48"/>
  <c r="D206" i="48"/>
  <c r="E206" i="48"/>
  <c r="F206" i="48"/>
  <c r="G206" i="48"/>
  <c r="H206" i="48"/>
  <c r="I206" i="48"/>
  <c r="J206" i="48"/>
  <c r="K206" i="48"/>
  <c r="L206" i="48"/>
  <c r="N206" i="48"/>
  <c r="O206" i="48"/>
  <c r="Q206" i="48"/>
  <c r="R206" i="48"/>
  <c r="S206" i="48"/>
  <c r="U206" i="48"/>
  <c r="V206" i="48"/>
  <c r="W206" i="48"/>
  <c r="X206" i="48"/>
  <c r="Y206" i="48"/>
  <c r="Z206" i="48"/>
  <c r="AA206" i="48"/>
  <c r="AC206" i="48"/>
  <c r="AD206" i="48"/>
  <c r="AE206" i="48"/>
  <c r="AF206" i="48"/>
  <c r="AG206" i="48"/>
  <c r="AH206" i="48"/>
  <c r="AI206" i="48"/>
  <c r="AJ206" i="48"/>
  <c r="AK206" i="48"/>
  <c r="AM206" i="48"/>
  <c r="AN206" i="48"/>
  <c r="AO206" i="48"/>
  <c r="AP206" i="48"/>
  <c r="AR206" i="48"/>
  <c r="AS206" i="48"/>
  <c r="AT206" i="48"/>
  <c r="AU206" i="48"/>
  <c r="AW206" i="48"/>
  <c r="AY206" i="48"/>
  <c r="A207" i="48"/>
  <c r="B207" i="48"/>
  <c r="D207" i="48"/>
  <c r="E207" i="48"/>
  <c r="F207" i="48"/>
  <c r="G207" i="48"/>
  <c r="H207" i="48"/>
  <c r="I207" i="48"/>
  <c r="J207" i="48"/>
  <c r="K207" i="48"/>
  <c r="L207" i="48"/>
  <c r="N207" i="48"/>
  <c r="O207" i="48"/>
  <c r="Q207" i="48"/>
  <c r="R207" i="48"/>
  <c r="S207" i="48"/>
  <c r="U207" i="48"/>
  <c r="V207" i="48"/>
  <c r="W207" i="48"/>
  <c r="X207" i="48"/>
  <c r="Y207" i="48"/>
  <c r="Z207" i="48"/>
  <c r="AA207" i="48"/>
  <c r="AC207" i="48"/>
  <c r="AD207" i="48"/>
  <c r="AE207" i="48"/>
  <c r="AF207" i="48"/>
  <c r="AG207" i="48"/>
  <c r="AH207" i="48"/>
  <c r="AI207" i="48"/>
  <c r="AJ207" i="48"/>
  <c r="AK207" i="48"/>
  <c r="AM207" i="48"/>
  <c r="AN207" i="48"/>
  <c r="AO207" i="48"/>
  <c r="AP207" i="48"/>
  <c r="AR207" i="48"/>
  <c r="AS207" i="48"/>
  <c r="AT207" i="48"/>
  <c r="AU207" i="48"/>
  <c r="AW207" i="48"/>
  <c r="AY207" i="48"/>
  <c r="A208" i="48"/>
  <c r="B208" i="48"/>
  <c r="D208" i="48"/>
  <c r="E208" i="48"/>
  <c r="F208" i="48"/>
  <c r="G208" i="48"/>
  <c r="H208" i="48"/>
  <c r="I208" i="48"/>
  <c r="J208" i="48"/>
  <c r="K208" i="48"/>
  <c r="L208" i="48"/>
  <c r="N208" i="48"/>
  <c r="O208" i="48"/>
  <c r="Q208" i="48"/>
  <c r="R208" i="48"/>
  <c r="S208" i="48"/>
  <c r="U208" i="48"/>
  <c r="V208" i="48"/>
  <c r="W208" i="48"/>
  <c r="X208" i="48"/>
  <c r="Y208" i="48"/>
  <c r="Z208" i="48"/>
  <c r="AA208" i="48"/>
  <c r="AC208" i="48"/>
  <c r="AD208" i="48"/>
  <c r="AE208" i="48"/>
  <c r="AF208" i="48"/>
  <c r="AG208" i="48"/>
  <c r="AH208" i="48"/>
  <c r="AI208" i="48"/>
  <c r="AJ208" i="48"/>
  <c r="AK208" i="48"/>
  <c r="AM208" i="48"/>
  <c r="AN208" i="48"/>
  <c r="AO208" i="48"/>
  <c r="AP208" i="48"/>
  <c r="AR208" i="48"/>
  <c r="AS208" i="48"/>
  <c r="AT208" i="48"/>
  <c r="AU208" i="48"/>
  <c r="AW208" i="48"/>
  <c r="AY208" i="48"/>
  <c r="A209" i="48"/>
  <c r="B209" i="48"/>
  <c r="D209" i="48"/>
  <c r="E209" i="48"/>
  <c r="F209" i="48"/>
  <c r="G209" i="48"/>
  <c r="H209" i="48"/>
  <c r="I209" i="48"/>
  <c r="J209" i="48"/>
  <c r="K209" i="48"/>
  <c r="L209" i="48"/>
  <c r="N209" i="48"/>
  <c r="O209" i="48"/>
  <c r="Q209" i="48"/>
  <c r="R209" i="48"/>
  <c r="S209" i="48"/>
  <c r="U209" i="48"/>
  <c r="V209" i="48"/>
  <c r="W209" i="48"/>
  <c r="X209" i="48"/>
  <c r="Y209" i="48"/>
  <c r="Z209" i="48"/>
  <c r="AA209" i="48"/>
  <c r="AC209" i="48"/>
  <c r="AD209" i="48"/>
  <c r="AE209" i="48"/>
  <c r="AF209" i="48"/>
  <c r="AG209" i="48"/>
  <c r="AH209" i="48"/>
  <c r="AI209" i="48"/>
  <c r="AJ209" i="48"/>
  <c r="AK209" i="48"/>
  <c r="AM209" i="48"/>
  <c r="AN209" i="48"/>
  <c r="AO209" i="48"/>
  <c r="AP209" i="48"/>
  <c r="AR209" i="48"/>
  <c r="AS209" i="48"/>
  <c r="AT209" i="48"/>
  <c r="AU209" i="48"/>
  <c r="AW209" i="48"/>
  <c r="AY209" i="48"/>
  <c r="A210" i="48"/>
  <c r="B210" i="48"/>
  <c r="D210" i="48"/>
  <c r="E210" i="48"/>
  <c r="F210" i="48"/>
  <c r="G210" i="48"/>
  <c r="H210" i="48"/>
  <c r="I210" i="48"/>
  <c r="J210" i="48"/>
  <c r="K210" i="48"/>
  <c r="L210" i="48"/>
  <c r="N210" i="48"/>
  <c r="O210" i="48"/>
  <c r="Q210" i="48"/>
  <c r="R210" i="48"/>
  <c r="S210" i="48"/>
  <c r="U210" i="48"/>
  <c r="V210" i="48"/>
  <c r="W210" i="48"/>
  <c r="X210" i="48"/>
  <c r="Y210" i="48"/>
  <c r="Z210" i="48"/>
  <c r="AA210" i="48"/>
  <c r="AC210" i="48"/>
  <c r="AD210" i="48"/>
  <c r="AE210" i="48"/>
  <c r="AF210" i="48"/>
  <c r="AG210" i="48"/>
  <c r="AH210" i="48"/>
  <c r="AI210" i="48"/>
  <c r="AJ210" i="48"/>
  <c r="AK210" i="48"/>
  <c r="AM210" i="48"/>
  <c r="AN210" i="48"/>
  <c r="AO210" i="48"/>
  <c r="AP210" i="48"/>
  <c r="AR210" i="48"/>
  <c r="AS210" i="48"/>
  <c r="AT210" i="48"/>
  <c r="AU210" i="48"/>
  <c r="AW210" i="48"/>
  <c r="AY210" i="48"/>
  <c r="A211" i="48"/>
  <c r="B211" i="48"/>
  <c r="D211" i="48"/>
  <c r="E211" i="48"/>
  <c r="F211" i="48"/>
  <c r="G211" i="48"/>
  <c r="H211" i="48"/>
  <c r="I211" i="48"/>
  <c r="J211" i="48"/>
  <c r="K211" i="48"/>
  <c r="L211" i="48"/>
  <c r="N211" i="48"/>
  <c r="O211" i="48"/>
  <c r="Q211" i="48"/>
  <c r="R211" i="48"/>
  <c r="S211" i="48"/>
  <c r="U211" i="48"/>
  <c r="V211" i="48"/>
  <c r="W211" i="48"/>
  <c r="X211" i="48"/>
  <c r="Y211" i="48"/>
  <c r="Z211" i="48"/>
  <c r="AA211" i="48"/>
  <c r="AC211" i="48"/>
  <c r="AD211" i="48"/>
  <c r="AE211" i="48"/>
  <c r="AF211" i="48"/>
  <c r="AG211" i="48"/>
  <c r="AH211" i="48"/>
  <c r="AI211" i="48"/>
  <c r="AJ211" i="48"/>
  <c r="AK211" i="48"/>
  <c r="AM211" i="48"/>
  <c r="AN211" i="48"/>
  <c r="AO211" i="48"/>
  <c r="AP211" i="48"/>
  <c r="AR211" i="48"/>
  <c r="AS211" i="48"/>
  <c r="AT211" i="48"/>
  <c r="AU211" i="48"/>
  <c r="AW211" i="48"/>
  <c r="AY211" i="48"/>
  <c r="A212" i="48"/>
  <c r="B212" i="48"/>
  <c r="D212" i="48"/>
  <c r="E212" i="48"/>
  <c r="F212" i="48"/>
  <c r="G212" i="48"/>
  <c r="H212" i="48"/>
  <c r="I212" i="48"/>
  <c r="J212" i="48"/>
  <c r="K212" i="48"/>
  <c r="L212" i="48"/>
  <c r="N212" i="48"/>
  <c r="O212" i="48"/>
  <c r="Q212" i="48"/>
  <c r="R212" i="48"/>
  <c r="S212" i="48"/>
  <c r="U212" i="48"/>
  <c r="V212" i="48"/>
  <c r="W212" i="48"/>
  <c r="X212" i="48"/>
  <c r="Y212" i="48"/>
  <c r="Z212" i="48"/>
  <c r="AA212" i="48"/>
  <c r="AC212" i="48"/>
  <c r="AD212" i="48"/>
  <c r="AE212" i="48"/>
  <c r="AF212" i="48"/>
  <c r="AG212" i="48"/>
  <c r="AH212" i="48"/>
  <c r="AI212" i="48"/>
  <c r="AJ212" i="48"/>
  <c r="AK212" i="48"/>
  <c r="AM212" i="48"/>
  <c r="AN212" i="48"/>
  <c r="AO212" i="48"/>
  <c r="AP212" i="48"/>
  <c r="AR212" i="48"/>
  <c r="AS212" i="48"/>
  <c r="AT212" i="48"/>
  <c r="AU212" i="48"/>
  <c r="AW212" i="48"/>
  <c r="AY212" i="48"/>
  <c r="A213" i="48"/>
  <c r="B213" i="48"/>
  <c r="D213" i="48"/>
  <c r="E213" i="48"/>
  <c r="F213" i="48"/>
  <c r="G213" i="48"/>
  <c r="H213" i="48"/>
  <c r="I213" i="48"/>
  <c r="J213" i="48"/>
  <c r="K213" i="48"/>
  <c r="L213" i="48"/>
  <c r="N213" i="48"/>
  <c r="O213" i="48"/>
  <c r="Q213" i="48"/>
  <c r="R213" i="48"/>
  <c r="S213" i="48"/>
  <c r="U213" i="48"/>
  <c r="V213" i="48"/>
  <c r="W213" i="48"/>
  <c r="X213" i="48"/>
  <c r="Y213" i="48"/>
  <c r="Z213" i="48"/>
  <c r="AA213" i="48"/>
  <c r="AC213" i="48"/>
  <c r="AD213" i="48"/>
  <c r="AE213" i="48"/>
  <c r="AF213" i="48"/>
  <c r="AG213" i="48"/>
  <c r="AH213" i="48"/>
  <c r="AI213" i="48"/>
  <c r="AJ213" i="48"/>
  <c r="AK213" i="48"/>
  <c r="AM213" i="48"/>
  <c r="AN213" i="48"/>
  <c r="AO213" i="48"/>
  <c r="AP213" i="48"/>
  <c r="AR213" i="48"/>
  <c r="AS213" i="48"/>
  <c r="AT213" i="48"/>
  <c r="AU213" i="48"/>
  <c r="AW213" i="48"/>
  <c r="AY213" i="48"/>
  <c r="A214" i="48"/>
  <c r="B214" i="48"/>
  <c r="D214" i="48"/>
  <c r="E214" i="48"/>
  <c r="F214" i="48"/>
  <c r="G214" i="48"/>
  <c r="H214" i="48"/>
  <c r="I214" i="48"/>
  <c r="J214" i="48"/>
  <c r="K214" i="48"/>
  <c r="L214" i="48"/>
  <c r="N214" i="48"/>
  <c r="O214" i="48"/>
  <c r="Q214" i="48"/>
  <c r="R214" i="48"/>
  <c r="S214" i="48"/>
  <c r="U214" i="48"/>
  <c r="V214" i="48"/>
  <c r="W214" i="48"/>
  <c r="X214" i="48"/>
  <c r="Y214" i="48"/>
  <c r="Z214" i="48"/>
  <c r="AA214" i="48"/>
  <c r="AC214" i="48"/>
  <c r="AD214" i="48"/>
  <c r="AE214" i="48"/>
  <c r="AF214" i="48"/>
  <c r="AG214" i="48"/>
  <c r="AH214" i="48"/>
  <c r="AI214" i="48"/>
  <c r="AJ214" i="48"/>
  <c r="AK214" i="48"/>
  <c r="AM214" i="48"/>
  <c r="AN214" i="48"/>
  <c r="AO214" i="48"/>
  <c r="AP214" i="48"/>
  <c r="AR214" i="48"/>
  <c r="AS214" i="48"/>
  <c r="AT214" i="48"/>
  <c r="AU214" i="48"/>
  <c r="AW214" i="48"/>
  <c r="AY214" i="48"/>
  <c r="A215" i="48"/>
  <c r="B215" i="48"/>
  <c r="D215" i="48"/>
  <c r="E215" i="48"/>
  <c r="F215" i="48"/>
  <c r="G215" i="48"/>
  <c r="H215" i="48"/>
  <c r="I215" i="48"/>
  <c r="J215" i="48"/>
  <c r="K215" i="48"/>
  <c r="L215" i="48"/>
  <c r="N215" i="48"/>
  <c r="O215" i="48"/>
  <c r="Q215" i="48"/>
  <c r="R215" i="48"/>
  <c r="S215" i="48"/>
  <c r="U215" i="48"/>
  <c r="V215" i="48"/>
  <c r="W215" i="48"/>
  <c r="X215" i="48"/>
  <c r="Y215" i="48"/>
  <c r="Z215" i="48"/>
  <c r="AA215" i="48"/>
  <c r="AC215" i="48"/>
  <c r="AD215" i="48"/>
  <c r="AE215" i="48"/>
  <c r="AF215" i="48"/>
  <c r="AG215" i="48"/>
  <c r="AH215" i="48"/>
  <c r="AI215" i="48"/>
  <c r="AJ215" i="48"/>
  <c r="AK215" i="48"/>
  <c r="AM215" i="48"/>
  <c r="AN215" i="48"/>
  <c r="AO215" i="48"/>
  <c r="AP215" i="48"/>
  <c r="AR215" i="48"/>
  <c r="AS215" i="48"/>
  <c r="AT215" i="48"/>
  <c r="AU215" i="48"/>
  <c r="AW215" i="48"/>
  <c r="AY215" i="48"/>
  <c r="A216" i="48"/>
  <c r="B216" i="48"/>
  <c r="D216" i="48"/>
  <c r="E216" i="48"/>
  <c r="F216" i="48"/>
  <c r="G216" i="48"/>
  <c r="H216" i="48"/>
  <c r="I216" i="48"/>
  <c r="J216" i="48"/>
  <c r="K216" i="48"/>
  <c r="L216" i="48"/>
  <c r="N216" i="48"/>
  <c r="O216" i="48"/>
  <c r="Q216" i="48"/>
  <c r="R216" i="48"/>
  <c r="S216" i="48"/>
  <c r="U216" i="48"/>
  <c r="V216" i="48"/>
  <c r="W216" i="48"/>
  <c r="X216" i="48"/>
  <c r="Y216" i="48"/>
  <c r="Z216" i="48"/>
  <c r="AA216" i="48"/>
  <c r="AC216" i="48"/>
  <c r="AD216" i="48"/>
  <c r="AE216" i="48"/>
  <c r="AF216" i="48"/>
  <c r="AG216" i="48"/>
  <c r="AH216" i="48"/>
  <c r="AI216" i="48"/>
  <c r="AJ216" i="48"/>
  <c r="AK216" i="48"/>
  <c r="AM216" i="48"/>
  <c r="AN216" i="48"/>
  <c r="AO216" i="48"/>
  <c r="AP216" i="48"/>
  <c r="AR216" i="48"/>
  <c r="AS216" i="48"/>
  <c r="AT216" i="48"/>
  <c r="AU216" i="48"/>
  <c r="AW216" i="48"/>
  <c r="AY216" i="48"/>
  <c r="A217" i="48"/>
  <c r="B217" i="48"/>
  <c r="D217" i="48"/>
  <c r="E217" i="48"/>
  <c r="F217" i="48"/>
  <c r="G217" i="48"/>
  <c r="H217" i="48"/>
  <c r="I217" i="48"/>
  <c r="J217" i="48"/>
  <c r="K217" i="48"/>
  <c r="L217" i="48"/>
  <c r="N217" i="48"/>
  <c r="O217" i="48"/>
  <c r="Q217" i="48"/>
  <c r="R217" i="48"/>
  <c r="S217" i="48"/>
  <c r="U217" i="48"/>
  <c r="V217" i="48"/>
  <c r="W217" i="48"/>
  <c r="X217" i="48"/>
  <c r="Y217" i="48"/>
  <c r="Z217" i="48"/>
  <c r="AA217" i="48"/>
  <c r="AC217" i="48"/>
  <c r="AD217" i="48"/>
  <c r="AE217" i="48"/>
  <c r="AF217" i="48"/>
  <c r="AG217" i="48"/>
  <c r="AH217" i="48"/>
  <c r="AI217" i="48"/>
  <c r="AJ217" i="48"/>
  <c r="AK217" i="48"/>
  <c r="AM217" i="48"/>
  <c r="AN217" i="48"/>
  <c r="AO217" i="48"/>
  <c r="AP217" i="48"/>
  <c r="AR217" i="48"/>
  <c r="AS217" i="48"/>
  <c r="AT217" i="48"/>
  <c r="AU217" i="48"/>
  <c r="AW217" i="48"/>
  <c r="AY217" i="48"/>
  <c r="A218" i="48"/>
  <c r="B218" i="48"/>
  <c r="D218" i="48"/>
  <c r="E218" i="48"/>
  <c r="F218" i="48"/>
  <c r="G218" i="48"/>
  <c r="H218" i="48"/>
  <c r="I218" i="48"/>
  <c r="J218" i="48"/>
  <c r="K218" i="48"/>
  <c r="L218" i="48"/>
  <c r="N218" i="48"/>
  <c r="O218" i="48"/>
  <c r="Q218" i="48"/>
  <c r="R218" i="48"/>
  <c r="S218" i="48"/>
  <c r="U218" i="48"/>
  <c r="V218" i="48"/>
  <c r="W218" i="48"/>
  <c r="X218" i="48"/>
  <c r="Y218" i="48"/>
  <c r="Z218" i="48"/>
  <c r="AA218" i="48"/>
  <c r="AC218" i="48"/>
  <c r="AD218" i="48"/>
  <c r="AE218" i="48"/>
  <c r="AF218" i="48"/>
  <c r="AG218" i="48"/>
  <c r="AH218" i="48"/>
  <c r="AI218" i="48"/>
  <c r="AJ218" i="48"/>
  <c r="AK218" i="48"/>
  <c r="AM218" i="48"/>
  <c r="AN218" i="48"/>
  <c r="AO218" i="48"/>
  <c r="AP218" i="48"/>
  <c r="AR218" i="48"/>
  <c r="AS218" i="48"/>
  <c r="AT218" i="48"/>
  <c r="AU218" i="48"/>
  <c r="AW218" i="48"/>
  <c r="AY218" i="48"/>
  <c r="A219" i="48"/>
  <c r="B219" i="48"/>
  <c r="D219" i="48"/>
  <c r="E219" i="48"/>
  <c r="F219" i="48"/>
  <c r="G219" i="48"/>
  <c r="H219" i="48"/>
  <c r="I219" i="48"/>
  <c r="J219" i="48"/>
  <c r="K219" i="48"/>
  <c r="L219" i="48"/>
  <c r="N219" i="48"/>
  <c r="O219" i="48"/>
  <c r="Q219" i="48"/>
  <c r="R219" i="48"/>
  <c r="S219" i="48"/>
  <c r="U219" i="48"/>
  <c r="V219" i="48"/>
  <c r="W219" i="48"/>
  <c r="X219" i="48"/>
  <c r="Y219" i="48"/>
  <c r="Z219" i="48"/>
  <c r="AA219" i="48"/>
  <c r="AC219" i="48"/>
  <c r="AD219" i="48"/>
  <c r="AE219" i="48"/>
  <c r="AF219" i="48"/>
  <c r="AG219" i="48"/>
  <c r="AH219" i="48"/>
  <c r="AI219" i="48"/>
  <c r="AJ219" i="48"/>
  <c r="AK219" i="48"/>
  <c r="AM219" i="48"/>
  <c r="AN219" i="48"/>
  <c r="AO219" i="48"/>
  <c r="AP219" i="48"/>
  <c r="AR219" i="48"/>
  <c r="AS219" i="48"/>
  <c r="AT219" i="48"/>
  <c r="AU219" i="48"/>
  <c r="AW219" i="48"/>
  <c r="AY219" i="48"/>
  <c r="A220" i="48"/>
  <c r="B220" i="48"/>
  <c r="D220" i="48"/>
  <c r="E220" i="48"/>
  <c r="F220" i="48"/>
  <c r="G220" i="48"/>
  <c r="H220" i="48"/>
  <c r="I220" i="48"/>
  <c r="J220" i="48"/>
  <c r="K220" i="48"/>
  <c r="L220" i="48"/>
  <c r="N220" i="48"/>
  <c r="O220" i="48"/>
  <c r="Q220" i="48"/>
  <c r="R220" i="48"/>
  <c r="S220" i="48"/>
  <c r="U220" i="48"/>
  <c r="V220" i="48"/>
  <c r="W220" i="48"/>
  <c r="X220" i="48"/>
  <c r="Y220" i="48"/>
  <c r="Z220" i="48"/>
  <c r="AA220" i="48"/>
  <c r="AC220" i="48"/>
  <c r="AD220" i="48"/>
  <c r="AE220" i="48"/>
  <c r="AF220" i="48"/>
  <c r="AG220" i="48"/>
  <c r="AH220" i="48"/>
  <c r="AI220" i="48"/>
  <c r="AJ220" i="48"/>
  <c r="AK220" i="48"/>
  <c r="AM220" i="48"/>
  <c r="AN220" i="48"/>
  <c r="AO220" i="48"/>
  <c r="AP220" i="48"/>
  <c r="AR220" i="48"/>
  <c r="AS220" i="48"/>
  <c r="AT220" i="48"/>
  <c r="AU220" i="48"/>
  <c r="AW220" i="48"/>
  <c r="AY220" i="48"/>
  <c r="A221" i="48"/>
  <c r="B221" i="48"/>
  <c r="D221" i="48"/>
  <c r="E221" i="48"/>
  <c r="F221" i="48"/>
  <c r="G221" i="48"/>
  <c r="H221" i="48"/>
  <c r="I221" i="48"/>
  <c r="J221" i="48"/>
  <c r="K221" i="48"/>
  <c r="L221" i="48"/>
  <c r="N221" i="48"/>
  <c r="O221" i="48"/>
  <c r="Q221" i="48"/>
  <c r="R221" i="48"/>
  <c r="S221" i="48"/>
  <c r="U221" i="48"/>
  <c r="V221" i="48"/>
  <c r="W221" i="48"/>
  <c r="X221" i="48"/>
  <c r="Y221" i="48"/>
  <c r="Z221" i="48"/>
  <c r="AA221" i="48"/>
  <c r="AC221" i="48"/>
  <c r="AD221" i="48"/>
  <c r="AE221" i="48"/>
  <c r="AF221" i="48"/>
  <c r="AG221" i="48"/>
  <c r="AH221" i="48"/>
  <c r="AI221" i="48"/>
  <c r="AJ221" i="48"/>
  <c r="AK221" i="48"/>
  <c r="AM221" i="48"/>
  <c r="AN221" i="48"/>
  <c r="AO221" i="48"/>
  <c r="AP221" i="48"/>
  <c r="AR221" i="48"/>
  <c r="AS221" i="48"/>
  <c r="AT221" i="48"/>
  <c r="AU221" i="48"/>
  <c r="AW221" i="48"/>
  <c r="AY221" i="48"/>
  <c r="A222" i="48"/>
  <c r="B222" i="48"/>
  <c r="D222" i="48"/>
  <c r="E222" i="48"/>
  <c r="F222" i="48"/>
  <c r="G222" i="48"/>
  <c r="H222" i="48"/>
  <c r="I222" i="48"/>
  <c r="J222" i="48"/>
  <c r="K222" i="48"/>
  <c r="L222" i="48"/>
  <c r="N222" i="48"/>
  <c r="O222" i="48"/>
  <c r="Q222" i="48"/>
  <c r="R222" i="48"/>
  <c r="S222" i="48"/>
  <c r="U222" i="48"/>
  <c r="V222" i="48"/>
  <c r="W222" i="48"/>
  <c r="X222" i="48"/>
  <c r="Y222" i="48"/>
  <c r="Z222" i="48"/>
  <c r="AA222" i="48"/>
  <c r="AC222" i="48"/>
  <c r="AD222" i="48"/>
  <c r="AE222" i="48"/>
  <c r="AF222" i="48"/>
  <c r="AG222" i="48"/>
  <c r="AH222" i="48"/>
  <c r="AI222" i="48"/>
  <c r="AJ222" i="48"/>
  <c r="AK222" i="48"/>
  <c r="AM222" i="48"/>
  <c r="AN222" i="48"/>
  <c r="AO222" i="48"/>
  <c r="AP222" i="48"/>
  <c r="AR222" i="48"/>
  <c r="AS222" i="48"/>
  <c r="AT222" i="48"/>
  <c r="AU222" i="48"/>
  <c r="AW222" i="48"/>
  <c r="AY222" i="48"/>
  <c r="A223" i="48"/>
  <c r="B223" i="48"/>
  <c r="D223" i="48"/>
  <c r="E223" i="48"/>
  <c r="F223" i="48"/>
  <c r="G223" i="48"/>
  <c r="H223" i="48"/>
  <c r="I223" i="48"/>
  <c r="J223" i="48"/>
  <c r="K223" i="48"/>
  <c r="L223" i="48"/>
  <c r="N223" i="48"/>
  <c r="O223" i="48"/>
  <c r="Q223" i="48"/>
  <c r="R223" i="48"/>
  <c r="S223" i="48"/>
  <c r="U223" i="48"/>
  <c r="V223" i="48"/>
  <c r="W223" i="48"/>
  <c r="X223" i="48"/>
  <c r="Y223" i="48"/>
  <c r="Z223" i="48"/>
  <c r="AA223" i="48"/>
  <c r="AC223" i="48"/>
  <c r="AD223" i="48"/>
  <c r="AE223" i="48"/>
  <c r="AF223" i="48"/>
  <c r="AG223" i="48"/>
  <c r="AH223" i="48"/>
  <c r="AI223" i="48"/>
  <c r="AJ223" i="48"/>
  <c r="AK223" i="48"/>
  <c r="AM223" i="48"/>
  <c r="AN223" i="48"/>
  <c r="AO223" i="48"/>
  <c r="AP223" i="48"/>
  <c r="AR223" i="48"/>
  <c r="AS223" i="48"/>
  <c r="AT223" i="48"/>
  <c r="AU223" i="48"/>
  <c r="AW223" i="48"/>
  <c r="AY223" i="48"/>
  <c r="A224" i="48"/>
  <c r="B224" i="48"/>
  <c r="D224" i="48"/>
  <c r="E224" i="48"/>
  <c r="F224" i="48"/>
  <c r="G224" i="48"/>
  <c r="H224" i="48"/>
  <c r="I224" i="48"/>
  <c r="J224" i="48"/>
  <c r="K224" i="48"/>
  <c r="L224" i="48"/>
  <c r="N224" i="48"/>
  <c r="O224" i="48"/>
  <c r="Q224" i="48"/>
  <c r="R224" i="48"/>
  <c r="S224" i="48"/>
  <c r="U224" i="48"/>
  <c r="V224" i="48"/>
  <c r="W224" i="48"/>
  <c r="X224" i="48"/>
  <c r="Y224" i="48"/>
  <c r="Z224" i="48"/>
  <c r="AA224" i="48"/>
  <c r="AC224" i="48"/>
  <c r="AD224" i="48"/>
  <c r="AE224" i="48"/>
  <c r="AF224" i="48"/>
  <c r="AG224" i="48"/>
  <c r="AH224" i="48"/>
  <c r="AI224" i="48"/>
  <c r="AJ224" i="48"/>
  <c r="AK224" i="48"/>
  <c r="AM224" i="48"/>
  <c r="AN224" i="48"/>
  <c r="AO224" i="48"/>
  <c r="AP224" i="48"/>
  <c r="AR224" i="48"/>
  <c r="AS224" i="48"/>
  <c r="AT224" i="48"/>
  <c r="AU224" i="48"/>
  <c r="AW224" i="48"/>
  <c r="AY224" i="48"/>
  <c r="A225" i="48"/>
  <c r="B225" i="48"/>
  <c r="D225" i="48"/>
  <c r="E225" i="48"/>
  <c r="F225" i="48"/>
  <c r="G225" i="48"/>
  <c r="H225" i="48"/>
  <c r="I225" i="48"/>
  <c r="J225" i="48"/>
  <c r="K225" i="48"/>
  <c r="L225" i="48"/>
  <c r="N225" i="48"/>
  <c r="O225" i="48"/>
  <c r="Q225" i="48"/>
  <c r="R225" i="48"/>
  <c r="S225" i="48"/>
  <c r="U225" i="48"/>
  <c r="V225" i="48"/>
  <c r="W225" i="48"/>
  <c r="X225" i="48"/>
  <c r="Y225" i="48"/>
  <c r="Z225" i="48"/>
  <c r="AA225" i="48"/>
  <c r="AC225" i="48"/>
  <c r="AD225" i="48"/>
  <c r="AE225" i="48"/>
  <c r="AF225" i="48"/>
  <c r="AG225" i="48"/>
  <c r="AH225" i="48"/>
  <c r="AI225" i="48"/>
  <c r="AJ225" i="48"/>
  <c r="AK225" i="48"/>
  <c r="AM225" i="48"/>
  <c r="AN225" i="48"/>
  <c r="AO225" i="48"/>
  <c r="AP225" i="48"/>
  <c r="AR225" i="48"/>
  <c r="AS225" i="48"/>
  <c r="AT225" i="48"/>
  <c r="AU225" i="48"/>
  <c r="AW225" i="48"/>
  <c r="AY225" i="48"/>
  <c r="A226" i="48"/>
  <c r="B226" i="48"/>
  <c r="D226" i="48"/>
  <c r="E226" i="48"/>
  <c r="F226" i="48"/>
  <c r="G226" i="48"/>
  <c r="H226" i="48"/>
  <c r="I226" i="48"/>
  <c r="J226" i="48"/>
  <c r="K226" i="48"/>
  <c r="L226" i="48"/>
  <c r="N226" i="48"/>
  <c r="O226" i="48"/>
  <c r="Q226" i="48"/>
  <c r="R226" i="48"/>
  <c r="S226" i="48"/>
  <c r="U226" i="48"/>
  <c r="V226" i="48"/>
  <c r="W226" i="48"/>
  <c r="X226" i="48"/>
  <c r="Y226" i="48"/>
  <c r="Z226" i="48"/>
  <c r="AA226" i="48"/>
  <c r="AC226" i="48"/>
  <c r="AD226" i="48"/>
  <c r="AE226" i="48"/>
  <c r="AF226" i="48"/>
  <c r="AG226" i="48"/>
  <c r="AH226" i="48"/>
  <c r="AI226" i="48"/>
  <c r="AJ226" i="48"/>
  <c r="AK226" i="48"/>
  <c r="AM226" i="48"/>
  <c r="AN226" i="48"/>
  <c r="AO226" i="48"/>
  <c r="AP226" i="48"/>
  <c r="AR226" i="48"/>
  <c r="AS226" i="48"/>
  <c r="AT226" i="48"/>
  <c r="AU226" i="48"/>
  <c r="AW226" i="48"/>
  <c r="AY226" i="48"/>
  <c r="A227" i="48"/>
  <c r="B227" i="48"/>
  <c r="D227" i="48"/>
  <c r="E227" i="48"/>
  <c r="F227" i="48"/>
  <c r="G227" i="48"/>
  <c r="H227" i="48"/>
  <c r="I227" i="48"/>
  <c r="J227" i="48"/>
  <c r="K227" i="48"/>
  <c r="L227" i="48"/>
  <c r="N227" i="48"/>
  <c r="O227" i="48"/>
  <c r="Q227" i="48"/>
  <c r="R227" i="48"/>
  <c r="S227" i="48"/>
  <c r="U227" i="48"/>
  <c r="V227" i="48"/>
  <c r="W227" i="48"/>
  <c r="X227" i="48"/>
  <c r="Y227" i="48"/>
  <c r="Z227" i="48"/>
  <c r="AA227" i="48"/>
  <c r="AC227" i="48"/>
  <c r="AD227" i="48"/>
  <c r="AE227" i="48"/>
  <c r="AF227" i="48"/>
  <c r="AG227" i="48"/>
  <c r="AH227" i="48"/>
  <c r="AI227" i="48"/>
  <c r="AJ227" i="48"/>
  <c r="AK227" i="48"/>
  <c r="AM227" i="48"/>
  <c r="AN227" i="48"/>
  <c r="AO227" i="48"/>
  <c r="AP227" i="48"/>
  <c r="AR227" i="48"/>
  <c r="AS227" i="48"/>
  <c r="AT227" i="48"/>
  <c r="AU227" i="48"/>
  <c r="AW227" i="48"/>
  <c r="AY227" i="48"/>
  <c r="A228" i="48"/>
  <c r="B228" i="48"/>
  <c r="D228" i="48"/>
  <c r="E228" i="48"/>
  <c r="F228" i="48"/>
  <c r="G228" i="48"/>
  <c r="H228" i="48"/>
  <c r="I228" i="48"/>
  <c r="J228" i="48"/>
  <c r="K228" i="48"/>
  <c r="L228" i="48"/>
  <c r="N228" i="48"/>
  <c r="O228" i="48"/>
  <c r="Q228" i="48"/>
  <c r="R228" i="48"/>
  <c r="S228" i="48"/>
  <c r="U228" i="48"/>
  <c r="V228" i="48"/>
  <c r="W228" i="48"/>
  <c r="X228" i="48"/>
  <c r="Y228" i="48"/>
  <c r="Z228" i="48"/>
  <c r="AA228" i="48"/>
  <c r="AC228" i="48"/>
  <c r="AD228" i="48"/>
  <c r="AE228" i="48"/>
  <c r="AF228" i="48"/>
  <c r="AG228" i="48"/>
  <c r="AH228" i="48"/>
  <c r="AI228" i="48"/>
  <c r="AJ228" i="48"/>
  <c r="AK228" i="48"/>
  <c r="AM228" i="48"/>
  <c r="AN228" i="48"/>
  <c r="AO228" i="48"/>
  <c r="AP228" i="48"/>
  <c r="AR228" i="48"/>
  <c r="AS228" i="48"/>
  <c r="AT228" i="48"/>
  <c r="AU228" i="48"/>
  <c r="AW228" i="48"/>
  <c r="AY228" i="48"/>
  <c r="A229" i="48"/>
  <c r="B229" i="48"/>
  <c r="D229" i="48"/>
  <c r="E229" i="48"/>
  <c r="F229" i="48"/>
  <c r="G229" i="48"/>
  <c r="H229" i="48"/>
  <c r="I229" i="48"/>
  <c r="J229" i="48"/>
  <c r="K229" i="48"/>
  <c r="L229" i="48"/>
  <c r="N229" i="48"/>
  <c r="O229" i="48"/>
  <c r="Q229" i="48"/>
  <c r="R229" i="48"/>
  <c r="S229" i="48"/>
  <c r="U229" i="48"/>
  <c r="V229" i="48"/>
  <c r="W229" i="48"/>
  <c r="X229" i="48"/>
  <c r="Y229" i="48"/>
  <c r="Z229" i="48"/>
  <c r="AA229" i="48"/>
  <c r="AC229" i="48"/>
  <c r="AD229" i="48"/>
  <c r="AE229" i="48"/>
  <c r="AF229" i="48"/>
  <c r="AG229" i="48"/>
  <c r="AH229" i="48"/>
  <c r="AI229" i="48"/>
  <c r="AJ229" i="48"/>
  <c r="AK229" i="48"/>
  <c r="AM229" i="48"/>
  <c r="AN229" i="48"/>
  <c r="AO229" i="48"/>
  <c r="AP229" i="48"/>
  <c r="AR229" i="48"/>
  <c r="AS229" i="48"/>
  <c r="AT229" i="48"/>
  <c r="AU229" i="48"/>
  <c r="AW229" i="48"/>
  <c r="AY229" i="48"/>
  <c r="A230" i="48"/>
  <c r="B230" i="48"/>
  <c r="D230" i="48"/>
  <c r="E230" i="48"/>
  <c r="F230" i="48"/>
  <c r="G230" i="48"/>
  <c r="H230" i="48"/>
  <c r="I230" i="48"/>
  <c r="J230" i="48"/>
  <c r="K230" i="48"/>
  <c r="L230" i="48"/>
  <c r="N230" i="48"/>
  <c r="O230" i="48"/>
  <c r="Q230" i="48"/>
  <c r="R230" i="48"/>
  <c r="S230" i="48"/>
  <c r="U230" i="48"/>
  <c r="V230" i="48"/>
  <c r="W230" i="48"/>
  <c r="X230" i="48"/>
  <c r="Y230" i="48"/>
  <c r="Z230" i="48"/>
  <c r="AA230" i="48"/>
  <c r="AC230" i="48"/>
  <c r="AD230" i="48"/>
  <c r="AE230" i="48"/>
  <c r="AF230" i="48"/>
  <c r="AG230" i="48"/>
  <c r="AH230" i="48"/>
  <c r="AI230" i="48"/>
  <c r="AJ230" i="48"/>
  <c r="AK230" i="48"/>
  <c r="AM230" i="48"/>
  <c r="AN230" i="48"/>
  <c r="AO230" i="48"/>
  <c r="AP230" i="48"/>
  <c r="AR230" i="48"/>
  <c r="AS230" i="48"/>
  <c r="AT230" i="48"/>
  <c r="AU230" i="48"/>
  <c r="AW230" i="48"/>
  <c r="AY230" i="48"/>
  <c r="A231" i="48"/>
  <c r="B231" i="48"/>
  <c r="D231" i="48"/>
  <c r="E231" i="48"/>
  <c r="F231" i="48"/>
  <c r="G231" i="48"/>
  <c r="H231" i="48"/>
  <c r="I231" i="48"/>
  <c r="J231" i="48"/>
  <c r="K231" i="48"/>
  <c r="L231" i="48"/>
  <c r="N231" i="48"/>
  <c r="O231" i="48"/>
  <c r="Q231" i="48"/>
  <c r="R231" i="48"/>
  <c r="S231" i="48"/>
  <c r="U231" i="48"/>
  <c r="V231" i="48"/>
  <c r="W231" i="48"/>
  <c r="X231" i="48"/>
  <c r="Y231" i="48"/>
  <c r="Z231" i="48"/>
  <c r="AA231" i="48"/>
  <c r="AC231" i="48"/>
  <c r="AD231" i="48"/>
  <c r="AE231" i="48"/>
  <c r="AF231" i="48"/>
  <c r="AG231" i="48"/>
  <c r="AH231" i="48"/>
  <c r="AI231" i="48"/>
  <c r="AJ231" i="48"/>
  <c r="AK231" i="48"/>
  <c r="AM231" i="48"/>
  <c r="AN231" i="48"/>
  <c r="AO231" i="48"/>
  <c r="AP231" i="48"/>
  <c r="AR231" i="48"/>
  <c r="AS231" i="48"/>
  <c r="AT231" i="48"/>
  <c r="AU231" i="48"/>
  <c r="AW231" i="48"/>
  <c r="AY231" i="48"/>
  <c r="A232" i="48"/>
  <c r="B232" i="48"/>
  <c r="D232" i="48"/>
  <c r="E232" i="48"/>
  <c r="F232" i="48"/>
  <c r="G232" i="48"/>
  <c r="H232" i="48"/>
  <c r="I232" i="48"/>
  <c r="J232" i="48"/>
  <c r="K232" i="48"/>
  <c r="L232" i="48"/>
  <c r="N232" i="48"/>
  <c r="O232" i="48"/>
  <c r="Q232" i="48"/>
  <c r="R232" i="48"/>
  <c r="S232" i="48"/>
  <c r="U232" i="48"/>
  <c r="V232" i="48"/>
  <c r="W232" i="48"/>
  <c r="X232" i="48"/>
  <c r="Y232" i="48"/>
  <c r="Z232" i="48"/>
  <c r="AA232" i="48"/>
  <c r="AC232" i="48"/>
  <c r="AD232" i="48"/>
  <c r="AE232" i="48"/>
  <c r="AF232" i="48"/>
  <c r="AG232" i="48"/>
  <c r="AH232" i="48"/>
  <c r="AI232" i="48"/>
  <c r="AJ232" i="48"/>
  <c r="AK232" i="48"/>
  <c r="AM232" i="48"/>
  <c r="AN232" i="48"/>
  <c r="AO232" i="48"/>
  <c r="AP232" i="48"/>
  <c r="AR232" i="48"/>
  <c r="AS232" i="48"/>
  <c r="AT232" i="48"/>
  <c r="AU232" i="48"/>
  <c r="AW232" i="48"/>
  <c r="AY232" i="48"/>
  <c r="A233" i="48"/>
  <c r="B233" i="48"/>
  <c r="D233" i="48"/>
  <c r="E233" i="48"/>
  <c r="F233" i="48"/>
  <c r="G233" i="48"/>
  <c r="H233" i="48"/>
  <c r="I233" i="48"/>
  <c r="J233" i="48"/>
  <c r="K233" i="48"/>
  <c r="L233" i="48"/>
  <c r="N233" i="48"/>
  <c r="O233" i="48"/>
  <c r="Q233" i="48"/>
  <c r="R233" i="48"/>
  <c r="S233" i="48"/>
  <c r="U233" i="48"/>
  <c r="V233" i="48"/>
  <c r="W233" i="48"/>
  <c r="X233" i="48"/>
  <c r="Y233" i="48"/>
  <c r="Z233" i="48"/>
  <c r="AA233" i="48"/>
  <c r="AC233" i="48"/>
  <c r="AD233" i="48"/>
  <c r="AE233" i="48"/>
  <c r="AF233" i="48"/>
  <c r="AG233" i="48"/>
  <c r="AH233" i="48"/>
  <c r="AI233" i="48"/>
  <c r="AJ233" i="48"/>
  <c r="AK233" i="48"/>
  <c r="AM233" i="48"/>
  <c r="AN233" i="48"/>
  <c r="AO233" i="48"/>
  <c r="AP233" i="48"/>
  <c r="AR233" i="48"/>
  <c r="AS233" i="48"/>
  <c r="AT233" i="48"/>
  <c r="AU233" i="48"/>
  <c r="AW233" i="48"/>
  <c r="AY233" i="48"/>
  <c r="A234" i="48"/>
  <c r="B234" i="48"/>
  <c r="D234" i="48"/>
  <c r="E234" i="48"/>
  <c r="F234" i="48"/>
  <c r="G234" i="48"/>
  <c r="H234" i="48"/>
  <c r="I234" i="48"/>
  <c r="J234" i="48"/>
  <c r="K234" i="48"/>
  <c r="L234" i="48"/>
  <c r="N234" i="48"/>
  <c r="O234" i="48"/>
  <c r="Q234" i="48"/>
  <c r="R234" i="48"/>
  <c r="S234" i="48"/>
  <c r="U234" i="48"/>
  <c r="V234" i="48"/>
  <c r="W234" i="48"/>
  <c r="X234" i="48"/>
  <c r="Y234" i="48"/>
  <c r="Z234" i="48"/>
  <c r="AA234" i="48"/>
  <c r="AC234" i="48"/>
  <c r="AD234" i="48"/>
  <c r="AE234" i="48"/>
  <c r="AF234" i="48"/>
  <c r="AG234" i="48"/>
  <c r="AH234" i="48"/>
  <c r="AI234" i="48"/>
  <c r="AJ234" i="48"/>
  <c r="AK234" i="48"/>
  <c r="AM234" i="48"/>
  <c r="AN234" i="48"/>
  <c r="AO234" i="48"/>
  <c r="AP234" i="48"/>
  <c r="AR234" i="48"/>
  <c r="AS234" i="48"/>
  <c r="AT234" i="48"/>
  <c r="AU234" i="48"/>
  <c r="AW234" i="48"/>
  <c r="AY234" i="48"/>
  <c r="A235" i="48"/>
  <c r="B235" i="48"/>
  <c r="D235" i="48"/>
  <c r="E235" i="48"/>
  <c r="F235" i="48"/>
  <c r="G235" i="48"/>
  <c r="H235" i="48"/>
  <c r="I235" i="48"/>
  <c r="J235" i="48"/>
  <c r="K235" i="48"/>
  <c r="L235" i="48"/>
  <c r="N235" i="48"/>
  <c r="O235" i="48"/>
  <c r="Q235" i="48"/>
  <c r="R235" i="48"/>
  <c r="S235" i="48"/>
  <c r="U235" i="48"/>
  <c r="V235" i="48"/>
  <c r="W235" i="48"/>
  <c r="X235" i="48"/>
  <c r="Y235" i="48"/>
  <c r="Z235" i="48"/>
  <c r="AA235" i="48"/>
  <c r="AC235" i="48"/>
  <c r="AD235" i="48"/>
  <c r="AE235" i="48"/>
  <c r="AF235" i="48"/>
  <c r="AG235" i="48"/>
  <c r="AH235" i="48"/>
  <c r="AI235" i="48"/>
  <c r="AJ235" i="48"/>
  <c r="AK235" i="48"/>
  <c r="AM235" i="48"/>
  <c r="AN235" i="48"/>
  <c r="AO235" i="48"/>
  <c r="AP235" i="48"/>
  <c r="AR235" i="48"/>
  <c r="AS235" i="48"/>
  <c r="AT235" i="48"/>
  <c r="AU235" i="48"/>
  <c r="AW235" i="48"/>
  <c r="AY235" i="48"/>
  <c r="A236" i="48"/>
  <c r="B236" i="48"/>
  <c r="D236" i="48"/>
  <c r="E236" i="48"/>
  <c r="F236" i="48"/>
  <c r="G236" i="48"/>
  <c r="H236" i="48"/>
  <c r="I236" i="48"/>
  <c r="J236" i="48"/>
  <c r="K236" i="48"/>
  <c r="L236" i="48"/>
  <c r="N236" i="48"/>
  <c r="O236" i="48"/>
  <c r="Q236" i="48"/>
  <c r="R236" i="48"/>
  <c r="S236" i="48"/>
  <c r="U236" i="48"/>
  <c r="V236" i="48"/>
  <c r="W236" i="48"/>
  <c r="X236" i="48"/>
  <c r="Y236" i="48"/>
  <c r="Z236" i="48"/>
  <c r="AA236" i="48"/>
  <c r="AC236" i="48"/>
  <c r="AD236" i="48"/>
  <c r="AE236" i="48"/>
  <c r="AF236" i="48"/>
  <c r="AG236" i="48"/>
  <c r="AH236" i="48"/>
  <c r="AI236" i="48"/>
  <c r="AJ236" i="48"/>
  <c r="AK236" i="48"/>
  <c r="AM236" i="48"/>
  <c r="AN236" i="48"/>
  <c r="AO236" i="48"/>
  <c r="AP236" i="48"/>
  <c r="AR236" i="48"/>
  <c r="AS236" i="48"/>
  <c r="AT236" i="48"/>
  <c r="AU236" i="48"/>
  <c r="AW236" i="48"/>
  <c r="AY236" i="48"/>
  <c r="A237" i="48"/>
  <c r="B237" i="48"/>
  <c r="D237" i="48"/>
  <c r="E237" i="48"/>
  <c r="F237" i="48"/>
  <c r="G237" i="48"/>
  <c r="H237" i="48"/>
  <c r="I237" i="48"/>
  <c r="J237" i="48"/>
  <c r="K237" i="48"/>
  <c r="L237" i="48"/>
  <c r="N237" i="48"/>
  <c r="O237" i="48"/>
  <c r="Q237" i="48"/>
  <c r="R237" i="48"/>
  <c r="S237" i="48"/>
  <c r="U237" i="48"/>
  <c r="V237" i="48"/>
  <c r="W237" i="48"/>
  <c r="X237" i="48"/>
  <c r="Y237" i="48"/>
  <c r="Z237" i="48"/>
  <c r="AA237" i="48"/>
  <c r="AC237" i="48"/>
  <c r="AD237" i="48"/>
  <c r="AE237" i="48"/>
  <c r="AF237" i="48"/>
  <c r="AG237" i="48"/>
  <c r="AH237" i="48"/>
  <c r="AI237" i="48"/>
  <c r="AJ237" i="48"/>
  <c r="AK237" i="48"/>
  <c r="AM237" i="48"/>
  <c r="AN237" i="48"/>
  <c r="AO237" i="48"/>
  <c r="AP237" i="48"/>
  <c r="AR237" i="48"/>
  <c r="AS237" i="48"/>
  <c r="AT237" i="48"/>
  <c r="AU237" i="48"/>
  <c r="AW237" i="48"/>
  <c r="AY237" i="48"/>
  <c r="A238" i="48"/>
  <c r="B238" i="48"/>
  <c r="D238" i="48"/>
  <c r="E238" i="48"/>
  <c r="F238" i="48"/>
  <c r="G238" i="48"/>
  <c r="H238" i="48"/>
  <c r="I238" i="48"/>
  <c r="J238" i="48"/>
  <c r="K238" i="48"/>
  <c r="L238" i="48"/>
  <c r="N238" i="48"/>
  <c r="O238" i="48"/>
  <c r="Q238" i="48"/>
  <c r="R238" i="48"/>
  <c r="S238" i="48"/>
  <c r="U238" i="48"/>
  <c r="V238" i="48"/>
  <c r="W238" i="48"/>
  <c r="X238" i="48"/>
  <c r="Y238" i="48"/>
  <c r="Z238" i="48"/>
  <c r="AA238" i="48"/>
  <c r="AC238" i="48"/>
  <c r="AD238" i="48"/>
  <c r="AE238" i="48"/>
  <c r="AF238" i="48"/>
  <c r="AG238" i="48"/>
  <c r="AH238" i="48"/>
  <c r="AI238" i="48"/>
  <c r="AJ238" i="48"/>
  <c r="AK238" i="48"/>
  <c r="AM238" i="48"/>
  <c r="AN238" i="48"/>
  <c r="AO238" i="48"/>
  <c r="AP238" i="48"/>
  <c r="AR238" i="48"/>
  <c r="AS238" i="48"/>
  <c r="AT238" i="48"/>
  <c r="AU238" i="48"/>
  <c r="AW238" i="48"/>
  <c r="AY238" i="48"/>
  <c r="A239" i="48"/>
  <c r="B239" i="48"/>
  <c r="D239" i="48"/>
  <c r="E239" i="48"/>
  <c r="F239" i="48"/>
  <c r="G239" i="48"/>
  <c r="H239" i="48"/>
  <c r="I239" i="48"/>
  <c r="J239" i="48"/>
  <c r="K239" i="48"/>
  <c r="L239" i="48"/>
  <c r="N239" i="48"/>
  <c r="O239" i="48"/>
  <c r="Q239" i="48"/>
  <c r="R239" i="48"/>
  <c r="S239" i="48"/>
  <c r="U239" i="48"/>
  <c r="V239" i="48"/>
  <c r="W239" i="48"/>
  <c r="X239" i="48"/>
  <c r="Y239" i="48"/>
  <c r="Z239" i="48"/>
  <c r="AA239" i="48"/>
  <c r="AC239" i="48"/>
  <c r="AD239" i="48"/>
  <c r="AE239" i="48"/>
  <c r="AF239" i="48"/>
  <c r="AG239" i="48"/>
  <c r="AH239" i="48"/>
  <c r="AI239" i="48"/>
  <c r="AJ239" i="48"/>
  <c r="AK239" i="48"/>
  <c r="AM239" i="48"/>
  <c r="AN239" i="48"/>
  <c r="AO239" i="48"/>
  <c r="AP239" i="48"/>
  <c r="AR239" i="48"/>
  <c r="AS239" i="48"/>
  <c r="AT239" i="48"/>
  <c r="AU239" i="48"/>
  <c r="AW239" i="48"/>
  <c r="AY239" i="48"/>
  <c r="A240" i="48"/>
  <c r="B240" i="48"/>
  <c r="D240" i="48"/>
  <c r="E240" i="48"/>
  <c r="F240" i="48"/>
  <c r="G240" i="48"/>
  <c r="H240" i="48"/>
  <c r="I240" i="48"/>
  <c r="J240" i="48"/>
  <c r="K240" i="48"/>
  <c r="L240" i="48"/>
  <c r="N240" i="48"/>
  <c r="O240" i="48"/>
  <c r="Q240" i="48"/>
  <c r="R240" i="48"/>
  <c r="S240" i="48"/>
  <c r="U240" i="48"/>
  <c r="V240" i="48"/>
  <c r="W240" i="48"/>
  <c r="X240" i="48"/>
  <c r="Y240" i="48"/>
  <c r="Z240" i="48"/>
  <c r="AA240" i="48"/>
  <c r="AC240" i="48"/>
  <c r="AD240" i="48"/>
  <c r="AE240" i="48"/>
  <c r="AF240" i="48"/>
  <c r="AG240" i="48"/>
  <c r="AH240" i="48"/>
  <c r="AI240" i="48"/>
  <c r="AJ240" i="48"/>
  <c r="AK240" i="48"/>
  <c r="AM240" i="48"/>
  <c r="AN240" i="48"/>
  <c r="AO240" i="48"/>
  <c r="AP240" i="48"/>
  <c r="AR240" i="48"/>
  <c r="AS240" i="48"/>
  <c r="AT240" i="48"/>
  <c r="AU240" i="48"/>
  <c r="AW240" i="48"/>
  <c r="AY240" i="48"/>
  <c r="A241" i="48"/>
  <c r="B241" i="48"/>
  <c r="D241" i="48"/>
  <c r="E241" i="48"/>
  <c r="F241" i="48"/>
  <c r="G241" i="48"/>
  <c r="H241" i="48"/>
  <c r="I241" i="48"/>
  <c r="J241" i="48"/>
  <c r="K241" i="48"/>
  <c r="L241" i="48"/>
  <c r="N241" i="48"/>
  <c r="O241" i="48"/>
  <c r="Q241" i="48"/>
  <c r="R241" i="48"/>
  <c r="S241" i="48"/>
  <c r="U241" i="48"/>
  <c r="V241" i="48"/>
  <c r="W241" i="48"/>
  <c r="X241" i="48"/>
  <c r="Y241" i="48"/>
  <c r="Z241" i="48"/>
  <c r="AA241" i="48"/>
  <c r="AC241" i="48"/>
  <c r="AD241" i="48"/>
  <c r="AE241" i="48"/>
  <c r="AF241" i="48"/>
  <c r="AG241" i="48"/>
  <c r="AH241" i="48"/>
  <c r="AI241" i="48"/>
  <c r="AJ241" i="48"/>
  <c r="AK241" i="48"/>
  <c r="AM241" i="48"/>
  <c r="AN241" i="48"/>
  <c r="AO241" i="48"/>
  <c r="AP241" i="48"/>
  <c r="AR241" i="48"/>
  <c r="AS241" i="48"/>
  <c r="AT241" i="48"/>
  <c r="AU241" i="48"/>
  <c r="AW241" i="48"/>
  <c r="AY241" i="48"/>
  <c r="A242" i="48"/>
  <c r="B242" i="48"/>
  <c r="D242" i="48"/>
  <c r="E242" i="48"/>
  <c r="F242" i="48"/>
  <c r="G242" i="48"/>
  <c r="H242" i="48"/>
  <c r="I242" i="48"/>
  <c r="J242" i="48"/>
  <c r="K242" i="48"/>
  <c r="L242" i="48"/>
  <c r="N242" i="48"/>
  <c r="O242" i="48"/>
  <c r="Q242" i="48"/>
  <c r="R242" i="48"/>
  <c r="S242" i="48"/>
  <c r="U242" i="48"/>
  <c r="V242" i="48"/>
  <c r="W242" i="48"/>
  <c r="X242" i="48"/>
  <c r="Y242" i="48"/>
  <c r="Z242" i="48"/>
  <c r="AA242" i="48"/>
  <c r="AC242" i="48"/>
  <c r="AD242" i="48"/>
  <c r="AE242" i="48"/>
  <c r="AF242" i="48"/>
  <c r="AG242" i="48"/>
  <c r="AH242" i="48"/>
  <c r="AI242" i="48"/>
  <c r="AJ242" i="48"/>
  <c r="AK242" i="48"/>
  <c r="AM242" i="48"/>
  <c r="AN242" i="48"/>
  <c r="AO242" i="48"/>
  <c r="AP242" i="48"/>
  <c r="AR242" i="48"/>
  <c r="AS242" i="48"/>
  <c r="AT242" i="48"/>
  <c r="AU242" i="48"/>
  <c r="AW242" i="48"/>
  <c r="AY242" i="48"/>
  <c r="A243" i="48"/>
  <c r="B243" i="48"/>
  <c r="D243" i="48"/>
  <c r="E243" i="48"/>
  <c r="F243" i="48"/>
  <c r="G243" i="48"/>
  <c r="H243" i="48"/>
  <c r="I243" i="48"/>
  <c r="J243" i="48"/>
  <c r="K243" i="48"/>
  <c r="L243" i="48"/>
  <c r="N243" i="48"/>
  <c r="O243" i="48"/>
  <c r="Q243" i="48"/>
  <c r="R243" i="48"/>
  <c r="S243" i="48"/>
  <c r="U243" i="48"/>
  <c r="V243" i="48"/>
  <c r="W243" i="48"/>
  <c r="X243" i="48"/>
  <c r="Y243" i="48"/>
  <c r="Z243" i="48"/>
  <c r="AA243" i="48"/>
  <c r="AC243" i="48"/>
  <c r="AD243" i="48"/>
  <c r="AE243" i="48"/>
  <c r="AF243" i="48"/>
  <c r="AG243" i="48"/>
  <c r="AH243" i="48"/>
  <c r="AI243" i="48"/>
  <c r="AJ243" i="48"/>
  <c r="AK243" i="48"/>
  <c r="AM243" i="48"/>
  <c r="AN243" i="48"/>
  <c r="AO243" i="48"/>
  <c r="AP243" i="48"/>
  <c r="AR243" i="48"/>
  <c r="AS243" i="48"/>
  <c r="AT243" i="48"/>
  <c r="AU243" i="48"/>
  <c r="AW243" i="48"/>
  <c r="AY243" i="48"/>
  <c r="A244" i="48"/>
  <c r="B244" i="48"/>
  <c r="D244" i="48"/>
  <c r="E244" i="48"/>
  <c r="F244" i="48"/>
  <c r="G244" i="48"/>
  <c r="H244" i="48"/>
  <c r="I244" i="48"/>
  <c r="J244" i="48"/>
  <c r="K244" i="48"/>
  <c r="L244" i="48"/>
  <c r="N244" i="48"/>
  <c r="O244" i="48"/>
  <c r="Q244" i="48"/>
  <c r="R244" i="48"/>
  <c r="S244" i="48"/>
  <c r="U244" i="48"/>
  <c r="V244" i="48"/>
  <c r="W244" i="48"/>
  <c r="X244" i="48"/>
  <c r="Y244" i="48"/>
  <c r="Z244" i="48"/>
  <c r="AA244" i="48"/>
  <c r="AC244" i="48"/>
  <c r="AD244" i="48"/>
  <c r="AE244" i="48"/>
  <c r="AF244" i="48"/>
  <c r="AG244" i="48"/>
  <c r="AH244" i="48"/>
  <c r="AI244" i="48"/>
  <c r="AJ244" i="48"/>
  <c r="AK244" i="48"/>
  <c r="AM244" i="48"/>
  <c r="AN244" i="48"/>
  <c r="AO244" i="48"/>
  <c r="AP244" i="48"/>
  <c r="AR244" i="48"/>
  <c r="AS244" i="48"/>
  <c r="AT244" i="48"/>
  <c r="AU244" i="48"/>
  <c r="AW244" i="48"/>
  <c r="AY244" i="48"/>
  <c r="A245" i="48"/>
  <c r="B245" i="48"/>
  <c r="D245" i="48"/>
  <c r="E245" i="48"/>
  <c r="F245" i="48"/>
  <c r="G245" i="48"/>
  <c r="H245" i="48"/>
  <c r="I245" i="48"/>
  <c r="J245" i="48"/>
  <c r="K245" i="48"/>
  <c r="L245" i="48"/>
  <c r="N245" i="48"/>
  <c r="O245" i="48"/>
  <c r="Q245" i="48"/>
  <c r="R245" i="48"/>
  <c r="S245" i="48"/>
  <c r="U245" i="48"/>
  <c r="V245" i="48"/>
  <c r="W245" i="48"/>
  <c r="X245" i="48"/>
  <c r="Y245" i="48"/>
  <c r="Z245" i="48"/>
  <c r="AA245" i="48"/>
  <c r="AC245" i="48"/>
  <c r="AD245" i="48"/>
  <c r="AE245" i="48"/>
  <c r="AF245" i="48"/>
  <c r="AG245" i="48"/>
  <c r="AH245" i="48"/>
  <c r="AI245" i="48"/>
  <c r="AJ245" i="48"/>
  <c r="AK245" i="48"/>
  <c r="AM245" i="48"/>
  <c r="AN245" i="48"/>
  <c r="AO245" i="48"/>
  <c r="AP245" i="48"/>
  <c r="AR245" i="48"/>
  <c r="AS245" i="48"/>
  <c r="AT245" i="48"/>
  <c r="AU245" i="48"/>
  <c r="AW245" i="48"/>
  <c r="AY245" i="48"/>
  <c r="A246" i="48"/>
  <c r="B246" i="48"/>
  <c r="D246" i="48"/>
  <c r="E246" i="48"/>
  <c r="F246" i="48"/>
  <c r="G246" i="48"/>
  <c r="H246" i="48"/>
  <c r="I246" i="48"/>
  <c r="J246" i="48"/>
  <c r="K246" i="48"/>
  <c r="L246" i="48"/>
  <c r="N246" i="48"/>
  <c r="O246" i="48"/>
  <c r="Q246" i="48"/>
  <c r="R246" i="48"/>
  <c r="S246" i="48"/>
  <c r="U246" i="48"/>
  <c r="V246" i="48"/>
  <c r="W246" i="48"/>
  <c r="X246" i="48"/>
  <c r="Y246" i="48"/>
  <c r="Z246" i="48"/>
  <c r="AA246" i="48"/>
  <c r="AC246" i="48"/>
  <c r="AD246" i="48"/>
  <c r="AE246" i="48"/>
  <c r="AF246" i="48"/>
  <c r="AG246" i="48"/>
  <c r="AH246" i="48"/>
  <c r="AI246" i="48"/>
  <c r="AJ246" i="48"/>
  <c r="AK246" i="48"/>
  <c r="AM246" i="48"/>
  <c r="AN246" i="48"/>
  <c r="AO246" i="48"/>
  <c r="AP246" i="48"/>
  <c r="AR246" i="48"/>
  <c r="AS246" i="48"/>
  <c r="AT246" i="48"/>
  <c r="AU246" i="48"/>
  <c r="AW246" i="48"/>
  <c r="AY246" i="48"/>
  <c r="A247" i="48"/>
  <c r="B247" i="48"/>
  <c r="D247" i="48"/>
  <c r="E247" i="48"/>
  <c r="F247" i="48"/>
  <c r="G247" i="48"/>
  <c r="H247" i="48"/>
  <c r="I247" i="48"/>
  <c r="J247" i="48"/>
  <c r="K247" i="48"/>
  <c r="L247" i="48"/>
  <c r="N247" i="48"/>
  <c r="O247" i="48"/>
  <c r="Q247" i="48"/>
  <c r="R247" i="48"/>
  <c r="S247" i="48"/>
  <c r="U247" i="48"/>
  <c r="V247" i="48"/>
  <c r="W247" i="48"/>
  <c r="X247" i="48"/>
  <c r="Y247" i="48"/>
  <c r="Z247" i="48"/>
  <c r="AA247" i="48"/>
  <c r="AC247" i="48"/>
  <c r="AD247" i="48"/>
  <c r="AE247" i="48"/>
  <c r="AF247" i="48"/>
  <c r="AG247" i="48"/>
  <c r="AH247" i="48"/>
  <c r="AI247" i="48"/>
  <c r="AJ247" i="48"/>
  <c r="AK247" i="48"/>
  <c r="AM247" i="48"/>
  <c r="AN247" i="48"/>
  <c r="AO247" i="48"/>
  <c r="AP247" i="48"/>
  <c r="AR247" i="48"/>
  <c r="AS247" i="48"/>
  <c r="AT247" i="48"/>
  <c r="AU247" i="48"/>
  <c r="AW247" i="48"/>
  <c r="AY247" i="48"/>
  <c r="A248" i="48"/>
  <c r="B248" i="48"/>
  <c r="D248" i="48"/>
  <c r="E248" i="48"/>
  <c r="F248" i="48"/>
  <c r="G248" i="48"/>
  <c r="H248" i="48"/>
  <c r="I248" i="48"/>
  <c r="J248" i="48"/>
  <c r="K248" i="48"/>
  <c r="L248" i="48"/>
  <c r="N248" i="48"/>
  <c r="O248" i="48"/>
  <c r="Q248" i="48"/>
  <c r="R248" i="48"/>
  <c r="S248" i="48"/>
  <c r="U248" i="48"/>
  <c r="V248" i="48"/>
  <c r="W248" i="48"/>
  <c r="X248" i="48"/>
  <c r="Y248" i="48"/>
  <c r="Z248" i="48"/>
  <c r="AA248" i="48"/>
  <c r="AC248" i="48"/>
  <c r="AD248" i="48"/>
  <c r="AE248" i="48"/>
  <c r="AF248" i="48"/>
  <c r="AG248" i="48"/>
  <c r="AH248" i="48"/>
  <c r="AI248" i="48"/>
  <c r="AJ248" i="48"/>
  <c r="AK248" i="48"/>
  <c r="AM248" i="48"/>
  <c r="AN248" i="48"/>
  <c r="AO248" i="48"/>
  <c r="AP248" i="48"/>
  <c r="AR248" i="48"/>
  <c r="AS248" i="48"/>
  <c r="AT248" i="48"/>
  <c r="AU248" i="48"/>
  <c r="AW248" i="48"/>
  <c r="AY248" i="48"/>
  <c r="A249" i="48"/>
  <c r="B249" i="48"/>
  <c r="D249" i="48"/>
  <c r="E249" i="48"/>
  <c r="F249" i="48"/>
  <c r="G249" i="48"/>
  <c r="H249" i="48"/>
  <c r="I249" i="48"/>
  <c r="J249" i="48"/>
  <c r="K249" i="48"/>
  <c r="L249" i="48"/>
  <c r="N249" i="48"/>
  <c r="O249" i="48"/>
  <c r="Q249" i="48"/>
  <c r="R249" i="48"/>
  <c r="S249" i="48"/>
  <c r="U249" i="48"/>
  <c r="V249" i="48"/>
  <c r="W249" i="48"/>
  <c r="X249" i="48"/>
  <c r="Y249" i="48"/>
  <c r="Z249" i="48"/>
  <c r="AA249" i="48"/>
  <c r="AC249" i="48"/>
  <c r="AD249" i="48"/>
  <c r="AE249" i="48"/>
  <c r="AF249" i="48"/>
  <c r="AG249" i="48"/>
  <c r="AH249" i="48"/>
  <c r="AI249" i="48"/>
  <c r="AJ249" i="48"/>
  <c r="AK249" i="48"/>
  <c r="AM249" i="48"/>
  <c r="AN249" i="48"/>
  <c r="AO249" i="48"/>
  <c r="AP249" i="48"/>
  <c r="AR249" i="48"/>
  <c r="AS249" i="48"/>
  <c r="AT249" i="48"/>
  <c r="AU249" i="48"/>
  <c r="AW249" i="48"/>
  <c r="AY249" i="48"/>
  <c r="A250" i="48"/>
  <c r="B250" i="48"/>
  <c r="D250" i="48"/>
  <c r="E250" i="48"/>
  <c r="F250" i="48"/>
  <c r="G250" i="48"/>
  <c r="H250" i="48"/>
  <c r="I250" i="48"/>
  <c r="J250" i="48"/>
  <c r="K250" i="48"/>
  <c r="L250" i="48"/>
  <c r="N250" i="48"/>
  <c r="O250" i="48"/>
  <c r="Q250" i="48"/>
  <c r="R250" i="48"/>
  <c r="S250" i="48"/>
  <c r="U250" i="48"/>
  <c r="V250" i="48"/>
  <c r="W250" i="48"/>
  <c r="X250" i="48"/>
  <c r="Y250" i="48"/>
  <c r="Z250" i="48"/>
  <c r="AA250" i="48"/>
  <c r="AC250" i="48"/>
  <c r="AD250" i="48"/>
  <c r="AE250" i="48"/>
  <c r="AF250" i="48"/>
  <c r="AG250" i="48"/>
  <c r="AH250" i="48"/>
  <c r="AI250" i="48"/>
  <c r="AJ250" i="48"/>
  <c r="AK250" i="48"/>
  <c r="AM250" i="48"/>
  <c r="AN250" i="48"/>
  <c r="AO250" i="48"/>
  <c r="AP250" i="48"/>
  <c r="AR250" i="48"/>
  <c r="AS250" i="48"/>
  <c r="AT250" i="48"/>
  <c r="AU250" i="48"/>
  <c r="AW250" i="48"/>
  <c r="AY250" i="48"/>
  <c r="A251" i="48"/>
  <c r="B251" i="48"/>
  <c r="D251" i="48"/>
  <c r="E251" i="48"/>
  <c r="F251" i="48"/>
  <c r="G251" i="48"/>
  <c r="H251" i="48"/>
  <c r="I251" i="48"/>
  <c r="J251" i="48"/>
  <c r="K251" i="48"/>
  <c r="L251" i="48"/>
  <c r="N251" i="48"/>
  <c r="O251" i="48"/>
  <c r="Q251" i="48"/>
  <c r="R251" i="48"/>
  <c r="S251" i="48"/>
  <c r="U251" i="48"/>
  <c r="V251" i="48"/>
  <c r="W251" i="48"/>
  <c r="X251" i="48"/>
  <c r="Y251" i="48"/>
  <c r="Z251" i="48"/>
  <c r="AA251" i="48"/>
  <c r="AC251" i="48"/>
  <c r="AD251" i="48"/>
  <c r="AE251" i="48"/>
  <c r="AF251" i="48"/>
  <c r="AG251" i="48"/>
  <c r="AH251" i="48"/>
  <c r="AI251" i="48"/>
  <c r="AJ251" i="48"/>
  <c r="AK251" i="48"/>
  <c r="AM251" i="48"/>
  <c r="AN251" i="48"/>
  <c r="AO251" i="48"/>
  <c r="AP251" i="48"/>
  <c r="AR251" i="48"/>
  <c r="AS251" i="48"/>
  <c r="AT251" i="48"/>
  <c r="AU251" i="48"/>
  <c r="AW251" i="48"/>
  <c r="AY251" i="48"/>
  <c r="A252" i="48"/>
  <c r="B252" i="48"/>
  <c r="D252" i="48"/>
  <c r="E252" i="48"/>
  <c r="F252" i="48"/>
  <c r="G252" i="48"/>
  <c r="H252" i="48"/>
  <c r="I252" i="48"/>
  <c r="J252" i="48"/>
  <c r="K252" i="48"/>
  <c r="L252" i="48"/>
  <c r="N252" i="48"/>
  <c r="O252" i="48"/>
  <c r="Q252" i="48"/>
  <c r="R252" i="48"/>
  <c r="S252" i="48"/>
  <c r="U252" i="48"/>
  <c r="V252" i="48"/>
  <c r="W252" i="48"/>
  <c r="X252" i="48"/>
  <c r="Y252" i="48"/>
  <c r="Z252" i="48"/>
  <c r="AA252" i="48"/>
  <c r="AC252" i="48"/>
  <c r="AD252" i="48"/>
  <c r="AE252" i="48"/>
  <c r="AF252" i="48"/>
  <c r="AG252" i="48"/>
  <c r="AH252" i="48"/>
  <c r="AI252" i="48"/>
  <c r="AJ252" i="48"/>
  <c r="AK252" i="48"/>
  <c r="AM252" i="48"/>
  <c r="AN252" i="48"/>
  <c r="AO252" i="48"/>
  <c r="AP252" i="48"/>
  <c r="AR252" i="48"/>
  <c r="AS252" i="48"/>
  <c r="AT252" i="48"/>
  <c r="AU252" i="48"/>
  <c r="AW252" i="48"/>
  <c r="AY252" i="48"/>
  <c r="A253" i="48"/>
  <c r="B253" i="48"/>
  <c r="D253" i="48"/>
  <c r="E253" i="48"/>
  <c r="F253" i="48"/>
  <c r="G253" i="48"/>
  <c r="H253" i="48"/>
  <c r="I253" i="48"/>
  <c r="J253" i="48"/>
  <c r="K253" i="48"/>
  <c r="L253" i="48"/>
  <c r="N253" i="48"/>
  <c r="O253" i="48"/>
  <c r="Q253" i="48"/>
  <c r="R253" i="48"/>
  <c r="S253" i="48"/>
  <c r="U253" i="48"/>
  <c r="V253" i="48"/>
  <c r="W253" i="48"/>
  <c r="X253" i="48"/>
  <c r="Y253" i="48"/>
  <c r="Z253" i="48"/>
  <c r="AA253" i="48"/>
  <c r="AC253" i="48"/>
  <c r="AD253" i="48"/>
  <c r="AE253" i="48"/>
  <c r="AF253" i="48"/>
  <c r="AG253" i="48"/>
  <c r="AH253" i="48"/>
  <c r="AI253" i="48"/>
  <c r="AJ253" i="48"/>
  <c r="AK253" i="48"/>
  <c r="AM253" i="48"/>
  <c r="AN253" i="48"/>
  <c r="AO253" i="48"/>
  <c r="AP253" i="48"/>
  <c r="AR253" i="48"/>
  <c r="AS253" i="48"/>
  <c r="AT253" i="48"/>
  <c r="AU253" i="48"/>
  <c r="AW253" i="48"/>
  <c r="AY253" i="48"/>
  <c r="A254" i="48"/>
  <c r="B254" i="48"/>
  <c r="D254" i="48"/>
  <c r="E254" i="48"/>
  <c r="F254" i="48"/>
  <c r="G254" i="48"/>
  <c r="H254" i="48"/>
  <c r="I254" i="48"/>
  <c r="J254" i="48"/>
  <c r="K254" i="48"/>
  <c r="L254" i="48"/>
  <c r="N254" i="48"/>
  <c r="O254" i="48"/>
  <c r="Q254" i="48"/>
  <c r="R254" i="48"/>
  <c r="S254" i="48"/>
  <c r="U254" i="48"/>
  <c r="V254" i="48"/>
  <c r="W254" i="48"/>
  <c r="X254" i="48"/>
  <c r="Y254" i="48"/>
  <c r="Z254" i="48"/>
  <c r="AA254" i="48"/>
  <c r="AC254" i="48"/>
  <c r="AD254" i="48"/>
  <c r="AE254" i="48"/>
  <c r="AF254" i="48"/>
  <c r="AG254" i="48"/>
  <c r="AH254" i="48"/>
  <c r="AI254" i="48"/>
  <c r="AJ254" i="48"/>
  <c r="AK254" i="48"/>
  <c r="AM254" i="48"/>
  <c r="AN254" i="48"/>
  <c r="AO254" i="48"/>
  <c r="AP254" i="48"/>
  <c r="AR254" i="48"/>
  <c r="AS254" i="48"/>
  <c r="AT254" i="48"/>
  <c r="AU254" i="48"/>
  <c r="AW254" i="48"/>
  <c r="AY254" i="48"/>
  <c r="A255" i="48"/>
  <c r="B255" i="48"/>
  <c r="D255" i="48"/>
  <c r="E255" i="48"/>
  <c r="F255" i="48"/>
  <c r="G255" i="48"/>
  <c r="H255" i="48"/>
  <c r="I255" i="48"/>
  <c r="J255" i="48"/>
  <c r="K255" i="48"/>
  <c r="L255" i="48"/>
  <c r="N255" i="48"/>
  <c r="O255" i="48"/>
  <c r="Q255" i="48"/>
  <c r="R255" i="48"/>
  <c r="S255" i="48"/>
  <c r="U255" i="48"/>
  <c r="V255" i="48"/>
  <c r="W255" i="48"/>
  <c r="X255" i="48"/>
  <c r="Y255" i="48"/>
  <c r="Z255" i="48"/>
  <c r="AA255" i="48"/>
  <c r="AC255" i="48"/>
  <c r="AD255" i="48"/>
  <c r="AE255" i="48"/>
  <c r="AF255" i="48"/>
  <c r="AG255" i="48"/>
  <c r="AH255" i="48"/>
  <c r="AI255" i="48"/>
  <c r="AJ255" i="48"/>
  <c r="AK255" i="48"/>
  <c r="AM255" i="48"/>
  <c r="AN255" i="48"/>
  <c r="AO255" i="48"/>
  <c r="AP255" i="48"/>
  <c r="AR255" i="48"/>
  <c r="AS255" i="48"/>
  <c r="AT255" i="48"/>
  <c r="AU255" i="48"/>
  <c r="AW255" i="48"/>
  <c r="AY255" i="48"/>
  <c r="A256" i="48"/>
  <c r="B256" i="48"/>
  <c r="D256" i="48"/>
  <c r="E256" i="48"/>
  <c r="F256" i="48"/>
  <c r="G256" i="48"/>
  <c r="H256" i="48"/>
  <c r="I256" i="48"/>
  <c r="J256" i="48"/>
  <c r="K256" i="48"/>
  <c r="L256" i="48"/>
  <c r="N256" i="48"/>
  <c r="O256" i="48"/>
  <c r="Q256" i="48"/>
  <c r="R256" i="48"/>
  <c r="S256" i="48"/>
  <c r="U256" i="48"/>
  <c r="V256" i="48"/>
  <c r="W256" i="48"/>
  <c r="X256" i="48"/>
  <c r="Y256" i="48"/>
  <c r="Z256" i="48"/>
  <c r="AA256" i="48"/>
  <c r="AC256" i="48"/>
  <c r="AD256" i="48"/>
  <c r="AE256" i="48"/>
  <c r="AF256" i="48"/>
  <c r="AG256" i="48"/>
  <c r="AH256" i="48"/>
  <c r="AI256" i="48"/>
  <c r="AJ256" i="48"/>
  <c r="AK256" i="48"/>
  <c r="AM256" i="48"/>
  <c r="AN256" i="48"/>
  <c r="AO256" i="48"/>
  <c r="AP256" i="48"/>
  <c r="AR256" i="48"/>
  <c r="AS256" i="48"/>
  <c r="AT256" i="48"/>
  <c r="AU256" i="48"/>
  <c r="AW256" i="48"/>
  <c r="AY256" i="48"/>
  <c r="A257" i="48"/>
  <c r="B257" i="48"/>
  <c r="D257" i="48"/>
  <c r="E257" i="48"/>
  <c r="F257" i="48"/>
  <c r="G257" i="48"/>
  <c r="H257" i="48"/>
  <c r="I257" i="48"/>
  <c r="J257" i="48"/>
  <c r="K257" i="48"/>
  <c r="L257" i="48"/>
  <c r="N257" i="48"/>
  <c r="O257" i="48"/>
  <c r="Q257" i="48"/>
  <c r="R257" i="48"/>
  <c r="S257" i="48"/>
  <c r="U257" i="48"/>
  <c r="V257" i="48"/>
  <c r="W257" i="48"/>
  <c r="X257" i="48"/>
  <c r="Y257" i="48"/>
  <c r="Z257" i="48"/>
  <c r="AA257" i="48"/>
  <c r="AC257" i="48"/>
  <c r="AD257" i="48"/>
  <c r="AE257" i="48"/>
  <c r="AF257" i="48"/>
  <c r="AG257" i="48"/>
  <c r="AH257" i="48"/>
  <c r="AI257" i="48"/>
  <c r="AJ257" i="48"/>
  <c r="AK257" i="48"/>
  <c r="AM257" i="48"/>
  <c r="AN257" i="48"/>
  <c r="AO257" i="48"/>
  <c r="AP257" i="48"/>
  <c r="AR257" i="48"/>
  <c r="AS257" i="48"/>
  <c r="AT257" i="48"/>
  <c r="AU257" i="48"/>
  <c r="AW257" i="48"/>
  <c r="AY257" i="48"/>
  <c r="A258" i="48"/>
  <c r="B258" i="48"/>
  <c r="D258" i="48"/>
  <c r="E258" i="48"/>
  <c r="F258" i="48"/>
  <c r="G258" i="48"/>
  <c r="H258" i="48"/>
  <c r="I258" i="48"/>
  <c r="J258" i="48"/>
  <c r="K258" i="48"/>
  <c r="L258" i="48"/>
  <c r="N258" i="48"/>
  <c r="O258" i="48"/>
  <c r="Q258" i="48"/>
  <c r="R258" i="48"/>
  <c r="S258" i="48"/>
  <c r="U258" i="48"/>
  <c r="V258" i="48"/>
  <c r="W258" i="48"/>
  <c r="X258" i="48"/>
  <c r="Y258" i="48"/>
  <c r="Z258" i="48"/>
  <c r="AA258" i="48"/>
  <c r="AC258" i="48"/>
  <c r="AD258" i="48"/>
  <c r="AE258" i="48"/>
  <c r="AF258" i="48"/>
  <c r="AG258" i="48"/>
  <c r="AH258" i="48"/>
  <c r="AI258" i="48"/>
  <c r="AJ258" i="48"/>
  <c r="AK258" i="48"/>
  <c r="AM258" i="48"/>
  <c r="AN258" i="48"/>
  <c r="AO258" i="48"/>
  <c r="AP258" i="48"/>
  <c r="AR258" i="48"/>
  <c r="AS258" i="48"/>
  <c r="AT258" i="48"/>
  <c r="AU258" i="48"/>
  <c r="AW258" i="48"/>
  <c r="AY258" i="48"/>
  <c r="A259" i="48"/>
  <c r="B259" i="48"/>
  <c r="D259" i="48"/>
  <c r="E259" i="48"/>
  <c r="F259" i="48"/>
  <c r="G259" i="48"/>
  <c r="H259" i="48"/>
  <c r="I259" i="48"/>
  <c r="J259" i="48"/>
  <c r="K259" i="48"/>
  <c r="L259" i="48"/>
  <c r="N259" i="48"/>
  <c r="O259" i="48"/>
  <c r="Q259" i="48"/>
  <c r="R259" i="48"/>
  <c r="S259" i="48"/>
  <c r="U259" i="48"/>
  <c r="V259" i="48"/>
  <c r="W259" i="48"/>
  <c r="X259" i="48"/>
  <c r="Y259" i="48"/>
  <c r="Z259" i="48"/>
  <c r="AA259" i="48"/>
  <c r="AC259" i="48"/>
  <c r="AD259" i="48"/>
  <c r="AE259" i="48"/>
  <c r="AF259" i="48"/>
  <c r="AG259" i="48"/>
  <c r="AH259" i="48"/>
  <c r="AI259" i="48"/>
  <c r="AJ259" i="48"/>
  <c r="AK259" i="48"/>
  <c r="AM259" i="48"/>
  <c r="AN259" i="48"/>
  <c r="AO259" i="48"/>
  <c r="AP259" i="48"/>
  <c r="AR259" i="48"/>
  <c r="AS259" i="48"/>
  <c r="AT259" i="48"/>
  <c r="AU259" i="48"/>
  <c r="AW259" i="48"/>
  <c r="AY259" i="48"/>
  <c r="A260" i="48"/>
  <c r="B260" i="48"/>
  <c r="D260" i="48"/>
  <c r="E260" i="48"/>
  <c r="F260" i="48"/>
  <c r="G260" i="48"/>
  <c r="H260" i="48"/>
  <c r="I260" i="48"/>
  <c r="J260" i="48"/>
  <c r="K260" i="48"/>
  <c r="L260" i="48"/>
  <c r="N260" i="48"/>
  <c r="O260" i="48"/>
  <c r="Q260" i="48"/>
  <c r="R260" i="48"/>
  <c r="S260" i="48"/>
  <c r="U260" i="48"/>
  <c r="V260" i="48"/>
  <c r="W260" i="48"/>
  <c r="X260" i="48"/>
  <c r="Y260" i="48"/>
  <c r="Z260" i="48"/>
  <c r="AA260" i="48"/>
  <c r="AC260" i="48"/>
  <c r="AD260" i="48"/>
  <c r="AE260" i="48"/>
  <c r="AF260" i="48"/>
  <c r="AG260" i="48"/>
  <c r="AH260" i="48"/>
  <c r="AI260" i="48"/>
  <c r="AJ260" i="48"/>
  <c r="AK260" i="48"/>
  <c r="AM260" i="48"/>
  <c r="AN260" i="48"/>
  <c r="AO260" i="48"/>
  <c r="AP260" i="48"/>
  <c r="AR260" i="48"/>
  <c r="AS260" i="48"/>
  <c r="AT260" i="48"/>
  <c r="AU260" i="48"/>
  <c r="AW260" i="48"/>
  <c r="AY260" i="48"/>
  <c r="A261" i="48"/>
  <c r="B261" i="48"/>
  <c r="D261" i="48"/>
  <c r="E261" i="48"/>
  <c r="F261" i="48"/>
  <c r="G261" i="48"/>
  <c r="H261" i="48"/>
  <c r="I261" i="48"/>
  <c r="J261" i="48"/>
  <c r="K261" i="48"/>
  <c r="L261" i="48"/>
  <c r="N261" i="48"/>
  <c r="O261" i="48"/>
  <c r="Q261" i="48"/>
  <c r="R261" i="48"/>
  <c r="S261" i="48"/>
  <c r="U261" i="48"/>
  <c r="V261" i="48"/>
  <c r="W261" i="48"/>
  <c r="X261" i="48"/>
  <c r="Y261" i="48"/>
  <c r="Z261" i="48"/>
  <c r="AA261" i="48"/>
  <c r="AC261" i="48"/>
  <c r="AD261" i="48"/>
  <c r="AE261" i="48"/>
  <c r="AF261" i="48"/>
  <c r="AG261" i="48"/>
  <c r="AH261" i="48"/>
  <c r="AI261" i="48"/>
  <c r="AJ261" i="48"/>
  <c r="AK261" i="48"/>
  <c r="AM261" i="48"/>
  <c r="AN261" i="48"/>
  <c r="AO261" i="48"/>
  <c r="AP261" i="48"/>
  <c r="AR261" i="48"/>
  <c r="AS261" i="48"/>
  <c r="AT261" i="48"/>
  <c r="AU261" i="48"/>
  <c r="AW261" i="48"/>
  <c r="AY261" i="48"/>
  <c r="A262" i="48"/>
  <c r="B262" i="48"/>
  <c r="D262" i="48"/>
  <c r="E262" i="48"/>
  <c r="F262" i="48"/>
  <c r="G262" i="48"/>
  <c r="H262" i="48"/>
  <c r="I262" i="48"/>
  <c r="J262" i="48"/>
  <c r="K262" i="48"/>
  <c r="L262" i="48"/>
  <c r="N262" i="48"/>
  <c r="O262" i="48"/>
  <c r="Q262" i="48"/>
  <c r="R262" i="48"/>
  <c r="S262" i="48"/>
  <c r="U262" i="48"/>
  <c r="V262" i="48"/>
  <c r="W262" i="48"/>
  <c r="X262" i="48"/>
  <c r="Y262" i="48"/>
  <c r="Z262" i="48"/>
  <c r="AA262" i="48"/>
  <c r="AC262" i="48"/>
  <c r="AD262" i="48"/>
  <c r="AE262" i="48"/>
  <c r="AF262" i="48"/>
  <c r="AG262" i="48"/>
  <c r="AH262" i="48"/>
  <c r="AI262" i="48"/>
  <c r="AJ262" i="48"/>
  <c r="AK262" i="48"/>
  <c r="AM262" i="48"/>
  <c r="AN262" i="48"/>
  <c r="AO262" i="48"/>
  <c r="AP262" i="48"/>
  <c r="AR262" i="48"/>
  <c r="AS262" i="48"/>
  <c r="AT262" i="48"/>
  <c r="AU262" i="48"/>
  <c r="AW262" i="48"/>
  <c r="AY262" i="48"/>
  <c r="A263" i="48"/>
  <c r="B263" i="48"/>
  <c r="D263" i="48"/>
  <c r="E263" i="48"/>
  <c r="F263" i="48"/>
  <c r="G263" i="48"/>
  <c r="H263" i="48"/>
  <c r="I263" i="48"/>
  <c r="J263" i="48"/>
  <c r="K263" i="48"/>
  <c r="L263" i="48"/>
  <c r="N263" i="48"/>
  <c r="O263" i="48"/>
  <c r="Q263" i="48"/>
  <c r="R263" i="48"/>
  <c r="S263" i="48"/>
  <c r="U263" i="48"/>
  <c r="V263" i="48"/>
  <c r="W263" i="48"/>
  <c r="X263" i="48"/>
  <c r="Y263" i="48"/>
  <c r="Z263" i="48"/>
  <c r="AA263" i="48"/>
  <c r="AC263" i="48"/>
  <c r="AD263" i="48"/>
  <c r="AE263" i="48"/>
  <c r="AF263" i="48"/>
  <c r="AG263" i="48"/>
  <c r="AH263" i="48"/>
  <c r="AI263" i="48"/>
  <c r="AJ263" i="48"/>
  <c r="AK263" i="48"/>
  <c r="AM263" i="48"/>
  <c r="AN263" i="48"/>
  <c r="AO263" i="48"/>
  <c r="AP263" i="48"/>
  <c r="AR263" i="48"/>
  <c r="AS263" i="48"/>
  <c r="AT263" i="48"/>
  <c r="AU263" i="48"/>
  <c r="AW263" i="48"/>
  <c r="AY263" i="48"/>
  <c r="A264" i="48"/>
  <c r="B264" i="48"/>
  <c r="D264" i="48"/>
  <c r="E264" i="48"/>
  <c r="F264" i="48"/>
  <c r="G264" i="48"/>
  <c r="H264" i="48"/>
  <c r="I264" i="48"/>
  <c r="J264" i="48"/>
  <c r="K264" i="48"/>
  <c r="L264" i="48"/>
  <c r="N264" i="48"/>
  <c r="O264" i="48"/>
  <c r="Q264" i="48"/>
  <c r="R264" i="48"/>
  <c r="S264" i="48"/>
  <c r="U264" i="48"/>
  <c r="V264" i="48"/>
  <c r="W264" i="48"/>
  <c r="X264" i="48"/>
  <c r="Y264" i="48"/>
  <c r="Z264" i="48"/>
  <c r="AA264" i="48"/>
  <c r="AC264" i="48"/>
  <c r="AD264" i="48"/>
  <c r="AE264" i="48"/>
  <c r="AF264" i="48"/>
  <c r="AG264" i="48"/>
  <c r="AH264" i="48"/>
  <c r="AI264" i="48"/>
  <c r="AJ264" i="48"/>
  <c r="AK264" i="48"/>
  <c r="AM264" i="48"/>
  <c r="AN264" i="48"/>
  <c r="AO264" i="48"/>
  <c r="AP264" i="48"/>
  <c r="AR264" i="48"/>
  <c r="AS264" i="48"/>
  <c r="AT264" i="48"/>
  <c r="AU264" i="48"/>
  <c r="AW264" i="48"/>
  <c r="AY264" i="48"/>
  <c r="A265" i="48"/>
  <c r="B265" i="48"/>
  <c r="D265" i="48"/>
  <c r="E265" i="48"/>
  <c r="F265" i="48"/>
  <c r="G265" i="48"/>
  <c r="H265" i="48"/>
  <c r="I265" i="48"/>
  <c r="J265" i="48"/>
  <c r="K265" i="48"/>
  <c r="L265" i="48"/>
  <c r="N265" i="48"/>
  <c r="O265" i="48"/>
  <c r="Q265" i="48"/>
  <c r="R265" i="48"/>
  <c r="S265" i="48"/>
  <c r="U265" i="48"/>
  <c r="V265" i="48"/>
  <c r="W265" i="48"/>
  <c r="X265" i="48"/>
  <c r="Y265" i="48"/>
  <c r="Z265" i="48"/>
  <c r="AA265" i="48"/>
  <c r="AC265" i="48"/>
  <c r="AD265" i="48"/>
  <c r="AE265" i="48"/>
  <c r="AF265" i="48"/>
  <c r="AG265" i="48"/>
  <c r="AH265" i="48"/>
  <c r="AI265" i="48"/>
  <c r="AJ265" i="48"/>
  <c r="AK265" i="48"/>
  <c r="AM265" i="48"/>
  <c r="AN265" i="48"/>
  <c r="AO265" i="48"/>
  <c r="AP265" i="48"/>
  <c r="AR265" i="48"/>
  <c r="AS265" i="48"/>
  <c r="AT265" i="48"/>
  <c r="AU265" i="48"/>
  <c r="AW265" i="48"/>
  <c r="AY265" i="48"/>
  <c r="A266" i="48"/>
  <c r="B266" i="48"/>
  <c r="D266" i="48"/>
  <c r="E266" i="48"/>
  <c r="F266" i="48"/>
  <c r="G266" i="48"/>
  <c r="H266" i="48"/>
  <c r="I266" i="48"/>
  <c r="J266" i="48"/>
  <c r="K266" i="48"/>
  <c r="L266" i="48"/>
  <c r="N266" i="48"/>
  <c r="O266" i="48"/>
  <c r="Q266" i="48"/>
  <c r="R266" i="48"/>
  <c r="S266" i="48"/>
  <c r="U266" i="48"/>
  <c r="V266" i="48"/>
  <c r="W266" i="48"/>
  <c r="X266" i="48"/>
  <c r="Y266" i="48"/>
  <c r="Z266" i="48"/>
  <c r="AA266" i="48"/>
  <c r="AC266" i="48"/>
  <c r="AD266" i="48"/>
  <c r="AE266" i="48"/>
  <c r="AF266" i="48"/>
  <c r="AG266" i="48"/>
  <c r="AH266" i="48"/>
  <c r="AI266" i="48"/>
  <c r="AJ266" i="48"/>
  <c r="AK266" i="48"/>
  <c r="AM266" i="48"/>
  <c r="AN266" i="48"/>
  <c r="AO266" i="48"/>
  <c r="AP266" i="48"/>
  <c r="AR266" i="48"/>
  <c r="AS266" i="48"/>
  <c r="AT266" i="48"/>
  <c r="AU266" i="48"/>
  <c r="AW266" i="48"/>
  <c r="AY266" i="48"/>
  <c r="A267" i="48"/>
  <c r="B267" i="48"/>
  <c r="D267" i="48"/>
  <c r="E267" i="48"/>
  <c r="F267" i="48"/>
  <c r="G267" i="48"/>
  <c r="H267" i="48"/>
  <c r="I267" i="48"/>
  <c r="J267" i="48"/>
  <c r="K267" i="48"/>
  <c r="L267" i="48"/>
  <c r="N267" i="48"/>
  <c r="O267" i="48"/>
  <c r="Q267" i="48"/>
  <c r="R267" i="48"/>
  <c r="S267" i="48"/>
  <c r="U267" i="48"/>
  <c r="V267" i="48"/>
  <c r="W267" i="48"/>
  <c r="X267" i="48"/>
  <c r="Y267" i="48"/>
  <c r="Z267" i="48"/>
  <c r="AA267" i="48"/>
  <c r="AC267" i="48"/>
  <c r="AD267" i="48"/>
  <c r="AE267" i="48"/>
  <c r="AF267" i="48"/>
  <c r="AG267" i="48"/>
  <c r="AH267" i="48"/>
  <c r="AI267" i="48"/>
  <c r="AJ267" i="48"/>
  <c r="AK267" i="48"/>
  <c r="AM267" i="48"/>
  <c r="AN267" i="48"/>
  <c r="AO267" i="48"/>
  <c r="AP267" i="48"/>
  <c r="AR267" i="48"/>
  <c r="AS267" i="48"/>
  <c r="AT267" i="48"/>
  <c r="AU267" i="48"/>
  <c r="AW267" i="48"/>
  <c r="AY267" i="48"/>
  <c r="A268" i="48"/>
  <c r="B268" i="48"/>
  <c r="D268" i="48"/>
  <c r="E268" i="48"/>
  <c r="F268" i="48"/>
  <c r="G268" i="48"/>
  <c r="H268" i="48"/>
  <c r="I268" i="48"/>
  <c r="J268" i="48"/>
  <c r="K268" i="48"/>
  <c r="L268" i="48"/>
  <c r="N268" i="48"/>
  <c r="O268" i="48"/>
  <c r="Q268" i="48"/>
  <c r="R268" i="48"/>
  <c r="S268" i="48"/>
  <c r="U268" i="48"/>
  <c r="V268" i="48"/>
  <c r="W268" i="48"/>
  <c r="X268" i="48"/>
  <c r="Y268" i="48"/>
  <c r="Z268" i="48"/>
  <c r="AA268" i="48"/>
  <c r="AC268" i="48"/>
  <c r="AD268" i="48"/>
  <c r="AE268" i="48"/>
  <c r="AF268" i="48"/>
  <c r="AG268" i="48"/>
  <c r="AH268" i="48"/>
  <c r="AI268" i="48"/>
  <c r="AJ268" i="48"/>
  <c r="AK268" i="48"/>
  <c r="AM268" i="48"/>
  <c r="AN268" i="48"/>
  <c r="AO268" i="48"/>
  <c r="AP268" i="48"/>
  <c r="AR268" i="48"/>
  <c r="AS268" i="48"/>
  <c r="AT268" i="48"/>
  <c r="AU268" i="48"/>
  <c r="AW268" i="48"/>
  <c r="AY268" i="48"/>
  <c r="A269" i="48"/>
  <c r="B269" i="48"/>
  <c r="D269" i="48"/>
  <c r="E269" i="48"/>
  <c r="F269" i="48"/>
  <c r="G269" i="48"/>
  <c r="H269" i="48"/>
  <c r="I269" i="48"/>
  <c r="J269" i="48"/>
  <c r="K269" i="48"/>
  <c r="L269" i="48"/>
  <c r="N269" i="48"/>
  <c r="O269" i="48"/>
  <c r="Q269" i="48"/>
  <c r="R269" i="48"/>
  <c r="S269" i="48"/>
  <c r="U269" i="48"/>
  <c r="V269" i="48"/>
  <c r="W269" i="48"/>
  <c r="X269" i="48"/>
  <c r="Y269" i="48"/>
  <c r="Z269" i="48"/>
  <c r="AA269" i="48"/>
  <c r="AC269" i="48"/>
  <c r="AD269" i="48"/>
  <c r="AE269" i="48"/>
  <c r="AF269" i="48"/>
  <c r="AG269" i="48"/>
  <c r="AH269" i="48"/>
  <c r="AI269" i="48"/>
  <c r="AJ269" i="48"/>
  <c r="AK269" i="48"/>
  <c r="AM269" i="48"/>
  <c r="AN269" i="48"/>
  <c r="AO269" i="48"/>
  <c r="AP269" i="48"/>
  <c r="AR269" i="48"/>
  <c r="AS269" i="48"/>
  <c r="AT269" i="48"/>
  <c r="AU269" i="48"/>
  <c r="AW269" i="48"/>
  <c r="AY269" i="48"/>
  <c r="A270" i="48"/>
  <c r="B270" i="48"/>
  <c r="D270" i="48"/>
  <c r="E270" i="48"/>
  <c r="F270" i="48"/>
  <c r="G270" i="48"/>
  <c r="H270" i="48"/>
  <c r="I270" i="48"/>
  <c r="J270" i="48"/>
  <c r="K270" i="48"/>
  <c r="L270" i="48"/>
  <c r="N270" i="48"/>
  <c r="O270" i="48"/>
  <c r="Q270" i="48"/>
  <c r="R270" i="48"/>
  <c r="S270" i="48"/>
  <c r="U270" i="48"/>
  <c r="V270" i="48"/>
  <c r="W270" i="48"/>
  <c r="X270" i="48"/>
  <c r="Y270" i="48"/>
  <c r="Z270" i="48"/>
  <c r="AA270" i="48"/>
  <c r="AC270" i="48"/>
  <c r="AD270" i="48"/>
  <c r="AE270" i="48"/>
  <c r="AF270" i="48"/>
  <c r="AG270" i="48"/>
  <c r="AH270" i="48"/>
  <c r="AI270" i="48"/>
  <c r="AJ270" i="48"/>
  <c r="AK270" i="48"/>
  <c r="AM270" i="48"/>
  <c r="AN270" i="48"/>
  <c r="AO270" i="48"/>
  <c r="AP270" i="48"/>
  <c r="AR270" i="48"/>
  <c r="AS270" i="48"/>
  <c r="AT270" i="48"/>
  <c r="AU270" i="48"/>
  <c r="AW270" i="48"/>
  <c r="AY270" i="48"/>
  <c r="A271" i="48"/>
  <c r="B271" i="48"/>
  <c r="D271" i="48"/>
  <c r="E271" i="48"/>
  <c r="F271" i="48"/>
  <c r="G271" i="48"/>
  <c r="H271" i="48"/>
  <c r="I271" i="48"/>
  <c r="J271" i="48"/>
  <c r="K271" i="48"/>
  <c r="L271" i="48"/>
  <c r="N271" i="48"/>
  <c r="O271" i="48"/>
  <c r="Q271" i="48"/>
  <c r="R271" i="48"/>
  <c r="S271" i="48"/>
  <c r="U271" i="48"/>
  <c r="V271" i="48"/>
  <c r="W271" i="48"/>
  <c r="X271" i="48"/>
  <c r="Y271" i="48"/>
  <c r="Z271" i="48"/>
  <c r="AA271" i="48"/>
  <c r="AC271" i="48"/>
  <c r="AD271" i="48"/>
  <c r="AE271" i="48"/>
  <c r="AF271" i="48"/>
  <c r="AG271" i="48"/>
  <c r="AH271" i="48"/>
  <c r="AI271" i="48"/>
  <c r="AJ271" i="48"/>
  <c r="AK271" i="48"/>
  <c r="AM271" i="48"/>
  <c r="AN271" i="48"/>
  <c r="AO271" i="48"/>
  <c r="AP271" i="48"/>
  <c r="AR271" i="48"/>
  <c r="AS271" i="48"/>
  <c r="AT271" i="48"/>
  <c r="AU271" i="48"/>
  <c r="AW271" i="48"/>
  <c r="AY271" i="48"/>
  <c r="A272" i="48"/>
  <c r="B272" i="48"/>
  <c r="D272" i="48"/>
  <c r="E272" i="48"/>
  <c r="F272" i="48"/>
  <c r="G272" i="48"/>
  <c r="H272" i="48"/>
  <c r="I272" i="48"/>
  <c r="J272" i="48"/>
  <c r="K272" i="48"/>
  <c r="L272" i="48"/>
  <c r="N272" i="48"/>
  <c r="O272" i="48"/>
  <c r="Q272" i="48"/>
  <c r="R272" i="48"/>
  <c r="S272" i="48"/>
  <c r="U272" i="48"/>
  <c r="V272" i="48"/>
  <c r="W272" i="48"/>
  <c r="X272" i="48"/>
  <c r="Y272" i="48"/>
  <c r="Z272" i="48"/>
  <c r="AA272" i="48"/>
  <c r="AC272" i="48"/>
  <c r="AD272" i="48"/>
  <c r="AE272" i="48"/>
  <c r="AF272" i="48"/>
  <c r="AG272" i="48"/>
  <c r="AH272" i="48"/>
  <c r="AI272" i="48"/>
  <c r="AJ272" i="48"/>
  <c r="AK272" i="48"/>
  <c r="AM272" i="48"/>
  <c r="AN272" i="48"/>
  <c r="AO272" i="48"/>
  <c r="AP272" i="48"/>
  <c r="AR272" i="48"/>
  <c r="AS272" i="48"/>
  <c r="AT272" i="48"/>
  <c r="AU272" i="48"/>
  <c r="AW272" i="48"/>
  <c r="AY272" i="48"/>
  <c r="A273" i="48"/>
  <c r="B273" i="48"/>
  <c r="D273" i="48"/>
  <c r="E273" i="48"/>
  <c r="F273" i="48"/>
  <c r="G273" i="48"/>
  <c r="H273" i="48"/>
  <c r="I273" i="48"/>
  <c r="J273" i="48"/>
  <c r="K273" i="48"/>
  <c r="L273" i="48"/>
  <c r="N273" i="48"/>
  <c r="O273" i="48"/>
  <c r="Q273" i="48"/>
  <c r="R273" i="48"/>
  <c r="S273" i="48"/>
  <c r="U273" i="48"/>
  <c r="V273" i="48"/>
  <c r="W273" i="48"/>
  <c r="X273" i="48"/>
  <c r="Y273" i="48"/>
  <c r="Z273" i="48"/>
  <c r="AA273" i="48"/>
  <c r="AC273" i="48"/>
  <c r="AD273" i="48"/>
  <c r="AE273" i="48"/>
  <c r="AF273" i="48"/>
  <c r="AG273" i="48"/>
  <c r="AH273" i="48"/>
  <c r="AI273" i="48"/>
  <c r="AJ273" i="48"/>
  <c r="AK273" i="48"/>
  <c r="AM273" i="48"/>
  <c r="AN273" i="48"/>
  <c r="AO273" i="48"/>
  <c r="AP273" i="48"/>
  <c r="AR273" i="48"/>
  <c r="AS273" i="48"/>
  <c r="AT273" i="48"/>
  <c r="AU273" i="48"/>
  <c r="AW273" i="48"/>
  <c r="AY273" i="48"/>
  <c r="A274" i="48"/>
  <c r="B274" i="48"/>
  <c r="D274" i="48"/>
  <c r="E274" i="48"/>
  <c r="F274" i="48"/>
  <c r="G274" i="48"/>
  <c r="H274" i="48"/>
  <c r="I274" i="48"/>
  <c r="J274" i="48"/>
  <c r="K274" i="48"/>
  <c r="L274" i="48"/>
  <c r="N274" i="48"/>
  <c r="O274" i="48"/>
  <c r="Q274" i="48"/>
  <c r="R274" i="48"/>
  <c r="S274" i="48"/>
  <c r="U274" i="48"/>
  <c r="V274" i="48"/>
  <c r="W274" i="48"/>
  <c r="X274" i="48"/>
  <c r="Y274" i="48"/>
  <c r="Z274" i="48"/>
  <c r="AA274" i="48"/>
  <c r="AC274" i="48"/>
  <c r="AD274" i="48"/>
  <c r="AE274" i="48"/>
  <c r="AF274" i="48"/>
  <c r="AG274" i="48"/>
  <c r="AH274" i="48"/>
  <c r="AI274" i="48"/>
  <c r="AJ274" i="48"/>
  <c r="AK274" i="48"/>
  <c r="AM274" i="48"/>
  <c r="AN274" i="48"/>
  <c r="AO274" i="48"/>
  <c r="AP274" i="48"/>
  <c r="AR274" i="48"/>
  <c r="AS274" i="48"/>
  <c r="AT274" i="48"/>
  <c r="AU274" i="48"/>
  <c r="AW274" i="48"/>
  <c r="AY274" i="48"/>
  <c r="A275" i="48"/>
  <c r="B275" i="48"/>
  <c r="D275" i="48"/>
  <c r="E275" i="48"/>
  <c r="F275" i="48"/>
  <c r="G275" i="48"/>
  <c r="H275" i="48"/>
  <c r="I275" i="48"/>
  <c r="J275" i="48"/>
  <c r="K275" i="48"/>
  <c r="L275" i="48"/>
  <c r="N275" i="48"/>
  <c r="O275" i="48"/>
  <c r="Q275" i="48"/>
  <c r="R275" i="48"/>
  <c r="S275" i="48"/>
  <c r="U275" i="48"/>
  <c r="V275" i="48"/>
  <c r="W275" i="48"/>
  <c r="X275" i="48"/>
  <c r="Y275" i="48"/>
  <c r="Z275" i="48"/>
  <c r="AA275" i="48"/>
  <c r="AC275" i="48"/>
  <c r="AD275" i="48"/>
  <c r="AE275" i="48"/>
  <c r="AF275" i="48"/>
  <c r="AG275" i="48"/>
  <c r="AH275" i="48"/>
  <c r="AI275" i="48"/>
  <c r="AJ275" i="48"/>
  <c r="AK275" i="48"/>
  <c r="AM275" i="48"/>
  <c r="AN275" i="48"/>
  <c r="AO275" i="48"/>
  <c r="AP275" i="48"/>
  <c r="AR275" i="48"/>
  <c r="AS275" i="48"/>
  <c r="AT275" i="48"/>
  <c r="AU275" i="48"/>
  <c r="AW275" i="48"/>
  <c r="AY275" i="48"/>
  <c r="A276" i="48"/>
  <c r="B276" i="48"/>
  <c r="D276" i="48"/>
  <c r="E276" i="48"/>
  <c r="F276" i="48"/>
  <c r="G276" i="48"/>
  <c r="H276" i="48"/>
  <c r="I276" i="48"/>
  <c r="J276" i="48"/>
  <c r="K276" i="48"/>
  <c r="L276" i="48"/>
  <c r="N276" i="48"/>
  <c r="O276" i="48"/>
  <c r="Q276" i="48"/>
  <c r="R276" i="48"/>
  <c r="S276" i="48"/>
  <c r="U276" i="48"/>
  <c r="V276" i="48"/>
  <c r="W276" i="48"/>
  <c r="X276" i="48"/>
  <c r="Y276" i="48"/>
  <c r="Z276" i="48"/>
  <c r="AA276" i="48"/>
  <c r="AC276" i="48"/>
  <c r="AD276" i="48"/>
  <c r="AE276" i="48"/>
  <c r="AF276" i="48"/>
  <c r="AG276" i="48"/>
  <c r="AH276" i="48"/>
  <c r="AI276" i="48"/>
  <c r="AJ276" i="48"/>
  <c r="AK276" i="48"/>
  <c r="AM276" i="48"/>
  <c r="AN276" i="48"/>
  <c r="AO276" i="48"/>
  <c r="AP276" i="48"/>
  <c r="AR276" i="48"/>
  <c r="AS276" i="48"/>
  <c r="AT276" i="48"/>
  <c r="AU276" i="48"/>
  <c r="AW276" i="48"/>
  <c r="AY276" i="48"/>
  <c r="A277" i="48"/>
  <c r="B277" i="48"/>
  <c r="D277" i="48"/>
  <c r="E277" i="48"/>
  <c r="F277" i="48"/>
  <c r="G277" i="48"/>
  <c r="H277" i="48"/>
  <c r="I277" i="48"/>
  <c r="J277" i="48"/>
  <c r="K277" i="48"/>
  <c r="L277" i="48"/>
  <c r="N277" i="48"/>
  <c r="O277" i="48"/>
  <c r="Q277" i="48"/>
  <c r="R277" i="48"/>
  <c r="S277" i="48"/>
  <c r="U277" i="48"/>
  <c r="V277" i="48"/>
  <c r="W277" i="48"/>
  <c r="X277" i="48"/>
  <c r="Y277" i="48"/>
  <c r="Z277" i="48"/>
  <c r="AA277" i="48"/>
  <c r="AC277" i="48"/>
  <c r="AD277" i="48"/>
  <c r="AE277" i="48"/>
  <c r="AF277" i="48"/>
  <c r="AG277" i="48"/>
  <c r="AH277" i="48"/>
  <c r="AI277" i="48"/>
  <c r="AJ277" i="48"/>
  <c r="AK277" i="48"/>
  <c r="AM277" i="48"/>
  <c r="AN277" i="48"/>
  <c r="AO277" i="48"/>
  <c r="AP277" i="48"/>
  <c r="AR277" i="48"/>
  <c r="AS277" i="48"/>
  <c r="AT277" i="48"/>
  <c r="AU277" i="48"/>
  <c r="AW277" i="48"/>
  <c r="AY277" i="48"/>
  <c r="A278" i="48"/>
  <c r="B278" i="48"/>
  <c r="D278" i="48"/>
  <c r="E278" i="48"/>
  <c r="F278" i="48"/>
  <c r="G278" i="48"/>
  <c r="H278" i="48"/>
  <c r="I278" i="48"/>
  <c r="J278" i="48"/>
  <c r="K278" i="48"/>
  <c r="L278" i="48"/>
  <c r="N278" i="48"/>
  <c r="O278" i="48"/>
  <c r="Q278" i="48"/>
  <c r="R278" i="48"/>
  <c r="S278" i="48"/>
  <c r="U278" i="48"/>
  <c r="V278" i="48"/>
  <c r="W278" i="48"/>
  <c r="X278" i="48"/>
  <c r="Y278" i="48"/>
  <c r="Z278" i="48"/>
  <c r="AA278" i="48"/>
  <c r="AC278" i="48"/>
  <c r="AD278" i="48"/>
  <c r="AE278" i="48"/>
  <c r="AF278" i="48"/>
  <c r="AG278" i="48"/>
  <c r="AH278" i="48"/>
  <c r="AI278" i="48"/>
  <c r="AJ278" i="48"/>
  <c r="AK278" i="48"/>
  <c r="AM278" i="48"/>
  <c r="AN278" i="48"/>
  <c r="AO278" i="48"/>
  <c r="AP278" i="48"/>
  <c r="AR278" i="48"/>
  <c r="AS278" i="48"/>
  <c r="AT278" i="48"/>
  <c r="AU278" i="48"/>
  <c r="AW278" i="48"/>
  <c r="AY278" i="48"/>
  <c r="A279" i="48"/>
  <c r="B279" i="48"/>
  <c r="D279" i="48"/>
  <c r="E279" i="48"/>
  <c r="F279" i="48"/>
  <c r="G279" i="48"/>
  <c r="H279" i="48"/>
  <c r="I279" i="48"/>
  <c r="J279" i="48"/>
  <c r="K279" i="48"/>
  <c r="L279" i="48"/>
  <c r="N279" i="48"/>
  <c r="O279" i="48"/>
  <c r="Q279" i="48"/>
  <c r="R279" i="48"/>
  <c r="S279" i="48"/>
  <c r="U279" i="48"/>
  <c r="V279" i="48"/>
  <c r="W279" i="48"/>
  <c r="X279" i="48"/>
  <c r="Y279" i="48"/>
  <c r="Z279" i="48"/>
  <c r="AA279" i="48"/>
  <c r="AC279" i="48"/>
  <c r="AD279" i="48"/>
  <c r="AE279" i="48"/>
  <c r="AF279" i="48"/>
  <c r="AG279" i="48"/>
  <c r="AH279" i="48"/>
  <c r="AI279" i="48"/>
  <c r="AJ279" i="48"/>
  <c r="AK279" i="48"/>
  <c r="AM279" i="48"/>
  <c r="AN279" i="48"/>
  <c r="AO279" i="48"/>
  <c r="AP279" i="48"/>
  <c r="AR279" i="48"/>
  <c r="AS279" i="48"/>
  <c r="AT279" i="48"/>
  <c r="AU279" i="48"/>
  <c r="AW279" i="48"/>
  <c r="AY279" i="48"/>
  <c r="A280" i="48"/>
  <c r="B280" i="48"/>
  <c r="D280" i="48"/>
  <c r="E280" i="48"/>
  <c r="F280" i="48"/>
  <c r="G280" i="48"/>
  <c r="H280" i="48"/>
  <c r="I280" i="48"/>
  <c r="J280" i="48"/>
  <c r="K280" i="48"/>
  <c r="L280" i="48"/>
  <c r="N280" i="48"/>
  <c r="O280" i="48"/>
  <c r="Q280" i="48"/>
  <c r="R280" i="48"/>
  <c r="S280" i="48"/>
  <c r="U280" i="48"/>
  <c r="V280" i="48"/>
  <c r="W280" i="48"/>
  <c r="X280" i="48"/>
  <c r="Y280" i="48"/>
  <c r="Z280" i="48"/>
  <c r="AA280" i="48"/>
  <c r="AC280" i="48"/>
  <c r="AD280" i="48"/>
  <c r="AE280" i="48"/>
  <c r="AF280" i="48"/>
  <c r="AG280" i="48"/>
  <c r="AH280" i="48"/>
  <c r="AI280" i="48"/>
  <c r="AJ280" i="48"/>
  <c r="AK280" i="48"/>
  <c r="AM280" i="48"/>
  <c r="AN280" i="48"/>
  <c r="AO280" i="48"/>
  <c r="AP280" i="48"/>
  <c r="AR280" i="48"/>
  <c r="AS280" i="48"/>
  <c r="AT280" i="48"/>
  <c r="AU280" i="48"/>
  <c r="AW280" i="48"/>
  <c r="AY280" i="48"/>
  <c r="A281" i="48"/>
  <c r="B281" i="48"/>
  <c r="D281" i="48"/>
  <c r="E281" i="48"/>
  <c r="F281" i="48"/>
  <c r="G281" i="48"/>
  <c r="H281" i="48"/>
  <c r="I281" i="48"/>
  <c r="J281" i="48"/>
  <c r="K281" i="48"/>
  <c r="L281" i="48"/>
  <c r="N281" i="48"/>
  <c r="O281" i="48"/>
  <c r="Q281" i="48"/>
  <c r="R281" i="48"/>
  <c r="S281" i="48"/>
  <c r="U281" i="48"/>
  <c r="V281" i="48"/>
  <c r="W281" i="48"/>
  <c r="X281" i="48"/>
  <c r="Y281" i="48"/>
  <c r="Z281" i="48"/>
  <c r="AA281" i="48"/>
  <c r="AC281" i="48"/>
  <c r="AD281" i="48"/>
  <c r="AE281" i="48"/>
  <c r="AF281" i="48"/>
  <c r="AG281" i="48"/>
  <c r="AH281" i="48"/>
  <c r="AI281" i="48"/>
  <c r="AJ281" i="48"/>
  <c r="AK281" i="48"/>
  <c r="AM281" i="48"/>
  <c r="AN281" i="48"/>
  <c r="AO281" i="48"/>
  <c r="AP281" i="48"/>
  <c r="AR281" i="48"/>
  <c r="AS281" i="48"/>
  <c r="AT281" i="48"/>
  <c r="AU281" i="48"/>
  <c r="AW281" i="48"/>
  <c r="AY281" i="48"/>
  <c r="A282" i="48"/>
  <c r="B282" i="48"/>
  <c r="D282" i="48"/>
  <c r="E282" i="48"/>
  <c r="F282" i="48"/>
  <c r="G282" i="48"/>
  <c r="H282" i="48"/>
  <c r="I282" i="48"/>
  <c r="J282" i="48"/>
  <c r="K282" i="48"/>
  <c r="L282" i="48"/>
  <c r="N282" i="48"/>
  <c r="O282" i="48"/>
  <c r="Q282" i="48"/>
  <c r="R282" i="48"/>
  <c r="S282" i="48"/>
  <c r="U282" i="48"/>
  <c r="V282" i="48"/>
  <c r="W282" i="48"/>
  <c r="X282" i="48"/>
  <c r="Y282" i="48"/>
  <c r="Z282" i="48"/>
  <c r="AA282" i="48"/>
  <c r="AC282" i="48"/>
  <c r="AD282" i="48"/>
  <c r="AE282" i="48"/>
  <c r="AF282" i="48"/>
  <c r="AG282" i="48"/>
  <c r="AH282" i="48"/>
  <c r="AI282" i="48"/>
  <c r="AJ282" i="48"/>
  <c r="AK282" i="48"/>
  <c r="AM282" i="48"/>
  <c r="AN282" i="48"/>
  <c r="AO282" i="48"/>
  <c r="AP282" i="48"/>
  <c r="AR282" i="48"/>
  <c r="AS282" i="48"/>
  <c r="AT282" i="48"/>
  <c r="AU282" i="48"/>
  <c r="AW282" i="48"/>
  <c r="AY282" i="48"/>
  <c r="A283" i="48"/>
  <c r="B283" i="48"/>
  <c r="D283" i="48"/>
  <c r="E283" i="48"/>
  <c r="F283" i="48"/>
  <c r="G283" i="48"/>
  <c r="H283" i="48"/>
  <c r="I283" i="48"/>
  <c r="J283" i="48"/>
  <c r="K283" i="48"/>
  <c r="L283" i="48"/>
  <c r="N283" i="48"/>
  <c r="O283" i="48"/>
  <c r="Q283" i="48"/>
  <c r="R283" i="48"/>
  <c r="S283" i="48"/>
  <c r="U283" i="48"/>
  <c r="V283" i="48"/>
  <c r="W283" i="48"/>
  <c r="X283" i="48"/>
  <c r="Y283" i="48"/>
  <c r="Z283" i="48"/>
  <c r="AA283" i="48"/>
  <c r="AC283" i="48"/>
  <c r="AD283" i="48"/>
  <c r="AE283" i="48"/>
  <c r="AF283" i="48"/>
  <c r="AG283" i="48"/>
  <c r="AH283" i="48"/>
  <c r="AI283" i="48"/>
  <c r="AJ283" i="48"/>
  <c r="AK283" i="48"/>
  <c r="AM283" i="48"/>
  <c r="AN283" i="48"/>
  <c r="AO283" i="48"/>
  <c r="AP283" i="48"/>
  <c r="AR283" i="48"/>
  <c r="AS283" i="48"/>
  <c r="AT283" i="48"/>
  <c r="AU283" i="48"/>
  <c r="AW283" i="48"/>
  <c r="AY283" i="48"/>
  <c r="A284" i="48"/>
  <c r="B284" i="48"/>
  <c r="D284" i="48"/>
  <c r="E284" i="48"/>
  <c r="F284" i="48"/>
  <c r="G284" i="48"/>
  <c r="H284" i="48"/>
  <c r="I284" i="48"/>
  <c r="J284" i="48"/>
  <c r="K284" i="48"/>
  <c r="L284" i="48"/>
  <c r="N284" i="48"/>
  <c r="O284" i="48"/>
  <c r="Q284" i="48"/>
  <c r="R284" i="48"/>
  <c r="S284" i="48"/>
  <c r="U284" i="48"/>
  <c r="V284" i="48"/>
  <c r="W284" i="48"/>
  <c r="X284" i="48"/>
  <c r="Y284" i="48"/>
  <c r="Z284" i="48"/>
  <c r="AA284" i="48"/>
  <c r="AC284" i="48"/>
  <c r="AD284" i="48"/>
  <c r="AE284" i="48"/>
  <c r="AF284" i="48"/>
  <c r="AG284" i="48"/>
  <c r="AH284" i="48"/>
  <c r="AI284" i="48"/>
  <c r="AJ284" i="48"/>
  <c r="AK284" i="48"/>
  <c r="AM284" i="48"/>
  <c r="AN284" i="48"/>
  <c r="AO284" i="48"/>
  <c r="AP284" i="48"/>
  <c r="AR284" i="48"/>
  <c r="AS284" i="48"/>
  <c r="AT284" i="48"/>
  <c r="AU284" i="48"/>
  <c r="AW284" i="48"/>
  <c r="AY284" i="48"/>
  <c r="A285" i="48"/>
  <c r="B285" i="48"/>
  <c r="D285" i="48"/>
  <c r="E285" i="48"/>
  <c r="F285" i="48"/>
  <c r="G285" i="48"/>
  <c r="H285" i="48"/>
  <c r="I285" i="48"/>
  <c r="J285" i="48"/>
  <c r="K285" i="48"/>
  <c r="L285" i="48"/>
  <c r="N285" i="48"/>
  <c r="O285" i="48"/>
  <c r="Q285" i="48"/>
  <c r="R285" i="48"/>
  <c r="S285" i="48"/>
  <c r="U285" i="48"/>
  <c r="V285" i="48"/>
  <c r="W285" i="48"/>
  <c r="X285" i="48"/>
  <c r="Y285" i="48"/>
  <c r="Z285" i="48"/>
  <c r="AA285" i="48"/>
  <c r="AC285" i="48"/>
  <c r="AD285" i="48"/>
  <c r="AE285" i="48"/>
  <c r="AF285" i="48"/>
  <c r="AG285" i="48"/>
  <c r="AH285" i="48"/>
  <c r="AI285" i="48"/>
  <c r="AJ285" i="48"/>
  <c r="AK285" i="48"/>
  <c r="AM285" i="48"/>
  <c r="AN285" i="48"/>
  <c r="AO285" i="48"/>
  <c r="AP285" i="48"/>
  <c r="AR285" i="48"/>
  <c r="AS285" i="48"/>
  <c r="AT285" i="48"/>
  <c r="AU285" i="48"/>
  <c r="AW285" i="48"/>
  <c r="AY285" i="48"/>
  <c r="A286" i="48"/>
  <c r="B286" i="48"/>
  <c r="D286" i="48"/>
  <c r="E286" i="48"/>
  <c r="F286" i="48"/>
  <c r="G286" i="48"/>
  <c r="H286" i="48"/>
  <c r="I286" i="48"/>
  <c r="J286" i="48"/>
  <c r="K286" i="48"/>
  <c r="L286" i="48"/>
  <c r="N286" i="48"/>
  <c r="O286" i="48"/>
  <c r="Q286" i="48"/>
  <c r="R286" i="48"/>
  <c r="S286" i="48"/>
  <c r="U286" i="48"/>
  <c r="V286" i="48"/>
  <c r="W286" i="48"/>
  <c r="X286" i="48"/>
  <c r="Y286" i="48"/>
  <c r="Z286" i="48"/>
  <c r="AA286" i="48"/>
  <c r="AC286" i="48"/>
  <c r="AD286" i="48"/>
  <c r="AE286" i="48"/>
  <c r="AF286" i="48"/>
  <c r="AG286" i="48"/>
  <c r="AH286" i="48"/>
  <c r="AI286" i="48"/>
  <c r="AJ286" i="48"/>
  <c r="AK286" i="48"/>
  <c r="AM286" i="48"/>
  <c r="AN286" i="48"/>
  <c r="AO286" i="48"/>
  <c r="AP286" i="48"/>
  <c r="AR286" i="48"/>
  <c r="AS286" i="48"/>
  <c r="AT286" i="48"/>
  <c r="AU286" i="48"/>
  <c r="AW286" i="48"/>
  <c r="AY286" i="48"/>
  <c r="A287" i="48"/>
  <c r="B287" i="48"/>
  <c r="D287" i="48"/>
  <c r="E287" i="48"/>
  <c r="F287" i="48"/>
  <c r="G287" i="48"/>
  <c r="H287" i="48"/>
  <c r="I287" i="48"/>
  <c r="J287" i="48"/>
  <c r="K287" i="48"/>
  <c r="L287" i="48"/>
  <c r="N287" i="48"/>
  <c r="O287" i="48"/>
  <c r="Q287" i="48"/>
  <c r="R287" i="48"/>
  <c r="S287" i="48"/>
  <c r="U287" i="48"/>
  <c r="V287" i="48"/>
  <c r="W287" i="48"/>
  <c r="X287" i="48"/>
  <c r="Y287" i="48"/>
  <c r="Z287" i="48"/>
  <c r="AA287" i="48"/>
  <c r="AC287" i="48"/>
  <c r="AD287" i="48"/>
  <c r="AE287" i="48"/>
  <c r="AF287" i="48"/>
  <c r="AG287" i="48"/>
  <c r="AH287" i="48"/>
  <c r="AI287" i="48"/>
  <c r="AJ287" i="48"/>
  <c r="AK287" i="48"/>
  <c r="AM287" i="48"/>
  <c r="AN287" i="48"/>
  <c r="AO287" i="48"/>
  <c r="AP287" i="48"/>
  <c r="AR287" i="48"/>
  <c r="AS287" i="48"/>
  <c r="AT287" i="48"/>
  <c r="AU287" i="48"/>
  <c r="AW287" i="48"/>
  <c r="AY287" i="48"/>
  <c r="A288" i="48"/>
  <c r="B288" i="48"/>
  <c r="D288" i="48"/>
  <c r="E288" i="48"/>
  <c r="F288" i="48"/>
  <c r="G288" i="48"/>
  <c r="H288" i="48"/>
  <c r="I288" i="48"/>
  <c r="J288" i="48"/>
  <c r="K288" i="48"/>
  <c r="L288" i="48"/>
  <c r="N288" i="48"/>
  <c r="O288" i="48"/>
  <c r="Q288" i="48"/>
  <c r="R288" i="48"/>
  <c r="S288" i="48"/>
  <c r="U288" i="48"/>
  <c r="V288" i="48"/>
  <c r="W288" i="48"/>
  <c r="X288" i="48"/>
  <c r="Y288" i="48"/>
  <c r="Z288" i="48"/>
  <c r="AA288" i="48"/>
  <c r="AC288" i="48"/>
  <c r="AD288" i="48"/>
  <c r="AE288" i="48"/>
  <c r="AF288" i="48"/>
  <c r="AG288" i="48"/>
  <c r="AH288" i="48"/>
  <c r="AI288" i="48"/>
  <c r="AJ288" i="48"/>
  <c r="AK288" i="48"/>
  <c r="AM288" i="48"/>
  <c r="AN288" i="48"/>
  <c r="AO288" i="48"/>
  <c r="AP288" i="48"/>
  <c r="AR288" i="48"/>
  <c r="AS288" i="48"/>
  <c r="AT288" i="48"/>
  <c r="AU288" i="48"/>
  <c r="AW288" i="48"/>
  <c r="AY288" i="48"/>
  <c r="A289" i="48"/>
  <c r="B289" i="48"/>
  <c r="D289" i="48"/>
  <c r="E289" i="48"/>
  <c r="F289" i="48"/>
  <c r="G289" i="48"/>
  <c r="H289" i="48"/>
  <c r="I289" i="48"/>
  <c r="J289" i="48"/>
  <c r="K289" i="48"/>
  <c r="L289" i="48"/>
  <c r="N289" i="48"/>
  <c r="O289" i="48"/>
  <c r="Q289" i="48"/>
  <c r="R289" i="48"/>
  <c r="S289" i="48"/>
  <c r="U289" i="48"/>
  <c r="V289" i="48"/>
  <c r="W289" i="48"/>
  <c r="X289" i="48"/>
  <c r="Y289" i="48"/>
  <c r="Z289" i="48"/>
  <c r="AA289" i="48"/>
  <c r="AC289" i="48"/>
  <c r="AD289" i="48"/>
  <c r="AE289" i="48"/>
  <c r="AF289" i="48"/>
  <c r="AG289" i="48"/>
  <c r="AH289" i="48"/>
  <c r="AI289" i="48"/>
  <c r="AJ289" i="48"/>
  <c r="AK289" i="48"/>
  <c r="AM289" i="48"/>
  <c r="AN289" i="48"/>
  <c r="AO289" i="48"/>
  <c r="AP289" i="48"/>
  <c r="AR289" i="48"/>
  <c r="AS289" i="48"/>
  <c r="AT289" i="48"/>
  <c r="AU289" i="48"/>
  <c r="AW289" i="48"/>
  <c r="AY289" i="48"/>
  <c r="A290" i="48"/>
  <c r="B290" i="48"/>
  <c r="D290" i="48"/>
  <c r="E290" i="48"/>
  <c r="F290" i="48"/>
  <c r="G290" i="48"/>
  <c r="H290" i="48"/>
  <c r="I290" i="48"/>
  <c r="J290" i="48"/>
  <c r="K290" i="48"/>
  <c r="L290" i="48"/>
  <c r="N290" i="48"/>
  <c r="O290" i="48"/>
  <c r="Q290" i="48"/>
  <c r="R290" i="48"/>
  <c r="S290" i="48"/>
  <c r="U290" i="48"/>
  <c r="V290" i="48"/>
  <c r="W290" i="48"/>
  <c r="X290" i="48"/>
  <c r="Y290" i="48"/>
  <c r="Z290" i="48"/>
  <c r="AA290" i="48"/>
  <c r="AC290" i="48"/>
  <c r="AD290" i="48"/>
  <c r="AE290" i="48"/>
  <c r="AF290" i="48"/>
  <c r="AG290" i="48"/>
  <c r="AH290" i="48"/>
  <c r="AI290" i="48"/>
  <c r="AJ290" i="48"/>
  <c r="AK290" i="48"/>
  <c r="AM290" i="48"/>
  <c r="AN290" i="48"/>
  <c r="AO290" i="48"/>
  <c r="AP290" i="48"/>
  <c r="AR290" i="48"/>
  <c r="AS290" i="48"/>
  <c r="AT290" i="48"/>
  <c r="AU290" i="48"/>
  <c r="AW290" i="48"/>
  <c r="AY290" i="48"/>
  <c r="A291" i="48"/>
  <c r="B291" i="48"/>
  <c r="D291" i="48"/>
  <c r="E291" i="48"/>
  <c r="F291" i="48"/>
  <c r="G291" i="48"/>
  <c r="H291" i="48"/>
  <c r="I291" i="48"/>
  <c r="J291" i="48"/>
  <c r="K291" i="48"/>
  <c r="L291" i="48"/>
  <c r="N291" i="48"/>
  <c r="O291" i="48"/>
  <c r="Q291" i="48"/>
  <c r="R291" i="48"/>
  <c r="S291" i="48"/>
  <c r="U291" i="48"/>
  <c r="V291" i="48"/>
  <c r="W291" i="48"/>
  <c r="X291" i="48"/>
  <c r="Y291" i="48"/>
  <c r="Z291" i="48"/>
  <c r="AA291" i="48"/>
  <c r="AC291" i="48"/>
  <c r="AD291" i="48"/>
  <c r="AE291" i="48"/>
  <c r="AF291" i="48"/>
  <c r="AG291" i="48"/>
  <c r="AH291" i="48"/>
  <c r="AI291" i="48"/>
  <c r="AJ291" i="48"/>
  <c r="AK291" i="48"/>
  <c r="AM291" i="48"/>
  <c r="AN291" i="48"/>
  <c r="AO291" i="48"/>
  <c r="AP291" i="48"/>
  <c r="AR291" i="48"/>
  <c r="AS291" i="48"/>
  <c r="AT291" i="48"/>
  <c r="AU291" i="48"/>
  <c r="AW291" i="48"/>
  <c r="AY291" i="48"/>
  <c r="A292" i="48"/>
  <c r="B292" i="48"/>
  <c r="D292" i="48"/>
  <c r="E292" i="48"/>
  <c r="F292" i="48"/>
  <c r="G292" i="48"/>
  <c r="H292" i="48"/>
  <c r="I292" i="48"/>
  <c r="J292" i="48"/>
  <c r="K292" i="48"/>
  <c r="L292" i="48"/>
  <c r="N292" i="48"/>
  <c r="O292" i="48"/>
  <c r="Q292" i="48"/>
  <c r="R292" i="48"/>
  <c r="S292" i="48"/>
  <c r="U292" i="48"/>
  <c r="V292" i="48"/>
  <c r="W292" i="48"/>
  <c r="X292" i="48"/>
  <c r="Y292" i="48"/>
  <c r="Z292" i="48"/>
  <c r="AA292" i="48"/>
  <c r="AC292" i="48"/>
  <c r="AD292" i="48"/>
  <c r="AE292" i="48"/>
  <c r="AF292" i="48"/>
  <c r="AG292" i="48"/>
  <c r="AH292" i="48"/>
  <c r="AI292" i="48"/>
  <c r="AJ292" i="48"/>
  <c r="AK292" i="48"/>
  <c r="AM292" i="48"/>
  <c r="AN292" i="48"/>
  <c r="AO292" i="48"/>
  <c r="AP292" i="48"/>
  <c r="AR292" i="48"/>
  <c r="AS292" i="48"/>
  <c r="AT292" i="48"/>
  <c r="AU292" i="48"/>
  <c r="AW292" i="48"/>
  <c r="AY292" i="48"/>
  <c r="A293" i="48"/>
  <c r="B293" i="48"/>
  <c r="D293" i="48"/>
  <c r="E293" i="48"/>
  <c r="F293" i="48"/>
  <c r="G293" i="48"/>
  <c r="H293" i="48"/>
  <c r="I293" i="48"/>
  <c r="J293" i="48"/>
  <c r="K293" i="48"/>
  <c r="L293" i="48"/>
  <c r="N293" i="48"/>
  <c r="O293" i="48"/>
  <c r="Q293" i="48"/>
  <c r="R293" i="48"/>
  <c r="S293" i="48"/>
  <c r="U293" i="48"/>
  <c r="V293" i="48"/>
  <c r="W293" i="48"/>
  <c r="X293" i="48"/>
  <c r="Y293" i="48"/>
  <c r="Z293" i="48"/>
  <c r="AA293" i="48"/>
  <c r="AC293" i="48"/>
  <c r="AD293" i="48"/>
  <c r="AE293" i="48"/>
  <c r="AF293" i="48"/>
  <c r="AG293" i="48"/>
  <c r="AH293" i="48"/>
  <c r="AI293" i="48"/>
  <c r="AJ293" i="48"/>
  <c r="AK293" i="48"/>
  <c r="AM293" i="48"/>
  <c r="AN293" i="48"/>
  <c r="AO293" i="48"/>
  <c r="AP293" i="48"/>
  <c r="AR293" i="48"/>
  <c r="AS293" i="48"/>
  <c r="AT293" i="48"/>
  <c r="AU293" i="48"/>
  <c r="AW293" i="48"/>
  <c r="AY293" i="48"/>
  <c r="A294" i="48"/>
  <c r="B294" i="48"/>
  <c r="D294" i="48"/>
  <c r="E294" i="48"/>
  <c r="F294" i="48"/>
  <c r="G294" i="48"/>
  <c r="H294" i="48"/>
  <c r="I294" i="48"/>
  <c r="J294" i="48"/>
  <c r="K294" i="48"/>
  <c r="L294" i="48"/>
  <c r="N294" i="48"/>
  <c r="O294" i="48"/>
  <c r="Q294" i="48"/>
  <c r="R294" i="48"/>
  <c r="S294" i="48"/>
  <c r="U294" i="48"/>
  <c r="V294" i="48"/>
  <c r="W294" i="48"/>
  <c r="X294" i="48"/>
  <c r="Y294" i="48"/>
  <c r="Z294" i="48"/>
  <c r="AA294" i="48"/>
  <c r="AC294" i="48"/>
  <c r="AD294" i="48"/>
  <c r="AE294" i="48"/>
  <c r="AF294" i="48"/>
  <c r="AG294" i="48"/>
  <c r="AH294" i="48"/>
  <c r="AI294" i="48"/>
  <c r="AJ294" i="48"/>
  <c r="AK294" i="48"/>
  <c r="AM294" i="48"/>
  <c r="AN294" i="48"/>
  <c r="AO294" i="48"/>
  <c r="AP294" i="48"/>
  <c r="AR294" i="48"/>
  <c r="AS294" i="48"/>
  <c r="AT294" i="48"/>
  <c r="AU294" i="48"/>
  <c r="AW294" i="48"/>
  <c r="AY294" i="48"/>
  <c r="A295" i="48"/>
  <c r="B295" i="48"/>
  <c r="D295" i="48"/>
  <c r="E295" i="48"/>
  <c r="F295" i="48"/>
  <c r="G295" i="48"/>
  <c r="H295" i="48"/>
  <c r="I295" i="48"/>
  <c r="J295" i="48"/>
  <c r="K295" i="48"/>
  <c r="L295" i="48"/>
  <c r="N295" i="48"/>
  <c r="O295" i="48"/>
  <c r="Q295" i="48"/>
  <c r="R295" i="48"/>
  <c r="S295" i="48"/>
  <c r="U295" i="48"/>
  <c r="V295" i="48"/>
  <c r="W295" i="48"/>
  <c r="X295" i="48"/>
  <c r="Y295" i="48"/>
  <c r="Z295" i="48"/>
  <c r="AA295" i="48"/>
  <c r="AC295" i="48"/>
  <c r="AD295" i="48"/>
  <c r="AE295" i="48"/>
  <c r="AF295" i="48"/>
  <c r="AG295" i="48"/>
  <c r="AH295" i="48"/>
  <c r="AI295" i="48"/>
  <c r="AJ295" i="48"/>
  <c r="AK295" i="48"/>
  <c r="AM295" i="48"/>
  <c r="AN295" i="48"/>
  <c r="AO295" i="48"/>
  <c r="AP295" i="48"/>
  <c r="AR295" i="48"/>
  <c r="AS295" i="48"/>
  <c r="AT295" i="48"/>
  <c r="AU295" i="48"/>
  <c r="AW295" i="48"/>
  <c r="AY295" i="48"/>
  <c r="A296" i="48"/>
  <c r="B296" i="48"/>
  <c r="D296" i="48"/>
  <c r="E296" i="48"/>
  <c r="F296" i="48"/>
  <c r="G296" i="48"/>
  <c r="H296" i="48"/>
  <c r="I296" i="48"/>
  <c r="J296" i="48"/>
  <c r="K296" i="48"/>
  <c r="L296" i="48"/>
  <c r="N296" i="48"/>
  <c r="O296" i="48"/>
  <c r="Q296" i="48"/>
  <c r="R296" i="48"/>
  <c r="S296" i="48"/>
  <c r="U296" i="48"/>
  <c r="V296" i="48"/>
  <c r="W296" i="48"/>
  <c r="X296" i="48"/>
  <c r="Y296" i="48"/>
  <c r="Z296" i="48"/>
  <c r="AA296" i="48"/>
  <c r="AC296" i="48"/>
  <c r="AD296" i="48"/>
  <c r="AE296" i="48"/>
  <c r="AF296" i="48"/>
  <c r="AG296" i="48"/>
  <c r="AH296" i="48"/>
  <c r="AI296" i="48"/>
  <c r="AJ296" i="48"/>
  <c r="AK296" i="48"/>
  <c r="AM296" i="48"/>
  <c r="AN296" i="48"/>
  <c r="AO296" i="48"/>
  <c r="AP296" i="48"/>
  <c r="AR296" i="48"/>
  <c r="AS296" i="48"/>
  <c r="AT296" i="48"/>
  <c r="AU296" i="48"/>
  <c r="AW296" i="48"/>
  <c r="AY296" i="48"/>
  <c r="A297" i="48"/>
  <c r="B297" i="48"/>
  <c r="D297" i="48"/>
  <c r="E297" i="48"/>
  <c r="F297" i="48"/>
  <c r="G297" i="48"/>
  <c r="H297" i="48"/>
  <c r="I297" i="48"/>
  <c r="J297" i="48"/>
  <c r="K297" i="48"/>
  <c r="L297" i="48"/>
  <c r="N297" i="48"/>
  <c r="O297" i="48"/>
  <c r="Q297" i="48"/>
  <c r="R297" i="48"/>
  <c r="S297" i="48"/>
  <c r="U297" i="48"/>
  <c r="V297" i="48"/>
  <c r="W297" i="48"/>
  <c r="X297" i="48"/>
  <c r="Y297" i="48"/>
  <c r="Z297" i="48"/>
  <c r="AA297" i="48"/>
  <c r="AC297" i="48"/>
  <c r="AD297" i="48"/>
  <c r="AE297" i="48"/>
  <c r="AF297" i="48"/>
  <c r="AG297" i="48"/>
  <c r="AH297" i="48"/>
  <c r="AI297" i="48"/>
  <c r="AJ297" i="48"/>
  <c r="AK297" i="48"/>
  <c r="AM297" i="48"/>
  <c r="AN297" i="48"/>
  <c r="AO297" i="48"/>
  <c r="AP297" i="48"/>
  <c r="AR297" i="48"/>
  <c r="AS297" i="48"/>
  <c r="AT297" i="48"/>
  <c r="AU297" i="48"/>
  <c r="AW297" i="48"/>
  <c r="AY297" i="48"/>
  <c r="A298" i="48"/>
  <c r="B298" i="48"/>
  <c r="D298" i="48"/>
  <c r="E298" i="48"/>
  <c r="F298" i="48"/>
  <c r="G298" i="48"/>
  <c r="H298" i="48"/>
  <c r="I298" i="48"/>
  <c r="J298" i="48"/>
  <c r="K298" i="48"/>
  <c r="L298" i="48"/>
  <c r="N298" i="48"/>
  <c r="O298" i="48"/>
  <c r="Q298" i="48"/>
  <c r="R298" i="48"/>
  <c r="S298" i="48"/>
  <c r="U298" i="48"/>
  <c r="V298" i="48"/>
  <c r="W298" i="48"/>
  <c r="X298" i="48"/>
  <c r="Y298" i="48"/>
  <c r="Z298" i="48"/>
  <c r="AA298" i="48"/>
  <c r="AC298" i="48"/>
  <c r="AD298" i="48"/>
  <c r="AE298" i="48"/>
  <c r="AF298" i="48"/>
  <c r="AG298" i="48"/>
  <c r="AH298" i="48"/>
  <c r="AI298" i="48"/>
  <c r="AJ298" i="48"/>
  <c r="AK298" i="48"/>
  <c r="AM298" i="48"/>
  <c r="AN298" i="48"/>
  <c r="AO298" i="48"/>
  <c r="AP298" i="48"/>
  <c r="AR298" i="48"/>
  <c r="AS298" i="48"/>
  <c r="AT298" i="48"/>
  <c r="AU298" i="48"/>
  <c r="AW298" i="48"/>
  <c r="AY298" i="48"/>
  <c r="A299" i="48"/>
  <c r="B299" i="48"/>
  <c r="D299" i="48"/>
  <c r="E299" i="48"/>
  <c r="F299" i="48"/>
  <c r="G299" i="48"/>
  <c r="H299" i="48"/>
  <c r="I299" i="48"/>
  <c r="J299" i="48"/>
  <c r="K299" i="48"/>
  <c r="L299" i="48"/>
  <c r="N299" i="48"/>
  <c r="O299" i="48"/>
  <c r="Q299" i="48"/>
  <c r="R299" i="48"/>
  <c r="S299" i="48"/>
  <c r="U299" i="48"/>
  <c r="V299" i="48"/>
  <c r="W299" i="48"/>
  <c r="X299" i="48"/>
  <c r="Y299" i="48"/>
  <c r="Z299" i="48"/>
  <c r="AA299" i="48"/>
  <c r="AC299" i="48"/>
  <c r="AD299" i="48"/>
  <c r="AE299" i="48"/>
  <c r="AF299" i="48"/>
  <c r="AG299" i="48"/>
  <c r="AH299" i="48"/>
  <c r="AI299" i="48"/>
  <c r="AJ299" i="48"/>
  <c r="AK299" i="48"/>
  <c r="AM299" i="48"/>
  <c r="AN299" i="48"/>
  <c r="AO299" i="48"/>
  <c r="AP299" i="48"/>
  <c r="AR299" i="48"/>
  <c r="AS299" i="48"/>
  <c r="AT299" i="48"/>
  <c r="AU299" i="48"/>
  <c r="AW299" i="48"/>
  <c r="AY299" i="48"/>
  <c r="A300" i="48"/>
  <c r="B300" i="48"/>
  <c r="D300" i="48"/>
  <c r="E300" i="48"/>
  <c r="F300" i="48"/>
  <c r="G300" i="48"/>
  <c r="H300" i="48"/>
  <c r="I300" i="48"/>
  <c r="J300" i="48"/>
  <c r="K300" i="48"/>
  <c r="L300" i="48"/>
  <c r="N300" i="48"/>
  <c r="O300" i="48"/>
  <c r="Q300" i="48"/>
  <c r="R300" i="48"/>
  <c r="S300" i="48"/>
  <c r="U300" i="48"/>
  <c r="V300" i="48"/>
  <c r="W300" i="48"/>
  <c r="X300" i="48"/>
  <c r="Y300" i="48"/>
  <c r="Z300" i="48"/>
  <c r="AA300" i="48"/>
  <c r="AC300" i="48"/>
  <c r="AD300" i="48"/>
  <c r="AE300" i="48"/>
  <c r="AF300" i="48"/>
  <c r="AG300" i="48"/>
  <c r="AH300" i="48"/>
  <c r="AI300" i="48"/>
  <c r="AJ300" i="48"/>
  <c r="AK300" i="48"/>
  <c r="AM300" i="48"/>
  <c r="AN300" i="48"/>
  <c r="AO300" i="48"/>
  <c r="AP300" i="48"/>
  <c r="AR300" i="48"/>
  <c r="AS300" i="48"/>
  <c r="AT300" i="48"/>
  <c r="AU300" i="48"/>
  <c r="AW300" i="48"/>
  <c r="AY300" i="48"/>
  <c r="A301" i="48"/>
  <c r="B301" i="48"/>
  <c r="D301" i="48"/>
  <c r="E301" i="48"/>
  <c r="F301" i="48"/>
  <c r="G301" i="48"/>
  <c r="H301" i="48"/>
  <c r="I301" i="48"/>
  <c r="J301" i="48"/>
  <c r="K301" i="48"/>
  <c r="L301" i="48"/>
  <c r="N301" i="48"/>
  <c r="O301" i="48"/>
  <c r="Q301" i="48"/>
  <c r="R301" i="48"/>
  <c r="S301" i="48"/>
  <c r="U301" i="48"/>
  <c r="V301" i="48"/>
  <c r="W301" i="48"/>
  <c r="X301" i="48"/>
  <c r="Y301" i="48"/>
  <c r="Z301" i="48"/>
  <c r="AA301" i="48"/>
  <c r="AC301" i="48"/>
  <c r="AD301" i="48"/>
  <c r="AE301" i="48"/>
  <c r="AF301" i="48"/>
  <c r="AG301" i="48"/>
  <c r="AH301" i="48"/>
  <c r="AI301" i="48"/>
  <c r="AJ301" i="48"/>
  <c r="AK301" i="48"/>
  <c r="AM301" i="48"/>
  <c r="AN301" i="48"/>
  <c r="AO301" i="48"/>
  <c r="AP301" i="48"/>
  <c r="AR301" i="48"/>
  <c r="AS301" i="48"/>
  <c r="AT301" i="48"/>
  <c r="AU301" i="48"/>
  <c r="AW301" i="48"/>
  <c r="AY301" i="48"/>
  <c r="A302" i="48"/>
  <c r="B302" i="48"/>
  <c r="D302" i="48"/>
  <c r="E302" i="48"/>
  <c r="F302" i="48"/>
  <c r="G302" i="48"/>
  <c r="H302" i="48"/>
  <c r="I302" i="48"/>
  <c r="J302" i="48"/>
  <c r="K302" i="48"/>
  <c r="L302" i="48"/>
  <c r="N302" i="48"/>
  <c r="O302" i="48"/>
  <c r="Q302" i="48"/>
  <c r="R302" i="48"/>
  <c r="S302" i="48"/>
  <c r="U302" i="48"/>
  <c r="V302" i="48"/>
  <c r="W302" i="48"/>
  <c r="X302" i="48"/>
  <c r="Y302" i="48"/>
  <c r="Z302" i="48"/>
  <c r="AA302" i="48"/>
  <c r="AC302" i="48"/>
  <c r="AD302" i="48"/>
  <c r="AE302" i="48"/>
  <c r="AF302" i="48"/>
  <c r="AG302" i="48"/>
  <c r="AH302" i="48"/>
  <c r="AI302" i="48"/>
  <c r="AJ302" i="48"/>
  <c r="AK302" i="48"/>
  <c r="AM302" i="48"/>
  <c r="AN302" i="48"/>
  <c r="AO302" i="48"/>
  <c r="AP302" i="48"/>
  <c r="AR302" i="48"/>
  <c r="AS302" i="48"/>
  <c r="AT302" i="48"/>
  <c r="AU302" i="48"/>
  <c r="AW302" i="48"/>
  <c r="AY302" i="48"/>
  <c r="A303" i="48"/>
  <c r="B303" i="48"/>
  <c r="D303" i="48"/>
  <c r="E303" i="48"/>
  <c r="F303" i="48"/>
  <c r="G303" i="48"/>
  <c r="H303" i="48"/>
  <c r="I303" i="48"/>
  <c r="J303" i="48"/>
  <c r="K303" i="48"/>
  <c r="L303" i="48"/>
  <c r="N303" i="48"/>
  <c r="O303" i="48"/>
  <c r="Q303" i="48"/>
  <c r="R303" i="48"/>
  <c r="S303" i="48"/>
  <c r="U303" i="48"/>
  <c r="V303" i="48"/>
  <c r="W303" i="48"/>
  <c r="X303" i="48"/>
  <c r="Y303" i="48"/>
  <c r="Z303" i="48"/>
  <c r="AA303" i="48"/>
  <c r="AC303" i="48"/>
  <c r="AD303" i="48"/>
  <c r="AE303" i="48"/>
  <c r="AF303" i="48"/>
  <c r="AG303" i="48"/>
  <c r="AH303" i="48"/>
  <c r="AI303" i="48"/>
  <c r="AJ303" i="48"/>
  <c r="AK303" i="48"/>
  <c r="AM303" i="48"/>
  <c r="AN303" i="48"/>
  <c r="AO303" i="48"/>
  <c r="AP303" i="48"/>
  <c r="AR303" i="48"/>
  <c r="AS303" i="48"/>
  <c r="AT303" i="48"/>
  <c r="AU303" i="48"/>
  <c r="AW303" i="48"/>
  <c r="AY303" i="48"/>
  <c r="A304" i="48"/>
  <c r="B304" i="48"/>
  <c r="D304" i="48"/>
  <c r="E304" i="48"/>
  <c r="F304" i="48"/>
  <c r="G304" i="48"/>
  <c r="H304" i="48"/>
  <c r="I304" i="48"/>
  <c r="J304" i="48"/>
  <c r="K304" i="48"/>
  <c r="L304" i="48"/>
  <c r="N304" i="48"/>
  <c r="O304" i="48"/>
  <c r="Q304" i="48"/>
  <c r="R304" i="48"/>
  <c r="S304" i="48"/>
  <c r="U304" i="48"/>
  <c r="V304" i="48"/>
  <c r="W304" i="48"/>
  <c r="X304" i="48"/>
  <c r="Y304" i="48"/>
  <c r="Z304" i="48"/>
  <c r="AA304" i="48"/>
  <c r="AC304" i="48"/>
  <c r="AD304" i="48"/>
  <c r="AE304" i="48"/>
  <c r="AF304" i="48"/>
  <c r="AG304" i="48"/>
  <c r="AH304" i="48"/>
  <c r="AI304" i="48"/>
  <c r="AJ304" i="48"/>
  <c r="AK304" i="48"/>
  <c r="AM304" i="48"/>
  <c r="AN304" i="48"/>
  <c r="AO304" i="48"/>
  <c r="AP304" i="48"/>
  <c r="AR304" i="48"/>
  <c r="AS304" i="48"/>
  <c r="AT304" i="48"/>
  <c r="AU304" i="48"/>
  <c r="AW304" i="48"/>
  <c r="AY304" i="48"/>
  <c r="A305" i="48"/>
  <c r="B305" i="48"/>
  <c r="D305" i="48"/>
  <c r="E305" i="48"/>
  <c r="F305" i="48"/>
  <c r="G305" i="48"/>
  <c r="H305" i="48"/>
  <c r="I305" i="48"/>
  <c r="J305" i="48"/>
  <c r="K305" i="48"/>
  <c r="L305" i="48"/>
  <c r="N305" i="48"/>
  <c r="O305" i="48"/>
  <c r="Q305" i="48"/>
  <c r="R305" i="48"/>
  <c r="S305" i="48"/>
  <c r="U305" i="48"/>
  <c r="V305" i="48"/>
  <c r="W305" i="48"/>
  <c r="X305" i="48"/>
  <c r="Y305" i="48"/>
  <c r="Z305" i="48"/>
  <c r="AA305" i="48"/>
  <c r="AC305" i="48"/>
  <c r="AD305" i="48"/>
  <c r="AE305" i="48"/>
  <c r="AF305" i="48"/>
  <c r="AG305" i="48"/>
  <c r="AH305" i="48"/>
  <c r="AI305" i="48"/>
  <c r="AJ305" i="48"/>
  <c r="AK305" i="48"/>
  <c r="AM305" i="48"/>
  <c r="AN305" i="48"/>
  <c r="AO305" i="48"/>
  <c r="AP305" i="48"/>
  <c r="AR305" i="48"/>
  <c r="AS305" i="48"/>
  <c r="AT305" i="48"/>
  <c r="AU305" i="48"/>
  <c r="AW305" i="48"/>
  <c r="AY305" i="48"/>
  <c r="A306" i="48"/>
  <c r="B306" i="48"/>
  <c r="D306" i="48"/>
  <c r="E306" i="48"/>
  <c r="F306" i="48"/>
  <c r="G306" i="48"/>
  <c r="H306" i="48"/>
  <c r="I306" i="48"/>
  <c r="J306" i="48"/>
  <c r="K306" i="48"/>
  <c r="L306" i="48"/>
  <c r="N306" i="48"/>
  <c r="O306" i="48"/>
  <c r="Q306" i="48"/>
  <c r="R306" i="48"/>
  <c r="S306" i="48"/>
  <c r="U306" i="48"/>
  <c r="V306" i="48"/>
  <c r="W306" i="48"/>
  <c r="X306" i="48"/>
  <c r="Y306" i="48"/>
  <c r="Z306" i="48"/>
  <c r="AA306" i="48"/>
  <c r="AC306" i="48"/>
  <c r="AD306" i="48"/>
  <c r="AE306" i="48"/>
  <c r="AF306" i="48"/>
  <c r="AG306" i="48"/>
  <c r="AH306" i="48"/>
  <c r="AI306" i="48"/>
  <c r="AJ306" i="48"/>
  <c r="AK306" i="48"/>
  <c r="AM306" i="48"/>
  <c r="AN306" i="48"/>
  <c r="AO306" i="48"/>
  <c r="AP306" i="48"/>
  <c r="AR306" i="48"/>
  <c r="AS306" i="48"/>
  <c r="AT306" i="48"/>
  <c r="AU306" i="48"/>
  <c r="AW306" i="48"/>
  <c r="AY306" i="48"/>
  <c r="A307" i="48"/>
  <c r="B307" i="48"/>
  <c r="D307" i="48"/>
  <c r="E307" i="48"/>
  <c r="F307" i="48"/>
  <c r="G307" i="48"/>
  <c r="H307" i="48"/>
  <c r="I307" i="48"/>
  <c r="J307" i="48"/>
  <c r="K307" i="48"/>
  <c r="L307" i="48"/>
  <c r="N307" i="48"/>
  <c r="O307" i="48"/>
  <c r="Q307" i="48"/>
  <c r="R307" i="48"/>
  <c r="S307" i="48"/>
  <c r="U307" i="48"/>
  <c r="V307" i="48"/>
  <c r="W307" i="48"/>
  <c r="X307" i="48"/>
  <c r="Y307" i="48"/>
  <c r="Z307" i="48"/>
  <c r="AA307" i="48"/>
  <c r="AC307" i="48"/>
  <c r="AD307" i="48"/>
  <c r="AE307" i="48"/>
  <c r="AF307" i="48"/>
  <c r="AG307" i="48"/>
  <c r="AH307" i="48"/>
  <c r="AI307" i="48"/>
  <c r="AJ307" i="48"/>
  <c r="AK307" i="48"/>
  <c r="AM307" i="48"/>
  <c r="AN307" i="48"/>
  <c r="AO307" i="48"/>
  <c r="AP307" i="48"/>
  <c r="AR307" i="48"/>
  <c r="AS307" i="48"/>
  <c r="AT307" i="48"/>
  <c r="AU307" i="48"/>
  <c r="AW307" i="48"/>
  <c r="AY307" i="48"/>
  <c r="A308" i="48"/>
  <c r="B308" i="48"/>
  <c r="D308" i="48"/>
  <c r="E308" i="48"/>
  <c r="F308" i="48"/>
  <c r="G308" i="48"/>
  <c r="H308" i="48"/>
  <c r="I308" i="48"/>
  <c r="J308" i="48"/>
  <c r="K308" i="48"/>
  <c r="L308" i="48"/>
  <c r="N308" i="48"/>
  <c r="O308" i="48"/>
  <c r="Q308" i="48"/>
  <c r="R308" i="48"/>
  <c r="S308" i="48"/>
  <c r="U308" i="48"/>
  <c r="V308" i="48"/>
  <c r="W308" i="48"/>
  <c r="X308" i="48"/>
  <c r="Y308" i="48"/>
  <c r="Z308" i="48"/>
  <c r="AA308" i="48"/>
  <c r="AC308" i="48"/>
  <c r="AD308" i="48"/>
  <c r="AE308" i="48"/>
  <c r="AF308" i="48"/>
  <c r="AG308" i="48"/>
  <c r="AH308" i="48"/>
  <c r="AI308" i="48"/>
  <c r="AJ308" i="48"/>
  <c r="AK308" i="48"/>
  <c r="AM308" i="48"/>
  <c r="AN308" i="48"/>
  <c r="AO308" i="48"/>
  <c r="AP308" i="48"/>
  <c r="AR308" i="48"/>
  <c r="AS308" i="48"/>
  <c r="AT308" i="48"/>
  <c r="AU308" i="48"/>
  <c r="AW308" i="48"/>
  <c r="AY308" i="48"/>
  <c r="A309" i="48"/>
  <c r="B309" i="48"/>
  <c r="D309" i="48"/>
  <c r="E309" i="48"/>
  <c r="F309" i="48"/>
  <c r="G309" i="48"/>
  <c r="H309" i="48"/>
  <c r="I309" i="48"/>
  <c r="J309" i="48"/>
  <c r="K309" i="48"/>
  <c r="L309" i="48"/>
  <c r="N309" i="48"/>
  <c r="O309" i="48"/>
  <c r="Q309" i="48"/>
  <c r="R309" i="48"/>
  <c r="S309" i="48"/>
  <c r="U309" i="48"/>
  <c r="V309" i="48"/>
  <c r="W309" i="48"/>
  <c r="X309" i="48"/>
  <c r="Y309" i="48"/>
  <c r="Z309" i="48"/>
  <c r="AA309" i="48"/>
  <c r="AC309" i="48"/>
  <c r="AD309" i="48"/>
  <c r="AE309" i="48"/>
  <c r="AF309" i="48"/>
  <c r="AG309" i="48"/>
  <c r="AH309" i="48"/>
  <c r="AI309" i="48"/>
  <c r="AJ309" i="48"/>
  <c r="AK309" i="48"/>
  <c r="AM309" i="48"/>
  <c r="AN309" i="48"/>
  <c r="AO309" i="48"/>
  <c r="AP309" i="48"/>
  <c r="AR309" i="48"/>
  <c r="AS309" i="48"/>
  <c r="AT309" i="48"/>
  <c r="AU309" i="48"/>
  <c r="AW309" i="48"/>
  <c r="AY309" i="48"/>
  <c r="A310" i="48"/>
  <c r="B310" i="48"/>
  <c r="D310" i="48"/>
  <c r="E310" i="48"/>
  <c r="F310" i="48"/>
  <c r="G310" i="48"/>
  <c r="H310" i="48"/>
  <c r="I310" i="48"/>
  <c r="J310" i="48"/>
  <c r="K310" i="48"/>
  <c r="L310" i="48"/>
  <c r="N310" i="48"/>
  <c r="O310" i="48"/>
  <c r="Q310" i="48"/>
  <c r="R310" i="48"/>
  <c r="S310" i="48"/>
  <c r="U310" i="48"/>
  <c r="V310" i="48"/>
  <c r="W310" i="48"/>
  <c r="X310" i="48"/>
  <c r="Y310" i="48"/>
  <c r="Z310" i="48"/>
  <c r="AA310" i="48"/>
  <c r="AC310" i="48"/>
  <c r="AD310" i="48"/>
  <c r="AE310" i="48"/>
  <c r="AF310" i="48"/>
  <c r="AG310" i="48"/>
  <c r="AH310" i="48"/>
  <c r="AI310" i="48"/>
  <c r="AJ310" i="48"/>
  <c r="AK310" i="48"/>
  <c r="AM310" i="48"/>
  <c r="AN310" i="48"/>
  <c r="AO310" i="48"/>
  <c r="AP310" i="48"/>
  <c r="AR310" i="48"/>
  <c r="AS310" i="48"/>
  <c r="AT310" i="48"/>
  <c r="AU310" i="48"/>
  <c r="AW310" i="48"/>
  <c r="AY310" i="48"/>
  <c r="A311" i="48"/>
  <c r="B311" i="48"/>
  <c r="D311" i="48"/>
  <c r="E311" i="48"/>
  <c r="F311" i="48"/>
  <c r="G311" i="48"/>
  <c r="H311" i="48"/>
  <c r="I311" i="48"/>
  <c r="J311" i="48"/>
  <c r="K311" i="48"/>
  <c r="L311" i="48"/>
  <c r="N311" i="48"/>
  <c r="O311" i="48"/>
  <c r="Q311" i="48"/>
  <c r="R311" i="48"/>
  <c r="S311" i="48"/>
  <c r="U311" i="48"/>
  <c r="V311" i="48"/>
  <c r="W311" i="48"/>
  <c r="X311" i="48"/>
  <c r="Y311" i="48"/>
  <c r="Z311" i="48"/>
  <c r="AA311" i="48"/>
  <c r="AC311" i="48"/>
  <c r="AD311" i="48"/>
  <c r="AE311" i="48"/>
  <c r="AF311" i="48"/>
  <c r="AG311" i="48"/>
  <c r="AH311" i="48"/>
  <c r="AI311" i="48"/>
  <c r="AJ311" i="48"/>
  <c r="AK311" i="48"/>
  <c r="AM311" i="48"/>
  <c r="AN311" i="48"/>
  <c r="AO311" i="48"/>
  <c r="AP311" i="48"/>
  <c r="AR311" i="48"/>
  <c r="AS311" i="48"/>
  <c r="AT311" i="48"/>
  <c r="AU311" i="48"/>
  <c r="AW311" i="48"/>
  <c r="AY311" i="48"/>
  <c r="A312" i="48"/>
  <c r="B312" i="48"/>
  <c r="D312" i="48"/>
  <c r="E312" i="48"/>
  <c r="F312" i="48"/>
  <c r="G312" i="48"/>
  <c r="H312" i="48"/>
  <c r="I312" i="48"/>
  <c r="J312" i="48"/>
  <c r="K312" i="48"/>
  <c r="L312" i="48"/>
  <c r="N312" i="48"/>
  <c r="O312" i="48"/>
  <c r="Q312" i="48"/>
  <c r="R312" i="48"/>
  <c r="S312" i="48"/>
  <c r="U312" i="48"/>
  <c r="V312" i="48"/>
  <c r="W312" i="48"/>
  <c r="X312" i="48"/>
  <c r="Y312" i="48"/>
  <c r="Z312" i="48"/>
  <c r="AA312" i="48"/>
  <c r="AC312" i="48"/>
  <c r="AD312" i="48"/>
  <c r="AE312" i="48"/>
  <c r="AF312" i="48"/>
  <c r="AG312" i="48"/>
  <c r="AH312" i="48"/>
  <c r="AI312" i="48"/>
  <c r="AJ312" i="48"/>
  <c r="AK312" i="48"/>
  <c r="AM312" i="48"/>
  <c r="AN312" i="48"/>
  <c r="AO312" i="48"/>
  <c r="AP312" i="48"/>
  <c r="AR312" i="48"/>
  <c r="AS312" i="48"/>
  <c r="AT312" i="48"/>
  <c r="AU312" i="48"/>
  <c r="AW312" i="48"/>
  <c r="AY312" i="48"/>
  <c r="A313" i="48"/>
  <c r="B313" i="48"/>
  <c r="D313" i="48"/>
  <c r="E313" i="48"/>
  <c r="F313" i="48"/>
  <c r="G313" i="48"/>
  <c r="H313" i="48"/>
  <c r="I313" i="48"/>
  <c r="J313" i="48"/>
  <c r="K313" i="48"/>
  <c r="L313" i="48"/>
  <c r="N313" i="48"/>
  <c r="O313" i="48"/>
  <c r="Q313" i="48"/>
  <c r="R313" i="48"/>
  <c r="S313" i="48"/>
  <c r="U313" i="48"/>
  <c r="V313" i="48"/>
  <c r="W313" i="48"/>
  <c r="X313" i="48"/>
  <c r="Y313" i="48"/>
  <c r="Z313" i="48"/>
  <c r="AA313" i="48"/>
  <c r="AC313" i="48"/>
  <c r="AD313" i="48"/>
  <c r="AE313" i="48"/>
  <c r="AF313" i="48"/>
  <c r="AG313" i="48"/>
  <c r="AH313" i="48"/>
  <c r="AI313" i="48"/>
  <c r="AJ313" i="48"/>
  <c r="AK313" i="48"/>
  <c r="AM313" i="48"/>
  <c r="AN313" i="48"/>
  <c r="AO313" i="48"/>
  <c r="AP313" i="48"/>
  <c r="AR313" i="48"/>
  <c r="AS313" i="48"/>
  <c r="AT313" i="48"/>
  <c r="AU313" i="48"/>
  <c r="AW313" i="48"/>
  <c r="AY313" i="48"/>
  <c r="A314" i="48"/>
  <c r="B314" i="48"/>
  <c r="D314" i="48"/>
  <c r="E314" i="48"/>
  <c r="F314" i="48"/>
  <c r="G314" i="48"/>
  <c r="H314" i="48"/>
  <c r="I314" i="48"/>
  <c r="J314" i="48"/>
  <c r="K314" i="48"/>
  <c r="L314" i="48"/>
  <c r="N314" i="48"/>
  <c r="O314" i="48"/>
  <c r="Q314" i="48"/>
  <c r="R314" i="48"/>
  <c r="S314" i="48"/>
  <c r="U314" i="48"/>
  <c r="V314" i="48"/>
  <c r="W314" i="48"/>
  <c r="X314" i="48"/>
  <c r="Y314" i="48"/>
  <c r="Z314" i="48"/>
  <c r="AA314" i="48"/>
  <c r="AC314" i="48"/>
  <c r="AD314" i="48"/>
  <c r="AE314" i="48"/>
  <c r="AF314" i="48"/>
  <c r="AG314" i="48"/>
  <c r="AH314" i="48"/>
  <c r="AI314" i="48"/>
  <c r="AJ314" i="48"/>
  <c r="AK314" i="48"/>
  <c r="AM314" i="48"/>
  <c r="AN314" i="48"/>
  <c r="AO314" i="48"/>
  <c r="AP314" i="48"/>
  <c r="AR314" i="48"/>
  <c r="AS314" i="48"/>
  <c r="AT314" i="48"/>
  <c r="AU314" i="48"/>
  <c r="AW314" i="48"/>
  <c r="AY314" i="48"/>
  <c r="A315" i="48"/>
  <c r="B315" i="48"/>
  <c r="D315" i="48"/>
  <c r="E315" i="48"/>
  <c r="F315" i="48"/>
  <c r="G315" i="48"/>
  <c r="H315" i="48"/>
  <c r="I315" i="48"/>
  <c r="J315" i="48"/>
  <c r="K315" i="48"/>
  <c r="L315" i="48"/>
  <c r="N315" i="48"/>
  <c r="O315" i="48"/>
  <c r="Q315" i="48"/>
  <c r="R315" i="48"/>
  <c r="S315" i="48"/>
  <c r="U315" i="48"/>
  <c r="V315" i="48"/>
  <c r="W315" i="48"/>
  <c r="X315" i="48"/>
  <c r="Y315" i="48"/>
  <c r="Z315" i="48"/>
  <c r="AA315" i="48"/>
  <c r="AC315" i="48"/>
  <c r="AD315" i="48"/>
  <c r="AE315" i="48"/>
  <c r="AF315" i="48"/>
  <c r="AG315" i="48"/>
  <c r="AH315" i="48"/>
  <c r="AI315" i="48"/>
  <c r="AJ315" i="48"/>
  <c r="AK315" i="48"/>
  <c r="AM315" i="48"/>
  <c r="AN315" i="48"/>
  <c r="AO315" i="48"/>
  <c r="AP315" i="48"/>
  <c r="AR315" i="48"/>
  <c r="AS315" i="48"/>
  <c r="AT315" i="48"/>
  <c r="AU315" i="48"/>
  <c r="AW315" i="48"/>
  <c r="AY315" i="48"/>
  <c r="A316" i="48"/>
  <c r="B316" i="48"/>
  <c r="D316" i="48"/>
  <c r="E316" i="48"/>
  <c r="F316" i="48"/>
  <c r="G316" i="48"/>
  <c r="H316" i="48"/>
  <c r="I316" i="48"/>
  <c r="J316" i="48"/>
  <c r="K316" i="48"/>
  <c r="L316" i="48"/>
  <c r="N316" i="48"/>
  <c r="O316" i="48"/>
  <c r="Q316" i="48"/>
  <c r="R316" i="48"/>
  <c r="S316" i="48"/>
  <c r="U316" i="48"/>
  <c r="V316" i="48"/>
  <c r="W316" i="48"/>
  <c r="X316" i="48"/>
  <c r="Y316" i="48"/>
  <c r="Z316" i="48"/>
  <c r="AA316" i="48"/>
  <c r="AC316" i="48"/>
  <c r="AD316" i="48"/>
  <c r="AE316" i="48"/>
  <c r="AF316" i="48"/>
  <c r="AG316" i="48"/>
  <c r="AH316" i="48"/>
  <c r="AI316" i="48"/>
  <c r="AJ316" i="48"/>
  <c r="AK316" i="48"/>
  <c r="AM316" i="48"/>
  <c r="AN316" i="48"/>
  <c r="AO316" i="48"/>
  <c r="AP316" i="48"/>
  <c r="AR316" i="48"/>
  <c r="AS316" i="48"/>
  <c r="AT316" i="48"/>
  <c r="AU316" i="48"/>
  <c r="AW316" i="48"/>
  <c r="AY316" i="48"/>
  <c r="A317" i="48"/>
  <c r="B317" i="48"/>
  <c r="D317" i="48"/>
  <c r="E317" i="48"/>
  <c r="F317" i="48"/>
  <c r="G317" i="48"/>
  <c r="H317" i="48"/>
  <c r="I317" i="48"/>
  <c r="J317" i="48"/>
  <c r="K317" i="48"/>
  <c r="L317" i="48"/>
  <c r="N317" i="48"/>
  <c r="O317" i="48"/>
  <c r="Q317" i="48"/>
  <c r="R317" i="48"/>
  <c r="S317" i="48"/>
  <c r="U317" i="48"/>
  <c r="V317" i="48"/>
  <c r="W317" i="48"/>
  <c r="X317" i="48"/>
  <c r="Y317" i="48"/>
  <c r="Z317" i="48"/>
  <c r="AA317" i="48"/>
  <c r="AC317" i="48"/>
  <c r="AD317" i="48"/>
  <c r="AE317" i="48"/>
  <c r="AF317" i="48"/>
  <c r="AG317" i="48"/>
  <c r="AH317" i="48"/>
  <c r="AI317" i="48"/>
  <c r="AJ317" i="48"/>
  <c r="AK317" i="48"/>
  <c r="AM317" i="48"/>
  <c r="AN317" i="48"/>
  <c r="AO317" i="48"/>
  <c r="AP317" i="48"/>
  <c r="AR317" i="48"/>
  <c r="AS317" i="48"/>
  <c r="AT317" i="48"/>
  <c r="AU317" i="48"/>
  <c r="AW317" i="48"/>
  <c r="AY317" i="48"/>
  <c r="A318" i="48"/>
  <c r="B318" i="48"/>
  <c r="D318" i="48"/>
  <c r="E318" i="48"/>
  <c r="F318" i="48"/>
  <c r="G318" i="48"/>
  <c r="H318" i="48"/>
  <c r="I318" i="48"/>
  <c r="J318" i="48"/>
  <c r="K318" i="48"/>
  <c r="L318" i="48"/>
  <c r="N318" i="48"/>
  <c r="O318" i="48"/>
  <c r="Q318" i="48"/>
  <c r="R318" i="48"/>
  <c r="S318" i="48"/>
  <c r="U318" i="48"/>
  <c r="V318" i="48"/>
  <c r="W318" i="48"/>
  <c r="X318" i="48"/>
  <c r="Y318" i="48"/>
  <c r="Z318" i="48"/>
  <c r="AA318" i="48"/>
  <c r="AC318" i="48"/>
  <c r="AD318" i="48"/>
  <c r="AE318" i="48"/>
  <c r="AF318" i="48"/>
  <c r="AG318" i="48"/>
  <c r="AH318" i="48"/>
  <c r="AI318" i="48"/>
  <c r="AJ318" i="48"/>
  <c r="AK318" i="48"/>
  <c r="AM318" i="48"/>
  <c r="AN318" i="48"/>
  <c r="AO318" i="48"/>
  <c r="AP318" i="48"/>
  <c r="AR318" i="48"/>
  <c r="AS318" i="48"/>
  <c r="AT318" i="48"/>
  <c r="AU318" i="48"/>
  <c r="AW318" i="48"/>
  <c r="AY318" i="48"/>
  <c r="A319" i="48"/>
  <c r="B319" i="48"/>
  <c r="D319" i="48"/>
  <c r="E319" i="48"/>
  <c r="F319" i="48"/>
  <c r="G319" i="48"/>
  <c r="H319" i="48"/>
  <c r="I319" i="48"/>
  <c r="J319" i="48"/>
  <c r="K319" i="48"/>
  <c r="L319" i="48"/>
  <c r="N319" i="48"/>
  <c r="O319" i="48"/>
  <c r="Q319" i="48"/>
  <c r="R319" i="48"/>
  <c r="S319" i="48"/>
  <c r="U319" i="48"/>
  <c r="V319" i="48"/>
  <c r="W319" i="48"/>
  <c r="X319" i="48"/>
  <c r="Y319" i="48"/>
  <c r="Z319" i="48"/>
  <c r="AA319" i="48"/>
  <c r="AC319" i="48"/>
  <c r="AD319" i="48"/>
  <c r="AE319" i="48"/>
  <c r="AF319" i="48"/>
  <c r="AG319" i="48"/>
  <c r="AH319" i="48"/>
  <c r="AI319" i="48"/>
  <c r="AJ319" i="48"/>
  <c r="AK319" i="48"/>
  <c r="AM319" i="48"/>
  <c r="AN319" i="48"/>
  <c r="AO319" i="48"/>
  <c r="AP319" i="48"/>
  <c r="AR319" i="48"/>
  <c r="AS319" i="48"/>
  <c r="AT319" i="48"/>
  <c r="AU319" i="48"/>
  <c r="AW319" i="48"/>
  <c r="AY319" i="48"/>
  <c r="A320" i="48"/>
  <c r="B320" i="48"/>
  <c r="D320" i="48"/>
  <c r="E320" i="48"/>
  <c r="F320" i="48"/>
  <c r="G320" i="48"/>
  <c r="H320" i="48"/>
  <c r="I320" i="48"/>
  <c r="J320" i="48"/>
  <c r="K320" i="48"/>
  <c r="L320" i="48"/>
  <c r="N320" i="48"/>
  <c r="O320" i="48"/>
  <c r="Q320" i="48"/>
  <c r="R320" i="48"/>
  <c r="S320" i="48"/>
  <c r="U320" i="48"/>
  <c r="V320" i="48"/>
  <c r="W320" i="48"/>
  <c r="X320" i="48"/>
  <c r="Y320" i="48"/>
  <c r="Z320" i="48"/>
  <c r="AA320" i="48"/>
  <c r="AC320" i="48"/>
  <c r="AD320" i="48"/>
  <c r="AE320" i="48"/>
  <c r="AF320" i="48"/>
  <c r="AG320" i="48"/>
  <c r="AH320" i="48"/>
  <c r="AI320" i="48"/>
  <c r="AJ320" i="48"/>
  <c r="AK320" i="48"/>
  <c r="AM320" i="48"/>
  <c r="AN320" i="48"/>
  <c r="AO320" i="48"/>
  <c r="AP320" i="48"/>
  <c r="AR320" i="48"/>
  <c r="AS320" i="48"/>
  <c r="AT320" i="48"/>
  <c r="AU320" i="48"/>
  <c r="AW320" i="48"/>
  <c r="AY320" i="48"/>
  <c r="A321" i="48"/>
  <c r="B321" i="48"/>
  <c r="D321" i="48"/>
  <c r="E321" i="48"/>
  <c r="F321" i="48"/>
  <c r="G321" i="48"/>
  <c r="H321" i="48"/>
  <c r="I321" i="48"/>
  <c r="J321" i="48"/>
  <c r="K321" i="48"/>
  <c r="L321" i="48"/>
  <c r="N321" i="48"/>
  <c r="O321" i="48"/>
  <c r="Q321" i="48"/>
  <c r="R321" i="48"/>
  <c r="S321" i="48"/>
  <c r="U321" i="48"/>
  <c r="V321" i="48"/>
  <c r="W321" i="48"/>
  <c r="X321" i="48"/>
  <c r="Y321" i="48"/>
  <c r="Z321" i="48"/>
  <c r="AA321" i="48"/>
  <c r="AC321" i="48"/>
  <c r="AD321" i="48"/>
  <c r="AE321" i="48"/>
  <c r="AF321" i="48"/>
  <c r="AG321" i="48"/>
  <c r="AH321" i="48"/>
  <c r="AI321" i="48"/>
  <c r="AJ321" i="48"/>
  <c r="AK321" i="48"/>
  <c r="AM321" i="48"/>
  <c r="AN321" i="48"/>
  <c r="AO321" i="48"/>
  <c r="AP321" i="48"/>
  <c r="AR321" i="48"/>
  <c r="AS321" i="48"/>
  <c r="AT321" i="48"/>
  <c r="AU321" i="48"/>
  <c r="AW321" i="48"/>
  <c r="AY321" i="48"/>
  <c r="A322" i="48"/>
  <c r="B322" i="48"/>
  <c r="D322" i="48"/>
  <c r="E322" i="48"/>
  <c r="F322" i="48"/>
  <c r="G322" i="48"/>
  <c r="H322" i="48"/>
  <c r="I322" i="48"/>
  <c r="J322" i="48"/>
  <c r="K322" i="48"/>
  <c r="L322" i="48"/>
  <c r="N322" i="48"/>
  <c r="O322" i="48"/>
  <c r="Q322" i="48"/>
  <c r="R322" i="48"/>
  <c r="S322" i="48"/>
  <c r="U322" i="48"/>
  <c r="V322" i="48"/>
  <c r="W322" i="48"/>
  <c r="X322" i="48"/>
  <c r="Y322" i="48"/>
  <c r="Z322" i="48"/>
  <c r="AA322" i="48"/>
  <c r="AC322" i="48"/>
  <c r="AD322" i="48"/>
  <c r="AE322" i="48"/>
  <c r="AF322" i="48"/>
  <c r="AG322" i="48"/>
  <c r="AH322" i="48"/>
  <c r="AI322" i="48"/>
  <c r="AJ322" i="48"/>
  <c r="AK322" i="48"/>
  <c r="AM322" i="48"/>
  <c r="AN322" i="48"/>
  <c r="AO322" i="48"/>
  <c r="AP322" i="48"/>
  <c r="AR322" i="48"/>
  <c r="AS322" i="48"/>
  <c r="AT322" i="48"/>
  <c r="AU322" i="48"/>
  <c r="AW322" i="48"/>
  <c r="AY322" i="48"/>
  <c r="A323" i="48"/>
  <c r="B323" i="48"/>
  <c r="D323" i="48"/>
  <c r="E323" i="48"/>
  <c r="F323" i="48"/>
  <c r="G323" i="48"/>
  <c r="H323" i="48"/>
  <c r="I323" i="48"/>
  <c r="J323" i="48"/>
  <c r="K323" i="48"/>
  <c r="L323" i="48"/>
  <c r="N323" i="48"/>
  <c r="O323" i="48"/>
  <c r="Q323" i="48"/>
  <c r="R323" i="48"/>
  <c r="S323" i="48"/>
  <c r="U323" i="48"/>
  <c r="V323" i="48"/>
  <c r="W323" i="48"/>
  <c r="X323" i="48"/>
  <c r="Y323" i="48"/>
  <c r="Z323" i="48"/>
  <c r="AA323" i="48"/>
  <c r="AC323" i="48"/>
  <c r="AD323" i="48"/>
  <c r="AE323" i="48"/>
  <c r="AF323" i="48"/>
  <c r="AG323" i="48"/>
  <c r="AH323" i="48"/>
  <c r="AI323" i="48"/>
  <c r="AJ323" i="48"/>
  <c r="AK323" i="48"/>
  <c r="AM323" i="48"/>
  <c r="AN323" i="48"/>
  <c r="AO323" i="48"/>
  <c r="AP323" i="48"/>
  <c r="AR323" i="48"/>
  <c r="AS323" i="48"/>
  <c r="AT323" i="48"/>
  <c r="AU323" i="48"/>
  <c r="AW323" i="48"/>
  <c r="AY323" i="48"/>
  <c r="A324" i="48"/>
  <c r="B324" i="48"/>
  <c r="D324" i="48"/>
  <c r="E324" i="48"/>
  <c r="F324" i="48"/>
  <c r="G324" i="48"/>
  <c r="H324" i="48"/>
  <c r="I324" i="48"/>
  <c r="J324" i="48"/>
  <c r="K324" i="48"/>
  <c r="L324" i="48"/>
  <c r="N324" i="48"/>
  <c r="O324" i="48"/>
  <c r="Q324" i="48"/>
  <c r="R324" i="48"/>
  <c r="S324" i="48"/>
  <c r="U324" i="48"/>
  <c r="V324" i="48"/>
  <c r="W324" i="48"/>
  <c r="X324" i="48"/>
  <c r="Y324" i="48"/>
  <c r="Z324" i="48"/>
  <c r="AA324" i="48"/>
  <c r="AC324" i="48"/>
  <c r="AD324" i="48"/>
  <c r="AE324" i="48"/>
  <c r="AF324" i="48"/>
  <c r="AG324" i="48"/>
  <c r="AH324" i="48"/>
  <c r="AI324" i="48"/>
  <c r="AJ324" i="48"/>
  <c r="AK324" i="48"/>
  <c r="AM324" i="48"/>
  <c r="AN324" i="48"/>
  <c r="AO324" i="48"/>
  <c r="AP324" i="48"/>
  <c r="AR324" i="48"/>
  <c r="AS324" i="48"/>
  <c r="AT324" i="48"/>
  <c r="AU324" i="48"/>
  <c r="AW324" i="48"/>
  <c r="AY324" i="48"/>
  <c r="A325" i="48"/>
  <c r="B325" i="48"/>
  <c r="D325" i="48"/>
  <c r="E325" i="48"/>
  <c r="F325" i="48"/>
  <c r="G325" i="48"/>
  <c r="H325" i="48"/>
  <c r="I325" i="48"/>
  <c r="J325" i="48"/>
  <c r="K325" i="48"/>
  <c r="L325" i="48"/>
  <c r="N325" i="48"/>
  <c r="O325" i="48"/>
  <c r="Q325" i="48"/>
  <c r="R325" i="48"/>
  <c r="S325" i="48"/>
  <c r="U325" i="48"/>
  <c r="V325" i="48"/>
  <c r="W325" i="48"/>
  <c r="X325" i="48"/>
  <c r="Y325" i="48"/>
  <c r="Z325" i="48"/>
  <c r="AA325" i="48"/>
  <c r="AC325" i="48"/>
  <c r="AD325" i="48"/>
  <c r="AE325" i="48"/>
  <c r="AF325" i="48"/>
  <c r="AG325" i="48"/>
  <c r="AH325" i="48"/>
  <c r="AI325" i="48"/>
  <c r="AJ325" i="48"/>
  <c r="AK325" i="48"/>
  <c r="AM325" i="48"/>
  <c r="AN325" i="48"/>
  <c r="AO325" i="48"/>
  <c r="AP325" i="48"/>
  <c r="AR325" i="48"/>
  <c r="AS325" i="48"/>
  <c r="AT325" i="48"/>
  <c r="AU325" i="48"/>
  <c r="AW325" i="48"/>
  <c r="AY325" i="48"/>
  <c r="A326" i="48"/>
  <c r="B326" i="48"/>
  <c r="D326" i="48"/>
  <c r="E326" i="48"/>
  <c r="F326" i="48"/>
  <c r="G326" i="48"/>
  <c r="H326" i="48"/>
  <c r="I326" i="48"/>
  <c r="J326" i="48"/>
  <c r="K326" i="48"/>
  <c r="L326" i="48"/>
  <c r="N326" i="48"/>
  <c r="O326" i="48"/>
  <c r="Q326" i="48"/>
  <c r="R326" i="48"/>
  <c r="S326" i="48"/>
  <c r="U326" i="48"/>
  <c r="V326" i="48"/>
  <c r="W326" i="48"/>
  <c r="X326" i="48"/>
  <c r="Y326" i="48"/>
  <c r="Z326" i="48"/>
  <c r="AA326" i="48"/>
  <c r="AC326" i="48"/>
  <c r="AD326" i="48"/>
  <c r="AE326" i="48"/>
  <c r="AF326" i="48"/>
  <c r="AG326" i="48"/>
  <c r="AH326" i="48"/>
  <c r="AI326" i="48"/>
  <c r="AJ326" i="48"/>
  <c r="AK326" i="48"/>
  <c r="AM326" i="48"/>
  <c r="AN326" i="48"/>
  <c r="AO326" i="48"/>
  <c r="AP326" i="48"/>
  <c r="AR326" i="48"/>
  <c r="AS326" i="48"/>
  <c r="AT326" i="48"/>
  <c r="AU326" i="48"/>
  <c r="AW326" i="48"/>
  <c r="AY326" i="48"/>
  <c r="A327" i="48"/>
  <c r="B327" i="48"/>
  <c r="D327" i="48"/>
  <c r="E327" i="48"/>
  <c r="F327" i="48"/>
  <c r="G327" i="48"/>
  <c r="H327" i="48"/>
  <c r="I327" i="48"/>
  <c r="J327" i="48"/>
  <c r="K327" i="48"/>
  <c r="L327" i="48"/>
  <c r="N327" i="48"/>
  <c r="O327" i="48"/>
  <c r="Q327" i="48"/>
  <c r="R327" i="48"/>
  <c r="S327" i="48"/>
  <c r="U327" i="48"/>
  <c r="V327" i="48"/>
  <c r="W327" i="48"/>
  <c r="X327" i="48"/>
  <c r="Y327" i="48"/>
  <c r="Z327" i="48"/>
  <c r="AA327" i="48"/>
  <c r="AC327" i="48"/>
  <c r="AD327" i="48"/>
  <c r="AE327" i="48"/>
  <c r="AF327" i="48"/>
  <c r="AG327" i="48"/>
  <c r="AH327" i="48"/>
  <c r="AI327" i="48"/>
  <c r="AJ327" i="48"/>
  <c r="AK327" i="48"/>
  <c r="AM327" i="48"/>
  <c r="AN327" i="48"/>
  <c r="AO327" i="48"/>
  <c r="AP327" i="48"/>
  <c r="AR327" i="48"/>
  <c r="AS327" i="48"/>
  <c r="AT327" i="48"/>
  <c r="AU327" i="48"/>
  <c r="AW327" i="48"/>
  <c r="AY327" i="48"/>
  <c r="A328" i="48"/>
  <c r="B328" i="48"/>
  <c r="D328" i="48"/>
  <c r="E328" i="48"/>
  <c r="F328" i="48"/>
  <c r="G328" i="48"/>
  <c r="H328" i="48"/>
  <c r="I328" i="48"/>
  <c r="J328" i="48"/>
  <c r="K328" i="48"/>
  <c r="L328" i="48"/>
  <c r="N328" i="48"/>
  <c r="O328" i="48"/>
  <c r="Q328" i="48"/>
  <c r="R328" i="48"/>
  <c r="S328" i="48"/>
  <c r="U328" i="48"/>
  <c r="V328" i="48"/>
  <c r="W328" i="48"/>
  <c r="X328" i="48"/>
  <c r="Y328" i="48"/>
  <c r="Z328" i="48"/>
  <c r="AA328" i="48"/>
  <c r="AC328" i="48"/>
  <c r="AD328" i="48"/>
  <c r="AE328" i="48"/>
  <c r="AF328" i="48"/>
  <c r="AG328" i="48"/>
  <c r="AH328" i="48"/>
  <c r="AI328" i="48"/>
  <c r="AJ328" i="48"/>
  <c r="AK328" i="48"/>
  <c r="AM328" i="48"/>
  <c r="AN328" i="48"/>
  <c r="AO328" i="48"/>
  <c r="AP328" i="48"/>
  <c r="AR328" i="48"/>
  <c r="AS328" i="48"/>
  <c r="AT328" i="48"/>
  <c r="AU328" i="48"/>
  <c r="AW328" i="48"/>
  <c r="AY328" i="48"/>
  <c r="A329" i="48"/>
  <c r="B329" i="48"/>
  <c r="D329" i="48"/>
  <c r="E329" i="48"/>
  <c r="F329" i="48"/>
  <c r="G329" i="48"/>
  <c r="H329" i="48"/>
  <c r="I329" i="48"/>
  <c r="J329" i="48"/>
  <c r="K329" i="48"/>
  <c r="L329" i="48"/>
  <c r="N329" i="48"/>
  <c r="O329" i="48"/>
  <c r="Q329" i="48"/>
  <c r="R329" i="48"/>
  <c r="S329" i="48"/>
  <c r="U329" i="48"/>
  <c r="V329" i="48"/>
  <c r="W329" i="48"/>
  <c r="X329" i="48"/>
  <c r="Y329" i="48"/>
  <c r="Z329" i="48"/>
  <c r="AA329" i="48"/>
  <c r="AC329" i="48"/>
  <c r="AD329" i="48"/>
  <c r="AE329" i="48"/>
  <c r="AF329" i="48"/>
  <c r="AG329" i="48"/>
  <c r="AH329" i="48"/>
  <c r="AI329" i="48"/>
  <c r="AJ329" i="48"/>
  <c r="AK329" i="48"/>
  <c r="AM329" i="48"/>
  <c r="AN329" i="48"/>
  <c r="AO329" i="48"/>
  <c r="AP329" i="48"/>
  <c r="AR329" i="48"/>
  <c r="AS329" i="48"/>
  <c r="AT329" i="48"/>
  <c r="AU329" i="48"/>
  <c r="AW329" i="48"/>
  <c r="AY329" i="48"/>
  <c r="A330" i="48"/>
  <c r="B330" i="48"/>
  <c r="D330" i="48"/>
  <c r="E330" i="48"/>
  <c r="F330" i="48"/>
  <c r="G330" i="48"/>
  <c r="H330" i="48"/>
  <c r="I330" i="48"/>
  <c r="J330" i="48"/>
  <c r="K330" i="48"/>
  <c r="L330" i="48"/>
  <c r="N330" i="48"/>
  <c r="O330" i="48"/>
  <c r="Q330" i="48"/>
  <c r="R330" i="48"/>
  <c r="S330" i="48"/>
  <c r="U330" i="48"/>
  <c r="V330" i="48"/>
  <c r="W330" i="48"/>
  <c r="X330" i="48"/>
  <c r="Y330" i="48"/>
  <c r="Z330" i="48"/>
  <c r="AA330" i="48"/>
  <c r="AC330" i="48"/>
  <c r="AD330" i="48"/>
  <c r="AE330" i="48"/>
  <c r="AF330" i="48"/>
  <c r="AG330" i="48"/>
  <c r="AH330" i="48"/>
  <c r="AI330" i="48"/>
  <c r="AJ330" i="48"/>
  <c r="AK330" i="48"/>
  <c r="AM330" i="48"/>
  <c r="AN330" i="48"/>
  <c r="AO330" i="48"/>
  <c r="AP330" i="48"/>
  <c r="AR330" i="48"/>
  <c r="AS330" i="48"/>
  <c r="AT330" i="48"/>
  <c r="AU330" i="48"/>
  <c r="AW330" i="48"/>
  <c r="AY330" i="48"/>
  <c r="A331" i="48"/>
  <c r="B331" i="48"/>
  <c r="D331" i="48"/>
  <c r="E331" i="48"/>
  <c r="F331" i="48"/>
  <c r="G331" i="48"/>
  <c r="H331" i="48"/>
  <c r="I331" i="48"/>
  <c r="J331" i="48"/>
  <c r="K331" i="48"/>
  <c r="L331" i="48"/>
  <c r="N331" i="48"/>
  <c r="O331" i="48"/>
  <c r="Q331" i="48"/>
  <c r="R331" i="48"/>
  <c r="S331" i="48"/>
  <c r="U331" i="48"/>
  <c r="V331" i="48"/>
  <c r="W331" i="48"/>
  <c r="X331" i="48"/>
  <c r="Y331" i="48"/>
  <c r="Z331" i="48"/>
  <c r="AA331" i="48"/>
  <c r="AC331" i="48"/>
  <c r="AD331" i="48"/>
  <c r="AE331" i="48"/>
  <c r="AF331" i="48"/>
  <c r="AG331" i="48"/>
  <c r="AH331" i="48"/>
  <c r="AI331" i="48"/>
  <c r="AJ331" i="48"/>
  <c r="AK331" i="48"/>
  <c r="AM331" i="48"/>
  <c r="AN331" i="48"/>
  <c r="AO331" i="48"/>
  <c r="AP331" i="48"/>
  <c r="AR331" i="48"/>
  <c r="AS331" i="48"/>
  <c r="AT331" i="48"/>
  <c r="AU331" i="48"/>
  <c r="AW331" i="48"/>
  <c r="AY331" i="48"/>
  <c r="A332" i="48"/>
  <c r="B332" i="48"/>
  <c r="D332" i="48"/>
  <c r="E332" i="48"/>
  <c r="F332" i="48"/>
  <c r="G332" i="48"/>
  <c r="H332" i="48"/>
  <c r="I332" i="48"/>
  <c r="J332" i="48"/>
  <c r="K332" i="48"/>
  <c r="L332" i="48"/>
  <c r="N332" i="48"/>
  <c r="O332" i="48"/>
  <c r="Q332" i="48"/>
  <c r="R332" i="48"/>
  <c r="S332" i="48"/>
  <c r="U332" i="48"/>
  <c r="V332" i="48"/>
  <c r="W332" i="48"/>
  <c r="X332" i="48"/>
  <c r="Y332" i="48"/>
  <c r="Z332" i="48"/>
  <c r="AA332" i="48"/>
  <c r="AC332" i="48"/>
  <c r="AD332" i="48"/>
  <c r="AE332" i="48"/>
  <c r="AF332" i="48"/>
  <c r="AG332" i="48"/>
  <c r="AH332" i="48"/>
  <c r="AI332" i="48"/>
  <c r="AJ332" i="48"/>
  <c r="AK332" i="48"/>
  <c r="AM332" i="48"/>
  <c r="AN332" i="48"/>
  <c r="AO332" i="48"/>
  <c r="AP332" i="48"/>
  <c r="AR332" i="48"/>
  <c r="AS332" i="48"/>
  <c r="AT332" i="48"/>
  <c r="AU332" i="48"/>
  <c r="AW332" i="48"/>
  <c r="AY332" i="48"/>
  <c r="A333" i="48"/>
  <c r="B333" i="48"/>
  <c r="D333" i="48"/>
  <c r="E333" i="48"/>
  <c r="F333" i="48"/>
  <c r="G333" i="48"/>
  <c r="H333" i="48"/>
  <c r="I333" i="48"/>
  <c r="J333" i="48"/>
  <c r="K333" i="48"/>
  <c r="L333" i="48"/>
  <c r="N333" i="48"/>
  <c r="O333" i="48"/>
  <c r="Q333" i="48"/>
  <c r="R333" i="48"/>
  <c r="S333" i="48"/>
  <c r="U333" i="48"/>
  <c r="V333" i="48"/>
  <c r="W333" i="48"/>
  <c r="X333" i="48"/>
  <c r="Y333" i="48"/>
  <c r="Z333" i="48"/>
  <c r="AA333" i="48"/>
  <c r="AC333" i="48"/>
  <c r="AD333" i="48"/>
  <c r="AE333" i="48"/>
  <c r="AF333" i="48"/>
  <c r="AG333" i="48"/>
  <c r="AH333" i="48"/>
  <c r="AI333" i="48"/>
  <c r="AJ333" i="48"/>
  <c r="AK333" i="48"/>
  <c r="AM333" i="48"/>
  <c r="AN333" i="48"/>
  <c r="AO333" i="48"/>
  <c r="AP333" i="48"/>
  <c r="AR333" i="48"/>
  <c r="AS333" i="48"/>
  <c r="AT333" i="48"/>
  <c r="AU333" i="48"/>
  <c r="AW333" i="48"/>
  <c r="AY333" i="48"/>
  <c r="A334" i="48"/>
  <c r="B334" i="48"/>
  <c r="D334" i="48"/>
  <c r="E334" i="48"/>
  <c r="F334" i="48"/>
  <c r="G334" i="48"/>
  <c r="H334" i="48"/>
  <c r="I334" i="48"/>
  <c r="J334" i="48"/>
  <c r="K334" i="48"/>
  <c r="L334" i="48"/>
  <c r="N334" i="48"/>
  <c r="O334" i="48"/>
  <c r="Q334" i="48"/>
  <c r="R334" i="48"/>
  <c r="S334" i="48"/>
  <c r="U334" i="48"/>
  <c r="V334" i="48"/>
  <c r="W334" i="48"/>
  <c r="X334" i="48"/>
  <c r="Y334" i="48"/>
  <c r="Z334" i="48"/>
  <c r="AA334" i="48"/>
  <c r="AC334" i="48"/>
  <c r="AD334" i="48"/>
  <c r="AE334" i="48"/>
  <c r="AF334" i="48"/>
  <c r="AG334" i="48"/>
  <c r="AH334" i="48"/>
  <c r="AI334" i="48"/>
  <c r="AJ334" i="48"/>
  <c r="AK334" i="48"/>
  <c r="AM334" i="48"/>
  <c r="AN334" i="48"/>
  <c r="AO334" i="48"/>
  <c r="AP334" i="48"/>
  <c r="AR334" i="48"/>
  <c r="AS334" i="48"/>
  <c r="AT334" i="48"/>
  <c r="AU334" i="48"/>
  <c r="AW334" i="48"/>
  <c r="AY334" i="48"/>
  <c r="A335" i="48"/>
  <c r="B335" i="48"/>
  <c r="D335" i="48"/>
  <c r="E335" i="48"/>
  <c r="F335" i="48"/>
  <c r="G335" i="48"/>
  <c r="H335" i="48"/>
  <c r="I335" i="48"/>
  <c r="J335" i="48"/>
  <c r="K335" i="48"/>
  <c r="L335" i="48"/>
  <c r="N335" i="48"/>
  <c r="O335" i="48"/>
  <c r="Q335" i="48"/>
  <c r="R335" i="48"/>
  <c r="S335" i="48"/>
  <c r="U335" i="48"/>
  <c r="V335" i="48"/>
  <c r="W335" i="48"/>
  <c r="X335" i="48"/>
  <c r="Y335" i="48"/>
  <c r="Z335" i="48"/>
  <c r="AA335" i="48"/>
  <c r="AC335" i="48"/>
  <c r="AD335" i="48"/>
  <c r="AE335" i="48"/>
  <c r="AF335" i="48"/>
  <c r="AG335" i="48"/>
  <c r="AH335" i="48"/>
  <c r="AI335" i="48"/>
  <c r="AJ335" i="48"/>
  <c r="AK335" i="48"/>
  <c r="AM335" i="48"/>
  <c r="AN335" i="48"/>
  <c r="AO335" i="48"/>
  <c r="AP335" i="48"/>
  <c r="AR335" i="48"/>
  <c r="AS335" i="48"/>
  <c r="AT335" i="48"/>
  <c r="AU335" i="48"/>
  <c r="AW335" i="48"/>
  <c r="AY335" i="48"/>
  <c r="A336" i="48"/>
  <c r="B336" i="48"/>
  <c r="D336" i="48"/>
  <c r="E336" i="48"/>
  <c r="F336" i="48"/>
  <c r="G336" i="48"/>
  <c r="H336" i="48"/>
  <c r="I336" i="48"/>
  <c r="J336" i="48"/>
  <c r="K336" i="48"/>
  <c r="L336" i="48"/>
  <c r="N336" i="48"/>
  <c r="O336" i="48"/>
  <c r="Q336" i="48"/>
  <c r="R336" i="48"/>
  <c r="S336" i="48"/>
  <c r="U336" i="48"/>
  <c r="V336" i="48"/>
  <c r="W336" i="48"/>
  <c r="X336" i="48"/>
  <c r="Y336" i="48"/>
  <c r="Z336" i="48"/>
  <c r="AA336" i="48"/>
  <c r="AC336" i="48"/>
  <c r="AD336" i="48"/>
  <c r="AE336" i="48"/>
  <c r="AF336" i="48"/>
  <c r="AG336" i="48"/>
  <c r="AH336" i="48"/>
  <c r="AI336" i="48"/>
  <c r="AJ336" i="48"/>
  <c r="AK336" i="48"/>
  <c r="AM336" i="48"/>
  <c r="AN336" i="48"/>
  <c r="AO336" i="48"/>
  <c r="AP336" i="48"/>
  <c r="AR336" i="48"/>
  <c r="AS336" i="48"/>
  <c r="AT336" i="48"/>
  <c r="AU336" i="48"/>
  <c r="AW336" i="48"/>
  <c r="AY336" i="48"/>
  <c r="A337" i="48"/>
  <c r="B337" i="48"/>
  <c r="D337" i="48"/>
  <c r="E337" i="48"/>
  <c r="F337" i="48"/>
  <c r="G337" i="48"/>
  <c r="H337" i="48"/>
  <c r="I337" i="48"/>
  <c r="J337" i="48"/>
  <c r="K337" i="48"/>
  <c r="L337" i="48"/>
  <c r="N337" i="48"/>
  <c r="O337" i="48"/>
  <c r="Q337" i="48"/>
  <c r="R337" i="48"/>
  <c r="S337" i="48"/>
  <c r="U337" i="48"/>
  <c r="V337" i="48"/>
  <c r="W337" i="48"/>
  <c r="X337" i="48"/>
  <c r="Y337" i="48"/>
  <c r="Z337" i="48"/>
  <c r="AA337" i="48"/>
  <c r="AC337" i="48"/>
  <c r="AD337" i="48"/>
  <c r="AE337" i="48"/>
  <c r="AF337" i="48"/>
  <c r="AG337" i="48"/>
  <c r="AH337" i="48"/>
  <c r="AI337" i="48"/>
  <c r="AJ337" i="48"/>
  <c r="AK337" i="48"/>
  <c r="AM337" i="48"/>
  <c r="AN337" i="48"/>
  <c r="AO337" i="48"/>
  <c r="AP337" i="48"/>
  <c r="AR337" i="48"/>
  <c r="AS337" i="48"/>
  <c r="AT337" i="48"/>
  <c r="AU337" i="48"/>
  <c r="AW337" i="48"/>
  <c r="AY337" i="48"/>
  <c r="A338" i="48"/>
  <c r="B338" i="48"/>
  <c r="D338" i="48"/>
  <c r="E338" i="48"/>
  <c r="F338" i="48"/>
  <c r="G338" i="48"/>
  <c r="H338" i="48"/>
  <c r="I338" i="48"/>
  <c r="J338" i="48"/>
  <c r="K338" i="48"/>
  <c r="L338" i="48"/>
  <c r="N338" i="48"/>
  <c r="O338" i="48"/>
  <c r="Q338" i="48"/>
  <c r="R338" i="48"/>
  <c r="S338" i="48"/>
  <c r="U338" i="48"/>
  <c r="V338" i="48"/>
  <c r="W338" i="48"/>
  <c r="X338" i="48"/>
  <c r="Y338" i="48"/>
  <c r="Z338" i="48"/>
  <c r="AA338" i="48"/>
  <c r="AC338" i="48"/>
  <c r="AD338" i="48"/>
  <c r="AE338" i="48"/>
  <c r="AF338" i="48"/>
  <c r="AG338" i="48"/>
  <c r="AH338" i="48"/>
  <c r="AI338" i="48"/>
  <c r="AJ338" i="48"/>
  <c r="AK338" i="48"/>
  <c r="AM338" i="48"/>
  <c r="AN338" i="48"/>
  <c r="AO338" i="48"/>
  <c r="AP338" i="48"/>
  <c r="AR338" i="48"/>
  <c r="AS338" i="48"/>
  <c r="AT338" i="48"/>
  <c r="AU338" i="48"/>
  <c r="AW338" i="48"/>
  <c r="AY338" i="48"/>
  <c r="A339" i="48"/>
  <c r="B339" i="48"/>
  <c r="D339" i="48"/>
  <c r="E339" i="48"/>
  <c r="F339" i="48"/>
  <c r="G339" i="48"/>
  <c r="H339" i="48"/>
  <c r="I339" i="48"/>
  <c r="J339" i="48"/>
  <c r="K339" i="48"/>
  <c r="L339" i="48"/>
  <c r="N339" i="48"/>
  <c r="O339" i="48"/>
  <c r="Q339" i="48"/>
  <c r="R339" i="48"/>
  <c r="S339" i="48"/>
  <c r="U339" i="48"/>
  <c r="V339" i="48"/>
  <c r="W339" i="48"/>
  <c r="X339" i="48"/>
  <c r="Y339" i="48"/>
  <c r="Z339" i="48"/>
  <c r="AA339" i="48"/>
  <c r="AC339" i="48"/>
  <c r="AD339" i="48"/>
  <c r="AE339" i="48"/>
  <c r="AF339" i="48"/>
  <c r="AG339" i="48"/>
  <c r="AH339" i="48"/>
  <c r="AI339" i="48"/>
  <c r="AJ339" i="48"/>
  <c r="AK339" i="48"/>
  <c r="AM339" i="48"/>
  <c r="AN339" i="48"/>
  <c r="AO339" i="48"/>
  <c r="AP339" i="48"/>
  <c r="AR339" i="48"/>
  <c r="AS339" i="48"/>
  <c r="AT339" i="48"/>
  <c r="AU339" i="48"/>
  <c r="AW339" i="48"/>
  <c r="AY339" i="48"/>
  <c r="A340" i="48"/>
  <c r="B340" i="48"/>
  <c r="D340" i="48"/>
  <c r="E340" i="48"/>
  <c r="F340" i="48"/>
  <c r="G340" i="48"/>
  <c r="H340" i="48"/>
  <c r="I340" i="48"/>
  <c r="J340" i="48"/>
  <c r="K340" i="48"/>
  <c r="L340" i="48"/>
  <c r="N340" i="48"/>
  <c r="O340" i="48"/>
  <c r="Q340" i="48"/>
  <c r="R340" i="48"/>
  <c r="S340" i="48"/>
  <c r="U340" i="48"/>
  <c r="V340" i="48"/>
  <c r="W340" i="48"/>
  <c r="X340" i="48"/>
  <c r="Y340" i="48"/>
  <c r="Z340" i="48"/>
  <c r="AA340" i="48"/>
  <c r="AC340" i="48"/>
  <c r="AD340" i="48"/>
  <c r="AE340" i="48"/>
  <c r="AF340" i="48"/>
  <c r="AG340" i="48"/>
  <c r="AH340" i="48"/>
  <c r="AI340" i="48"/>
  <c r="AJ340" i="48"/>
  <c r="AK340" i="48"/>
  <c r="AM340" i="48"/>
  <c r="AN340" i="48"/>
  <c r="AO340" i="48"/>
  <c r="AP340" i="48"/>
  <c r="AR340" i="48"/>
  <c r="AS340" i="48"/>
  <c r="AT340" i="48"/>
  <c r="AU340" i="48"/>
  <c r="AW340" i="48"/>
  <c r="AY340" i="48"/>
  <c r="A341" i="48"/>
  <c r="B341" i="48"/>
  <c r="D341" i="48"/>
  <c r="E341" i="48"/>
  <c r="F341" i="48"/>
  <c r="G341" i="48"/>
  <c r="H341" i="48"/>
  <c r="I341" i="48"/>
  <c r="J341" i="48"/>
  <c r="K341" i="48"/>
  <c r="L341" i="48"/>
  <c r="N341" i="48"/>
  <c r="O341" i="48"/>
  <c r="Q341" i="48"/>
  <c r="R341" i="48"/>
  <c r="S341" i="48"/>
  <c r="U341" i="48"/>
  <c r="V341" i="48"/>
  <c r="W341" i="48"/>
  <c r="X341" i="48"/>
  <c r="Y341" i="48"/>
  <c r="Z341" i="48"/>
  <c r="AA341" i="48"/>
  <c r="AC341" i="48"/>
  <c r="AD341" i="48"/>
  <c r="AE341" i="48"/>
  <c r="AF341" i="48"/>
  <c r="AG341" i="48"/>
  <c r="AH341" i="48"/>
  <c r="AI341" i="48"/>
  <c r="AJ341" i="48"/>
  <c r="AK341" i="48"/>
  <c r="AM341" i="48"/>
  <c r="AN341" i="48"/>
  <c r="AO341" i="48"/>
  <c r="AP341" i="48"/>
  <c r="AR341" i="48"/>
  <c r="AS341" i="48"/>
  <c r="AT341" i="48"/>
  <c r="AU341" i="48"/>
  <c r="AW341" i="48"/>
  <c r="AY341" i="48"/>
  <c r="A342" i="48"/>
  <c r="B342" i="48"/>
  <c r="D342" i="48"/>
  <c r="E342" i="48"/>
  <c r="F342" i="48"/>
  <c r="G342" i="48"/>
  <c r="H342" i="48"/>
  <c r="I342" i="48"/>
  <c r="J342" i="48"/>
  <c r="K342" i="48"/>
  <c r="L342" i="48"/>
  <c r="N342" i="48"/>
  <c r="O342" i="48"/>
  <c r="Q342" i="48"/>
  <c r="R342" i="48"/>
  <c r="S342" i="48"/>
  <c r="U342" i="48"/>
  <c r="V342" i="48"/>
  <c r="W342" i="48"/>
  <c r="X342" i="48"/>
  <c r="Y342" i="48"/>
  <c r="Z342" i="48"/>
  <c r="AA342" i="48"/>
  <c r="AC342" i="48"/>
  <c r="AD342" i="48"/>
  <c r="AE342" i="48"/>
  <c r="AF342" i="48"/>
  <c r="AG342" i="48"/>
  <c r="AH342" i="48"/>
  <c r="AI342" i="48"/>
  <c r="AJ342" i="48"/>
  <c r="AK342" i="48"/>
  <c r="AM342" i="48"/>
  <c r="AN342" i="48"/>
  <c r="AO342" i="48"/>
  <c r="AP342" i="48"/>
  <c r="AR342" i="48"/>
  <c r="AS342" i="48"/>
  <c r="AT342" i="48"/>
  <c r="AU342" i="48"/>
  <c r="AW342" i="48"/>
  <c r="AY342" i="48"/>
  <c r="A343" i="48"/>
  <c r="B343" i="48"/>
  <c r="D343" i="48"/>
  <c r="E343" i="48"/>
  <c r="F343" i="48"/>
  <c r="G343" i="48"/>
  <c r="H343" i="48"/>
  <c r="I343" i="48"/>
  <c r="J343" i="48"/>
  <c r="K343" i="48"/>
  <c r="L343" i="48"/>
  <c r="N343" i="48"/>
  <c r="O343" i="48"/>
  <c r="Q343" i="48"/>
  <c r="R343" i="48"/>
  <c r="S343" i="48"/>
  <c r="U343" i="48"/>
  <c r="V343" i="48"/>
  <c r="W343" i="48"/>
  <c r="X343" i="48"/>
  <c r="Y343" i="48"/>
  <c r="Z343" i="48"/>
  <c r="AA343" i="48"/>
  <c r="AC343" i="48"/>
  <c r="AD343" i="48"/>
  <c r="AE343" i="48"/>
  <c r="AF343" i="48"/>
  <c r="AG343" i="48"/>
  <c r="AH343" i="48"/>
  <c r="AI343" i="48"/>
  <c r="AJ343" i="48"/>
  <c r="AK343" i="48"/>
  <c r="AM343" i="48"/>
  <c r="AN343" i="48"/>
  <c r="AO343" i="48"/>
  <c r="AP343" i="48"/>
  <c r="AR343" i="48"/>
  <c r="AS343" i="48"/>
  <c r="AT343" i="48"/>
  <c r="AU343" i="48"/>
  <c r="AW343" i="48"/>
  <c r="AY343" i="48"/>
  <c r="A344" i="48"/>
  <c r="B344" i="48"/>
  <c r="D344" i="48"/>
  <c r="E344" i="48"/>
  <c r="F344" i="48"/>
  <c r="G344" i="48"/>
  <c r="H344" i="48"/>
  <c r="I344" i="48"/>
  <c r="J344" i="48"/>
  <c r="K344" i="48"/>
  <c r="L344" i="48"/>
  <c r="N344" i="48"/>
  <c r="O344" i="48"/>
  <c r="Q344" i="48"/>
  <c r="R344" i="48"/>
  <c r="S344" i="48"/>
  <c r="U344" i="48"/>
  <c r="V344" i="48"/>
  <c r="W344" i="48"/>
  <c r="X344" i="48"/>
  <c r="Y344" i="48"/>
  <c r="Z344" i="48"/>
  <c r="AA344" i="48"/>
  <c r="AC344" i="48"/>
  <c r="AD344" i="48"/>
  <c r="AE344" i="48"/>
  <c r="AF344" i="48"/>
  <c r="AG344" i="48"/>
  <c r="AH344" i="48"/>
  <c r="AI344" i="48"/>
  <c r="AJ344" i="48"/>
  <c r="AK344" i="48"/>
  <c r="AM344" i="48"/>
  <c r="AN344" i="48"/>
  <c r="AO344" i="48"/>
  <c r="AP344" i="48"/>
  <c r="AR344" i="48"/>
  <c r="AS344" i="48"/>
  <c r="AT344" i="48"/>
  <c r="AU344" i="48"/>
  <c r="AW344" i="48"/>
  <c r="AY344" i="48"/>
  <c r="A345" i="48"/>
  <c r="B345" i="48"/>
  <c r="D345" i="48"/>
  <c r="E345" i="48"/>
  <c r="F345" i="48"/>
  <c r="G345" i="48"/>
  <c r="H345" i="48"/>
  <c r="I345" i="48"/>
  <c r="J345" i="48"/>
  <c r="K345" i="48"/>
  <c r="L345" i="48"/>
  <c r="N345" i="48"/>
  <c r="O345" i="48"/>
  <c r="Q345" i="48"/>
  <c r="R345" i="48"/>
  <c r="S345" i="48"/>
  <c r="U345" i="48"/>
  <c r="V345" i="48"/>
  <c r="W345" i="48"/>
  <c r="X345" i="48"/>
  <c r="Y345" i="48"/>
  <c r="Z345" i="48"/>
  <c r="AA345" i="48"/>
  <c r="AC345" i="48"/>
  <c r="AD345" i="48"/>
  <c r="AE345" i="48"/>
  <c r="AF345" i="48"/>
  <c r="AG345" i="48"/>
  <c r="AH345" i="48"/>
  <c r="AI345" i="48"/>
  <c r="AJ345" i="48"/>
  <c r="AK345" i="48"/>
  <c r="AM345" i="48"/>
  <c r="AN345" i="48"/>
  <c r="AO345" i="48"/>
  <c r="AP345" i="48"/>
  <c r="AR345" i="48"/>
  <c r="AS345" i="48"/>
  <c r="AT345" i="48"/>
  <c r="AU345" i="48"/>
  <c r="AW345" i="48"/>
  <c r="AY345" i="48"/>
  <c r="A346" i="48"/>
  <c r="B346" i="48"/>
  <c r="D346" i="48"/>
  <c r="E346" i="48"/>
  <c r="F346" i="48"/>
  <c r="G346" i="48"/>
  <c r="H346" i="48"/>
  <c r="I346" i="48"/>
  <c r="J346" i="48"/>
  <c r="K346" i="48"/>
  <c r="L346" i="48"/>
  <c r="N346" i="48"/>
  <c r="O346" i="48"/>
  <c r="Q346" i="48"/>
  <c r="R346" i="48"/>
  <c r="S346" i="48"/>
  <c r="U346" i="48"/>
  <c r="V346" i="48"/>
  <c r="W346" i="48"/>
  <c r="X346" i="48"/>
  <c r="Y346" i="48"/>
  <c r="Z346" i="48"/>
  <c r="AA346" i="48"/>
  <c r="AC346" i="48"/>
  <c r="AD346" i="48"/>
  <c r="AE346" i="48"/>
  <c r="AF346" i="48"/>
  <c r="AG346" i="48"/>
  <c r="AH346" i="48"/>
  <c r="AI346" i="48"/>
  <c r="AJ346" i="48"/>
  <c r="AK346" i="48"/>
  <c r="AM346" i="48"/>
  <c r="AN346" i="48"/>
  <c r="AO346" i="48"/>
  <c r="AP346" i="48"/>
  <c r="AR346" i="48"/>
  <c r="AS346" i="48"/>
  <c r="AT346" i="48"/>
  <c r="AU346" i="48"/>
  <c r="AW346" i="48"/>
  <c r="AY346" i="48"/>
  <c r="A347" i="48"/>
  <c r="B347" i="48"/>
  <c r="D347" i="48"/>
  <c r="E347" i="48"/>
  <c r="F347" i="48"/>
  <c r="G347" i="48"/>
  <c r="H347" i="48"/>
  <c r="I347" i="48"/>
  <c r="J347" i="48"/>
  <c r="K347" i="48"/>
  <c r="L347" i="48"/>
  <c r="N347" i="48"/>
  <c r="O347" i="48"/>
  <c r="Q347" i="48"/>
  <c r="R347" i="48"/>
  <c r="S347" i="48"/>
  <c r="U347" i="48"/>
  <c r="V347" i="48"/>
  <c r="W347" i="48"/>
  <c r="X347" i="48"/>
  <c r="Y347" i="48"/>
  <c r="Z347" i="48"/>
  <c r="AA347" i="48"/>
  <c r="AC347" i="48"/>
  <c r="AD347" i="48"/>
  <c r="AE347" i="48"/>
  <c r="AF347" i="48"/>
  <c r="AG347" i="48"/>
  <c r="AH347" i="48"/>
  <c r="AI347" i="48"/>
  <c r="AJ347" i="48"/>
  <c r="AK347" i="48"/>
  <c r="AM347" i="48"/>
  <c r="AN347" i="48"/>
  <c r="AO347" i="48"/>
  <c r="AP347" i="48"/>
  <c r="AR347" i="48"/>
  <c r="AS347" i="48"/>
  <c r="AT347" i="48"/>
  <c r="AU347" i="48"/>
  <c r="AW347" i="48"/>
  <c r="AY347" i="48"/>
  <c r="A348" i="48"/>
  <c r="B348" i="48"/>
  <c r="D348" i="48"/>
  <c r="E348" i="48"/>
  <c r="F348" i="48"/>
  <c r="G348" i="48"/>
  <c r="H348" i="48"/>
  <c r="I348" i="48"/>
  <c r="J348" i="48"/>
  <c r="K348" i="48"/>
  <c r="L348" i="48"/>
  <c r="N348" i="48"/>
  <c r="O348" i="48"/>
  <c r="Q348" i="48"/>
  <c r="R348" i="48"/>
  <c r="S348" i="48"/>
  <c r="U348" i="48"/>
  <c r="V348" i="48"/>
  <c r="W348" i="48"/>
  <c r="X348" i="48"/>
  <c r="Y348" i="48"/>
  <c r="Z348" i="48"/>
  <c r="AA348" i="48"/>
  <c r="AC348" i="48"/>
  <c r="AD348" i="48"/>
  <c r="AE348" i="48"/>
  <c r="AF348" i="48"/>
  <c r="AG348" i="48"/>
  <c r="AH348" i="48"/>
  <c r="AI348" i="48"/>
  <c r="AJ348" i="48"/>
  <c r="AK348" i="48"/>
  <c r="AM348" i="48"/>
  <c r="AN348" i="48"/>
  <c r="AO348" i="48"/>
  <c r="AP348" i="48"/>
  <c r="AR348" i="48"/>
  <c r="AS348" i="48"/>
  <c r="AT348" i="48"/>
  <c r="AU348" i="48"/>
  <c r="AW348" i="48"/>
  <c r="AY348" i="48"/>
  <c r="A349" i="48"/>
  <c r="B349" i="48"/>
  <c r="D349" i="48"/>
  <c r="E349" i="48"/>
  <c r="F349" i="48"/>
  <c r="G349" i="48"/>
  <c r="H349" i="48"/>
  <c r="I349" i="48"/>
  <c r="J349" i="48"/>
  <c r="K349" i="48"/>
  <c r="L349" i="48"/>
  <c r="N349" i="48"/>
  <c r="O349" i="48"/>
  <c r="Q349" i="48"/>
  <c r="R349" i="48"/>
  <c r="S349" i="48"/>
  <c r="U349" i="48"/>
  <c r="V349" i="48"/>
  <c r="W349" i="48"/>
  <c r="X349" i="48"/>
  <c r="Y349" i="48"/>
  <c r="Z349" i="48"/>
  <c r="AA349" i="48"/>
  <c r="AC349" i="48"/>
  <c r="AD349" i="48"/>
  <c r="AE349" i="48"/>
  <c r="AF349" i="48"/>
  <c r="AG349" i="48"/>
  <c r="AH349" i="48"/>
  <c r="AI349" i="48"/>
  <c r="AJ349" i="48"/>
  <c r="AK349" i="48"/>
  <c r="AM349" i="48"/>
  <c r="AN349" i="48"/>
  <c r="AO349" i="48"/>
  <c r="AP349" i="48"/>
  <c r="AR349" i="48"/>
  <c r="AS349" i="48"/>
  <c r="AT349" i="48"/>
  <c r="AU349" i="48"/>
  <c r="AW349" i="48"/>
  <c r="AY349" i="48"/>
  <c r="A350" i="48"/>
  <c r="B350" i="48"/>
  <c r="D350" i="48"/>
  <c r="E350" i="48"/>
  <c r="F350" i="48"/>
  <c r="G350" i="48"/>
  <c r="H350" i="48"/>
  <c r="I350" i="48"/>
  <c r="J350" i="48"/>
  <c r="K350" i="48"/>
  <c r="L350" i="48"/>
  <c r="N350" i="48"/>
  <c r="O350" i="48"/>
  <c r="Q350" i="48"/>
  <c r="R350" i="48"/>
  <c r="S350" i="48"/>
  <c r="U350" i="48"/>
  <c r="V350" i="48"/>
  <c r="W350" i="48"/>
  <c r="X350" i="48"/>
  <c r="Y350" i="48"/>
  <c r="Z350" i="48"/>
  <c r="AA350" i="48"/>
  <c r="AC350" i="48"/>
  <c r="AD350" i="48"/>
  <c r="AE350" i="48"/>
  <c r="AF350" i="48"/>
  <c r="AG350" i="48"/>
  <c r="AH350" i="48"/>
  <c r="AI350" i="48"/>
  <c r="AJ350" i="48"/>
  <c r="AK350" i="48"/>
  <c r="AM350" i="48"/>
  <c r="AN350" i="48"/>
  <c r="AO350" i="48"/>
  <c r="AP350" i="48"/>
  <c r="AR350" i="48"/>
  <c r="AS350" i="48"/>
  <c r="AT350" i="48"/>
  <c r="AU350" i="48"/>
  <c r="AW350" i="48"/>
  <c r="AY350" i="48"/>
  <c r="A351" i="48"/>
  <c r="B351" i="48"/>
  <c r="D351" i="48"/>
  <c r="E351" i="48"/>
  <c r="F351" i="48"/>
  <c r="G351" i="48"/>
  <c r="H351" i="48"/>
  <c r="I351" i="48"/>
  <c r="J351" i="48"/>
  <c r="K351" i="48"/>
  <c r="L351" i="48"/>
  <c r="N351" i="48"/>
  <c r="O351" i="48"/>
  <c r="Q351" i="48"/>
  <c r="R351" i="48"/>
  <c r="S351" i="48"/>
  <c r="U351" i="48"/>
  <c r="V351" i="48"/>
  <c r="W351" i="48"/>
  <c r="X351" i="48"/>
  <c r="Y351" i="48"/>
  <c r="Z351" i="48"/>
  <c r="AA351" i="48"/>
  <c r="AC351" i="48"/>
  <c r="AD351" i="48"/>
  <c r="AE351" i="48"/>
  <c r="AF351" i="48"/>
  <c r="AG351" i="48"/>
  <c r="AH351" i="48"/>
  <c r="AI351" i="48"/>
  <c r="AJ351" i="48"/>
  <c r="AK351" i="48"/>
  <c r="AM351" i="48"/>
  <c r="AN351" i="48"/>
  <c r="AO351" i="48"/>
  <c r="AP351" i="48"/>
  <c r="AR351" i="48"/>
  <c r="AS351" i="48"/>
  <c r="AT351" i="48"/>
  <c r="AU351" i="48"/>
  <c r="AW351" i="48"/>
  <c r="AY351" i="48"/>
  <c r="A352" i="48"/>
  <c r="B352" i="48"/>
  <c r="D352" i="48"/>
  <c r="E352" i="48"/>
  <c r="F352" i="48"/>
  <c r="G352" i="48"/>
  <c r="H352" i="48"/>
  <c r="I352" i="48"/>
  <c r="J352" i="48"/>
  <c r="K352" i="48"/>
  <c r="L352" i="48"/>
  <c r="N352" i="48"/>
  <c r="O352" i="48"/>
  <c r="Q352" i="48"/>
  <c r="R352" i="48"/>
  <c r="S352" i="48"/>
  <c r="U352" i="48"/>
  <c r="V352" i="48"/>
  <c r="W352" i="48"/>
  <c r="X352" i="48"/>
  <c r="Y352" i="48"/>
  <c r="Z352" i="48"/>
  <c r="AA352" i="48"/>
  <c r="AC352" i="48"/>
  <c r="AD352" i="48"/>
  <c r="AE352" i="48"/>
  <c r="AF352" i="48"/>
  <c r="AG352" i="48"/>
  <c r="AH352" i="48"/>
  <c r="AI352" i="48"/>
  <c r="AJ352" i="48"/>
  <c r="AK352" i="48"/>
  <c r="AM352" i="48"/>
  <c r="AN352" i="48"/>
  <c r="AO352" i="48"/>
  <c r="AP352" i="48"/>
  <c r="AR352" i="48"/>
  <c r="AS352" i="48"/>
  <c r="AT352" i="48"/>
  <c r="AU352" i="48"/>
  <c r="AW352" i="48"/>
  <c r="AY352" i="48"/>
  <c r="A353" i="48"/>
  <c r="B353" i="48"/>
  <c r="D353" i="48"/>
  <c r="E353" i="48"/>
  <c r="F353" i="48"/>
  <c r="G353" i="48"/>
  <c r="H353" i="48"/>
  <c r="I353" i="48"/>
  <c r="J353" i="48"/>
  <c r="K353" i="48"/>
  <c r="L353" i="48"/>
  <c r="N353" i="48"/>
  <c r="O353" i="48"/>
  <c r="Q353" i="48"/>
  <c r="R353" i="48"/>
  <c r="S353" i="48"/>
  <c r="U353" i="48"/>
  <c r="V353" i="48"/>
  <c r="W353" i="48"/>
  <c r="X353" i="48"/>
  <c r="Y353" i="48"/>
  <c r="Z353" i="48"/>
  <c r="AA353" i="48"/>
  <c r="AC353" i="48"/>
  <c r="AD353" i="48"/>
  <c r="AE353" i="48"/>
  <c r="AF353" i="48"/>
  <c r="AG353" i="48"/>
  <c r="AH353" i="48"/>
  <c r="AI353" i="48"/>
  <c r="AJ353" i="48"/>
  <c r="AK353" i="48"/>
  <c r="AM353" i="48"/>
  <c r="AN353" i="48"/>
  <c r="AO353" i="48"/>
  <c r="AP353" i="48"/>
  <c r="AR353" i="48"/>
  <c r="AS353" i="48"/>
  <c r="AT353" i="48"/>
  <c r="AU353" i="48"/>
  <c r="AW353" i="48"/>
  <c r="AY353" i="48"/>
  <c r="A354" i="48"/>
  <c r="B354" i="48"/>
  <c r="D354" i="48"/>
  <c r="E354" i="48"/>
  <c r="F354" i="48"/>
  <c r="G354" i="48"/>
  <c r="H354" i="48"/>
  <c r="I354" i="48"/>
  <c r="J354" i="48"/>
  <c r="K354" i="48"/>
  <c r="L354" i="48"/>
  <c r="N354" i="48"/>
  <c r="O354" i="48"/>
  <c r="Q354" i="48"/>
  <c r="R354" i="48"/>
  <c r="S354" i="48"/>
  <c r="U354" i="48"/>
  <c r="V354" i="48"/>
  <c r="W354" i="48"/>
  <c r="X354" i="48"/>
  <c r="Y354" i="48"/>
  <c r="Z354" i="48"/>
  <c r="AA354" i="48"/>
  <c r="AC354" i="48"/>
  <c r="AD354" i="48"/>
  <c r="AE354" i="48"/>
  <c r="AF354" i="48"/>
  <c r="AG354" i="48"/>
  <c r="AH354" i="48"/>
  <c r="AI354" i="48"/>
  <c r="AJ354" i="48"/>
  <c r="AK354" i="48"/>
  <c r="AM354" i="48"/>
  <c r="AN354" i="48"/>
  <c r="AO354" i="48"/>
  <c r="AP354" i="48"/>
  <c r="AR354" i="48"/>
  <c r="AS354" i="48"/>
  <c r="AT354" i="48"/>
  <c r="AU354" i="48"/>
  <c r="AW354" i="48"/>
  <c r="AY354" i="48"/>
  <c r="A355" i="48"/>
  <c r="B355" i="48"/>
  <c r="D355" i="48"/>
  <c r="E355" i="48"/>
  <c r="F355" i="48"/>
  <c r="G355" i="48"/>
  <c r="H355" i="48"/>
  <c r="I355" i="48"/>
  <c r="J355" i="48"/>
  <c r="K355" i="48"/>
  <c r="L355" i="48"/>
  <c r="N355" i="48"/>
  <c r="O355" i="48"/>
  <c r="Q355" i="48"/>
  <c r="R355" i="48"/>
  <c r="S355" i="48"/>
  <c r="U355" i="48"/>
  <c r="V355" i="48"/>
  <c r="W355" i="48"/>
  <c r="X355" i="48"/>
  <c r="Y355" i="48"/>
  <c r="Z355" i="48"/>
  <c r="AA355" i="48"/>
  <c r="AC355" i="48"/>
  <c r="AD355" i="48"/>
  <c r="AE355" i="48"/>
  <c r="AF355" i="48"/>
  <c r="AG355" i="48"/>
  <c r="AH355" i="48"/>
  <c r="AI355" i="48"/>
  <c r="AJ355" i="48"/>
  <c r="AK355" i="48"/>
  <c r="AM355" i="48"/>
  <c r="AN355" i="48"/>
  <c r="AO355" i="48"/>
  <c r="AP355" i="48"/>
  <c r="AR355" i="48"/>
  <c r="AS355" i="48"/>
  <c r="AT355" i="48"/>
  <c r="AU355" i="48"/>
  <c r="AW355" i="48"/>
  <c r="AY355" i="48"/>
  <c r="A356" i="48"/>
  <c r="B356" i="48"/>
  <c r="D356" i="48"/>
  <c r="E356" i="48"/>
  <c r="F356" i="48"/>
  <c r="G356" i="48"/>
  <c r="H356" i="48"/>
  <c r="I356" i="48"/>
  <c r="J356" i="48"/>
  <c r="K356" i="48"/>
  <c r="L356" i="48"/>
  <c r="N356" i="48"/>
  <c r="O356" i="48"/>
  <c r="Q356" i="48"/>
  <c r="R356" i="48"/>
  <c r="S356" i="48"/>
  <c r="U356" i="48"/>
  <c r="V356" i="48"/>
  <c r="W356" i="48"/>
  <c r="X356" i="48"/>
  <c r="Y356" i="48"/>
  <c r="Z356" i="48"/>
  <c r="AA356" i="48"/>
  <c r="AC356" i="48"/>
  <c r="AD356" i="48"/>
  <c r="AE356" i="48"/>
  <c r="AF356" i="48"/>
  <c r="AG356" i="48"/>
  <c r="AH356" i="48"/>
  <c r="AI356" i="48"/>
  <c r="AJ356" i="48"/>
  <c r="AK356" i="48"/>
  <c r="AM356" i="48"/>
  <c r="AN356" i="48"/>
  <c r="AO356" i="48"/>
  <c r="AP356" i="48"/>
  <c r="AR356" i="48"/>
  <c r="AS356" i="48"/>
  <c r="AT356" i="48"/>
  <c r="AU356" i="48"/>
  <c r="AW356" i="48"/>
  <c r="AY356" i="48"/>
  <c r="A357" i="48"/>
  <c r="B357" i="48"/>
  <c r="D357" i="48"/>
  <c r="E357" i="48"/>
  <c r="F357" i="48"/>
  <c r="G357" i="48"/>
  <c r="H357" i="48"/>
  <c r="I357" i="48"/>
  <c r="J357" i="48"/>
  <c r="K357" i="48"/>
  <c r="L357" i="48"/>
  <c r="N357" i="48"/>
  <c r="O357" i="48"/>
  <c r="Q357" i="48"/>
  <c r="R357" i="48"/>
  <c r="S357" i="48"/>
  <c r="U357" i="48"/>
  <c r="V357" i="48"/>
  <c r="W357" i="48"/>
  <c r="X357" i="48"/>
  <c r="Y357" i="48"/>
  <c r="Z357" i="48"/>
  <c r="AA357" i="48"/>
  <c r="AC357" i="48"/>
  <c r="AD357" i="48"/>
  <c r="AE357" i="48"/>
  <c r="AF357" i="48"/>
  <c r="AG357" i="48"/>
  <c r="AH357" i="48"/>
  <c r="AI357" i="48"/>
  <c r="AJ357" i="48"/>
  <c r="AK357" i="48"/>
  <c r="AM357" i="48"/>
  <c r="AN357" i="48"/>
  <c r="AO357" i="48"/>
  <c r="AP357" i="48"/>
  <c r="AR357" i="48"/>
  <c r="AS357" i="48"/>
  <c r="AT357" i="48"/>
  <c r="AU357" i="48"/>
  <c r="AW357" i="48"/>
  <c r="AY357" i="48"/>
  <c r="A358" i="48"/>
  <c r="B358" i="48"/>
  <c r="D358" i="48"/>
  <c r="E358" i="48"/>
  <c r="F358" i="48"/>
  <c r="G358" i="48"/>
  <c r="H358" i="48"/>
  <c r="I358" i="48"/>
  <c r="J358" i="48"/>
  <c r="K358" i="48"/>
  <c r="L358" i="48"/>
  <c r="N358" i="48"/>
  <c r="O358" i="48"/>
  <c r="Q358" i="48"/>
  <c r="R358" i="48"/>
  <c r="S358" i="48"/>
  <c r="U358" i="48"/>
  <c r="V358" i="48"/>
  <c r="W358" i="48"/>
  <c r="X358" i="48"/>
  <c r="Y358" i="48"/>
  <c r="Z358" i="48"/>
  <c r="AA358" i="48"/>
  <c r="AC358" i="48"/>
  <c r="AD358" i="48"/>
  <c r="AE358" i="48"/>
  <c r="AF358" i="48"/>
  <c r="AG358" i="48"/>
  <c r="AH358" i="48"/>
  <c r="AI358" i="48"/>
  <c r="AJ358" i="48"/>
  <c r="AK358" i="48"/>
  <c r="AM358" i="48"/>
  <c r="AN358" i="48"/>
  <c r="AO358" i="48"/>
  <c r="AP358" i="48"/>
  <c r="AR358" i="48"/>
  <c r="AS358" i="48"/>
  <c r="AT358" i="48"/>
  <c r="AU358" i="48"/>
  <c r="AW358" i="48"/>
  <c r="AY358" i="48"/>
  <c r="A359" i="48"/>
  <c r="B359" i="48"/>
  <c r="D359" i="48"/>
  <c r="E359" i="48"/>
  <c r="F359" i="48"/>
  <c r="G359" i="48"/>
  <c r="H359" i="48"/>
  <c r="I359" i="48"/>
  <c r="J359" i="48"/>
  <c r="K359" i="48"/>
  <c r="L359" i="48"/>
  <c r="N359" i="48"/>
  <c r="O359" i="48"/>
  <c r="Q359" i="48"/>
  <c r="R359" i="48"/>
  <c r="S359" i="48"/>
  <c r="U359" i="48"/>
  <c r="V359" i="48"/>
  <c r="W359" i="48"/>
  <c r="X359" i="48"/>
  <c r="Y359" i="48"/>
  <c r="Z359" i="48"/>
  <c r="AA359" i="48"/>
  <c r="AC359" i="48"/>
  <c r="AD359" i="48"/>
  <c r="AE359" i="48"/>
  <c r="AF359" i="48"/>
  <c r="AG359" i="48"/>
  <c r="AH359" i="48"/>
  <c r="AI359" i="48"/>
  <c r="AJ359" i="48"/>
  <c r="AK359" i="48"/>
  <c r="AM359" i="48"/>
  <c r="AN359" i="48"/>
  <c r="AO359" i="48"/>
  <c r="AP359" i="48"/>
  <c r="AR359" i="48"/>
  <c r="AS359" i="48"/>
  <c r="AT359" i="48"/>
  <c r="AU359" i="48"/>
  <c r="AW359" i="48"/>
  <c r="AY359" i="48"/>
  <c r="A360" i="48"/>
  <c r="B360" i="48"/>
  <c r="D360" i="48"/>
  <c r="E360" i="48"/>
  <c r="F360" i="48"/>
  <c r="G360" i="48"/>
  <c r="H360" i="48"/>
  <c r="I360" i="48"/>
  <c r="J360" i="48"/>
  <c r="K360" i="48"/>
  <c r="L360" i="48"/>
  <c r="N360" i="48"/>
  <c r="O360" i="48"/>
  <c r="Q360" i="48"/>
  <c r="R360" i="48"/>
  <c r="S360" i="48"/>
  <c r="U360" i="48"/>
  <c r="V360" i="48"/>
  <c r="W360" i="48"/>
  <c r="X360" i="48"/>
  <c r="Y360" i="48"/>
  <c r="Z360" i="48"/>
  <c r="AA360" i="48"/>
  <c r="AC360" i="48"/>
  <c r="AD360" i="48"/>
  <c r="AE360" i="48"/>
  <c r="AF360" i="48"/>
  <c r="AG360" i="48"/>
  <c r="AH360" i="48"/>
  <c r="AI360" i="48"/>
  <c r="AJ360" i="48"/>
  <c r="AK360" i="48"/>
  <c r="AM360" i="48"/>
  <c r="AN360" i="48"/>
  <c r="AO360" i="48"/>
  <c r="AP360" i="48"/>
  <c r="AR360" i="48"/>
  <c r="AS360" i="48"/>
  <c r="AT360" i="48"/>
  <c r="AU360" i="48"/>
  <c r="AW360" i="48"/>
  <c r="AY360" i="48"/>
  <c r="A361" i="48"/>
  <c r="B361" i="48"/>
  <c r="D361" i="48"/>
  <c r="E361" i="48"/>
  <c r="F361" i="48"/>
  <c r="G361" i="48"/>
  <c r="H361" i="48"/>
  <c r="I361" i="48"/>
  <c r="J361" i="48"/>
  <c r="K361" i="48"/>
  <c r="L361" i="48"/>
  <c r="N361" i="48"/>
  <c r="O361" i="48"/>
  <c r="Q361" i="48"/>
  <c r="R361" i="48"/>
  <c r="S361" i="48"/>
  <c r="U361" i="48"/>
  <c r="V361" i="48"/>
  <c r="W361" i="48"/>
  <c r="X361" i="48"/>
  <c r="Y361" i="48"/>
  <c r="Z361" i="48"/>
  <c r="AA361" i="48"/>
  <c r="AC361" i="48"/>
  <c r="AD361" i="48"/>
  <c r="AE361" i="48"/>
  <c r="AF361" i="48"/>
  <c r="AG361" i="48"/>
  <c r="AH361" i="48"/>
  <c r="AI361" i="48"/>
  <c r="AJ361" i="48"/>
  <c r="AK361" i="48"/>
  <c r="AM361" i="48"/>
  <c r="AN361" i="48"/>
  <c r="AO361" i="48"/>
  <c r="AP361" i="48"/>
  <c r="AR361" i="48"/>
  <c r="AS361" i="48"/>
  <c r="AT361" i="48"/>
  <c r="AU361" i="48"/>
  <c r="AW361" i="48"/>
  <c r="AY361" i="48"/>
  <c r="A362" i="48"/>
  <c r="B362" i="48"/>
  <c r="D362" i="48"/>
  <c r="E362" i="48"/>
  <c r="F362" i="48"/>
  <c r="G362" i="48"/>
  <c r="H362" i="48"/>
  <c r="I362" i="48"/>
  <c r="J362" i="48"/>
  <c r="K362" i="48"/>
  <c r="L362" i="48"/>
  <c r="N362" i="48"/>
  <c r="O362" i="48"/>
  <c r="Q362" i="48"/>
  <c r="R362" i="48"/>
  <c r="S362" i="48"/>
  <c r="U362" i="48"/>
  <c r="V362" i="48"/>
  <c r="W362" i="48"/>
  <c r="X362" i="48"/>
  <c r="Y362" i="48"/>
  <c r="Z362" i="48"/>
  <c r="AA362" i="48"/>
  <c r="AC362" i="48"/>
  <c r="AD362" i="48"/>
  <c r="AE362" i="48"/>
  <c r="AF362" i="48"/>
  <c r="AG362" i="48"/>
  <c r="AH362" i="48"/>
  <c r="AI362" i="48"/>
  <c r="AJ362" i="48"/>
  <c r="AK362" i="48"/>
  <c r="AM362" i="48"/>
  <c r="AN362" i="48"/>
  <c r="AO362" i="48"/>
  <c r="AP362" i="48"/>
  <c r="AR362" i="48"/>
  <c r="AS362" i="48"/>
  <c r="AT362" i="48"/>
  <c r="AU362" i="48"/>
  <c r="AW362" i="48"/>
  <c r="AY362" i="48"/>
  <c r="A363" i="48"/>
  <c r="B363" i="48"/>
  <c r="D363" i="48"/>
  <c r="E363" i="48"/>
  <c r="F363" i="48"/>
  <c r="G363" i="48"/>
  <c r="H363" i="48"/>
  <c r="I363" i="48"/>
  <c r="J363" i="48"/>
  <c r="K363" i="48"/>
  <c r="L363" i="48"/>
  <c r="N363" i="48"/>
  <c r="O363" i="48"/>
  <c r="Q363" i="48"/>
  <c r="R363" i="48"/>
  <c r="S363" i="48"/>
  <c r="U363" i="48"/>
  <c r="V363" i="48"/>
  <c r="W363" i="48"/>
  <c r="X363" i="48"/>
  <c r="Y363" i="48"/>
  <c r="Z363" i="48"/>
  <c r="AA363" i="48"/>
  <c r="AC363" i="48"/>
  <c r="AD363" i="48"/>
  <c r="AE363" i="48"/>
  <c r="AF363" i="48"/>
  <c r="AG363" i="48"/>
  <c r="AH363" i="48"/>
  <c r="AI363" i="48"/>
  <c r="AJ363" i="48"/>
  <c r="AK363" i="48"/>
  <c r="AM363" i="48"/>
  <c r="AN363" i="48"/>
  <c r="AO363" i="48"/>
  <c r="AP363" i="48"/>
  <c r="AR363" i="48"/>
  <c r="AS363" i="48"/>
  <c r="AT363" i="48"/>
  <c r="AU363" i="48"/>
  <c r="AW363" i="48"/>
  <c r="AY363" i="48"/>
  <c r="A364" i="48"/>
  <c r="B364" i="48"/>
  <c r="D364" i="48"/>
  <c r="E364" i="48"/>
  <c r="F364" i="48"/>
  <c r="G364" i="48"/>
  <c r="H364" i="48"/>
  <c r="I364" i="48"/>
  <c r="J364" i="48"/>
  <c r="K364" i="48"/>
  <c r="L364" i="48"/>
  <c r="N364" i="48"/>
  <c r="O364" i="48"/>
  <c r="Q364" i="48"/>
  <c r="R364" i="48"/>
  <c r="S364" i="48"/>
  <c r="U364" i="48"/>
  <c r="V364" i="48"/>
  <c r="W364" i="48"/>
  <c r="X364" i="48"/>
  <c r="Y364" i="48"/>
  <c r="Z364" i="48"/>
  <c r="AA364" i="48"/>
  <c r="AC364" i="48"/>
  <c r="AD364" i="48"/>
  <c r="AE364" i="48"/>
  <c r="AF364" i="48"/>
  <c r="AG364" i="48"/>
  <c r="AH364" i="48"/>
  <c r="AI364" i="48"/>
  <c r="AJ364" i="48"/>
  <c r="AK364" i="48"/>
  <c r="AM364" i="48"/>
  <c r="AN364" i="48"/>
  <c r="AO364" i="48"/>
  <c r="AP364" i="48"/>
  <c r="AR364" i="48"/>
  <c r="AS364" i="48"/>
  <c r="AT364" i="48"/>
  <c r="AU364" i="48"/>
  <c r="AW364" i="48"/>
  <c r="AY364" i="48"/>
  <c r="A365" i="48"/>
  <c r="B365" i="48"/>
  <c r="D365" i="48"/>
  <c r="E365" i="48"/>
  <c r="F365" i="48"/>
  <c r="G365" i="48"/>
  <c r="H365" i="48"/>
  <c r="I365" i="48"/>
  <c r="J365" i="48"/>
  <c r="K365" i="48"/>
  <c r="L365" i="48"/>
  <c r="N365" i="48"/>
  <c r="O365" i="48"/>
  <c r="Q365" i="48"/>
  <c r="R365" i="48"/>
  <c r="S365" i="48"/>
  <c r="U365" i="48"/>
  <c r="V365" i="48"/>
  <c r="W365" i="48"/>
  <c r="X365" i="48"/>
  <c r="Y365" i="48"/>
  <c r="Z365" i="48"/>
  <c r="AA365" i="48"/>
  <c r="AC365" i="48"/>
  <c r="AD365" i="48"/>
  <c r="AE365" i="48"/>
  <c r="AF365" i="48"/>
  <c r="AG365" i="48"/>
  <c r="AH365" i="48"/>
  <c r="AI365" i="48"/>
  <c r="AJ365" i="48"/>
  <c r="AK365" i="48"/>
  <c r="AM365" i="48"/>
  <c r="AN365" i="48"/>
  <c r="AO365" i="48"/>
  <c r="AP365" i="48"/>
  <c r="AR365" i="48"/>
  <c r="AS365" i="48"/>
  <c r="AT365" i="48"/>
  <c r="AU365" i="48"/>
  <c r="AW365" i="48"/>
  <c r="AY365" i="48"/>
  <c r="A366" i="48"/>
  <c r="B366" i="48"/>
  <c r="D366" i="48"/>
  <c r="E366" i="48"/>
  <c r="F366" i="48"/>
  <c r="G366" i="48"/>
  <c r="H366" i="48"/>
  <c r="I366" i="48"/>
  <c r="J366" i="48"/>
  <c r="K366" i="48"/>
  <c r="L366" i="48"/>
  <c r="N366" i="48"/>
  <c r="O366" i="48"/>
  <c r="Q366" i="48"/>
  <c r="R366" i="48"/>
  <c r="S366" i="48"/>
  <c r="U366" i="48"/>
  <c r="V366" i="48"/>
  <c r="W366" i="48"/>
  <c r="X366" i="48"/>
  <c r="Y366" i="48"/>
  <c r="Z366" i="48"/>
  <c r="AA366" i="48"/>
  <c r="AC366" i="48"/>
  <c r="AD366" i="48"/>
  <c r="AE366" i="48"/>
  <c r="AF366" i="48"/>
  <c r="AG366" i="48"/>
  <c r="AH366" i="48"/>
  <c r="AI366" i="48"/>
  <c r="AJ366" i="48"/>
  <c r="AK366" i="48"/>
  <c r="AM366" i="48"/>
  <c r="AN366" i="48"/>
  <c r="AO366" i="48"/>
  <c r="AP366" i="48"/>
  <c r="AR366" i="48"/>
  <c r="AS366" i="48"/>
  <c r="AT366" i="48"/>
  <c r="AU366" i="48"/>
  <c r="AW366" i="48"/>
  <c r="AY366" i="48"/>
  <c r="A367" i="48"/>
  <c r="B367" i="48"/>
  <c r="D367" i="48"/>
  <c r="E367" i="48"/>
  <c r="F367" i="48"/>
  <c r="G367" i="48"/>
  <c r="H367" i="48"/>
  <c r="I367" i="48"/>
  <c r="J367" i="48"/>
  <c r="K367" i="48"/>
  <c r="L367" i="48"/>
  <c r="N367" i="48"/>
  <c r="O367" i="48"/>
  <c r="Q367" i="48"/>
  <c r="R367" i="48"/>
  <c r="S367" i="48"/>
  <c r="U367" i="48"/>
  <c r="V367" i="48"/>
  <c r="W367" i="48"/>
  <c r="X367" i="48"/>
  <c r="Y367" i="48"/>
  <c r="Z367" i="48"/>
  <c r="AA367" i="48"/>
  <c r="AC367" i="48"/>
  <c r="AD367" i="48"/>
  <c r="AE367" i="48"/>
  <c r="AF367" i="48"/>
  <c r="AG367" i="48"/>
  <c r="AH367" i="48"/>
  <c r="AI367" i="48"/>
  <c r="AJ367" i="48"/>
  <c r="AK367" i="48"/>
  <c r="AM367" i="48"/>
  <c r="AN367" i="48"/>
  <c r="AO367" i="48"/>
  <c r="AP367" i="48"/>
  <c r="AR367" i="48"/>
  <c r="AS367" i="48"/>
  <c r="AT367" i="48"/>
  <c r="AU367" i="48"/>
  <c r="AW367" i="48"/>
  <c r="AY367" i="48"/>
  <c r="A368" i="48"/>
  <c r="B368" i="48"/>
  <c r="D368" i="48"/>
  <c r="E368" i="48"/>
  <c r="F368" i="48"/>
  <c r="G368" i="48"/>
  <c r="H368" i="48"/>
  <c r="I368" i="48"/>
  <c r="J368" i="48"/>
  <c r="K368" i="48"/>
  <c r="L368" i="48"/>
  <c r="N368" i="48"/>
  <c r="O368" i="48"/>
  <c r="Q368" i="48"/>
  <c r="R368" i="48"/>
  <c r="S368" i="48"/>
  <c r="U368" i="48"/>
  <c r="V368" i="48"/>
  <c r="W368" i="48"/>
  <c r="X368" i="48"/>
  <c r="Y368" i="48"/>
  <c r="Z368" i="48"/>
  <c r="AA368" i="48"/>
  <c r="AC368" i="48"/>
  <c r="AD368" i="48"/>
  <c r="AE368" i="48"/>
  <c r="AF368" i="48"/>
  <c r="AG368" i="48"/>
  <c r="AH368" i="48"/>
  <c r="AI368" i="48"/>
  <c r="AJ368" i="48"/>
  <c r="AK368" i="48"/>
  <c r="AM368" i="48"/>
  <c r="AN368" i="48"/>
  <c r="AO368" i="48"/>
  <c r="AP368" i="48"/>
  <c r="AR368" i="48"/>
  <c r="AS368" i="48"/>
  <c r="AT368" i="48"/>
  <c r="AU368" i="48"/>
  <c r="AW368" i="48"/>
  <c r="AY368" i="48"/>
  <c r="A369" i="48"/>
  <c r="B369" i="48"/>
  <c r="D369" i="48"/>
  <c r="E369" i="48"/>
  <c r="F369" i="48"/>
  <c r="G369" i="48"/>
  <c r="H369" i="48"/>
  <c r="I369" i="48"/>
  <c r="J369" i="48"/>
  <c r="K369" i="48"/>
  <c r="L369" i="48"/>
  <c r="N369" i="48"/>
  <c r="O369" i="48"/>
  <c r="Q369" i="48"/>
  <c r="R369" i="48"/>
  <c r="S369" i="48"/>
  <c r="U369" i="48"/>
  <c r="V369" i="48"/>
  <c r="W369" i="48"/>
  <c r="X369" i="48"/>
  <c r="Y369" i="48"/>
  <c r="Z369" i="48"/>
  <c r="AA369" i="48"/>
  <c r="AC369" i="48"/>
  <c r="AD369" i="48"/>
  <c r="AE369" i="48"/>
  <c r="AF369" i="48"/>
  <c r="AG369" i="48"/>
  <c r="AH369" i="48"/>
  <c r="AI369" i="48"/>
  <c r="AJ369" i="48"/>
  <c r="AK369" i="48"/>
  <c r="AM369" i="48"/>
  <c r="AN369" i="48"/>
  <c r="AO369" i="48"/>
  <c r="AP369" i="48"/>
  <c r="AR369" i="48"/>
  <c r="AS369" i="48"/>
  <c r="AT369" i="48"/>
  <c r="AU369" i="48"/>
  <c r="AW369" i="48"/>
  <c r="AY369" i="48"/>
  <c r="A370" i="48"/>
  <c r="X370" i="48"/>
  <c r="A3" i="49"/>
  <c r="B3" i="49"/>
  <c r="C3" i="49"/>
  <c r="D3" i="49"/>
  <c r="E3" i="49"/>
  <c r="J4" i="49"/>
  <c r="K4" i="49"/>
  <c r="L4" i="49"/>
  <c r="M4" i="49"/>
  <c r="N4" i="49"/>
  <c r="O4" i="49"/>
  <c r="Q4" i="49"/>
  <c r="R4" i="49"/>
  <c r="S4" i="49"/>
  <c r="AF4" i="49"/>
  <c r="AG4" i="49"/>
  <c r="AH4" i="49"/>
  <c r="AI4" i="49"/>
  <c r="AJ4" i="49"/>
  <c r="AK4" i="49"/>
  <c r="B5" i="49"/>
  <c r="D5" i="49"/>
  <c r="AC5" i="49"/>
  <c r="AD5" i="49"/>
  <c r="AE5" i="49"/>
  <c r="AF5" i="49"/>
  <c r="AG5" i="49"/>
  <c r="AH5" i="49"/>
  <c r="AI5" i="49"/>
  <c r="AJ5" i="49"/>
  <c r="AK5" i="49"/>
  <c r="AM5" i="49"/>
  <c r="AN5" i="49"/>
  <c r="AO5" i="49"/>
  <c r="AP5" i="49"/>
  <c r="AR5" i="49"/>
  <c r="AS5" i="49"/>
  <c r="AT5" i="49"/>
  <c r="AU5" i="49"/>
  <c r="H6" i="49"/>
  <c r="K6" i="49"/>
  <c r="N6" i="49"/>
  <c r="R6" i="49"/>
  <c r="AC6" i="49"/>
  <c r="AD6" i="49"/>
  <c r="AE6" i="49"/>
  <c r="AF6" i="49"/>
  <c r="AG6" i="49"/>
  <c r="AH6" i="49"/>
  <c r="AI6" i="49"/>
  <c r="AJ6" i="49"/>
  <c r="AK6" i="49"/>
  <c r="D8" i="49"/>
  <c r="E8" i="49"/>
  <c r="F8" i="49"/>
  <c r="G8" i="49"/>
  <c r="H8" i="49"/>
  <c r="I8" i="49"/>
  <c r="J8" i="49"/>
  <c r="K8" i="49"/>
  <c r="L8" i="49"/>
  <c r="M8" i="49"/>
  <c r="N8" i="49"/>
  <c r="O8" i="49"/>
  <c r="Q8" i="49"/>
  <c r="R8" i="49"/>
  <c r="S8" i="49"/>
  <c r="Z8" i="49"/>
  <c r="AA8" i="49"/>
  <c r="AC8" i="49"/>
  <c r="AD8" i="49"/>
  <c r="AE8" i="49"/>
  <c r="AF8" i="49"/>
  <c r="AG8" i="49"/>
  <c r="AH8" i="49"/>
  <c r="AI8" i="49"/>
  <c r="AJ8" i="49"/>
  <c r="AK8" i="49"/>
  <c r="AM8" i="49"/>
  <c r="AN8" i="49"/>
  <c r="AO8" i="49"/>
  <c r="AP8" i="49"/>
  <c r="AR8" i="49"/>
  <c r="AS8" i="49"/>
  <c r="AT8" i="49"/>
  <c r="AU8" i="49"/>
  <c r="AW8" i="49"/>
  <c r="AY8" i="49"/>
  <c r="A10" i="49"/>
  <c r="B10" i="49"/>
  <c r="D10" i="49"/>
  <c r="E10" i="49"/>
  <c r="F10" i="49"/>
  <c r="G10" i="49"/>
  <c r="H10" i="49"/>
  <c r="I10" i="49"/>
  <c r="J10" i="49"/>
  <c r="K10" i="49"/>
  <c r="L10" i="49"/>
  <c r="N10" i="49"/>
  <c r="O10" i="49"/>
  <c r="Q10" i="49"/>
  <c r="R10" i="49"/>
  <c r="S10" i="49"/>
  <c r="U10" i="49"/>
  <c r="V10" i="49"/>
  <c r="W10" i="49"/>
  <c r="X10" i="49"/>
  <c r="Y10" i="49"/>
  <c r="Z10" i="49"/>
  <c r="AA10" i="49"/>
  <c r="AC10" i="49"/>
  <c r="AD10" i="49"/>
  <c r="AE10" i="49"/>
  <c r="AF10" i="49"/>
  <c r="AG10" i="49"/>
  <c r="AH10" i="49"/>
  <c r="AI10" i="49"/>
  <c r="AJ10" i="49"/>
  <c r="AK10" i="49"/>
  <c r="AM10" i="49"/>
  <c r="AN10" i="49"/>
  <c r="AO10" i="49"/>
  <c r="AP10" i="49"/>
  <c r="AR10" i="49"/>
  <c r="AS10" i="49"/>
  <c r="AT10" i="49"/>
  <c r="AU10" i="49"/>
  <c r="AW10" i="49"/>
  <c r="AY10" i="49"/>
  <c r="A11" i="49"/>
  <c r="B11" i="49"/>
  <c r="D11" i="49"/>
  <c r="E11" i="49"/>
  <c r="F11" i="49"/>
  <c r="G11" i="49"/>
  <c r="H11" i="49"/>
  <c r="I11" i="49"/>
  <c r="J11" i="49"/>
  <c r="K11" i="49"/>
  <c r="L11" i="49"/>
  <c r="N11" i="49"/>
  <c r="O11" i="49"/>
  <c r="Q11" i="49"/>
  <c r="R11" i="49"/>
  <c r="S11" i="49"/>
  <c r="U11" i="49"/>
  <c r="V11" i="49"/>
  <c r="W11" i="49"/>
  <c r="X11" i="49"/>
  <c r="Y11" i="49"/>
  <c r="Z11" i="49"/>
  <c r="AA11" i="49"/>
  <c r="AC11" i="49"/>
  <c r="AD11" i="49"/>
  <c r="AE11" i="49"/>
  <c r="AF11" i="49"/>
  <c r="AG11" i="49"/>
  <c r="AH11" i="49"/>
  <c r="AI11" i="49"/>
  <c r="AJ11" i="49"/>
  <c r="AK11" i="49"/>
  <c r="AM11" i="49"/>
  <c r="AN11" i="49"/>
  <c r="AO11" i="49"/>
  <c r="AP11" i="49"/>
  <c r="AR11" i="49"/>
  <c r="AS11" i="49"/>
  <c r="AT11" i="49"/>
  <c r="AU11" i="49"/>
  <c r="AW11" i="49"/>
  <c r="AY11" i="49"/>
  <c r="A12" i="49"/>
  <c r="B12" i="49"/>
  <c r="D12" i="49"/>
  <c r="E12" i="49"/>
  <c r="F12" i="49"/>
  <c r="G12" i="49"/>
  <c r="H12" i="49"/>
  <c r="I12" i="49"/>
  <c r="J12" i="49"/>
  <c r="K12" i="49"/>
  <c r="L12" i="49"/>
  <c r="N12" i="49"/>
  <c r="O12" i="49"/>
  <c r="Q12" i="49"/>
  <c r="R12" i="49"/>
  <c r="S12" i="49"/>
  <c r="U12" i="49"/>
  <c r="V12" i="49"/>
  <c r="W12" i="49"/>
  <c r="X12" i="49"/>
  <c r="Y12" i="49"/>
  <c r="Z12" i="49"/>
  <c r="AA12" i="49"/>
  <c r="AC12" i="49"/>
  <c r="AD12" i="49"/>
  <c r="AE12" i="49"/>
  <c r="AF12" i="49"/>
  <c r="AG12" i="49"/>
  <c r="AH12" i="49"/>
  <c r="AI12" i="49"/>
  <c r="AJ12" i="49"/>
  <c r="AK12" i="49"/>
  <c r="AM12" i="49"/>
  <c r="AN12" i="49"/>
  <c r="AO12" i="49"/>
  <c r="AP12" i="49"/>
  <c r="AR12" i="49"/>
  <c r="AS12" i="49"/>
  <c r="AT12" i="49"/>
  <c r="AU12" i="49"/>
  <c r="AW12" i="49"/>
  <c r="AY12" i="49"/>
  <c r="A13" i="49"/>
  <c r="B13" i="49"/>
  <c r="D13" i="49"/>
  <c r="E13" i="49"/>
  <c r="F13" i="49"/>
  <c r="G13" i="49"/>
  <c r="H13" i="49"/>
  <c r="I13" i="49"/>
  <c r="J13" i="49"/>
  <c r="K13" i="49"/>
  <c r="L13" i="49"/>
  <c r="N13" i="49"/>
  <c r="O13" i="49"/>
  <c r="Q13" i="49"/>
  <c r="R13" i="49"/>
  <c r="S13" i="49"/>
  <c r="U13" i="49"/>
  <c r="V13" i="49"/>
  <c r="W13" i="49"/>
  <c r="X13" i="49"/>
  <c r="Y13" i="49"/>
  <c r="Z13" i="49"/>
  <c r="AA13" i="49"/>
  <c r="AC13" i="49"/>
  <c r="AD13" i="49"/>
  <c r="AE13" i="49"/>
  <c r="AF13" i="49"/>
  <c r="AG13" i="49"/>
  <c r="AH13" i="49"/>
  <c r="AI13" i="49"/>
  <c r="AJ13" i="49"/>
  <c r="AK13" i="49"/>
  <c r="AM13" i="49"/>
  <c r="AN13" i="49"/>
  <c r="AO13" i="49"/>
  <c r="AP13" i="49"/>
  <c r="AR13" i="49"/>
  <c r="AS13" i="49"/>
  <c r="AT13" i="49"/>
  <c r="AU13" i="49"/>
  <c r="AW13" i="49"/>
  <c r="AY13" i="49"/>
  <c r="A14" i="49"/>
  <c r="B14" i="49"/>
  <c r="D14" i="49"/>
  <c r="E14" i="49"/>
  <c r="F14" i="49"/>
  <c r="G14" i="49"/>
  <c r="H14" i="49"/>
  <c r="I14" i="49"/>
  <c r="J14" i="49"/>
  <c r="K14" i="49"/>
  <c r="L14" i="49"/>
  <c r="N14" i="49"/>
  <c r="O14" i="49"/>
  <c r="Q14" i="49"/>
  <c r="R14" i="49"/>
  <c r="S14" i="49"/>
  <c r="U14" i="49"/>
  <c r="V14" i="49"/>
  <c r="W14" i="49"/>
  <c r="X14" i="49"/>
  <c r="Y14" i="49"/>
  <c r="Z14" i="49"/>
  <c r="AA14" i="49"/>
  <c r="AC14" i="49"/>
  <c r="AD14" i="49"/>
  <c r="AE14" i="49"/>
  <c r="AF14" i="49"/>
  <c r="AG14" i="49"/>
  <c r="AH14" i="49"/>
  <c r="AI14" i="49"/>
  <c r="AJ14" i="49"/>
  <c r="AK14" i="49"/>
  <c r="AM14" i="49"/>
  <c r="AN14" i="49"/>
  <c r="AO14" i="49"/>
  <c r="AP14" i="49"/>
  <c r="AR14" i="49"/>
  <c r="AS14" i="49"/>
  <c r="AT14" i="49"/>
  <c r="AU14" i="49"/>
  <c r="AW14" i="49"/>
  <c r="AY14" i="49"/>
  <c r="A15" i="49"/>
  <c r="B15" i="49"/>
  <c r="D15" i="49"/>
  <c r="E15" i="49"/>
  <c r="F15" i="49"/>
  <c r="G15" i="49"/>
  <c r="H15" i="49"/>
  <c r="I15" i="49"/>
  <c r="J15" i="49"/>
  <c r="K15" i="49"/>
  <c r="L15" i="49"/>
  <c r="N15" i="49"/>
  <c r="O15" i="49"/>
  <c r="Q15" i="49"/>
  <c r="R15" i="49"/>
  <c r="S15" i="49"/>
  <c r="U15" i="49"/>
  <c r="V15" i="49"/>
  <c r="W15" i="49"/>
  <c r="X15" i="49"/>
  <c r="Y15" i="49"/>
  <c r="Z15" i="49"/>
  <c r="AA15" i="49"/>
  <c r="AC15" i="49"/>
  <c r="AD15" i="49"/>
  <c r="AE15" i="49"/>
  <c r="AF15" i="49"/>
  <c r="AG15" i="49"/>
  <c r="AH15" i="49"/>
  <c r="AI15" i="49"/>
  <c r="AJ15" i="49"/>
  <c r="AK15" i="49"/>
  <c r="AM15" i="49"/>
  <c r="AN15" i="49"/>
  <c r="AO15" i="49"/>
  <c r="AP15" i="49"/>
  <c r="AR15" i="49"/>
  <c r="AS15" i="49"/>
  <c r="AT15" i="49"/>
  <c r="AU15" i="49"/>
  <c r="AW15" i="49"/>
  <c r="AY15" i="49"/>
  <c r="A16" i="49"/>
  <c r="B16" i="49"/>
  <c r="D16" i="49"/>
  <c r="E16" i="49"/>
  <c r="F16" i="49"/>
  <c r="G16" i="49"/>
  <c r="H16" i="49"/>
  <c r="I16" i="49"/>
  <c r="J16" i="49"/>
  <c r="K16" i="49"/>
  <c r="L16" i="49"/>
  <c r="N16" i="49"/>
  <c r="O16" i="49"/>
  <c r="Q16" i="49"/>
  <c r="R16" i="49"/>
  <c r="S16" i="49"/>
  <c r="U16" i="49"/>
  <c r="V16" i="49"/>
  <c r="W16" i="49"/>
  <c r="X16" i="49"/>
  <c r="Y16" i="49"/>
  <c r="Z16" i="49"/>
  <c r="AA16" i="49"/>
  <c r="AC16" i="49"/>
  <c r="AD16" i="49"/>
  <c r="AE16" i="49"/>
  <c r="AF16" i="49"/>
  <c r="AG16" i="49"/>
  <c r="AH16" i="49"/>
  <c r="AI16" i="49"/>
  <c r="AJ16" i="49"/>
  <c r="AK16" i="49"/>
  <c r="AM16" i="49"/>
  <c r="AN16" i="49"/>
  <c r="AO16" i="49"/>
  <c r="AP16" i="49"/>
  <c r="AR16" i="49"/>
  <c r="AS16" i="49"/>
  <c r="AT16" i="49"/>
  <c r="AU16" i="49"/>
  <c r="AW16" i="49"/>
  <c r="AY16" i="49"/>
  <c r="A17" i="49"/>
  <c r="B17" i="49"/>
  <c r="D17" i="49"/>
  <c r="E17" i="49"/>
  <c r="F17" i="49"/>
  <c r="G17" i="49"/>
  <c r="H17" i="49"/>
  <c r="I17" i="49"/>
  <c r="J17" i="49"/>
  <c r="K17" i="49"/>
  <c r="L17" i="49"/>
  <c r="N17" i="49"/>
  <c r="O17" i="49"/>
  <c r="Q17" i="49"/>
  <c r="R17" i="49"/>
  <c r="S17" i="49"/>
  <c r="U17" i="49"/>
  <c r="V17" i="49"/>
  <c r="W17" i="49"/>
  <c r="X17" i="49"/>
  <c r="Y17" i="49"/>
  <c r="Z17" i="49"/>
  <c r="AA17" i="49"/>
  <c r="AC17" i="49"/>
  <c r="AD17" i="49"/>
  <c r="AE17" i="49"/>
  <c r="AF17" i="49"/>
  <c r="AG17" i="49"/>
  <c r="AH17" i="49"/>
  <c r="AI17" i="49"/>
  <c r="AJ17" i="49"/>
  <c r="AK17" i="49"/>
  <c r="AM17" i="49"/>
  <c r="AN17" i="49"/>
  <c r="AO17" i="49"/>
  <c r="AP17" i="49"/>
  <c r="AR17" i="49"/>
  <c r="AS17" i="49"/>
  <c r="AT17" i="49"/>
  <c r="AU17" i="49"/>
  <c r="AW17" i="49"/>
  <c r="AY17" i="49"/>
  <c r="A18" i="49"/>
  <c r="B18" i="49"/>
  <c r="D18" i="49"/>
  <c r="E18" i="49"/>
  <c r="F18" i="49"/>
  <c r="G18" i="49"/>
  <c r="H18" i="49"/>
  <c r="I18" i="49"/>
  <c r="J18" i="49"/>
  <c r="K18" i="49"/>
  <c r="L18" i="49"/>
  <c r="N18" i="49"/>
  <c r="O18" i="49"/>
  <c r="Q18" i="49"/>
  <c r="R18" i="49"/>
  <c r="S18" i="49"/>
  <c r="U18" i="49"/>
  <c r="V18" i="49"/>
  <c r="W18" i="49"/>
  <c r="X18" i="49"/>
  <c r="Y18" i="49"/>
  <c r="Z18" i="49"/>
  <c r="AA18" i="49"/>
  <c r="AC18" i="49"/>
  <c r="AD18" i="49"/>
  <c r="AE18" i="49"/>
  <c r="AF18" i="49"/>
  <c r="AG18" i="49"/>
  <c r="AH18" i="49"/>
  <c r="AI18" i="49"/>
  <c r="AJ18" i="49"/>
  <c r="AK18" i="49"/>
  <c r="AM18" i="49"/>
  <c r="AN18" i="49"/>
  <c r="AO18" i="49"/>
  <c r="AP18" i="49"/>
  <c r="AR18" i="49"/>
  <c r="AS18" i="49"/>
  <c r="AT18" i="49"/>
  <c r="AU18" i="49"/>
  <c r="AW18" i="49"/>
  <c r="AY18" i="49"/>
  <c r="A19" i="49"/>
  <c r="B19" i="49"/>
  <c r="D19" i="49"/>
  <c r="E19" i="49"/>
  <c r="F19" i="49"/>
  <c r="G19" i="49"/>
  <c r="H19" i="49"/>
  <c r="I19" i="49"/>
  <c r="J19" i="49"/>
  <c r="K19" i="49"/>
  <c r="L19" i="49"/>
  <c r="N19" i="49"/>
  <c r="O19" i="49"/>
  <c r="Q19" i="49"/>
  <c r="R19" i="49"/>
  <c r="S19" i="49"/>
  <c r="U19" i="49"/>
  <c r="V19" i="49"/>
  <c r="W19" i="49"/>
  <c r="X19" i="49"/>
  <c r="Y19" i="49"/>
  <c r="Z19" i="49"/>
  <c r="AA19" i="49"/>
  <c r="AC19" i="49"/>
  <c r="AD19" i="49"/>
  <c r="AE19" i="49"/>
  <c r="AF19" i="49"/>
  <c r="AG19" i="49"/>
  <c r="AH19" i="49"/>
  <c r="AI19" i="49"/>
  <c r="AJ19" i="49"/>
  <c r="AK19" i="49"/>
  <c r="AM19" i="49"/>
  <c r="AN19" i="49"/>
  <c r="AO19" i="49"/>
  <c r="AP19" i="49"/>
  <c r="AR19" i="49"/>
  <c r="AS19" i="49"/>
  <c r="AT19" i="49"/>
  <c r="AU19" i="49"/>
  <c r="AW19" i="49"/>
  <c r="AY19" i="49"/>
  <c r="A20" i="49"/>
  <c r="B20" i="49"/>
  <c r="D20" i="49"/>
  <c r="E20" i="49"/>
  <c r="F20" i="49"/>
  <c r="G20" i="49"/>
  <c r="H20" i="49"/>
  <c r="I20" i="49"/>
  <c r="J20" i="49"/>
  <c r="K20" i="49"/>
  <c r="L20" i="49"/>
  <c r="N20" i="49"/>
  <c r="O20" i="49"/>
  <c r="Q20" i="49"/>
  <c r="R20" i="49"/>
  <c r="S20" i="49"/>
  <c r="U20" i="49"/>
  <c r="V20" i="49"/>
  <c r="W20" i="49"/>
  <c r="X20" i="49"/>
  <c r="Y20" i="49"/>
  <c r="Z20" i="49"/>
  <c r="AA20" i="49"/>
  <c r="AC20" i="49"/>
  <c r="AD20" i="49"/>
  <c r="AE20" i="49"/>
  <c r="AF20" i="49"/>
  <c r="AG20" i="49"/>
  <c r="AH20" i="49"/>
  <c r="AI20" i="49"/>
  <c r="AJ20" i="49"/>
  <c r="AK20" i="49"/>
  <c r="AM20" i="49"/>
  <c r="AN20" i="49"/>
  <c r="AO20" i="49"/>
  <c r="AP20" i="49"/>
  <c r="AR20" i="49"/>
  <c r="AS20" i="49"/>
  <c r="AT20" i="49"/>
  <c r="AU20" i="49"/>
  <c r="AW20" i="49"/>
  <c r="AY20" i="49"/>
  <c r="A21" i="49"/>
  <c r="B21" i="49"/>
  <c r="D21" i="49"/>
  <c r="E21" i="49"/>
  <c r="F21" i="49"/>
  <c r="G21" i="49"/>
  <c r="H21" i="49"/>
  <c r="I21" i="49"/>
  <c r="J21" i="49"/>
  <c r="K21" i="49"/>
  <c r="L21" i="49"/>
  <c r="N21" i="49"/>
  <c r="O21" i="49"/>
  <c r="Q21" i="49"/>
  <c r="R21" i="49"/>
  <c r="S21" i="49"/>
  <c r="U21" i="49"/>
  <c r="V21" i="49"/>
  <c r="W21" i="49"/>
  <c r="X21" i="49"/>
  <c r="Y21" i="49"/>
  <c r="Z21" i="49"/>
  <c r="AA21" i="49"/>
  <c r="AC21" i="49"/>
  <c r="AD21" i="49"/>
  <c r="AE21" i="49"/>
  <c r="AF21" i="49"/>
  <c r="AG21" i="49"/>
  <c r="AH21" i="49"/>
  <c r="AI21" i="49"/>
  <c r="AJ21" i="49"/>
  <c r="AK21" i="49"/>
  <c r="AM21" i="49"/>
  <c r="AN21" i="49"/>
  <c r="AO21" i="49"/>
  <c r="AP21" i="49"/>
  <c r="AR21" i="49"/>
  <c r="AS21" i="49"/>
  <c r="AT21" i="49"/>
  <c r="AU21" i="49"/>
  <c r="AW21" i="49"/>
  <c r="AY21" i="49"/>
  <c r="A22" i="49"/>
  <c r="B22" i="49"/>
  <c r="D22" i="49"/>
  <c r="E22" i="49"/>
  <c r="F22" i="49"/>
  <c r="G22" i="49"/>
  <c r="H22" i="49"/>
  <c r="I22" i="49"/>
  <c r="J22" i="49"/>
  <c r="K22" i="49"/>
  <c r="L22" i="49"/>
  <c r="N22" i="49"/>
  <c r="O22" i="49"/>
  <c r="Q22" i="49"/>
  <c r="R22" i="49"/>
  <c r="S22" i="49"/>
  <c r="U22" i="49"/>
  <c r="V22" i="49"/>
  <c r="W22" i="49"/>
  <c r="X22" i="49"/>
  <c r="Y22" i="49"/>
  <c r="Z22" i="49"/>
  <c r="AA22" i="49"/>
  <c r="AC22" i="49"/>
  <c r="AD22" i="49"/>
  <c r="AE22" i="49"/>
  <c r="AF22" i="49"/>
  <c r="AG22" i="49"/>
  <c r="AH22" i="49"/>
  <c r="AI22" i="49"/>
  <c r="AJ22" i="49"/>
  <c r="AK22" i="49"/>
  <c r="AM22" i="49"/>
  <c r="AN22" i="49"/>
  <c r="AO22" i="49"/>
  <c r="AP22" i="49"/>
  <c r="AR22" i="49"/>
  <c r="AS22" i="49"/>
  <c r="AT22" i="49"/>
  <c r="AU22" i="49"/>
  <c r="AW22" i="49"/>
  <c r="AY22" i="49"/>
  <c r="A23" i="49"/>
  <c r="B23" i="49"/>
  <c r="D23" i="49"/>
  <c r="E23" i="49"/>
  <c r="F23" i="49"/>
  <c r="G23" i="49"/>
  <c r="H23" i="49"/>
  <c r="I23" i="49"/>
  <c r="J23" i="49"/>
  <c r="K23" i="49"/>
  <c r="L23" i="49"/>
  <c r="N23" i="49"/>
  <c r="O23" i="49"/>
  <c r="Q23" i="49"/>
  <c r="R23" i="49"/>
  <c r="S23" i="49"/>
  <c r="U23" i="49"/>
  <c r="V23" i="49"/>
  <c r="W23" i="49"/>
  <c r="X23" i="49"/>
  <c r="Y23" i="49"/>
  <c r="Z23" i="49"/>
  <c r="AA23" i="49"/>
  <c r="AC23" i="49"/>
  <c r="AD23" i="49"/>
  <c r="AE23" i="49"/>
  <c r="AF23" i="49"/>
  <c r="AG23" i="49"/>
  <c r="AH23" i="49"/>
  <c r="AI23" i="49"/>
  <c r="AJ23" i="49"/>
  <c r="AK23" i="49"/>
  <c r="AM23" i="49"/>
  <c r="AN23" i="49"/>
  <c r="AO23" i="49"/>
  <c r="AP23" i="49"/>
  <c r="AR23" i="49"/>
  <c r="AS23" i="49"/>
  <c r="AT23" i="49"/>
  <c r="AU23" i="49"/>
  <c r="AW23" i="49"/>
  <c r="AY23" i="49"/>
  <c r="A24" i="49"/>
  <c r="B24" i="49"/>
  <c r="D24" i="49"/>
  <c r="E24" i="49"/>
  <c r="F24" i="49"/>
  <c r="G24" i="49"/>
  <c r="H24" i="49"/>
  <c r="I24" i="49"/>
  <c r="J24" i="49"/>
  <c r="K24" i="49"/>
  <c r="L24" i="49"/>
  <c r="N24" i="49"/>
  <c r="O24" i="49"/>
  <c r="Q24" i="49"/>
  <c r="R24" i="49"/>
  <c r="S24" i="49"/>
  <c r="U24" i="49"/>
  <c r="V24" i="49"/>
  <c r="W24" i="49"/>
  <c r="X24" i="49"/>
  <c r="Y24" i="49"/>
  <c r="Z24" i="49"/>
  <c r="AA24" i="49"/>
  <c r="AC24" i="49"/>
  <c r="AD24" i="49"/>
  <c r="AE24" i="49"/>
  <c r="AF24" i="49"/>
  <c r="AG24" i="49"/>
  <c r="AH24" i="49"/>
  <c r="AI24" i="49"/>
  <c r="AJ24" i="49"/>
  <c r="AK24" i="49"/>
  <c r="AM24" i="49"/>
  <c r="AN24" i="49"/>
  <c r="AO24" i="49"/>
  <c r="AP24" i="49"/>
  <c r="AR24" i="49"/>
  <c r="AS24" i="49"/>
  <c r="AT24" i="49"/>
  <c r="AU24" i="49"/>
  <c r="AW24" i="49"/>
  <c r="AY24" i="49"/>
  <c r="A25" i="49"/>
  <c r="B25" i="49"/>
  <c r="D25" i="49"/>
  <c r="E25" i="49"/>
  <c r="F25" i="49"/>
  <c r="G25" i="49"/>
  <c r="H25" i="49"/>
  <c r="I25" i="49"/>
  <c r="J25" i="49"/>
  <c r="K25" i="49"/>
  <c r="L25" i="49"/>
  <c r="N25" i="49"/>
  <c r="O25" i="49"/>
  <c r="Q25" i="49"/>
  <c r="R25" i="49"/>
  <c r="S25" i="49"/>
  <c r="U25" i="49"/>
  <c r="V25" i="49"/>
  <c r="W25" i="49"/>
  <c r="X25" i="49"/>
  <c r="Y25" i="49"/>
  <c r="Z25" i="49"/>
  <c r="AA25" i="49"/>
  <c r="AC25" i="49"/>
  <c r="AD25" i="49"/>
  <c r="AE25" i="49"/>
  <c r="AF25" i="49"/>
  <c r="AG25" i="49"/>
  <c r="AH25" i="49"/>
  <c r="AI25" i="49"/>
  <c r="AJ25" i="49"/>
  <c r="AK25" i="49"/>
  <c r="AM25" i="49"/>
  <c r="AN25" i="49"/>
  <c r="AO25" i="49"/>
  <c r="AP25" i="49"/>
  <c r="AR25" i="49"/>
  <c r="AS25" i="49"/>
  <c r="AT25" i="49"/>
  <c r="AU25" i="49"/>
  <c r="AW25" i="49"/>
  <c r="AY25" i="49"/>
  <c r="A26" i="49"/>
  <c r="B26" i="49"/>
  <c r="D26" i="49"/>
  <c r="E26" i="49"/>
  <c r="F26" i="49"/>
  <c r="G26" i="49"/>
  <c r="H26" i="49"/>
  <c r="I26" i="49"/>
  <c r="J26" i="49"/>
  <c r="K26" i="49"/>
  <c r="L26" i="49"/>
  <c r="N26" i="49"/>
  <c r="O26" i="49"/>
  <c r="Q26" i="49"/>
  <c r="R26" i="49"/>
  <c r="S26" i="49"/>
  <c r="U26" i="49"/>
  <c r="V26" i="49"/>
  <c r="W26" i="49"/>
  <c r="X26" i="49"/>
  <c r="Y26" i="49"/>
  <c r="Z26" i="49"/>
  <c r="AA26" i="49"/>
  <c r="AC26" i="49"/>
  <c r="AD26" i="49"/>
  <c r="AE26" i="49"/>
  <c r="AF26" i="49"/>
  <c r="AG26" i="49"/>
  <c r="AH26" i="49"/>
  <c r="AI26" i="49"/>
  <c r="AJ26" i="49"/>
  <c r="AK26" i="49"/>
  <c r="AM26" i="49"/>
  <c r="AN26" i="49"/>
  <c r="AO26" i="49"/>
  <c r="AP26" i="49"/>
  <c r="AR26" i="49"/>
  <c r="AS26" i="49"/>
  <c r="AT26" i="49"/>
  <c r="AU26" i="49"/>
  <c r="AW26" i="49"/>
  <c r="AY26" i="49"/>
  <c r="A27" i="49"/>
  <c r="B27" i="49"/>
  <c r="D27" i="49"/>
  <c r="E27" i="49"/>
  <c r="F27" i="49"/>
  <c r="G27" i="49"/>
  <c r="H27" i="49"/>
  <c r="I27" i="49"/>
  <c r="J27" i="49"/>
  <c r="K27" i="49"/>
  <c r="L27" i="49"/>
  <c r="N27" i="49"/>
  <c r="O27" i="49"/>
  <c r="Q27" i="49"/>
  <c r="R27" i="49"/>
  <c r="S27" i="49"/>
  <c r="U27" i="49"/>
  <c r="V27" i="49"/>
  <c r="W27" i="49"/>
  <c r="X27" i="49"/>
  <c r="Y27" i="49"/>
  <c r="Z27" i="49"/>
  <c r="AA27" i="49"/>
  <c r="AC27" i="49"/>
  <c r="AD27" i="49"/>
  <c r="AE27" i="49"/>
  <c r="AF27" i="49"/>
  <c r="AG27" i="49"/>
  <c r="AH27" i="49"/>
  <c r="AI27" i="49"/>
  <c r="AJ27" i="49"/>
  <c r="AK27" i="49"/>
  <c r="AM27" i="49"/>
  <c r="AN27" i="49"/>
  <c r="AO27" i="49"/>
  <c r="AP27" i="49"/>
  <c r="AR27" i="49"/>
  <c r="AS27" i="49"/>
  <c r="AT27" i="49"/>
  <c r="AU27" i="49"/>
  <c r="AW27" i="49"/>
  <c r="AY27" i="49"/>
  <c r="A28" i="49"/>
  <c r="B28" i="49"/>
  <c r="D28" i="49"/>
  <c r="E28" i="49"/>
  <c r="F28" i="49"/>
  <c r="G28" i="49"/>
  <c r="H28" i="49"/>
  <c r="I28" i="49"/>
  <c r="J28" i="49"/>
  <c r="K28" i="49"/>
  <c r="L28" i="49"/>
  <c r="N28" i="49"/>
  <c r="O28" i="49"/>
  <c r="Q28" i="49"/>
  <c r="R28" i="49"/>
  <c r="S28" i="49"/>
  <c r="U28" i="49"/>
  <c r="V28" i="49"/>
  <c r="W28" i="49"/>
  <c r="X28" i="49"/>
  <c r="Y28" i="49"/>
  <c r="Z28" i="49"/>
  <c r="AA28" i="49"/>
  <c r="AC28" i="49"/>
  <c r="AD28" i="49"/>
  <c r="AE28" i="49"/>
  <c r="AF28" i="49"/>
  <c r="AG28" i="49"/>
  <c r="AH28" i="49"/>
  <c r="AI28" i="49"/>
  <c r="AJ28" i="49"/>
  <c r="AK28" i="49"/>
  <c r="AM28" i="49"/>
  <c r="AN28" i="49"/>
  <c r="AO28" i="49"/>
  <c r="AP28" i="49"/>
  <c r="AR28" i="49"/>
  <c r="AS28" i="49"/>
  <c r="AT28" i="49"/>
  <c r="AU28" i="49"/>
  <c r="AW28" i="49"/>
  <c r="AY28" i="49"/>
  <c r="A29" i="49"/>
  <c r="B29" i="49"/>
  <c r="D29" i="49"/>
  <c r="E29" i="49"/>
  <c r="F29" i="49"/>
  <c r="G29" i="49"/>
  <c r="H29" i="49"/>
  <c r="I29" i="49"/>
  <c r="J29" i="49"/>
  <c r="K29" i="49"/>
  <c r="L29" i="49"/>
  <c r="N29" i="49"/>
  <c r="O29" i="49"/>
  <c r="Q29" i="49"/>
  <c r="R29" i="49"/>
  <c r="S29" i="49"/>
  <c r="U29" i="49"/>
  <c r="V29" i="49"/>
  <c r="W29" i="49"/>
  <c r="X29" i="49"/>
  <c r="Y29" i="49"/>
  <c r="Z29" i="49"/>
  <c r="AA29" i="49"/>
  <c r="AC29" i="49"/>
  <c r="AD29" i="49"/>
  <c r="AE29" i="49"/>
  <c r="AF29" i="49"/>
  <c r="AG29" i="49"/>
  <c r="AH29" i="49"/>
  <c r="AI29" i="49"/>
  <c r="AJ29" i="49"/>
  <c r="AK29" i="49"/>
  <c r="AM29" i="49"/>
  <c r="AN29" i="49"/>
  <c r="AO29" i="49"/>
  <c r="AP29" i="49"/>
  <c r="AR29" i="49"/>
  <c r="AS29" i="49"/>
  <c r="AT29" i="49"/>
  <c r="AU29" i="49"/>
  <c r="AW29" i="49"/>
  <c r="AY29" i="49"/>
  <c r="A30" i="49"/>
  <c r="B30" i="49"/>
  <c r="D30" i="49"/>
  <c r="E30" i="49"/>
  <c r="F30" i="49"/>
  <c r="G30" i="49"/>
  <c r="H30" i="49"/>
  <c r="I30" i="49"/>
  <c r="J30" i="49"/>
  <c r="K30" i="49"/>
  <c r="L30" i="49"/>
  <c r="N30" i="49"/>
  <c r="O30" i="49"/>
  <c r="Q30" i="49"/>
  <c r="R30" i="49"/>
  <c r="S30" i="49"/>
  <c r="U30" i="49"/>
  <c r="V30" i="49"/>
  <c r="W30" i="49"/>
  <c r="X30" i="49"/>
  <c r="Y30" i="49"/>
  <c r="Z30" i="49"/>
  <c r="AA30" i="49"/>
  <c r="AC30" i="49"/>
  <c r="AD30" i="49"/>
  <c r="AE30" i="49"/>
  <c r="AF30" i="49"/>
  <c r="AG30" i="49"/>
  <c r="AH30" i="49"/>
  <c r="AI30" i="49"/>
  <c r="AJ30" i="49"/>
  <c r="AK30" i="49"/>
  <c r="AM30" i="49"/>
  <c r="AN30" i="49"/>
  <c r="AO30" i="49"/>
  <c r="AP30" i="49"/>
  <c r="AR30" i="49"/>
  <c r="AS30" i="49"/>
  <c r="AT30" i="49"/>
  <c r="AU30" i="49"/>
  <c r="AW30" i="49"/>
  <c r="AY30" i="49"/>
  <c r="A31" i="49"/>
  <c r="B31" i="49"/>
  <c r="D31" i="49"/>
  <c r="E31" i="49"/>
  <c r="F31" i="49"/>
  <c r="G31" i="49"/>
  <c r="H31" i="49"/>
  <c r="I31" i="49"/>
  <c r="J31" i="49"/>
  <c r="K31" i="49"/>
  <c r="L31" i="49"/>
  <c r="N31" i="49"/>
  <c r="O31" i="49"/>
  <c r="Q31" i="49"/>
  <c r="R31" i="49"/>
  <c r="S31" i="49"/>
  <c r="U31" i="49"/>
  <c r="V31" i="49"/>
  <c r="W31" i="49"/>
  <c r="X31" i="49"/>
  <c r="Y31" i="49"/>
  <c r="Z31" i="49"/>
  <c r="AA31" i="49"/>
  <c r="AC31" i="49"/>
  <c r="AD31" i="49"/>
  <c r="AE31" i="49"/>
  <c r="AF31" i="49"/>
  <c r="AG31" i="49"/>
  <c r="AH31" i="49"/>
  <c r="AI31" i="49"/>
  <c r="AJ31" i="49"/>
  <c r="AK31" i="49"/>
  <c r="AM31" i="49"/>
  <c r="AN31" i="49"/>
  <c r="AO31" i="49"/>
  <c r="AP31" i="49"/>
  <c r="AR31" i="49"/>
  <c r="AS31" i="49"/>
  <c r="AT31" i="49"/>
  <c r="AU31" i="49"/>
  <c r="AW31" i="49"/>
  <c r="AY31" i="49"/>
  <c r="A32" i="49"/>
  <c r="B32" i="49"/>
  <c r="D32" i="49"/>
  <c r="E32" i="49"/>
  <c r="F32" i="49"/>
  <c r="G32" i="49"/>
  <c r="H32" i="49"/>
  <c r="I32" i="49"/>
  <c r="J32" i="49"/>
  <c r="K32" i="49"/>
  <c r="L32" i="49"/>
  <c r="N32" i="49"/>
  <c r="O32" i="49"/>
  <c r="Q32" i="49"/>
  <c r="R32" i="49"/>
  <c r="S32" i="49"/>
  <c r="U32" i="49"/>
  <c r="V32" i="49"/>
  <c r="W32" i="49"/>
  <c r="X32" i="49"/>
  <c r="Y32" i="49"/>
  <c r="Z32" i="49"/>
  <c r="AA32" i="49"/>
  <c r="AC32" i="49"/>
  <c r="AD32" i="49"/>
  <c r="AE32" i="49"/>
  <c r="AF32" i="49"/>
  <c r="AG32" i="49"/>
  <c r="AH32" i="49"/>
  <c r="AI32" i="49"/>
  <c r="AJ32" i="49"/>
  <c r="AK32" i="49"/>
  <c r="AM32" i="49"/>
  <c r="AN32" i="49"/>
  <c r="AO32" i="49"/>
  <c r="AP32" i="49"/>
  <c r="AR32" i="49"/>
  <c r="AS32" i="49"/>
  <c r="AT32" i="49"/>
  <c r="AU32" i="49"/>
  <c r="AW32" i="49"/>
  <c r="AY32" i="49"/>
  <c r="A33" i="49"/>
  <c r="B33" i="49"/>
  <c r="D33" i="49"/>
  <c r="E33" i="49"/>
  <c r="F33" i="49"/>
  <c r="G33" i="49"/>
  <c r="H33" i="49"/>
  <c r="I33" i="49"/>
  <c r="J33" i="49"/>
  <c r="K33" i="49"/>
  <c r="L33" i="49"/>
  <c r="N33" i="49"/>
  <c r="O33" i="49"/>
  <c r="Q33" i="49"/>
  <c r="R33" i="49"/>
  <c r="S33" i="49"/>
  <c r="U33" i="49"/>
  <c r="V33" i="49"/>
  <c r="W33" i="49"/>
  <c r="X33" i="49"/>
  <c r="Y33" i="49"/>
  <c r="Z33" i="49"/>
  <c r="AA33" i="49"/>
  <c r="AC33" i="49"/>
  <c r="AD33" i="49"/>
  <c r="AE33" i="49"/>
  <c r="AF33" i="49"/>
  <c r="AG33" i="49"/>
  <c r="AH33" i="49"/>
  <c r="AI33" i="49"/>
  <c r="AJ33" i="49"/>
  <c r="AK33" i="49"/>
  <c r="AM33" i="49"/>
  <c r="AN33" i="49"/>
  <c r="AO33" i="49"/>
  <c r="AP33" i="49"/>
  <c r="AR33" i="49"/>
  <c r="AS33" i="49"/>
  <c r="AT33" i="49"/>
  <c r="AU33" i="49"/>
  <c r="AW33" i="49"/>
  <c r="AY33" i="49"/>
  <c r="A34" i="49"/>
  <c r="B34" i="49"/>
  <c r="D34" i="49"/>
  <c r="E34" i="49"/>
  <c r="F34" i="49"/>
  <c r="G34" i="49"/>
  <c r="H34" i="49"/>
  <c r="I34" i="49"/>
  <c r="J34" i="49"/>
  <c r="K34" i="49"/>
  <c r="L34" i="49"/>
  <c r="N34" i="49"/>
  <c r="O34" i="49"/>
  <c r="Q34" i="49"/>
  <c r="R34" i="49"/>
  <c r="S34" i="49"/>
  <c r="U34" i="49"/>
  <c r="V34" i="49"/>
  <c r="W34" i="49"/>
  <c r="X34" i="49"/>
  <c r="Y34" i="49"/>
  <c r="Z34" i="49"/>
  <c r="AA34" i="49"/>
  <c r="AC34" i="49"/>
  <c r="AD34" i="49"/>
  <c r="AE34" i="49"/>
  <c r="AF34" i="49"/>
  <c r="AG34" i="49"/>
  <c r="AH34" i="49"/>
  <c r="AI34" i="49"/>
  <c r="AJ34" i="49"/>
  <c r="AK34" i="49"/>
  <c r="AM34" i="49"/>
  <c r="AN34" i="49"/>
  <c r="AO34" i="49"/>
  <c r="AP34" i="49"/>
  <c r="AR34" i="49"/>
  <c r="AS34" i="49"/>
  <c r="AT34" i="49"/>
  <c r="AU34" i="49"/>
  <c r="AW34" i="49"/>
  <c r="AY34" i="49"/>
  <c r="A35" i="49"/>
  <c r="B35" i="49"/>
  <c r="D35" i="49"/>
  <c r="E35" i="49"/>
  <c r="F35" i="49"/>
  <c r="G35" i="49"/>
  <c r="H35" i="49"/>
  <c r="I35" i="49"/>
  <c r="J35" i="49"/>
  <c r="K35" i="49"/>
  <c r="L35" i="49"/>
  <c r="N35" i="49"/>
  <c r="O35" i="49"/>
  <c r="Q35" i="49"/>
  <c r="R35" i="49"/>
  <c r="S35" i="49"/>
  <c r="U35" i="49"/>
  <c r="V35" i="49"/>
  <c r="W35" i="49"/>
  <c r="X35" i="49"/>
  <c r="Y35" i="49"/>
  <c r="Z35" i="49"/>
  <c r="AA35" i="49"/>
  <c r="AC35" i="49"/>
  <c r="AD35" i="49"/>
  <c r="AE35" i="49"/>
  <c r="AF35" i="49"/>
  <c r="AG35" i="49"/>
  <c r="AH35" i="49"/>
  <c r="AI35" i="49"/>
  <c r="AJ35" i="49"/>
  <c r="AK35" i="49"/>
  <c r="AM35" i="49"/>
  <c r="AN35" i="49"/>
  <c r="AO35" i="49"/>
  <c r="AP35" i="49"/>
  <c r="AR35" i="49"/>
  <c r="AS35" i="49"/>
  <c r="AT35" i="49"/>
  <c r="AU35" i="49"/>
  <c r="AW35" i="49"/>
  <c r="AY35" i="49"/>
  <c r="A36" i="49"/>
  <c r="B36" i="49"/>
  <c r="D36" i="49"/>
  <c r="E36" i="49"/>
  <c r="F36" i="49"/>
  <c r="G36" i="49"/>
  <c r="H36" i="49"/>
  <c r="I36" i="49"/>
  <c r="J36" i="49"/>
  <c r="K36" i="49"/>
  <c r="L36" i="49"/>
  <c r="N36" i="49"/>
  <c r="O36" i="49"/>
  <c r="Q36" i="49"/>
  <c r="R36" i="49"/>
  <c r="S36" i="49"/>
  <c r="U36" i="49"/>
  <c r="V36" i="49"/>
  <c r="W36" i="49"/>
  <c r="X36" i="49"/>
  <c r="Y36" i="49"/>
  <c r="Z36" i="49"/>
  <c r="AA36" i="49"/>
  <c r="AC36" i="49"/>
  <c r="AD36" i="49"/>
  <c r="AE36" i="49"/>
  <c r="AF36" i="49"/>
  <c r="AG36" i="49"/>
  <c r="AH36" i="49"/>
  <c r="AI36" i="49"/>
  <c r="AJ36" i="49"/>
  <c r="AK36" i="49"/>
  <c r="AM36" i="49"/>
  <c r="AN36" i="49"/>
  <c r="AO36" i="49"/>
  <c r="AP36" i="49"/>
  <c r="AR36" i="49"/>
  <c r="AS36" i="49"/>
  <c r="AT36" i="49"/>
  <c r="AU36" i="49"/>
  <c r="AW36" i="49"/>
  <c r="AY36" i="49"/>
  <c r="A37" i="49"/>
  <c r="B37" i="49"/>
  <c r="D37" i="49"/>
  <c r="E37" i="49"/>
  <c r="F37" i="49"/>
  <c r="G37" i="49"/>
  <c r="H37" i="49"/>
  <c r="I37" i="49"/>
  <c r="J37" i="49"/>
  <c r="K37" i="49"/>
  <c r="L37" i="49"/>
  <c r="N37" i="49"/>
  <c r="O37" i="49"/>
  <c r="Q37" i="49"/>
  <c r="R37" i="49"/>
  <c r="S37" i="49"/>
  <c r="U37" i="49"/>
  <c r="V37" i="49"/>
  <c r="W37" i="49"/>
  <c r="X37" i="49"/>
  <c r="Y37" i="49"/>
  <c r="Z37" i="49"/>
  <c r="AA37" i="49"/>
  <c r="AC37" i="49"/>
  <c r="AD37" i="49"/>
  <c r="AE37" i="49"/>
  <c r="AF37" i="49"/>
  <c r="AG37" i="49"/>
  <c r="AH37" i="49"/>
  <c r="AI37" i="49"/>
  <c r="AJ37" i="49"/>
  <c r="AK37" i="49"/>
  <c r="AM37" i="49"/>
  <c r="AN37" i="49"/>
  <c r="AO37" i="49"/>
  <c r="AP37" i="49"/>
  <c r="AR37" i="49"/>
  <c r="AS37" i="49"/>
  <c r="AT37" i="49"/>
  <c r="AU37" i="49"/>
  <c r="AW37" i="49"/>
  <c r="AY37" i="49"/>
  <c r="A38" i="49"/>
  <c r="B38" i="49"/>
  <c r="D38" i="49"/>
  <c r="E38" i="49"/>
  <c r="F38" i="49"/>
  <c r="G38" i="49"/>
  <c r="H38" i="49"/>
  <c r="I38" i="49"/>
  <c r="J38" i="49"/>
  <c r="K38" i="49"/>
  <c r="L38" i="49"/>
  <c r="N38" i="49"/>
  <c r="O38" i="49"/>
  <c r="Q38" i="49"/>
  <c r="R38" i="49"/>
  <c r="S38" i="49"/>
  <c r="U38" i="49"/>
  <c r="V38" i="49"/>
  <c r="W38" i="49"/>
  <c r="X38" i="49"/>
  <c r="Y38" i="49"/>
  <c r="Z38" i="49"/>
  <c r="AA38" i="49"/>
  <c r="AC38" i="49"/>
  <c r="AD38" i="49"/>
  <c r="AE38" i="49"/>
  <c r="AF38" i="49"/>
  <c r="AG38" i="49"/>
  <c r="AH38" i="49"/>
  <c r="AI38" i="49"/>
  <c r="AJ38" i="49"/>
  <c r="AK38" i="49"/>
  <c r="AM38" i="49"/>
  <c r="AN38" i="49"/>
  <c r="AO38" i="49"/>
  <c r="AP38" i="49"/>
  <c r="AR38" i="49"/>
  <c r="AS38" i="49"/>
  <c r="AT38" i="49"/>
  <c r="AU38" i="49"/>
  <c r="AW38" i="49"/>
  <c r="AY38" i="49"/>
  <c r="A39" i="49"/>
  <c r="B39" i="49"/>
  <c r="D39" i="49"/>
  <c r="E39" i="49"/>
  <c r="F39" i="49"/>
  <c r="G39" i="49"/>
  <c r="H39" i="49"/>
  <c r="I39" i="49"/>
  <c r="J39" i="49"/>
  <c r="K39" i="49"/>
  <c r="L39" i="49"/>
  <c r="N39" i="49"/>
  <c r="O39" i="49"/>
  <c r="Q39" i="49"/>
  <c r="R39" i="49"/>
  <c r="S39" i="49"/>
  <c r="U39" i="49"/>
  <c r="V39" i="49"/>
  <c r="W39" i="49"/>
  <c r="X39" i="49"/>
  <c r="Y39" i="49"/>
  <c r="Z39" i="49"/>
  <c r="AA39" i="49"/>
  <c r="AC39" i="49"/>
  <c r="AD39" i="49"/>
  <c r="AE39" i="49"/>
  <c r="AF39" i="49"/>
  <c r="AG39" i="49"/>
  <c r="AH39" i="49"/>
  <c r="AI39" i="49"/>
  <c r="AJ39" i="49"/>
  <c r="AK39" i="49"/>
  <c r="AM39" i="49"/>
  <c r="AN39" i="49"/>
  <c r="AO39" i="49"/>
  <c r="AP39" i="49"/>
  <c r="AR39" i="49"/>
  <c r="AS39" i="49"/>
  <c r="AT39" i="49"/>
  <c r="AU39" i="49"/>
  <c r="AW39" i="49"/>
  <c r="AY39" i="49"/>
  <c r="A40" i="49"/>
  <c r="B40" i="49"/>
  <c r="D40" i="49"/>
  <c r="E40" i="49"/>
  <c r="F40" i="49"/>
  <c r="G40" i="49"/>
  <c r="H40" i="49"/>
  <c r="I40" i="49"/>
  <c r="J40" i="49"/>
  <c r="K40" i="49"/>
  <c r="L40" i="49"/>
  <c r="N40" i="49"/>
  <c r="O40" i="49"/>
  <c r="Q40" i="49"/>
  <c r="R40" i="49"/>
  <c r="S40" i="49"/>
  <c r="U40" i="49"/>
  <c r="V40" i="49"/>
  <c r="W40" i="49"/>
  <c r="X40" i="49"/>
  <c r="Y40" i="49"/>
  <c r="Z40" i="49"/>
  <c r="AA40" i="49"/>
  <c r="AC40" i="49"/>
  <c r="AD40" i="49"/>
  <c r="AE40" i="49"/>
  <c r="AF40" i="49"/>
  <c r="AG40" i="49"/>
  <c r="AH40" i="49"/>
  <c r="AI40" i="49"/>
  <c r="AJ40" i="49"/>
  <c r="AK40" i="49"/>
  <c r="AM40" i="49"/>
  <c r="AN40" i="49"/>
  <c r="AO40" i="49"/>
  <c r="AP40" i="49"/>
  <c r="AR40" i="49"/>
  <c r="AS40" i="49"/>
  <c r="AT40" i="49"/>
  <c r="AU40" i="49"/>
  <c r="AW40" i="49"/>
  <c r="AY40" i="49"/>
  <c r="A41" i="49"/>
  <c r="B41" i="49"/>
  <c r="D41" i="49"/>
  <c r="E41" i="49"/>
  <c r="F41" i="49"/>
  <c r="G41" i="49"/>
  <c r="H41" i="49"/>
  <c r="I41" i="49"/>
  <c r="J41" i="49"/>
  <c r="K41" i="49"/>
  <c r="L41" i="49"/>
  <c r="N41" i="49"/>
  <c r="O41" i="49"/>
  <c r="Q41" i="49"/>
  <c r="R41" i="49"/>
  <c r="S41" i="49"/>
  <c r="U41" i="49"/>
  <c r="V41" i="49"/>
  <c r="W41" i="49"/>
  <c r="X41" i="49"/>
  <c r="Y41" i="49"/>
  <c r="Z41" i="49"/>
  <c r="AA41" i="49"/>
  <c r="AC41" i="49"/>
  <c r="AD41" i="49"/>
  <c r="AE41" i="49"/>
  <c r="AF41" i="49"/>
  <c r="AG41" i="49"/>
  <c r="AH41" i="49"/>
  <c r="AI41" i="49"/>
  <c r="AJ41" i="49"/>
  <c r="AK41" i="49"/>
  <c r="AM41" i="49"/>
  <c r="AN41" i="49"/>
  <c r="AO41" i="49"/>
  <c r="AP41" i="49"/>
  <c r="AR41" i="49"/>
  <c r="AS41" i="49"/>
  <c r="AT41" i="49"/>
  <c r="AU41" i="49"/>
  <c r="AW41" i="49"/>
  <c r="AY41" i="49"/>
  <c r="A42" i="49"/>
  <c r="B42" i="49"/>
  <c r="D42" i="49"/>
  <c r="E42" i="49"/>
  <c r="F42" i="49"/>
  <c r="G42" i="49"/>
  <c r="H42" i="49"/>
  <c r="I42" i="49"/>
  <c r="J42" i="49"/>
  <c r="K42" i="49"/>
  <c r="L42" i="49"/>
  <c r="N42" i="49"/>
  <c r="O42" i="49"/>
  <c r="Q42" i="49"/>
  <c r="R42" i="49"/>
  <c r="S42" i="49"/>
  <c r="U42" i="49"/>
  <c r="V42" i="49"/>
  <c r="W42" i="49"/>
  <c r="X42" i="49"/>
  <c r="Y42" i="49"/>
  <c r="Z42" i="49"/>
  <c r="AA42" i="49"/>
  <c r="AC42" i="49"/>
  <c r="AD42" i="49"/>
  <c r="AE42" i="49"/>
  <c r="AF42" i="49"/>
  <c r="AG42" i="49"/>
  <c r="AH42" i="49"/>
  <c r="AI42" i="49"/>
  <c r="AJ42" i="49"/>
  <c r="AK42" i="49"/>
  <c r="AM42" i="49"/>
  <c r="AN42" i="49"/>
  <c r="AO42" i="49"/>
  <c r="AP42" i="49"/>
  <c r="AR42" i="49"/>
  <c r="AS42" i="49"/>
  <c r="AT42" i="49"/>
  <c r="AU42" i="49"/>
  <c r="AW42" i="49"/>
  <c r="AY42" i="49"/>
  <c r="A43" i="49"/>
  <c r="B43" i="49"/>
  <c r="D43" i="49"/>
  <c r="E43" i="49"/>
  <c r="F43" i="49"/>
  <c r="G43" i="49"/>
  <c r="H43" i="49"/>
  <c r="I43" i="49"/>
  <c r="J43" i="49"/>
  <c r="K43" i="49"/>
  <c r="L43" i="49"/>
  <c r="N43" i="49"/>
  <c r="O43" i="49"/>
  <c r="Q43" i="49"/>
  <c r="R43" i="49"/>
  <c r="S43" i="49"/>
  <c r="U43" i="49"/>
  <c r="V43" i="49"/>
  <c r="W43" i="49"/>
  <c r="X43" i="49"/>
  <c r="Y43" i="49"/>
  <c r="Z43" i="49"/>
  <c r="AA43" i="49"/>
  <c r="AC43" i="49"/>
  <c r="AD43" i="49"/>
  <c r="AE43" i="49"/>
  <c r="AF43" i="49"/>
  <c r="AG43" i="49"/>
  <c r="AH43" i="49"/>
  <c r="AI43" i="49"/>
  <c r="AJ43" i="49"/>
  <c r="AK43" i="49"/>
  <c r="AM43" i="49"/>
  <c r="AN43" i="49"/>
  <c r="AO43" i="49"/>
  <c r="AP43" i="49"/>
  <c r="AR43" i="49"/>
  <c r="AS43" i="49"/>
  <c r="AT43" i="49"/>
  <c r="AU43" i="49"/>
  <c r="AW43" i="49"/>
  <c r="AY43" i="49"/>
  <c r="A44" i="49"/>
  <c r="B44" i="49"/>
  <c r="D44" i="49"/>
  <c r="E44" i="49"/>
  <c r="F44" i="49"/>
  <c r="G44" i="49"/>
  <c r="H44" i="49"/>
  <c r="I44" i="49"/>
  <c r="J44" i="49"/>
  <c r="K44" i="49"/>
  <c r="L44" i="49"/>
  <c r="N44" i="49"/>
  <c r="O44" i="49"/>
  <c r="Q44" i="49"/>
  <c r="R44" i="49"/>
  <c r="S44" i="49"/>
  <c r="U44" i="49"/>
  <c r="V44" i="49"/>
  <c r="W44" i="49"/>
  <c r="X44" i="49"/>
  <c r="Y44" i="49"/>
  <c r="Z44" i="49"/>
  <c r="AA44" i="49"/>
  <c r="AC44" i="49"/>
  <c r="AD44" i="49"/>
  <c r="AE44" i="49"/>
  <c r="AF44" i="49"/>
  <c r="AG44" i="49"/>
  <c r="AH44" i="49"/>
  <c r="AI44" i="49"/>
  <c r="AJ44" i="49"/>
  <c r="AK44" i="49"/>
  <c r="AM44" i="49"/>
  <c r="AN44" i="49"/>
  <c r="AO44" i="49"/>
  <c r="AP44" i="49"/>
  <c r="AR44" i="49"/>
  <c r="AS44" i="49"/>
  <c r="AT44" i="49"/>
  <c r="AU44" i="49"/>
  <c r="AW44" i="49"/>
  <c r="AY44" i="49"/>
  <c r="A45" i="49"/>
  <c r="B45" i="49"/>
  <c r="D45" i="49"/>
  <c r="E45" i="49"/>
  <c r="F45" i="49"/>
  <c r="G45" i="49"/>
  <c r="H45" i="49"/>
  <c r="I45" i="49"/>
  <c r="J45" i="49"/>
  <c r="K45" i="49"/>
  <c r="L45" i="49"/>
  <c r="N45" i="49"/>
  <c r="O45" i="49"/>
  <c r="Q45" i="49"/>
  <c r="R45" i="49"/>
  <c r="S45" i="49"/>
  <c r="U45" i="49"/>
  <c r="V45" i="49"/>
  <c r="W45" i="49"/>
  <c r="X45" i="49"/>
  <c r="Y45" i="49"/>
  <c r="Z45" i="49"/>
  <c r="AA45" i="49"/>
  <c r="AC45" i="49"/>
  <c r="AD45" i="49"/>
  <c r="AE45" i="49"/>
  <c r="AF45" i="49"/>
  <c r="AG45" i="49"/>
  <c r="AH45" i="49"/>
  <c r="AI45" i="49"/>
  <c r="AJ45" i="49"/>
  <c r="AK45" i="49"/>
  <c r="AM45" i="49"/>
  <c r="AN45" i="49"/>
  <c r="AO45" i="49"/>
  <c r="AP45" i="49"/>
  <c r="AR45" i="49"/>
  <c r="AS45" i="49"/>
  <c r="AT45" i="49"/>
  <c r="AU45" i="49"/>
  <c r="AW45" i="49"/>
  <c r="AY45" i="49"/>
  <c r="A46" i="49"/>
  <c r="B46" i="49"/>
  <c r="D46" i="49"/>
  <c r="E46" i="49"/>
  <c r="F46" i="49"/>
  <c r="G46" i="49"/>
  <c r="H46" i="49"/>
  <c r="I46" i="49"/>
  <c r="J46" i="49"/>
  <c r="K46" i="49"/>
  <c r="L46" i="49"/>
  <c r="N46" i="49"/>
  <c r="O46" i="49"/>
  <c r="Q46" i="49"/>
  <c r="R46" i="49"/>
  <c r="S46" i="49"/>
  <c r="U46" i="49"/>
  <c r="V46" i="49"/>
  <c r="W46" i="49"/>
  <c r="X46" i="49"/>
  <c r="Y46" i="49"/>
  <c r="Z46" i="49"/>
  <c r="AA46" i="49"/>
  <c r="AC46" i="49"/>
  <c r="AD46" i="49"/>
  <c r="AE46" i="49"/>
  <c r="AF46" i="49"/>
  <c r="AG46" i="49"/>
  <c r="AH46" i="49"/>
  <c r="AI46" i="49"/>
  <c r="AJ46" i="49"/>
  <c r="AK46" i="49"/>
  <c r="AM46" i="49"/>
  <c r="AN46" i="49"/>
  <c r="AO46" i="49"/>
  <c r="AP46" i="49"/>
  <c r="AR46" i="49"/>
  <c r="AS46" i="49"/>
  <c r="AT46" i="49"/>
  <c r="AU46" i="49"/>
  <c r="AW46" i="49"/>
  <c r="AY46" i="49"/>
  <c r="A47" i="49"/>
  <c r="B47" i="49"/>
  <c r="D47" i="49"/>
  <c r="E47" i="49"/>
  <c r="F47" i="49"/>
  <c r="G47" i="49"/>
  <c r="H47" i="49"/>
  <c r="I47" i="49"/>
  <c r="J47" i="49"/>
  <c r="K47" i="49"/>
  <c r="L47" i="49"/>
  <c r="N47" i="49"/>
  <c r="O47" i="49"/>
  <c r="Q47" i="49"/>
  <c r="R47" i="49"/>
  <c r="S47" i="49"/>
  <c r="U47" i="49"/>
  <c r="V47" i="49"/>
  <c r="W47" i="49"/>
  <c r="X47" i="49"/>
  <c r="Y47" i="49"/>
  <c r="Z47" i="49"/>
  <c r="AA47" i="49"/>
  <c r="AC47" i="49"/>
  <c r="AD47" i="49"/>
  <c r="AE47" i="49"/>
  <c r="AF47" i="49"/>
  <c r="AG47" i="49"/>
  <c r="AH47" i="49"/>
  <c r="AI47" i="49"/>
  <c r="AJ47" i="49"/>
  <c r="AK47" i="49"/>
  <c r="AM47" i="49"/>
  <c r="AN47" i="49"/>
  <c r="AO47" i="49"/>
  <c r="AP47" i="49"/>
  <c r="AR47" i="49"/>
  <c r="AS47" i="49"/>
  <c r="AT47" i="49"/>
  <c r="AU47" i="49"/>
  <c r="AW47" i="49"/>
  <c r="AY47" i="49"/>
  <c r="A48" i="49"/>
  <c r="B48" i="49"/>
  <c r="D48" i="49"/>
  <c r="E48" i="49"/>
  <c r="F48" i="49"/>
  <c r="G48" i="49"/>
  <c r="H48" i="49"/>
  <c r="I48" i="49"/>
  <c r="J48" i="49"/>
  <c r="K48" i="49"/>
  <c r="L48" i="49"/>
  <c r="N48" i="49"/>
  <c r="O48" i="49"/>
  <c r="Q48" i="49"/>
  <c r="R48" i="49"/>
  <c r="S48" i="49"/>
  <c r="U48" i="49"/>
  <c r="V48" i="49"/>
  <c r="W48" i="49"/>
  <c r="X48" i="49"/>
  <c r="Y48" i="49"/>
  <c r="Z48" i="49"/>
  <c r="AA48" i="49"/>
  <c r="AC48" i="49"/>
  <c r="AD48" i="49"/>
  <c r="AE48" i="49"/>
  <c r="AF48" i="49"/>
  <c r="AG48" i="49"/>
  <c r="AH48" i="49"/>
  <c r="AI48" i="49"/>
  <c r="AJ48" i="49"/>
  <c r="AK48" i="49"/>
  <c r="AM48" i="49"/>
  <c r="AN48" i="49"/>
  <c r="AO48" i="49"/>
  <c r="AP48" i="49"/>
  <c r="AR48" i="49"/>
  <c r="AS48" i="49"/>
  <c r="AT48" i="49"/>
  <c r="AU48" i="49"/>
  <c r="AW48" i="49"/>
  <c r="AY48" i="49"/>
  <c r="A49" i="49"/>
  <c r="B49" i="49"/>
  <c r="D49" i="49"/>
  <c r="E49" i="49"/>
  <c r="F49" i="49"/>
  <c r="G49" i="49"/>
  <c r="H49" i="49"/>
  <c r="I49" i="49"/>
  <c r="J49" i="49"/>
  <c r="K49" i="49"/>
  <c r="L49" i="49"/>
  <c r="N49" i="49"/>
  <c r="O49" i="49"/>
  <c r="Q49" i="49"/>
  <c r="R49" i="49"/>
  <c r="S49" i="49"/>
  <c r="U49" i="49"/>
  <c r="V49" i="49"/>
  <c r="W49" i="49"/>
  <c r="X49" i="49"/>
  <c r="Y49" i="49"/>
  <c r="Z49" i="49"/>
  <c r="AA49" i="49"/>
  <c r="AC49" i="49"/>
  <c r="AD49" i="49"/>
  <c r="AE49" i="49"/>
  <c r="AF49" i="49"/>
  <c r="AG49" i="49"/>
  <c r="AH49" i="49"/>
  <c r="AI49" i="49"/>
  <c r="AJ49" i="49"/>
  <c r="AK49" i="49"/>
  <c r="AM49" i="49"/>
  <c r="AN49" i="49"/>
  <c r="AO49" i="49"/>
  <c r="AP49" i="49"/>
  <c r="AR49" i="49"/>
  <c r="AS49" i="49"/>
  <c r="AT49" i="49"/>
  <c r="AU49" i="49"/>
  <c r="AW49" i="49"/>
  <c r="AY49" i="49"/>
  <c r="A50" i="49"/>
  <c r="B50" i="49"/>
  <c r="D50" i="49"/>
  <c r="E50" i="49"/>
  <c r="F50" i="49"/>
  <c r="G50" i="49"/>
  <c r="H50" i="49"/>
  <c r="I50" i="49"/>
  <c r="J50" i="49"/>
  <c r="K50" i="49"/>
  <c r="L50" i="49"/>
  <c r="N50" i="49"/>
  <c r="O50" i="49"/>
  <c r="Q50" i="49"/>
  <c r="R50" i="49"/>
  <c r="S50" i="49"/>
  <c r="U50" i="49"/>
  <c r="V50" i="49"/>
  <c r="W50" i="49"/>
  <c r="X50" i="49"/>
  <c r="Y50" i="49"/>
  <c r="Z50" i="49"/>
  <c r="AA50" i="49"/>
  <c r="AC50" i="49"/>
  <c r="AD50" i="49"/>
  <c r="AE50" i="49"/>
  <c r="AF50" i="49"/>
  <c r="AG50" i="49"/>
  <c r="AH50" i="49"/>
  <c r="AI50" i="49"/>
  <c r="AJ50" i="49"/>
  <c r="AK50" i="49"/>
  <c r="AM50" i="49"/>
  <c r="AN50" i="49"/>
  <c r="AO50" i="49"/>
  <c r="AP50" i="49"/>
  <c r="AR50" i="49"/>
  <c r="AS50" i="49"/>
  <c r="AT50" i="49"/>
  <c r="AU50" i="49"/>
  <c r="AW50" i="49"/>
  <c r="AY50" i="49"/>
  <c r="A51" i="49"/>
  <c r="B51" i="49"/>
  <c r="D51" i="49"/>
  <c r="E51" i="49"/>
  <c r="F51" i="49"/>
  <c r="G51" i="49"/>
  <c r="H51" i="49"/>
  <c r="I51" i="49"/>
  <c r="J51" i="49"/>
  <c r="K51" i="49"/>
  <c r="L51" i="49"/>
  <c r="N51" i="49"/>
  <c r="O51" i="49"/>
  <c r="Q51" i="49"/>
  <c r="R51" i="49"/>
  <c r="S51" i="49"/>
  <c r="U51" i="49"/>
  <c r="V51" i="49"/>
  <c r="W51" i="49"/>
  <c r="X51" i="49"/>
  <c r="Y51" i="49"/>
  <c r="Z51" i="49"/>
  <c r="AA51" i="49"/>
  <c r="AC51" i="49"/>
  <c r="AD51" i="49"/>
  <c r="AE51" i="49"/>
  <c r="AF51" i="49"/>
  <c r="AG51" i="49"/>
  <c r="AH51" i="49"/>
  <c r="AI51" i="49"/>
  <c r="AJ51" i="49"/>
  <c r="AK51" i="49"/>
  <c r="AM51" i="49"/>
  <c r="AN51" i="49"/>
  <c r="AO51" i="49"/>
  <c r="AP51" i="49"/>
  <c r="AR51" i="49"/>
  <c r="AS51" i="49"/>
  <c r="AT51" i="49"/>
  <c r="AU51" i="49"/>
  <c r="AW51" i="49"/>
  <c r="AY51" i="49"/>
  <c r="A52" i="49"/>
  <c r="B52" i="49"/>
  <c r="D52" i="49"/>
  <c r="E52" i="49"/>
  <c r="F52" i="49"/>
  <c r="G52" i="49"/>
  <c r="H52" i="49"/>
  <c r="I52" i="49"/>
  <c r="J52" i="49"/>
  <c r="K52" i="49"/>
  <c r="L52" i="49"/>
  <c r="N52" i="49"/>
  <c r="O52" i="49"/>
  <c r="Q52" i="49"/>
  <c r="R52" i="49"/>
  <c r="S52" i="49"/>
  <c r="U52" i="49"/>
  <c r="V52" i="49"/>
  <c r="W52" i="49"/>
  <c r="X52" i="49"/>
  <c r="Y52" i="49"/>
  <c r="Z52" i="49"/>
  <c r="AA52" i="49"/>
  <c r="AC52" i="49"/>
  <c r="AD52" i="49"/>
  <c r="AE52" i="49"/>
  <c r="AF52" i="49"/>
  <c r="AG52" i="49"/>
  <c r="AH52" i="49"/>
  <c r="AI52" i="49"/>
  <c r="AJ52" i="49"/>
  <c r="AK52" i="49"/>
  <c r="AM52" i="49"/>
  <c r="AN52" i="49"/>
  <c r="AO52" i="49"/>
  <c r="AP52" i="49"/>
  <c r="AR52" i="49"/>
  <c r="AS52" i="49"/>
  <c r="AT52" i="49"/>
  <c r="AU52" i="49"/>
  <c r="AW52" i="49"/>
  <c r="AY52" i="49"/>
  <c r="A53" i="49"/>
  <c r="B53" i="49"/>
  <c r="D53" i="49"/>
  <c r="E53" i="49"/>
  <c r="F53" i="49"/>
  <c r="G53" i="49"/>
  <c r="H53" i="49"/>
  <c r="I53" i="49"/>
  <c r="J53" i="49"/>
  <c r="K53" i="49"/>
  <c r="L53" i="49"/>
  <c r="N53" i="49"/>
  <c r="O53" i="49"/>
  <c r="Q53" i="49"/>
  <c r="R53" i="49"/>
  <c r="S53" i="49"/>
  <c r="U53" i="49"/>
  <c r="V53" i="49"/>
  <c r="W53" i="49"/>
  <c r="X53" i="49"/>
  <c r="Y53" i="49"/>
  <c r="Z53" i="49"/>
  <c r="AA53" i="49"/>
  <c r="AC53" i="49"/>
  <c r="AD53" i="49"/>
  <c r="AE53" i="49"/>
  <c r="AF53" i="49"/>
  <c r="AG53" i="49"/>
  <c r="AH53" i="49"/>
  <c r="AI53" i="49"/>
  <c r="AJ53" i="49"/>
  <c r="AK53" i="49"/>
  <c r="AM53" i="49"/>
  <c r="AN53" i="49"/>
  <c r="AO53" i="49"/>
  <c r="AP53" i="49"/>
  <c r="AR53" i="49"/>
  <c r="AS53" i="49"/>
  <c r="AT53" i="49"/>
  <c r="AU53" i="49"/>
  <c r="AW53" i="49"/>
  <c r="AY53" i="49"/>
  <c r="A54" i="49"/>
  <c r="B54" i="49"/>
  <c r="D54" i="49"/>
  <c r="E54" i="49"/>
  <c r="F54" i="49"/>
  <c r="G54" i="49"/>
  <c r="H54" i="49"/>
  <c r="I54" i="49"/>
  <c r="J54" i="49"/>
  <c r="K54" i="49"/>
  <c r="L54" i="49"/>
  <c r="N54" i="49"/>
  <c r="O54" i="49"/>
  <c r="Q54" i="49"/>
  <c r="R54" i="49"/>
  <c r="S54" i="49"/>
  <c r="U54" i="49"/>
  <c r="V54" i="49"/>
  <c r="W54" i="49"/>
  <c r="X54" i="49"/>
  <c r="Y54" i="49"/>
  <c r="Z54" i="49"/>
  <c r="AA54" i="49"/>
  <c r="AC54" i="49"/>
  <c r="AD54" i="49"/>
  <c r="AE54" i="49"/>
  <c r="AF54" i="49"/>
  <c r="AG54" i="49"/>
  <c r="AH54" i="49"/>
  <c r="AI54" i="49"/>
  <c r="AJ54" i="49"/>
  <c r="AK54" i="49"/>
  <c r="AM54" i="49"/>
  <c r="AN54" i="49"/>
  <c r="AO54" i="49"/>
  <c r="AP54" i="49"/>
  <c r="AR54" i="49"/>
  <c r="AS54" i="49"/>
  <c r="AT54" i="49"/>
  <c r="AU54" i="49"/>
  <c r="AW54" i="49"/>
  <c r="AY54" i="49"/>
  <c r="A55" i="49"/>
  <c r="B55" i="49"/>
  <c r="D55" i="49"/>
  <c r="E55" i="49"/>
  <c r="F55" i="49"/>
  <c r="G55" i="49"/>
  <c r="H55" i="49"/>
  <c r="I55" i="49"/>
  <c r="J55" i="49"/>
  <c r="K55" i="49"/>
  <c r="L55" i="49"/>
  <c r="N55" i="49"/>
  <c r="O55" i="49"/>
  <c r="Q55" i="49"/>
  <c r="R55" i="49"/>
  <c r="S55" i="49"/>
  <c r="U55" i="49"/>
  <c r="V55" i="49"/>
  <c r="W55" i="49"/>
  <c r="X55" i="49"/>
  <c r="Y55" i="49"/>
  <c r="Z55" i="49"/>
  <c r="AA55" i="49"/>
  <c r="AC55" i="49"/>
  <c r="AD55" i="49"/>
  <c r="AE55" i="49"/>
  <c r="AF55" i="49"/>
  <c r="AG55" i="49"/>
  <c r="AH55" i="49"/>
  <c r="AI55" i="49"/>
  <c r="AJ55" i="49"/>
  <c r="AK55" i="49"/>
  <c r="AM55" i="49"/>
  <c r="AN55" i="49"/>
  <c r="AO55" i="49"/>
  <c r="AP55" i="49"/>
  <c r="AR55" i="49"/>
  <c r="AS55" i="49"/>
  <c r="AT55" i="49"/>
  <c r="AU55" i="49"/>
  <c r="AW55" i="49"/>
  <c r="AY55" i="49"/>
  <c r="A56" i="49"/>
  <c r="B56" i="49"/>
  <c r="D56" i="49"/>
  <c r="E56" i="49"/>
  <c r="F56" i="49"/>
  <c r="G56" i="49"/>
  <c r="H56" i="49"/>
  <c r="I56" i="49"/>
  <c r="J56" i="49"/>
  <c r="K56" i="49"/>
  <c r="L56" i="49"/>
  <c r="N56" i="49"/>
  <c r="O56" i="49"/>
  <c r="Q56" i="49"/>
  <c r="R56" i="49"/>
  <c r="S56" i="49"/>
  <c r="U56" i="49"/>
  <c r="V56" i="49"/>
  <c r="W56" i="49"/>
  <c r="X56" i="49"/>
  <c r="Y56" i="49"/>
  <c r="Z56" i="49"/>
  <c r="AA56" i="49"/>
  <c r="AC56" i="49"/>
  <c r="AD56" i="49"/>
  <c r="AE56" i="49"/>
  <c r="AF56" i="49"/>
  <c r="AG56" i="49"/>
  <c r="AH56" i="49"/>
  <c r="AI56" i="49"/>
  <c r="AJ56" i="49"/>
  <c r="AK56" i="49"/>
  <c r="AM56" i="49"/>
  <c r="AN56" i="49"/>
  <c r="AO56" i="49"/>
  <c r="AP56" i="49"/>
  <c r="AR56" i="49"/>
  <c r="AS56" i="49"/>
  <c r="AT56" i="49"/>
  <c r="AU56" i="49"/>
  <c r="AW56" i="49"/>
  <c r="AY56" i="49"/>
  <c r="A57" i="49"/>
  <c r="B57" i="49"/>
  <c r="D57" i="49"/>
  <c r="E57" i="49"/>
  <c r="F57" i="49"/>
  <c r="G57" i="49"/>
  <c r="H57" i="49"/>
  <c r="I57" i="49"/>
  <c r="J57" i="49"/>
  <c r="K57" i="49"/>
  <c r="L57" i="49"/>
  <c r="N57" i="49"/>
  <c r="O57" i="49"/>
  <c r="Q57" i="49"/>
  <c r="R57" i="49"/>
  <c r="S57" i="49"/>
  <c r="U57" i="49"/>
  <c r="V57" i="49"/>
  <c r="W57" i="49"/>
  <c r="X57" i="49"/>
  <c r="Y57" i="49"/>
  <c r="Z57" i="49"/>
  <c r="AA57" i="49"/>
  <c r="AC57" i="49"/>
  <c r="AD57" i="49"/>
  <c r="AE57" i="49"/>
  <c r="AF57" i="49"/>
  <c r="AG57" i="49"/>
  <c r="AH57" i="49"/>
  <c r="AI57" i="49"/>
  <c r="AJ57" i="49"/>
  <c r="AK57" i="49"/>
  <c r="AM57" i="49"/>
  <c r="AN57" i="49"/>
  <c r="AO57" i="49"/>
  <c r="AP57" i="49"/>
  <c r="AR57" i="49"/>
  <c r="AS57" i="49"/>
  <c r="AT57" i="49"/>
  <c r="AU57" i="49"/>
  <c r="AW57" i="49"/>
  <c r="AY57" i="49"/>
  <c r="A58" i="49"/>
  <c r="B58" i="49"/>
  <c r="D58" i="49"/>
  <c r="E58" i="49"/>
  <c r="F58" i="49"/>
  <c r="G58" i="49"/>
  <c r="H58" i="49"/>
  <c r="I58" i="49"/>
  <c r="J58" i="49"/>
  <c r="K58" i="49"/>
  <c r="L58" i="49"/>
  <c r="N58" i="49"/>
  <c r="O58" i="49"/>
  <c r="Q58" i="49"/>
  <c r="R58" i="49"/>
  <c r="S58" i="49"/>
  <c r="U58" i="49"/>
  <c r="V58" i="49"/>
  <c r="W58" i="49"/>
  <c r="X58" i="49"/>
  <c r="Y58" i="49"/>
  <c r="Z58" i="49"/>
  <c r="AA58" i="49"/>
  <c r="AC58" i="49"/>
  <c r="AD58" i="49"/>
  <c r="AE58" i="49"/>
  <c r="AF58" i="49"/>
  <c r="AG58" i="49"/>
  <c r="AH58" i="49"/>
  <c r="AI58" i="49"/>
  <c r="AJ58" i="49"/>
  <c r="AK58" i="49"/>
  <c r="AM58" i="49"/>
  <c r="AN58" i="49"/>
  <c r="AO58" i="49"/>
  <c r="AP58" i="49"/>
  <c r="AR58" i="49"/>
  <c r="AS58" i="49"/>
  <c r="AT58" i="49"/>
  <c r="AU58" i="49"/>
  <c r="AW58" i="49"/>
  <c r="AY58" i="49"/>
  <c r="A59" i="49"/>
  <c r="B59" i="49"/>
  <c r="D59" i="49"/>
  <c r="E59" i="49"/>
  <c r="F59" i="49"/>
  <c r="G59" i="49"/>
  <c r="H59" i="49"/>
  <c r="I59" i="49"/>
  <c r="J59" i="49"/>
  <c r="K59" i="49"/>
  <c r="L59" i="49"/>
  <c r="N59" i="49"/>
  <c r="O59" i="49"/>
  <c r="Q59" i="49"/>
  <c r="R59" i="49"/>
  <c r="S59" i="49"/>
  <c r="U59" i="49"/>
  <c r="V59" i="49"/>
  <c r="W59" i="49"/>
  <c r="X59" i="49"/>
  <c r="Y59" i="49"/>
  <c r="Z59" i="49"/>
  <c r="AA59" i="49"/>
  <c r="AC59" i="49"/>
  <c r="AD59" i="49"/>
  <c r="AE59" i="49"/>
  <c r="AF59" i="49"/>
  <c r="AG59" i="49"/>
  <c r="AH59" i="49"/>
  <c r="AI59" i="49"/>
  <c r="AJ59" i="49"/>
  <c r="AK59" i="49"/>
  <c r="AM59" i="49"/>
  <c r="AN59" i="49"/>
  <c r="AO59" i="49"/>
  <c r="AP59" i="49"/>
  <c r="AR59" i="49"/>
  <c r="AS59" i="49"/>
  <c r="AT59" i="49"/>
  <c r="AU59" i="49"/>
  <c r="AW59" i="49"/>
  <c r="AY59" i="49"/>
  <c r="A60" i="49"/>
  <c r="B60" i="49"/>
  <c r="D60" i="49"/>
  <c r="E60" i="49"/>
  <c r="F60" i="49"/>
  <c r="G60" i="49"/>
  <c r="H60" i="49"/>
  <c r="I60" i="49"/>
  <c r="J60" i="49"/>
  <c r="K60" i="49"/>
  <c r="L60" i="49"/>
  <c r="N60" i="49"/>
  <c r="O60" i="49"/>
  <c r="Q60" i="49"/>
  <c r="R60" i="49"/>
  <c r="S60" i="49"/>
  <c r="U60" i="49"/>
  <c r="V60" i="49"/>
  <c r="W60" i="49"/>
  <c r="X60" i="49"/>
  <c r="Y60" i="49"/>
  <c r="Z60" i="49"/>
  <c r="AA60" i="49"/>
  <c r="AC60" i="49"/>
  <c r="AD60" i="49"/>
  <c r="AE60" i="49"/>
  <c r="AF60" i="49"/>
  <c r="AG60" i="49"/>
  <c r="AH60" i="49"/>
  <c r="AI60" i="49"/>
  <c r="AJ60" i="49"/>
  <c r="AK60" i="49"/>
  <c r="AM60" i="49"/>
  <c r="AN60" i="49"/>
  <c r="AO60" i="49"/>
  <c r="AP60" i="49"/>
  <c r="AR60" i="49"/>
  <c r="AS60" i="49"/>
  <c r="AT60" i="49"/>
  <c r="AU60" i="49"/>
  <c r="AW60" i="49"/>
  <c r="AY60" i="49"/>
  <c r="A61" i="49"/>
  <c r="B61" i="49"/>
  <c r="D61" i="49"/>
  <c r="E61" i="49"/>
  <c r="F61" i="49"/>
  <c r="G61" i="49"/>
  <c r="H61" i="49"/>
  <c r="I61" i="49"/>
  <c r="J61" i="49"/>
  <c r="K61" i="49"/>
  <c r="L61" i="49"/>
  <c r="N61" i="49"/>
  <c r="O61" i="49"/>
  <c r="Q61" i="49"/>
  <c r="R61" i="49"/>
  <c r="S61" i="49"/>
  <c r="U61" i="49"/>
  <c r="V61" i="49"/>
  <c r="W61" i="49"/>
  <c r="X61" i="49"/>
  <c r="Y61" i="49"/>
  <c r="Z61" i="49"/>
  <c r="AA61" i="49"/>
  <c r="AC61" i="49"/>
  <c r="AD61" i="49"/>
  <c r="AE61" i="49"/>
  <c r="AF61" i="49"/>
  <c r="AG61" i="49"/>
  <c r="AH61" i="49"/>
  <c r="AI61" i="49"/>
  <c r="AJ61" i="49"/>
  <c r="AK61" i="49"/>
  <c r="AM61" i="49"/>
  <c r="AN61" i="49"/>
  <c r="AO61" i="49"/>
  <c r="AP61" i="49"/>
  <c r="AR61" i="49"/>
  <c r="AS61" i="49"/>
  <c r="AT61" i="49"/>
  <c r="AU61" i="49"/>
  <c r="AW61" i="49"/>
  <c r="AY61" i="49"/>
  <c r="A62" i="49"/>
  <c r="B62" i="49"/>
  <c r="D62" i="49"/>
  <c r="E62" i="49"/>
  <c r="F62" i="49"/>
  <c r="G62" i="49"/>
  <c r="H62" i="49"/>
  <c r="I62" i="49"/>
  <c r="J62" i="49"/>
  <c r="K62" i="49"/>
  <c r="L62" i="49"/>
  <c r="N62" i="49"/>
  <c r="O62" i="49"/>
  <c r="Q62" i="49"/>
  <c r="R62" i="49"/>
  <c r="S62" i="49"/>
  <c r="U62" i="49"/>
  <c r="V62" i="49"/>
  <c r="W62" i="49"/>
  <c r="X62" i="49"/>
  <c r="Y62" i="49"/>
  <c r="Z62" i="49"/>
  <c r="AA62" i="49"/>
  <c r="AC62" i="49"/>
  <c r="AD62" i="49"/>
  <c r="AE62" i="49"/>
  <c r="AF62" i="49"/>
  <c r="AG62" i="49"/>
  <c r="AH62" i="49"/>
  <c r="AI62" i="49"/>
  <c r="AJ62" i="49"/>
  <c r="AK62" i="49"/>
  <c r="AM62" i="49"/>
  <c r="AN62" i="49"/>
  <c r="AO62" i="49"/>
  <c r="AP62" i="49"/>
  <c r="AR62" i="49"/>
  <c r="AS62" i="49"/>
  <c r="AT62" i="49"/>
  <c r="AU62" i="49"/>
  <c r="AW62" i="49"/>
  <c r="AY62" i="49"/>
  <c r="A63" i="49"/>
  <c r="B63" i="49"/>
  <c r="D63" i="49"/>
  <c r="E63" i="49"/>
  <c r="F63" i="49"/>
  <c r="G63" i="49"/>
  <c r="H63" i="49"/>
  <c r="I63" i="49"/>
  <c r="J63" i="49"/>
  <c r="K63" i="49"/>
  <c r="L63" i="49"/>
  <c r="N63" i="49"/>
  <c r="O63" i="49"/>
  <c r="Q63" i="49"/>
  <c r="R63" i="49"/>
  <c r="S63" i="49"/>
  <c r="U63" i="49"/>
  <c r="V63" i="49"/>
  <c r="W63" i="49"/>
  <c r="X63" i="49"/>
  <c r="Y63" i="49"/>
  <c r="Z63" i="49"/>
  <c r="AA63" i="49"/>
  <c r="AC63" i="49"/>
  <c r="AD63" i="49"/>
  <c r="AE63" i="49"/>
  <c r="AF63" i="49"/>
  <c r="AG63" i="49"/>
  <c r="AH63" i="49"/>
  <c r="AI63" i="49"/>
  <c r="AJ63" i="49"/>
  <c r="AK63" i="49"/>
  <c r="AM63" i="49"/>
  <c r="AN63" i="49"/>
  <c r="AO63" i="49"/>
  <c r="AP63" i="49"/>
  <c r="AR63" i="49"/>
  <c r="AS63" i="49"/>
  <c r="AT63" i="49"/>
  <c r="AU63" i="49"/>
  <c r="AW63" i="49"/>
  <c r="AY63" i="49"/>
  <c r="A64" i="49"/>
  <c r="B64" i="49"/>
  <c r="D64" i="49"/>
  <c r="E64" i="49"/>
  <c r="F64" i="49"/>
  <c r="G64" i="49"/>
  <c r="H64" i="49"/>
  <c r="I64" i="49"/>
  <c r="J64" i="49"/>
  <c r="K64" i="49"/>
  <c r="L64" i="49"/>
  <c r="N64" i="49"/>
  <c r="O64" i="49"/>
  <c r="Q64" i="49"/>
  <c r="R64" i="49"/>
  <c r="S64" i="49"/>
  <c r="U64" i="49"/>
  <c r="V64" i="49"/>
  <c r="W64" i="49"/>
  <c r="X64" i="49"/>
  <c r="Y64" i="49"/>
  <c r="Z64" i="49"/>
  <c r="AA64" i="49"/>
  <c r="AC64" i="49"/>
  <c r="AD64" i="49"/>
  <c r="AE64" i="49"/>
  <c r="AF64" i="49"/>
  <c r="AG64" i="49"/>
  <c r="AH64" i="49"/>
  <c r="AI64" i="49"/>
  <c r="AJ64" i="49"/>
  <c r="AK64" i="49"/>
  <c r="AM64" i="49"/>
  <c r="AN64" i="49"/>
  <c r="AO64" i="49"/>
  <c r="AP64" i="49"/>
  <c r="AR64" i="49"/>
  <c r="AS64" i="49"/>
  <c r="AT64" i="49"/>
  <c r="AU64" i="49"/>
  <c r="AW64" i="49"/>
  <c r="AY64" i="49"/>
  <c r="A65" i="49"/>
  <c r="B65" i="49"/>
  <c r="D65" i="49"/>
  <c r="E65" i="49"/>
  <c r="F65" i="49"/>
  <c r="G65" i="49"/>
  <c r="H65" i="49"/>
  <c r="I65" i="49"/>
  <c r="J65" i="49"/>
  <c r="K65" i="49"/>
  <c r="L65" i="49"/>
  <c r="N65" i="49"/>
  <c r="O65" i="49"/>
  <c r="Q65" i="49"/>
  <c r="R65" i="49"/>
  <c r="S65" i="49"/>
  <c r="U65" i="49"/>
  <c r="V65" i="49"/>
  <c r="W65" i="49"/>
  <c r="X65" i="49"/>
  <c r="Y65" i="49"/>
  <c r="Z65" i="49"/>
  <c r="AA65" i="49"/>
  <c r="AC65" i="49"/>
  <c r="AD65" i="49"/>
  <c r="AE65" i="49"/>
  <c r="AF65" i="49"/>
  <c r="AG65" i="49"/>
  <c r="AH65" i="49"/>
  <c r="AI65" i="49"/>
  <c r="AJ65" i="49"/>
  <c r="AK65" i="49"/>
  <c r="AM65" i="49"/>
  <c r="AN65" i="49"/>
  <c r="AO65" i="49"/>
  <c r="AP65" i="49"/>
  <c r="AR65" i="49"/>
  <c r="AS65" i="49"/>
  <c r="AT65" i="49"/>
  <c r="AU65" i="49"/>
  <c r="AW65" i="49"/>
  <c r="AY65" i="49"/>
  <c r="A66" i="49"/>
  <c r="B66" i="49"/>
  <c r="D66" i="49"/>
  <c r="E66" i="49"/>
  <c r="F66" i="49"/>
  <c r="G66" i="49"/>
  <c r="H66" i="49"/>
  <c r="I66" i="49"/>
  <c r="J66" i="49"/>
  <c r="K66" i="49"/>
  <c r="L66" i="49"/>
  <c r="N66" i="49"/>
  <c r="O66" i="49"/>
  <c r="Q66" i="49"/>
  <c r="R66" i="49"/>
  <c r="S66" i="49"/>
  <c r="U66" i="49"/>
  <c r="V66" i="49"/>
  <c r="W66" i="49"/>
  <c r="X66" i="49"/>
  <c r="Y66" i="49"/>
  <c r="Z66" i="49"/>
  <c r="AA66" i="49"/>
  <c r="AC66" i="49"/>
  <c r="AD66" i="49"/>
  <c r="AE66" i="49"/>
  <c r="AF66" i="49"/>
  <c r="AG66" i="49"/>
  <c r="AH66" i="49"/>
  <c r="AI66" i="49"/>
  <c r="AJ66" i="49"/>
  <c r="AK66" i="49"/>
  <c r="AM66" i="49"/>
  <c r="AN66" i="49"/>
  <c r="AO66" i="49"/>
  <c r="AP66" i="49"/>
  <c r="AR66" i="49"/>
  <c r="AS66" i="49"/>
  <c r="AT66" i="49"/>
  <c r="AU66" i="49"/>
  <c r="AW66" i="49"/>
  <c r="AY66" i="49"/>
  <c r="A67" i="49"/>
  <c r="B67" i="49"/>
  <c r="D67" i="49"/>
  <c r="E67" i="49"/>
  <c r="F67" i="49"/>
  <c r="G67" i="49"/>
  <c r="H67" i="49"/>
  <c r="I67" i="49"/>
  <c r="J67" i="49"/>
  <c r="K67" i="49"/>
  <c r="L67" i="49"/>
  <c r="N67" i="49"/>
  <c r="O67" i="49"/>
  <c r="Q67" i="49"/>
  <c r="R67" i="49"/>
  <c r="S67" i="49"/>
  <c r="U67" i="49"/>
  <c r="V67" i="49"/>
  <c r="W67" i="49"/>
  <c r="X67" i="49"/>
  <c r="Y67" i="49"/>
  <c r="Z67" i="49"/>
  <c r="AA67" i="49"/>
  <c r="AC67" i="49"/>
  <c r="AD67" i="49"/>
  <c r="AE67" i="49"/>
  <c r="AF67" i="49"/>
  <c r="AG67" i="49"/>
  <c r="AH67" i="49"/>
  <c r="AI67" i="49"/>
  <c r="AJ67" i="49"/>
  <c r="AK67" i="49"/>
  <c r="AM67" i="49"/>
  <c r="AN67" i="49"/>
  <c r="AO67" i="49"/>
  <c r="AP67" i="49"/>
  <c r="AR67" i="49"/>
  <c r="AS67" i="49"/>
  <c r="AT67" i="49"/>
  <c r="AU67" i="49"/>
  <c r="AW67" i="49"/>
  <c r="AY67" i="49"/>
  <c r="A68" i="49"/>
  <c r="B68" i="49"/>
  <c r="D68" i="49"/>
  <c r="E68" i="49"/>
  <c r="F68" i="49"/>
  <c r="G68" i="49"/>
  <c r="H68" i="49"/>
  <c r="I68" i="49"/>
  <c r="J68" i="49"/>
  <c r="K68" i="49"/>
  <c r="L68" i="49"/>
  <c r="N68" i="49"/>
  <c r="O68" i="49"/>
  <c r="Q68" i="49"/>
  <c r="R68" i="49"/>
  <c r="S68" i="49"/>
  <c r="U68" i="49"/>
  <c r="V68" i="49"/>
  <c r="W68" i="49"/>
  <c r="X68" i="49"/>
  <c r="Y68" i="49"/>
  <c r="Z68" i="49"/>
  <c r="AA68" i="49"/>
  <c r="AC68" i="49"/>
  <c r="AD68" i="49"/>
  <c r="AE68" i="49"/>
  <c r="AF68" i="49"/>
  <c r="AG68" i="49"/>
  <c r="AH68" i="49"/>
  <c r="AI68" i="49"/>
  <c r="AJ68" i="49"/>
  <c r="AK68" i="49"/>
  <c r="AM68" i="49"/>
  <c r="AN68" i="49"/>
  <c r="AO68" i="49"/>
  <c r="AP68" i="49"/>
  <c r="AR68" i="49"/>
  <c r="AS68" i="49"/>
  <c r="AT68" i="49"/>
  <c r="AU68" i="49"/>
  <c r="AW68" i="49"/>
  <c r="AY68" i="49"/>
  <c r="A69" i="49"/>
  <c r="B69" i="49"/>
  <c r="D69" i="49"/>
  <c r="E69" i="49"/>
  <c r="F69" i="49"/>
  <c r="G69" i="49"/>
  <c r="H69" i="49"/>
  <c r="I69" i="49"/>
  <c r="J69" i="49"/>
  <c r="K69" i="49"/>
  <c r="L69" i="49"/>
  <c r="N69" i="49"/>
  <c r="O69" i="49"/>
  <c r="Q69" i="49"/>
  <c r="R69" i="49"/>
  <c r="S69" i="49"/>
  <c r="U69" i="49"/>
  <c r="V69" i="49"/>
  <c r="W69" i="49"/>
  <c r="X69" i="49"/>
  <c r="Y69" i="49"/>
  <c r="Z69" i="49"/>
  <c r="AA69" i="49"/>
  <c r="AC69" i="49"/>
  <c r="AD69" i="49"/>
  <c r="AE69" i="49"/>
  <c r="AF69" i="49"/>
  <c r="AG69" i="49"/>
  <c r="AH69" i="49"/>
  <c r="AI69" i="49"/>
  <c r="AJ69" i="49"/>
  <c r="AK69" i="49"/>
  <c r="AM69" i="49"/>
  <c r="AN69" i="49"/>
  <c r="AO69" i="49"/>
  <c r="AP69" i="49"/>
  <c r="AR69" i="49"/>
  <c r="AS69" i="49"/>
  <c r="AT69" i="49"/>
  <c r="AU69" i="49"/>
  <c r="AW69" i="49"/>
  <c r="AY69" i="49"/>
  <c r="A70" i="49"/>
  <c r="B70" i="49"/>
  <c r="D70" i="49"/>
  <c r="E70" i="49"/>
  <c r="F70" i="49"/>
  <c r="G70" i="49"/>
  <c r="H70" i="49"/>
  <c r="I70" i="49"/>
  <c r="J70" i="49"/>
  <c r="K70" i="49"/>
  <c r="L70" i="49"/>
  <c r="N70" i="49"/>
  <c r="O70" i="49"/>
  <c r="Q70" i="49"/>
  <c r="R70" i="49"/>
  <c r="S70" i="49"/>
  <c r="U70" i="49"/>
  <c r="V70" i="49"/>
  <c r="W70" i="49"/>
  <c r="X70" i="49"/>
  <c r="Y70" i="49"/>
  <c r="Z70" i="49"/>
  <c r="AA70" i="49"/>
  <c r="AC70" i="49"/>
  <c r="AD70" i="49"/>
  <c r="AE70" i="49"/>
  <c r="AF70" i="49"/>
  <c r="AG70" i="49"/>
  <c r="AH70" i="49"/>
  <c r="AI70" i="49"/>
  <c r="AJ70" i="49"/>
  <c r="AK70" i="49"/>
  <c r="AM70" i="49"/>
  <c r="AN70" i="49"/>
  <c r="AO70" i="49"/>
  <c r="AP70" i="49"/>
  <c r="AR70" i="49"/>
  <c r="AS70" i="49"/>
  <c r="AT70" i="49"/>
  <c r="AU70" i="49"/>
  <c r="AW70" i="49"/>
  <c r="AY70" i="49"/>
  <c r="A71" i="49"/>
  <c r="B71" i="49"/>
  <c r="D71" i="49"/>
  <c r="E71" i="49"/>
  <c r="F71" i="49"/>
  <c r="G71" i="49"/>
  <c r="H71" i="49"/>
  <c r="I71" i="49"/>
  <c r="J71" i="49"/>
  <c r="K71" i="49"/>
  <c r="L71" i="49"/>
  <c r="N71" i="49"/>
  <c r="O71" i="49"/>
  <c r="Q71" i="49"/>
  <c r="R71" i="49"/>
  <c r="S71" i="49"/>
  <c r="U71" i="49"/>
  <c r="V71" i="49"/>
  <c r="W71" i="49"/>
  <c r="X71" i="49"/>
  <c r="Y71" i="49"/>
  <c r="Z71" i="49"/>
  <c r="AA71" i="49"/>
  <c r="AC71" i="49"/>
  <c r="AD71" i="49"/>
  <c r="AE71" i="49"/>
  <c r="AF71" i="49"/>
  <c r="AG71" i="49"/>
  <c r="AH71" i="49"/>
  <c r="AI71" i="49"/>
  <c r="AJ71" i="49"/>
  <c r="AK71" i="49"/>
  <c r="AM71" i="49"/>
  <c r="AN71" i="49"/>
  <c r="AO71" i="49"/>
  <c r="AP71" i="49"/>
  <c r="AR71" i="49"/>
  <c r="AS71" i="49"/>
  <c r="AT71" i="49"/>
  <c r="AU71" i="49"/>
  <c r="AW71" i="49"/>
  <c r="AY71" i="49"/>
  <c r="A72" i="49"/>
  <c r="B72" i="49"/>
  <c r="D72" i="49"/>
  <c r="E72" i="49"/>
  <c r="F72" i="49"/>
  <c r="G72" i="49"/>
  <c r="H72" i="49"/>
  <c r="I72" i="49"/>
  <c r="J72" i="49"/>
  <c r="K72" i="49"/>
  <c r="L72" i="49"/>
  <c r="N72" i="49"/>
  <c r="O72" i="49"/>
  <c r="Q72" i="49"/>
  <c r="R72" i="49"/>
  <c r="S72" i="49"/>
  <c r="U72" i="49"/>
  <c r="V72" i="49"/>
  <c r="W72" i="49"/>
  <c r="X72" i="49"/>
  <c r="Y72" i="49"/>
  <c r="Z72" i="49"/>
  <c r="AA72" i="49"/>
  <c r="AC72" i="49"/>
  <c r="AD72" i="49"/>
  <c r="AE72" i="49"/>
  <c r="AF72" i="49"/>
  <c r="AG72" i="49"/>
  <c r="AH72" i="49"/>
  <c r="AI72" i="49"/>
  <c r="AJ72" i="49"/>
  <c r="AK72" i="49"/>
  <c r="AM72" i="49"/>
  <c r="AN72" i="49"/>
  <c r="AO72" i="49"/>
  <c r="AP72" i="49"/>
  <c r="AR72" i="49"/>
  <c r="AS72" i="49"/>
  <c r="AT72" i="49"/>
  <c r="AU72" i="49"/>
  <c r="AW72" i="49"/>
  <c r="AY72" i="49"/>
  <c r="A73" i="49"/>
  <c r="B73" i="49"/>
  <c r="D73" i="49"/>
  <c r="E73" i="49"/>
  <c r="F73" i="49"/>
  <c r="G73" i="49"/>
  <c r="H73" i="49"/>
  <c r="I73" i="49"/>
  <c r="J73" i="49"/>
  <c r="K73" i="49"/>
  <c r="L73" i="49"/>
  <c r="N73" i="49"/>
  <c r="O73" i="49"/>
  <c r="Q73" i="49"/>
  <c r="R73" i="49"/>
  <c r="S73" i="49"/>
  <c r="U73" i="49"/>
  <c r="V73" i="49"/>
  <c r="W73" i="49"/>
  <c r="X73" i="49"/>
  <c r="Y73" i="49"/>
  <c r="Z73" i="49"/>
  <c r="AA73" i="49"/>
  <c r="AC73" i="49"/>
  <c r="AD73" i="49"/>
  <c r="AE73" i="49"/>
  <c r="AF73" i="49"/>
  <c r="AG73" i="49"/>
  <c r="AH73" i="49"/>
  <c r="AI73" i="49"/>
  <c r="AJ73" i="49"/>
  <c r="AK73" i="49"/>
  <c r="AM73" i="49"/>
  <c r="AN73" i="49"/>
  <c r="AO73" i="49"/>
  <c r="AP73" i="49"/>
  <c r="AR73" i="49"/>
  <c r="AS73" i="49"/>
  <c r="AT73" i="49"/>
  <c r="AU73" i="49"/>
  <c r="AW73" i="49"/>
  <c r="AY73" i="49"/>
  <c r="A74" i="49"/>
  <c r="B74" i="49"/>
  <c r="D74" i="49"/>
  <c r="E74" i="49"/>
  <c r="F74" i="49"/>
  <c r="G74" i="49"/>
  <c r="H74" i="49"/>
  <c r="I74" i="49"/>
  <c r="J74" i="49"/>
  <c r="K74" i="49"/>
  <c r="L74" i="49"/>
  <c r="N74" i="49"/>
  <c r="O74" i="49"/>
  <c r="Q74" i="49"/>
  <c r="R74" i="49"/>
  <c r="S74" i="49"/>
  <c r="U74" i="49"/>
  <c r="V74" i="49"/>
  <c r="W74" i="49"/>
  <c r="X74" i="49"/>
  <c r="Y74" i="49"/>
  <c r="Z74" i="49"/>
  <c r="AA74" i="49"/>
  <c r="AC74" i="49"/>
  <c r="AD74" i="49"/>
  <c r="AE74" i="49"/>
  <c r="AF74" i="49"/>
  <c r="AG74" i="49"/>
  <c r="AH74" i="49"/>
  <c r="AI74" i="49"/>
  <c r="AJ74" i="49"/>
  <c r="AK74" i="49"/>
  <c r="AM74" i="49"/>
  <c r="AN74" i="49"/>
  <c r="AO74" i="49"/>
  <c r="AP74" i="49"/>
  <c r="AR74" i="49"/>
  <c r="AS74" i="49"/>
  <c r="AT74" i="49"/>
  <c r="AU74" i="49"/>
  <c r="AW74" i="49"/>
  <c r="AY74" i="49"/>
  <c r="A75" i="49"/>
  <c r="B75" i="49"/>
  <c r="D75" i="49"/>
  <c r="E75" i="49"/>
  <c r="F75" i="49"/>
  <c r="G75" i="49"/>
  <c r="H75" i="49"/>
  <c r="I75" i="49"/>
  <c r="J75" i="49"/>
  <c r="K75" i="49"/>
  <c r="L75" i="49"/>
  <c r="N75" i="49"/>
  <c r="O75" i="49"/>
  <c r="Q75" i="49"/>
  <c r="R75" i="49"/>
  <c r="S75" i="49"/>
  <c r="U75" i="49"/>
  <c r="V75" i="49"/>
  <c r="W75" i="49"/>
  <c r="X75" i="49"/>
  <c r="Y75" i="49"/>
  <c r="Z75" i="49"/>
  <c r="AA75" i="49"/>
  <c r="AC75" i="49"/>
  <c r="AD75" i="49"/>
  <c r="AE75" i="49"/>
  <c r="AF75" i="49"/>
  <c r="AG75" i="49"/>
  <c r="AH75" i="49"/>
  <c r="AI75" i="49"/>
  <c r="AJ75" i="49"/>
  <c r="AK75" i="49"/>
  <c r="AM75" i="49"/>
  <c r="AN75" i="49"/>
  <c r="AO75" i="49"/>
  <c r="AP75" i="49"/>
  <c r="AR75" i="49"/>
  <c r="AS75" i="49"/>
  <c r="AT75" i="49"/>
  <c r="AU75" i="49"/>
  <c r="AW75" i="49"/>
  <c r="AY75" i="49"/>
  <c r="A76" i="49"/>
  <c r="B76" i="49"/>
  <c r="D76" i="49"/>
  <c r="E76" i="49"/>
  <c r="F76" i="49"/>
  <c r="G76" i="49"/>
  <c r="H76" i="49"/>
  <c r="I76" i="49"/>
  <c r="J76" i="49"/>
  <c r="K76" i="49"/>
  <c r="L76" i="49"/>
  <c r="N76" i="49"/>
  <c r="O76" i="49"/>
  <c r="Q76" i="49"/>
  <c r="R76" i="49"/>
  <c r="S76" i="49"/>
  <c r="U76" i="49"/>
  <c r="V76" i="49"/>
  <c r="W76" i="49"/>
  <c r="X76" i="49"/>
  <c r="Y76" i="49"/>
  <c r="Z76" i="49"/>
  <c r="AA76" i="49"/>
  <c r="AC76" i="49"/>
  <c r="AD76" i="49"/>
  <c r="AE76" i="49"/>
  <c r="AF76" i="49"/>
  <c r="AG76" i="49"/>
  <c r="AH76" i="49"/>
  <c r="AI76" i="49"/>
  <c r="AJ76" i="49"/>
  <c r="AK76" i="49"/>
  <c r="AM76" i="49"/>
  <c r="AN76" i="49"/>
  <c r="AO76" i="49"/>
  <c r="AP76" i="49"/>
  <c r="AR76" i="49"/>
  <c r="AS76" i="49"/>
  <c r="AT76" i="49"/>
  <c r="AU76" i="49"/>
  <c r="AW76" i="49"/>
  <c r="AY76" i="49"/>
  <c r="A77" i="49"/>
  <c r="B77" i="49"/>
  <c r="D77" i="49"/>
  <c r="E77" i="49"/>
  <c r="F77" i="49"/>
  <c r="G77" i="49"/>
  <c r="H77" i="49"/>
  <c r="I77" i="49"/>
  <c r="J77" i="49"/>
  <c r="K77" i="49"/>
  <c r="L77" i="49"/>
  <c r="N77" i="49"/>
  <c r="O77" i="49"/>
  <c r="Q77" i="49"/>
  <c r="R77" i="49"/>
  <c r="S77" i="49"/>
  <c r="U77" i="49"/>
  <c r="V77" i="49"/>
  <c r="W77" i="49"/>
  <c r="X77" i="49"/>
  <c r="Y77" i="49"/>
  <c r="Z77" i="49"/>
  <c r="AA77" i="49"/>
  <c r="AC77" i="49"/>
  <c r="AD77" i="49"/>
  <c r="AE77" i="49"/>
  <c r="AF77" i="49"/>
  <c r="AG77" i="49"/>
  <c r="AH77" i="49"/>
  <c r="AI77" i="49"/>
  <c r="AJ77" i="49"/>
  <c r="AK77" i="49"/>
  <c r="AM77" i="49"/>
  <c r="AN77" i="49"/>
  <c r="AO77" i="49"/>
  <c r="AP77" i="49"/>
  <c r="AR77" i="49"/>
  <c r="AS77" i="49"/>
  <c r="AT77" i="49"/>
  <c r="AU77" i="49"/>
  <c r="AW77" i="49"/>
  <c r="AY77" i="49"/>
  <c r="A78" i="49"/>
  <c r="B78" i="49"/>
  <c r="D78" i="49"/>
  <c r="E78" i="49"/>
  <c r="F78" i="49"/>
  <c r="G78" i="49"/>
  <c r="H78" i="49"/>
  <c r="I78" i="49"/>
  <c r="J78" i="49"/>
  <c r="K78" i="49"/>
  <c r="L78" i="49"/>
  <c r="N78" i="49"/>
  <c r="O78" i="49"/>
  <c r="Q78" i="49"/>
  <c r="R78" i="49"/>
  <c r="S78" i="49"/>
  <c r="U78" i="49"/>
  <c r="V78" i="49"/>
  <c r="W78" i="49"/>
  <c r="X78" i="49"/>
  <c r="Y78" i="49"/>
  <c r="Z78" i="49"/>
  <c r="AA78" i="49"/>
  <c r="AC78" i="49"/>
  <c r="AD78" i="49"/>
  <c r="AE78" i="49"/>
  <c r="AF78" i="49"/>
  <c r="AG78" i="49"/>
  <c r="AH78" i="49"/>
  <c r="AI78" i="49"/>
  <c r="AJ78" i="49"/>
  <c r="AK78" i="49"/>
  <c r="AM78" i="49"/>
  <c r="AN78" i="49"/>
  <c r="AO78" i="49"/>
  <c r="AP78" i="49"/>
  <c r="AR78" i="49"/>
  <c r="AS78" i="49"/>
  <c r="AT78" i="49"/>
  <c r="AU78" i="49"/>
  <c r="AW78" i="49"/>
  <c r="AY78" i="49"/>
  <c r="A79" i="49"/>
  <c r="B79" i="49"/>
  <c r="D79" i="49"/>
  <c r="E79" i="49"/>
  <c r="F79" i="49"/>
  <c r="G79" i="49"/>
  <c r="H79" i="49"/>
  <c r="I79" i="49"/>
  <c r="J79" i="49"/>
  <c r="K79" i="49"/>
  <c r="L79" i="49"/>
  <c r="N79" i="49"/>
  <c r="O79" i="49"/>
  <c r="Q79" i="49"/>
  <c r="R79" i="49"/>
  <c r="S79" i="49"/>
  <c r="U79" i="49"/>
  <c r="V79" i="49"/>
  <c r="W79" i="49"/>
  <c r="X79" i="49"/>
  <c r="Y79" i="49"/>
  <c r="Z79" i="49"/>
  <c r="AA79" i="49"/>
  <c r="AC79" i="49"/>
  <c r="AD79" i="49"/>
  <c r="AE79" i="49"/>
  <c r="AF79" i="49"/>
  <c r="AG79" i="49"/>
  <c r="AH79" i="49"/>
  <c r="AI79" i="49"/>
  <c r="AJ79" i="49"/>
  <c r="AK79" i="49"/>
  <c r="AM79" i="49"/>
  <c r="AN79" i="49"/>
  <c r="AO79" i="49"/>
  <c r="AP79" i="49"/>
  <c r="AR79" i="49"/>
  <c r="AS79" i="49"/>
  <c r="AT79" i="49"/>
  <c r="AU79" i="49"/>
  <c r="AW79" i="49"/>
  <c r="AY79" i="49"/>
  <c r="A80" i="49"/>
  <c r="B80" i="49"/>
  <c r="D80" i="49"/>
  <c r="E80" i="49"/>
  <c r="F80" i="49"/>
  <c r="G80" i="49"/>
  <c r="H80" i="49"/>
  <c r="I80" i="49"/>
  <c r="J80" i="49"/>
  <c r="K80" i="49"/>
  <c r="L80" i="49"/>
  <c r="N80" i="49"/>
  <c r="O80" i="49"/>
  <c r="Q80" i="49"/>
  <c r="R80" i="49"/>
  <c r="S80" i="49"/>
  <c r="U80" i="49"/>
  <c r="V80" i="49"/>
  <c r="W80" i="49"/>
  <c r="X80" i="49"/>
  <c r="Y80" i="49"/>
  <c r="Z80" i="49"/>
  <c r="AA80" i="49"/>
  <c r="AC80" i="49"/>
  <c r="AD80" i="49"/>
  <c r="AE80" i="49"/>
  <c r="AF80" i="49"/>
  <c r="AG80" i="49"/>
  <c r="AH80" i="49"/>
  <c r="AI80" i="49"/>
  <c r="AJ80" i="49"/>
  <c r="AK80" i="49"/>
  <c r="AM80" i="49"/>
  <c r="AN80" i="49"/>
  <c r="AO80" i="49"/>
  <c r="AP80" i="49"/>
  <c r="AR80" i="49"/>
  <c r="AS80" i="49"/>
  <c r="AT80" i="49"/>
  <c r="AU80" i="49"/>
  <c r="AW80" i="49"/>
  <c r="AY80" i="49"/>
  <c r="A81" i="49"/>
  <c r="B81" i="49"/>
  <c r="D81" i="49"/>
  <c r="E81" i="49"/>
  <c r="F81" i="49"/>
  <c r="G81" i="49"/>
  <c r="H81" i="49"/>
  <c r="I81" i="49"/>
  <c r="J81" i="49"/>
  <c r="K81" i="49"/>
  <c r="L81" i="49"/>
  <c r="N81" i="49"/>
  <c r="O81" i="49"/>
  <c r="Q81" i="49"/>
  <c r="R81" i="49"/>
  <c r="S81" i="49"/>
  <c r="U81" i="49"/>
  <c r="V81" i="49"/>
  <c r="W81" i="49"/>
  <c r="X81" i="49"/>
  <c r="Y81" i="49"/>
  <c r="Z81" i="49"/>
  <c r="AA81" i="49"/>
  <c r="AC81" i="49"/>
  <c r="AD81" i="49"/>
  <c r="AE81" i="49"/>
  <c r="AF81" i="49"/>
  <c r="AG81" i="49"/>
  <c r="AH81" i="49"/>
  <c r="AI81" i="49"/>
  <c r="AJ81" i="49"/>
  <c r="AK81" i="49"/>
  <c r="AM81" i="49"/>
  <c r="AN81" i="49"/>
  <c r="AO81" i="49"/>
  <c r="AP81" i="49"/>
  <c r="AR81" i="49"/>
  <c r="AS81" i="49"/>
  <c r="AT81" i="49"/>
  <c r="AU81" i="49"/>
  <c r="AW81" i="49"/>
  <c r="AY81" i="49"/>
  <c r="A82" i="49"/>
  <c r="B82" i="49"/>
  <c r="D82" i="49"/>
  <c r="E82" i="49"/>
  <c r="F82" i="49"/>
  <c r="G82" i="49"/>
  <c r="H82" i="49"/>
  <c r="I82" i="49"/>
  <c r="J82" i="49"/>
  <c r="K82" i="49"/>
  <c r="L82" i="49"/>
  <c r="N82" i="49"/>
  <c r="O82" i="49"/>
  <c r="Q82" i="49"/>
  <c r="R82" i="49"/>
  <c r="S82" i="49"/>
  <c r="U82" i="49"/>
  <c r="V82" i="49"/>
  <c r="W82" i="49"/>
  <c r="X82" i="49"/>
  <c r="Y82" i="49"/>
  <c r="Z82" i="49"/>
  <c r="AA82" i="49"/>
  <c r="AC82" i="49"/>
  <c r="AD82" i="49"/>
  <c r="AE82" i="49"/>
  <c r="AF82" i="49"/>
  <c r="AG82" i="49"/>
  <c r="AH82" i="49"/>
  <c r="AI82" i="49"/>
  <c r="AJ82" i="49"/>
  <c r="AK82" i="49"/>
  <c r="AM82" i="49"/>
  <c r="AN82" i="49"/>
  <c r="AO82" i="49"/>
  <c r="AP82" i="49"/>
  <c r="AR82" i="49"/>
  <c r="AS82" i="49"/>
  <c r="AT82" i="49"/>
  <c r="AU82" i="49"/>
  <c r="AW82" i="49"/>
  <c r="AY82" i="49"/>
  <c r="A83" i="49"/>
  <c r="B83" i="49"/>
  <c r="D83" i="49"/>
  <c r="E83" i="49"/>
  <c r="F83" i="49"/>
  <c r="G83" i="49"/>
  <c r="H83" i="49"/>
  <c r="I83" i="49"/>
  <c r="J83" i="49"/>
  <c r="K83" i="49"/>
  <c r="L83" i="49"/>
  <c r="N83" i="49"/>
  <c r="O83" i="49"/>
  <c r="Q83" i="49"/>
  <c r="R83" i="49"/>
  <c r="S83" i="49"/>
  <c r="U83" i="49"/>
  <c r="V83" i="49"/>
  <c r="W83" i="49"/>
  <c r="X83" i="49"/>
  <c r="Y83" i="49"/>
  <c r="Z83" i="49"/>
  <c r="AA83" i="49"/>
  <c r="AC83" i="49"/>
  <c r="AD83" i="49"/>
  <c r="AE83" i="49"/>
  <c r="AF83" i="49"/>
  <c r="AG83" i="49"/>
  <c r="AH83" i="49"/>
  <c r="AI83" i="49"/>
  <c r="AJ83" i="49"/>
  <c r="AK83" i="49"/>
  <c r="AM83" i="49"/>
  <c r="AN83" i="49"/>
  <c r="AO83" i="49"/>
  <c r="AP83" i="49"/>
  <c r="AR83" i="49"/>
  <c r="AS83" i="49"/>
  <c r="AT83" i="49"/>
  <c r="AU83" i="49"/>
  <c r="AW83" i="49"/>
  <c r="AY83" i="49"/>
  <c r="A84" i="49"/>
  <c r="B84" i="49"/>
  <c r="D84" i="49"/>
  <c r="E84" i="49"/>
  <c r="F84" i="49"/>
  <c r="G84" i="49"/>
  <c r="H84" i="49"/>
  <c r="I84" i="49"/>
  <c r="J84" i="49"/>
  <c r="K84" i="49"/>
  <c r="L84" i="49"/>
  <c r="N84" i="49"/>
  <c r="O84" i="49"/>
  <c r="Q84" i="49"/>
  <c r="R84" i="49"/>
  <c r="S84" i="49"/>
  <c r="U84" i="49"/>
  <c r="V84" i="49"/>
  <c r="W84" i="49"/>
  <c r="X84" i="49"/>
  <c r="Y84" i="49"/>
  <c r="Z84" i="49"/>
  <c r="AA84" i="49"/>
  <c r="AC84" i="49"/>
  <c r="AD84" i="49"/>
  <c r="AE84" i="49"/>
  <c r="AF84" i="49"/>
  <c r="AG84" i="49"/>
  <c r="AH84" i="49"/>
  <c r="AI84" i="49"/>
  <c r="AJ84" i="49"/>
  <c r="AK84" i="49"/>
  <c r="AM84" i="49"/>
  <c r="AN84" i="49"/>
  <c r="AO84" i="49"/>
  <c r="AP84" i="49"/>
  <c r="AR84" i="49"/>
  <c r="AS84" i="49"/>
  <c r="AT84" i="49"/>
  <c r="AU84" i="49"/>
  <c r="AW84" i="49"/>
  <c r="AY84" i="49"/>
  <c r="A85" i="49"/>
  <c r="B85" i="49"/>
  <c r="D85" i="49"/>
  <c r="E85" i="49"/>
  <c r="F85" i="49"/>
  <c r="G85" i="49"/>
  <c r="H85" i="49"/>
  <c r="I85" i="49"/>
  <c r="J85" i="49"/>
  <c r="K85" i="49"/>
  <c r="L85" i="49"/>
  <c r="N85" i="49"/>
  <c r="O85" i="49"/>
  <c r="Q85" i="49"/>
  <c r="R85" i="49"/>
  <c r="S85" i="49"/>
  <c r="U85" i="49"/>
  <c r="V85" i="49"/>
  <c r="W85" i="49"/>
  <c r="X85" i="49"/>
  <c r="Y85" i="49"/>
  <c r="Z85" i="49"/>
  <c r="AA85" i="49"/>
  <c r="AC85" i="49"/>
  <c r="AD85" i="49"/>
  <c r="AE85" i="49"/>
  <c r="AF85" i="49"/>
  <c r="AG85" i="49"/>
  <c r="AH85" i="49"/>
  <c r="AI85" i="49"/>
  <c r="AJ85" i="49"/>
  <c r="AK85" i="49"/>
  <c r="AM85" i="49"/>
  <c r="AN85" i="49"/>
  <c r="AO85" i="49"/>
  <c r="AP85" i="49"/>
  <c r="AR85" i="49"/>
  <c r="AS85" i="49"/>
  <c r="AT85" i="49"/>
  <c r="AU85" i="49"/>
  <c r="AW85" i="49"/>
  <c r="AY85" i="49"/>
  <c r="A86" i="49"/>
  <c r="B86" i="49"/>
  <c r="D86" i="49"/>
  <c r="E86" i="49"/>
  <c r="F86" i="49"/>
  <c r="G86" i="49"/>
  <c r="H86" i="49"/>
  <c r="I86" i="49"/>
  <c r="J86" i="49"/>
  <c r="K86" i="49"/>
  <c r="L86" i="49"/>
  <c r="N86" i="49"/>
  <c r="O86" i="49"/>
  <c r="Q86" i="49"/>
  <c r="R86" i="49"/>
  <c r="S86" i="49"/>
  <c r="U86" i="49"/>
  <c r="V86" i="49"/>
  <c r="W86" i="49"/>
  <c r="X86" i="49"/>
  <c r="Y86" i="49"/>
  <c r="Z86" i="49"/>
  <c r="AA86" i="49"/>
  <c r="AC86" i="49"/>
  <c r="AD86" i="49"/>
  <c r="AE86" i="49"/>
  <c r="AF86" i="49"/>
  <c r="AG86" i="49"/>
  <c r="AH86" i="49"/>
  <c r="AI86" i="49"/>
  <c r="AJ86" i="49"/>
  <c r="AK86" i="49"/>
  <c r="AM86" i="49"/>
  <c r="AN86" i="49"/>
  <c r="AO86" i="49"/>
  <c r="AP86" i="49"/>
  <c r="AR86" i="49"/>
  <c r="AS86" i="49"/>
  <c r="AT86" i="49"/>
  <c r="AU86" i="49"/>
  <c r="AW86" i="49"/>
  <c r="AY86" i="49"/>
  <c r="A87" i="49"/>
  <c r="B87" i="49"/>
  <c r="D87" i="49"/>
  <c r="E87" i="49"/>
  <c r="F87" i="49"/>
  <c r="G87" i="49"/>
  <c r="H87" i="49"/>
  <c r="I87" i="49"/>
  <c r="J87" i="49"/>
  <c r="K87" i="49"/>
  <c r="L87" i="49"/>
  <c r="N87" i="49"/>
  <c r="O87" i="49"/>
  <c r="Q87" i="49"/>
  <c r="R87" i="49"/>
  <c r="S87" i="49"/>
  <c r="U87" i="49"/>
  <c r="V87" i="49"/>
  <c r="W87" i="49"/>
  <c r="X87" i="49"/>
  <c r="Y87" i="49"/>
  <c r="Z87" i="49"/>
  <c r="AA87" i="49"/>
  <c r="AC87" i="49"/>
  <c r="AD87" i="49"/>
  <c r="AE87" i="49"/>
  <c r="AF87" i="49"/>
  <c r="AG87" i="49"/>
  <c r="AH87" i="49"/>
  <c r="AI87" i="49"/>
  <c r="AJ87" i="49"/>
  <c r="AK87" i="49"/>
  <c r="AM87" i="49"/>
  <c r="AN87" i="49"/>
  <c r="AO87" i="49"/>
  <c r="AP87" i="49"/>
  <c r="AR87" i="49"/>
  <c r="AS87" i="49"/>
  <c r="AT87" i="49"/>
  <c r="AU87" i="49"/>
  <c r="AW87" i="49"/>
  <c r="AY87" i="49"/>
  <c r="A88" i="49"/>
  <c r="B88" i="49"/>
  <c r="D88" i="49"/>
  <c r="E88" i="49"/>
  <c r="F88" i="49"/>
  <c r="G88" i="49"/>
  <c r="H88" i="49"/>
  <c r="I88" i="49"/>
  <c r="J88" i="49"/>
  <c r="K88" i="49"/>
  <c r="L88" i="49"/>
  <c r="N88" i="49"/>
  <c r="O88" i="49"/>
  <c r="Q88" i="49"/>
  <c r="R88" i="49"/>
  <c r="S88" i="49"/>
  <c r="U88" i="49"/>
  <c r="V88" i="49"/>
  <c r="W88" i="49"/>
  <c r="X88" i="49"/>
  <c r="Y88" i="49"/>
  <c r="Z88" i="49"/>
  <c r="AA88" i="49"/>
  <c r="AC88" i="49"/>
  <c r="AD88" i="49"/>
  <c r="AE88" i="49"/>
  <c r="AF88" i="49"/>
  <c r="AG88" i="49"/>
  <c r="AH88" i="49"/>
  <c r="AI88" i="49"/>
  <c r="AJ88" i="49"/>
  <c r="AK88" i="49"/>
  <c r="AM88" i="49"/>
  <c r="AN88" i="49"/>
  <c r="AO88" i="49"/>
  <c r="AP88" i="49"/>
  <c r="AR88" i="49"/>
  <c r="AS88" i="49"/>
  <c r="AT88" i="49"/>
  <c r="AU88" i="49"/>
  <c r="AW88" i="49"/>
  <c r="AY88" i="49"/>
  <c r="A89" i="49"/>
  <c r="B89" i="49"/>
  <c r="D89" i="49"/>
  <c r="E89" i="49"/>
  <c r="F89" i="49"/>
  <c r="G89" i="49"/>
  <c r="H89" i="49"/>
  <c r="I89" i="49"/>
  <c r="J89" i="49"/>
  <c r="K89" i="49"/>
  <c r="L89" i="49"/>
  <c r="N89" i="49"/>
  <c r="O89" i="49"/>
  <c r="Q89" i="49"/>
  <c r="R89" i="49"/>
  <c r="S89" i="49"/>
  <c r="U89" i="49"/>
  <c r="V89" i="49"/>
  <c r="W89" i="49"/>
  <c r="X89" i="49"/>
  <c r="Y89" i="49"/>
  <c r="Z89" i="49"/>
  <c r="AA89" i="49"/>
  <c r="AC89" i="49"/>
  <c r="AD89" i="49"/>
  <c r="AE89" i="49"/>
  <c r="AF89" i="49"/>
  <c r="AG89" i="49"/>
  <c r="AH89" i="49"/>
  <c r="AI89" i="49"/>
  <c r="AJ89" i="49"/>
  <c r="AK89" i="49"/>
  <c r="AM89" i="49"/>
  <c r="AN89" i="49"/>
  <c r="AO89" i="49"/>
  <c r="AP89" i="49"/>
  <c r="AR89" i="49"/>
  <c r="AS89" i="49"/>
  <c r="AT89" i="49"/>
  <c r="AU89" i="49"/>
  <c r="AW89" i="49"/>
  <c r="AY89" i="49"/>
  <c r="A90" i="49"/>
  <c r="B90" i="49"/>
  <c r="D90" i="49"/>
  <c r="E90" i="49"/>
  <c r="F90" i="49"/>
  <c r="G90" i="49"/>
  <c r="H90" i="49"/>
  <c r="I90" i="49"/>
  <c r="J90" i="49"/>
  <c r="K90" i="49"/>
  <c r="L90" i="49"/>
  <c r="N90" i="49"/>
  <c r="O90" i="49"/>
  <c r="Q90" i="49"/>
  <c r="R90" i="49"/>
  <c r="S90" i="49"/>
  <c r="U90" i="49"/>
  <c r="V90" i="49"/>
  <c r="W90" i="49"/>
  <c r="X90" i="49"/>
  <c r="Y90" i="49"/>
  <c r="Z90" i="49"/>
  <c r="AA90" i="49"/>
  <c r="AC90" i="49"/>
  <c r="AD90" i="49"/>
  <c r="AE90" i="49"/>
  <c r="AF90" i="49"/>
  <c r="AG90" i="49"/>
  <c r="AH90" i="49"/>
  <c r="AI90" i="49"/>
  <c r="AJ90" i="49"/>
  <c r="AK90" i="49"/>
  <c r="AM90" i="49"/>
  <c r="AN90" i="49"/>
  <c r="AO90" i="49"/>
  <c r="AP90" i="49"/>
  <c r="AR90" i="49"/>
  <c r="AS90" i="49"/>
  <c r="AT90" i="49"/>
  <c r="AU90" i="49"/>
  <c r="AW90" i="49"/>
  <c r="AY90" i="49"/>
  <c r="A91" i="49"/>
  <c r="B91" i="49"/>
  <c r="D91" i="49"/>
  <c r="E91" i="49"/>
  <c r="F91" i="49"/>
  <c r="G91" i="49"/>
  <c r="H91" i="49"/>
  <c r="I91" i="49"/>
  <c r="J91" i="49"/>
  <c r="K91" i="49"/>
  <c r="L91" i="49"/>
  <c r="N91" i="49"/>
  <c r="O91" i="49"/>
  <c r="Q91" i="49"/>
  <c r="R91" i="49"/>
  <c r="S91" i="49"/>
  <c r="U91" i="49"/>
  <c r="V91" i="49"/>
  <c r="W91" i="49"/>
  <c r="X91" i="49"/>
  <c r="Y91" i="49"/>
  <c r="Z91" i="49"/>
  <c r="AA91" i="49"/>
  <c r="AC91" i="49"/>
  <c r="AD91" i="49"/>
  <c r="AE91" i="49"/>
  <c r="AF91" i="49"/>
  <c r="AG91" i="49"/>
  <c r="AH91" i="49"/>
  <c r="AI91" i="49"/>
  <c r="AJ91" i="49"/>
  <c r="AK91" i="49"/>
  <c r="AM91" i="49"/>
  <c r="AN91" i="49"/>
  <c r="AO91" i="49"/>
  <c r="AP91" i="49"/>
  <c r="AR91" i="49"/>
  <c r="AS91" i="49"/>
  <c r="AT91" i="49"/>
  <c r="AU91" i="49"/>
  <c r="AW91" i="49"/>
  <c r="AY91" i="49"/>
  <c r="A92" i="49"/>
  <c r="B92" i="49"/>
  <c r="D92" i="49"/>
  <c r="E92" i="49"/>
  <c r="F92" i="49"/>
  <c r="G92" i="49"/>
  <c r="H92" i="49"/>
  <c r="I92" i="49"/>
  <c r="J92" i="49"/>
  <c r="K92" i="49"/>
  <c r="L92" i="49"/>
  <c r="N92" i="49"/>
  <c r="O92" i="49"/>
  <c r="Q92" i="49"/>
  <c r="R92" i="49"/>
  <c r="S92" i="49"/>
  <c r="U92" i="49"/>
  <c r="V92" i="49"/>
  <c r="W92" i="49"/>
  <c r="X92" i="49"/>
  <c r="Y92" i="49"/>
  <c r="Z92" i="49"/>
  <c r="AA92" i="49"/>
  <c r="AC92" i="49"/>
  <c r="AD92" i="49"/>
  <c r="AE92" i="49"/>
  <c r="AF92" i="49"/>
  <c r="AG92" i="49"/>
  <c r="AH92" i="49"/>
  <c r="AI92" i="49"/>
  <c r="AJ92" i="49"/>
  <c r="AK92" i="49"/>
  <c r="AM92" i="49"/>
  <c r="AN92" i="49"/>
  <c r="AO92" i="49"/>
  <c r="AP92" i="49"/>
  <c r="AR92" i="49"/>
  <c r="AS92" i="49"/>
  <c r="AT92" i="49"/>
  <c r="AU92" i="49"/>
  <c r="AW92" i="49"/>
  <c r="AY92" i="49"/>
  <c r="A93" i="49"/>
  <c r="B93" i="49"/>
  <c r="D93" i="49"/>
  <c r="E93" i="49"/>
  <c r="F93" i="49"/>
  <c r="G93" i="49"/>
  <c r="H93" i="49"/>
  <c r="I93" i="49"/>
  <c r="J93" i="49"/>
  <c r="K93" i="49"/>
  <c r="L93" i="49"/>
  <c r="N93" i="49"/>
  <c r="O93" i="49"/>
  <c r="Q93" i="49"/>
  <c r="R93" i="49"/>
  <c r="S93" i="49"/>
  <c r="U93" i="49"/>
  <c r="V93" i="49"/>
  <c r="W93" i="49"/>
  <c r="X93" i="49"/>
  <c r="Y93" i="49"/>
  <c r="Z93" i="49"/>
  <c r="AA93" i="49"/>
  <c r="AC93" i="49"/>
  <c r="AD93" i="49"/>
  <c r="AE93" i="49"/>
  <c r="AF93" i="49"/>
  <c r="AG93" i="49"/>
  <c r="AH93" i="49"/>
  <c r="AI93" i="49"/>
  <c r="AJ93" i="49"/>
  <c r="AK93" i="49"/>
  <c r="AM93" i="49"/>
  <c r="AN93" i="49"/>
  <c r="AO93" i="49"/>
  <c r="AP93" i="49"/>
  <c r="AR93" i="49"/>
  <c r="AS93" i="49"/>
  <c r="AT93" i="49"/>
  <c r="AU93" i="49"/>
  <c r="AW93" i="49"/>
  <c r="AY93" i="49"/>
  <c r="A94" i="49"/>
  <c r="B94" i="49"/>
  <c r="D94" i="49"/>
  <c r="E94" i="49"/>
  <c r="F94" i="49"/>
  <c r="G94" i="49"/>
  <c r="H94" i="49"/>
  <c r="I94" i="49"/>
  <c r="J94" i="49"/>
  <c r="K94" i="49"/>
  <c r="L94" i="49"/>
  <c r="N94" i="49"/>
  <c r="O94" i="49"/>
  <c r="Q94" i="49"/>
  <c r="R94" i="49"/>
  <c r="S94" i="49"/>
  <c r="U94" i="49"/>
  <c r="V94" i="49"/>
  <c r="W94" i="49"/>
  <c r="X94" i="49"/>
  <c r="Y94" i="49"/>
  <c r="Z94" i="49"/>
  <c r="AA94" i="49"/>
  <c r="AC94" i="49"/>
  <c r="AD94" i="49"/>
  <c r="AE94" i="49"/>
  <c r="AF94" i="49"/>
  <c r="AG94" i="49"/>
  <c r="AH94" i="49"/>
  <c r="AI94" i="49"/>
  <c r="AJ94" i="49"/>
  <c r="AK94" i="49"/>
  <c r="AM94" i="49"/>
  <c r="AN94" i="49"/>
  <c r="AO94" i="49"/>
  <c r="AP94" i="49"/>
  <c r="AR94" i="49"/>
  <c r="AS94" i="49"/>
  <c r="AT94" i="49"/>
  <c r="AU94" i="49"/>
  <c r="AW94" i="49"/>
  <c r="AY94" i="49"/>
  <c r="A95" i="49"/>
  <c r="B95" i="49"/>
  <c r="D95" i="49"/>
  <c r="E95" i="49"/>
  <c r="F95" i="49"/>
  <c r="G95" i="49"/>
  <c r="H95" i="49"/>
  <c r="I95" i="49"/>
  <c r="J95" i="49"/>
  <c r="K95" i="49"/>
  <c r="L95" i="49"/>
  <c r="N95" i="49"/>
  <c r="O95" i="49"/>
  <c r="Q95" i="49"/>
  <c r="R95" i="49"/>
  <c r="S95" i="49"/>
  <c r="U95" i="49"/>
  <c r="V95" i="49"/>
  <c r="W95" i="49"/>
  <c r="X95" i="49"/>
  <c r="Y95" i="49"/>
  <c r="Z95" i="49"/>
  <c r="AA95" i="49"/>
  <c r="AC95" i="49"/>
  <c r="AD95" i="49"/>
  <c r="AE95" i="49"/>
  <c r="AF95" i="49"/>
  <c r="AG95" i="49"/>
  <c r="AH95" i="49"/>
  <c r="AI95" i="49"/>
  <c r="AJ95" i="49"/>
  <c r="AK95" i="49"/>
  <c r="AM95" i="49"/>
  <c r="AN95" i="49"/>
  <c r="AO95" i="49"/>
  <c r="AP95" i="49"/>
  <c r="AR95" i="49"/>
  <c r="AS95" i="49"/>
  <c r="AT95" i="49"/>
  <c r="AU95" i="49"/>
  <c r="AW95" i="49"/>
  <c r="AY95" i="49"/>
  <c r="A96" i="49"/>
  <c r="B96" i="49"/>
  <c r="D96" i="49"/>
  <c r="E96" i="49"/>
  <c r="F96" i="49"/>
  <c r="G96" i="49"/>
  <c r="H96" i="49"/>
  <c r="I96" i="49"/>
  <c r="J96" i="49"/>
  <c r="K96" i="49"/>
  <c r="L96" i="49"/>
  <c r="N96" i="49"/>
  <c r="O96" i="49"/>
  <c r="Q96" i="49"/>
  <c r="R96" i="49"/>
  <c r="S96" i="49"/>
  <c r="U96" i="49"/>
  <c r="V96" i="49"/>
  <c r="W96" i="49"/>
  <c r="X96" i="49"/>
  <c r="Y96" i="49"/>
  <c r="Z96" i="49"/>
  <c r="AA96" i="49"/>
  <c r="AC96" i="49"/>
  <c r="AD96" i="49"/>
  <c r="AE96" i="49"/>
  <c r="AF96" i="49"/>
  <c r="AG96" i="49"/>
  <c r="AH96" i="49"/>
  <c r="AI96" i="49"/>
  <c r="AJ96" i="49"/>
  <c r="AK96" i="49"/>
  <c r="AM96" i="49"/>
  <c r="AN96" i="49"/>
  <c r="AO96" i="49"/>
  <c r="AP96" i="49"/>
  <c r="AR96" i="49"/>
  <c r="AS96" i="49"/>
  <c r="AT96" i="49"/>
  <c r="AU96" i="49"/>
  <c r="AW96" i="49"/>
  <c r="AY96" i="49"/>
  <c r="A97" i="49"/>
  <c r="B97" i="49"/>
  <c r="D97" i="49"/>
  <c r="E97" i="49"/>
  <c r="F97" i="49"/>
  <c r="G97" i="49"/>
  <c r="H97" i="49"/>
  <c r="I97" i="49"/>
  <c r="J97" i="49"/>
  <c r="K97" i="49"/>
  <c r="L97" i="49"/>
  <c r="N97" i="49"/>
  <c r="O97" i="49"/>
  <c r="Q97" i="49"/>
  <c r="R97" i="49"/>
  <c r="S97" i="49"/>
  <c r="U97" i="49"/>
  <c r="V97" i="49"/>
  <c r="W97" i="49"/>
  <c r="X97" i="49"/>
  <c r="Y97" i="49"/>
  <c r="Z97" i="49"/>
  <c r="AA97" i="49"/>
  <c r="AC97" i="49"/>
  <c r="AD97" i="49"/>
  <c r="AE97" i="49"/>
  <c r="AF97" i="49"/>
  <c r="AG97" i="49"/>
  <c r="AH97" i="49"/>
  <c r="AI97" i="49"/>
  <c r="AJ97" i="49"/>
  <c r="AK97" i="49"/>
  <c r="AM97" i="49"/>
  <c r="AN97" i="49"/>
  <c r="AO97" i="49"/>
  <c r="AP97" i="49"/>
  <c r="AR97" i="49"/>
  <c r="AS97" i="49"/>
  <c r="AT97" i="49"/>
  <c r="AU97" i="49"/>
  <c r="AW97" i="49"/>
  <c r="AY97" i="49"/>
  <c r="A98" i="49"/>
  <c r="B98" i="49"/>
  <c r="D98" i="49"/>
  <c r="E98" i="49"/>
  <c r="F98" i="49"/>
  <c r="G98" i="49"/>
  <c r="H98" i="49"/>
  <c r="I98" i="49"/>
  <c r="J98" i="49"/>
  <c r="K98" i="49"/>
  <c r="L98" i="49"/>
  <c r="N98" i="49"/>
  <c r="O98" i="49"/>
  <c r="Q98" i="49"/>
  <c r="R98" i="49"/>
  <c r="S98" i="49"/>
  <c r="U98" i="49"/>
  <c r="V98" i="49"/>
  <c r="W98" i="49"/>
  <c r="X98" i="49"/>
  <c r="Y98" i="49"/>
  <c r="Z98" i="49"/>
  <c r="AA98" i="49"/>
  <c r="AC98" i="49"/>
  <c r="AD98" i="49"/>
  <c r="AE98" i="49"/>
  <c r="AF98" i="49"/>
  <c r="AG98" i="49"/>
  <c r="AH98" i="49"/>
  <c r="AI98" i="49"/>
  <c r="AJ98" i="49"/>
  <c r="AK98" i="49"/>
  <c r="AM98" i="49"/>
  <c r="AN98" i="49"/>
  <c r="AO98" i="49"/>
  <c r="AP98" i="49"/>
  <c r="AR98" i="49"/>
  <c r="AS98" i="49"/>
  <c r="AT98" i="49"/>
  <c r="AU98" i="49"/>
  <c r="AW98" i="49"/>
  <c r="AY98" i="49"/>
  <c r="A99" i="49"/>
  <c r="B99" i="49"/>
  <c r="D99" i="49"/>
  <c r="E99" i="49"/>
  <c r="F99" i="49"/>
  <c r="G99" i="49"/>
  <c r="H99" i="49"/>
  <c r="I99" i="49"/>
  <c r="J99" i="49"/>
  <c r="K99" i="49"/>
  <c r="L99" i="49"/>
  <c r="N99" i="49"/>
  <c r="O99" i="49"/>
  <c r="Q99" i="49"/>
  <c r="R99" i="49"/>
  <c r="S99" i="49"/>
  <c r="U99" i="49"/>
  <c r="V99" i="49"/>
  <c r="W99" i="49"/>
  <c r="X99" i="49"/>
  <c r="Y99" i="49"/>
  <c r="Z99" i="49"/>
  <c r="AA99" i="49"/>
  <c r="AC99" i="49"/>
  <c r="AD99" i="49"/>
  <c r="AE99" i="49"/>
  <c r="AF99" i="49"/>
  <c r="AG99" i="49"/>
  <c r="AH99" i="49"/>
  <c r="AI99" i="49"/>
  <c r="AJ99" i="49"/>
  <c r="AK99" i="49"/>
  <c r="AM99" i="49"/>
  <c r="AN99" i="49"/>
  <c r="AO99" i="49"/>
  <c r="AP99" i="49"/>
  <c r="AR99" i="49"/>
  <c r="AS99" i="49"/>
  <c r="AT99" i="49"/>
  <c r="AU99" i="49"/>
  <c r="AW99" i="49"/>
  <c r="AY99" i="49"/>
  <c r="A100" i="49"/>
  <c r="B100" i="49"/>
  <c r="D100" i="49"/>
  <c r="E100" i="49"/>
  <c r="F100" i="49"/>
  <c r="G100" i="49"/>
  <c r="H100" i="49"/>
  <c r="I100" i="49"/>
  <c r="J100" i="49"/>
  <c r="K100" i="49"/>
  <c r="L100" i="49"/>
  <c r="N100" i="49"/>
  <c r="O100" i="49"/>
  <c r="Q100" i="49"/>
  <c r="R100" i="49"/>
  <c r="S100" i="49"/>
  <c r="U100" i="49"/>
  <c r="V100" i="49"/>
  <c r="W100" i="49"/>
  <c r="X100" i="49"/>
  <c r="Y100" i="49"/>
  <c r="Z100" i="49"/>
  <c r="AA100" i="49"/>
  <c r="AC100" i="49"/>
  <c r="AD100" i="49"/>
  <c r="AE100" i="49"/>
  <c r="AF100" i="49"/>
  <c r="AG100" i="49"/>
  <c r="AH100" i="49"/>
  <c r="AI100" i="49"/>
  <c r="AJ100" i="49"/>
  <c r="AK100" i="49"/>
  <c r="AM100" i="49"/>
  <c r="AN100" i="49"/>
  <c r="AO100" i="49"/>
  <c r="AP100" i="49"/>
  <c r="AR100" i="49"/>
  <c r="AS100" i="49"/>
  <c r="AT100" i="49"/>
  <c r="AU100" i="49"/>
  <c r="AW100" i="49"/>
  <c r="AY100" i="49"/>
  <c r="A101" i="49"/>
  <c r="B101" i="49"/>
  <c r="D101" i="49"/>
  <c r="E101" i="49"/>
  <c r="F101" i="49"/>
  <c r="G101" i="49"/>
  <c r="H101" i="49"/>
  <c r="I101" i="49"/>
  <c r="J101" i="49"/>
  <c r="K101" i="49"/>
  <c r="L101" i="49"/>
  <c r="N101" i="49"/>
  <c r="O101" i="49"/>
  <c r="Q101" i="49"/>
  <c r="R101" i="49"/>
  <c r="S101" i="49"/>
  <c r="U101" i="49"/>
  <c r="V101" i="49"/>
  <c r="W101" i="49"/>
  <c r="X101" i="49"/>
  <c r="Y101" i="49"/>
  <c r="Z101" i="49"/>
  <c r="AA101" i="49"/>
  <c r="AC101" i="49"/>
  <c r="AD101" i="49"/>
  <c r="AE101" i="49"/>
  <c r="AF101" i="49"/>
  <c r="AG101" i="49"/>
  <c r="AH101" i="49"/>
  <c r="AI101" i="49"/>
  <c r="AJ101" i="49"/>
  <c r="AK101" i="49"/>
  <c r="AM101" i="49"/>
  <c r="AN101" i="49"/>
  <c r="AO101" i="49"/>
  <c r="AP101" i="49"/>
  <c r="AR101" i="49"/>
  <c r="AS101" i="49"/>
  <c r="AT101" i="49"/>
  <c r="AU101" i="49"/>
  <c r="AW101" i="49"/>
  <c r="AY101" i="49"/>
  <c r="A102" i="49"/>
  <c r="B102" i="49"/>
  <c r="D102" i="49"/>
  <c r="E102" i="49"/>
  <c r="F102" i="49"/>
  <c r="G102" i="49"/>
  <c r="H102" i="49"/>
  <c r="I102" i="49"/>
  <c r="J102" i="49"/>
  <c r="K102" i="49"/>
  <c r="L102" i="49"/>
  <c r="N102" i="49"/>
  <c r="O102" i="49"/>
  <c r="Q102" i="49"/>
  <c r="R102" i="49"/>
  <c r="S102" i="49"/>
  <c r="U102" i="49"/>
  <c r="V102" i="49"/>
  <c r="W102" i="49"/>
  <c r="X102" i="49"/>
  <c r="Y102" i="49"/>
  <c r="Z102" i="49"/>
  <c r="AA102" i="49"/>
  <c r="AC102" i="49"/>
  <c r="AD102" i="49"/>
  <c r="AE102" i="49"/>
  <c r="AF102" i="49"/>
  <c r="AG102" i="49"/>
  <c r="AH102" i="49"/>
  <c r="AI102" i="49"/>
  <c r="AJ102" i="49"/>
  <c r="AK102" i="49"/>
  <c r="AM102" i="49"/>
  <c r="AN102" i="49"/>
  <c r="AO102" i="49"/>
  <c r="AP102" i="49"/>
  <c r="AR102" i="49"/>
  <c r="AS102" i="49"/>
  <c r="AT102" i="49"/>
  <c r="AU102" i="49"/>
  <c r="AW102" i="49"/>
  <c r="AY102" i="49"/>
  <c r="A103" i="49"/>
  <c r="B103" i="49"/>
  <c r="D103" i="49"/>
  <c r="E103" i="49"/>
  <c r="F103" i="49"/>
  <c r="G103" i="49"/>
  <c r="H103" i="49"/>
  <c r="I103" i="49"/>
  <c r="J103" i="49"/>
  <c r="K103" i="49"/>
  <c r="L103" i="49"/>
  <c r="N103" i="49"/>
  <c r="O103" i="49"/>
  <c r="Q103" i="49"/>
  <c r="R103" i="49"/>
  <c r="S103" i="49"/>
  <c r="U103" i="49"/>
  <c r="V103" i="49"/>
  <c r="W103" i="49"/>
  <c r="X103" i="49"/>
  <c r="Y103" i="49"/>
  <c r="Z103" i="49"/>
  <c r="AA103" i="49"/>
  <c r="AC103" i="49"/>
  <c r="AD103" i="49"/>
  <c r="AE103" i="49"/>
  <c r="AF103" i="49"/>
  <c r="AG103" i="49"/>
  <c r="AH103" i="49"/>
  <c r="AI103" i="49"/>
  <c r="AJ103" i="49"/>
  <c r="AK103" i="49"/>
  <c r="AM103" i="49"/>
  <c r="AN103" i="49"/>
  <c r="AO103" i="49"/>
  <c r="AP103" i="49"/>
  <c r="AR103" i="49"/>
  <c r="AS103" i="49"/>
  <c r="AT103" i="49"/>
  <c r="AU103" i="49"/>
  <c r="AW103" i="49"/>
  <c r="AY103" i="49"/>
  <c r="A104" i="49"/>
  <c r="B104" i="49"/>
  <c r="D104" i="49"/>
  <c r="E104" i="49"/>
  <c r="F104" i="49"/>
  <c r="G104" i="49"/>
  <c r="H104" i="49"/>
  <c r="I104" i="49"/>
  <c r="J104" i="49"/>
  <c r="K104" i="49"/>
  <c r="L104" i="49"/>
  <c r="N104" i="49"/>
  <c r="O104" i="49"/>
  <c r="Q104" i="49"/>
  <c r="R104" i="49"/>
  <c r="S104" i="49"/>
  <c r="U104" i="49"/>
  <c r="V104" i="49"/>
  <c r="W104" i="49"/>
  <c r="X104" i="49"/>
  <c r="Y104" i="49"/>
  <c r="Z104" i="49"/>
  <c r="AA104" i="49"/>
  <c r="AC104" i="49"/>
  <c r="AD104" i="49"/>
  <c r="AE104" i="49"/>
  <c r="AF104" i="49"/>
  <c r="AG104" i="49"/>
  <c r="AH104" i="49"/>
  <c r="AI104" i="49"/>
  <c r="AJ104" i="49"/>
  <c r="AK104" i="49"/>
  <c r="AM104" i="49"/>
  <c r="AN104" i="49"/>
  <c r="AO104" i="49"/>
  <c r="AP104" i="49"/>
  <c r="AR104" i="49"/>
  <c r="AS104" i="49"/>
  <c r="AT104" i="49"/>
  <c r="AU104" i="49"/>
  <c r="AW104" i="49"/>
  <c r="AY104" i="49"/>
  <c r="A105" i="49"/>
  <c r="B105" i="49"/>
  <c r="D105" i="49"/>
  <c r="E105" i="49"/>
  <c r="F105" i="49"/>
  <c r="G105" i="49"/>
  <c r="H105" i="49"/>
  <c r="I105" i="49"/>
  <c r="J105" i="49"/>
  <c r="K105" i="49"/>
  <c r="L105" i="49"/>
  <c r="N105" i="49"/>
  <c r="O105" i="49"/>
  <c r="Q105" i="49"/>
  <c r="R105" i="49"/>
  <c r="S105" i="49"/>
  <c r="U105" i="49"/>
  <c r="V105" i="49"/>
  <c r="W105" i="49"/>
  <c r="X105" i="49"/>
  <c r="Y105" i="49"/>
  <c r="Z105" i="49"/>
  <c r="AA105" i="49"/>
  <c r="AC105" i="49"/>
  <c r="AD105" i="49"/>
  <c r="AE105" i="49"/>
  <c r="AF105" i="49"/>
  <c r="AG105" i="49"/>
  <c r="AH105" i="49"/>
  <c r="AI105" i="49"/>
  <c r="AJ105" i="49"/>
  <c r="AK105" i="49"/>
  <c r="AM105" i="49"/>
  <c r="AN105" i="49"/>
  <c r="AO105" i="49"/>
  <c r="AP105" i="49"/>
  <c r="AR105" i="49"/>
  <c r="AS105" i="49"/>
  <c r="AT105" i="49"/>
  <c r="AU105" i="49"/>
  <c r="AW105" i="49"/>
  <c r="AY105" i="49"/>
  <c r="A106" i="49"/>
  <c r="B106" i="49"/>
  <c r="D106" i="49"/>
  <c r="E106" i="49"/>
  <c r="F106" i="49"/>
  <c r="G106" i="49"/>
  <c r="H106" i="49"/>
  <c r="I106" i="49"/>
  <c r="J106" i="49"/>
  <c r="K106" i="49"/>
  <c r="L106" i="49"/>
  <c r="N106" i="49"/>
  <c r="O106" i="49"/>
  <c r="Q106" i="49"/>
  <c r="R106" i="49"/>
  <c r="S106" i="49"/>
  <c r="U106" i="49"/>
  <c r="V106" i="49"/>
  <c r="W106" i="49"/>
  <c r="X106" i="49"/>
  <c r="Y106" i="49"/>
  <c r="Z106" i="49"/>
  <c r="AA106" i="49"/>
  <c r="AC106" i="49"/>
  <c r="AD106" i="49"/>
  <c r="AE106" i="49"/>
  <c r="AF106" i="49"/>
  <c r="AG106" i="49"/>
  <c r="AH106" i="49"/>
  <c r="AI106" i="49"/>
  <c r="AJ106" i="49"/>
  <c r="AK106" i="49"/>
  <c r="AM106" i="49"/>
  <c r="AN106" i="49"/>
  <c r="AO106" i="49"/>
  <c r="AP106" i="49"/>
  <c r="AR106" i="49"/>
  <c r="AS106" i="49"/>
  <c r="AT106" i="49"/>
  <c r="AU106" i="49"/>
  <c r="AW106" i="49"/>
  <c r="AY106" i="49"/>
  <c r="A107" i="49"/>
  <c r="B107" i="49"/>
  <c r="D107" i="49"/>
  <c r="E107" i="49"/>
  <c r="F107" i="49"/>
  <c r="G107" i="49"/>
  <c r="H107" i="49"/>
  <c r="I107" i="49"/>
  <c r="J107" i="49"/>
  <c r="K107" i="49"/>
  <c r="L107" i="49"/>
  <c r="N107" i="49"/>
  <c r="O107" i="49"/>
  <c r="Q107" i="49"/>
  <c r="R107" i="49"/>
  <c r="S107" i="49"/>
  <c r="U107" i="49"/>
  <c r="V107" i="49"/>
  <c r="W107" i="49"/>
  <c r="X107" i="49"/>
  <c r="Y107" i="49"/>
  <c r="Z107" i="49"/>
  <c r="AA107" i="49"/>
  <c r="AC107" i="49"/>
  <c r="AD107" i="49"/>
  <c r="AE107" i="49"/>
  <c r="AF107" i="49"/>
  <c r="AG107" i="49"/>
  <c r="AH107" i="49"/>
  <c r="AI107" i="49"/>
  <c r="AJ107" i="49"/>
  <c r="AK107" i="49"/>
  <c r="AM107" i="49"/>
  <c r="AN107" i="49"/>
  <c r="AO107" i="49"/>
  <c r="AP107" i="49"/>
  <c r="AR107" i="49"/>
  <c r="AS107" i="49"/>
  <c r="AT107" i="49"/>
  <c r="AU107" i="49"/>
  <c r="AW107" i="49"/>
  <c r="AY107" i="49"/>
  <c r="A108" i="49"/>
  <c r="B108" i="49"/>
  <c r="D108" i="49"/>
  <c r="E108" i="49"/>
  <c r="F108" i="49"/>
  <c r="G108" i="49"/>
  <c r="H108" i="49"/>
  <c r="I108" i="49"/>
  <c r="J108" i="49"/>
  <c r="K108" i="49"/>
  <c r="L108" i="49"/>
  <c r="N108" i="49"/>
  <c r="O108" i="49"/>
  <c r="Q108" i="49"/>
  <c r="R108" i="49"/>
  <c r="S108" i="49"/>
  <c r="U108" i="49"/>
  <c r="V108" i="49"/>
  <c r="W108" i="49"/>
  <c r="X108" i="49"/>
  <c r="Y108" i="49"/>
  <c r="Z108" i="49"/>
  <c r="AA108" i="49"/>
  <c r="AC108" i="49"/>
  <c r="AD108" i="49"/>
  <c r="AE108" i="49"/>
  <c r="AF108" i="49"/>
  <c r="AG108" i="49"/>
  <c r="AH108" i="49"/>
  <c r="AI108" i="49"/>
  <c r="AJ108" i="49"/>
  <c r="AK108" i="49"/>
  <c r="AM108" i="49"/>
  <c r="AN108" i="49"/>
  <c r="AO108" i="49"/>
  <c r="AP108" i="49"/>
  <c r="AR108" i="49"/>
  <c r="AS108" i="49"/>
  <c r="AT108" i="49"/>
  <c r="AU108" i="49"/>
  <c r="AW108" i="49"/>
  <c r="AY108" i="49"/>
  <c r="A109" i="49"/>
  <c r="B109" i="49"/>
  <c r="D109" i="49"/>
  <c r="E109" i="49"/>
  <c r="F109" i="49"/>
  <c r="G109" i="49"/>
  <c r="H109" i="49"/>
  <c r="I109" i="49"/>
  <c r="J109" i="49"/>
  <c r="K109" i="49"/>
  <c r="L109" i="49"/>
  <c r="N109" i="49"/>
  <c r="O109" i="49"/>
  <c r="Q109" i="49"/>
  <c r="R109" i="49"/>
  <c r="S109" i="49"/>
  <c r="U109" i="49"/>
  <c r="V109" i="49"/>
  <c r="W109" i="49"/>
  <c r="X109" i="49"/>
  <c r="Y109" i="49"/>
  <c r="Z109" i="49"/>
  <c r="AA109" i="49"/>
  <c r="AC109" i="49"/>
  <c r="AD109" i="49"/>
  <c r="AE109" i="49"/>
  <c r="AF109" i="49"/>
  <c r="AG109" i="49"/>
  <c r="AH109" i="49"/>
  <c r="AI109" i="49"/>
  <c r="AJ109" i="49"/>
  <c r="AK109" i="49"/>
  <c r="AM109" i="49"/>
  <c r="AN109" i="49"/>
  <c r="AO109" i="49"/>
  <c r="AP109" i="49"/>
  <c r="AR109" i="49"/>
  <c r="AS109" i="49"/>
  <c r="AT109" i="49"/>
  <c r="AU109" i="49"/>
  <c r="AW109" i="49"/>
  <c r="AY109" i="49"/>
  <c r="A110" i="49"/>
  <c r="B110" i="49"/>
  <c r="D110" i="49"/>
  <c r="E110" i="49"/>
  <c r="F110" i="49"/>
  <c r="G110" i="49"/>
  <c r="H110" i="49"/>
  <c r="I110" i="49"/>
  <c r="J110" i="49"/>
  <c r="K110" i="49"/>
  <c r="L110" i="49"/>
  <c r="N110" i="49"/>
  <c r="O110" i="49"/>
  <c r="Q110" i="49"/>
  <c r="R110" i="49"/>
  <c r="S110" i="49"/>
  <c r="U110" i="49"/>
  <c r="V110" i="49"/>
  <c r="W110" i="49"/>
  <c r="X110" i="49"/>
  <c r="Y110" i="49"/>
  <c r="Z110" i="49"/>
  <c r="AA110" i="49"/>
  <c r="AC110" i="49"/>
  <c r="AD110" i="49"/>
  <c r="AE110" i="49"/>
  <c r="AF110" i="49"/>
  <c r="AG110" i="49"/>
  <c r="AH110" i="49"/>
  <c r="AI110" i="49"/>
  <c r="AJ110" i="49"/>
  <c r="AK110" i="49"/>
  <c r="AM110" i="49"/>
  <c r="AN110" i="49"/>
  <c r="AO110" i="49"/>
  <c r="AP110" i="49"/>
  <c r="AR110" i="49"/>
  <c r="AS110" i="49"/>
  <c r="AT110" i="49"/>
  <c r="AU110" i="49"/>
  <c r="AW110" i="49"/>
  <c r="AY110" i="49"/>
  <c r="A111" i="49"/>
  <c r="B111" i="49"/>
  <c r="D111" i="49"/>
  <c r="E111" i="49"/>
  <c r="F111" i="49"/>
  <c r="G111" i="49"/>
  <c r="H111" i="49"/>
  <c r="I111" i="49"/>
  <c r="J111" i="49"/>
  <c r="K111" i="49"/>
  <c r="L111" i="49"/>
  <c r="N111" i="49"/>
  <c r="O111" i="49"/>
  <c r="Q111" i="49"/>
  <c r="R111" i="49"/>
  <c r="S111" i="49"/>
  <c r="U111" i="49"/>
  <c r="V111" i="49"/>
  <c r="W111" i="49"/>
  <c r="X111" i="49"/>
  <c r="Y111" i="49"/>
  <c r="Z111" i="49"/>
  <c r="AA111" i="49"/>
  <c r="AC111" i="49"/>
  <c r="AD111" i="49"/>
  <c r="AE111" i="49"/>
  <c r="AF111" i="49"/>
  <c r="AG111" i="49"/>
  <c r="AH111" i="49"/>
  <c r="AI111" i="49"/>
  <c r="AJ111" i="49"/>
  <c r="AK111" i="49"/>
  <c r="AM111" i="49"/>
  <c r="AN111" i="49"/>
  <c r="AO111" i="49"/>
  <c r="AP111" i="49"/>
  <c r="AR111" i="49"/>
  <c r="AS111" i="49"/>
  <c r="AT111" i="49"/>
  <c r="AU111" i="49"/>
  <c r="AW111" i="49"/>
  <c r="AY111" i="49"/>
  <c r="A112" i="49"/>
  <c r="B112" i="49"/>
  <c r="D112" i="49"/>
  <c r="E112" i="49"/>
  <c r="F112" i="49"/>
  <c r="G112" i="49"/>
  <c r="H112" i="49"/>
  <c r="I112" i="49"/>
  <c r="J112" i="49"/>
  <c r="K112" i="49"/>
  <c r="L112" i="49"/>
  <c r="N112" i="49"/>
  <c r="O112" i="49"/>
  <c r="Q112" i="49"/>
  <c r="R112" i="49"/>
  <c r="S112" i="49"/>
  <c r="U112" i="49"/>
  <c r="V112" i="49"/>
  <c r="W112" i="49"/>
  <c r="X112" i="49"/>
  <c r="Y112" i="49"/>
  <c r="Z112" i="49"/>
  <c r="AA112" i="49"/>
  <c r="AC112" i="49"/>
  <c r="AD112" i="49"/>
  <c r="AE112" i="49"/>
  <c r="AF112" i="49"/>
  <c r="AG112" i="49"/>
  <c r="AH112" i="49"/>
  <c r="AI112" i="49"/>
  <c r="AJ112" i="49"/>
  <c r="AK112" i="49"/>
  <c r="AM112" i="49"/>
  <c r="AN112" i="49"/>
  <c r="AO112" i="49"/>
  <c r="AP112" i="49"/>
  <c r="AR112" i="49"/>
  <c r="AS112" i="49"/>
  <c r="AT112" i="49"/>
  <c r="AU112" i="49"/>
  <c r="AW112" i="49"/>
  <c r="AY112" i="49"/>
  <c r="A113" i="49"/>
  <c r="B113" i="49"/>
  <c r="D113" i="49"/>
  <c r="E113" i="49"/>
  <c r="F113" i="49"/>
  <c r="G113" i="49"/>
  <c r="H113" i="49"/>
  <c r="I113" i="49"/>
  <c r="J113" i="49"/>
  <c r="K113" i="49"/>
  <c r="L113" i="49"/>
  <c r="N113" i="49"/>
  <c r="O113" i="49"/>
  <c r="Q113" i="49"/>
  <c r="R113" i="49"/>
  <c r="S113" i="49"/>
  <c r="U113" i="49"/>
  <c r="V113" i="49"/>
  <c r="W113" i="49"/>
  <c r="X113" i="49"/>
  <c r="Y113" i="49"/>
  <c r="Z113" i="49"/>
  <c r="AA113" i="49"/>
  <c r="AC113" i="49"/>
  <c r="AD113" i="49"/>
  <c r="AE113" i="49"/>
  <c r="AF113" i="49"/>
  <c r="AG113" i="49"/>
  <c r="AH113" i="49"/>
  <c r="AI113" i="49"/>
  <c r="AJ113" i="49"/>
  <c r="AK113" i="49"/>
  <c r="AM113" i="49"/>
  <c r="AN113" i="49"/>
  <c r="AO113" i="49"/>
  <c r="AP113" i="49"/>
  <c r="AR113" i="49"/>
  <c r="AS113" i="49"/>
  <c r="AT113" i="49"/>
  <c r="AU113" i="49"/>
  <c r="AW113" i="49"/>
  <c r="AY113" i="49"/>
  <c r="A114" i="49"/>
  <c r="B114" i="49"/>
  <c r="D114" i="49"/>
  <c r="E114" i="49"/>
  <c r="F114" i="49"/>
  <c r="G114" i="49"/>
  <c r="H114" i="49"/>
  <c r="I114" i="49"/>
  <c r="J114" i="49"/>
  <c r="K114" i="49"/>
  <c r="L114" i="49"/>
  <c r="N114" i="49"/>
  <c r="O114" i="49"/>
  <c r="Q114" i="49"/>
  <c r="R114" i="49"/>
  <c r="S114" i="49"/>
  <c r="U114" i="49"/>
  <c r="V114" i="49"/>
  <c r="W114" i="49"/>
  <c r="X114" i="49"/>
  <c r="Y114" i="49"/>
  <c r="Z114" i="49"/>
  <c r="AA114" i="49"/>
  <c r="AC114" i="49"/>
  <c r="AD114" i="49"/>
  <c r="AE114" i="49"/>
  <c r="AF114" i="49"/>
  <c r="AG114" i="49"/>
  <c r="AH114" i="49"/>
  <c r="AI114" i="49"/>
  <c r="AJ114" i="49"/>
  <c r="AK114" i="49"/>
  <c r="AM114" i="49"/>
  <c r="AN114" i="49"/>
  <c r="AO114" i="49"/>
  <c r="AP114" i="49"/>
  <c r="AR114" i="49"/>
  <c r="AS114" i="49"/>
  <c r="AT114" i="49"/>
  <c r="AU114" i="49"/>
  <c r="AW114" i="49"/>
  <c r="AY114" i="49"/>
  <c r="A115" i="49"/>
  <c r="B115" i="49"/>
  <c r="D115" i="49"/>
  <c r="E115" i="49"/>
  <c r="F115" i="49"/>
  <c r="G115" i="49"/>
  <c r="H115" i="49"/>
  <c r="I115" i="49"/>
  <c r="J115" i="49"/>
  <c r="K115" i="49"/>
  <c r="L115" i="49"/>
  <c r="N115" i="49"/>
  <c r="O115" i="49"/>
  <c r="Q115" i="49"/>
  <c r="R115" i="49"/>
  <c r="S115" i="49"/>
  <c r="U115" i="49"/>
  <c r="V115" i="49"/>
  <c r="W115" i="49"/>
  <c r="X115" i="49"/>
  <c r="Y115" i="49"/>
  <c r="Z115" i="49"/>
  <c r="AA115" i="49"/>
  <c r="AC115" i="49"/>
  <c r="AD115" i="49"/>
  <c r="AE115" i="49"/>
  <c r="AF115" i="49"/>
  <c r="AG115" i="49"/>
  <c r="AH115" i="49"/>
  <c r="AI115" i="49"/>
  <c r="AJ115" i="49"/>
  <c r="AK115" i="49"/>
  <c r="AM115" i="49"/>
  <c r="AN115" i="49"/>
  <c r="AO115" i="49"/>
  <c r="AP115" i="49"/>
  <c r="AR115" i="49"/>
  <c r="AS115" i="49"/>
  <c r="AT115" i="49"/>
  <c r="AU115" i="49"/>
  <c r="AW115" i="49"/>
  <c r="AY115" i="49"/>
  <c r="A116" i="49"/>
  <c r="B116" i="49"/>
  <c r="D116" i="49"/>
  <c r="E116" i="49"/>
  <c r="F116" i="49"/>
  <c r="G116" i="49"/>
  <c r="H116" i="49"/>
  <c r="I116" i="49"/>
  <c r="J116" i="49"/>
  <c r="K116" i="49"/>
  <c r="L116" i="49"/>
  <c r="N116" i="49"/>
  <c r="O116" i="49"/>
  <c r="Q116" i="49"/>
  <c r="R116" i="49"/>
  <c r="S116" i="49"/>
  <c r="U116" i="49"/>
  <c r="V116" i="49"/>
  <c r="W116" i="49"/>
  <c r="X116" i="49"/>
  <c r="Y116" i="49"/>
  <c r="Z116" i="49"/>
  <c r="AA116" i="49"/>
  <c r="AC116" i="49"/>
  <c r="AD116" i="49"/>
  <c r="AE116" i="49"/>
  <c r="AF116" i="49"/>
  <c r="AG116" i="49"/>
  <c r="AH116" i="49"/>
  <c r="AI116" i="49"/>
  <c r="AJ116" i="49"/>
  <c r="AK116" i="49"/>
  <c r="AM116" i="49"/>
  <c r="AN116" i="49"/>
  <c r="AO116" i="49"/>
  <c r="AP116" i="49"/>
  <c r="AR116" i="49"/>
  <c r="AS116" i="49"/>
  <c r="AT116" i="49"/>
  <c r="AU116" i="49"/>
  <c r="AW116" i="49"/>
  <c r="AY116" i="49"/>
  <c r="A117" i="49"/>
  <c r="B117" i="49"/>
  <c r="D117" i="49"/>
  <c r="E117" i="49"/>
  <c r="F117" i="49"/>
  <c r="G117" i="49"/>
  <c r="H117" i="49"/>
  <c r="I117" i="49"/>
  <c r="J117" i="49"/>
  <c r="K117" i="49"/>
  <c r="L117" i="49"/>
  <c r="N117" i="49"/>
  <c r="O117" i="49"/>
  <c r="Q117" i="49"/>
  <c r="R117" i="49"/>
  <c r="S117" i="49"/>
  <c r="U117" i="49"/>
  <c r="V117" i="49"/>
  <c r="W117" i="49"/>
  <c r="X117" i="49"/>
  <c r="Y117" i="49"/>
  <c r="Z117" i="49"/>
  <c r="AA117" i="49"/>
  <c r="AC117" i="49"/>
  <c r="AD117" i="49"/>
  <c r="AE117" i="49"/>
  <c r="AF117" i="49"/>
  <c r="AG117" i="49"/>
  <c r="AH117" i="49"/>
  <c r="AI117" i="49"/>
  <c r="AJ117" i="49"/>
  <c r="AK117" i="49"/>
  <c r="AM117" i="49"/>
  <c r="AN117" i="49"/>
  <c r="AO117" i="49"/>
  <c r="AP117" i="49"/>
  <c r="AR117" i="49"/>
  <c r="AS117" i="49"/>
  <c r="AT117" i="49"/>
  <c r="AU117" i="49"/>
  <c r="AW117" i="49"/>
  <c r="AY117" i="49"/>
  <c r="A118" i="49"/>
  <c r="B118" i="49"/>
  <c r="D118" i="49"/>
  <c r="E118" i="49"/>
  <c r="F118" i="49"/>
  <c r="G118" i="49"/>
  <c r="H118" i="49"/>
  <c r="I118" i="49"/>
  <c r="J118" i="49"/>
  <c r="K118" i="49"/>
  <c r="L118" i="49"/>
  <c r="N118" i="49"/>
  <c r="O118" i="49"/>
  <c r="Q118" i="49"/>
  <c r="R118" i="49"/>
  <c r="S118" i="49"/>
  <c r="U118" i="49"/>
  <c r="V118" i="49"/>
  <c r="W118" i="49"/>
  <c r="X118" i="49"/>
  <c r="Y118" i="49"/>
  <c r="Z118" i="49"/>
  <c r="AA118" i="49"/>
  <c r="AC118" i="49"/>
  <c r="AD118" i="49"/>
  <c r="AE118" i="49"/>
  <c r="AF118" i="49"/>
  <c r="AG118" i="49"/>
  <c r="AH118" i="49"/>
  <c r="AI118" i="49"/>
  <c r="AJ118" i="49"/>
  <c r="AK118" i="49"/>
  <c r="AM118" i="49"/>
  <c r="AN118" i="49"/>
  <c r="AO118" i="49"/>
  <c r="AP118" i="49"/>
  <c r="AR118" i="49"/>
  <c r="AS118" i="49"/>
  <c r="AT118" i="49"/>
  <c r="AU118" i="49"/>
  <c r="AW118" i="49"/>
  <c r="AY118" i="49"/>
  <c r="A119" i="49"/>
  <c r="B119" i="49"/>
  <c r="D119" i="49"/>
  <c r="E119" i="49"/>
  <c r="F119" i="49"/>
  <c r="G119" i="49"/>
  <c r="H119" i="49"/>
  <c r="I119" i="49"/>
  <c r="J119" i="49"/>
  <c r="K119" i="49"/>
  <c r="L119" i="49"/>
  <c r="N119" i="49"/>
  <c r="O119" i="49"/>
  <c r="Q119" i="49"/>
  <c r="R119" i="49"/>
  <c r="S119" i="49"/>
  <c r="U119" i="49"/>
  <c r="V119" i="49"/>
  <c r="W119" i="49"/>
  <c r="X119" i="49"/>
  <c r="Y119" i="49"/>
  <c r="Z119" i="49"/>
  <c r="AA119" i="49"/>
  <c r="AC119" i="49"/>
  <c r="AD119" i="49"/>
  <c r="AE119" i="49"/>
  <c r="AF119" i="49"/>
  <c r="AG119" i="49"/>
  <c r="AH119" i="49"/>
  <c r="AI119" i="49"/>
  <c r="AJ119" i="49"/>
  <c r="AK119" i="49"/>
  <c r="AM119" i="49"/>
  <c r="AN119" i="49"/>
  <c r="AO119" i="49"/>
  <c r="AP119" i="49"/>
  <c r="AR119" i="49"/>
  <c r="AS119" i="49"/>
  <c r="AT119" i="49"/>
  <c r="AU119" i="49"/>
  <c r="AW119" i="49"/>
  <c r="AY119" i="49"/>
  <c r="A120" i="49"/>
  <c r="B120" i="49"/>
  <c r="D120" i="49"/>
  <c r="E120" i="49"/>
  <c r="F120" i="49"/>
  <c r="G120" i="49"/>
  <c r="H120" i="49"/>
  <c r="I120" i="49"/>
  <c r="J120" i="49"/>
  <c r="K120" i="49"/>
  <c r="L120" i="49"/>
  <c r="N120" i="49"/>
  <c r="O120" i="49"/>
  <c r="Q120" i="49"/>
  <c r="R120" i="49"/>
  <c r="S120" i="49"/>
  <c r="U120" i="49"/>
  <c r="V120" i="49"/>
  <c r="W120" i="49"/>
  <c r="X120" i="49"/>
  <c r="Y120" i="49"/>
  <c r="Z120" i="49"/>
  <c r="AA120" i="49"/>
  <c r="AC120" i="49"/>
  <c r="AD120" i="49"/>
  <c r="AE120" i="49"/>
  <c r="AF120" i="49"/>
  <c r="AG120" i="49"/>
  <c r="AH120" i="49"/>
  <c r="AI120" i="49"/>
  <c r="AJ120" i="49"/>
  <c r="AK120" i="49"/>
  <c r="AM120" i="49"/>
  <c r="AN120" i="49"/>
  <c r="AO120" i="49"/>
  <c r="AP120" i="49"/>
  <c r="AR120" i="49"/>
  <c r="AS120" i="49"/>
  <c r="AT120" i="49"/>
  <c r="AU120" i="49"/>
  <c r="AW120" i="49"/>
  <c r="AY120" i="49"/>
  <c r="A121" i="49"/>
  <c r="B121" i="49"/>
  <c r="D121" i="49"/>
  <c r="E121" i="49"/>
  <c r="F121" i="49"/>
  <c r="G121" i="49"/>
  <c r="H121" i="49"/>
  <c r="I121" i="49"/>
  <c r="J121" i="49"/>
  <c r="K121" i="49"/>
  <c r="L121" i="49"/>
  <c r="N121" i="49"/>
  <c r="O121" i="49"/>
  <c r="Q121" i="49"/>
  <c r="R121" i="49"/>
  <c r="S121" i="49"/>
  <c r="U121" i="49"/>
  <c r="V121" i="49"/>
  <c r="W121" i="49"/>
  <c r="X121" i="49"/>
  <c r="Y121" i="49"/>
  <c r="Z121" i="49"/>
  <c r="AA121" i="49"/>
  <c r="AC121" i="49"/>
  <c r="AD121" i="49"/>
  <c r="AE121" i="49"/>
  <c r="AF121" i="49"/>
  <c r="AG121" i="49"/>
  <c r="AH121" i="49"/>
  <c r="AI121" i="49"/>
  <c r="AJ121" i="49"/>
  <c r="AK121" i="49"/>
  <c r="AM121" i="49"/>
  <c r="AN121" i="49"/>
  <c r="AO121" i="49"/>
  <c r="AP121" i="49"/>
  <c r="AR121" i="49"/>
  <c r="AS121" i="49"/>
  <c r="AT121" i="49"/>
  <c r="AU121" i="49"/>
  <c r="AW121" i="49"/>
  <c r="AY121" i="49"/>
  <c r="A122" i="49"/>
  <c r="B122" i="49"/>
  <c r="D122" i="49"/>
  <c r="E122" i="49"/>
  <c r="F122" i="49"/>
  <c r="G122" i="49"/>
  <c r="H122" i="49"/>
  <c r="I122" i="49"/>
  <c r="J122" i="49"/>
  <c r="K122" i="49"/>
  <c r="L122" i="49"/>
  <c r="N122" i="49"/>
  <c r="O122" i="49"/>
  <c r="Q122" i="49"/>
  <c r="R122" i="49"/>
  <c r="S122" i="49"/>
  <c r="U122" i="49"/>
  <c r="V122" i="49"/>
  <c r="W122" i="49"/>
  <c r="X122" i="49"/>
  <c r="Y122" i="49"/>
  <c r="Z122" i="49"/>
  <c r="AA122" i="49"/>
  <c r="AC122" i="49"/>
  <c r="AD122" i="49"/>
  <c r="AE122" i="49"/>
  <c r="AF122" i="49"/>
  <c r="AG122" i="49"/>
  <c r="AH122" i="49"/>
  <c r="AI122" i="49"/>
  <c r="AJ122" i="49"/>
  <c r="AK122" i="49"/>
  <c r="AM122" i="49"/>
  <c r="AN122" i="49"/>
  <c r="AO122" i="49"/>
  <c r="AP122" i="49"/>
  <c r="AR122" i="49"/>
  <c r="AS122" i="49"/>
  <c r="AT122" i="49"/>
  <c r="AU122" i="49"/>
  <c r="AW122" i="49"/>
  <c r="AY122" i="49"/>
  <c r="A123" i="49"/>
  <c r="B123" i="49"/>
  <c r="D123" i="49"/>
  <c r="E123" i="49"/>
  <c r="F123" i="49"/>
  <c r="G123" i="49"/>
  <c r="H123" i="49"/>
  <c r="I123" i="49"/>
  <c r="J123" i="49"/>
  <c r="K123" i="49"/>
  <c r="L123" i="49"/>
  <c r="N123" i="49"/>
  <c r="O123" i="49"/>
  <c r="Q123" i="49"/>
  <c r="R123" i="49"/>
  <c r="S123" i="49"/>
  <c r="U123" i="49"/>
  <c r="V123" i="49"/>
  <c r="W123" i="49"/>
  <c r="X123" i="49"/>
  <c r="Y123" i="49"/>
  <c r="Z123" i="49"/>
  <c r="AA123" i="49"/>
  <c r="AC123" i="49"/>
  <c r="AD123" i="49"/>
  <c r="AE123" i="49"/>
  <c r="AF123" i="49"/>
  <c r="AG123" i="49"/>
  <c r="AH123" i="49"/>
  <c r="AI123" i="49"/>
  <c r="AJ123" i="49"/>
  <c r="AK123" i="49"/>
  <c r="AM123" i="49"/>
  <c r="AN123" i="49"/>
  <c r="AO123" i="49"/>
  <c r="AP123" i="49"/>
  <c r="AR123" i="49"/>
  <c r="AS123" i="49"/>
  <c r="AT123" i="49"/>
  <c r="AU123" i="49"/>
  <c r="AW123" i="49"/>
  <c r="AY123" i="49"/>
  <c r="A124" i="49"/>
  <c r="B124" i="49"/>
  <c r="D124" i="49"/>
  <c r="E124" i="49"/>
  <c r="F124" i="49"/>
  <c r="G124" i="49"/>
  <c r="H124" i="49"/>
  <c r="I124" i="49"/>
  <c r="J124" i="49"/>
  <c r="K124" i="49"/>
  <c r="L124" i="49"/>
  <c r="N124" i="49"/>
  <c r="O124" i="49"/>
  <c r="Q124" i="49"/>
  <c r="R124" i="49"/>
  <c r="S124" i="49"/>
  <c r="U124" i="49"/>
  <c r="V124" i="49"/>
  <c r="W124" i="49"/>
  <c r="X124" i="49"/>
  <c r="Y124" i="49"/>
  <c r="Z124" i="49"/>
  <c r="AA124" i="49"/>
  <c r="AC124" i="49"/>
  <c r="AD124" i="49"/>
  <c r="AE124" i="49"/>
  <c r="AF124" i="49"/>
  <c r="AG124" i="49"/>
  <c r="AH124" i="49"/>
  <c r="AI124" i="49"/>
  <c r="AJ124" i="49"/>
  <c r="AK124" i="49"/>
  <c r="AM124" i="49"/>
  <c r="AN124" i="49"/>
  <c r="AO124" i="49"/>
  <c r="AP124" i="49"/>
  <c r="AR124" i="49"/>
  <c r="AS124" i="49"/>
  <c r="AT124" i="49"/>
  <c r="AU124" i="49"/>
  <c r="AW124" i="49"/>
  <c r="AY124" i="49"/>
  <c r="A125" i="49"/>
  <c r="B125" i="49"/>
  <c r="D125" i="49"/>
  <c r="E125" i="49"/>
  <c r="F125" i="49"/>
  <c r="G125" i="49"/>
  <c r="H125" i="49"/>
  <c r="I125" i="49"/>
  <c r="J125" i="49"/>
  <c r="K125" i="49"/>
  <c r="L125" i="49"/>
  <c r="N125" i="49"/>
  <c r="O125" i="49"/>
  <c r="Q125" i="49"/>
  <c r="R125" i="49"/>
  <c r="S125" i="49"/>
  <c r="U125" i="49"/>
  <c r="V125" i="49"/>
  <c r="W125" i="49"/>
  <c r="X125" i="49"/>
  <c r="Y125" i="49"/>
  <c r="Z125" i="49"/>
  <c r="AA125" i="49"/>
  <c r="AC125" i="49"/>
  <c r="AD125" i="49"/>
  <c r="AE125" i="49"/>
  <c r="AF125" i="49"/>
  <c r="AG125" i="49"/>
  <c r="AH125" i="49"/>
  <c r="AI125" i="49"/>
  <c r="AJ125" i="49"/>
  <c r="AK125" i="49"/>
  <c r="AM125" i="49"/>
  <c r="AN125" i="49"/>
  <c r="AO125" i="49"/>
  <c r="AP125" i="49"/>
  <c r="AR125" i="49"/>
  <c r="AS125" i="49"/>
  <c r="AT125" i="49"/>
  <c r="AU125" i="49"/>
  <c r="AW125" i="49"/>
  <c r="AY125" i="49"/>
  <c r="A126" i="49"/>
  <c r="B126" i="49"/>
  <c r="D126" i="49"/>
  <c r="E126" i="49"/>
  <c r="F126" i="49"/>
  <c r="G126" i="49"/>
  <c r="H126" i="49"/>
  <c r="I126" i="49"/>
  <c r="J126" i="49"/>
  <c r="K126" i="49"/>
  <c r="L126" i="49"/>
  <c r="N126" i="49"/>
  <c r="O126" i="49"/>
  <c r="Q126" i="49"/>
  <c r="R126" i="49"/>
  <c r="S126" i="49"/>
  <c r="U126" i="49"/>
  <c r="V126" i="49"/>
  <c r="W126" i="49"/>
  <c r="X126" i="49"/>
  <c r="Y126" i="49"/>
  <c r="Z126" i="49"/>
  <c r="AA126" i="49"/>
  <c r="AC126" i="49"/>
  <c r="AD126" i="49"/>
  <c r="AE126" i="49"/>
  <c r="AF126" i="49"/>
  <c r="AG126" i="49"/>
  <c r="AH126" i="49"/>
  <c r="AI126" i="49"/>
  <c r="AJ126" i="49"/>
  <c r="AK126" i="49"/>
  <c r="AM126" i="49"/>
  <c r="AN126" i="49"/>
  <c r="AO126" i="49"/>
  <c r="AP126" i="49"/>
  <c r="AR126" i="49"/>
  <c r="AS126" i="49"/>
  <c r="AT126" i="49"/>
  <c r="AU126" i="49"/>
  <c r="AW126" i="49"/>
  <c r="AY126" i="49"/>
  <c r="A127" i="49"/>
  <c r="B127" i="49"/>
  <c r="D127" i="49"/>
  <c r="E127" i="49"/>
  <c r="F127" i="49"/>
  <c r="G127" i="49"/>
  <c r="H127" i="49"/>
  <c r="I127" i="49"/>
  <c r="J127" i="49"/>
  <c r="K127" i="49"/>
  <c r="L127" i="49"/>
  <c r="N127" i="49"/>
  <c r="O127" i="49"/>
  <c r="Q127" i="49"/>
  <c r="R127" i="49"/>
  <c r="S127" i="49"/>
  <c r="U127" i="49"/>
  <c r="V127" i="49"/>
  <c r="W127" i="49"/>
  <c r="X127" i="49"/>
  <c r="Y127" i="49"/>
  <c r="Z127" i="49"/>
  <c r="AA127" i="49"/>
  <c r="AC127" i="49"/>
  <c r="AD127" i="49"/>
  <c r="AE127" i="49"/>
  <c r="AF127" i="49"/>
  <c r="AG127" i="49"/>
  <c r="AH127" i="49"/>
  <c r="AI127" i="49"/>
  <c r="AJ127" i="49"/>
  <c r="AK127" i="49"/>
  <c r="AM127" i="49"/>
  <c r="AN127" i="49"/>
  <c r="AO127" i="49"/>
  <c r="AP127" i="49"/>
  <c r="AR127" i="49"/>
  <c r="AS127" i="49"/>
  <c r="AT127" i="49"/>
  <c r="AU127" i="49"/>
  <c r="AW127" i="49"/>
  <c r="AY127" i="49"/>
  <c r="A128" i="49"/>
  <c r="B128" i="49"/>
  <c r="D128" i="49"/>
  <c r="E128" i="49"/>
  <c r="F128" i="49"/>
  <c r="G128" i="49"/>
  <c r="H128" i="49"/>
  <c r="I128" i="49"/>
  <c r="J128" i="49"/>
  <c r="K128" i="49"/>
  <c r="L128" i="49"/>
  <c r="N128" i="49"/>
  <c r="O128" i="49"/>
  <c r="Q128" i="49"/>
  <c r="R128" i="49"/>
  <c r="S128" i="49"/>
  <c r="U128" i="49"/>
  <c r="V128" i="49"/>
  <c r="W128" i="49"/>
  <c r="X128" i="49"/>
  <c r="Y128" i="49"/>
  <c r="Z128" i="49"/>
  <c r="AA128" i="49"/>
  <c r="AC128" i="49"/>
  <c r="AD128" i="49"/>
  <c r="AE128" i="49"/>
  <c r="AF128" i="49"/>
  <c r="AG128" i="49"/>
  <c r="AH128" i="49"/>
  <c r="AI128" i="49"/>
  <c r="AJ128" i="49"/>
  <c r="AK128" i="49"/>
  <c r="AM128" i="49"/>
  <c r="AN128" i="49"/>
  <c r="AO128" i="49"/>
  <c r="AP128" i="49"/>
  <c r="AR128" i="49"/>
  <c r="AS128" i="49"/>
  <c r="AT128" i="49"/>
  <c r="AU128" i="49"/>
  <c r="AW128" i="49"/>
  <c r="AY128" i="49"/>
  <c r="A129" i="49"/>
  <c r="B129" i="49"/>
  <c r="D129" i="49"/>
  <c r="E129" i="49"/>
  <c r="F129" i="49"/>
  <c r="G129" i="49"/>
  <c r="H129" i="49"/>
  <c r="I129" i="49"/>
  <c r="J129" i="49"/>
  <c r="K129" i="49"/>
  <c r="L129" i="49"/>
  <c r="N129" i="49"/>
  <c r="O129" i="49"/>
  <c r="Q129" i="49"/>
  <c r="R129" i="49"/>
  <c r="S129" i="49"/>
  <c r="U129" i="49"/>
  <c r="V129" i="49"/>
  <c r="W129" i="49"/>
  <c r="X129" i="49"/>
  <c r="Y129" i="49"/>
  <c r="Z129" i="49"/>
  <c r="AA129" i="49"/>
  <c r="AC129" i="49"/>
  <c r="AD129" i="49"/>
  <c r="AE129" i="49"/>
  <c r="AF129" i="49"/>
  <c r="AG129" i="49"/>
  <c r="AH129" i="49"/>
  <c r="AI129" i="49"/>
  <c r="AJ129" i="49"/>
  <c r="AK129" i="49"/>
  <c r="AM129" i="49"/>
  <c r="AN129" i="49"/>
  <c r="AO129" i="49"/>
  <c r="AP129" i="49"/>
  <c r="AR129" i="49"/>
  <c r="AS129" i="49"/>
  <c r="AT129" i="49"/>
  <c r="AU129" i="49"/>
  <c r="AW129" i="49"/>
  <c r="AY129" i="49"/>
  <c r="A130" i="49"/>
  <c r="B130" i="49"/>
  <c r="D130" i="49"/>
  <c r="E130" i="49"/>
  <c r="F130" i="49"/>
  <c r="G130" i="49"/>
  <c r="H130" i="49"/>
  <c r="I130" i="49"/>
  <c r="J130" i="49"/>
  <c r="K130" i="49"/>
  <c r="L130" i="49"/>
  <c r="N130" i="49"/>
  <c r="O130" i="49"/>
  <c r="Q130" i="49"/>
  <c r="R130" i="49"/>
  <c r="S130" i="49"/>
  <c r="U130" i="49"/>
  <c r="V130" i="49"/>
  <c r="W130" i="49"/>
  <c r="X130" i="49"/>
  <c r="Y130" i="49"/>
  <c r="Z130" i="49"/>
  <c r="AA130" i="49"/>
  <c r="AC130" i="49"/>
  <c r="AD130" i="49"/>
  <c r="AE130" i="49"/>
  <c r="AF130" i="49"/>
  <c r="AG130" i="49"/>
  <c r="AH130" i="49"/>
  <c r="AI130" i="49"/>
  <c r="AJ130" i="49"/>
  <c r="AK130" i="49"/>
  <c r="AM130" i="49"/>
  <c r="AN130" i="49"/>
  <c r="AO130" i="49"/>
  <c r="AP130" i="49"/>
  <c r="AR130" i="49"/>
  <c r="AS130" i="49"/>
  <c r="AT130" i="49"/>
  <c r="AU130" i="49"/>
  <c r="AW130" i="49"/>
  <c r="AY130" i="49"/>
  <c r="A131" i="49"/>
  <c r="B131" i="49"/>
  <c r="D131" i="49"/>
  <c r="E131" i="49"/>
  <c r="F131" i="49"/>
  <c r="G131" i="49"/>
  <c r="H131" i="49"/>
  <c r="I131" i="49"/>
  <c r="J131" i="49"/>
  <c r="K131" i="49"/>
  <c r="L131" i="49"/>
  <c r="N131" i="49"/>
  <c r="O131" i="49"/>
  <c r="Q131" i="49"/>
  <c r="R131" i="49"/>
  <c r="S131" i="49"/>
  <c r="U131" i="49"/>
  <c r="V131" i="49"/>
  <c r="W131" i="49"/>
  <c r="X131" i="49"/>
  <c r="Y131" i="49"/>
  <c r="Z131" i="49"/>
  <c r="AA131" i="49"/>
  <c r="AC131" i="49"/>
  <c r="AD131" i="49"/>
  <c r="AE131" i="49"/>
  <c r="AF131" i="49"/>
  <c r="AG131" i="49"/>
  <c r="AH131" i="49"/>
  <c r="AI131" i="49"/>
  <c r="AJ131" i="49"/>
  <c r="AK131" i="49"/>
  <c r="AM131" i="49"/>
  <c r="AN131" i="49"/>
  <c r="AO131" i="49"/>
  <c r="AP131" i="49"/>
  <c r="AR131" i="49"/>
  <c r="AS131" i="49"/>
  <c r="AT131" i="49"/>
  <c r="AU131" i="49"/>
  <c r="AW131" i="49"/>
  <c r="AY131" i="49"/>
  <c r="A132" i="49"/>
  <c r="B132" i="49"/>
  <c r="D132" i="49"/>
  <c r="E132" i="49"/>
  <c r="F132" i="49"/>
  <c r="G132" i="49"/>
  <c r="H132" i="49"/>
  <c r="I132" i="49"/>
  <c r="J132" i="49"/>
  <c r="K132" i="49"/>
  <c r="L132" i="49"/>
  <c r="N132" i="49"/>
  <c r="O132" i="49"/>
  <c r="Q132" i="49"/>
  <c r="R132" i="49"/>
  <c r="S132" i="49"/>
  <c r="U132" i="49"/>
  <c r="V132" i="49"/>
  <c r="W132" i="49"/>
  <c r="X132" i="49"/>
  <c r="Y132" i="49"/>
  <c r="Z132" i="49"/>
  <c r="AA132" i="49"/>
  <c r="AC132" i="49"/>
  <c r="AD132" i="49"/>
  <c r="AE132" i="49"/>
  <c r="AF132" i="49"/>
  <c r="AG132" i="49"/>
  <c r="AH132" i="49"/>
  <c r="AI132" i="49"/>
  <c r="AJ132" i="49"/>
  <c r="AK132" i="49"/>
  <c r="AM132" i="49"/>
  <c r="AN132" i="49"/>
  <c r="AO132" i="49"/>
  <c r="AP132" i="49"/>
  <c r="AR132" i="49"/>
  <c r="AS132" i="49"/>
  <c r="AT132" i="49"/>
  <c r="AU132" i="49"/>
  <c r="AW132" i="49"/>
  <c r="AY132" i="49"/>
  <c r="A133" i="49"/>
  <c r="B133" i="49"/>
  <c r="D133" i="49"/>
  <c r="E133" i="49"/>
  <c r="F133" i="49"/>
  <c r="G133" i="49"/>
  <c r="H133" i="49"/>
  <c r="I133" i="49"/>
  <c r="J133" i="49"/>
  <c r="K133" i="49"/>
  <c r="L133" i="49"/>
  <c r="N133" i="49"/>
  <c r="O133" i="49"/>
  <c r="Q133" i="49"/>
  <c r="R133" i="49"/>
  <c r="S133" i="49"/>
  <c r="U133" i="49"/>
  <c r="V133" i="49"/>
  <c r="W133" i="49"/>
  <c r="X133" i="49"/>
  <c r="Y133" i="49"/>
  <c r="Z133" i="49"/>
  <c r="AA133" i="49"/>
  <c r="AC133" i="49"/>
  <c r="AD133" i="49"/>
  <c r="AE133" i="49"/>
  <c r="AF133" i="49"/>
  <c r="AG133" i="49"/>
  <c r="AH133" i="49"/>
  <c r="AI133" i="49"/>
  <c r="AJ133" i="49"/>
  <c r="AK133" i="49"/>
  <c r="AM133" i="49"/>
  <c r="AN133" i="49"/>
  <c r="AO133" i="49"/>
  <c r="AP133" i="49"/>
  <c r="AR133" i="49"/>
  <c r="AS133" i="49"/>
  <c r="AT133" i="49"/>
  <c r="AU133" i="49"/>
  <c r="AW133" i="49"/>
  <c r="AY133" i="49"/>
  <c r="A134" i="49"/>
  <c r="B134" i="49"/>
  <c r="D134" i="49"/>
  <c r="E134" i="49"/>
  <c r="F134" i="49"/>
  <c r="G134" i="49"/>
  <c r="H134" i="49"/>
  <c r="I134" i="49"/>
  <c r="J134" i="49"/>
  <c r="K134" i="49"/>
  <c r="L134" i="49"/>
  <c r="N134" i="49"/>
  <c r="O134" i="49"/>
  <c r="Q134" i="49"/>
  <c r="R134" i="49"/>
  <c r="S134" i="49"/>
  <c r="U134" i="49"/>
  <c r="V134" i="49"/>
  <c r="W134" i="49"/>
  <c r="X134" i="49"/>
  <c r="Y134" i="49"/>
  <c r="Z134" i="49"/>
  <c r="AA134" i="49"/>
  <c r="AC134" i="49"/>
  <c r="AD134" i="49"/>
  <c r="AE134" i="49"/>
  <c r="AF134" i="49"/>
  <c r="AG134" i="49"/>
  <c r="AH134" i="49"/>
  <c r="AI134" i="49"/>
  <c r="AJ134" i="49"/>
  <c r="AK134" i="49"/>
  <c r="AM134" i="49"/>
  <c r="AN134" i="49"/>
  <c r="AO134" i="49"/>
  <c r="AP134" i="49"/>
  <c r="AR134" i="49"/>
  <c r="AS134" i="49"/>
  <c r="AT134" i="49"/>
  <c r="AU134" i="49"/>
  <c r="AW134" i="49"/>
  <c r="AY134" i="49"/>
  <c r="A135" i="49"/>
  <c r="B135" i="49"/>
  <c r="D135" i="49"/>
  <c r="E135" i="49"/>
  <c r="F135" i="49"/>
  <c r="G135" i="49"/>
  <c r="H135" i="49"/>
  <c r="I135" i="49"/>
  <c r="J135" i="49"/>
  <c r="K135" i="49"/>
  <c r="L135" i="49"/>
  <c r="N135" i="49"/>
  <c r="O135" i="49"/>
  <c r="Q135" i="49"/>
  <c r="R135" i="49"/>
  <c r="S135" i="49"/>
  <c r="U135" i="49"/>
  <c r="V135" i="49"/>
  <c r="W135" i="49"/>
  <c r="X135" i="49"/>
  <c r="Y135" i="49"/>
  <c r="Z135" i="49"/>
  <c r="AA135" i="49"/>
  <c r="AC135" i="49"/>
  <c r="AD135" i="49"/>
  <c r="AE135" i="49"/>
  <c r="AF135" i="49"/>
  <c r="AG135" i="49"/>
  <c r="AH135" i="49"/>
  <c r="AI135" i="49"/>
  <c r="AJ135" i="49"/>
  <c r="AK135" i="49"/>
  <c r="AM135" i="49"/>
  <c r="AN135" i="49"/>
  <c r="AO135" i="49"/>
  <c r="AP135" i="49"/>
  <c r="AR135" i="49"/>
  <c r="AS135" i="49"/>
  <c r="AT135" i="49"/>
  <c r="AU135" i="49"/>
  <c r="AW135" i="49"/>
  <c r="AY135" i="49"/>
  <c r="A136" i="49"/>
  <c r="B136" i="49"/>
  <c r="D136" i="49"/>
  <c r="E136" i="49"/>
  <c r="F136" i="49"/>
  <c r="G136" i="49"/>
  <c r="H136" i="49"/>
  <c r="I136" i="49"/>
  <c r="J136" i="49"/>
  <c r="K136" i="49"/>
  <c r="L136" i="49"/>
  <c r="N136" i="49"/>
  <c r="O136" i="49"/>
  <c r="Q136" i="49"/>
  <c r="R136" i="49"/>
  <c r="S136" i="49"/>
  <c r="U136" i="49"/>
  <c r="V136" i="49"/>
  <c r="W136" i="49"/>
  <c r="X136" i="49"/>
  <c r="Y136" i="49"/>
  <c r="Z136" i="49"/>
  <c r="AA136" i="49"/>
  <c r="AC136" i="49"/>
  <c r="AD136" i="49"/>
  <c r="AE136" i="49"/>
  <c r="AF136" i="49"/>
  <c r="AG136" i="49"/>
  <c r="AH136" i="49"/>
  <c r="AI136" i="49"/>
  <c r="AJ136" i="49"/>
  <c r="AK136" i="49"/>
  <c r="AM136" i="49"/>
  <c r="AN136" i="49"/>
  <c r="AO136" i="49"/>
  <c r="AP136" i="49"/>
  <c r="AR136" i="49"/>
  <c r="AS136" i="49"/>
  <c r="AT136" i="49"/>
  <c r="AU136" i="49"/>
  <c r="AW136" i="49"/>
  <c r="AY136" i="49"/>
  <c r="A137" i="49"/>
  <c r="B137" i="49"/>
  <c r="D137" i="49"/>
  <c r="E137" i="49"/>
  <c r="F137" i="49"/>
  <c r="G137" i="49"/>
  <c r="H137" i="49"/>
  <c r="I137" i="49"/>
  <c r="J137" i="49"/>
  <c r="K137" i="49"/>
  <c r="L137" i="49"/>
  <c r="N137" i="49"/>
  <c r="O137" i="49"/>
  <c r="Q137" i="49"/>
  <c r="R137" i="49"/>
  <c r="S137" i="49"/>
  <c r="U137" i="49"/>
  <c r="V137" i="49"/>
  <c r="W137" i="49"/>
  <c r="X137" i="49"/>
  <c r="Y137" i="49"/>
  <c r="Z137" i="49"/>
  <c r="AA137" i="49"/>
  <c r="AC137" i="49"/>
  <c r="AD137" i="49"/>
  <c r="AE137" i="49"/>
  <c r="AF137" i="49"/>
  <c r="AG137" i="49"/>
  <c r="AH137" i="49"/>
  <c r="AI137" i="49"/>
  <c r="AJ137" i="49"/>
  <c r="AK137" i="49"/>
  <c r="AM137" i="49"/>
  <c r="AN137" i="49"/>
  <c r="AO137" i="49"/>
  <c r="AP137" i="49"/>
  <c r="AR137" i="49"/>
  <c r="AS137" i="49"/>
  <c r="AT137" i="49"/>
  <c r="AU137" i="49"/>
  <c r="AW137" i="49"/>
  <c r="AY137" i="49"/>
  <c r="A138" i="49"/>
  <c r="B138" i="49"/>
  <c r="D138" i="49"/>
  <c r="E138" i="49"/>
  <c r="F138" i="49"/>
  <c r="G138" i="49"/>
  <c r="H138" i="49"/>
  <c r="I138" i="49"/>
  <c r="J138" i="49"/>
  <c r="K138" i="49"/>
  <c r="L138" i="49"/>
  <c r="N138" i="49"/>
  <c r="O138" i="49"/>
  <c r="Q138" i="49"/>
  <c r="R138" i="49"/>
  <c r="S138" i="49"/>
  <c r="U138" i="49"/>
  <c r="V138" i="49"/>
  <c r="W138" i="49"/>
  <c r="X138" i="49"/>
  <c r="Y138" i="49"/>
  <c r="Z138" i="49"/>
  <c r="AA138" i="49"/>
  <c r="AC138" i="49"/>
  <c r="AD138" i="49"/>
  <c r="AE138" i="49"/>
  <c r="AF138" i="49"/>
  <c r="AG138" i="49"/>
  <c r="AH138" i="49"/>
  <c r="AI138" i="49"/>
  <c r="AJ138" i="49"/>
  <c r="AK138" i="49"/>
  <c r="AM138" i="49"/>
  <c r="AN138" i="49"/>
  <c r="AO138" i="49"/>
  <c r="AP138" i="49"/>
  <c r="AR138" i="49"/>
  <c r="AS138" i="49"/>
  <c r="AT138" i="49"/>
  <c r="AU138" i="49"/>
  <c r="AW138" i="49"/>
  <c r="AY138" i="49"/>
  <c r="A139" i="49"/>
  <c r="B139" i="49"/>
  <c r="D139" i="49"/>
  <c r="E139" i="49"/>
  <c r="F139" i="49"/>
  <c r="G139" i="49"/>
  <c r="H139" i="49"/>
  <c r="I139" i="49"/>
  <c r="J139" i="49"/>
  <c r="K139" i="49"/>
  <c r="L139" i="49"/>
  <c r="N139" i="49"/>
  <c r="O139" i="49"/>
  <c r="Q139" i="49"/>
  <c r="R139" i="49"/>
  <c r="S139" i="49"/>
  <c r="U139" i="49"/>
  <c r="V139" i="49"/>
  <c r="W139" i="49"/>
  <c r="X139" i="49"/>
  <c r="Y139" i="49"/>
  <c r="Z139" i="49"/>
  <c r="AA139" i="49"/>
  <c r="AC139" i="49"/>
  <c r="AD139" i="49"/>
  <c r="AE139" i="49"/>
  <c r="AF139" i="49"/>
  <c r="AG139" i="49"/>
  <c r="AH139" i="49"/>
  <c r="AI139" i="49"/>
  <c r="AJ139" i="49"/>
  <c r="AK139" i="49"/>
  <c r="AM139" i="49"/>
  <c r="AN139" i="49"/>
  <c r="AO139" i="49"/>
  <c r="AP139" i="49"/>
  <c r="AR139" i="49"/>
  <c r="AS139" i="49"/>
  <c r="AT139" i="49"/>
  <c r="AU139" i="49"/>
  <c r="AW139" i="49"/>
  <c r="AY139" i="49"/>
  <c r="A140" i="49"/>
  <c r="B140" i="49"/>
  <c r="D140" i="49"/>
  <c r="E140" i="49"/>
  <c r="F140" i="49"/>
  <c r="G140" i="49"/>
  <c r="H140" i="49"/>
  <c r="I140" i="49"/>
  <c r="J140" i="49"/>
  <c r="K140" i="49"/>
  <c r="L140" i="49"/>
  <c r="N140" i="49"/>
  <c r="O140" i="49"/>
  <c r="Q140" i="49"/>
  <c r="R140" i="49"/>
  <c r="S140" i="49"/>
  <c r="U140" i="49"/>
  <c r="V140" i="49"/>
  <c r="W140" i="49"/>
  <c r="X140" i="49"/>
  <c r="Y140" i="49"/>
  <c r="Z140" i="49"/>
  <c r="AA140" i="49"/>
  <c r="AC140" i="49"/>
  <c r="AD140" i="49"/>
  <c r="AE140" i="49"/>
  <c r="AF140" i="49"/>
  <c r="AG140" i="49"/>
  <c r="AH140" i="49"/>
  <c r="AI140" i="49"/>
  <c r="AJ140" i="49"/>
  <c r="AK140" i="49"/>
  <c r="AM140" i="49"/>
  <c r="AN140" i="49"/>
  <c r="AO140" i="49"/>
  <c r="AP140" i="49"/>
  <c r="AR140" i="49"/>
  <c r="AS140" i="49"/>
  <c r="AT140" i="49"/>
  <c r="AU140" i="49"/>
  <c r="AW140" i="49"/>
  <c r="AY140" i="49"/>
  <c r="A141" i="49"/>
  <c r="B141" i="49"/>
  <c r="D141" i="49"/>
  <c r="E141" i="49"/>
  <c r="F141" i="49"/>
  <c r="G141" i="49"/>
  <c r="H141" i="49"/>
  <c r="I141" i="49"/>
  <c r="J141" i="49"/>
  <c r="K141" i="49"/>
  <c r="L141" i="49"/>
  <c r="N141" i="49"/>
  <c r="O141" i="49"/>
  <c r="Q141" i="49"/>
  <c r="R141" i="49"/>
  <c r="S141" i="49"/>
  <c r="U141" i="49"/>
  <c r="V141" i="49"/>
  <c r="W141" i="49"/>
  <c r="X141" i="49"/>
  <c r="Y141" i="49"/>
  <c r="Z141" i="49"/>
  <c r="AA141" i="49"/>
  <c r="AC141" i="49"/>
  <c r="AD141" i="49"/>
  <c r="AE141" i="49"/>
  <c r="AF141" i="49"/>
  <c r="AG141" i="49"/>
  <c r="AH141" i="49"/>
  <c r="AI141" i="49"/>
  <c r="AJ141" i="49"/>
  <c r="AK141" i="49"/>
  <c r="AM141" i="49"/>
  <c r="AN141" i="49"/>
  <c r="AO141" i="49"/>
  <c r="AP141" i="49"/>
  <c r="AR141" i="49"/>
  <c r="AS141" i="49"/>
  <c r="AT141" i="49"/>
  <c r="AU141" i="49"/>
  <c r="AW141" i="49"/>
  <c r="AY141" i="49"/>
  <c r="A142" i="49"/>
  <c r="B142" i="49"/>
  <c r="D142" i="49"/>
  <c r="E142" i="49"/>
  <c r="F142" i="49"/>
  <c r="G142" i="49"/>
  <c r="H142" i="49"/>
  <c r="I142" i="49"/>
  <c r="J142" i="49"/>
  <c r="K142" i="49"/>
  <c r="L142" i="49"/>
  <c r="N142" i="49"/>
  <c r="O142" i="49"/>
  <c r="Q142" i="49"/>
  <c r="R142" i="49"/>
  <c r="S142" i="49"/>
  <c r="U142" i="49"/>
  <c r="V142" i="49"/>
  <c r="W142" i="49"/>
  <c r="X142" i="49"/>
  <c r="Y142" i="49"/>
  <c r="Z142" i="49"/>
  <c r="AA142" i="49"/>
  <c r="AC142" i="49"/>
  <c r="AD142" i="49"/>
  <c r="AE142" i="49"/>
  <c r="AF142" i="49"/>
  <c r="AG142" i="49"/>
  <c r="AH142" i="49"/>
  <c r="AI142" i="49"/>
  <c r="AJ142" i="49"/>
  <c r="AK142" i="49"/>
  <c r="AM142" i="49"/>
  <c r="AN142" i="49"/>
  <c r="AO142" i="49"/>
  <c r="AP142" i="49"/>
  <c r="AR142" i="49"/>
  <c r="AS142" i="49"/>
  <c r="AT142" i="49"/>
  <c r="AU142" i="49"/>
  <c r="AW142" i="49"/>
  <c r="AY142" i="49"/>
  <c r="A143" i="49"/>
  <c r="B143" i="49"/>
  <c r="D143" i="49"/>
  <c r="E143" i="49"/>
  <c r="F143" i="49"/>
  <c r="G143" i="49"/>
  <c r="H143" i="49"/>
  <c r="I143" i="49"/>
  <c r="J143" i="49"/>
  <c r="K143" i="49"/>
  <c r="L143" i="49"/>
  <c r="N143" i="49"/>
  <c r="O143" i="49"/>
  <c r="Q143" i="49"/>
  <c r="R143" i="49"/>
  <c r="S143" i="49"/>
  <c r="U143" i="49"/>
  <c r="V143" i="49"/>
  <c r="W143" i="49"/>
  <c r="X143" i="49"/>
  <c r="Y143" i="49"/>
  <c r="Z143" i="49"/>
  <c r="AA143" i="49"/>
  <c r="AC143" i="49"/>
  <c r="AD143" i="49"/>
  <c r="AE143" i="49"/>
  <c r="AF143" i="49"/>
  <c r="AG143" i="49"/>
  <c r="AH143" i="49"/>
  <c r="AI143" i="49"/>
  <c r="AJ143" i="49"/>
  <c r="AK143" i="49"/>
  <c r="AM143" i="49"/>
  <c r="AN143" i="49"/>
  <c r="AO143" i="49"/>
  <c r="AP143" i="49"/>
  <c r="AR143" i="49"/>
  <c r="AS143" i="49"/>
  <c r="AT143" i="49"/>
  <c r="AU143" i="49"/>
  <c r="AW143" i="49"/>
  <c r="AY143" i="49"/>
  <c r="A144" i="49"/>
  <c r="B144" i="49"/>
  <c r="D144" i="49"/>
  <c r="E144" i="49"/>
  <c r="F144" i="49"/>
  <c r="G144" i="49"/>
  <c r="H144" i="49"/>
  <c r="I144" i="49"/>
  <c r="J144" i="49"/>
  <c r="K144" i="49"/>
  <c r="L144" i="49"/>
  <c r="N144" i="49"/>
  <c r="O144" i="49"/>
  <c r="Q144" i="49"/>
  <c r="R144" i="49"/>
  <c r="S144" i="49"/>
  <c r="U144" i="49"/>
  <c r="V144" i="49"/>
  <c r="W144" i="49"/>
  <c r="X144" i="49"/>
  <c r="Y144" i="49"/>
  <c r="Z144" i="49"/>
  <c r="AA144" i="49"/>
  <c r="AC144" i="49"/>
  <c r="AD144" i="49"/>
  <c r="AE144" i="49"/>
  <c r="AF144" i="49"/>
  <c r="AG144" i="49"/>
  <c r="AH144" i="49"/>
  <c r="AI144" i="49"/>
  <c r="AJ144" i="49"/>
  <c r="AK144" i="49"/>
  <c r="AM144" i="49"/>
  <c r="AN144" i="49"/>
  <c r="AO144" i="49"/>
  <c r="AP144" i="49"/>
  <c r="AR144" i="49"/>
  <c r="AS144" i="49"/>
  <c r="AT144" i="49"/>
  <c r="AU144" i="49"/>
  <c r="AW144" i="49"/>
  <c r="AY144" i="49"/>
  <c r="A145" i="49"/>
  <c r="B145" i="49"/>
  <c r="D145" i="49"/>
  <c r="E145" i="49"/>
  <c r="F145" i="49"/>
  <c r="G145" i="49"/>
  <c r="H145" i="49"/>
  <c r="I145" i="49"/>
  <c r="J145" i="49"/>
  <c r="K145" i="49"/>
  <c r="L145" i="49"/>
  <c r="N145" i="49"/>
  <c r="O145" i="49"/>
  <c r="Q145" i="49"/>
  <c r="R145" i="49"/>
  <c r="S145" i="49"/>
  <c r="U145" i="49"/>
  <c r="V145" i="49"/>
  <c r="W145" i="49"/>
  <c r="X145" i="49"/>
  <c r="Y145" i="49"/>
  <c r="Z145" i="49"/>
  <c r="AA145" i="49"/>
  <c r="AC145" i="49"/>
  <c r="AD145" i="49"/>
  <c r="AE145" i="49"/>
  <c r="AF145" i="49"/>
  <c r="AG145" i="49"/>
  <c r="AH145" i="49"/>
  <c r="AI145" i="49"/>
  <c r="AJ145" i="49"/>
  <c r="AK145" i="49"/>
  <c r="AM145" i="49"/>
  <c r="AN145" i="49"/>
  <c r="AO145" i="49"/>
  <c r="AP145" i="49"/>
  <c r="AR145" i="49"/>
  <c r="AS145" i="49"/>
  <c r="AT145" i="49"/>
  <c r="AU145" i="49"/>
  <c r="AW145" i="49"/>
  <c r="AY145" i="49"/>
  <c r="A146" i="49"/>
  <c r="B146" i="49"/>
  <c r="D146" i="49"/>
  <c r="E146" i="49"/>
  <c r="F146" i="49"/>
  <c r="G146" i="49"/>
  <c r="H146" i="49"/>
  <c r="I146" i="49"/>
  <c r="J146" i="49"/>
  <c r="K146" i="49"/>
  <c r="L146" i="49"/>
  <c r="N146" i="49"/>
  <c r="O146" i="49"/>
  <c r="Q146" i="49"/>
  <c r="R146" i="49"/>
  <c r="S146" i="49"/>
  <c r="U146" i="49"/>
  <c r="V146" i="49"/>
  <c r="W146" i="49"/>
  <c r="X146" i="49"/>
  <c r="Y146" i="49"/>
  <c r="Z146" i="49"/>
  <c r="AA146" i="49"/>
  <c r="AC146" i="49"/>
  <c r="AD146" i="49"/>
  <c r="AE146" i="49"/>
  <c r="AF146" i="49"/>
  <c r="AG146" i="49"/>
  <c r="AH146" i="49"/>
  <c r="AI146" i="49"/>
  <c r="AJ146" i="49"/>
  <c r="AK146" i="49"/>
  <c r="AM146" i="49"/>
  <c r="AN146" i="49"/>
  <c r="AO146" i="49"/>
  <c r="AP146" i="49"/>
  <c r="AR146" i="49"/>
  <c r="AS146" i="49"/>
  <c r="AT146" i="49"/>
  <c r="AU146" i="49"/>
  <c r="AW146" i="49"/>
  <c r="AY146" i="49"/>
  <c r="A147" i="49"/>
  <c r="B147" i="49"/>
  <c r="D147" i="49"/>
  <c r="E147" i="49"/>
  <c r="F147" i="49"/>
  <c r="G147" i="49"/>
  <c r="H147" i="49"/>
  <c r="I147" i="49"/>
  <c r="J147" i="49"/>
  <c r="K147" i="49"/>
  <c r="L147" i="49"/>
  <c r="N147" i="49"/>
  <c r="O147" i="49"/>
  <c r="Q147" i="49"/>
  <c r="R147" i="49"/>
  <c r="S147" i="49"/>
  <c r="U147" i="49"/>
  <c r="V147" i="49"/>
  <c r="W147" i="49"/>
  <c r="X147" i="49"/>
  <c r="Y147" i="49"/>
  <c r="Z147" i="49"/>
  <c r="AA147" i="49"/>
  <c r="AC147" i="49"/>
  <c r="AD147" i="49"/>
  <c r="AE147" i="49"/>
  <c r="AF147" i="49"/>
  <c r="AG147" i="49"/>
  <c r="AH147" i="49"/>
  <c r="AI147" i="49"/>
  <c r="AJ147" i="49"/>
  <c r="AK147" i="49"/>
  <c r="AM147" i="49"/>
  <c r="AN147" i="49"/>
  <c r="AO147" i="49"/>
  <c r="AP147" i="49"/>
  <c r="AR147" i="49"/>
  <c r="AS147" i="49"/>
  <c r="AT147" i="49"/>
  <c r="AU147" i="49"/>
  <c r="AW147" i="49"/>
  <c r="AY147" i="49"/>
  <c r="A148" i="49"/>
  <c r="B148" i="49"/>
  <c r="D148" i="49"/>
  <c r="E148" i="49"/>
  <c r="F148" i="49"/>
  <c r="G148" i="49"/>
  <c r="H148" i="49"/>
  <c r="I148" i="49"/>
  <c r="J148" i="49"/>
  <c r="K148" i="49"/>
  <c r="L148" i="49"/>
  <c r="N148" i="49"/>
  <c r="O148" i="49"/>
  <c r="Q148" i="49"/>
  <c r="R148" i="49"/>
  <c r="S148" i="49"/>
  <c r="U148" i="49"/>
  <c r="V148" i="49"/>
  <c r="W148" i="49"/>
  <c r="X148" i="49"/>
  <c r="Y148" i="49"/>
  <c r="Z148" i="49"/>
  <c r="AA148" i="49"/>
  <c r="AC148" i="49"/>
  <c r="AD148" i="49"/>
  <c r="AE148" i="49"/>
  <c r="AF148" i="49"/>
  <c r="AG148" i="49"/>
  <c r="AH148" i="49"/>
  <c r="AI148" i="49"/>
  <c r="AJ148" i="49"/>
  <c r="AK148" i="49"/>
  <c r="AM148" i="49"/>
  <c r="AN148" i="49"/>
  <c r="AO148" i="49"/>
  <c r="AP148" i="49"/>
  <c r="AR148" i="49"/>
  <c r="AS148" i="49"/>
  <c r="AT148" i="49"/>
  <c r="AU148" i="49"/>
  <c r="AW148" i="49"/>
  <c r="AY148" i="49"/>
  <c r="A149" i="49"/>
  <c r="B149" i="49"/>
  <c r="D149" i="49"/>
  <c r="E149" i="49"/>
  <c r="F149" i="49"/>
  <c r="G149" i="49"/>
  <c r="H149" i="49"/>
  <c r="I149" i="49"/>
  <c r="J149" i="49"/>
  <c r="K149" i="49"/>
  <c r="L149" i="49"/>
  <c r="N149" i="49"/>
  <c r="O149" i="49"/>
  <c r="Q149" i="49"/>
  <c r="R149" i="49"/>
  <c r="S149" i="49"/>
  <c r="U149" i="49"/>
  <c r="V149" i="49"/>
  <c r="W149" i="49"/>
  <c r="X149" i="49"/>
  <c r="Y149" i="49"/>
  <c r="Z149" i="49"/>
  <c r="AA149" i="49"/>
  <c r="AC149" i="49"/>
  <c r="AD149" i="49"/>
  <c r="AE149" i="49"/>
  <c r="AF149" i="49"/>
  <c r="AG149" i="49"/>
  <c r="AH149" i="49"/>
  <c r="AI149" i="49"/>
  <c r="AJ149" i="49"/>
  <c r="AK149" i="49"/>
  <c r="AM149" i="49"/>
  <c r="AN149" i="49"/>
  <c r="AO149" i="49"/>
  <c r="AP149" i="49"/>
  <c r="AR149" i="49"/>
  <c r="AS149" i="49"/>
  <c r="AT149" i="49"/>
  <c r="AU149" i="49"/>
  <c r="AW149" i="49"/>
  <c r="AY149" i="49"/>
  <c r="A150" i="49"/>
  <c r="B150" i="49"/>
  <c r="D150" i="49"/>
  <c r="E150" i="49"/>
  <c r="F150" i="49"/>
  <c r="G150" i="49"/>
  <c r="H150" i="49"/>
  <c r="I150" i="49"/>
  <c r="J150" i="49"/>
  <c r="K150" i="49"/>
  <c r="L150" i="49"/>
  <c r="N150" i="49"/>
  <c r="O150" i="49"/>
  <c r="Q150" i="49"/>
  <c r="R150" i="49"/>
  <c r="S150" i="49"/>
  <c r="U150" i="49"/>
  <c r="V150" i="49"/>
  <c r="W150" i="49"/>
  <c r="X150" i="49"/>
  <c r="Y150" i="49"/>
  <c r="Z150" i="49"/>
  <c r="AA150" i="49"/>
  <c r="AC150" i="49"/>
  <c r="AD150" i="49"/>
  <c r="AE150" i="49"/>
  <c r="AF150" i="49"/>
  <c r="AG150" i="49"/>
  <c r="AH150" i="49"/>
  <c r="AI150" i="49"/>
  <c r="AJ150" i="49"/>
  <c r="AK150" i="49"/>
  <c r="AM150" i="49"/>
  <c r="AN150" i="49"/>
  <c r="AO150" i="49"/>
  <c r="AP150" i="49"/>
  <c r="AR150" i="49"/>
  <c r="AS150" i="49"/>
  <c r="AT150" i="49"/>
  <c r="AU150" i="49"/>
  <c r="AW150" i="49"/>
  <c r="AY150" i="49"/>
  <c r="A151" i="49"/>
  <c r="B151" i="49"/>
  <c r="D151" i="49"/>
  <c r="E151" i="49"/>
  <c r="F151" i="49"/>
  <c r="G151" i="49"/>
  <c r="H151" i="49"/>
  <c r="I151" i="49"/>
  <c r="J151" i="49"/>
  <c r="K151" i="49"/>
  <c r="L151" i="49"/>
  <c r="N151" i="49"/>
  <c r="O151" i="49"/>
  <c r="Q151" i="49"/>
  <c r="R151" i="49"/>
  <c r="S151" i="49"/>
  <c r="U151" i="49"/>
  <c r="V151" i="49"/>
  <c r="W151" i="49"/>
  <c r="X151" i="49"/>
  <c r="Y151" i="49"/>
  <c r="Z151" i="49"/>
  <c r="AA151" i="49"/>
  <c r="AC151" i="49"/>
  <c r="AD151" i="49"/>
  <c r="AE151" i="49"/>
  <c r="AF151" i="49"/>
  <c r="AG151" i="49"/>
  <c r="AH151" i="49"/>
  <c r="AI151" i="49"/>
  <c r="AJ151" i="49"/>
  <c r="AK151" i="49"/>
  <c r="AM151" i="49"/>
  <c r="AN151" i="49"/>
  <c r="AO151" i="49"/>
  <c r="AP151" i="49"/>
  <c r="AR151" i="49"/>
  <c r="AS151" i="49"/>
  <c r="AT151" i="49"/>
  <c r="AU151" i="49"/>
  <c r="AW151" i="49"/>
  <c r="AY151" i="49"/>
  <c r="A152" i="49"/>
  <c r="B152" i="49"/>
  <c r="D152" i="49"/>
  <c r="E152" i="49"/>
  <c r="F152" i="49"/>
  <c r="G152" i="49"/>
  <c r="H152" i="49"/>
  <c r="I152" i="49"/>
  <c r="J152" i="49"/>
  <c r="K152" i="49"/>
  <c r="L152" i="49"/>
  <c r="N152" i="49"/>
  <c r="O152" i="49"/>
  <c r="Q152" i="49"/>
  <c r="R152" i="49"/>
  <c r="S152" i="49"/>
  <c r="U152" i="49"/>
  <c r="V152" i="49"/>
  <c r="W152" i="49"/>
  <c r="X152" i="49"/>
  <c r="Y152" i="49"/>
  <c r="Z152" i="49"/>
  <c r="AA152" i="49"/>
  <c r="AC152" i="49"/>
  <c r="AD152" i="49"/>
  <c r="AE152" i="49"/>
  <c r="AF152" i="49"/>
  <c r="AG152" i="49"/>
  <c r="AH152" i="49"/>
  <c r="AI152" i="49"/>
  <c r="AJ152" i="49"/>
  <c r="AK152" i="49"/>
  <c r="AM152" i="49"/>
  <c r="AN152" i="49"/>
  <c r="AO152" i="49"/>
  <c r="AP152" i="49"/>
  <c r="AR152" i="49"/>
  <c r="AS152" i="49"/>
  <c r="AT152" i="49"/>
  <c r="AU152" i="49"/>
  <c r="AW152" i="49"/>
  <c r="AY152" i="49"/>
  <c r="A153" i="49"/>
  <c r="B153" i="49"/>
  <c r="D153" i="49"/>
  <c r="E153" i="49"/>
  <c r="F153" i="49"/>
  <c r="G153" i="49"/>
  <c r="H153" i="49"/>
  <c r="I153" i="49"/>
  <c r="J153" i="49"/>
  <c r="K153" i="49"/>
  <c r="L153" i="49"/>
  <c r="N153" i="49"/>
  <c r="O153" i="49"/>
  <c r="Q153" i="49"/>
  <c r="R153" i="49"/>
  <c r="S153" i="49"/>
  <c r="U153" i="49"/>
  <c r="V153" i="49"/>
  <c r="W153" i="49"/>
  <c r="X153" i="49"/>
  <c r="Y153" i="49"/>
  <c r="Z153" i="49"/>
  <c r="AA153" i="49"/>
  <c r="AC153" i="49"/>
  <c r="AD153" i="49"/>
  <c r="AE153" i="49"/>
  <c r="AF153" i="49"/>
  <c r="AG153" i="49"/>
  <c r="AH153" i="49"/>
  <c r="AI153" i="49"/>
  <c r="AJ153" i="49"/>
  <c r="AK153" i="49"/>
  <c r="AM153" i="49"/>
  <c r="AN153" i="49"/>
  <c r="AO153" i="49"/>
  <c r="AP153" i="49"/>
  <c r="AR153" i="49"/>
  <c r="AS153" i="49"/>
  <c r="AT153" i="49"/>
  <c r="AU153" i="49"/>
  <c r="AW153" i="49"/>
  <c r="AY153" i="49"/>
  <c r="A154" i="49"/>
  <c r="B154" i="49"/>
  <c r="D154" i="49"/>
  <c r="E154" i="49"/>
  <c r="F154" i="49"/>
  <c r="G154" i="49"/>
  <c r="H154" i="49"/>
  <c r="I154" i="49"/>
  <c r="J154" i="49"/>
  <c r="K154" i="49"/>
  <c r="L154" i="49"/>
  <c r="N154" i="49"/>
  <c r="O154" i="49"/>
  <c r="Q154" i="49"/>
  <c r="R154" i="49"/>
  <c r="S154" i="49"/>
  <c r="U154" i="49"/>
  <c r="V154" i="49"/>
  <c r="W154" i="49"/>
  <c r="X154" i="49"/>
  <c r="Y154" i="49"/>
  <c r="Z154" i="49"/>
  <c r="AA154" i="49"/>
  <c r="AC154" i="49"/>
  <c r="AD154" i="49"/>
  <c r="AE154" i="49"/>
  <c r="AF154" i="49"/>
  <c r="AG154" i="49"/>
  <c r="AH154" i="49"/>
  <c r="AI154" i="49"/>
  <c r="AJ154" i="49"/>
  <c r="AK154" i="49"/>
  <c r="AM154" i="49"/>
  <c r="AN154" i="49"/>
  <c r="AO154" i="49"/>
  <c r="AP154" i="49"/>
  <c r="AR154" i="49"/>
  <c r="AS154" i="49"/>
  <c r="AT154" i="49"/>
  <c r="AU154" i="49"/>
  <c r="AW154" i="49"/>
  <c r="AY154" i="49"/>
  <c r="A155" i="49"/>
  <c r="B155" i="49"/>
  <c r="D155" i="49"/>
  <c r="E155" i="49"/>
  <c r="F155" i="49"/>
  <c r="G155" i="49"/>
  <c r="H155" i="49"/>
  <c r="I155" i="49"/>
  <c r="J155" i="49"/>
  <c r="K155" i="49"/>
  <c r="L155" i="49"/>
  <c r="N155" i="49"/>
  <c r="O155" i="49"/>
  <c r="Q155" i="49"/>
  <c r="R155" i="49"/>
  <c r="S155" i="49"/>
  <c r="U155" i="49"/>
  <c r="V155" i="49"/>
  <c r="W155" i="49"/>
  <c r="X155" i="49"/>
  <c r="Y155" i="49"/>
  <c r="Z155" i="49"/>
  <c r="AA155" i="49"/>
  <c r="AC155" i="49"/>
  <c r="AD155" i="49"/>
  <c r="AE155" i="49"/>
  <c r="AF155" i="49"/>
  <c r="AG155" i="49"/>
  <c r="AH155" i="49"/>
  <c r="AI155" i="49"/>
  <c r="AJ155" i="49"/>
  <c r="AK155" i="49"/>
  <c r="AM155" i="49"/>
  <c r="AN155" i="49"/>
  <c r="AO155" i="49"/>
  <c r="AP155" i="49"/>
  <c r="AR155" i="49"/>
  <c r="AS155" i="49"/>
  <c r="AT155" i="49"/>
  <c r="AU155" i="49"/>
  <c r="AW155" i="49"/>
  <c r="AY155" i="49"/>
  <c r="A156" i="49"/>
  <c r="B156" i="49"/>
  <c r="D156" i="49"/>
  <c r="E156" i="49"/>
  <c r="F156" i="49"/>
  <c r="G156" i="49"/>
  <c r="H156" i="49"/>
  <c r="I156" i="49"/>
  <c r="J156" i="49"/>
  <c r="K156" i="49"/>
  <c r="L156" i="49"/>
  <c r="N156" i="49"/>
  <c r="O156" i="49"/>
  <c r="Q156" i="49"/>
  <c r="R156" i="49"/>
  <c r="S156" i="49"/>
  <c r="U156" i="49"/>
  <c r="V156" i="49"/>
  <c r="W156" i="49"/>
  <c r="X156" i="49"/>
  <c r="Y156" i="49"/>
  <c r="Z156" i="49"/>
  <c r="AA156" i="49"/>
  <c r="AC156" i="49"/>
  <c r="AD156" i="49"/>
  <c r="AE156" i="49"/>
  <c r="AF156" i="49"/>
  <c r="AG156" i="49"/>
  <c r="AH156" i="49"/>
  <c r="AI156" i="49"/>
  <c r="AJ156" i="49"/>
  <c r="AK156" i="49"/>
  <c r="AM156" i="49"/>
  <c r="AN156" i="49"/>
  <c r="AO156" i="49"/>
  <c r="AP156" i="49"/>
  <c r="AR156" i="49"/>
  <c r="AS156" i="49"/>
  <c r="AT156" i="49"/>
  <c r="AU156" i="49"/>
  <c r="AW156" i="49"/>
  <c r="AY156" i="49"/>
  <c r="A157" i="49"/>
  <c r="B157" i="49"/>
  <c r="D157" i="49"/>
  <c r="E157" i="49"/>
  <c r="F157" i="49"/>
  <c r="G157" i="49"/>
  <c r="H157" i="49"/>
  <c r="I157" i="49"/>
  <c r="J157" i="49"/>
  <c r="K157" i="49"/>
  <c r="L157" i="49"/>
  <c r="N157" i="49"/>
  <c r="O157" i="49"/>
  <c r="Q157" i="49"/>
  <c r="R157" i="49"/>
  <c r="S157" i="49"/>
  <c r="U157" i="49"/>
  <c r="V157" i="49"/>
  <c r="W157" i="49"/>
  <c r="X157" i="49"/>
  <c r="Y157" i="49"/>
  <c r="Z157" i="49"/>
  <c r="AA157" i="49"/>
  <c r="AC157" i="49"/>
  <c r="AD157" i="49"/>
  <c r="AE157" i="49"/>
  <c r="AF157" i="49"/>
  <c r="AG157" i="49"/>
  <c r="AH157" i="49"/>
  <c r="AI157" i="49"/>
  <c r="AJ157" i="49"/>
  <c r="AK157" i="49"/>
  <c r="AM157" i="49"/>
  <c r="AN157" i="49"/>
  <c r="AO157" i="49"/>
  <c r="AP157" i="49"/>
  <c r="AR157" i="49"/>
  <c r="AS157" i="49"/>
  <c r="AT157" i="49"/>
  <c r="AU157" i="49"/>
  <c r="AW157" i="49"/>
  <c r="AY157" i="49"/>
  <c r="A158" i="49"/>
  <c r="B158" i="49"/>
  <c r="D158" i="49"/>
  <c r="E158" i="49"/>
  <c r="F158" i="49"/>
  <c r="G158" i="49"/>
  <c r="H158" i="49"/>
  <c r="I158" i="49"/>
  <c r="J158" i="49"/>
  <c r="K158" i="49"/>
  <c r="L158" i="49"/>
  <c r="N158" i="49"/>
  <c r="O158" i="49"/>
  <c r="Q158" i="49"/>
  <c r="R158" i="49"/>
  <c r="S158" i="49"/>
  <c r="U158" i="49"/>
  <c r="V158" i="49"/>
  <c r="W158" i="49"/>
  <c r="X158" i="49"/>
  <c r="Y158" i="49"/>
  <c r="Z158" i="49"/>
  <c r="AA158" i="49"/>
  <c r="AC158" i="49"/>
  <c r="AD158" i="49"/>
  <c r="AE158" i="49"/>
  <c r="AF158" i="49"/>
  <c r="AG158" i="49"/>
  <c r="AH158" i="49"/>
  <c r="AI158" i="49"/>
  <c r="AJ158" i="49"/>
  <c r="AK158" i="49"/>
  <c r="AM158" i="49"/>
  <c r="AN158" i="49"/>
  <c r="AO158" i="49"/>
  <c r="AP158" i="49"/>
  <c r="AR158" i="49"/>
  <c r="AS158" i="49"/>
  <c r="AT158" i="49"/>
  <c r="AU158" i="49"/>
  <c r="AW158" i="49"/>
  <c r="AY158" i="49"/>
  <c r="A159" i="49"/>
  <c r="B159" i="49"/>
  <c r="D159" i="49"/>
  <c r="E159" i="49"/>
  <c r="F159" i="49"/>
  <c r="G159" i="49"/>
  <c r="H159" i="49"/>
  <c r="I159" i="49"/>
  <c r="J159" i="49"/>
  <c r="K159" i="49"/>
  <c r="L159" i="49"/>
  <c r="N159" i="49"/>
  <c r="O159" i="49"/>
  <c r="Q159" i="49"/>
  <c r="R159" i="49"/>
  <c r="S159" i="49"/>
  <c r="U159" i="49"/>
  <c r="V159" i="49"/>
  <c r="W159" i="49"/>
  <c r="X159" i="49"/>
  <c r="Y159" i="49"/>
  <c r="Z159" i="49"/>
  <c r="AA159" i="49"/>
  <c r="AC159" i="49"/>
  <c r="AD159" i="49"/>
  <c r="AE159" i="49"/>
  <c r="AF159" i="49"/>
  <c r="AG159" i="49"/>
  <c r="AH159" i="49"/>
  <c r="AI159" i="49"/>
  <c r="AJ159" i="49"/>
  <c r="AK159" i="49"/>
  <c r="AM159" i="49"/>
  <c r="AN159" i="49"/>
  <c r="AO159" i="49"/>
  <c r="AP159" i="49"/>
  <c r="AR159" i="49"/>
  <c r="AS159" i="49"/>
  <c r="AT159" i="49"/>
  <c r="AU159" i="49"/>
  <c r="AW159" i="49"/>
  <c r="AY159" i="49"/>
  <c r="A160" i="49"/>
  <c r="B160" i="49"/>
  <c r="D160" i="49"/>
  <c r="E160" i="49"/>
  <c r="F160" i="49"/>
  <c r="G160" i="49"/>
  <c r="H160" i="49"/>
  <c r="I160" i="49"/>
  <c r="J160" i="49"/>
  <c r="K160" i="49"/>
  <c r="L160" i="49"/>
  <c r="N160" i="49"/>
  <c r="O160" i="49"/>
  <c r="Q160" i="49"/>
  <c r="R160" i="49"/>
  <c r="S160" i="49"/>
  <c r="U160" i="49"/>
  <c r="V160" i="49"/>
  <c r="W160" i="49"/>
  <c r="X160" i="49"/>
  <c r="Y160" i="49"/>
  <c r="Z160" i="49"/>
  <c r="AA160" i="49"/>
  <c r="AC160" i="49"/>
  <c r="AD160" i="49"/>
  <c r="AE160" i="49"/>
  <c r="AF160" i="49"/>
  <c r="AG160" i="49"/>
  <c r="AH160" i="49"/>
  <c r="AI160" i="49"/>
  <c r="AJ160" i="49"/>
  <c r="AK160" i="49"/>
  <c r="AM160" i="49"/>
  <c r="AN160" i="49"/>
  <c r="AO160" i="49"/>
  <c r="AP160" i="49"/>
  <c r="AR160" i="49"/>
  <c r="AS160" i="49"/>
  <c r="AT160" i="49"/>
  <c r="AU160" i="49"/>
  <c r="AW160" i="49"/>
  <c r="AY160" i="49"/>
  <c r="A161" i="49"/>
  <c r="B161" i="49"/>
  <c r="D161" i="49"/>
  <c r="E161" i="49"/>
  <c r="F161" i="49"/>
  <c r="G161" i="49"/>
  <c r="H161" i="49"/>
  <c r="I161" i="49"/>
  <c r="J161" i="49"/>
  <c r="K161" i="49"/>
  <c r="L161" i="49"/>
  <c r="N161" i="49"/>
  <c r="O161" i="49"/>
  <c r="Q161" i="49"/>
  <c r="R161" i="49"/>
  <c r="S161" i="49"/>
  <c r="U161" i="49"/>
  <c r="V161" i="49"/>
  <c r="W161" i="49"/>
  <c r="X161" i="49"/>
  <c r="Y161" i="49"/>
  <c r="Z161" i="49"/>
  <c r="AA161" i="49"/>
  <c r="AC161" i="49"/>
  <c r="AD161" i="49"/>
  <c r="AE161" i="49"/>
  <c r="AF161" i="49"/>
  <c r="AG161" i="49"/>
  <c r="AH161" i="49"/>
  <c r="AI161" i="49"/>
  <c r="AJ161" i="49"/>
  <c r="AK161" i="49"/>
  <c r="AM161" i="49"/>
  <c r="AN161" i="49"/>
  <c r="AO161" i="49"/>
  <c r="AP161" i="49"/>
  <c r="AR161" i="49"/>
  <c r="AS161" i="49"/>
  <c r="AT161" i="49"/>
  <c r="AU161" i="49"/>
  <c r="AW161" i="49"/>
  <c r="AY161" i="49"/>
  <c r="A162" i="49"/>
  <c r="B162" i="49"/>
  <c r="D162" i="49"/>
  <c r="E162" i="49"/>
  <c r="F162" i="49"/>
  <c r="G162" i="49"/>
  <c r="H162" i="49"/>
  <c r="I162" i="49"/>
  <c r="J162" i="49"/>
  <c r="K162" i="49"/>
  <c r="L162" i="49"/>
  <c r="N162" i="49"/>
  <c r="O162" i="49"/>
  <c r="Q162" i="49"/>
  <c r="R162" i="49"/>
  <c r="S162" i="49"/>
  <c r="U162" i="49"/>
  <c r="V162" i="49"/>
  <c r="W162" i="49"/>
  <c r="X162" i="49"/>
  <c r="Y162" i="49"/>
  <c r="Z162" i="49"/>
  <c r="AA162" i="49"/>
  <c r="AC162" i="49"/>
  <c r="AD162" i="49"/>
  <c r="AE162" i="49"/>
  <c r="AF162" i="49"/>
  <c r="AG162" i="49"/>
  <c r="AH162" i="49"/>
  <c r="AI162" i="49"/>
  <c r="AJ162" i="49"/>
  <c r="AK162" i="49"/>
  <c r="AM162" i="49"/>
  <c r="AN162" i="49"/>
  <c r="AO162" i="49"/>
  <c r="AP162" i="49"/>
  <c r="AR162" i="49"/>
  <c r="AS162" i="49"/>
  <c r="AT162" i="49"/>
  <c r="AU162" i="49"/>
  <c r="AW162" i="49"/>
  <c r="AY162" i="49"/>
  <c r="A163" i="49"/>
  <c r="B163" i="49"/>
  <c r="D163" i="49"/>
  <c r="E163" i="49"/>
  <c r="F163" i="49"/>
  <c r="G163" i="49"/>
  <c r="H163" i="49"/>
  <c r="I163" i="49"/>
  <c r="J163" i="49"/>
  <c r="K163" i="49"/>
  <c r="L163" i="49"/>
  <c r="N163" i="49"/>
  <c r="O163" i="49"/>
  <c r="Q163" i="49"/>
  <c r="R163" i="49"/>
  <c r="S163" i="49"/>
  <c r="U163" i="49"/>
  <c r="V163" i="49"/>
  <c r="W163" i="49"/>
  <c r="X163" i="49"/>
  <c r="Y163" i="49"/>
  <c r="Z163" i="49"/>
  <c r="AA163" i="49"/>
  <c r="AC163" i="49"/>
  <c r="AD163" i="49"/>
  <c r="AE163" i="49"/>
  <c r="AF163" i="49"/>
  <c r="AG163" i="49"/>
  <c r="AH163" i="49"/>
  <c r="AI163" i="49"/>
  <c r="AJ163" i="49"/>
  <c r="AK163" i="49"/>
  <c r="AM163" i="49"/>
  <c r="AN163" i="49"/>
  <c r="AO163" i="49"/>
  <c r="AP163" i="49"/>
  <c r="AR163" i="49"/>
  <c r="AS163" i="49"/>
  <c r="AT163" i="49"/>
  <c r="AU163" i="49"/>
  <c r="AW163" i="49"/>
  <c r="AY163" i="49"/>
  <c r="A164" i="49"/>
  <c r="B164" i="49"/>
  <c r="D164" i="49"/>
  <c r="E164" i="49"/>
  <c r="F164" i="49"/>
  <c r="G164" i="49"/>
  <c r="H164" i="49"/>
  <c r="I164" i="49"/>
  <c r="J164" i="49"/>
  <c r="K164" i="49"/>
  <c r="L164" i="49"/>
  <c r="N164" i="49"/>
  <c r="O164" i="49"/>
  <c r="Q164" i="49"/>
  <c r="R164" i="49"/>
  <c r="S164" i="49"/>
  <c r="U164" i="49"/>
  <c r="V164" i="49"/>
  <c r="W164" i="49"/>
  <c r="X164" i="49"/>
  <c r="Y164" i="49"/>
  <c r="Z164" i="49"/>
  <c r="AA164" i="49"/>
  <c r="AC164" i="49"/>
  <c r="AD164" i="49"/>
  <c r="AE164" i="49"/>
  <c r="AF164" i="49"/>
  <c r="AG164" i="49"/>
  <c r="AH164" i="49"/>
  <c r="AI164" i="49"/>
  <c r="AJ164" i="49"/>
  <c r="AK164" i="49"/>
  <c r="AM164" i="49"/>
  <c r="AN164" i="49"/>
  <c r="AO164" i="49"/>
  <c r="AP164" i="49"/>
  <c r="AR164" i="49"/>
  <c r="AS164" i="49"/>
  <c r="AT164" i="49"/>
  <c r="AU164" i="49"/>
  <c r="AW164" i="49"/>
  <c r="AY164" i="49"/>
  <c r="A165" i="49"/>
  <c r="B165" i="49"/>
  <c r="D165" i="49"/>
  <c r="E165" i="49"/>
  <c r="F165" i="49"/>
  <c r="G165" i="49"/>
  <c r="H165" i="49"/>
  <c r="I165" i="49"/>
  <c r="J165" i="49"/>
  <c r="K165" i="49"/>
  <c r="L165" i="49"/>
  <c r="N165" i="49"/>
  <c r="O165" i="49"/>
  <c r="Q165" i="49"/>
  <c r="R165" i="49"/>
  <c r="S165" i="49"/>
  <c r="U165" i="49"/>
  <c r="V165" i="49"/>
  <c r="W165" i="49"/>
  <c r="X165" i="49"/>
  <c r="Y165" i="49"/>
  <c r="Z165" i="49"/>
  <c r="AA165" i="49"/>
  <c r="AC165" i="49"/>
  <c r="AD165" i="49"/>
  <c r="AE165" i="49"/>
  <c r="AF165" i="49"/>
  <c r="AG165" i="49"/>
  <c r="AH165" i="49"/>
  <c r="AI165" i="49"/>
  <c r="AJ165" i="49"/>
  <c r="AK165" i="49"/>
  <c r="AM165" i="49"/>
  <c r="AN165" i="49"/>
  <c r="AO165" i="49"/>
  <c r="AP165" i="49"/>
  <c r="AR165" i="49"/>
  <c r="AS165" i="49"/>
  <c r="AT165" i="49"/>
  <c r="AU165" i="49"/>
  <c r="AW165" i="49"/>
  <c r="AY165" i="49"/>
  <c r="A166" i="49"/>
  <c r="B166" i="49"/>
  <c r="D166" i="49"/>
  <c r="E166" i="49"/>
  <c r="F166" i="49"/>
  <c r="G166" i="49"/>
  <c r="H166" i="49"/>
  <c r="I166" i="49"/>
  <c r="J166" i="49"/>
  <c r="K166" i="49"/>
  <c r="L166" i="49"/>
  <c r="N166" i="49"/>
  <c r="O166" i="49"/>
  <c r="Q166" i="49"/>
  <c r="R166" i="49"/>
  <c r="S166" i="49"/>
  <c r="U166" i="49"/>
  <c r="V166" i="49"/>
  <c r="W166" i="49"/>
  <c r="X166" i="49"/>
  <c r="Y166" i="49"/>
  <c r="Z166" i="49"/>
  <c r="AA166" i="49"/>
  <c r="AC166" i="49"/>
  <c r="AD166" i="49"/>
  <c r="AE166" i="49"/>
  <c r="AF166" i="49"/>
  <c r="AG166" i="49"/>
  <c r="AH166" i="49"/>
  <c r="AI166" i="49"/>
  <c r="AJ166" i="49"/>
  <c r="AK166" i="49"/>
  <c r="AM166" i="49"/>
  <c r="AN166" i="49"/>
  <c r="AO166" i="49"/>
  <c r="AP166" i="49"/>
  <c r="AR166" i="49"/>
  <c r="AS166" i="49"/>
  <c r="AT166" i="49"/>
  <c r="AU166" i="49"/>
  <c r="AW166" i="49"/>
  <c r="AY166" i="49"/>
  <c r="A167" i="49"/>
  <c r="B167" i="49"/>
  <c r="D167" i="49"/>
  <c r="E167" i="49"/>
  <c r="F167" i="49"/>
  <c r="G167" i="49"/>
  <c r="H167" i="49"/>
  <c r="I167" i="49"/>
  <c r="J167" i="49"/>
  <c r="K167" i="49"/>
  <c r="L167" i="49"/>
  <c r="N167" i="49"/>
  <c r="O167" i="49"/>
  <c r="Q167" i="49"/>
  <c r="R167" i="49"/>
  <c r="S167" i="49"/>
  <c r="U167" i="49"/>
  <c r="V167" i="49"/>
  <c r="W167" i="49"/>
  <c r="X167" i="49"/>
  <c r="Y167" i="49"/>
  <c r="Z167" i="49"/>
  <c r="AA167" i="49"/>
  <c r="AC167" i="49"/>
  <c r="AD167" i="49"/>
  <c r="AE167" i="49"/>
  <c r="AF167" i="49"/>
  <c r="AG167" i="49"/>
  <c r="AH167" i="49"/>
  <c r="AI167" i="49"/>
  <c r="AJ167" i="49"/>
  <c r="AK167" i="49"/>
  <c r="AM167" i="49"/>
  <c r="AN167" i="49"/>
  <c r="AO167" i="49"/>
  <c r="AP167" i="49"/>
  <c r="AR167" i="49"/>
  <c r="AS167" i="49"/>
  <c r="AT167" i="49"/>
  <c r="AU167" i="49"/>
  <c r="AW167" i="49"/>
  <c r="AY167" i="49"/>
  <c r="A168" i="49"/>
  <c r="B168" i="49"/>
  <c r="D168" i="49"/>
  <c r="E168" i="49"/>
  <c r="F168" i="49"/>
  <c r="G168" i="49"/>
  <c r="H168" i="49"/>
  <c r="I168" i="49"/>
  <c r="J168" i="49"/>
  <c r="K168" i="49"/>
  <c r="L168" i="49"/>
  <c r="N168" i="49"/>
  <c r="O168" i="49"/>
  <c r="Q168" i="49"/>
  <c r="R168" i="49"/>
  <c r="S168" i="49"/>
  <c r="U168" i="49"/>
  <c r="V168" i="49"/>
  <c r="W168" i="49"/>
  <c r="X168" i="49"/>
  <c r="Y168" i="49"/>
  <c r="Z168" i="49"/>
  <c r="AA168" i="49"/>
  <c r="AC168" i="49"/>
  <c r="AD168" i="49"/>
  <c r="AE168" i="49"/>
  <c r="AF168" i="49"/>
  <c r="AG168" i="49"/>
  <c r="AH168" i="49"/>
  <c r="AI168" i="49"/>
  <c r="AJ168" i="49"/>
  <c r="AK168" i="49"/>
  <c r="AM168" i="49"/>
  <c r="AN168" i="49"/>
  <c r="AO168" i="49"/>
  <c r="AP168" i="49"/>
  <c r="AR168" i="49"/>
  <c r="AS168" i="49"/>
  <c r="AT168" i="49"/>
  <c r="AU168" i="49"/>
  <c r="AW168" i="49"/>
  <c r="AY168" i="49"/>
  <c r="A169" i="49"/>
  <c r="B169" i="49"/>
  <c r="D169" i="49"/>
  <c r="E169" i="49"/>
  <c r="F169" i="49"/>
  <c r="G169" i="49"/>
  <c r="H169" i="49"/>
  <c r="I169" i="49"/>
  <c r="J169" i="49"/>
  <c r="K169" i="49"/>
  <c r="L169" i="49"/>
  <c r="N169" i="49"/>
  <c r="O169" i="49"/>
  <c r="Q169" i="49"/>
  <c r="R169" i="49"/>
  <c r="S169" i="49"/>
  <c r="U169" i="49"/>
  <c r="V169" i="49"/>
  <c r="W169" i="49"/>
  <c r="X169" i="49"/>
  <c r="Y169" i="49"/>
  <c r="Z169" i="49"/>
  <c r="AA169" i="49"/>
  <c r="AC169" i="49"/>
  <c r="AD169" i="49"/>
  <c r="AE169" i="49"/>
  <c r="AF169" i="49"/>
  <c r="AG169" i="49"/>
  <c r="AH169" i="49"/>
  <c r="AI169" i="49"/>
  <c r="AJ169" i="49"/>
  <c r="AK169" i="49"/>
  <c r="AM169" i="49"/>
  <c r="AN169" i="49"/>
  <c r="AO169" i="49"/>
  <c r="AP169" i="49"/>
  <c r="AR169" i="49"/>
  <c r="AS169" i="49"/>
  <c r="AT169" i="49"/>
  <c r="AU169" i="49"/>
  <c r="AW169" i="49"/>
  <c r="AY169" i="49"/>
  <c r="A170" i="49"/>
  <c r="B170" i="49"/>
  <c r="D170" i="49"/>
  <c r="E170" i="49"/>
  <c r="F170" i="49"/>
  <c r="G170" i="49"/>
  <c r="H170" i="49"/>
  <c r="I170" i="49"/>
  <c r="J170" i="49"/>
  <c r="K170" i="49"/>
  <c r="L170" i="49"/>
  <c r="N170" i="49"/>
  <c r="O170" i="49"/>
  <c r="Q170" i="49"/>
  <c r="R170" i="49"/>
  <c r="S170" i="49"/>
  <c r="U170" i="49"/>
  <c r="V170" i="49"/>
  <c r="W170" i="49"/>
  <c r="X170" i="49"/>
  <c r="Y170" i="49"/>
  <c r="Z170" i="49"/>
  <c r="AA170" i="49"/>
  <c r="AC170" i="49"/>
  <c r="AD170" i="49"/>
  <c r="AE170" i="49"/>
  <c r="AF170" i="49"/>
  <c r="AG170" i="49"/>
  <c r="AH170" i="49"/>
  <c r="AI170" i="49"/>
  <c r="AJ170" i="49"/>
  <c r="AK170" i="49"/>
  <c r="AM170" i="49"/>
  <c r="AN170" i="49"/>
  <c r="AO170" i="49"/>
  <c r="AP170" i="49"/>
  <c r="AR170" i="49"/>
  <c r="AS170" i="49"/>
  <c r="AT170" i="49"/>
  <c r="AU170" i="49"/>
  <c r="AW170" i="49"/>
  <c r="AY170" i="49"/>
  <c r="A171" i="49"/>
  <c r="B171" i="49"/>
  <c r="D171" i="49"/>
  <c r="E171" i="49"/>
  <c r="F171" i="49"/>
  <c r="G171" i="49"/>
  <c r="H171" i="49"/>
  <c r="I171" i="49"/>
  <c r="J171" i="49"/>
  <c r="K171" i="49"/>
  <c r="L171" i="49"/>
  <c r="N171" i="49"/>
  <c r="O171" i="49"/>
  <c r="Q171" i="49"/>
  <c r="R171" i="49"/>
  <c r="S171" i="49"/>
  <c r="U171" i="49"/>
  <c r="V171" i="49"/>
  <c r="W171" i="49"/>
  <c r="X171" i="49"/>
  <c r="Y171" i="49"/>
  <c r="Z171" i="49"/>
  <c r="AA171" i="49"/>
  <c r="AC171" i="49"/>
  <c r="AD171" i="49"/>
  <c r="AE171" i="49"/>
  <c r="AF171" i="49"/>
  <c r="AG171" i="49"/>
  <c r="AH171" i="49"/>
  <c r="AI171" i="49"/>
  <c r="AJ171" i="49"/>
  <c r="AK171" i="49"/>
  <c r="AM171" i="49"/>
  <c r="AN171" i="49"/>
  <c r="AO171" i="49"/>
  <c r="AP171" i="49"/>
  <c r="AR171" i="49"/>
  <c r="AS171" i="49"/>
  <c r="AT171" i="49"/>
  <c r="AU171" i="49"/>
  <c r="AW171" i="49"/>
  <c r="AY171" i="49"/>
  <c r="A172" i="49"/>
  <c r="B172" i="49"/>
  <c r="D172" i="49"/>
  <c r="E172" i="49"/>
  <c r="F172" i="49"/>
  <c r="G172" i="49"/>
  <c r="H172" i="49"/>
  <c r="I172" i="49"/>
  <c r="J172" i="49"/>
  <c r="K172" i="49"/>
  <c r="L172" i="49"/>
  <c r="N172" i="49"/>
  <c r="O172" i="49"/>
  <c r="Q172" i="49"/>
  <c r="R172" i="49"/>
  <c r="S172" i="49"/>
  <c r="U172" i="49"/>
  <c r="V172" i="49"/>
  <c r="W172" i="49"/>
  <c r="X172" i="49"/>
  <c r="Y172" i="49"/>
  <c r="Z172" i="49"/>
  <c r="AA172" i="49"/>
  <c r="AC172" i="49"/>
  <c r="AD172" i="49"/>
  <c r="AE172" i="49"/>
  <c r="AF172" i="49"/>
  <c r="AG172" i="49"/>
  <c r="AH172" i="49"/>
  <c r="AI172" i="49"/>
  <c r="AJ172" i="49"/>
  <c r="AK172" i="49"/>
  <c r="AM172" i="49"/>
  <c r="AN172" i="49"/>
  <c r="AO172" i="49"/>
  <c r="AP172" i="49"/>
  <c r="AR172" i="49"/>
  <c r="AS172" i="49"/>
  <c r="AT172" i="49"/>
  <c r="AU172" i="49"/>
  <c r="AW172" i="49"/>
  <c r="AY172" i="49"/>
  <c r="A173" i="49"/>
  <c r="B173" i="49"/>
  <c r="D173" i="49"/>
  <c r="E173" i="49"/>
  <c r="F173" i="49"/>
  <c r="G173" i="49"/>
  <c r="H173" i="49"/>
  <c r="I173" i="49"/>
  <c r="J173" i="49"/>
  <c r="K173" i="49"/>
  <c r="L173" i="49"/>
  <c r="N173" i="49"/>
  <c r="O173" i="49"/>
  <c r="Q173" i="49"/>
  <c r="R173" i="49"/>
  <c r="S173" i="49"/>
  <c r="U173" i="49"/>
  <c r="V173" i="49"/>
  <c r="W173" i="49"/>
  <c r="X173" i="49"/>
  <c r="Y173" i="49"/>
  <c r="Z173" i="49"/>
  <c r="AA173" i="49"/>
  <c r="AC173" i="49"/>
  <c r="AD173" i="49"/>
  <c r="AE173" i="49"/>
  <c r="AF173" i="49"/>
  <c r="AG173" i="49"/>
  <c r="AH173" i="49"/>
  <c r="AI173" i="49"/>
  <c r="AJ173" i="49"/>
  <c r="AK173" i="49"/>
  <c r="AM173" i="49"/>
  <c r="AN173" i="49"/>
  <c r="AO173" i="49"/>
  <c r="AP173" i="49"/>
  <c r="AR173" i="49"/>
  <c r="AS173" i="49"/>
  <c r="AT173" i="49"/>
  <c r="AU173" i="49"/>
  <c r="AW173" i="49"/>
  <c r="AY173" i="49"/>
  <c r="A174" i="49"/>
  <c r="B174" i="49"/>
  <c r="D174" i="49"/>
  <c r="E174" i="49"/>
  <c r="F174" i="49"/>
  <c r="G174" i="49"/>
  <c r="H174" i="49"/>
  <c r="I174" i="49"/>
  <c r="J174" i="49"/>
  <c r="K174" i="49"/>
  <c r="L174" i="49"/>
  <c r="N174" i="49"/>
  <c r="O174" i="49"/>
  <c r="Q174" i="49"/>
  <c r="R174" i="49"/>
  <c r="S174" i="49"/>
  <c r="U174" i="49"/>
  <c r="V174" i="49"/>
  <c r="W174" i="49"/>
  <c r="X174" i="49"/>
  <c r="Y174" i="49"/>
  <c r="Z174" i="49"/>
  <c r="AA174" i="49"/>
  <c r="AC174" i="49"/>
  <c r="AD174" i="49"/>
  <c r="AE174" i="49"/>
  <c r="AF174" i="49"/>
  <c r="AG174" i="49"/>
  <c r="AH174" i="49"/>
  <c r="AI174" i="49"/>
  <c r="AJ174" i="49"/>
  <c r="AK174" i="49"/>
  <c r="AM174" i="49"/>
  <c r="AN174" i="49"/>
  <c r="AO174" i="49"/>
  <c r="AP174" i="49"/>
  <c r="AR174" i="49"/>
  <c r="AS174" i="49"/>
  <c r="AT174" i="49"/>
  <c r="AU174" i="49"/>
  <c r="AW174" i="49"/>
  <c r="AY174" i="49"/>
  <c r="A175" i="49"/>
  <c r="B175" i="49"/>
  <c r="D175" i="49"/>
  <c r="E175" i="49"/>
  <c r="F175" i="49"/>
  <c r="G175" i="49"/>
  <c r="H175" i="49"/>
  <c r="I175" i="49"/>
  <c r="J175" i="49"/>
  <c r="K175" i="49"/>
  <c r="L175" i="49"/>
  <c r="N175" i="49"/>
  <c r="O175" i="49"/>
  <c r="Q175" i="49"/>
  <c r="R175" i="49"/>
  <c r="S175" i="49"/>
  <c r="U175" i="49"/>
  <c r="V175" i="49"/>
  <c r="W175" i="49"/>
  <c r="X175" i="49"/>
  <c r="Y175" i="49"/>
  <c r="Z175" i="49"/>
  <c r="AA175" i="49"/>
  <c r="AC175" i="49"/>
  <c r="AD175" i="49"/>
  <c r="AE175" i="49"/>
  <c r="AF175" i="49"/>
  <c r="AG175" i="49"/>
  <c r="AH175" i="49"/>
  <c r="AI175" i="49"/>
  <c r="AJ175" i="49"/>
  <c r="AK175" i="49"/>
  <c r="AM175" i="49"/>
  <c r="AN175" i="49"/>
  <c r="AO175" i="49"/>
  <c r="AP175" i="49"/>
  <c r="AR175" i="49"/>
  <c r="AS175" i="49"/>
  <c r="AT175" i="49"/>
  <c r="AU175" i="49"/>
  <c r="AW175" i="49"/>
  <c r="AY175" i="49"/>
  <c r="A176" i="49"/>
  <c r="B176" i="49"/>
  <c r="D176" i="49"/>
  <c r="E176" i="49"/>
  <c r="F176" i="49"/>
  <c r="G176" i="49"/>
  <c r="H176" i="49"/>
  <c r="I176" i="49"/>
  <c r="J176" i="49"/>
  <c r="K176" i="49"/>
  <c r="L176" i="49"/>
  <c r="N176" i="49"/>
  <c r="O176" i="49"/>
  <c r="Q176" i="49"/>
  <c r="R176" i="49"/>
  <c r="S176" i="49"/>
  <c r="U176" i="49"/>
  <c r="V176" i="49"/>
  <c r="W176" i="49"/>
  <c r="X176" i="49"/>
  <c r="Y176" i="49"/>
  <c r="Z176" i="49"/>
  <c r="AA176" i="49"/>
  <c r="AC176" i="49"/>
  <c r="AD176" i="49"/>
  <c r="AE176" i="49"/>
  <c r="AF176" i="49"/>
  <c r="AG176" i="49"/>
  <c r="AH176" i="49"/>
  <c r="AI176" i="49"/>
  <c r="AJ176" i="49"/>
  <c r="AK176" i="49"/>
  <c r="AM176" i="49"/>
  <c r="AN176" i="49"/>
  <c r="AO176" i="49"/>
  <c r="AP176" i="49"/>
  <c r="AR176" i="49"/>
  <c r="AS176" i="49"/>
  <c r="AT176" i="49"/>
  <c r="AU176" i="49"/>
  <c r="AW176" i="49"/>
  <c r="AY176" i="49"/>
  <c r="A177" i="49"/>
  <c r="B177" i="49"/>
  <c r="D177" i="49"/>
  <c r="E177" i="49"/>
  <c r="F177" i="49"/>
  <c r="G177" i="49"/>
  <c r="H177" i="49"/>
  <c r="I177" i="49"/>
  <c r="J177" i="49"/>
  <c r="K177" i="49"/>
  <c r="L177" i="49"/>
  <c r="N177" i="49"/>
  <c r="O177" i="49"/>
  <c r="Q177" i="49"/>
  <c r="R177" i="49"/>
  <c r="S177" i="49"/>
  <c r="U177" i="49"/>
  <c r="V177" i="49"/>
  <c r="W177" i="49"/>
  <c r="X177" i="49"/>
  <c r="Y177" i="49"/>
  <c r="Z177" i="49"/>
  <c r="AA177" i="49"/>
  <c r="AC177" i="49"/>
  <c r="AD177" i="49"/>
  <c r="AE177" i="49"/>
  <c r="AF177" i="49"/>
  <c r="AG177" i="49"/>
  <c r="AH177" i="49"/>
  <c r="AI177" i="49"/>
  <c r="AJ177" i="49"/>
  <c r="AK177" i="49"/>
  <c r="AM177" i="49"/>
  <c r="AN177" i="49"/>
  <c r="AO177" i="49"/>
  <c r="AP177" i="49"/>
  <c r="AR177" i="49"/>
  <c r="AS177" i="49"/>
  <c r="AT177" i="49"/>
  <c r="AU177" i="49"/>
  <c r="AW177" i="49"/>
  <c r="AY177" i="49"/>
  <c r="A178" i="49"/>
  <c r="B178" i="49"/>
  <c r="D178" i="49"/>
  <c r="E178" i="49"/>
  <c r="F178" i="49"/>
  <c r="G178" i="49"/>
  <c r="H178" i="49"/>
  <c r="I178" i="49"/>
  <c r="J178" i="49"/>
  <c r="K178" i="49"/>
  <c r="L178" i="49"/>
  <c r="N178" i="49"/>
  <c r="O178" i="49"/>
  <c r="Q178" i="49"/>
  <c r="R178" i="49"/>
  <c r="S178" i="49"/>
  <c r="U178" i="49"/>
  <c r="V178" i="49"/>
  <c r="W178" i="49"/>
  <c r="X178" i="49"/>
  <c r="Y178" i="49"/>
  <c r="Z178" i="49"/>
  <c r="AA178" i="49"/>
  <c r="AC178" i="49"/>
  <c r="AD178" i="49"/>
  <c r="AE178" i="49"/>
  <c r="AF178" i="49"/>
  <c r="AG178" i="49"/>
  <c r="AH178" i="49"/>
  <c r="AI178" i="49"/>
  <c r="AJ178" i="49"/>
  <c r="AK178" i="49"/>
  <c r="AM178" i="49"/>
  <c r="AN178" i="49"/>
  <c r="AO178" i="49"/>
  <c r="AP178" i="49"/>
  <c r="AR178" i="49"/>
  <c r="AS178" i="49"/>
  <c r="AT178" i="49"/>
  <c r="AU178" i="49"/>
  <c r="AW178" i="49"/>
  <c r="AY178" i="49"/>
  <c r="A179" i="49"/>
  <c r="B179" i="49"/>
  <c r="D179" i="49"/>
  <c r="E179" i="49"/>
  <c r="F179" i="49"/>
  <c r="G179" i="49"/>
  <c r="H179" i="49"/>
  <c r="I179" i="49"/>
  <c r="J179" i="49"/>
  <c r="K179" i="49"/>
  <c r="L179" i="49"/>
  <c r="N179" i="49"/>
  <c r="O179" i="49"/>
  <c r="Q179" i="49"/>
  <c r="R179" i="49"/>
  <c r="S179" i="49"/>
  <c r="U179" i="49"/>
  <c r="V179" i="49"/>
  <c r="W179" i="49"/>
  <c r="X179" i="49"/>
  <c r="Y179" i="49"/>
  <c r="Z179" i="49"/>
  <c r="AA179" i="49"/>
  <c r="AC179" i="49"/>
  <c r="AD179" i="49"/>
  <c r="AE179" i="49"/>
  <c r="AF179" i="49"/>
  <c r="AG179" i="49"/>
  <c r="AH179" i="49"/>
  <c r="AI179" i="49"/>
  <c r="AJ179" i="49"/>
  <c r="AK179" i="49"/>
  <c r="AM179" i="49"/>
  <c r="AN179" i="49"/>
  <c r="AO179" i="49"/>
  <c r="AP179" i="49"/>
  <c r="AR179" i="49"/>
  <c r="AS179" i="49"/>
  <c r="AT179" i="49"/>
  <c r="AU179" i="49"/>
  <c r="AW179" i="49"/>
  <c r="AY179" i="49"/>
  <c r="A180" i="49"/>
  <c r="B180" i="49"/>
  <c r="D180" i="49"/>
  <c r="E180" i="49"/>
  <c r="F180" i="49"/>
  <c r="G180" i="49"/>
  <c r="H180" i="49"/>
  <c r="I180" i="49"/>
  <c r="J180" i="49"/>
  <c r="K180" i="49"/>
  <c r="L180" i="49"/>
  <c r="N180" i="49"/>
  <c r="O180" i="49"/>
  <c r="Q180" i="49"/>
  <c r="R180" i="49"/>
  <c r="S180" i="49"/>
  <c r="U180" i="49"/>
  <c r="V180" i="49"/>
  <c r="W180" i="49"/>
  <c r="X180" i="49"/>
  <c r="Y180" i="49"/>
  <c r="Z180" i="49"/>
  <c r="AA180" i="49"/>
  <c r="AC180" i="49"/>
  <c r="AD180" i="49"/>
  <c r="AE180" i="49"/>
  <c r="AF180" i="49"/>
  <c r="AG180" i="49"/>
  <c r="AH180" i="49"/>
  <c r="AI180" i="49"/>
  <c r="AJ180" i="49"/>
  <c r="AK180" i="49"/>
  <c r="AM180" i="49"/>
  <c r="AN180" i="49"/>
  <c r="AO180" i="49"/>
  <c r="AP180" i="49"/>
  <c r="AR180" i="49"/>
  <c r="AS180" i="49"/>
  <c r="AT180" i="49"/>
  <c r="AU180" i="49"/>
  <c r="AW180" i="49"/>
  <c r="AY180" i="49"/>
  <c r="A181" i="49"/>
  <c r="B181" i="49"/>
  <c r="D181" i="49"/>
  <c r="E181" i="49"/>
  <c r="F181" i="49"/>
  <c r="G181" i="49"/>
  <c r="H181" i="49"/>
  <c r="I181" i="49"/>
  <c r="J181" i="49"/>
  <c r="K181" i="49"/>
  <c r="L181" i="49"/>
  <c r="N181" i="49"/>
  <c r="O181" i="49"/>
  <c r="Q181" i="49"/>
  <c r="R181" i="49"/>
  <c r="S181" i="49"/>
  <c r="U181" i="49"/>
  <c r="V181" i="49"/>
  <c r="W181" i="49"/>
  <c r="X181" i="49"/>
  <c r="Y181" i="49"/>
  <c r="Z181" i="49"/>
  <c r="AA181" i="49"/>
  <c r="AC181" i="49"/>
  <c r="AD181" i="49"/>
  <c r="AE181" i="49"/>
  <c r="AF181" i="49"/>
  <c r="AG181" i="49"/>
  <c r="AH181" i="49"/>
  <c r="AI181" i="49"/>
  <c r="AJ181" i="49"/>
  <c r="AK181" i="49"/>
  <c r="AM181" i="49"/>
  <c r="AN181" i="49"/>
  <c r="AO181" i="49"/>
  <c r="AP181" i="49"/>
  <c r="AR181" i="49"/>
  <c r="AS181" i="49"/>
  <c r="AT181" i="49"/>
  <c r="AU181" i="49"/>
  <c r="AW181" i="49"/>
  <c r="AY181" i="49"/>
  <c r="A182" i="49"/>
  <c r="B182" i="49"/>
  <c r="D182" i="49"/>
  <c r="E182" i="49"/>
  <c r="F182" i="49"/>
  <c r="G182" i="49"/>
  <c r="H182" i="49"/>
  <c r="I182" i="49"/>
  <c r="J182" i="49"/>
  <c r="K182" i="49"/>
  <c r="L182" i="49"/>
  <c r="N182" i="49"/>
  <c r="O182" i="49"/>
  <c r="Q182" i="49"/>
  <c r="R182" i="49"/>
  <c r="S182" i="49"/>
  <c r="U182" i="49"/>
  <c r="V182" i="49"/>
  <c r="W182" i="49"/>
  <c r="X182" i="49"/>
  <c r="Y182" i="49"/>
  <c r="Z182" i="49"/>
  <c r="AA182" i="49"/>
  <c r="AC182" i="49"/>
  <c r="AD182" i="49"/>
  <c r="AE182" i="49"/>
  <c r="AF182" i="49"/>
  <c r="AG182" i="49"/>
  <c r="AH182" i="49"/>
  <c r="AI182" i="49"/>
  <c r="AJ182" i="49"/>
  <c r="AK182" i="49"/>
  <c r="AM182" i="49"/>
  <c r="AN182" i="49"/>
  <c r="AO182" i="49"/>
  <c r="AP182" i="49"/>
  <c r="AR182" i="49"/>
  <c r="AS182" i="49"/>
  <c r="AT182" i="49"/>
  <c r="AU182" i="49"/>
  <c r="AW182" i="49"/>
  <c r="AY182" i="49"/>
  <c r="A183" i="49"/>
  <c r="B183" i="49"/>
  <c r="D183" i="49"/>
  <c r="E183" i="49"/>
  <c r="F183" i="49"/>
  <c r="G183" i="49"/>
  <c r="H183" i="49"/>
  <c r="I183" i="49"/>
  <c r="J183" i="49"/>
  <c r="K183" i="49"/>
  <c r="L183" i="49"/>
  <c r="N183" i="49"/>
  <c r="O183" i="49"/>
  <c r="Q183" i="49"/>
  <c r="R183" i="49"/>
  <c r="S183" i="49"/>
  <c r="U183" i="49"/>
  <c r="V183" i="49"/>
  <c r="W183" i="49"/>
  <c r="X183" i="49"/>
  <c r="Y183" i="49"/>
  <c r="Z183" i="49"/>
  <c r="AA183" i="49"/>
  <c r="AC183" i="49"/>
  <c r="AD183" i="49"/>
  <c r="AE183" i="49"/>
  <c r="AF183" i="49"/>
  <c r="AG183" i="49"/>
  <c r="AH183" i="49"/>
  <c r="AI183" i="49"/>
  <c r="AJ183" i="49"/>
  <c r="AK183" i="49"/>
  <c r="AM183" i="49"/>
  <c r="AN183" i="49"/>
  <c r="AO183" i="49"/>
  <c r="AP183" i="49"/>
  <c r="AR183" i="49"/>
  <c r="AS183" i="49"/>
  <c r="AT183" i="49"/>
  <c r="AU183" i="49"/>
  <c r="AW183" i="49"/>
  <c r="AY183" i="49"/>
  <c r="A184" i="49"/>
  <c r="B184" i="49"/>
  <c r="D184" i="49"/>
  <c r="E184" i="49"/>
  <c r="F184" i="49"/>
  <c r="G184" i="49"/>
  <c r="H184" i="49"/>
  <c r="I184" i="49"/>
  <c r="J184" i="49"/>
  <c r="K184" i="49"/>
  <c r="L184" i="49"/>
  <c r="N184" i="49"/>
  <c r="O184" i="49"/>
  <c r="Q184" i="49"/>
  <c r="R184" i="49"/>
  <c r="S184" i="49"/>
  <c r="U184" i="49"/>
  <c r="V184" i="49"/>
  <c r="W184" i="49"/>
  <c r="X184" i="49"/>
  <c r="Y184" i="49"/>
  <c r="Z184" i="49"/>
  <c r="AA184" i="49"/>
  <c r="AC184" i="49"/>
  <c r="AD184" i="49"/>
  <c r="AE184" i="49"/>
  <c r="AF184" i="49"/>
  <c r="AG184" i="49"/>
  <c r="AH184" i="49"/>
  <c r="AI184" i="49"/>
  <c r="AJ184" i="49"/>
  <c r="AK184" i="49"/>
  <c r="AM184" i="49"/>
  <c r="AN184" i="49"/>
  <c r="AO184" i="49"/>
  <c r="AP184" i="49"/>
  <c r="AR184" i="49"/>
  <c r="AS184" i="49"/>
  <c r="AT184" i="49"/>
  <c r="AU184" i="49"/>
  <c r="AW184" i="49"/>
  <c r="AY184" i="49"/>
  <c r="A185" i="49"/>
  <c r="B185" i="49"/>
  <c r="D185" i="49"/>
  <c r="E185" i="49"/>
  <c r="F185" i="49"/>
  <c r="G185" i="49"/>
  <c r="H185" i="49"/>
  <c r="I185" i="49"/>
  <c r="J185" i="49"/>
  <c r="K185" i="49"/>
  <c r="L185" i="49"/>
  <c r="N185" i="49"/>
  <c r="O185" i="49"/>
  <c r="Q185" i="49"/>
  <c r="R185" i="49"/>
  <c r="S185" i="49"/>
  <c r="U185" i="49"/>
  <c r="V185" i="49"/>
  <c r="W185" i="49"/>
  <c r="X185" i="49"/>
  <c r="Y185" i="49"/>
  <c r="Z185" i="49"/>
  <c r="AA185" i="49"/>
  <c r="AC185" i="49"/>
  <c r="AD185" i="49"/>
  <c r="AE185" i="49"/>
  <c r="AF185" i="49"/>
  <c r="AG185" i="49"/>
  <c r="AH185" i="49"/>
  <c r="AI185" i="49"/>
  <c r="AJ185" i="49"/>
  <c r="AK185" i="49"/>
  <c r="AM185" i="49"/>
  <c r="AN185" i="49"/>
  <c r="AO185" i="49"/>
  <c r="AP185" i="49"/>
  <c r="AR185" i="49"/>
  <c r="AS185" i="49"/>
  <c r="AT185" i="49"/>
  <c r="AU185" i="49"/>
  <c r="AW185" i="49"/>
  <c r="AY185" i="49"/>
  <c r="A186" i="49"/>
  <c r="B186" i="49"/>
  <c r="D186" i="49"/>
  <c r="E186" i="49"/>
  <c r="F186" i="49"/>
  <c r="G186" i="49"/>
  <c r="H186" i="49"/>
  <c r="I186" i="49"/>
  <c r="J186" i="49"/>
  <c r="K186" i="49"/>
  <c r="L186" i="49"/>
  <c r="N186" i="49"/>
  <c r="O186" i="49"/>
  <c r="Q186" i="49"/>
  <c r="R186" i="49"/>
  <c r="S186" i="49"/>
  <c r="U186" i="49"/>
  <c r="V186" i="49"/>
  <c r="W186" i="49"/>
  <c r="X186" i="49"/>
  <c r="Y186" i="49"/>
  <c r="Z186" i="49"/>
  <c r="AA186" i="49"/>
  <c r="AC186" i="49"/>
  <c r="AD186" i="49"/>
  <c r="AE186" i="49"/>
  <c r="AF186" i="49"/>
  <c r="AG186" i="49"/>
  <c r="AH186" i="49"/>
  <c r="AI186" i="49"/>
  <c r="AJ186" i="49"/>
  <c r="AK186" i="49"/>
  <c r="AM186" i="49"/>
  <c r="AN186" i="49"/>
  <c r="AO186" i="49"/>
  <c r="AP186" i="49"/>
  <c r="AR186" i="49"/>
  <c r="AS186" i="49"/>
  <c r="AT186" i="49"/>
  <c r="AU186" i="49"/>
  <c r="AW186" i="49"/>
  <c r="AY186" i="49"/>
  <c r="A187" i="49"/>
  <c r="B187" i="49"/>
  <c r="D187" i="49"/>
  <c r="E187" i="49"/>
  <c r="F187" i="49"/>
  <c r="G187" i="49"/>
  <c r="H187" i="49"/>
  <c r="I187" i="49"/>
  <c r="J187" i="49"/>
  <c r="K187" i="49"/>
  <c r="L187" i="49"/>
  <c r="N187" i="49"/>
  <c r="O187" i="49"/>
  <c r="Q187" i="49"/>
  <c r="R187" i="49"/>
  <c r="S187" i="49"/>
  <c r="U187" i="49"/>
  <c r="V187" i="49"/>
  <c r="W187" i="49"/>
  <c r="X187" i="49"/>
  <c r="Y187" i="49"/>
  <c r="Z187" i="49"/>
  <c r="AA187" i="49"/>
  <c r="AC187" i="49"/>
  <c r="AD187" i="49"/>
  <c r="AE187" i="49"/>
  <c r="AF187" i="49"/>
  <c r="AG187" i="49"/>
  <c r="AH187" i="49"/>
  <c r="AI187" i="49"/>
  <c r="AJ187" i="49"/>
  <c r="AK187" i="49"/>
  <c r="AM187" i="49"/>
  <c r="AN187" i="49"/>
  <c r="AO187" i="49"/>
  <c r="AP187" i="49"/>
  <c r="AR187" i="49"/>
  <c r="AS187" i="49"/>
  <c r="AT187" i="49"/>
  <c r="AU187" i="49"/>
  <c r="AW187" i="49"/>
  <c r="AY187" i="49"/>
  <c r="A188" i="49"/>
  <c r="B188" i="49"/>
  <c r="D188" i="49"/>
  <c r="E188" i="49"/>
  <c r="F188" i="49"/>
  <c r="G188" i="49"/>
  <c r="H188" i="49"/>
  <c r="I188" i="49"/>
  <c r="J188" i="49"/>
  <c r="K188" i="49"/>
  <c r="L188" i="49"/>
  <c r="N188" i="49"/>
  <c r="O188" i="49"/>
  <c r="Q188" i="49"/>
  <c r="R188" i="49"/>
  <c r="S188" i="49"/>
  <c r="U188" i="49"/>
  <c r="V188" i="49"/>
  <c r="W188" i="49"/>
  <c r="X188" i="49"/>
  <c r="Y188" i="49"/>
  <c r="Z188" i="49"/>
  <c r="AA188" i="49"/>
  <c r="AC188" i="49"/>
  <c r="AD188" i="49"/>
  <c r="AE188" i="49"/>
  <c r="AF188" i="49"/>
  <c r="AG188" i="49"/>
  <c r="AH188" i="49"/>
  <c r="AI188" i="49"/>
  <c r="AJ188" i="49"/>
  <c r="AK188" i="49"/>
  <c r="AM188" i="49"/>
  <c r="AN188" i="49"/>
  <c r="AO188" i="49"/>
  <c r="AP188" i="49"/>
  <c r="AR188" i="49"/>
  <c r="AS188" i="49"/>
  <c r="AT188" i="49"/>
  <c r="AU188" i="49"/>
  <c r="AW188" i="49"/>
  <c r="AY188" i="49"/>
  <c r="A189" i="49"/>
  <c r="B189" i="49"/>
  <c r="D189" i="49"/>
  <c r="E189" i="49"/>
  <c r="F189" i="49"/>
  <c r="G189" i="49"/>
  <c r="H189" i="49"/>
  <c r="I189" i="49"/>
  <c r="J189" i="49"/>
  <c r="K189" i="49"/>
  <c r="L189" i="49"/>
  <c r="N189" i="49"/>
  <c r="O189" i="49"/>
  <c r="Q189" i="49"/>
  <c r="R189" i="49"/>
  <c r="S189" i="49"/>
  <c r="U189" i="49"/>
  <c r="V189" i="49"/>
  <c r="W189" i="49"/>
  <c r="X189" i="49"/>
  <c r="Y189" i="49"/>
  <c r="Z189" i="49"/>
  <c r="AA189" i="49"/>
  <c r="AC189" i="49"/>
  <c r="AD189" i="49"/>
  <c r="AE189" i="49"/>
  <c r="AF189" i="49"/>
  <c r="AG189" i="49"/>
  <c r="AH189" i="49"/>
  <c r="AI189" i="49"/>
  <c r="AJ189" i="49"/>
  <c r="AK189" i="49"/>
  <c r="AM189" i="49"/>
  <c r="AN189" i="49"/>
  <c r="AO189" i="49"/>
  <c r="AP189" i="49"/>
  <c r="AR189" i="49"/>
  <c r="AS189" i="49"/>
  <c r="AT189" i="49"/>
  <c r="AU189" i="49"/>
  <c r="AW189" i="49"/>
  <c r="AY189" i="49"/>
  <c r="A190" i="49"/>
  <c r="B190" i="49"/>
  <c r="D190" i="49"/>
  <c r="E190" i="49"/>
  <c r="F190" i="49"/>
  <c r="G190" i="49"/>
  <c r="H190" i="49"/>
  <c r="I190" i="49"/>
  <c r="J190" i="49"/>
  <c r="K190" i="49"/>
  <c r="L190" i="49"/>
  <c r="N190" i="49"/>
  <c r="O190" i="49"/>
  <c r="Q190" i="49"/>
  <c r="R190" i="49"/>
  <c r="S190" i="49"/>
  <c r="U190" i="49"/>
  <c r="V190" i="49"/>
  <c r="W190" i="49"/>
  <c r="X190" i="49"/>
  <c r="Y190" i="49"/>
  <c r="Z190" i="49"/>
  <c r="AA190" i="49"/>
  <c r="AC190" i="49"/>
  <c r="AD190" i="49"/>
  <c r="AE190" i="49"/>
  <c r="AF190" i="49"/>
  <c r="AG190" i="49"/>
  <c r="AH190" i="49"/>
  <c r="AI190" i="49"/>
  <c r="AJ190" i="49"/>
  <c r="AK190" i="49"/>
  <c r="AM190" i="49"/>
  <c r="AN190" i="49"/>
  <c r="AO190" i="49"/>
  <c r="AP190" i="49"/>
  <c r="AR190" i="49"/>
  <c r="AS190" i="49"/>
  <c r="AT190" i="49"/>
  <c r="AU190" i="49"/>
  <c r="AW190" i="49"/>
  <c r="AY190" i="49"/>
  <c r="A191" i="49"/>
  <c r="B191" i="49"/>
  <c r="D191" i="49"/>
  <c r="E191" i="49"/>
  <c r="F191" i="49"/>
  <c r="G191" i="49"/>
  <c r="H191" i="49"/>
  <c r="I191" i="49"/>
  <c r="J191" i="49"/>
  <c r="K191" i="49"/>
  <c r="L191" i="49"/>
  <c r="N191" i="49"/>
  <c r="O191" i="49"/>
  <c r="Q191" i="49"/>
  <c r="R191" i="49"/>
  <c r="S191" i="49"/>
  <c r="U191" i="49"/>
  <c r="V191" i="49"/>
  <c r="W191" i="49"/>
  <c r="X191" i="49"/>
  <c r="Y191" i="49"/>
  <c r="Z191" i="49"/>
  <c r="AA191" i="49"/>
  <c r="AC191" i="49"/>
  <c r="AD191" i="49"/>
  <c r="AE191" i="49"/>
  <c r="AF191" i="49"/>
  <c r="AG191" i="49"/>
  <c r="AH191" i="49"/>
  <c r="AI191" i="49"/>
  <c r="AJ191" i="49"/>
  <c r="AK191" i="49"/>
  <c r="AM191" i="49"/>
  <c r="AN191" i="49"/>
  <c r="AO191" i="49"/>
  <c r="AP191" i="49"/>
  <c r="AR191" i="49"/>
  <c r="AS191" i="49"/>
  <c r="AT191" i="49"/>
  <c r="AU191" i="49"/>
  <c r="AW191" i="49"/>
  <c r="AY191" i="49"/>
  <c r="A192" i="49"/>
  <c r="B192" i="49"/>
  <c r="D192" i="49"/>
  <c r="E192" i="49"/>
  <c r="F192" i="49"/>
  <c r="G192" i="49"/>
  <c r="H192" i="49"/>
  <c r="I192" i="49"/>
  <c r="J192" i="49"/>
  <c r="K192" i="49"/>
  <c r="L192" i="49"/>
  <c r="N192" i="49"/>
  <c r="O192" i="49"/>
  <c r="Q192" i="49"/>
  <c r="R192" i="49"/>
  <c r="S192" i="49"/>
  <c r="U192" i="49"/>
  <c r="V192" i="49"/>
  <c r="W192" i="49"/>
  <c r="X192" i="49"/>
  <c r="Y192" i="49"/>
  <c r="Z192" i="49"/>
  <c r="AA192" i="49"/>
  <c r="AC192" i="49"/>
  <c r="AD192" i="49"/>
  <c r="AE192" i="49"/>
  <c r="AF192" i="49"/>
  <c r="AG192" i="49"/>
  <c r="AH192" i="49"/>
  <c r="AI192" i="49"/>
  <c r="AJ192" i="49"/>
  <c r="AK192" i="49"/>
  <c r="AM192" i="49"/>
  <c r="AN192" i="49"/>
  <c r="AO192" i="49"/>
  <c r="AP192" i="49"/>
  <c r="AR192" i="49"/>
  <c r="AS192" i="49"/>
  <c r="AT192" i="49"/>
  <c r="AU192" i="49"/>
  <c r="AW192" i="49"/>
  <c r="AY192" i="49"/>
  <c r="A193" i="49"/>
  <c r="B193" i="49"/>
  <c r="D193" i="49"/>
  <c r="E193" i="49"/>
  <c r="F193" i="49"/>
  <c r="G193" i="49"/>
  <c r="H193" i="49"/>
  <c r="I193" i="49"/>
  <c r="J193" i="49"/>
  <c r="K193" i="49"/>
  <c r="L193" i="49"/>
  <c r="N193" i="49"/>
  <c r="O193" i="49"/>
  <c r="Q193" i="49"/>
  <c r="R193" i="49"/>
  <c r="S193" i="49"/>
  <c r="U193" i="49"/>
  <c r="V193" i="49"/>
  <c r="W193" i="49"/>
  <c r="X193" i="49"/>
  <c r="Y193" i="49"/>
  <c r="Z193" i="49"/>
  <c r="AA193" i="49"/>
  <c r="AC193" i="49"/>
  <c r="AD193" i="49"/>
  <c r="AE193" i="49"/>
  <c r="AF193" i="49"/>
  <c r="AG193" i="49"/>
  <c r="AH193" i="49"/>
  <c r="AI193" i="49"/>
  <c r="AJ193" i="49"/>
  <c r="AK193" i="49"/>
  <c r="AM193" i="49"/>
  <c r="AN193" i="49"/>
  <c r="AO193" i="49"/>
  <c r="AP193" i="49"/>
  <c r="AR193" i="49"/>
  <c r="AS193" i="49"/>
  <c r="AT193" i="49"/>
  <c r="AU193" i="49"/>
  <c r="AW193" i="49"/>
  <c r="AY193" i="49"/>
  <c r="A194" i="49"/>
  <c r="B194" i="49"/>
  <c r="D194" i="49"/>
  <c r="E194" i="49"/>
  <c r="F194" i="49"/>
  <c r="G194" i="49"/>
  <c r="H194" i="49"/>
  <c r="I194" i="49"/>
  <c r="J194" i="49"/>
  <c r="K194" i="49"/>
  <c r="L194" i="49"/>
  <c r="N194" i="49"/>
  <c r="O194" i="49"/>
  <c r="Q194" i="49"/>
  <c r="R194" i="49"/>
  <c r="S194" i="49"/>
  <c r="U194" i="49"/>
  <c r="V194" i="49"/>
  <c r="W194" i="49"/>
  <c r="X194" i="49"/>
  <c r="Y194" i="49"/>
  <c r="Z194" i="49"/>
  <c r="AA194" i="49"/>
  <c r="AC194" i="49"/>
  <c r="AD194" i="49"/>
  <c r="AE194" i="49"/>
  <c r="AF194" i="49"/>
  <c r="AG194" i="49"/>
  <c r="AH194" i="49"/>
  <c r="AI194" i="49"/>
  <c r="AJ194" i="49"/>
  <c r="AK194" i="49"/>
  <c r="AM194" i="49"/>
  <c r="AN194" i="49"/>
  <c r="AO194" i="49"/>
  <c r="AP194" i="49"/>
  <c r="AR194" i="49"/>
  <c r="AS194" i="49"/>
  <c r="AT194" i="49"/>
  <c r="AU194" i="49"/>
  <c r="AW194" i="49"/>
  <c r="AY194" i="49"/>
  <c r="A195" i="49"/>
  <c r="B195" i="49"/>
  <c r="D195" i="49"/>
  <c r="E195" i="49"/>
  <c r="F195" i="49"/>
  <c r="G195" i="49"/>
  <c r="H195" i="49"/>
  <c r="I195" i="49"/>
  <c r="J195" i="49"/>
  <c r="K195" i="49"/>
  <c r="L195" i="49"/>
  <c r="N195" i="49"/>
  <c r="O195" i="49"/>
  <c r="Q195" i="49"/>
  <c r="R195" i="49"/>
  <c r="S195" i="49"/>
  <c r="U195" i="49"/>
  <c r="V195" i="49"/>
  <c r="W195" i="49"/>
  <c r="X195" i="49"/>
  <c r="Y195" i="49"/>
  <c r="Z195" i="49"/>
  <c r="AA195" i="49"/>
  <c r="AC195" i="49"/>
  <c r="AD195" i="49"/>
  <c r="AE195" i="49"/>
  <c r="AF195" i="49"/>
  <c r="AG195" i="49"/>
  <c r="AH195" i="49"/>
  <c r="AI195" i="49"/>
  <c r="AJ195" i="49"/>
  <c r="AK195" i="49"/>
  <c r="AM195" i="49"/>
  <c r="AN195" i="49"/>
  <c r="AO195" i="49"/>
  <c r="AP195" i="49"/>
  <c r="AR195" i="49"/>
  <c r="AS195" i="49"/>
  <c r="AT195" i="49"/>
  <c r="AU195" i="49"/>
  <c r="AW195" i="49"/>
  <c r="AY195" i="49"/>
  <c r="A196" i="49"/>
  <c r="B196" i="49"/>
  <c r="D196" i="49"/>
  <c r="E196" i="49"/>
  <c r="F196" i="49"/>
  <c r="G196" i="49"/>
  <c r="H196" i="49"/>
  <c r="I196" i="49"/>
  <c r="J196" i="49"/>
  <c r="K196" i="49"/>
  <c r="L196" i="49"/>
  <c r="N196" i="49"/>
  <c r="O196" i="49"/>
  <c r="Q196" i="49"/>
  <c r="R196" i="49"/>
  <c r="S196" i="49"/>
  <c r="U196" i="49"/>
  <c r="V196" i="49"/>
  <c r="W196" i="49"/>
  <c r="X196" i="49"/>
  <c r="Y196" i="49"/>
  <c r="Z196" i="49"/>
  <c r="AA196" i="49"/>
  <c r="AC196" i="49"/>
  <c r="AD196" i="49"/>
  <c r="AE196" i="49"/>
  <c r="AF196" i="49"/>
  <c r="AG196" i="49"/>
  <c r="AH196" i="49"/>
  <c r="AI196" i="49"/>
  <c r="AJ196" i="49"/>
  <c r="AK196" i="49"/>
  <c r="AM196" i="49"/>
  <c r="AN196" i="49"/>
  <c r="AO196" i="49"/>
  <c r="AP196" i="49"/>
  <c r="AR196" i="49"/>
  <c r="AS196" i="49"/>
  <c r="AT196" i="49"/>
  <c r="AU196" i="49"/>
  <c r="AW196" i="49"/>
  <c r="AY196" i="49"/>
  <c r="A197" i="49"/>
  <c r="B197" i="49"/>
  <c r="D197" i="49"/>
  <c r="E197" i="49"/>
  <c r="F197" i="49"/>
  <c r="G197" i="49"/>
  <c r="H197" i="49"/>
  <c r="I197" i="49"/>
  <c r="J197" i="49"/>
  <c r="K197" i="49"/>
  <c r="L197" i="49"/>
  <c r="N197" i="49"/>
  <c r="O197" i="49"/>
  <c r="Q197" i="49"/>
  <c r="R197" i="49"/>
  <c r="S197" i="49"/>
  <c r="U197" i="49"/>
  <c r="V197" i="49"/>
  <c r="W197" i="49"/>
  <c r="X197" i="49"/>
  <c r="Y197" i="49"/>
  <c r="Z197" i="49"/>
  <c r="AA197" i="49"/>
  <c r="AC197" i="49"/>
  <c r="AD197" i="49"/>
  <c r="AE197" i="49"/>
  <c r="AF197" i="49"/>
  <c r="AG197" i="49"/>
  <c r="AH197" i="49"/>
  <c r="AI197" i="49"/>
  <c r="AJ197" i="49"/>
  <c r="AK197" i="49"/>
  <c r="AM197" i="49"/>
  <c r="AN197" i="49"/>
  <c r="AO197" i="49"/>
  <c r="AP197" i="49"/>
  <c r="AR197" i="49"/>
  <c r="AS197" i="49"/>
  <c r="AT197" i="49"/>
  <c r="AU197" i="49"/>
  <c r="AW197" i="49"/>
  <c r="AY197" i="49"/>
  <c r="A198" i="49"/>
  <c r="B198" i="49"/>
  <c r="D198" i="49"/>
  <c r="E198" i="49"/>
  <c r="F198" i="49"/>
  <c r="G198" i="49"/>
  <c r="H198" i="49"/>
  <c r="I198" i="49"/>
  <c r="J198" i="49"/>
  <c r="K198" i="49"/>
  <c r="L198" i="49"/>
  <c r="N198" i="49"/>
  <c r="O198" i="49"/>
  <c r="Q198" i="49"/>
  <c r="R198" i="49"/>
  <c r="S198" i="49"/>
  <c r="U198" i="49"/>
  <c r="V198" i="49"/>
  <c r="W198" i="49"/>
  <c r="X198" i="49"/>
  <c r="Y198" i="49"/>
  <c r="Z198" i="49"/>
  <c r="AA198" i="49"/>
  <c r="AC198" i="49"/>
  <c r="AD198" i="49"/>
  <c r="AE198" i="49"/>
  <c r="AF198" i="49"/>
  <c r="AG198" i="49"/>
  <c r="AH198" i="49"/>
  <c r="AI198" i="49"/>
  <c r="AJ198" i="49"/>
  <c r="AK198" i="49"/>
  <c r="AM198" i="49"/>
  <c r="AN198" i="49"/>
  <c r="AO198" i="49"/>
  <c r="AP198" i="49"/>
  <c r="AR198" i="49"/>
  <c r="AS198" i="49"/>
  <c r="AT198" i="49"/>
  <c r="AU198" i="49"/>
  <c r="AW198" i="49"/>
  <c r="AY198" i="49"/>
  <c r="A199" i="49"/>
  <c r="B199" i="49"/>
  <c r="D199" i="49"/>
  <c r="E199" i="49"/>
  <c r="F199" i="49"/>
  <c r="G199" i="49"/>
  <c r="H199" i="49"/>
  <c r="I199" i="49"/>
  <c r="J199" i="49"/>
  <c r="K199" i="49"/>
  <c r="L199" i="49"/>
  <c r="N199" i="49"/>
  <c r="O199" i="49"/>
  <c r="Q199" i="49"/>
  <c r="R199" i="49"/>
  <c r="S199" i="49"/>
  <c r="U199" i="49"/>
  <c r="V199" i="49"/>
  <c r="W199" i="49"/>
  <c r="X199" i="49"/>
  <c r="Y199" i="49"/>
  <c r="Z199" i="49"/>
  <c r="AA199" i="49"/>
  <c r="AC199" i="49"/>
  <c r="AD199" i="49"/>
  <c r="AE199" i="49"/>
  <c r="AF199" i="49"/>
  <c r="AG199" i="49"/>
  <c r="AH199" i="49"/>
  <c r="AI199" i="49"/>
  <c r="AJ199" i="49"/>
  <c r="AK199" i="49"/>
  <c r="AM199" i="49"/>
  <c r="AN199" i="49"/>
  <c r="AO199" i="49"/>
  <c r="AP199" i="49"/>
  <c r="AR199" i="49"/>
  <c r="AS199" i="49"/>
  <c r="AT199" i="49"/>
  <c r="AU199" i="49"/>
  <c r="AW199" i="49"/>
  <c r="AY199" i="49"/>
  <c r="A200" i="49"/>
  <c r="B200" i="49"/>
  <c r="D200" i="49"/>
  <c r="E200" i="49"/>
  <c r="F200" i="49"/>
  <c r="G200" i="49"/>
  <c r="H200" i="49"/>
  <c r="I200" i="49"/>
  <c r="J200" i="49"/>
  <c r="K200" i="49"/>
  <c r="L200" i="49"/>
  <c r="N200" i="49"/>
  <c r="O200" i="49"/>
  <c r="Q200" i="49"/>
  <c r="R200" i="49"/>
  <c r="S200" i="49"/>
  <c r="U200" i="49"/>
  <c r="V200" i="49"/>
  <c r="W200" i="49"/>
  <c r="X200" i="49"/>
  <c r="Y200" i="49"/>
  <c r="Z200" i="49"/>
  <c r="AA200" i="49"/>
  <c r="AC200" i="49"/>
  <c r="AD200" i="49"/>
  <c r="AE200" i="49"/>
  <c r="AF200" i="49"/>
  <c r="AG200" i="49"/>
  <c r="AH200" i="49"/>
  <c r="AI200" i="49"/>
  <c r="AJ200" i="49"/>
  <c r="AK200" i="49"/>
  <c r="AM200" i="49"/>
  <c r="AN200" i="49"/>
  <c r="AO200" i="49"/>
  <c r="AP200" i="49"/>
  <c r="AR200" i="49"/>
  <c r="AS200" i="49"/>
  <c r="AT200" i="49"/>
  <c r="AU200" i="49"/>
  <c r="AW200" i="49"/>
  <c r="AY200" i="49"/>
  <c r="A201" i="49"/>
  <c r="B201" i="49"/>
  <c r="D201" i="49"/>
  <c r="E201" i="49"/>
  <c r="F201" i="49"/>
  <c r="G201" i="49"/>
  <c r="H201" i="49"/>
  <c r="I201" i="49"/>
  <c r="J201" i="49"/>
  <c r="K201" i="49"/>
  <c r="L201" i="49"/>
  <c r="N201" i="49"/>
  <c r="O201" i="49"/>
  <c r="Q201" i="49"/>
  <c r="R201" i="49"/>
  <c r="S201" i="49"/>
  <c r="U201" i="49"/>
  <c r="V201" i="49"/>
  <c r="W201" i="49"/>
  <c r="X201" i="49"/>
  <c r="Y201" i="49"/>
  <c r="Z201" i="49"/>
  <c r="AA201" i="49"/>
  <c r="AC201" i="49"/>
  <c r="AD201" i="49"/>
  <c r="AE201" i="49"/>
  <c r="AF201" i="49"/>
  <c r="AG201" i="49"/>
  <c r="AH201" i="49"/>
  <c r="AI201" i="49"/>
  <c r="AJ201" i="49"/>
  <c r="AK201" i="49"/>
  <c r="AM201" i="49"/>
  <c r="AN201" i="49"/>
  <c r="AO201" i="49"/>
  <c r="AP201" i="49"/>
  <c r="AR201" i="49"/>
  <c r="AS201" i="49"/>
  <c r="AT201" i="49"/>
  <c r="AU201" i="49"/>
  <c r="AW201" i="49"/>
  <c r="AY201" i="49"/>
  <c r="A202" i="49"/>
  <c r="B202" i="49"/>
  <c r="D202" i="49"/>
  <c r="E202" i="49"/>
  <c r="F202" i="49"/>
  <c r="G202" i="49"/>
  <c r="H202" i="49"/>
  <c r="I202" i="49"/>
  <c r="J202" i="49"/>
  <c r="K202" i="49"/>
  <c r="L202" i="49"/>
  <c r="N202" i="49"/>
  <c r="O202" i="49"/>
  <c r="Q202" i="49"/>
  <c r="R202" i="49"/>
  <c r="S202" i="49"/>
  <c r="U202" i="49"/>
  <c r="V202" i="49"/>
  <c r="W202" i="49"/>
  <c r="X202" i="49"/>
  <c r="Y202" i="49"/>
  <c r="Z202" i="49"/>
  <c r="AA202" i="49"/>
  <c r="AC202" i="49"/>
  <c r="AD202" i="49"/>
  <c r="AE202" i="49"/>
  <c r="AF202" i="49"/>
  <c r="AG202" i="49"/>
  <c r="AH202" i="49"/>
  <c r="AI202" i="49"/>
  <c r="AJ202" i="49"/>
  <c r="AK202" i="49"/>
  <c r="AM202" i="49"/>
  <c r="AN202" i="49"/>
  <c r="AO202" i="49"/>
  <c r="AP202" i="49"/>
  <c r="AR202" i="49"/>
  <c r="AS202" i="49"/>
  <c r="AT202" i="49"/>
  <c r="AU202" i="49"/>
  <c r="AW202" i="49"/>
  <c r="AY202" i="49"/>
  <c r="A203" i="49"/>
  <c r="B203" i="49"/>
  <c r="D203" i="49"/>
  <c r="E203" i="49"/>
  <c r="F203" i="49"/>
  <c r="G203" i="49"/>
  <c r="H203" i="49"/>
  <c r="I203" i="49"/>
  <c r="J203" i="49"/>
  <c r="K203" i="49"/>
  <c r="L203" i="49"/>
  <c r="N203" i="49"/>
  <c r="O203" i="49"/>
  <c r="Q203" i="49"/>
  <c r="R203" i="49"/>
  <c r="S203" i="49"/>
  <c r="U203" i="49"/>
  <c r="V203" i="49"/>
  <c r="W203" i="49"/>
  <c r="X203" i="49"/>
  <c r="Y203" i="49"/>
  <c r="Z203" i="49"/>
  <c r="AA203" i="49"/>
  <c r="AC203" i="49"/>
  <c r="AD203" i="49"/>
  <c r="AE203" i="49"/>
  <c r="AF203" i="49"/>
  <c r="AG203" i="49"/>
  <c r="AH203" i="49"/>
  <c r="AI203" i="49"/>
  <c r="AJ203" i="49"/>
  <c r="AK203" i="49"/>
  <c r="AM203" i="49"/>
  <c r="AN203" i="49"/>
  <c r="AO203" i="49"/>
  <c r="AP203" i="49"/>
  <c r="AR203" i="49"/>
  <c r="AS203" i="49"/>
  <c r="AT203" i="49"/>
  <c r="AU203" i="49"/>
  <c r="AW203" i="49"/>
  <c r="AY203" i="49"/>
  <c r="A204" i="49"/>
  <c r="B204" i="49"/>
  <c r="D204" i="49"/>
  <c r="E204" i="49"/>
  <c r="F204" i="49"/>
  <c r="G204" i="49"/>
  <c r="H204" i="49"/>
  <c r="I204" i="49"/>
  <c r="J204" i="49"/>
  <c r="K204" i="49"/>
  <c r="L204" i="49"/>
  <c r="N204" i="49"/>
  <c r="O204" i="49"/>
  <c r="Q204" i="49"/>
  <c r="R204" i="49"/>
  <c r="S204" i="49"/>
  <c r="U204" i="49"/>
  <c r="V204" i="49"/>
  <c r="W204" i="49"/>
  <c r="X204" i="49"/>
  <c r="Y204" i="49"/>
  <c r="Z204" i="49"/>
  <c r="AA204" i="49"/>
  <c r="AC204" i="49"/>
  <c r="AD204" i="49"/>
  <c r="AE204" i="49"/>
  <c r="AF204" i="49"/>
  <c r="AG204" i="49"/>
  <c r="AH204" i="49"/>
  <c r="AI204" i="49"/>
  <c r="AJ204" i="49"/>
  <c r="AK204" i="49"/>
  <c r="AM204" i="49"/>
  <c r="AN204" i="49"/>
  <c r="AO204" i="49"/>
  <c r="AP204" i="49"/>
  <c r="AR204" i="49"/>
  <c r="AS204" i="49"/>
  <c r="AT204" i="49"/>
  <c r="AU204" i="49"/>
  <c r="AW204" i="49"/>
  <c r="AY204" i="49"/>
  <c r="A205" i="49"/>
  <c r="B205" i="49"/>
  <c r="D205" i="49"/>
  <c r="E205" i="49"/>
  <c r="F205" i="49"/>
  <c r="G205" i="49"/>
  <c r="H205" i="49"/>
  <c r="I205" i="49"/>
  <c r="J205" i="49"/>
  <c r="K205" i="49"/>
  <c r="L205" i="49"/>
  <c r="N205" i="49"/>
  <c r="O205" i="49"/>
  <c r="Q205" i="49"/>
  <c r="R205" i="49"/>
  <c r="S205" i="49"/>
  <c r="U205" i="49"/>
  <c r="V205" i="49"/>
  <c r="W205" i="49"/>
  <c r="X205" i="49"/>
  <c r="Y205" i="49"/>
  <c r="Z205" i="49"/>
  <c r="AA205" i="49"/>
  <c r="AC205" i="49"/>
  <c r="AD205" i="49"/>
  <c r="AE205" i="49"/>
  <c r="AF205" i="49"/>
  <c r="AG205" i="49"/>
  <c r="AH205" i="49"/>
  <c r="AI205" i="49"/>
  <c r="AJ205" i="49"/>
  <c r="AK205" i="49"/>
  <c r="AM205" i="49"/>
  <c r="AN205" i="49"/>
  <c r="AO205" i="49"/>
  <c r="AP205" i="49"/>
  <c r="AR205" i="49"/>
  <c r="AS205" i="49"/>
  <c r="AT205" i="49"/>
  <c r="AU205" i="49"/>
  <c r="AW205" i="49"/>
  <c r="AY205" i="49"/>
  <c r="A206" i="49"/>
  <c r="B206" i="49"/>
  <c r="D206" i="49"/>
  <c r="E206" i="49"/>
  <c r="F206" i="49"/>
  <c r="G206" i="49"/>
  <c r="H206" i="49"/>
  <c r="I206" i="49"/>
  <c r="J206" i="49"/>
  <c r="K206" i="49"/>
  <c r="L206" i="49"/>
  <c r="N206" i="49"/>
  <c r="O206" i="49"/>
  <c r="Q206" i="49"/>
  <c r="R206" i="49"/>
  <c r="S206" i="49"/>
  <c r="U206" i="49"/>
  <c r="V206" i="49"/>
  <c r="W206" i="49"/>
  <c r="X206" i="49"/>
  <c r="Y206" i="49"/>
  <c r="Z206" i="49"/>
  <c r="AA206" i="49"/>
  <c r="AC206" i="49"/>
  <c r="AD206" i="49"/>
  <c r="AE206" i="49"/>
  <c r="AF206" i="49"/>
  <c r="AG206" i="49"/>
  <c r="AH206" i="49"/>
  <c r="AI206" i="49"/>
  <c r="AJ206" i="49"/>
  <c r="AK206" i="49"/>
  <c r="AM206" i="49"/>
  <c r="AN206" i="49"/>
  <c r="AO206" i="49"/>
  <c r="AP206" i="49"/>
  <c r="AR206" i="49"/>
  <c r="AS206" i="49"/>
  <c r="AT206" i="49"/>
  <c r="AU206" i="49"/>
  <c r="AW206" i="49"/>
  <c r="AY206" i="49"/>
  <c r="A207" i="49"/>
  <c r="B207" i="49"/>
  <c r="D207" i="49"/>
  <c r="E207" i="49"/>
  <c r="F207" i="49"/>
  <c r="G207" i="49"/>
  <c r="H207" i="49"/>
  <c r="I207" i="49"/>
  <c r="J207" i="49"/>
  <c r="K207" i="49"/>
  <c r="L207" i="49"/>
  <c r="N207" i="49"/>
  <c r="O207" i="49"/>
  <c r="Q207" i="49"/>
  <c r="R207" i="49"/>
  <c r="S207" i="49"/>
  <c r="U207" i="49"/>
  <c r="V207" i="49"/>
  <c r="W207" i="49"/>
  <c r="X207" i="49"/>
  <c r="Y207" i="49"/>
  <c r="Z207" i="49"/>
  <c r="AA207" i="49"/>
  <c r="AC207" i="49"/>
  <c r="AD207" i="49"/>
  <c r="AE207" i="49"/>
  <c r="AF207" i="49"/>
  <c r="AG207" i="49"/>
  <c r="AH207" i="49"/>
  <c r="AI207" i="49"/>
  <c r="AJ207" i="49"/>
  <c r="AK207" i="49"/>
  <c r="AM207" i="49"/>
  <c r="AN207" i="49"/>
  <c r="AO207" i="49"/>
  <c r="AP207" i="49"/>
  <c r="AR207" i="49"/>
  <c r="AS207" i="49"/>
  <c r="AT207" i="49"/>
  <c r="AU207" i="49"/>
  <c r="AW207" i="49"/>
  <c r="AY207" i="49"/>
  <c r="A208" i="49"/>
  <c r="B208" i="49"/>
  <c r="D208" i="49"/>
  <c r="E208" i="49"/>
  <c r="F208" i="49"/>
  <c r="G208" i="49"/>
  <c r="H208" i="49"/>
  <c r="I208" i="49"/>
  <c r="J208" i="49"/>
  <c r="K208" i="49"/>
  <c r="L208" i="49"/>
  <c r="N208" i="49"/>
  <c r="O208" i="49"/>
  <c r="Q208" i="49"/>
  <c r="R208" i="49"/>
  <c r="S208" i="49"/>
  <c r="U208" i="49"/>
  <c r="V208" i="49"/>
  <c r="W208" i="49"/>
  <c r="X208" i="49"/>
  <c r="Y208" i="49"/>
  <c r="Z208" i="49"/>
  <c r="AA208" i="49"/>
  <c r="AC208" i="49"/>
  <c r="AD208" i="49"/>
  <c r="AE208" i="49"/>
  <c r="AF208" i="49"/>
  <c r="AG208" i="49"/>
  <c r="AH208" i="49"/>
  <c r="AI208" i="49"/>
  <c r="AJ208" i="49"/>
  <c r="AK208" i="49"/>
  <c r="AM208" i="49"/>
  <c r="AN208" i="49"/>
  <c r="AO208" i="49"/>
  <c r="AP208" i="49"/>
  <c r="AR208" i="49"/>
  <c r="AS208" i="49"/>
  <c r="AT208" i="49"/>
  <c r="AU208" i="49"/>
  <c r="AW208" i="49"/>
  <c r="AY208" i="49"/>
  <c r="A209" i="49"/>
  <c r="B209" i="49"/>
  <c r="D209" i="49"/>
  <c r="E209" i="49"/>
  <c r="F209" i="49"/>
  <c r="G209" i="49"/>
  <c r="H209" i="49"/>
  <c r="I209" i="49"/>
  <c r="J209" i="49"/>
  <c r="K209" i="49"/>
  <c r="L209" i="49"/>
  <c r="N209" i="49"/>
  <c r="O209" i="49"/>
  <c r="Q209" i="49"/>
  <c r="R209" i="49"/>
  <c r="S209" i="49"/>
  <c r="U209" i="49"/>
  <c r="V209" i="49"/>
  <c r="W209" i="49"/>
  <c r="X209" i="49"/>
  <c r="Y209" i="49"/>
  <c r="Z209" i="49"/>
  <c r="AA209" i="49"/>
  <c r="AC209" i="49"/>
  <c r="AD209" i="49"/>
  <c r="AE209" i="49"/>
  <c r="AF209" i="49"/>
  <c r="AG209" i="49"/>
  <c r="AH209" i="49"/>
  <c r="AI209" i="49"/>
  <c r="AJ209" i="49"/>
  <c r="AK209" i="49"/>
  <c r="AM209" i="49"/>
  <c r="AN209" i="49"/>
  <c r="AO209" i="49"/>
  <c r="AP209" i="49"/>
  <c r="AR209" i="49"/>
  <c r="AS209" i="49"/>
  <c r="AT209" i="49"/>
  <c r="AU209" i="49"/>
  <c r="AW209" i="49"/>
  <c r="AY209" i="49"/>
  <c r="A210" i="49"/>
  <c r="B210" i="49"/>
  <c r="D210" i="49"/>
  <c r="E210" i="49"/>
  <c r="F210" i="49"/>
  <c r="G210" i="49"/>
  <c r="H210" i="49"/>
  <c r="I210" i="49"/>
  <c r="J210" i="49"/>
  <c r="K210" i="49"/>
  <c r="L210" i="49"/>
  <c r="N210" i="49"/>
  <c r="O210" i="49"/>
  <c r="Q210" i="49"/>
  <c r="R210" i="49"/>
  <c r="S210" i="49"/>
  <c r="U210" i="49"/>
  <c r="V210" i="49"/>
  <c r="W210" i="49"/>
  <c r="X210" i="49"/>
  <c r="Y210" i="49"/>
  <c r="Z210" i="49"/>
  <c r="AA210" i="49"/>
  <c r="AC210" i="49"/>
  <c r="AD210" i="49"/>
  <c r="AE210" i="49"/>
  <c r="AF210" i="49"/>
  <c r="AG210" i="49"/>
  <c r="AH210" i="49"/>
  <c r="AI210" i="49"/>
  <c r="AJ210" i="49"/>
  <c r="AK210" i="49"/>
  <c r="AM210" i="49"/>
  <c r="AN210" i="49"/>
  <c r="AO210" i="49"/>
  <c r="AP210" i="49"/>
  <c r="AR210" i="49"/>
  <c r="AS210" i="49"/>
  <c r="AT210" i="49"/>
  <c r="AU210" i="49"/>
  <c r="AW210" i="49"/>
  <c r="AY210" i="49"/>
  <c r="A211" i="49"/>
  <c r="B211" i="49"/>
  <c r="D211" i="49"/>
  <c r="E211" i="49"/>
  <c r="F211" i="49"/>
  <c r="G211" i="49"/>
  <c r="H211" i="49"/>
  <c r="I211" i="49"/>
  <c r="J211" i="49"/>
  <c r="K211" i="49"/>
  <c r="L211" i="49"/>
  <c r="N211" i="49"/>
  <c r="O211" i="49"/>
  <c r="Q211" i="49"/>
  <c r="R211" i="49"/>
  <c r="S211" i="49"/>
  <c r="U211" i="49"/>
  <c r="V211" i="49"/>
  <c r="W211" i="49"/>
  <c r="X211" i="49"/>
  <c r="Y211" i="49"/>
  <c r="Z211" i="49"/>
  <c r="AA211" i="49"/>
  <c r="AC211" i="49"/>
  <c r="AD211" i="49"/>
  <c r="AE211" i="49"/>
  <c r="AF211" i="49"/>
  <c r="AG211" i="49"/>
  <c r="AH211" i="49"/>
  <c r="AI211" i="49"/>
  <c r="AJ211" i="49"/>
  <c r="AK211" i="49"/>
  <c r="AM211" i="49"/>
  <c r="AN211" i="49"/>
  <c r="AO211" i="49"/>
  <c r="AP211" i="49"/>
  <c r="AR211" i="49"/>
  <c r="AS211" i="49"/>
  <c r="AT211" i="49"/>
  <c r="AU211" i="49"/>
  <c r="AW211" i="49"/>
  <c r="AY211" i="49"/>
  <c r="A212" i="49"/>
  <c r="B212" i="49"/>
  <c r="D212" i="49"/>
  <c r="E212" i="49"/>
  <c r="F212" i="49"/>
  <c r="G212" i="49"/>
  <c r="H212" i="49"/>
  <c r="I212" i="49"/>
  <c r="J212" i="49"/>
  <c r="K212" i="49"/>
  <c r="L212" i="49"/>
  <c r="N212" i="49"/>
  <c r="O212" i="49"/>
  <c r="Q212" i="49"/>
  <c r="R212" i="49"/>
  <c r="S212" i="49"/>
  <c r="U212" i="49"/>
  <c r="V212" i="49"/>
  <c r="W212" i="49"/>
  <c r="X212" i="49"/>
  <c r="Y212" i="49"/>
  <c r="Z212" i="49"/>
  <c r="AA212" i="49"/>
  <c r="AC212" i="49"/>
  <c r="AD212" i="49"/>
  <c r="AE212" i="49"/>
  <c r="AF212" i="49"/>
  <c r="AG212" i="49"/>
  <c r="AH212" i="49"/>
  <c r="AI212" i="49"/>
  <c r="AJ212" i="49"/>
  <c r="AK212" i="49"/>
  <c r="AM212" i="49"/>
  <c r="AN212" i="49"/>
  <c r="AO212" i="49"/>
  <c r="AP212" i="49"/>
  <c r="AR212" i="49"/>
  <c r="AS212" i="49"/>
  <c r="AT212" i="49"/>
  <c r="AU212" i="49"/>
  <c r="AW212" i="49"/>
  <c r="AY212" i="49"/>
  <c r="A213" i="49"/>
  <c r="B213" i="49"/>
  <c r="D213" i="49"/>
  <c r="E213" i="49"/>
  <c r="F213" i="49"/>
  <c r="G213" i="49"/>
  <c r="H213" i="49"/>
  <c r="I213" i="49"/>
  <c r="J213" i="49"/>
  <c r="K213" i="49"/>
  <c r="L213" i="49"/>
  <c r="N213" i="49"/>
  <c r="O213" i="49"/>
  <c r="Q213" i="49"/>
  <c r="R213" i="49"/>
  <c r="S213" i="49"/>
  <c r="U213" i="49"/>
  <c r="V213" i="49"/>
  <c r="W213" i="49"/>
  <c r="X213" i="49"/>
  <c r="Y213" i="49"/>
  <c r="Z213" i="49"/>
  <c r="AA213" i="49"/>
  <c r="AC213" i="49"/>
  <c r="AD213" i="49"/>
  <c r="AE213" i="49"/>
  <c r="AF213" i="49"/>
  <c r="AG213" i="49"/>
  <c r="AH213" i="49"/>
  <c r="AI213" i="49"/>
  <c r="AJ213" i="49"/>
  <c r="AK213" i="49"/>
  <c r="AM213" i="49"/>
  <c r="AN213" i="49"/>
  <c r="AO213" i="49"/>
  <c r="AP213" i="49"/>
  <c r="AR213" i="49"/>
  <c r="AS213" i="49"/>
  <c r="AT213" i="49"/>
  <c r="AU213" i="49"/>
  <c r="AW213" i="49"/>
  <c r="AY213" i="49"/>
  <c r="A214" i="49"/>
  <c r="B214" i="49"/>
  <c r="D214" i="49"/>
  <c r="E214" i="49"/>
  <c r="F214" i="49"/>
  <c r="G214" i="49"/>
  <c r="H214" i="49"/>
  <c r="I214" i="49"/>
  <c r="J214" i="49"/>
  <c r="K214" i="49"/>
  <c r="L214" i="49"/>
  <c r="N214" i="49"/>
  <c r="O214" i="49"/>
  <c r="Q214" i="49"/>
  <c r="R214" i="49"/>
  <c r="S214" i="49"/>
  <c r="U214" i="49"/>
  <c r="V214" i="49"/>
  <c r="W214" i="49"/>
  <c r="X214" i="49"/>
  <c r="Y214" i="49"/>
  <c r="Z214" i="49"/>
  <c r="AA214" i="49"/>
  <c r="AC214" i="49"/>
  <c r="AD214" i="49"/>
  <c r="AE214" i="49"/>
  <c r="AF214" i="49"/>
  <c r="AG214" i="49"/>
  <c r="AH214" i="49"/>
  <c r="AI214" i="49"/>
  <c r="AJ214" i="49"/>
  <c r="AK214" i="49"/>
  <c r="AM214" i="49"/>
  <c r="AN214" i="49"/>
  <c r="AO214" i="49"/>
  <c r="AP214" i="49"/>
  <c r="AR214" i="49"/>
  <c r="AS214" i="49"/>
  <c r="AT214" i="49"/>
  <c r="AU214" i="49"/>
  <c r="AW214" i="49"/>
  <c r="AY214" i="49"/>
  <c r="A215" i="49"/>
  <c r="B215" i="49"/>
  <c r="D215" i="49"/>
  <c r="E215" i="49"/>
  <c r="F215" i="49"/>
  <c r="G215" i="49"/>
  <c r="H215" i="49"/>
  <c r="I215" i="49"/>
  <c r="J215" i="49"/>
  <c r="K215" i="49"/>
  <c r="L215" i="49"/>
  <c r="N215" i="49"/>
  <c r="O215" i="49"/>
  <c r="Q215" i="49"/>
  <c r="R215" i="49"/>
  <c r="S215" i="49"/>
  <c r="U215" i="49"/>
  <c r="V215" i="49"/>
  <c r="W215" i="49"/>
  <c r="X215" i="49"/>
  <c r="Y215" i="49"/>
  <c r="Z215" i="49"/>
  <c r="AA215" i="49"/>
  <c r="AC215" i="49"/>
  <c r="AD215" i="49"/>
  <c r="AE215" i="49"/>
  <c r="AF215" i="49"/>
  <c r="AG215" i="49"/>
  <c r="AH215" i="49"/>
  <c r="AI215" i="49"/>
  <c r="AJ215" i="49"/>
  <c r="AK215" i="49"/>
  <c r="AM215" i="49"/>
  <c r="AN215" i="49"/>
  <c r="AO215" i="49"/>
  <c r="AP215" i="49"/>
  <c r="AR215" i="49"/>
  <c r="AS215" i="49"/>
  <c r="AT215" i="49"/>
  <c r="AU215" i="49"/>
  <c r="AW215" i="49"/>
  <c r="AY215" i="49"/>
  <c r="A216" i="49"/>
  <c r="B216" i="49"/>
  <c r="D216" i="49"/>
  <c r="E216" i="49"/>
  <c r="F216" i="49"/>
  <c r="G216" i="49"/>
  <c r="H216" i="49"/>
  <c r="I216" i="49"/>
  <c r="J216" i="49"/>
  <c r="K216" i="49"/>
  <c r="L216" i="49"/>
  <c r="N216" i="49"/>
  <c r="O216" i="49"/>
  <c r="Q216" i="49"/>
  <c r="R216" i="49"/>
  <c r="S216" i="49"/>
  <c r="U216" i="49"/>
  <c r="V216" i="49"/>
  <c r="W216" i="49"/>
  <c r="X216" i="49"/>
  <c r="Y216" i="49"/>
  <c r="Z216" i="49"/>
  <c r="AA216" i="49"/>
  <c r="AC216" i="49"/>
  <c r="AD216" i="49"/>
  <c r="AE216" i="49"/>
  <c r="AF216" i="49"/>
  <c r="AG216" i="49"/>
  <c r="AH216" i="49"/>
  <c r="AI216" i="49"/>
  <c r="AJ216" i="49"/>
  <c r="AK216" i="49"/>
  <c r="AM216" i="49"/>
  <c r="AN216" i="49"/>
  <c r="AO216" i="49"/>
  <c r="AP216" i="49"/>
  <c r="AR216" i="49"/>
  <c r="AS216" i="49"/>
  <c r="AT216" i="49"/>
  <c r="AU216" i="49"/>
  <c r="AW216" i="49"/>
  <c r="AY216" i="49"/>
  <c r="A217" i="49"/>
  <c r="B217" i="49"/>
  <c r="D217" i="49"/>
  <c r="E217" i="49"/>
  <c r="F217" i="49"/>
  <c r="G217" i="49"/>
  <c r="H217" i="49"/>
  <c r="I217" i="49"/>
  <c r="J217" i="49"/>
  <c r="K217" i="49"/>
  <c r="L217" i="49"/>
  <c r="N217" i="49"/>
  <c r="O217" i="49"/>
  <c r="Q217" i="49"/>
  <c r="R217" i="49"/>
  <c r="S217" i="49"/>
  <c r="U217" i="49"/>
  <c r="V217" i="49"/>
  <c r="W217" i="49"/>
  <c r="X217" i="49"/>
  <c r="Y217" i="49"/>
  <c r="Z217" i="49"/>
  <c r="AA217" i="49"/>
  <c r="AC217" i="49"/>
  <c r="AD217" i="49"/>
  <c r="AE217" i="49"/>
  <c r="AF217" i="49"/>
  <c r="AG217" i="49"/>
  <c r="AH217" i="49"/>
  <c r="AI217" i="49"/>
  <c r="AJ217" i="49"/>
  <c r="AK217" i="49"/>
  <c r="AM217" i="49"/>
  <c r="AN217" i="49"/>
  <c r="AO217" i="49"/>
  <c r="AP217" i="49"/>
  <c r="AR217" i="49"/>
  <c r="AS217" i="49"/>
  <c r="AT217" i="49"/>
  <c r="AU217" i="49"/>
  <c r="AW217" i="49"/>
  <c r="AY217" i="49"/>
  <c r="A218" i="49"/>
  <c r="B218" i="49"/>
  <c r="D218" i="49"/>
  <c r="E218" i="49"/>
  <c r="F218" i="49"/>
  <c r="G218" i="49"/>
  <c r="H218" i="49"/>
  <c r="I218" i="49"/>
  <c r="J218" i="49"/>
  <c r="K218" i="49"/>
  <c r="L218" i="49"/>
  <c r="N218" i="49"/>
  <c r="O218" i="49"/>
  <c r="Q218" i="49"/>
  <c r="R218" i="49"/>
  <c r="S218" i="49"/>
  <c r="U218" i="49"/>
  <c r="V218" i="49"/>
  <c r="W218" i="49"/>
  <c r="X218" i="49"/>
  <c r="Y218" i="49"/>
  <c r="Z218" i="49"/>
  <c r="AA218" i="49"/>
  <c r="AC218" i="49"/>
  <c r="AD218" i="49"/>
  <c r="AE218" i="49"/>
  <c r="AF218" i="49"/>
  <c r="AG218" i="49"/>
  <c r="AH218" i="49"/>
  <c r="AI218" i="49"/>
  <c r="AJ218" i="49"/>
  <c r="AK218" i="49"/>
  <c r="AM218" i="49"/>
  <c r="AN218" i="49"/>
  <c r="AO218" i="49"/>
  <c r="AP218" i="49"/>
  <c r="AR218" i="49"/>
  <c r="AS218" i="49"/>
  <c r="AT218" i="49"/>
  <c r="AU218" i="49"/>
  <c r="AW218" i="49"/>
  <c r="AY218" i="49"/>
  <c r="A219" i="49"/>
  <c r="B219" i="49"/>
  <c r="D219" i="49"/>
  <c r="E219" i="49"/>
  <c r="F219" i="49"/>
  <c r="G219" i="49"/>
  <c r="H219" i="49"/>
  <c r="I219" i="49"/>
  <c r="J219" i="49"/>
  <c r="K219" i="49"/>
  <c r="L219" i="49"/>
  <c r="N219" i="49"/>
  <c r="O219" i="49"/>
  <c r="Q219" i="49"/>
  <c r="R219" i="49"/>
  <c r="S219" i="49"/>
  <c r="U219" i="49"/>
  <c r="V219" i="49"/>
  <c r="W219" i="49"/>
  <c r="X219" i="49"/>
  <c r="Y219" i="49"/>
  <c r="Z219" i="49"/>
  <c r="AA219" i="49"/>
  <c r="AC219" i="49"/>
  <c r="AD219" i="49"/>
  <c r="AE219" i="49"/>
  <c r="AF219" i="49"/>
  <c r="AG219" i="49"/>
  <c r="AH219" i="49"/>
  <c r="AI219" i="49"/>
  <c r="AJ219" i="49"/>
  <c r="AK219" i="49"/>
  <c r="AM219" i="49"/>
  <c r="AN219" i="49"/>
  <c r="AO219" i="49"/>
  <c r="AP219" i="49"/>
  <c r="AR219" i="49"/>
  <c r="AS219" i="49"/>
  <c r="AT219" i="49"/>
  <c r="AU219" i="49"/>
  <c r="AW219" i="49"/>
  <c r="AY219" i="49"/>
  <c r="A220" i="49"/>
  <c r="B220" i="49"/>
  <c r="D220" i="49"/>
  <c r="E220" i="49"/>
  <c r="F220" i="49"/>
  <c r="G220" i="49"/>
  <c r="H220" i="49"/>
  <c r="I220" i="49"/>
  <c r="J220" i="49"/>
  <c r="K220" i="49"/>
  <c r="L220" i="49"/>
  <c r="N220" i="49"/>
  <c r="O220" i="49"/>
  <c r="Q220" i="49"/>
  <c r="R220" i="49"/>
  <c r="S220" i="49"/>
  <c r="U220" i="49"/>
  <c r="V220" i="49"/>
  <c r="W220" i="49"/>
  <c r="X220" i="49"/>
  <c r="Y220" i="49"/>
  <c r="Z220" i="49"/>
  <c r="AA220" i="49"/>
  <c r="AC220" i="49"/>
  <c r="AD220" i="49"/>
  <c r="AE220" i="49"/>
  <c r="AF220" i="49"/>
  <c r="AG220" i="49"/>
  <c r="AH220" i="49"/>
  <c r="AI220" i="49"/>
  <c r="AJ220" i="49"/>
  <c r="AK220" i="49"/>
  <c r="AM220" i="49"/>
  <c r="AN220" i="49"/>
  <c r="AO220" i="49"/>
  <c r="AP220" i="49"/>
  <c r="AR220" i="49"/>
  <c r="AS220" i="49"/>
  <c r="AT220" i="49"/>
  <c r="AU220" i="49"/>
  <c r="AW220" i="49"/>
  <c r="AY220" i="49"/>
  <c r="A221" i="49"/>
  <c r="B221" i="49"/>
  <c r="D221" i="49"/>
  <c r="E221" i="49"/>
  <c r="F221" i="49"/>
  <c r="G221" i="49"/>
  <c r="H221" i="49"/>
  <c r="I221" i="49"/>
  <c r="J221" i="49"/>
  <c r="K221" i="49"/>
  <c r="L221" i="49"/>
  <c r="N221" i="49"/>
  <c r="O221" i="49"/>
  <c r="Q221" i="49"/>
  <c r="R221" i="49"/>
  <c r="S221" i="49"/>
  <c r="U221" i="49"/>
  <c r="V221" i="49"/>
  <c r="W221" i="49"/>
  <c r="X221" i="49"/>
  <c r="Y221" i="49"/>
  <c r="Z221" i="49"/>
  <c r="AA221" i="49"/>
  <c r="AC221" i="49"/>
  <c r="AD221" i="49"/>
  <c r="AE221" i="49"/>
  <c r="AF221" i="49"/>
  <c r="AG221" i="49"/>
  <c r="AH221" i="49"/>
  <c r="AI221" i="49"/>
  <c r="AJ221" i="49"/>
  <c r="AK221" i="49"/>
  <c r="AM221" i="49"/>
  <c r="AN221" i="49"/>
  <c r="AO221" i="49"/>
  <c r="AP221" i="49"/>
  <c r="AR221" i="49"/>
  <c r="AS221" i="49"/>
  <c r="AT221" i="49"/>
  <c r="AU221" i="49"/>
  <c r="AW221" i="49"/>
  <c r="AY221" i="49"/>
  <c r="A222" i="49"/>
  <c r="B222" i="49"/>
  <c r="D222" i="49"/>
  <c r="E222" i="49"/>
  <c r="F222" i="49"/>
  <c r="G222" i="49"/>
  <c r="H222" i="49"/>
  <c r="I222" i="49"/>
  <c r="J222" i="49"/>
  <c r="K222" i="49"/>
  <c r="L222" i="49"/>
  <c r="N222" i="49"/>
  <c r="O222" i="49"/>
  <c r="Q222" i="49"/>
  <c r="R222" i="49"/>
  <c r="S222" i="49"/>
  <c r="U222" i="49"/>
  <c r="V222" i="49"/>
  <c r="W222" i="49"/>
  <c r="X222" i="49"/>
  <c r="Y222" i="49"/>
  <c r="Z222" i="49"/>
  <c r="AA222" i="49"/>
  <c r="AC222" i="49"/>
  <c r="AD222" i="49"/>
  <c r="AE222" i="49"/>
  <c r="AF222" i="49"/>
  <c r="AG222" i="49"/>
  <c r="AH222" i="49"/>
  <c r="AI222" i="49"/>
  <c r="AJ222" i="49"/>
  <c r="AK222" i="49"/>
  <c r="AM222" i="49"/>
  <c r="AN222" i="49"/>
  <c r="AO222" i="49"/>
  <c r="AP222" i="49"/>
  <c r="AR222" i="49"/>
  <c r="AS222" i="49"/>
  <c r="AT222" i="49"/>
  <c r="AU222" i="49"/>
  <c r="AW222" i="49"/>
  <c r="AY222" i="49"/>
  <c r="A223" i="49"/>
  <c r="B223" i="49"/>
  <c r="D223" i="49"/>
  <c r="E223" i="49"/>
  <c r="F223" i="49"/>
  <c r="G223" i="49"/>
  <c r="H223" i="49"/>
  <c r="I223" i="49"/>
  <c r="J223" i="49"/>
  <c r="K223" i="49"/>
  <c r="L223" i="49"/>
  <c r="N223" i="49"/>
  <c r="O223" i="49"/>
  <c r="Q223" i="49"/>
  <c r="R223" i="49"/>
  <c r="S223" i="49"/>
  <c r="U223" i="49"/>
  <c r="V223" i="49"/>
  <c r="W223" i="49"/>
  <c r="X223" i="49"/>
  <c r="Y223" i="49"/>
  <c r="Z223" i="49"/>
  <c r="AA223" i="49"/>
  <c r="AC223" i="49"/>
  <c r="AD223" i="49"/>
  <c r="AE223" i="49"/>
  <c r="AF223" i="49"/>
  <c r="AG223" i="49"/>
  <c r="AH223" i="49"/>
  <c r="AI223" i="49"/>
  <c r="AJ223" i="49"/>
  <c r="AK223" i="49"/>
  <c r="AM223" i="49"/>
  <c r="AN223" i="49"/>
  <c r="AO223" i="49"/>
  <c r="AP223" i="49"/>
  <c r="AR223" i="49"/>
  <c r="AS223" i="49"/>
  <c r="AT223" i="49"/>
  <c r="AU223" i="49"/>
  <c r="AW223" i="49"/>
  <c r="AY223" i="49"/>
  <c r="A224" i="49"/>
  <c r="B224" i="49"/>
  <c r="D224" i="49"/>
  <c r="E224" i="49"/>
  <c r="F224" i="49"/>
  <c r="G224" i="49"/>
  <c r="H224" i="49"/>
  <c r="I224" i="49"/>
  <c r="J224" i="49"/>
  <c r="K224" i="49"/>
  <c r="L224" i="49"/>
  <c r="N224" i="49"/>
  <c r="O224" i="49"/>
  <c r="Q224" i="49"/>
  <c r="R224" i="49"/>
  <c r="S224" i="49"/>
  <c r="U224" i="49"/>
  <c r="V224" i="49"/>
  <c r="W224" i="49"/>
  <c r="X224" i="49"/>
  <c r="Y224" i="49"/>
  <c r="Z224" i="49"/>
  <c r="AA224" i="49"/>
  <c r="AC224" i="49"/>
  <c r="AD224" i="49"/>
  <c r="AE224" i="49"/>
  <c r="AF224" i="49"/>
  <c r="AG224" i="49"/>
  <c r="AH224" i="49"/>
  <c r="AI224" i="49"/>
  <c r="AJ224" i="49"/>
  <c r="AK224" i="49"/>
  <c r="AM224" i="49"/>
  <c r="AN224" i="49"/>
  <c r="AO224" i="49"/>
  <c r="AP224" i="49"/>
  <c r="AR224" i="49"/>
  <c r="AS224" i="49"/>
  <c r="AT224" i="49"/>
  <c r="AU224" i="49"/>
  <c r="AW224" i="49"/>
  <c r="AY224" i="49"/>
  <c r="A225" i="49"/>
  <c r="B225" i="49"/>
  <c r="D225" i="49"/>
  <c r="E225" i="49"/>
  <c r="F225" i="49"/>
  <c r="G225" i="49"/>
  <c r="H225" i="49"/>
  <c r="I225" i="49"/>
  <c r="J225" i="49"/>
  <c r="K225" i="49"/>
  <c r="L225" i="49"/>
  <c r="N225" i="49"/>
  <c r="O225" i="49"/>
  <c r="Q225" i="49"/>
  <c r="R225" i="49"/>
  <c r="S225" i="49"/>
  <c r="U225" i="49"/>
  <c r="V225" i="49"/>
  <c r="W225" i="49"/>
  <c r="X225" i="49"/>
  <c r="Y225" i="49"/>
  <c r="Z225" i="49"/>
  <c r="AA225" i="49"/>
  <c r="AC225" i="49"/>
  <c r="AD225" i="49"/>
  <c r="AE225" i="49"/>
  <c r="AF225" i="49"/>
  <c r="AG225" i="49"/>
  <c r="AH225" i="49"/>
  <c r="AI225" i="49"/>
  <c r="AJ225" i="49"/>
  <c r="AK225" i="49"/>
  <c r="AM225" i="49"/>
  <c r="AN225" i="49"/>
  <c r="AO225" i="49"/>
  <c r="AP225" i="49"/>
  <c r="AR225" i="49"/>
  <c r="AS225" i="49"/>
  <c r="AT225" i="49"/>
  <c r="AU225" i="49"/>
  <c r="AW225" i="49"/>
  <c r="AY225" i="49"/>
  <c r="A226" i="49"/>
  <c r="B226" i="49"/>
  <c r="D226" i="49"/>
  <c r="E226" i="49"/>
  <c r="F226" i="49"/>
  <c r="G226" i="49"/>
  <c r="H226" i="49"/>
  <c r="I226" i="49"/>
  <c r="J226" i="49"/>
  <c r="K226" i="49"/>
  <c r="L226" i="49"/>
  <c r="N226" i="49"/>
  <c r="O226" i="49"/>
  <c r="Q226" i="49"/>
  <c r="R226" i="49"/>
  <c r="S226" i="49"/>
  <c r="U226" i="49"/>
  <c r="V226" i="49"/>
  <c r="W226" i="49"/>
  <c r="X226" i="49"/>
  <c r="Y226" i="49"/>
  <c r="Z226" i="49"/>
  <c r="AA226" i="49"/>
  <c r="AC226" i="49"/>
  <c r="AD226" i="49"/>
  <c r="AE226" i="49"/>
  <c r="AF226" i="49"/>
  <c r="AG226" i="49"/>
  <c r="AH226" i="49"/>
  <c r="AI226" i="49"/>
  <c r="AJ226" i="49"/>
  <c r="AK226" i="49"/>
  <c r="AM226" i="49"/>
  <c r="AN226" i="49"/>
  <c r="AO226" i="49"/>
  <c r="AP226" i="49"/>
  <c r="AR226" i="49"/>
  <c r="AS226" i="49"/>
  <c r="AT226" i="49"/>
  <c r="AU226" i="49"/>
  <c r="AW226" i="49"/>
  <c r="AY226" i="49"/>
  <c r="A227" i="49"/>
  <c r="B227" i="49"/>
  <c r="D227" i="49"/>
  <c r="E227" i="49"/>
  <c r="F227" i="49"/>
  <c r="G227" i="49"/>
  <c r="H227" i="49"/>
  <c r="I227" i="49"/>
  <c r="J227" i="49"/>
  <c r="K227" i="49"/>
  <c r="L227" i="49"/>
  <c r="N227" i="49"/>
  <c r="O227" i="49"/>
  <c r="Q227" i="49"/>
  <c r="R227" i="49"/>
  <c r="S227" i="49"/>
  <c r="U227" i="49"/>
  <c r="V227" i="49"/>
  <c r="W227" i="49"/>
  <c r="X227" i="49"/>
  <c r="Y227" i="49"/>
  <c r="Z227" i="49"/>
  <c r="AA227" i="49"/>
  <c r="AC227" i="49"/>
  <c r="AD227" i="49"/>
  <c r="AE227" i="49"/>
  <c r="AF227" i="49"/>
  <c r="AG227" i="49"/>
  <c r="AH227" i="49"/>
  <c r="AI227" i="49"/>
  <c r="AJ227" i="49"/>
  <c r="AK227" i="49"/>
  <c r="AM227" i="49"/>
  <c r="AN227" i="49"/>
  <c r="AO227" i="49"/>
  <c r="AP227" i="49"/>
  <c r="AR227" i="49"/>
  <c r="AS227" i="49"/>
  <c r="AT227" i="49"/>
  <c r="AU227" i="49"/>
  <c r="AW227" i="49"/>
  <c r="AY227" i="49"/>
  <c r="A228" i="49"/>
  <c r="B228" i="49"/>
  <c r="D228" i="49"/>
  <c r="E228" i="49"/>
  <c r="F228" i="49"/>
  <c r="G228" i="49"/>
  <c r="H228" i="49"/>
  <c r="I228" i="49"/>
  <c r="J228" i="49"/>
  <c r="K228" i="49"/>
  <c r="L228" i="49"/>
  <c r="N228" i="49"/>
  <c r="O228" i="49"/>
  <c r="Q228" i="49"/>
  <c r="R228" i="49"/>
  <c r="S228" i="49"/>
  <c r="U228" i="49"/>
  <c r="V228" i="49"/>
  <c r="W228" i="49"/>
  <c r="X228" i="49"/>
  <c r="Y228" i="49"/>
  <c r="Z228" i="49"/>
  <c r="AA228" i="49"/>
  <c r="AC228" i="49"/>
  <c r="AD228" i="49"/>
  <c r="AE228" i="49"/>
  <c r="AF228" i="49"/>
  <c r="AG228" i="49"/>
  <c r="AH228" i="49"/>
  <c r="AI228" i="49"/>
  <c r="AJ228" i="49"/>
  <c r="AK228" i="49"/>
  <c r="AM228" i="49"/>
  <c r="AN228" i="49"/>
  <c r="AO228" i="49"/>
  <c r="AP228" i="49"/>
  <c r="AR228" i="49"/>
  <c r="AS228" i="49"/>
  <c r="AT228" i="49"/>
  <c r="AU228" i="49"/>
  <c r="AW228" i="49"/>
  <c r="AY228" i="49"/>
  <c r="A229" i="49"/>
  <c r="B229" i="49"/>
  <c r="D229" i="49"/>
  <c r="E229" i="49"/>
  <c r="F229" i="49"/>
  <c r="G229" i="49"/>
  <c r="H229" i="49"/>
  <c r="I229" i="49"/>
  <c r="J229" i="49"/>
  <c r="K229" i="49"/>
  <c r="L229" i="49"/>
  <c r="N229" i="49"/>
  <c r="O229" i="49"/>
  <c r="Q229" i="49"/>
  <c r="R229" i="49"/>
  <c r="S229" i="49"/>
  <c r="U229" i="49"/>
  <c r="V229" i="49"/>
  <c r="W229" i="49"/>
  <c r="X229" i="49"/>
  <c r="Y229" i="49"/>
  <c r="Z229" i="49"/>
  <c r="AA229" i="49"/>
  <c r="AC229" i="49"/>
  <c r="AD229" i="49"/>
  <c r="AE229" i="49"/>
  <c r="AF229" i="49"/>
  <c r="AG229" i="49"/>
  <c r="AH229" i="49"/>
  <c r="AI229" i="49"/>
  <c r="AJ229" i="49"/>
  <c r="AK229" i="49"/>
  <c r="AM229" i="49"/>
  <c r="AN229" i="49"/>
  <c r="AO229" i="49"/>
  <c r="AP229" i="49"/>
  <c r="AR229" i="49"/>
  <c r="AS229" i="49"/>
  <c r="AT229" i="49"/>
  <c r="AU229" i="49"/>
  <c r="AW229" i="49"/>
  <c r="AY229" i="49"/>
  <c r="A230" i="49"/>
  <c r="B230" i="49"/>
  <c r="D230" i="49"/>
  <c r="E230" i="49"/>
  <c r="F230" i="49"/>
  <c r="G230" i="49"/>
  <c r="H230" i="49"/>
  <c r="I230" i="49"/>
  <c r="J230" i="49"/>
  <c r="K230" i="49"/>
  <c r="L230" i="49"/>
  <c r="N230" i="49"/>
  <c r="O230" i="49"/>
  <c r="Q230" i="49"/>
  <c r="R230" i="49"/>
  <c r="S230" i="49"/>
  <c r="U230" i="49"/>
  <c r="V230" i="49"/>
  <c r="W230" i="49"/>
  <c r="X230" i="49"/>
  <c r="Y230" i="49"/>
  <c r="Z230" i="49"/>
  <c r="AA230" i="49"/>
  <c r="AC230" i="49"/>
  <c r="AD230" i="49"/>
  <c r="AE230" i="49"/>
  <c r="AF230" i="49"/>
  <c r="AG230" i="49"/>
  <c r="AH230" i="49"/>
  <c r="AI230" i="49"/>
  <c r="AJ230" i="49"/>
  <c r="AK230" i="49"/>
  <c r="AM230" i="49"/>
  <c r="AN230" i="49"/>
  <c r="AO230" i="49"/>
  <c r="AP230" i="49"/>
  <c r="AR230" i="49"/>
  <c r="AS230" i="49"/>
  <c r="AT230" i="49"/>
  <c r="AU230" i="49"/>
  <c r="AW230" i="49"/>
  <c r="AY230" i="49"/>
  <c r="A231" i="49"/>
  <c r="B231" i="49"/>
  <c r="D231" i="49"/>
  <c r="E231" i="49"/>
  <c r="F231" i="49"/>
  <c r="G231" i="49"/>
  <c r="H231" i="49"/>
  <c r="I231" i="49"/>
  <c r="J231" i="49"/>
  <c r="K231" i="49"/>
  <c r="L231" i="49"/>
  <c r="N231" i="49"/>
  <c r="O231" i="49"/>
  <c r="Q231" i="49"/>
  <c r="R231" i="49"/>
  <c r="S231" i="49"/>
  <c r="U231" i="49"/>
  <c r="V231" i="49"/>
  <c r="W231" i="49"/>
  <c r="X231" i="49"/>
  <c r="Y231" i="49"/>
  <c r="Z231" i="49"/>
  <c r="AA231" i="49"/>
  <c r="AC231" i="49"/>
  <c r="AD231" i="49"/>
  <c r="AE231" i="49"/>
  <c r="AF231" i="49"/>
  <c r="AG231" i="49"/>
  <c r="AH231" i="49"/>
  <c r="AI231" i="49"/>
  <c r="AJ231" i="49"/>
  <c r="AK231" i="49"/>
  <c r="AM231" i="49"/>
  <c r="AN231" i="49"/>
  <c r="AO231" i="49"/>
  <c r="AP231" i="49"/>
  <c r="AR231" i="49"/>
  <c r="AS231" i="49"/>
  <c r="AT231" i="49"/>
  <c r="AU231" i="49"/>
  <c r="AW231" i="49"/>
  <c r="AY231" i="49"/>
  <c r="A232" i="49"/>
  <c r="B232" i="49"/>
  <c r="D232" i="49"/>
  <c r="E232" i="49"/>
  <c r="F232" i="49"/>
  <c r="G232" i="49"/>
  <c r="H232" i="49"/>
  <c r="I232" i="49"/>
  <c r="J232" i="49"/>
  <c r="K232" i="49"/>
  <c r="L232" i="49"/>
  <c r="N232" i="49"/>
  <c r="O232" i="49"/>
  <c r="Q232" i="49"/>
  <c r="R232" i="49"/>
  <c r="S232" i="49"/>
  <c r="U232" i="49"/>
  <c r="V232" i="49"/>
  <c r="W232" i="49"/>
  <c r="X232" i="49"/>
  <c r="Y232" i="49"/>
  <c r="Z232" i="49"/>
  <c r="AA232" i="49"/>
  <c r="AC232" i="49"/>
  <c r="AD232" i="49"/>
  <c r="AE232" i="49"/>
  <c r="AF232" i="49"/>
  <c r="AG232" i="49"/>
  <c r="AH232" i="49"/>
  <c r="AI232" i="49"/>
  <c r="AJ232" i="49"/>
  <c r="AK232" i="49"/>
  <c r="AM232" i="49"/>
  <c r="AN232" i="49"/>
  <c r="AO232" i="49"/>
  <c r="AP232" i="49"/>
  <c r="AR232" i="49"/>
  <c r="AS232" i="49"/>
  <c r="AT232" i="49"/>
  <c r="AU232" i="49"/>
  <c r="AW232" i="49"/>
  <c r="AY232" i="49"/>
  <c r="A233" i="49"/>
  <c r="B233" i="49"/>
  <c r="D233" i="49"/>
  <c r="E233" i="49"/>
  <c r="F233" i="49"/>
  <c r="G233" i="49"/>
  <c r="H233" i="49"/>
  <c r="I233" i="49"/>
  <c r="J233" i="49"/>
  <c r="K233" i="49"/>
  <c r="L233" i="49"/>
  <c r="N233" i="49"/>
  <c r="O233" i="49"/>
  <c r="Q233" i="49"/>
  <c r="R233" i="49"/>
  <c r="S233" i="49"/>
  <c r="U233" i="49"/>
  <c r="V233" i="49"/>
  <c r="W233" i="49"/>
  <c r="X233" i="49"/>
  <c r="Y233" i="49"/>
  <c r="Z233" i="49"/>
  <c r="AA233" i="49"/>
  <c r="AC233" i="49"/>
  <c r="AD233" i="49"/>
  <c r="AE233" i="49"/>
  <c r="AF233" i="49"/>
  <c r="AG233" i="49"/>
  <c r="AH233" i="49"/>
  <c r="AI233" i="49"/>
  <c r="AJ233" i="49"/>
  <c r="AK233" i="49"/>
  <c r="AM233" i="49"/>
  <c r="AN233" i="49"/>
  <c r="AO233" i="49"/>
  <c r="AP233" i="49"/>
  <c r="AR233" i="49"/>
  <c r="AS233" i="49"/>
  <c r="AT233" i="49"/>
  <c r="AU233" i="49"/>
  <c r="AW233" i="49"/>
  <c r="AY233" i="49"/>
  <c r="A234" i="49"/>
  <c r="B234" i="49"/>
  <c r="D234" i="49"/>
  <c r="E234" i="49"/>
  <c r="F234" i="49"/>
  <c r="G234" i="49"/>
  <c r="H234" i="49"/>
  <c r="I234" i="49"/>
  <c r="J234" i="49"/>
  <c r="K234" i="49"/>
  <c r="L234" i="49"/>
  <c r="N234" i="49"/>
  <c r="O234" i="49"/>
  <c r="Q234" i="49"/>
  <c r="R234" i="49"/>
  <c r="S234" i="49"/>
  <c r="U234" i="49"/>
  <c r="V234" i="49"/>
  <c r="W234" i="49"/>
  <c r="X234" i="49"/>
  <c r="Y234" i="49"/>
  <c r="Z234" i="49"/>
  <c r="AA234" i="49"/>
  <c r="AC234" i="49"/>
  <c r="AD234" i="49"/>
  <c r="AE234" i="49"/>
  <c r="AF234" i="49"/>
  <c r="AG234" i="49"/>
  <c r="AH234" i="49"/>
  <c r="AI234" i="49"/>
  <c r="AJ234" i="49"/>
  <c r="AK234" i="49"/>
  <c r="AM234" i="49"/>
  <c r="AN234" i="49"/>
  <c r="AO234" i="49"/>
  <c r="AP234" i="49"/>
  <c r="AR234" i="49"/>
  <c r="AS234" i="49"/>
  <c r="AT234" i="49"/>
  <c r="AU234" i="49"/>
  <c r="AW234" i="49"/>
  <c r="AY234" i="49"/>
  <c r="A235" i="49"/>
  <c r="B235" i="49"/>
  <c r="D235" i="49"/>
  <c r="E235" i="49"/>
  <c r="F235" i="49"/>
  <c r="G235" i="49"/>
  <c r="H235" i="49"/>
  <c r="I235" i="49"/>
  <c r="J235" i="49"/>
  <c r="K235" i="49"/>
  <c r="L235" i="49"/>
  <c r="N235" i="49"/>
  <c r="O235" i="49"/>
  <c r="Q235" i="49"/>
  <c r="R235" i="49"/>
  <c r="S235" i="49"/>
  <c r="U235" i="49"/>
  <c r="V235" i="49"/>
  <c r="W235" i="49"/>
  <c r="X235" i="49"/>
  <c r="Y235" i="49"/>
  <c r="Z235" i="49"/>
  <c r="AA235" i="49"/>
  <c r="AC235" i="49"/>
  <c r="AD235" i="49"/>
  <c r="AE235" i="49"/>
  <c r="AF235" i="49"/>
  <c r="AG235" i="49"/>
  <c r="AH235" i="49"/>
  <c r="AI235" i="49"/>
  <c r="AJ235" i="49"/>
  <c r="AK235" i="49"/>
  <c r="AM235" i="49"/>
  <c r="AN235" i="49"/>
  <c r="AO235" i="49"/>
  <c r="AP235" i="49"/>
  <c r="AR235" i="49"/>
  <c r="AS235" i="49"/>
  <c r="AT235" i="49"/>
  <c r="AU235" i="49"/>
  <c r="AW235" i="49"/>
  <c r="AY235" i="49"/>
  <c r="A236" i="49"/>
  <c r="B236" i="49"/>
  <c r="D236" i="49"/>
  <c r="E236" i="49"/>
  <c r="F236" i="49"/>
  <c r="G236" i="49"/>
  <c r="H236" i="49"/>
  <c r="I236" i="49"/>
  <c r="J236" i="49"/>
  <c r="K236" i="49"/>
  <c r="L236" i="49"/>
  <c r="N236" i="49"/>
  <c r="O236" i="49"/>
  <c r="Q236" i="49"/>
  <c r="R236" i="49"/>
  <c r="S236" i="49"/>
  <c r="U236" i="49"/>
  <c r="V236" i="49"/>
  <c r="W236" i="49"/>
  <c r="X236" i="49"/>
  <c r="Y236" i="49"/>
  <c r="Z236" i="49"/>
  <c r="AA236" i="49"/>
  <c r="AC236" i="49"/>
  <c r="AD236" i="49"/>
  <c r="AE236" i="49"/>
  <c r="AF236" i="49"/>
  <c r="AG236" i="49"/>
  <c r="AH236" i="49"/>
  <c r="AI236" i="49"/>
  <c r="AJ236" i="49"/>
  <c r="AK236" i="49"/>
  <c r="AM236" i="49"/>
  <c r="AN236" i="49"/>
  <c r="AO236" i="49"/>
  <c r="AP236" i="49"/>
  <c r="AR236" i="49"/>
  <c r="AS236" i="49"/>
  <c r="AT236" i="49"/>
  <c r="AU236" i="49"/>
  <c r="AW236" i="49"/>
  <c r="AY236" i="49"/>
  <c r="A237" i="49"/>
  <c r="B237" i="49"/>
  <c r="D237" i="49"/>
  <c r="E237" i="49"/>
  <c r="F237" i="49"/>
  <c r="G237" i="49"/>
  <c r="H237" i="49"/>
  <c r="I237" i="49"/>
  <c r="J237" i="49"/>
  <c r="K237" i="49"/>
  <c r="L237" i="49"/>
  <c r="N237" i="49"/>
  <c r="O237" i="49"/>
  <c r="Q237" i="49"/>
  <c r="R237" i="49"/>
  <c r="S237" i="49"/>
  <c r="U237" i="49"/>
  <c r="V237" i="49"/>
  <c r="W237" i="49"/>
  <c r="X237" i="49"/>
  <c r="Y237" i="49"/>
  <c r="Z237" i="49"/>
  <c r="AA237" i="49"/>
  <c r="AC237" i="49"/>
  <c r="AD237" i="49"/>
  <c r="AE237" i="49"/>
  <c r="AF237" i="49"/>
  <c r="AG237" i="49"/>
  <c r="AH237" i="49"/>
  <c r="AI237" i="49"/>
  <c r="AJ237" i="49"/>
  <c r="AK237" i="49"/>
  <c r="AM237" i="49"/>
  <c r="AN237" i="49"/>
  <c r="AO237" i="49"/>
  <c r="AP237" i="49"/>
  <c r="AR237" i="49"/>
  <c r="AS237" i="49"/>
  <c r="AT237" i="49"/>
  <c r="AU237" i="49"/>
  <c r="AW237" i="49"/>
  <c r="AY237" i="49"/>
  <c r="A238" i="49"/>
  <c r="B238" i="49"/>
  <c r="D238" i="49"/>
  <c r="E238" i="49"/>
  <c r="F238" i="49"/>
  <c r="G238" i="49"/>
  <c r="H238" i="49"/>
  <c r="I238" i="49"/>
  <c r="J238" i="49"/>
  <c r="K238" i="49"/>
  <c r="L238" i="49"/>
  <c r="N238" i="49"/>
  <c r="O238" i="49"/>
  <c r="Q238" i="49"/>
  <c r="R238" i="49"/>
  <c r="S238" i="49"/>
  <c r="U238" i="49"/>
  <c r="V238" i="49"/>
  <c r="W238" i="49"/>
  <c r="X238" i="49"/>
  <c r="Y238" i="49"/>
  <c r="Z238" i="49"/>
  <c r="AA238" i="49"/>
  <c r="AC238" i="49"/>
  <c r="AD238" i="49"/>
  <c r="AE238" i="49"/>
  <c r="AF238" i="49"/>
  <c r="AG238" i="49"/>
  <c r="AH238" i="49"/>
  <c r="AI238" i="49"/>
  <c r="AJ238" i="49"/>
  <c r="AK238" i="49"/>
  <c r="AM238" i="49"/>
  <c r="AN238" i="49"/>
  <c r="AO238" i="49"/>
  <c r="AP238" i="49"/>
  <c r="AR238" i="49"/>
  <c r="AS238" i="49"/>
  <c r="AT238" i="49"/>
  <c r="AU238" i="49"/>
  <c r="AW238" i="49"/>
  <c r="AY238" i="49"/>
  <c r="A239" i="49"/>
  <c r="B239" i="49"/>
  <c r="D239" i="49"/>
  <c r="E239" i="49"/>
  <c r="F239" i="49"/>
  <c r="G239" i="49"/>
  <c r="H239" i="49"/>
  <c r="I239" i="49"/>
  <c r="J239" i="49"/>
  <c r="K239" i="49"/>
  <c r="L239" i="49"/>
  <c r="N239" i="49"/>
  <c r="O239" i="49"/>
  <c r="Q239" i="49"/>
  <c r="R239" i="49"/>
  <c r="S239" i="49"/>
  <c r="U239" i="49"/>
  <c r="V239" i="49"/>
  <c r="W239" i="49"/>
  <c r="X239" i="49"/>
  <c r="Y239" i="49"/>
  <c r="Z239" i="49"/>
  <c r="AA239" i="49"/>
  <c r="AC239" i="49"/>
  <c r="AD239" i="49"/>
  <c r="AE239" i="49"/>
  <c r="AF239" i="49"/>
  <c r="AG239" i="49"/>
  <c r="AH239" i="49"/>
  <c r="AI239" i="49"/>
  <c r="AJ239" i="49"/>
  <c r="AK239" i="49"/>
  <c r="AM239" i="49"/>
  <c r="AN239" i="49"/>
  <c r="AO239" i="49"/>
  <c r="AP239" i="49"/>
  <c r="AR239" i="49"/>
  <c r="AS239" i="49"/>
  <c r="AT239" i="49"/>
  <c r="AU239" i="49"/>
  <c r="AW239" i="49"/>
  <c r="AY239" i="49"/>
  <c r="A240" i="49"/>
  <c r="B240" i="49"/>
  <c r="D240" i="49"/>
  <c r="E240" i="49"/>
  <c r="F240" i="49"/>
  <c r="G240" i="49"/>
  <c r="H240" i="49"/>
  <c r="I240" i="49"/>
  <c r="J240" i="49"/>
  <c r="K240" i="49"/>
  <c r="L240" i="49"/>
  <c r="N240" i="49"/>
  <c r="O240" i="49"/>
  <c r="Q240" i="49"/>
  <c r="R240" i="49"/>
  <c r="S240" i="49"/>
  <c r="U240" i="49"/>
  <c r="V240" i="49"/>
  <c r="W240" i="49"/>
  <c r="X240" i="49"/>
  <c r="Y240" i="49"/>
  <c r="Z240" i="49"/>
  <c r="AA240" i="49"/>
  <c r="AC240" i="49"/>
  <c r="AD240" i="49"/>
  <c r="AE240" i="49"/>
  <c r="AF240" i="49"/>
  <c r="AG240" i="49"/>
  <c r="AH240" i="49"/>
  <c r="AI240" i="49"/>
  <c r="AJ240" i="49"/>
  <c r="AK240" i="49"/>
  <c r="AM240" i="49"/>
  <c r="AN240" i="49"/>
  <c r="AO240" i="49"/>
  <c r="AP240" i="49"/>
  <c r="AR240" i="49"/>
  <c r="AS240" i="49"/>
  <c r="AT240" i="49"/>
  <c r="AU240" i="49"/>
  <c r="AW240" i="49"/>
  <c r="AY240" i="49"/>
  <c r="A241" i="49"/>
  <c r="B241" i="49"/>
  <c r="D241" i="49"/>
  <c r="E241" i="49"/>
  <c r="F241" i="49"/>
  <c r="G241" i="49"/>
  <c r="H241" i="49"/>
  <c r="I241" i="49"/>
  <c r="J241" i="49"/>
  <c r="K241" i="49"/>
  <c r="L241" i="49"/>
  <c r="N241" i="49"/>
  <c r="O241" i="49"/>
  <c r="Q241" i="49"/>
  <c r="R241" i="49"/>
  <c r="S241" i="49"/>
  <c r="U241" i="49"/>
  <c r="V241" i="49"/>
  <c r="W241" i="49"/>
  <c r="X241" i="49"/>
  <c r="Y241" i="49"/>
  <c r="Z241" i="49"/>
  <c r="AA241" i="49"/>
  <c r="AC241" i="49"/>
  <c r="AD241" i="49"/>
  <c r="AE241" i="49"/>
  <c r="AF241" i="49"/>
  <c r="AG241" i="49"/>
  <c r="AH241" i="49"/>
  <c r="AI241" i="49"/>
  <c r="AJ241" i="49"/>
  <c r="AK241" i="49"/>
  <c r="AM241" i="49"/>
  <c r="AN241" i="49"/>
  <c r="AO241" i="49"/>
  <c r="AP241" i="49"/>
  <c r="AR241" i="49"/>
  <c r="AS241" i="49"/>
  <c r="AT241" i="49"/>
  <c r="AU241" i="49"/>
  <c r="AW241" i="49"/>
  <c r="AY241" i="49"/>
  <c r="A242" i="49"/>
  <c r="B242" i="49"/>
  <c r="D242" i="49"/>
  <c r="E242" i="49"/>
  <c r="F242" i="49"/>
  <c r="G242" i="49"/>
  <c r="H242" i="49"/>
  <c r="I242" i="49"/>
  <c r="J242" i="49"/>
  <c r="K242" i="49"/>
  <c r="L242" i="49"/>
  <c r="N242" i="49"/>
  <c r="O242" i="49"/>
  <c r="Q242" i="49"/>
  <c r="R242" i="49"/>
  <c r="S242" i="49"/>
  <c r="U242" i="49"/>
  <c r="V242" i="49"/>
  <c r="W242" i="49"/>
  <c r="X242" i="49"/>
  <c r="Y242" i="49"/>
  <c r="Z242" i="49"/>
  <c r="AA242" i="49"/>
  <c r="AC242" i="49"/>
  <c r="AD242" i="49"/>
  <c r="AE242" i="49"/>
  <c r="AF242" i="49"/>
  <c r="AG242" i="49"/>
  <c r="AH242" i="49"/>
  <c r="AI242" i="49"/>
  <c r="AJ242" i="49"/>
  <c r="AK242" i="49"/>
  <c r="AM242" i="49"/>
  <c r="AN242" i="49"/>
  <c r="AO242" i="49"/>
  <c r="AP242" i="49"/>
  <c r="AR242" i="49"/>
  <c r="AS242" i="49"/>
  <c r="AT242" i="49"/>
  <c r="AU242" i="49"/>
  <c r="AW242" i="49"/>
  <c r="AY242" i="49"/>
  <c r="A243" i="49"/>
  <c r="B243" i="49"/>
  <c r="D243" i="49"/>
  <c r="E243" i="49"/>
  <c r="F243" i="49"/>
  <c r="G243" i="49"/>
  <c r="H243" i="49"/>
  <c r="I243" i="49"/>
  <c r="J243" i="49"/>
  <c r="K243" i="49"/>
  <c r="L243" i="49"/>
  <c r="N243" i="49"/>
  <c r="O243" i="49"/>
  <c r="Q243" i="49"/>
  <c r="R243" i="49"/>
  <c r="S243" i="49"/>
  <c r="U243" i="49"/>
  <c r="V243" i="49"/>
  <c r="W243" i="49"/>
  <c r="X243" i="49"/>
  <c r="Y243" i="49"/>
  <c r="Z243" i="49"/>
  <c r="AA243" i="49"/>
  <c r="AC243" i="49"/>
  <c r="AD243" i="49"/>
  <c r="AE243" i="49"/>
  <c r="AF243" i="49"/>
  <c r="AG243" i="49"/>
  <c r="AH243" i="49"/>
  <c r="AI243" i="49"/>
  <c r="AJ243" i="49"/>
  <c r="AK243" i="49"/>
  <c r="AM243" i="49"/>
  <c r="AN243" i="49"/>
  <c r="AO243" i="49"/>
  <c r="AP243" i="49"/>
  <c r="AR243" i="49"/>
  <c r="AS243" i="49"/>
  <c r="AT243" i="49"/>
  <c r="AU243" i="49"/>
  <c r="AW243" i="49"/>
  <c r="AY243" i="49"/>
  <c r="A244" i="49"/>
  <c r="B244" i="49"/>
  <c r="D244" i="49"/>
  <c r="E244" i="49"/>
  <c r="F244" i="49"/>
  <c r="G244" i="49"/>
  <c r="H244" i="49"/>
  <c r="I244" i="49"/>
  <c r="J244" i="49"/>
  <c r="K244" i="49"/>
  <c r="L244" i="49"/>
  <c r="N244" i="49"/>
  <c r="O244" i="49"/>
  <c r="Q244" i="49"/>
  <c r="R244" i="49"/>
  <c r="S244" i="49"/>
  <c r="U244" i="49"/>
  <c r="V244" i="49"/>
  <c r="W244" i="49"/>
  <c r="X244" i="49"/>
  <c r="Y244" i="49"/>
  <c r="Z244" i="49"/>
  <c r="AA244" i="49"/>
  <c r="AC244" i="49"/>
  <c r="AD244" i="49"/>
  <c r="AE244" i="49"/>
  <c r="AF244" i="49"/>
  <c r="AG244" i="49"/>
  <c r="AH244" i="49"/>
  <c r="AI244" i="49"/>
  <c r="AJ244" i="49"/>
  <c r="AK244" i="49"/>
  <c r="AM244" i="49"/>
  <c r="AN244" i="49"/>
  <c r="AO244" i="49"/>
  <c r="AP244" i="49"/>
  <c r="AR244" i="49"/>
  <c r="AS244" i="49"/>
  <c r="AT244" i="49"/>
  <c r="AU244" i="49"/>
  <c r="AW244" i="49"/>
  <c r="AY244" i="49"/>
  <c r="A245" i="49"/>
  <c r="B245" i="49"/>
  <c r="D245" i="49"/>
  <c r="E245" i="49"/>
  <c r="F245" i="49"/>
  <c r="G245" i="49"/>
  <c r="H245" i="49"/>
  <c r="I245" i="49"/>
  <c r="J245" i="49"/>
  <c r="K245" i="49"/>
  <c r="L245" i="49"/>
  <c r="N245" i="49"/>
  <c r="O245" i="49"/>
  <c r="Q245" i="49"/>
  <c r="R245" i="49"/>
  <c r="S245" i="49"/>
  <c r="U245" i="49"/>
  <c r="V245" i="49"/>
  <c r="W245" i="49"/>
  <c r="X245" i="49"/>
  <c r="Y245" i="49"/>
  <c r="Z245" i="49"/>
  <c r="AA245" i="49"/>
  <c r="AC245" i="49"/>
  <c r="AD245" i="49"/>
  <c r="AE245" i="49"/>
  <c r="AF245" i="49"/>
  <c r="AG245" i="49"/>
  <c r="AH245" i="49"/>
  <c r="AI245" i="49"/>
  <c r="AJ245" i="49"/>
  <c r="AK245" i="49"/>
  <c r="AM245" i="49"/>
  <c r="AN245" i="49"/>
  <c r="AO245" i="49"/>
  <c r="AP245" i="49"/>
  <c r="AR245" i="49"/>
  <c r="AS245" i="49"/>
  <c r="AT245" i="49"/>
  <c r="AU245" i="49"/>
  <c r="AW245" i="49"/>
  <c r="AY245" i="49"/>
  <c r="A246" i="49"/>
  <c r="B246" i="49"/>
  <c r="D246" i="49"/>
  <c r="E246" i="49"/>
  <c r="F246" i="49"/>
  <c r="G246" i="49"/>
  <c r="H246" i="49"/>
  <c r="I246" i="49"/>
  <c r="J246" i="49"/>
  <c r="K246" i="49"/>
  <c r="L246" i="49"/>
  <c r="N246" i="49"/>
  <c r="O246" i="49"/>
  <c r="Q246" i="49"/>
  <c r="R246" i="49"/>
  <c r="S246" i="49"/>
  <c r="U246" i="49"/>
  <c r="V246" i="49"/>
  <c r="W246" i="49"/>
  <c r="X246" i="49"/>
  <c r="Y246" i="49"/>
  <c r="Z246" i="49"/>
  <c r="AA246" i="49"/>
  <c r="AC246" i="49"/>
  <c r="AD246" i="49"/>
  <c r="AE246" i="49"/>
  <c r="AF246" i="49"/>
  <c r="AG246" i="49"/>
  <c r="AH246" i="49"/>
  <c r="AI246" i="49"/>
  <c r="AJ246" i="49"/>
  <c r="AK246" i="49"/>
  <c r="AM246" i="49"/>
  <c r="AN246" i="49"/>
  <c r="AO246" i="49"/>
  <c r="AP246" i="49"/>
  <c r="AR246" i="49"/>
  <c r="AS246" i="49"/>
  <c r="AT246" i="49"/>
  <c r="AU246" i="49"/>
  <c r="AW246" i="49"/>
  <c r="AY246" i="49"/>
  <c r="A247" i="49"/>
  <c r="B247" i="49"/>
  <c r="D247" i="49"/>
  <c r="E247" i="49"/>
  <c r="F247" i="49"/>
  <c r="G247" i="49"/>
  <c r="H247" i="49"/>
  <c r="I247" i="49"/>
  <c r="J247" i="49"/>
  <c r="K247" i="49"/>
  <c r="L247" i="49"/>
  <c r="N247" i="49"/>
  <c r="O247" i="49"/>
  <c r="Q247" i="49"/>
  <c r="R247" i="49"/>
  <c r="S247" i="49"/>
  <c r="U247" i="49"/>
  <c r="V247" i="49"/>
  <c r="W247" i="49"/>
  <c r="X247" i="49"/>
  <c r="Y247" i="49"/>
  <c r="Z247" i="49"/>
  <c r="AA247" i="49"/>
  <c r="AC247" i="49"/>
  <c r="AD247" i="49"/>
  <c r="AE247" i="49"/>
  <c r="AF247" i="49"/>
  <c r="AG247" i="49"/>
  <c r="AH247" i="49"/>
  <c r="AI247" i="49"/>
  <c r="AJ247" i="49"/>
  <c r="AK247" i="49"/>
  <c r="AM247" i="49"/>
  <c r="AN247" i="49"/>
  <c r="AO247" i="49"/>
  <c r="AP247" i="49"/>
  <c r="AR247" i="49"/>
  <c r="AS247" i="49"/>
  <c r="AT247" i="49"/>
  <c r="AU247" i="49"/>
  <c r="AW247" i="49"/>
  <c r="AY247" i="49"/>
  <c r="A248" i="49"/>
  <c r="B248" i="49"/>
  <c r="D248" i="49"/>
  <c r="E248" i="49"/>
  <c r="F248" i="49"/>
  <c r="G248" i="49"/>
  <c r="H248" i="49"/>
  <c r="I248" i="49"/>
  <c r="J248" i="49"/>
  <c r="K248" i="49"/>
  <c r="L248" i="49"/>
  <c r="N248" i="49"/>
  <c r="O248" i="49"/>
  <c r="Q248" i="49"/>
  <c r="R248" i="49"/>
  <c r="S248" i="49"/>
  <c r="U248" i="49"/>
  <c r="V248" i="49"/>
  <c r="W248" i="49"/>
  <c r="X248" i="49"/>
  <c r="Y248" i="49"/>
  <c r="Z248" i="49"/>
  <c r="AA248" i="49"/>
  <c r="AC248" i="49"/>
  <c r="AD248" i="49"/>
  <c r="AE248" i="49"/>
  <c r="AF248" i="49"/>
  <c r="AG248" i="49"/>
  <c r="AH248" i="49"/>
  <c r="AI248" i="49"/>
  <c r="AJ248" i="49"/>
  <c r="AK248" i="49"/>
  <c r="AM248" i="49"/>
  <c r="AN248" i="49"/>
  <c r="AO248" i="49"/>
  <c r="AP248" i="49"/>
  <c r="AR248" i="49"/>
  <c r="AS248" i="49"/>
  <c r="AT248" i="49"/>
  <c r="AU248" i="49"/>
  <c r="AW248" i="49"/>
  <c r="AY248" i="49"/>
  <c r="A249" i="49"/>
  <c r="B249" i="49"/>
  <c r="D249" i="49"/>
  <c r="E249" i="49"/>
  <c r="F249" i="49"/>
  <c r="G249" i="49"/>
  <c r="H249" i="49"/>
  <c r="I249" i="49"/>
  <c r="J249" i="49"/>
  <c r="K249" i="49"/>
  <c r="L249" i="49"/>
  <c r="N249" i="49"/>
  <c r="O249" i="49"/>
  <c r="Q249" i="49"/>
  <c r="R249" i="49"/>
  <c r="S249" i="49"/>
  <c r="U249" i="49"/>
  <c r="V249" i="49"/>
  <c r="W249" i="49"/>
  <c r="X249" i="49"/>
  <c r="Y249" i="49"/>
  <c r="Z249" i="49"/>
  <c r="AA249" i="49"/>
  <c r="AC249" i="49"/>
  <c r="AD249" i="49"/>
  <c r="AE249" i="49"/>
  <c r="AF249" i="49"/>
  <c r="AG249" i="49"/>
  <c r="AH249" i="49"/>
  <c r="AI249" i="49"/>
  <c r="AJ249" i="49"/>
  <c r="AK249" i="49"/>
  <c r="AM249" i="49"/>
  <c r="AN249" i="49"/>
  <c r="AO249" i="49"/>
  <c r="AP249" i="49"/>
  <c r="AR249" i="49"/>
  <c r="AS249" i="49"/>
  <c r="AT249" i="49"/>
  <c r="AU249" i="49"/>
  <c r="AW249" i="49"/>
  <c r="AY249" i="49"/>
  <c r="A250" i="49"/>
  <c r="B250" i="49"/>
  <c r="D250" i="49"/>
  <c r="E250" i="49"/>
  <c r="F250" i="49"/>
  <c r="G250" i="49"/>
  <c r="H250" i="49"/>
  <c r="I250" i="49"/>
  <c r="J250" i="49"/>
  <c r="K250" i="49"/>
  <c r="L250" i="49"/>
  <c r="N250" i="49"/>
  <c r="O250" i="49"/>
  <c r="Q250" i="49"/>
  <c r="R250" i="49"/>
  <c r="S250" i="49"/>
  <c r="U250" i="49"/>
  <c r="V250" i="49"/>
  <c r="W250" i="49"/>
  <c r="X250" i="49"/>
  <c r="Y250" i="49"/>
  <c r="Z250" i="49"/>
  <c r="AA250" i="49"/>
  <c r="AC250" i="49"/>
  <c r="AD250" i="49"/>
  <c r="AE250" i="49"/>
  <c r="AF250" i="49"/>
  <c r="AG250" i="49"/>
  <c r="AH250" i="49"/>
  <c r="AI250" i="49"/>
  <c r="AJ250" i="49"/>
  <c r="AK250" i="49"/>
  <c r="AM250" i="49"/>
  <c r="AN250" i="49"/>
  <c r="AO250" i="49"/>
  <c r="AP250" i="49"/>
  <c r="AR250" i="49"/>
  <c r="AS250" i="49"/>
  <c r="AT250" i="49"/>
  <c r="AU250" i="49"/>
  <c r="AW250" i="49"/>
  <c r="AY250" i="49"/>
  <c r="A251" i="49"/>
  <c r="B251" i="49"/>
  <c r="D251" i="49"/>
  <c r="E251" i="49"/>
  <c r="F251" i="49"/>
  <c r="G251" i="49"/>
  <c r="H251" i="49"/>
  <c r="I251" i="49"/>
  <c r="J251" i="49"/>
  <c r="K251" i="49"/>
  <c r="L251" i="49"/>
  <c r="N251" i="49"/>
  <c r="O251" i="49"/>
  <c r="Q251" i="49"/>
  <c r="R251" i="49"/>
  <c r="S251" i="49"/>
  <c r="U251" i="49"/>
  <c r="V251" i="49"/>
  <c r="W251" i="49"/>
  <c r="X251" i="49"/>
  <c r="Y251" i="49"/>
  <c r="Z251" i="49"/>
  <c r="AA251" i="49"/>
  <c r="AC251" i="49"/>
  <c r="AD251" i="49"/>
  <c r="AE251" i="49"/>
  <c r="AF251" i="49"/>
  <c r="AG251" i="49"/>
  <c r="AH251" i="49"/>
  <c r="AI251" i="49"/>
  <c r="AJ251" i="49"/>
  <c r="AK251" i="49"/>
  <c r="AM251" i="49"/>
  <c r="AN251" i="49"/>
  <c r="AO251" i="49"/>
  <c r="AP251" i="49"/>
  <c r="AR251" i="49"/>
  <c r="AS251" i="49"/>
  <c r="AT251" i="49"/>
  <c r="AU251" i="49"/>
  <c r="AW251" i="49"/>
  <c r="AY251" i="49"/>
  <c r="A252" i="49"/>
  <c r="B252" i="49"/>
  <c r="D252" i="49"/>
  <c r="E252" i="49"/>
  <c r="F252" i="49"/>
  <c r="G252" i="49"/>
  <c r="H252" i="49"/>
  <c r="I252" i="49"/>
  <c r="J252" i="49"/>
  <c r="K252" i="49"/>
  <c r="L252" i="49"/>
  <c r="N252" i="49"/>
  <c r="O252" i="49"/>
  <c r="Q252" i="49"/>
  <c r="R252" i="49"/>
  <c r="S252" i="49"/>
  <c r="U252" i="49"/>
  <c r="V252" i="49"/>
  <c r="W252" i="49"/>
  <c r="X252" i="49"/>
  <c r="Y252" i="49"/>
  <c r="Z252" i="49"/>
  <c r="AA252" i="49"/>
  <c r="AC252" i="49"/>
  <c r="AD252" i="49"/>
  <c r="AE252" i="49"/>
  <c r="AF252" i="49"/>
  <c r="AG252" i="49"/>
  <c r="AH252" i="49"/>
  <c r="AI252" i="49"/>
  <c r="AJ252" i="49"/>
  <c r="AK252" i="49"/>
  <c r="AM252" i="49"/>
  <c r="AN252" i="49"/>
  <c r="AO252" i="49"/>
  <c r="AP252" i="49"/>
  <c r="AR252" i="49"/>
  <c r="AS252" i="49"/>
  <c r="AT252" i="49"/>
  <c r="AU252" i="49"/>
  <c r="AW252" i="49"/>
  <c r="AY252" i="49"/>
  <c r="A253" i="49"/>
  <c r="B253" i="49"/>
  <c r="D253" i="49"/>
  <c r="E253" i="49"/>
  <c r="F253" i="49"/>
  <c r="G253" i="49"/>
  <c r="H253" i="49"/>
  <c r="I253" i="49"/>
  <c r="J253" i="49"/>
  <c r="K253" i="49"/>
  <c r="L253" i="49"/>
  <c r="N253" i="49"/>
  <c r="O253" i="49"/>
  <c r="Q253" i="49"/>
  <c r="R253" i="49"/>
  <c r="S253" i="49"/>
  <c r="U253" i="49"/>
  <c r="V253" i="49"/>
  <c r="W253" i="49"/>
  <c r="X253" i="49"/>
  <c r="Y253" i="49"/>
  <c r="Z253" i="49"/>
  <c r="AA253" i="49"/>
  <c r="AC253" i="49"/>
  <c r="AD253" i="49"/>
  <c r="AE253" i="49"/>
  <c r="AF253" i="49"/>
  <c r="AG253" i="49"/>
  <c r="AH253" i="49"/>
  <c r="AI253" i="49"/>
  <c r="AJ253" i="49"/>
  <c r="AK253" i="49"/>
  <c r="AM253" i="49"/>
  <c r="AN253" i="49"/>
  <c r="AO253" i="49"/>
  <c r="AP253" i="49"/>
  <c r="AR253" i="49"/>
  <c r="AS253" i="49"/>
  <c r="AT253" i="49"/>
  <c r="AU253" i="49"/>
  <c r="AW253" i="49"/>
  <c r="AY253" i="49"/>
  <c r="A254" i="49"/>
  <c r="B254" i="49"/>
  <c r="D254" i="49"/>
  <c r="E254" i="49"/>
  <c r="F254" i="49"/>
  <c r="G254" i="49"/>
  <c r="H254" i="49"/>
  <c r="I254" i="49"/>
  <c r="J254" i="49"/>
  <c r="K254" i="49"/>
  <c r="L254" i="49"/>
  <c r="N254" i="49"/>
  <c r="O254" i="49"/>
  <c r="Q254" i="49"/>
  <c r="R254" i="49"/>
  <c r="S254" i="49"/>
  <c r="U254" i="49"/>
  <c r="V254" i="49"/>
  <c r="W254" i="49"/>
  <c r="X254" i="49"/>
  <c r="Y254" i="49"/>
  <c r="Z254" i="49"/>
  <c r="AA254" i="49"/>
  <c r="AC254" i="49"/>
  <c r="AD254" i="49"/>
  <c r="AE254" i="49"/>
  <c r="AF254" i="49"/>
  <c r="AG254" i="49"/>
  <c r="AH254" i="49"/>
  <c r="AI254" i="49"/>
  <c r="AJ254" i="49"/>
  <c r="AK254" i="49"/>
  <c r="AM254" i="49"/>
  <c r="AN254" i="49"/>
  <c r="AO254" i="49"/>
  <c r="AP254" i="49"/>
  <c r="AR254" i="49"/>
  <c r="AS254" i="49"/>
  <c r="AT254" i="49"/>
  <c r="AU254" i="49"/>
  <c r="AW254" i="49"/>
  <c r="AY254" i="49"/>
  <c r="A255" i="49"/>
  <c r="B255" i="49"/>
  <c r="D255" i="49"/>
  <c r="E255" i="49"/>
  <c r="F255" i="49"/>
  <c r="G255" i="49"/>
  <c r="H255" i="49"/>
  <c r="I255" i="49"/>
  <c r="J255" i="49"/>
  <c r="K255" i="49"/>
  <c r="L255" i="49"/>
  <c r="N255" i="49"/>
  <c r="O255" i="49"/>
  <c r="Q255" i="49"/>
  <c r="R255" i="49"/>
  <c r="S255" i="49"/>
  <c r="U255" i="49"/>
  <c r="V255" i="49"/>
  <c r="W255" i="49"/>
  <c r="X255" i="49"/>
  <c r="Y255" i="49"/>
  <c r="Z255" i="49"/>
  <c r="AA255" i="49"/>
  <c r="AC255" i="49"/>
  <c r="AD255" i="49"/>
  <c r="AE255" i="49"/>
  <c r="AF255" i="49"/>
  <c r="AG255" i="49"/>
  <c r="AH255" i="49"/>
  <c r="AI255" i="49"/>
  <c r="AJ255" i="49"/>
  <c r="AK255" i="49"/>
  <c r="AM255" i="49"/>
  <c r="AN255" i="49"/>
  <c r="AO255" i="49"/>
  <c r="AP255" i="49"/>
  <c r="AR255" i="49"/>
  <c r="AS255" i="49"/>
  <c r="AT255" i="49"/>
  <c r="AU255" i="49"/>
  <c r="AW255" i="49"/>
  <c r="AY255" i="49"/>
  <c r="A256" i="49"/>
  <c r="B256" i="49"/>
  <c r="D256" i="49"/>
  <c r="E256" i="49"/>
  <c r="F256" i="49"/>
  <c r="G256" i="49"/>
  <c r="H256" i="49"/>
  <c r="I256" i="49"/>
  <c r="J256" i="49"/>
  <c r="K256" i="49"/>
  <c r="L256" i="49"/>
  <c r="N256" i="49"/>
  <c r="O256" i="49"/>
  <c r="Q256" i="49"/>
  <c r="R256" i="49"/>
  <c r="S256" i="49"/>
  <c r="U256" i="49"/>
  <c r="V256" i="49"/>
  <c r="W256" i="49"/>
  <c r="X256" i="49"/>
  <c r="Y256" i="49"/>
  <c r="Z256" i="49"/>
  <c r="AA256" i="49"/>
  <c r="AC256" i="49"/>
  <c r="AD256" i="49"/>
  <c r="AE256" i="49"/>
  <c r="AF256" i="49"/>
  <c r="AG256" i="49"/>
  <c r="AH256" i="49"/>
  <c r="AI256" i="49"/>
  <c r="AJ256" i="49"/>
  <c r="AK256" i="49"/>
  <c r="AM256" i="49"/>
  <c r="AN256" i="49"/>
  <c r="AO256" i="49"/>
  <c r="AP256" i="49"/>
  <c r="AR256" i="49"/>
  <c r="AS256" i="49"/>
  <c r="AT256" i="49"/>
  <c r="AU256" i="49"/>
  <c r="AW256" i="49"/>
  <c r="AY256" i="49"/>
  <c r="A257" i="49"/>
  <c r="B257" i="49"/>
  <c r="D257" i="49"/>
  <c r="E257" i="49"/>
  <c r="F257" i="49"/>
  <c r="G257" i="49"/>
  <c r="H257" i="49"/>
  <c r="I257" i="49"/>
  <c r="J257" i="49"/>
  <c r="K257" i="49"/>
  <c r="L257" i="49"/>
  <c r="N257" i="49"/>
  <c r="O257" i="49"/>
  <c r="Q257" i="49"/>
  <c r="R257" i="49"/>
  <c r="S257" i="49"/>
  <c r="U257" i="49"/>
  <c r="V257" i="49"/>
  <c r="W257" i="49"/>
  <c r="X257" i="49"/>
  <c r="Y257" i="49"/>
  <c r="Z257" i="49"/>
  <c r="AA257" i="49"/>
  <c r="AC257" i="49"/>
  <c r="AD257" i="49"/>
  <c r="AE257" i="49"/>
  <c r="AF257" i="49"/>
  <c r="AG257" i="49"/>
  <c r="AH257" i="49"/>
  <c r="AI257" i="49"/>
  <c r="AJ257" i="49"/>
  <c r="AK257" i="49"/>
  <c r="AM257" i="49"/>
  <c r="AN257" i="49"/>
  <c r="AO257" i="49"/>
  <c r="AP257" i="49"/>
  <c r="AR257" i="49"/>
  <c r="AS257" i="49"/>
  <c r="AT257" i="49"/>
  <c r="AU257" i="49"/>
  <c r="AW257" i="49"/>
  <c r="AY257" i="49"/>
  <c r="A258" i="49"/>
  <c r="B258" i="49"/>
  <c r="D258" i="49"/>
  <c r="E258" i="49"/>
  <c r="F258" i="49"/>
  <c r="G258" i="49"/>
  <c r="H258" i="49"/>
  <c r="I258" i="49"/>
  <c r="J258" i="49"/>
  <c r="K258" i="49"/>
  <c r="L258" i="49"/>
  <c r="N258" i="49"/>
  <c r="O258" i="49"/>
  <c r="Q258" i="49"/>
  <c r="R258" i="49"/>
  <c r="S258" i="49"/>
  <c r="U258" i="49"/>
  <c r="V258" i="49"/>
  <c r="W258" i="49"/>
  <c r="X258" i="49"/>
  <c r="Y258" i="49"/>
  <c r="Z258" i="49"/>
  <c r="AA258" i="49"/>
  <c r="AC258" i="49"/>
  <c r="AD258" i="49"/>
  <c r="AE258" i="49"/>
  <c r="AF258" i="49"/>
  <c r="AG258" i="49"/>
  <c r="AH258" i="49"/>
  <c r="AI258" i="49"/>
  <c r="AJ258" i="49"/>
  <c r="AK258" i="49"/>
  <c r="AM258" i="49"/>
  <c r="AN258" i="49"/>
  <c r="AO258" i="49"/>
  <c r="AP258" i="49"/>
  <c r="AR258" i="49"/>
  <c r="AS258" i="49"/>
  <c r="AT258" i="49"/>
  <c r="AU258" i="49"/>
  <c r="AW258" i="49"/>
  <c r="AY258" i="49"/>
  <c r="A259" i="49"/>
  <c r="B259" i="49"/>
  <c r="D259" i="49"/>
  <c r="E259" i="49"/>
  <c r="F259" i="49"/>
  <c r="G259" i="49"/>
  <c r="H259" i="49"/>
  <c r="I259" i="49"/>
  <c r="J259" i="49"/>
  <c r="K259" i="49"/>
  <c r="L259" i="49"/>
  <c r="N259" i="49"/>
  <c r="O259" i="49"/>
  <c r="Q259" i="49"/>
  <c r="R259" i="49"/>
  <c r="S259" i="49"/>
  <c r="U259" i="49"/>
  <c r="V259" i="49"/>
  <c r="W259" i="49"/>
  <c r="X259" i="49"/>
  <c r="Y259" i="49"/>
  <c r="Z259" i="49"/>
  <c r="AA259" i="49"/>
  <c r="AC259" i="49"/>
  <c r="AD259" i="49"/>
  <c r="AE259" i="49"/>
  <c r="AF259" i="49"/>
  <c r="AG259" i="49"/>
  <c r="AH259" i="49"/>
  <c r="AI259" i="49"/>
  <c r="AJ259" i="49"/>
  <c r="AK259" i="49"/>
  <c r="AM259" i="49"/>
  <c r="AN259" i="49"/>
  <c r="AO259" i="49"/>
  <c r="AP259" i="49"/>
  <c r="AR259" i="49"/>
  <c r="AS259" i="49"/>
  <c r="AT259" i="49"/>
  <c r="AU259" i="49"/>
  <c r="AW259" i="49"/>
  <c r="AY259" i="49"/>
  <c r="A260" i="49"/>
  <c r="B260" i="49"/>
  <c r="D260" i="49"/>
  <c r="E260" i="49"/>
  <c r="F260" i="49"/>
  <c r="G260" i="49"/>
  <c r="H260" i="49"/>
  <c r="I260" i="49"/>
  <c r="J260" i="49"/>
  <c r="K260" i="49"/>
  <c r="L260" i="49"/>
  <c r="N260" i="49"/>
  <c r="O260" i="49"/>
  <c r="Q260" i="49"/>
  <c r="R260" i="49"/>
  <c r="S260" i="49"/>
  <c r="U260" i="49"/>
  <c r="V260" i="49"/>
  <c r="W260" i="49"/>
  <c r="X260" i="49"/>
  <c r="Y260" i="49"/>
  <c r="Z260" i="49"/>
  <c r="AA260" i="49"/>
  <c r="AC260" i="49"/>
  <c r="AD260" i="49"/>
  <c r="AE260" i="49"/>
  <c r="AF260" i="49"/>
  <c r="AG260" i="49"/>
  <c r="AH260" i="49"/>
  <c r="AI260" i="49"/>
  <c r="AJ260" i="49"/>
  <c r="AK260" i="49"/>
  <c r="AM260" i="49"/>
  <c r="AN260" i="49"/>
  <c r="AO260" i="49"/>
  <c r="AP260" i="49"/>
  <c r="AR260" i="49"/>
  <c r="AS260" i="49"/>
  <c r="AT260" i="49"/>
  <c r="AU260" i="49"/>
  <c r="AW260" i="49"/>
  <c r="AY260" i="49"/>
  <c r="A261" i="49"/>
  <c r="B261" i="49"/>
  <c r="D261" i="49"/>
  <c r="E261" i="49"/>
  <c r="F261" i="49"/>
  <c r="G261" i="49"/>
  <c r="H261" i="49"/>
  <c r="I261" i="49"/>
  <c r="J261" i="49"/>
  <c r="K261" i="49"/>
  <c r="L261" i="49"/>
  <c r="N261" i="49"/>
  <c r="O261" i="49"/>
  <c r="Q261" i="49"/>
  <c r="R261" i="49"/>
  <c r="S261" i="49"/>
  <c r="U261" i="49"/>
  <c r="V261" i="49"/>
  <c r="W261" i="49"/>
  <c r="X261" i="49"/>
  <c r="Y261" i="49"/>
  <c r="Z261" i="49"/>
  <c r="AA261" i="49"/>
  <c r="AC261" i="49"/>
  <c r="AD261" i="49"/>
  <c r="AE261" i="49"/>
  <c r="AF261" i="49"/>
  <c r="AG261" i="49"/>
  <c r="AH261" i="49"/>
  <c r="AI261" i="49"/>
  <c r="AJ261" i="49"/>
  <c r="AK261" i="49"/>
  <c r="AM261" i="49"/>
  <c r="AN261" i="49"/>
  <c r="AO261" i="49"/>
  <c r="AP261" i="49"/>
  <c r="AR261" i="49"/>
  <c r="AS261" i="49"/>
  <c r="AT261" i="49"/>
  <c r="AU261" i="49"/>
  <c r="AW261" i="49"/>
  <c r="AY261" i="49"/>
  <c r="A262" i="49"/>
  <c r="B262" i="49"/>
  <c r="D262" i="49"/>
  <c r="E262" i="49"/>
  <c r="F262" i="49"/>
  <c r="G262" i="49"/>
  <c r="H262" i="49"/>
  <c r="I262" i="49"/>
  <c r="J262" i="49"/>
  <c r="K262" i="49"/>
  <c r="L262" i="49"/>
  <c r="N262" i="49"/>
  <c r="O262" i="49"/>
  <c r="Q262" i="49"/>
  <c r="R262" i="49"/>
  <c r="S262" i="49"/>
  <c r="U262" i="49"/>
  <c r="V262" i="49"/>
  <c r="W262" i="49"/>
  <c r="X262" i="49"/>
  <c r="Y262" i="49"/>
  <c r="Z262" i="49"/>
  <c r="AA262" i="49"/>
  <c r="AC262" i="49"/>
  <c r="AD262" i="49"/>
  <c r="AE262" i="49"/>
  <c r="AF262" i="49"/>
  <c r="AG262" i="49"/>
  <c r="AH262" i="49"/>
  <c r="AI262" i="49"/>
  <c r="AJ262" i="49"/>
  <c r="AK262" i="49"/>
  <c r="AM262" i="49"/>
  <c r="AN262" i="49"/>
  <c r="AO262" i="49"/>
  <c r="AP262" i="49"/>
  <c r="AR262" i="49"/>
  <c r="AS262" i="49"/>
  <c r="AT262" i="49"/>
  <c r="AU262" i="49"/>
  <c r="AW262" i="49"/>
  <c r="AY262" i="49"/>
  <c r="A263" i="49"/>
  <c r="B263" i="49"/>
  <c r="D263" i="49"/>
  <c r="E263" i="49"/>
  <c r="F263" i="49"/>
  <c r="G263" i="49"/>
  <c r="H263" i="49"/>
  <c r="I263" i="49"/>
  <c r="J263" i="49"/>
  <c r="K263" i="49"/>
  <c r="L263" i="49"/>
  <c r="N263" i="49"/>
  <c r="O263" i="49"/>
  <c r="Q263" i="49"/>
  <c r="R263" i="49"/>
  <c r="S263" i="49"/>
  <c r="U263" i="49"/>
  <c r="V263" i="49"/>
  <c r="W263" i="49"/>
  <c r="X263" i="49"/>
  <c r="Y263" i="49"/>
  <c r="Z263" i="49"/>
  <c r="AA263" i="49"/>
  <c r="AC263" i="49"/>
  <c r="AD263" i="49"/>
  <c r="AE263" i="49"/>
  <c r="AF263" i="49"/>
  <c r="AG263" i="49"/>
  <c r="AH263" i="49"/>
  <c r="AI263" i="49"/>
  <c r="AJ263" i="49"/>
  <c r="AK263" i="49"/>
  <c r="AM263" i="49"/>
  <c r="AN263" i="49"/>
  <c r="AO263" i="49"/>
  <c r="AP263" i="49"/>
  <c r="AR263" i="49"/>
  <c r="AS263" i="49"/>
  <c r="AT263" i="49"/>
  <c r="AU263" i="49"/>
  <c r="AW263" i="49"/>
  <c r="AY263" i="49"/>
  <c r="A264" i="49"/>
  <c r="B264" i="49"/>
  <c r="D264" i="49"/>
  <c r="E264" i="49"/>
  <c r="F264" i="49"/>
  <c r="G264" i="49"/>
  <c r="H264" i="49"/>
  <c r="I264" i="49"/>
  <c r="J264" i="49"/>
  <c r="K264" i="49"/>
  <c r="L264" i="49"/>
  <c r="N264" i="49"/>
  <c r="O264" i="49"/>
  <c r="Q264" i="49"/>
  <c r="R264" i="49"/>
  <c r="S264" i="49"/>
  <c r="U264" i="49"/>
  <c r="V264" i="49"/>
  <c r="W264" i="49"/>
  <c r="X264" i="49"/>
  <c r="Y264" i="49"/>
  <c r="Z264" i="49"/>
  <c r="AA264" i="49"/>
  <c r="AC264" i="49"/>
  <c r="AD264" i="49"/>
  <c r="AE264" i="49"/>
  <c r="AF264" i="49"/>
  <c r="AG264" i="49"/>
  <c r="AH264" i="49"/>
  <c r="AI264" i="49"/>
  <c r="AJ264" i="49"/>
  <c r="AK264" i="49"/>
  <c r="AM264" i="49"/>
  <c r="AN264" i="49"/>
  <c r="AO264" i="49"/>
  <c r="AP264" i="49"/>
  <c r="AR264" i="49"/>
  <c r="AS264" i="49"/>
  <c r="AT264" i="49"/>
  <c r="AU264" i="49"/>
  <c r="AW264" i="49"/>
  <c r="AY264" i="49"/>
  <c r="A265" i="49"/>
  <c r="B265" i="49"/>
  <c r="D265" i="49"/>
  <c r="E265" i="49"/>
  <c r="F265" i="49"/>
  <c r="G265" i="49"/>
  <c r="H265" i="49"/>
  <c r="I265" i="49"/>
  <c r="J265" i="49"/>
  <c r="K265" i="49"/>
  <c r="L265" i="49"/>
  <c r="N265" i="49"/>
  <c r="O265" i="49"/>
  <c r="Q265" i="49"/>
  <c r="R265" i="49"/>
  <c r="S265" i="49"/>
  <c r="U265" i="49"/>
  <c r="V265" i="49"/>
  <c r="W265" i="49"/>
  <c r="X265" i="49"/>
  <c r="Y265" i="49"/>
  <c r="Z265" i="49"/>
  <c r="AA265" i="49"/>
  <c r="AC265" i="49"/>
  <c r="AD265" i="49"/>
  <c r="AE265" i="49"/>
  <c r="AF265" i="49"/>
  <c r="AG265" i="49"/>
  <c r="AH265" i="49"/>
  <c r="AI265" i="49"/>
  <c r="AJ265" i="49"/>
  <c r="AK265" i="49"/>
  <c r="AM265" i="49"/>
  <c r="AN265" i="49"/>
  <c r="AO265" i="49"/>
  <c r="AP265" i="49"/>
  <c r="AR265" i="49"/>
  <c r="AS265" i="49"/>
  <c r="AT265" i="49"/>
  <c r="AU265" i="49"/>
  <c r="AW265" i="49"/>
  <c r="AY265" i="49"/>
  <c r="A266" i="49"/>
  <c r="B266" i="49"/>
  <c r="D266" i="49"/>
  <c r="E266" i="49"/>
  <c r="F266" i="49"/>
  <c r="G266" i="49"/>
  <c r="H266" i="49"/>
  <c r="I266" i="49"/>
  <c r="J266" i="49"/>
  <c r="K266" i="49"/>
  <c r="L266" i="49"/>
  <c r="N266" i="49"/>
  <c r="O266" i="49"/>
  <c r="Q266" i="49"/>
  <c r="R266" i="49"/>
  <c r="S266" i="49"/>
  <c r="U266" i="49"/>
  <c r="V266" i="49"/>
  <c r="W266" i="49"/>
  <c r="X266" i="49"/>
  <c r="Y266" i="49"/>
  <c r="Z266" i="49"/>
  <c r="AA266" i="49"/>
  <c r="AC266" i="49"/>
  <c r="AD266" i="49"/>
  <c r="AE266" i="49"/>
  <c r="AF266" i="49"/>
  <c r="AG266" i="49"/>
  <c r="AH266" i="49"/>
  <c r="AI266" i="49"/>
  <c r="AJ266" i="49"/>
  <c r="AK266" i="49"/>
  <c r="AM266" i="49"/>
  <c r="AN266" i="49"/>
  <c r="AO266" i="49"/>
  <c r="AP266" i="49"/>
  <c r="AR266" i="49"/>
  <c r="AS266" i="49"/>
  <c r="AT266" i="49"/>
  <c r="AU266" i="49"/>
  <c r="AW266" i="49"/>
  <c r="AY266" i="49"/>
  <c r="A267" i="49"/>
  <c r="B267" i="49"/>
  <c r="D267" i="49"/>
  <c r="E267" i="49"/>
  <c r="F267" i="49"/>
  <c r="G267" i="49"/>
  <c r="H267" i="49"/>
  <c r="I267" i="49"/>
  <c r="J267" i="49"/>
  <c r="K267" i="49"/>
  <c r="L267" i="49"/>
  <c r="N267" i="49"/>
  <c r="O267" i="49"/>
  <c r="Q267" i="49"/>
  <c r="R267" i="49"/>
  <c r="S267" i="49"/>
  <c r="U267" i="49"/>
  <c r="V267" i="49"/>
  <c r="W267" i="49"/>
  <c r="X267" i="49"/>
  <c r="Y267" i="49"/>
  <c r="Z267" i="49"/>
  <c r="AA267" i="49"/>
  <c r="AC267" i="49"/>
  <c r="AD267" i="49"/>
  <c r="AE267" i="49"/>
  <c r="AF267" i="49"/>
  <c r="AG267" i="49"/>
  <c r="AH267" i="49"/>
  <c r="AI267" i="49"/>
  <c r="AJ267" i="49"/>
  <c r="AK267" i="49"/>
  <c r="AM267" i="49"/>
  <c r="AN267" i="49"/>
  <c r="AO267" i="49"/>
  <c r="AP267" i="49"/>
  <c r="AR267" i="49"/>
  <c r="AS267" i="49"/>
  <c r="AT267" i="49"/>
  <c r="AU267" i="49"/>
  <c r="AW267" i="49"/>
  <c r="AY267" i="49"/>
  <c r="A268" i="49"/>
  <c r="B268" i="49"/>
  <c r="D268" i="49"/>
  <c r="E268" i="49"/>
  <c r="F268" i="49"/>
  <c r="G268" i="49"/>
  <c r="H268" i="49"/>
  <c r="I268" i="49"/>
  <c r="J268" i="49"/>
  <c r="K268" i="49"/>
  <c r="L268" i="49"/>
  <c r="N268" i="49"/>
  <c r="O268" i="49"/>
  <c r="Q268" i="49"/>
  <c r="R268" i="49"/>
  <c r="S268" i="49"/>
  <c r="U268" i="49"/>
  <c r="V268" i="49"/>
  <c r="W268" i="49"/>
  <c r="X268" i="49"/>
  <c r="Y268" i="49"/>
  <c r="Z268" i="49"/>
  <c r="AA268" i="49"/>
  <c r="AC268" i="49"/>
  <c r="AD268" i="49"/>
  <c r="AE268" i="49"/>
  <c r="AF268" i="49"/>
  <c r="AG268" i="49"/>
  <c r="AH268" i="49"/>
  <c r="AI268" i="49"/>
  <c r="AJ268" i="49"/>
  <c r="AK268" i="49"/>
  <c r="AM268" i="49"/>
  <c r="AN268" i="49"/>
  <c r="AO268" i="49"/>
  <c r="AP268" i="49"/>
  <c r="AR268" i="49"/>
  <c r="AS268" i="49"/>
  <c r="AT268" i="49"/>
  <c r="AU268" i="49"/>
  <c r="AW268" i="49"/>
  <c r="AY268" i="49"/>
  <c r="A269" i="49"/>
  <c r="B269" i="49"/>
  <c r="D269" i="49"/>
  <c r="E269" i="49"/>
  <c r="F269" i="49"/>
  <c r="G269" i="49"/>
  <c r="H269" i="49"/>
  <c r="I269" i="49"/>
  <c r="J269" i="49"/>
  <c r="K269" i="49"/>
  <c r="L269" i="49"/>
  <c r="N269" i="49"/>
  <c r="O269" i="49"/>
  <c r="Q269" i="49"/>
  <c r="R269" i="49"/>
  <c r="S269" i="49"/>
  <c r="U269" i="49"/>
  <c r="V269" i="49"/>
  <c r="W269" i="49"/>
  <c r="X269" i="49"/>
  <c r="Y269" i="49"/>
  <c r="Z269" i="49"/>
  <c r="AA269" i="49"/>
  <c r="AC269" i="49"/>
  <c r="AD269" i="49"/>
  <c r="AE269" i="49"/>
  <c r="AF269" i="49"/>
  <c r="AG269" i="49"/>
  <c r="AH269" i="49"/>
  <c r="AI269" i="49"/>
  <c r="AJ269" i="49"/>
  <c r="AK269" i="49"/>
  <c r="AM269" i="49"/>
  <c r="AN269" i="49"/>
  <c r="AO269" i="49"/>
  <c r="AP269" i="49"/>
  <c r="AR269" i="49"/>
  <c r="AS269" i="49"/>
  <c r="AT269" i="49"/>
  <c r="AU269" i="49"/>
  <c r="AW269" i="49"/>
  <c r="AY269" i="49"/>
  <c r="A270" i="49"/>
  <c r="B270" i="49"/>
  <c r="D270" i="49"/>
  <c r="E270" i="49"/>
  <c r="F270" i="49"/>
  <c r="G270" i="49"/>
  <c r="H270" i="49"/>
  <c r="I270" i="49"/>
  <c r="J270" i="49"/>
  <c r="K270" i="49"/>
  <c r="L270" i="49"/>
  <c r="N270" i="49"/>
  <c r="O270" i="49"/>
  <c r="Q270" i="49"/>
  <c r="R270" i="49"/>
  <c r="S270" i="49"/>
  <c r="U270" i="49"/>
  <c r="V270" i="49"/>
  <c r="W270" i="49"/>
  <c r="X270" i="49"/>
  <c r="Y270" i="49"/>
  <c r="Z270" i="49"/>
  <c r="AA270" i="49"/>
  <c r="AC270" i="49"/>
  <c r="AD270" i="49"/>
  <c r="AE270" i="49"/>
  <c r="AF270" i="49"/>
  <c r="AG270" i="49"/>
  <c r="AH270" i="49"/>
  <c r="AI270" i="49"/>
  <c r="AJ270" i="49"/>
  <c r="AK270" i="49"/>
  <c r="AM270" i="49"/>
  <c r="AN270" i="49"/>
  <c r="AO270" i="49"/>
  <c r="AP270" i="49"/>
  <c r="AR270" i="49"/>
  <c r="AS270" i="49"/>
  <c r="AT270" i="49"/>
  <c r="AU270" i="49"/>
  <c r="AW270" i="49"/>
  <c r="AY270" i="49"/>
  <c r="A271" i="49"/>
  <c r="B271" i="49"/>
  <c r="D271" i="49"/>
  <c r="E271" i="49"/>
  <c r="F271" i="49"/>
  <c r="G271" i="49"/>
  <c r="H271" i="49"/>
  <c r="I271" i="49"/>
  <c r="J271" i="49"/>
  <c r="K271" i="49"/>
  <c r="L271" i="49"/>
  <c r="N271" i="49"/>
  <c r="O271" i="49"/>
  <c r="Q271" i="49"/>
  <c r="R271" i="49"/>
  <c r="S271" i="49"/>
  <c r="U271" i="49"/>
  <c r="V271" i="49"/>
  <c r="W271" i="49"/>
  <c r="X271" i="49"/>
  <c r="Y271" i="49"/>
  <c r="Z271" i="49"/>
  <c r="AA271" i="49"/>
  <c r="AC271" i="49"/>
  <c r="AD271" i="49"/>
  <c r="AE271" i="49"/>
  <c r="AF271" i="49"/>
  <c r="AG271" i="49"/>
  <c r="AH271" i="49"/>
  <c r="AI271" i="49"/>
  <c r="AJ271" i="49"/>
  <c r="AK271" i="49"/>
  <c r="AM271" i="49"/>
  <c r="AN271" i="49"/>
  <c r="AO271" i="49"/>
  <c r="AP271" i="49"/>
  <c r="AR271" i="49"/>
  <c r="AS271" i="49"/>
  <c r="AT271" i="49"/>
  <c r="AU271" i="49"/>
  <c r="AW271" i="49"/>
  <c r="AY271" i="49"/>
  <c r="A272" i="49"/>
  <c r="B272" i="49"/>
  <c r="D272" i="49"/>
  <c r="E272" i="49"/>
  <c r="F272" i="49"/>
  <c r="G272" i="49"/>
  <c r="H272" i="49"/>
  <c r="I272" i="49"/>
  <c r="J272" i="49"/>
  <c r="K272" i="49"/>
  <c r="L272" i="49"/>
  <c r="N272" i="49"/>
  <c r="O272" i="49"/>
  <c r="Q272" i="49"/>
  <c r="R272" i="49"/>
  <c r="S272" i="49"/>
  <c r="U272" i="49"/>
  <c r="V272" i="49"/>
  <c r="W272" i="49"/>
  <c r="X272" i="49"/>
  <c r="Y272" i="49"/>
  <c r="Z272" i="49"/>
  <c r="AA272" i="49"/>
  <c r="AC272" i="49"/>
  <c r="AD272" i="49"/>
  <c r="AE272" i="49"/>
  <c r="AF272" i="49"/>
  <c r="AG272" i="49"/>
  <c r="AH272" i="49"/>
  <c r="AI272" i="49"/>
  <c r="AJ272" i="49"/>
  <c r="AK272" i="49"/>
  <c r="AM272" i="49"/>
  <c r="AN272" i="49"/>
  <c r="AO272" i="49"/>
  <c r="AP272" i="49"/>
  <c r="AR272" i="49"/>
  <c r="AS272" i="49"/>
  <c r="AT272" i="49"/>
  <c r="AU272" i="49"/>
  <c r="AW272" i="49"/>
  <c r="AY272" i="49"/>
  <c r="A273" i="49"/>
  <c r="B273" i="49"/>
  <c r="D273" i="49"/>
  <c r="E273" i="49"/>
  <c r="F273" i="49"/>
  <c r="G273" i="49"/>
  <c r="H273" i="49"/>
  <c r="I273" i="49"/>
  <c r="J273" i="49"/>
  <c r="K273" i="49"/>
  <c r="L273" i="49"/>
  <c r="N273" i="49"/>
  <c r="O273" i="49"/>
  <c r="Q273" i="49"/>
  <c r="R273" i="49"/>
  <c r="S273" i="49"/>
  <c r="U273" i="49"/>
  <c r="V273" i="49"/>
  <c r="W273" i="49"/>
  <c r="X273" i="49"/>
  <c r="Y273" i="49"/>
  <c r="Z273" i="49"/>
  <c r="AA273" i="49"/>
  <c r="AC273" i="49"/>
  <c r="AD273" i="49"/>
  <c r="AE273" i="49"/>
  <c r="AF273" i="49"/>
  <c r="AG273" i="49"/>
  <c r="AH273" i="49"/>
  <c r="AI273" i="49"/>
  <c r="AJ273" i="49"/>
  <c r="AK273" i="49"/>
  <c r="AM273" i="49"/>
  <c r="AN273" i="49"/>
  <c r="AO273" i="49"/>
  <c r="AP273" i="49"/>
  <c r="AR273" i="49"/>
  <c r="AS273" i="49"/>
  <c r="AT273" i="49"/>
  <c r="AU273" i="49"/>
  <c r="AW273" i="49"/>
  <c r="AY273" i="49"/>
  <c r="A274" i="49"/>
  <c r="B274" i="49"/>
  <c r="D274" i="49"/>
  <c r="E274" i="49"/>
  <c r="F274" i="49"/>
  <c r="G274" i="49"/>
  <c r="H274" i="49"/>
  <c r="I274" i="49"/>
  <c r="J274" i="49"/>
  <c r="K274" i="49"/>
  <c r="L274" i="49"/>
  <c r="N274" i="49"/>
  <c r="O274" i="49"/>
  <c r="Q274" i="49"/>
  <c r="R274" i="49"/>
  <c r="S274" i="49"/>
  <c r="U274" i="49"/>
  <c r="V274" i="49"/>
  <c r="W274" i="49"/>
  <c r="X274" i="49"/>
  <c r="Y274" i="49"/>
  <c r="Z274" i="49"/>
  <c r="AA274" i="49"/>
  <c r="AC274" i="49"/>
  <c r="AD274" i="49"/>
  <c r="AE274" i="49"/>
  <c r="AF274" i="49"/>
  <c r="AG274" i="49"/>
  <c r="AH274" i="49"/>
  <c r="AI274" i="49"/>
  <c r="AJ274" i="49"/>
  <c r="AK274" i="49"/>
  <c r="AM274" i="49"/>
  <c r="AN274" i="49"/>
  <c r="AO274" i="49"/>
  <c r="AP274" i="49"/>
  <c r="AR274" i="49"/>
  <c r="AS274" i="49"/>
  <c r="AT274" i="49"/>
  <c r="AU274" i="49"/>
  <c r="AW274" i="49"/>
  <c r="AY274" i="49"/>
  <c r="A275" i="49"/>
  <c r="B275" i="49"/>
  <c r="D275" i="49"/>
  <c r="E275" i="49"/>
  <c r="F275" i="49"/>
  <c r="G275" i="49"/>
  <c r="H275" i="49"/>
  <c r="I275" i="49"/>
  <c r="J275" i="49"/>
  <c r="K275" i="49"/>
  <c r="L275" i="49"/>
  <c r="N275" i="49"/>
  <c r="O275" i="49"/>
  <c r="Q275" i="49"/>
  <c r="R275" i="49"/>
  <c r="S275" i="49"/>
  <c r="U275" i="49"/>
  <c r="V275" i="49"/>
  <c r="W275" i="49"/>
  <c r="X275" i="49"/>
  <c r="Y275" i="49"/>
  <c r="Z275" i="49"/>
  <c r="AA275" i="49"/>
  <c r="AC275" i="49"/>
  <c r="AD275" i="49"/>
  <c r="AE275" i="49"/>
  <c r="AF275" i="49"/>
  <c r="AG275" i="49"/>
  <c r="AH275" i="49"/>
  <c r="AI275" i="49"/>
  <c r="AJ275" i="49"/>
  <c r="AK275" i="49"/>
  <c r="AM275" i="49"/>
  <c r="AN275" i="49"/>
  <c r="AO275" i="49"/>
  <c r="AP275" i="49"/>
  <c r="AR275" i="49"/>
  <c r="AS275" i="49"/>
  <c r="AT275" i="49"/>
  <c r="AU275" i="49"/>
  <c r="AW275" i="49"/>
  <c r="AY275" i="49"/>
  <c r="A276" i="49"/>
  <c r="B276" i="49"/>
  <c r="D276" i="49"/>
  <c r="E276" i="49"/>
  <c r="F276" i="49"/>
  <c r="G276" i="49"/>
  <c r="H276" i="49"/>
  <c r="I276" i="49"/>
  <c r="J276" i="49"/>
  <c r="K276" i="49"/>
  <c r="L276" i="49"/>
  <c r="N276" i="49"/>
  <c r="O276" i="49"/>
  <c r="Q276" i="49"/>
  <c r="R276" i="49"/>
  <c r="S276" i="49"/>
  <c r="U276" i="49"/>
  <c r="V276" i="49"/>
  <c r="W276" i="49"/>
  <c r="X276" i="49"/>
  <c r="Y276" i="49"/>
  <c r="Z276" i="49"/>
  <c r="AA276" i="49"/>
  <c r="AC276" i="49"/>
  <c r="AD276" i="49"/>
  <c r="AE276" i="49"/>
  <c r="AF276" i="49"/>
  <c r="AG276" i="49"/>
  <c r="AH276" i="49"/>
  <c r="AI276" i="49"/>
  <c r="AJ276" i="49"/>
  <c r="AK276" i="49"/>
  <c r="AM276" i="49"/>
  <c r="AN276" i="49"/>
  <c r="AO276" i="49"/>
  <c r="AP276" i="49"/>
  <c r="AR276" i="49"/>
  <c r="AS276" i="49"/>
  <c r="AT276" i="49"/>
  <c r="AU276" i="49"/>
  <c r="AW276" i="49"/>
  <c r="AY276" i="49"/>
  <c r="A277" i="49"/>
  <c r="B277" i="49"/>
  <c r="D277" i="49"/>
  <c r="E277" i="49"/>
  <c r="F277" i="49"/>
  <c r="G277" i="49"/>
  <c r="H277" i="49"/>
  <c r="I277" i="49"/>
  <c r="J277" i="49"/>
  <c r="K277" i="49"/>
  <c r="L277" i="49"/>
  <c r="N277" i="49"/>
  <c r="O277" i="49"/>
  <c r="Q277" i="49"/>
  <c r="R277" i="49"/>
  <c r="S277" i="49"/>
  <c r="U277" i="49"/>
  <c r="V277" i="49"/>
  <c r="W277" i="49"/>
  <c r="X277" i="49"/>
  <c r="Y277" i="49"/>
  <c r="Z277" i="49"/>
  <c r="AA277" i="49"/>
  <c r="AC277" i="49"/>
  <c r="AD277" i="49"/>
  <c r="AE277" i="49"/>
  <c r="AF277" i="49"/>
  <c r="AG277" i="49"/>
  <c r="AH277" i="49"/>
  <c r="AI277" i="49"/>
  <c r="AJ277" i="49"/>
  <c r="AK277" i="49"/>
  <c r="AM277" i="49"/>
  <c r="AN277" i="49"/>
  <c r="AO277" i="49"/>
  <c r="AP277" i="49"/>
  <c r="AR277" i="49"/>
  <c r="AS277" i="49"/>
  <c r="AT277" i="49"/>
  <c r="AU277" i="49"/>
  <c r="AW277" i="49"/>
  <c r="AY277" i="49"/>
  <c r="A278" i="49"/>
  <c r="B278" i="49"/>
  <c r="D278" i="49"/>
  <c r="E278" i="49"/>
  <c r="F278" i="49"/>
  <c r="G278" i="49"/>
  <c r="H278" i="49"/>
  <c r="I278" i="49"/>
  <c r="J278" i="49"/>
  <c r="K278" i="49"/>
  <c r="L278" i="49"/>
  <c r="N278" i="49"/>
  <c r="O278" i="49"/>
  <c r="Q278" i="49"/>
  <c r="R278" i="49"/>
  <c r="S278" i="49"/>
  <c r="U278" i="49"/>
  <c r="V278" i="49"/>
  <c r="W278" i="49"/>
  <c r="X278" i="49"/>
  <c r="Y278" i="49"/>
  <c r="Z278" i="49"/>
  <c r="AA278" i="49"/>
  <c r="AC278" i="49"/>
  <c r="AD278" i="49"/>
  <c r="AE278" i="49"/>
  <c r="AF278" i="49"/>
  <c r="AG278" i="49"/>
  <c r="AH278" i="49"/>
  <c r="AI278" i="49"/>
  <c r="AJ278" i="49"/>
  <c r="AK278" i="49"/>
  <c r="AM278" i="49"/>
  <c r="AN278" i="49"/>
  <c r="AO278" i="49"/>
  <c r="AP278" i="49"/>
  <c r="AR278" i="49"/>
  <c r="AS278" i="49"/>
  <c r="AT278" i="49"/>
  <c r="AU278" i="49"/>
  <c r="AW278" i="49"/>
  <c r="AY278" i="49"/>
  <c r="A279" i="49"/>
  <c r="B279" i="49"/>
  <c r="D279" i="49"/>
  <c r="E279" i="49"/>
  <c r="F279" i="49"/>
  <c r="G279" i="49"/>
  <c r="H279" i="49"/>
  <c r="I279" i="49"/>
  <c r="J279" i="49"/>
  <c r="K279" i="49"/>
  <c r="L279" i="49"/>
  <c r="N279" i="49"/>
  <c r="O279" i="49"/>
  <c r="Q279" i="49"/>
  <c r="R279" i="49"/>
  <c r="S279" i="49"/>
  <c r="U279" i="49"/>
  <c r="V279" i="49"/>
  <c r="W279" i="49"/>
  <c r="X279" i="49"/>
  <c r="Y279" i="49"/>
  <c r="Z279" i="49"/>
  <c r="AA279" i="49"/>
  <c r="AC279" i="49"/>
  <c r="AD279" i="49"/>
  <c r="AE279" i="49"/>
  <c r="AF279" i="49"/>
  <c r="AG279" i="49"/>
  <c r="AH279" i="49"/>
  <c r="AI279" i="49"/>
  <c r="AJ279" i="49"/>
  <c r="AK279" i="49"/>
  <c r="AM279" i="49"/>
  <c r="AN279" i="49"/>
  <c r="AO279" i="49"/>
  <c r="AP279" i="49"/>
  <c r="AR279" i="49"/>
  <c r="AS279" i="49"/>
  <c r="AT279" i="49"/>
  <c r="AU279" i="49"/>
  <c r="AW279" i="49"/>
  <c r="AY279" i="49"/>
  <c r="A280" i="49"/>
  <c r="B280" i="49"/>
  <c r="D280" i="49"/>
  <c r="E280" i="49"/>
  <c r="F280" i="49"/>
  <c r="G280" i="49"/>
  <c r="H280" i="49"/>
  <c r="I280" i="49"/>
  <c r="J280" i="49"/>
  <c r="K280" i="49"/>
  <c r="L280" i="49"/>
  <c r="N280" i="49"/>
  <c r="O280" i="49"/>
  <c r="Q280" i="49"/>
  <c r="R280" i="49"/>
  <c r="S280" i="49"/>
  <c r="U280" i="49"/>
  <c r="V280" i="49"/>
  <c r="W280" i="49"/>
  <c r="X280" i="49"/>
  <c r="Y280" i="49"/>
  <c r="Z280" i="49"/>
  <c r="AA280" i="49"/>
  <c r="AC280" i="49"/>
  <c r="AD280" i="49"/>
  <c r="AE280" i="49"/>
  <c r="AF280" i="49"/>
  <c r="AG280" i="49"/>
  <c r="AH280" i="49"/>
  <c r="AI280" i="49"/>
  <c r="AJ280" i="49"/>
  <c r="AK280" i="49"/>
  <c r="AM280" i="49"/>
  <c r="AN280" i="49"/>
  <c r="AO280" i="49"/>
  <c r="AP280" i="49"/>
  <c r="AR280" i="49"/>
  <c r="AS280" i="49"/>
  <c r="AT280" i="49"/>
  <c r="AU280" i="49"/>
  <c r="AW280" i="49"/>
  <c r="AY280" i="49"/>
  <c r="A281" i="49"/>
  <c r="B281" i="49"/>
  <c r="D281" i="49"/>
  <c r="E281" i="49"/>
  <c r="F281" i="49"/>
  <c r="G281" i="49"/>
  <c r="H281" i="49"/>
  <c r="I281" i="49"/>
  <c r="J281" i="49"/>
  <c r="K281" i="49"/>
  <c r="L281" i="49"/>
  <c r="N281" i="49"/>
  <c r="O281" i="49"/>
  <c r="Q281" i="49"/>
  <c r="R281" i="49"/>
  <c r="S281" i="49"/>
  <c r="U281" i="49"/>
  <c r="V281" i="49"/>
  <c r="W281" i="49"/>
  <c r="X281" i="49"/>
  <c r="Y281" i="49"/>
  <c r="Z281" i="49"/>
  <c r="AA281" i="49"/>
  <c r="AC281" i="49"/>
  <c r="AD281" i="49"/>
  <c r="AE281" i="49"/>
  <c r="AF281" i="49"/>
  <c r="AG281" i="49"/>
  <c r="AH281" i="49"/>
  <c r="AI281" i="49"/>
  <c r="AJ281" i="49"/>
  <c r="AK281" i="49"/>
  <c r="AM281" i="49"/>
  <c r="AN281" i="49"/>
  <c r="AO281" i="49"/>
  <c r="AP281" i="49"/>
  <c r="AR281" i="49"/>
  <c r="AS281" i="49"/>
  <c r="AT281" i="49"/>
  <c r="AU281" i="49"/>
  <c r="AW281" i="49"/>
  <c r="AY281" i="49"/>
  <c r="A282" i="49"/>
  <c r="B282" i="49"/>
  <c r="D282" i="49"/>
  <c r="E282" i="49"/>
  <c r="F282" i="49"/>
  <c r="G282" i="49"/>
  <c r="H282" i="49"/>
  <c r="I282" i="49"/>
  <c r="J282" i="49"/>
  <c r="K282" i="49"/>
  <c r="L282" i="49"/>
  <c r="N282" i="49"/>
  <c r="O282" i="49"/>
  <c r="Q282" i="49"/>
  <c r="R282" i="49"/>
  <c r="S282" i="49"/>
  <c r="U282" i="49"/>
  <c r="V282" i="49"/>
  <c r="W282" i="49"/>
  <c r="X282" i="49"/>
  <c r="Y282" i="49"/>
  <c r="Z282" i="49"/>
  <c r="AA282" i="49"/>
  <c r="AC282" i="49"/>
  <c r="AD282" i="49"/>
  <c r="AE282" i="49"/>
  <c r="AF282" i="49"/>
  <c r="AG282" i="49"/>
  <c r="AH282" i="49"/>
  <c r="AI282" i="49"/>
  <c r="AJ282" i="49"/>
  <c r="AK282" i="49"/>
  <c r="AM282" i="49"/>
  <c r="AN282" i="49"/>
  <c r="AO282" i="49"/>
  <c r="AP282" i="49"/>
  <c r="AR282" i="49"/>
  <c r="AS282" i="49"/>
  <c r="AT282" i="49"/>
  <c r="AU282" i="49"/>
  <c r="AW282" i="49"/>
  <c r="AY282" i="49"/>
  <c r="A283" i="49"/>
  <c r="B283" i="49"/>
  <c r="D283" i="49"/>
  <c r="E283" i="49"/>
  <c r="F283" i="49"/>
  <c r="G283" i="49"/>
  <c r="H283" i="49"/>
  <c r="I283" i="49"/>
  <c r="J283" i="49"/>
  <c r="K283" i="49"/>
  <c r="L283" i="49"/>
  <c r="N283" i="49"/>
  <c r="O283" i="49"/>
  <c r="Q283" i="49"/>
  <c r="R283" i="49"/>
  <c r="S283" i="49"/>
  <c r="U283" i="49"/>
  <c r="V283" i="49"/>
  <c r="W283" i="49"/>
  <c r="X283" i="49"/>
  <c r="Y283" i="49"/>
  <c r="Z283" i="49"/>
  <c r="AA283" i="49"/>
  <c r="AC283" i="49"/>
  <c r="AD283" i="49"/>
  <c r="AE283" i="49"/>
  <c r="AF283" i="49"/>
  <c r="AG283" i="49"/>
  <c r="AH283" i="49"/>
  <c r="AI283" i="49"/>
  <c r="AJ283" i="49"/>
  <c r="AK283" i="49"/>
  <c r="AM283" i="49"/>
  <c r="AN283" i="49"/>
  <c r="AO283" i="49"/>
  <c r="AP283" i="49"/>
  <c r="AR283" i="49"/>
  <c r="AS283" i="49"/>
  <c r="AT283" i="49"/>
  <c r="AU283" i="49"/>
  <c r="AW283" i="49"/>
  <c r="AY283" i="49"/>
  <c r="A284" i="49"/>
  <c r="B284" i="49"/>
  <c r="D284" i="49"/>
  <c r="E284" i="49"/>
  <c r="F284" i="49"/>
  <c r="G284" i="49"/>
  <c r="H284" i="49"/>
  <c r="I284" i="49"/>
  <c r="J284" i="49"/>
  <c r="K284" i="49"/>
  <c r="L284" i="49"/>
  <c r="N284" i="49"/>
  <c r="O284" i="49"/>
  <c r="Q284" i="49"/>
  <c r="R284" i="49"/>
  <c r="S284" i="49"/>
  <c r="U284" i="49"/>
  <c r="V284" i="49"/>
  <c r="W284" i="49"/>
  <c r="X284" i="49"/>
  <c r="Y284" i="49"/>
  <c r="Z284" i="49"/>
  <c r="AA284" i="49"/>
  <c r="AC284" i="49"/>
  <c r="AD284" i="49"/>
  <c r="AE284" i="49"/>
  <c r="AF284" i="49"/>
  <c r="AG284" i="49"/>
  <c r="AH284" i="49"/>
  <c r="AI284" i="49"/>
  <c r="AJ284" i="49"/>
  <c r="AK284" i="49"/>
  <c r="AM284" i="49"/>
  <c r="AN284" i="49"/>
  <c r="AO284" i="49"/>
  <c r="AP284" i="49"/>
  <c r="AR284" i="49"/>
  <c r="AS284" i="49"/>
  <c r="AT284" i="49"/>
  <c r="AU284" i="49"/>
  <c r="AW284" i="49"/>
  <c r="AY284" i="49"/>
  <c r="A285" i="49"/>
  <c r="B285" i="49"/>
  <c r="D285" i="49"/>
  <c r="E285" i="49"/>
  <c r="F285" i="49"/>
  <c r="G285" i="49"/>
  <c r="H285" i="49"/>
  <c r="I285" i="49"/>
  <c r="J285" i="49"/>
  <c r="K285" i="49"/>
  <c r="L285" i="49"/>
  <c r="N285" i="49"/>
  <c r="O285" i="49"/>
  <c r="Q285" i="49"/>
  <c r="R285" i="49"/>
  <c r="S285" i="49"/>
  <c r="U285" i="49"/>
  <c r="V285" i="49"/>
  <c r="W285" i="49"/>
  <c r="X285" i="49"/>
  <c r="Y285" i="49"/>
  <c r="Z285" i="49"/>
  <c r="AA285" i="49"/>
  <c r="AC285" i="49"/>
  <c r="AD285" i="49"/>
  <c r="AE285" i="49"/>
  <c r="AF285" i="49"/>
  <c r="AG285" i="49"/>
  <c r="AH285" i="49"/>
  <c r="AI285" i="49"/>
  <c r="AJ285" i="49"/>
  <c r="AK285" i="49"/>
  <c r="AM285" i="49"/>
  <c r="AN285" i="49"/>
  <c r="AO285" i="49"/>
  <c r="AP285" i="49"/>
  <c r="AR285" i="49"/>
  <c r="AS285" i="49"/>
  <c r="AT285" i="49"/>
  <c r="AU285" i="49"/>
  <c r="AW285" i="49"/>
  <c r="AY285" i="49"/>
  <c r="A286" i="49"/>
  <c r="B286" i="49"/>
  <c r="D286" i="49"/>
  <c r="E286" i="49"/>
  <c r="F286" i="49"/>
  <c r="G286" i="49"/>
  <c r="H286" i="49"/>
  <c r="I286" i="49"/>
  <c r="J286" i="49"/>
  <c r="K286" i="49"/>
  <c r="L286" i="49"/>
  <c r="N286" i="49"/>
  <c r="O286" i="49"/>
  <c r="Q286" i="49"/>
  <c r="R286" i="49"/>
  <c r="S286" i="49"/>
  <c r="U286" i="49"/>
  <c r="V286" i="49"/>
  <c r="W286" i="49"/>
  <c r="X286" i="49"/>
  <c r="Y286" i="49"/>
  <c r="Z286" i="49"/>
  <c r="AA286" i="49"/>
  <c r="AC286" i="49"/>
  <c r="AD286" i="49"/>
  <c r="AE286" i="49"/>
  <c r="AF286" i="49"/>
  <c r="AG286" i="49"/>
  <c r="AH286" i="49"/>
  <c r="AI286" i="49"/>
  <c r="AJ286" i="49"/>
  <c r="AK286" i="49"/>
  <c r="AM286" i="49"/>
  <c r="AN286" i="49"/>
  <c r="AO286" i="49"/>
  <c r="AP286" i="49"/>
  <c r="AR286" i="49"/>
  <c r="AS286" i="49"/>
  <c r="AT286" i="49"/>
  <c r="AU286" i="49"/>
  <c r="AW286" i="49"/>
  <c r="AY286" i="49"/>
  <c r="A287" i="49"/>
  <c r="B287" i="49"/>
  <c r="D287" i="49"/>
  <c r="E287" i="49"/>
  <c r="F287" i="49"/>
  <c r="G287" i="49"/>
  <c r="H287" i="49"/>
  <c r="I287" i="49"/>
  <c r="J287" i="49"/>
  <c r="K287" i="49"/>
  <c r="L287" i="49"/>
  <c r="N287" i="49"/>
  <c r="O287" i="49"/>
  <c r="Q287" i="49"/>
  <c r="R287" i="49"/>
  <c r="S287" i="49"/>
  <c r="U287" i="49"/>
  <c r="V287" i="49"/>
  <c r="W287" i="49"/>
  <c r="X287" i="49"/>
  <c r="Y287" i="49"/>
  <c r="Z287" i="49"/>
  <c r="AA287" i="49"/>
  <c r="AC287" i="49"/>
  <c r="AD287" i="49"/>
  <c r="AE287" i="49"/>
  <c r="AF287" i="49"/>
  <c r="AG287" i="49"/>
  <c r="AH287" i="49"/>
  <c r="AI287" i="49"/>
  <c r="AJ287" i="49"/>
  <c r="AK287" i="49"/>
  <c r="AM287" i="49"/>
  <c r="AN287" i="49"/>
  <c r="AO287" i="49"/>
  <c r="AP287" i="49"/>
  <c r="AR287" i="49"/>
  <c r="AS287" i="49"/>
  <c r="AT287" i="49"/>
  <c r="AU287" i="49"/>
  <c r="AW287" i="49"/>
  <c r="AY287" i="49"/>
  <c r="A288" i="49"/>
  <c r="B288" i="49"/>
  <c r="D288" i="49"/>
  <c r="E288" i="49"/>
  <c r="F288" i="49"/>
  <c r="G288" i="49"/>
  <c r="H288" i="49"/>
  <c r="I288" i="49"/>
  <c r="J288" i="49"/>
  <c r="K288" i="49"/>
  <c r="L288" i="49"/>
  <c r="N288" i="49"/>
  <c r="O288" i="49"/>
  <c r="Q288" i="49"/>
  <c r="R288" i="49"/>
  <c r="S288" i="49"/>
  <c r="U288" i="49"/>
  <c r="V288" i="49"/>
  <c r="W288" i="49"/>
  <c r="X288" i="49"/>
  <c r="Y288" i="49"/>
  <c r="Z288" i="49"/>
  <c r="AA288" i="49"/>
  <c r="AC288" i="49"/>
  <c r="AD288" i="49"/>
  <c r="AE288" i="49"/>
  <c r="AF288" i="49"/>
  <c r="AG288" i="49"/>
  <c r="AH288" i="49"/>
  <c r="AI288" i="49"/>
  <c r="AJ288" i="49"/>
  <c r="AK288" i="49"/>
  <c r="AM288" i="49"/>
  <c r="AN288" i="49"/>
  <c r="AO288" i="49"/>
  <c r="AP288" i="49"/>
  <c r="AR288" i="49"/>
  <c r="AS288" i="49"/>
  <c r="AT288" i="49"/>
  <c r="AU288" i="49"/>
  <c r="AW288" i="49"/>
  <c r="AY288" i="49"/>
  <c r="A289" i="49"/>
  <c r="B289" i="49"/>
  <c r="D289" i="49"/>
  <c r="E289" i="49"/>
  <c r="F289" i="49"/>
  <c r="G289" i="49"/>
  <c r="H289" i="49"/>
  <c r="I289" i="49"/>
  <c r="J289" i="49"/>
  <c r="K289" i="49"/>
  <c r="L289" i="49"/>
  <c r="N289" i="49"/>
  <c r="O289" i="49"/>
  <c r="Q289" i="49"/>
  <c r="R289" i="49"/>
  <c r="S289" i="49"/>
  <c r="U289" i="49"/>
  <c r="V289" i="49"/>
  <c r="W289" i="49"/>
  <c r="X289" i="49"/>
  <c r="Y289" i="49"/>
  <c r="Z289" i="49"/>
  <c r="AA289" i="49"/>
  <c r="AC289" i="49"/>
  <c r="AD289" i="49"/>
  <c r="AE289" i="49"/>
  <c r="AF289" i="49"/>
  <c r="AG289" i="49"/>
  <c r="AH289" i="49"/>
  <c r="AI289" i="49"/>
  <c r="AJ289" i="49"/>
  <c r="AK289" i="49"/>
  <c r="AM289" i="49"/>
  <c r="AN289" i="49"/>
  <c r="AO289" i="49"/>
  <c r="AP289" i="49"/>
  <c r="AR289" i="49"/>
  <c r="AS289" i="49"/>
  <c r="AT289" i="49"/>
  <c r="AU289" i="49"/>
  <c r="AW289" i="49"/>
  <c r="AY289" i="49"/>
  <c r="A290" i="49"/>
  <c r="B290" i="49"/>
  <c r="D290" i="49"/>
  <c r="E290" i="49"/>
  <c r="F290" i="49"/>
  <c r="G290" i="49"/>
  <c r="H290" i="49"/>
  <c r="I290" i="49"/>
  <c r="J290" i="49"/>
  <c r="K290" i="49"/>
  <c r="L290" i="49"/>
  <c r="N290" i="49"/>
  <c r="O290" i="49"/>
  <c r="Q290" i="49"/>
  <c r="R290" i="49"/>
  <c r="S290" i="49"/>
  <c r="U290" i="49"/>
  <c r="V290" i="49"/>
  <c r="W290" i="49"/>
  <c r="X290" i="49"/>
  <c r="Y290" i="49"/>
  <c r="Z290" i="49"/>
  <c r="AA290" i="49"/>
  <c r="AC290" i="49"/>
  <c r="AD290" i="49"/>
  <c r="AE290" i="49"/>
  <c r="AF290" i="49"/>
  <c r="AG290" i="49"/>
  <c r="AH290" i="49"/>
  <c r="AI290" i="49"/>
  <c r="AJ290" i="49"/>
  <c r="AK290" i="49"/>
  <c r="AM290" i="49"/>
  <c r="AN290" i="49"/>
  <c r="AO290" i="49"/>
  <c r="AP290" i="49"/>
  <c r="AR290" i="49"/>
  <c r="AS290" i="49"/>
  <c r="AT290" i="49"/>
  <c r="AU290" i="49"/>
  <c r="AW290" i="49"/>
  <c r="AY290" i="49"/>
  <c r="A291" i="49"/>
  <c r="B291" i="49"/>
  <c r="D291" i="49"/>
  <c r="E291" i="49"/>
  <c r="F291" i="49"/>
  <c r="G291" i="49"/>
  <c r="H291" i="49"/>
  <c r="I291" i="49"/>
  <c r="J291" i="49"/>
  <c r="K291" i="49"/>
  <c r="L291" i="49"/>
  <c r="N291" i="49"/>
  <c r="O291" i="49"/>
  <c r="Q291" i="49"/>
  <c r="R291" i="49"/>
  <c r="S291" i="49"/>
  <c r="U291" i="49"/>
  <c r="V291" i="49"/>
  <c r="W291" i="49"/>
  <c r="X291" i="49"/>
  <c r="Y291" i="49"/>
  <c r="Z291" i="49"/>
  <c r="AA291" i="49"/>
  <c r="AC291" i="49"/>
  <c r="AD291" i="49"/>
  <c r="AE291" i="49"/>
  <c r="AF291" i="49"/>
  <c r="AG291" i="49"/>
  <c r="AH291" i="49"/>
  <c r="AI291" i="49"/>
  <c r="AJ291" i="49"/>
  <c r="AK291" i="49"/>
  <c r="AM291" i="49"/>
  <c r="AN291" i="49"/>
  <c r="AO291" i="49"/>
  <c r="AP291" i="49"/>
  <c r="AR291" i="49"/>
  <c r="AS291" i="49"/>
  <c r="AT291" i="49"/>
  <c r="AU291" i="49"/>
  <c r="AW291" i="49"/>
  <c r="AY291" i="49"/>
  <c r="A292" i="49"/>
  <c r="B292" i="49"/>
  <c r="D292" i="49"/>
  <c r="E292" i="49"/>
  <c r="F292" i="49"/>
  <c r="G292" i="49"/>
  <c r="H292" i="49"/>
  <c r="I292" i="49"/>
  <c r="J292" i="49"/>
  <c r="K292" i="49"/>
  <c r="L292" i="49"/>
  <c r="N292" i="49"/>
  <c r="O292" i="49"/>
  <c r="Q292" i="49"/>
  <c r="R292" i="49"/>
  <c r="S292" i="49"/>
  <c r="U292" i="49"/>
  <c r="V292" i="49"/>
  <c r="W292" i="49"/>
  <c r="X292" i="49"/>
  <c r="Y292" i="49"/>
  <c r="Z292" i="49"/>
  <c r="AA292" i="49"/>
  <c r="AC292" i="49"/>
  <c r="AD292" i="49"/>
  <c r="AE292" i="49"/>
  <c r="AF292" i="49"/>
  <c r="AG292" i="49"/>
  <c r="AH292" i="49"/>
  <c r="AI292" i="49"/>
  <c r="AJ292" i="49"/>
  <c r="AK292" i="49"/>
  <c r="AM292" i="49"/>
  <c r="AN292" i="49"/>
  <c r="AO292" i="49"/>
  <c r="AP292" i="49"/>
  <c r="AR292" i="49"/>
  <c r="AS292" i="49"/>
  <c r="AT292" i="49"/>
  <c r="AU292" i="49"/>
  <c r="AW292" i="49"/>
  <c r="AY292" i="49"/>
  <c r="A293" i="49"/>
  <c r="B293" i="49"/>
  <c r="D293" i="49"/>
  <c r="E293" i="49"/>
  <c r="F293" i="49"/>
  <c r="G293" i="49"/>
  <c r="H293" i="49"/>
  <c r="I293" i="49"/>
  <c r="J293" i="49"/>
  <c r="K293" i="49"/>
  <c r="L293" i="49"/>
  <c r="N293" i="49"/>
  <c r="O293" i="49"/>
  <c r="Q293" i="49"/>
  <c r="R293" i="49"/>
  <c r="S293" i="49"/>
  <c r="U293" i="49"/>
  <c r="V293" i="49"/>
  <c r="W293" i="49"/>
  <c r="X293" i="49"/>
  <c r="Y293" i="49"/>
  <c r="Z293" i="49"/>
  <c r="AA293" i="49"/>
  <c r="AC293" i="49"/>
  <c r="AD293" i="49"/>
  <c r="AE293" i="49"/>
  <c r="AF293" i="49"/>
  <c r="AG293" i="49"/>
  <c r="AH293" i="49"/>
  <c r="AI293" i="49"/>
  <c r="AJ293" i="49"/>
  <c r="AK293" i="49"/>
  <c r="AM293" i="49"/>
  <c r="AN293" i="49"/>
  <c r="AO293" i="49"/>
  <c r="AP293" i="49"/>
  <c r="AR293" i="49"/>
  <c r="AS293" i="49"/>
  <c r="AT293" i="49"/>
  <c r="AU293" i="49"/>
  <c r="AW293" i="49"/>
  <c r="AY293" i="49"/>
  <c r="A294" i="49"/>
  <c r="B294" i="49"/>
  <c r="D294" i="49"/>
  <c r="E294" i="49"/>
  <c r="F294" i="49"/>
  <c r="G294" i="49"/>
  <c r="H294" i="49"/>
  <c r="I294" i="49"/>
  <c r="J294" i="49"/>
  <c r="K294" i="49"/>
  <c r="L294" i="49"/>
  <c r="N294" i="49"/>
  <c r="O294" i="49"/>
  <c r="Q294" i="49"/>
  <c r="R294" i="49"/>
  <c r="S294" i="49"/>
  <c r="U294" i="49"/>
  <c r="V294" i="49"/>
  <c r="W294" i="49"/>
  <c r="X294" i="49"/>
  <c r="Y294" i="49"/>
  <c r="Z294" i="49"/>
  <c r="AA294" i="49"/>
  <c r="AC294" i="49"/>
  <c r="AD294" i="49"/>
  <c r="AE294" i="49"/>
  <c r="AF294" i="49"/>
  <c r="AG294" i="49"/>
  <c r="AH294" i="49"/>
  <c r="AI294" i="49"/>
  <c r="AJ294" i="49"/>
  <c r="AK294" i="49"/>
  <c r="AM294" i="49"/>
  <c r="AN294" i="49"/>
  <c r="AO294" i="49"/>
  <c r="AP294" i="49"/>
  <c r="AR294" i="49"/>
  <c r="AS294" i="49"/>
  <c r="AT294" i="49"/>
  <c r="AU294" i="49"/>
  <c r="AW294" i="49"/>
  <c r="AY294" i="49"/>
  <c r="A295" i="49"/>
  <c r="B295" i="49"/>
  <c r="D295" i="49"/>
  <c r="E295" i="49"/>
  <c r="F295" i="49"/>
  <c r="G295" i="49"/>
  <c r="H295" i="49"/>
  <c r="I295" i="49"/>
  <c r="J295" i="49"/>
  <c r="K295" i="49"/>
  <c r="L295" i="49"/>
  <c r="N295" i="49"/>
  <c r="O295" i="49"/>
  <c r="Q295" i="49"/>
  <c r="R295" i="49"/>
  <c r="S295" i="49"/>
  <c r="U295" i="49"/>
  <c r="V295" i="49"/>
  <c r="W295" i="49"/>
  <c r="X295" i="49"/>
  <c r="Y295" i="49"/>
  <c r="Z295" i="49"/>
  <c r="AA295" i="49"/>
  <c r="AC295" i="49"/>
  <c r="AD295" i="49"/>
  <c r="AE295" i="49"/>
  <c r="AF295" i="49"/>
  <c r="AG295" i="49"/>
  <c r="AH295" i="49"/>
  <c r="AI295" i="49"/>
  <c r="AJ295" i="49"/>
  <c r="AK295" i="49"/>
  <c r="AM295" i="49"/>
  <c r="AN295" i="49"/>
  <c r="AO295" i="49"/>
  <c r="AP295" i="49"/>
  <c r="AR295" i="49"/>
  <c r="AS295" i="49"/>
  <c r="AT295" i="49"/>
  <c r="AU295" i="49"/>
  <c r="AW295" i="49"/>
  <c r="AY295" i="49"/>
  <c r="A296" i="49"/>
  <c r="B296" i="49"/>
  <c r="D296" i="49"/>
  <c r="E296" i="49"/>
  <c r="F296" i="49"/>
  <c r="G296" i="49"/>
  <c r="H296" i="49"/>
  <c r="I296" i="49"/>
  <c r="J296" i="49"/>
  <c r="K296" i="49"/>
  <c r="L296" i="49"/>
  <c r="N296" i="49"/>
  <c r="O296" i="49"/>
  <c r="Q296" i="49"/>
  <c r="R296" i="49"/>
  <c r="S296" i="49"/>
  <c r="U296" i="49"/>
  <c r="V296" i="49"/>
  <c r="W296" i="49"/>
  <c r="X296" i="49"/>
  <c r="Y296" i="49"/>
  <c r="Z296" i="49"/>
  <c r="AA296" i="49"/>
  <c r="AC296" i="49"/>
  <c r="AD296" i="49"/>
  <c r="AE296" i="49"/>
  <c r="AF296" i="49"/>
  <c r="AG296" i="49"/>
  <c r="AH296" i="49"/>
  <c r="AI296" i="49"/>
  <c r="AJ296" i="49"/>
  <c r="AK296" i="49"/>
  <c r="AM296" i="49"/>
  <c r="AN296" i="49"/>
  <c r="AO296" i="49"/>
  <c r="AP296" i="49"/>
  <c r="AR296" i="49"/>
  <c r="AS296" i="49"/>
  <c r="AT296" i="49"/>
  <c r="AU296" i="49"/>
  <c r="AW296" i="49"/>
  <c r="AY296" i="49"/>
  <c r="A297" i="49"/>
  <c r="B297" i="49"/>
  <c r="D297" i="49"/>
  <c r="E297" i="49"/>
  <c r="F297" i="49"/>
  <c r="G297" i="49"/>
  <c r="H297" i="49"/>
  <c r="I297" i="49"/>
  <c r="J297" i="49"/>
  <c r="K297" i="49"/>
  <c r="L297" i="49"/>
  <c r="N297" i="49"/>
  <c r="O297" i="49"/>
  <c r="Q297" i="49"/>
  <c r="R297" i="49"/>
  <c r="S297" i="49"/>
  <c r="U297" i="49"/>
  <c r="V297" i="49"/>
  <c r="W297" i="49"/>
  <c r="X297" i="49"/>
  <c r="Y297" i="49"/>
  <c r="Z297" i="49"/>
  <c r="AA297" i="49"/>
  <c r="AC297" i="49"/>
  <c r="AD297" i="49"/>
  <c r="AE297" i="49"/>
  <c r="AF297" i="49"/>
  <c r="AG297" i="49"/>
  <c r="AH297" i="49"/>
  <c r="AI297" i="49"/>
  <c r="AJ297" i="49"/>
  <c r="AK297" i="49"/>
  <c r="AM297" i="49"/>
  <c r="AN297" i="49"/>
  <c r="AO297" i="49"/>
  <c r="AP297" i="49"/>
  <c r="AR297" i="49"/>
  <c r="AS297" i="49"/>
  <c r="AT297" i="49"/>
  <c r="AU297" i="49"/>
  <c r="AW297" i="49"/>
  <c r="AY297" i="49"/>
  <c r="A298" i="49"/>
  <c r="B298" i="49"/>
  <c r="D298" i="49"/>
  <c r="E298" i="49"/>
  <c r="F298" i="49"/>
  <c r="G298" i="49"/>
  <c r="H298" i="49"/>
  <c r="I298" i="49"/>
  <c r="J298" i="49"/>
  <c r="K298" i="49"/>
  <c r="L298" i="49"/>
  <c r="N298" i="49"/>
  <c r="O298" i="49"/>
  <c r="Q298" i="49"/>
  <c r="R298" i="49"/>
  <c r="S298" i="49"/>
  <c r="U298" i="49"/>
  <c r="V298" i="49"/>
  <c r="W298" i="49"/>
  <c r="X298" i="49"/>
  <c r="Y298" i="49"/>
  <c r="Z298" i="49"/>
  <c r="AA298" i="49"/>
  <c r="AC298" i="49"/>
  <c r="AD298" i="49"/>
  <c r="AE298" i="49"/>
  <c r="AF298" i="49"/>
  <c r="AG298" i="49"/>
  <c r="AH298" i="49"/>
  <c r="AI298" i="49"/>
  <c r="AJ298" i="49"/>
  <c r="AK298" i="49"/>
  <c r="AM298" i="49"/>
  <c r="AN298" i="49"/>
  <c r="AO298" i="49"/>
  <c r="AP298" i="49"/>
  <c r="AR298" i="49"/>
  <c r="AS298" i="49"/>
  <c r="AT298" i="49"/>
  <c r="AU298" i="49"/>
  <c r="AW298" i="49"/>
  <c r="AY298" i="49"/>
  <c r="A299" i="49"/>
  <c r="B299" i="49"/>
  <c r="D299" i="49"/>
  <c r="E299" i="49"/>
  <c r="F299" i="49"/>
  <c r="G299" i="49"/>
  <c r="H299" i="49"/>
  <c r="I299" i="49"/>
  <c r="J299" i="49"/>
  <c r="K299" i="49"/>
  <c r="L299" i="49"/>
  <c r="N299" i="49"/>
  <c r="O299" i="49"/>
  <c r="Q299" i="49"/>
  <c r="R299" i="49"/>
  <c r="S299" i="49"/>
  <c r="U299" i="49"/>
  <c r="V299" i="49"/>
  <c r="W299" i="49"/>
  <c r="X299" i="49"/>
  <c r="Y299" i="49"/>
  <c r="Z299" i="49"/>
  <c r="AA299" i="49"/>
  <c r="AC299" i="49"/>
  <c r="AD299" i="49"/>
  <c r="AE299" i="49"/>
  <c r="AF299" i="49"/>
  <c r="AG299" i="49"/>
  <c r="AH299" i="49"/>
  <c r="AI299" i="49"/>
  <c r="AJ299" i="49"/>
  <c r="AK299" i="49"/>
  <c r="AM299" i="49"/>
  <c r="AN299" i="49"/>
  <c r="AO299" i="49"/>
  <c r="AP299" i="49"/>
  <c r="AR299" i="49"/>
  <c r="AS299" i="49"/>
  <c r="AT299" i="49"/>
  <c r="AU299" i="49"/>
  <c r="AW299" i="49"/>
  <c r="AY299" i="49"/>
  <c r="A300" i="49"/>
  <c r="B300" i="49"/>
  <c r="D300" i="49"/>
  <c r="E300" i="49"/>
  <c r="F300" i="49"/>
  <c r="G300" i="49"/>
  <c r="H300" i="49"/>
  <c r="I300" i="49"/>
  <c r="J300" i="49"/>
  <c r="K300" i="49"/>
  <c r="L300" i="49"/>
  <c r="N300" i="49"/>
  <c r="O300" i="49"/>
  <c r="Q300" i="49"/>
  <c r="R300" i="49"/>
  <c r="S300" i="49"/>
  <c r="U300" i="49"/>
  <c r="V300" i="49"/>
  <c r="W300" i="49"/>
  <c r="X300" i="49"/>
  <c r="Y300" i="49"/>
  <c r="Z300" i="49"/>
  <c r="AA300" i="49"/>
  <c r="AC300" i="49"/>
  <c r="AD300" i="49"/>
  <c r="AE300" i="49"/>
  <c r="AF300" i="49"/>
  <c r="AG300" i="49"/>
  <c r="AH300" i="49"/>
  <c r="AI300" i="49"/>
  <c r="AJ300" i="49"/>
  <c r="AK300" i="49"/>
  <c r="AM300" i="49"/>
  <c r="AN300" i="49"/>
  <c r="AO300" i="49"/>
  <c r="AP300" i="49"/>
  <c r="AR300" i="49"/>
  <c r="AS300" i="49"/>
  <c r="AT300" i="49"/>
  <c r="AU300" i="49"/>
  <c r="AW300" i="49"/>
  <c r="AY300" i="49"/>
  <c r="A301" i="49"/>
  <c r="B301" i="49"/>
  <c r="D301" i="49"/>
  <c r="E301" i="49"/>
  <c r="F301" i="49"/>
  <c r="G301" i="49"/>
  <c r="H301" i="49"/>
  <c r="I301" i="49"/>
  <c r="J301" i="49"/>
  <c r="K301" i="49"/>
  <c r="L301" i="49"/>
  <c r="N301" i="49"/>
  <c r="O301" i="49"/>
  <c r="Q301" i="49"/>
  <c r="R301" i="49"/>
  <c r="S301" i="49"/>
  <c r="U301" i="49"/>
  <c r="V301" i="49"/>
  <c r="W301" i="49"/>
  <c r="X301" i="49"/>
  <c r="Y301" i="49"/>
  <c r="Z301" i="49"/>
  <c r="AA301" i="49"/>
  <c r="AC301" i="49"/>
  <c r="AD301" i="49"/>
  <c r="AE301" i="49"/>
  <c r="AF301" i="49"/>
  <c r="AG301" i="49"/>
  <c r="AH301" i="49"/>
  <c r="AI301" i="49"/>
  <c r="AJ301" i="49"/>
  <c r="AK301" i="49"/>
  <c r="AM301" i="49"/>
  <c r="AN301" i="49"/>
  <c r="AO301" i="49"/>
  <c r="AP301" i="49"/>
  <c r="AR301" i="49"/>
  <c r="AS301" i="49"/>
  <c r="AT301" i="49"/>
  <c r="AU301" i="49"/>
  <c r="AW301" i="49"/>
  <c r="AY301" i="49"/>
  <c r="A302" i="49"/>
  <c r="B302" i="49"/>
  <c r="D302" i="49"/>
  <c r="E302" i="49"/>
  <c r="F302" i="49"/>
  <c r="G302" i="49"/>
  <c r="H302" i="49"/>
  <c r="I302" i="49"/>
  <c r="J302" i="49"/>
  <c r="K302" i="49"/>
  <c r="L302" i="49"/>
  <c r="N302" i="49"/>
  <c r="O302" i="49"/>
  <c r="Q302" i="49"/>
  <c r="R302" i="49"/>
  <c r="S302" i="49"/>
  <c r="U302" i="49"/>
  <c r="V302" i="49"/>
  <c r="W302" i="49"/>
  <c r="X302" i="49"/>
  <c r="Y302" i="49"/>
  <c r="Z302" i="49"/>
  <c r="AA302" i="49"/>
  <c r="AC302" i="49"/>
  <c r="AD302" i="49"/>
  <c r="AE302" i="49"/>
  <c r="AF302" i="49"/>
  <c r="AG302" i="49"/>
  <c r="AH302" i="49"/>
  <c r="AI302" i="49"/>
  <c r="AJ302" i="49"/>
  <c r="AK302" i="49"/>
  <c r="AM302" i="49"/>
  <c r="AN302" i="49"/>
  <c r="AO302" i="49"/>
  <c r="AP302" i="49"/>
  <c r="AR302" i="49"/>
  <c r="AS302" i="49"/>
  <c r="AT302" i="49"/>
  <c r="AU302" i="49"/>
  <c r="AW302" i="49"/>
  <c r="AY302" i="49"/>
  <c r="A303" i="49"/>
  <c r="B303" i="49"/>
  <c r="D303" i="49"/>
  <c r="E303" i="49"/>
  <c r="F303" i="49"/>
  <c r="G303" i="49"/>
  <c r="H303" i="49"/>
  <c r="I303" i="49"/>
  <c r="J303" i="49"/>
  <c r="K303" i="49"/>
  <c r="L303" i="49"/>
  <c r="N303" i="49"/>
  <c r="O303" i="49"/>
  <c r="Q303" i="49"/>
  <c r="R303" i="49"/>
  <c r="S303" i="49"/>
  <c r="U303" i="49"/>
  <c r="V303" i="49"/>
  <c r="W303" i="49"/>
  <c r="X303" i="49"/>
  <c r="Y303" i="49"/>
  <c r="Z303" i="49"/>
  <c r="AA303" i="49"/>
  <c r="AC303" i="49"/>
  <c r="AD303" i="49"/>
  <c r="AE303" i="49"/>
  <c r="AF303" i="49"/>
  <c r="AG303" i="49"/>
  <c r="AH303" i="49"/>
  <c r="AI303" i="49"/>
  <c r="AJ303" i="49"/>
  <c r="AK303" i="49"/>
  <c r="AM303" i="49"/>
  <c r="AN303" i="49"/>
  <c r="AO303" i="49"/>
  <c r="AP303" i="49"/>
  <c r="AR303" i="49"/>
  <c r="AS303" i="49"/>
  <c r="AT303" i="49"/>
  <c r="AU303" i="49"/>
  <c r="AW303" i="49"/>
  <c r="AY303" i="49"/>
  <c r="A304" i="49"/>
  <c r="B304" i="49"/>
  <c r="D304" i="49"/>
  <c r="E304" i="49"/>
  <c r="F304" i="49"/>
  <c r="G304" i="49"/>
  <c r="H304" i="49"/>
  <c r="I304" i="49"/>
  <c r="J304" i="49"/>
  <c r="K304" i="49"/>
  <c r="L304" i="49"/>
  <c r="N304" i="49"/>
  <c r="O304" i="49"/>
  <c r="Q304" i="49"/>
  <c r="R304" i="49"/>
  <c r="S304" i="49"/>
  <c r="U304" i="49"/>
  <c r="V304" i="49"/>
  <c r="W304" i="49"/>
  <c r="X304" i="49"/>
  <c r="Y304" i="49"/>
  <c r="Z304" i="49"/>
  <c r="AA304" i="49"/>
  <c r="AC304" i="49"/>
  <c r="AD304" i="49"/>
  <c r="AE304" i="49"/>
  <c r="AF304" i="49"/>
  <c r="AG304" i="49"/>
  <c r="AH304" i="49"/>
  <c r="AI304" i="49"/>
  <c r="AJ304" i="49"/>
  <c r="AK304" i="49"/>
  <c r="AM304" i="49"/>
  <c r="AN304" i="49"/>
  <c r="AO304" i="49"/>
  <c r="AP304" i="49"/>
  <c r="AR304" i="49"/>
  <c r="AS304" i="49"/>
  <c r="AT304" i="49"/>
  <c r="AU304" i="49"/>
  <c r="AW304" i="49"/>
  <c r="AY304" i="49"/>
  <c r="A305" i="49"/>
  <c r="B305" i="49"/>
  <c r="D305" i="49"/>
  <c r="E305" i="49"/>
  <c r="F305" i="49"/>
  <c r="G305" i="49"/>
  <c r="H305" i="49"/>
  <c r="I305" i="49"/>
  <c r="J305" i="49"/>
  <c r="K305" i="49"/>
  <c r="L305" i="49"/>
  <c r="N305" i="49"/>
  <c r="O305" i="49"/>
  <c r="Q305" i="49"/>
  <c r="R305" i="49"/>
  <c r="S305" i="49"/>
  <c r="U305" i="49"/>
  <c r="V305" i="49"/>
  <c r="W305" i="49"/>
  <c r="X305" i="49"/>
  <c r="Y305" i="49"/>
  <c r="Z305" i="49"/>
  <c r="AA305" i="49"/>
  <c r="AC305" i="49"/>
  <c r="AD305" i="49"/>
  <c r="AE305" i="49"/>
  <c r="AF305" i="49"/>
  <c r="AG305" i="49"/>
  <c r="AH305" i="49"/>
  <c r="AI305" i="49"/>
  <c r="AJ305" i="49"/>
  <c r="AK305" i="49"/>
  <c r="AM305" i="49"/>
  <c r="AN305" i="49"/>
  <c r="AO305" i="49"/>
  <c r="AP305" i="49"/>
  <c r="AR305" i="49"/>
  <c r="AS305" i="49"/>
  <c r="AT305" i="49"/>
  <c r="AU305" i="49"/>
  <c r="AW305" i="49"/>
  <c r="AY305" i="49"/>
  <c r="A306" i="49"/>
  <c r="B306" i="49"/>
  <c r="D306" i="49"/>
  <c r="E306" i="49"/>
  <c r="F306" i="49"/>
  <c r="G306" i="49"/>
  <c r="H306" i="49"/>
  <c r="I306" i="49"/>
  <c r="J306" i="49"/>
  <c r="K306" i="49"/>
  <c r="L306" i="49"/>
  <c r="N306" i="49"/>
  <c r="O306" i="49"/>
  <c r="Q306" i="49"/>
  <c r="R306" i="49"/>
  <c r="S306" i="49"/>
  <c r="U306" i="49"/>
  <c r="V306" i="49"/>
  <c r="W306" i="49"/>
  <c r="X306" i="49"/>
  <c r="Y306" i="49"/>
  <c r="Z306" i="49"/>
  <c r="AA306" i="49"/>
  <c r="AC306" i="49"/>
  <c r="AD306" i="49"/>
  <c r="AE306" i="49"/>
  <c r="AF306" i="49"/>
  <c r="AG306" i="49"/>
  <c r="AH306" i="49"/>
  <c r="AI306" i="49"/>
  <c r="AJ306" i="49"/>
  <c r="AK306" i="49"/>
  <c r="AM306" i="49"/>
  <c r="AN306" i="49"/>
  <c r="AO306" i="49"/>
  <c r="AP306" i="49"/>
  <c r="AR306" i="49"/>
  <c r="AS306" i="49"/>
  <c r="AT306" i="49"/>
  <c r="AU306" i="49"/>
  <c r="AW306" i="49"/>
  <c r="AY306" i="49"/>
  <c r="A307" i="49"/>
  <c r="B307" i="49"/>
  <c r="D307" i="49"/>
  <c r="E307" i="49"/>
  <c r="F307" i="49"/>
  <c r="G307" i="49"/>
  <c r="H307" i="49"/>
  <c r="I307" i="49"/>
  <c r="J307" i="49"/>
  <c r="K307" i="49"/>
  <c r="L307" i="49"/>
  <c r="N307" i="49"/>
  <c r="O307" i="49"/>
  <c r="Q307" i="49"/>
  <c r="R307" i="49"/>
  <c r="S307" i="49"/>
  <c r="U307" i="49"/>
  <c r="V307" i="49"/>
  <c r="W307" i="49"/>
  <c r="X307" i="49"/>
  <c r="Y307" i="49"/>
  <c r="Z307" i="49"/>
  <c r="AA307" i="49"/>
  <c r="AC307" i="49"/>
  <c r="AD307" i="49"/>
  <c r="AE307" i="49"/>
  <c r="AF307" i="49"/>
  <c r="AG307" i="49"/>
  <c r="AH307" i="49"/>
  <c r="AI307" i="49"/>
  <c r="AJ307" i="49"/>
  <c r="AK307" i="49"/>
  <c r="AM307" i="49"/>
  <c r="AN307" i="49"/>
  <c r="AO307" i="49"/>
  <c r="AP307" i="49"/>
  <c r="AR307" i="49"/>
  <c r="AS307" i="49"/>
  <c r="AT307" i="49"/>
  <c r="AU307" i="49"/>
  <c r="AW307" i="49"/>
  <c r="AY307" i="49"/>
  <c r="A308" i="49"/>
  <c r="B308" i="49"/>
  <c r="D308" i="49"/>
  <c r="E308" i="49"/>
  <c r="F308" i="49"/>
  <c r="G308" i="49"/>
  <c r="H308" i="49"/>
  <c r="I308" i="49"/>
  <c r="J308" i="49"/>
  <c r="K308" i="49"/>
  <c r="L308" i="49"/>
  <c r="N308" i="49"/>
  <c r="O308" i="49"/>
  <c r="Q308" i="49"/>
  <c r="R308" i="49"/>
  <c r="S308" i="49"/>
  <c r="U308" i="49"/>
  <c r="V308" i="49"/>
  <c r="W308" i="49"/>
  <c r="X308" i="49"/>
  <c r="Y308" i="49"/>
  <c r="Z308" i="49"/>
  <c r="AA308" i="49"/>
  <c r="AC308" i="49"/>
  <c r="AD308" i="49"/>
  <c r="AE308" i="49"/>
  <c r="AF308" i="49"/>
  <c r="AG308" i="49"/>
  <c r="AH308" i="49"/>
  <c r="AI308" i="49"/>
  <c r="AJ308" i="49"/>
  <c r="AK308" i="49"/>
  <c r="AM308" i="49"/>
  <c r="AN308" i="49"/>
  <c r="AO308" i="49"/>
  <c r="AP308" i="49"/>
  <c r="AR308" i="49"/>
  <c r="AS308" i="49"/>
  <c r="AT308" i="49"/>
  <c r="AU308" i="49"/>
  <c r="AW308" i="49"/>
  <c r="AY308" i="49"/>
  <c r="A309" i="49"/>
  <c r="B309" i="49"/>
  <c r="D309" i="49"/>
  <c r="E309" i="49"/>
  <c r="F309" i="49"/>
  <c r="G309" i="49"/>
  <c r="H309" i="49"/>
  <c r="I309" i="49"/>
  <c r="J309" i="49"/>
  <c r="K309" i="49"/>
  <c r="L309" i="49"/>
  <c r="N309" i="49"/>
  <c r="O309" i="49"/>
  <c r="Q309" i="49"/>
  <c r="R309" i="49"/>
  <c r="S309" i="49"/>
  <c r="U309" i="49"/>
  <c r="V309" i="49"/>
  <c r="W309" i="49"/>
  <c r="X309" i="49"/>
  <c r="Y309" i="49"/>
  <c r="Z309" i="49"/>
  <c r="AA309" i="49"/>
  <c r="AC309" i="49"/>
  <c r="AD309" i="49"/>
  <c r="AE309" i="49"/>
  <c r="AF309" i="49"/>
  <c r="AG309" i="49"/>
  <c r="AH309" i="49"/>
  <c r="AI309" i="49"/>
  <c r="AJ309" i="49"/>
  <c r="AK309" i="49"/>
  <c r="AM309" i="49"/>
  <c r="AN309" i="49"/>
  <c r="AO309" i="49"/>
  <c r="AP309" i="49"/>
  <c r="AR309" i="49"/>
  <c r="AS309" i="49"/>
  <c r="AT309" i="49"/>
  <c r="AU309" i="49"/>
  <c r="AW309" i="49"/>
  <c r="AY309" i="49"/>
  <c r="A310" i="49"/>
  <c r="B310" i="49"/>
  <c r="D310" i="49"/>
  <c r="E310" i="49"/>
  <c r="F310" i="49"/>
  <c r="G310" i="49"/>
  <c r="H310" i="49"/>
  <c r="I310" i="49"/>
  <c r="J310" i="49"/>
  <c r="K310" i="49"/>
  <c r="L310" i="49"/>
  <c r="N310" i="49"/>
  <c r="O310" i="49"/>
  <c r="Q310" i="49"/>
  <c r="R310" i="49"/>
  <c r="S310" i="49"/>
  <c r="U310" i="49"/>
  <c r="V310" i="49"/>
  <c r="W310" i="49"/>
  <c r="X310" i="49"/>
  <c r="Y310" i="49"/>
  <c r="Z310" i="49"/>
  <c r="AA310" i="49"/>
  <c r="AC310" i="49"/>
  <c r="AD310" i="49"/>
  <c r="AE310" i="49"/>
  <c r="AF310" i="49"/>
  <c r="AG310" i="49"/>
  <c r="AH310" i="49"/>
  <c r="AI310" i="49"/>
  <c r="AJ310" i="49"/>
  <c r="AK310" i="49"/>
  <c r="AM310" i="49"/>
  <c r="AN310" i="49"/>
  <c r="AO310" i="49"/>
  <c r="AP310" i="49"/>
  <c r="AR310" i="49"/>
  <c r="AS310" i="49"/>
  <c r="AT310" i="49"/>
  <c r="AU310" i="49"/>
  <c r="AW310" i="49"/>
  <c r="AY310" i="49"/>
  <c r="A311" i="49"/>
  <c r="B311" i="49"/>
  <c r="D311" i="49"/>
  <c r="E311" i="49"/>
  <c r="F311" i="49"/>
  <c r="G311" i="49"/>
  <c r="H311" i="49"/>
  <c r="I311" i="49"/>
  <c r="J311" i="49"/>
  <c r="K311" i="49"/>
  <c r="L311" i="49"/>
  <c r="N311" i="49"/>
  <c r="O311" i="49"/>
  <c r="Q311" i="49"/>
  <c r="R311" i="49"/>
  <c r="S311" i="49"/>
  <c r="U311" i="49"/>
  <c r="V311" i="49"/>
  <c r="W311" i="49"/>
  <c r="X311" i="49"/>
  <c r="Y311" i="49"/>
  <c r="Z311" i="49"/>
  <c r="AA311" i="49"/>
  <c r="AC311" i="49"/>
  <c r="AD311" i="49"/>
  <c r="AE311" i="49"/>
  <c r="AF311" i="49"/>
  <c r="AG311" i="49"/>
  <c r="AH311" i="49"/>
  <c r="AI311" i="49"/>
  <c r="AJ311" i="49"/>
  <c r="AK311" i="49"/>
  <c r="AM311" i="49"/>
  <c r="AN311" i="49"/>
  <c r="AO311" i="49"/>
  <c r="AP311" i="49"/>
  <c r="AR311" i="49"/>
  <c r="AS311" i="49"/>
  <c r="AT311" i="49"/>
  <c r="AU311" i="49"/>
  <c r="AW311" i="49"/>
  <c r="AY311" i="49"/>
  <c r="A312" i="49"/>
  <c r="B312" i="49"/>
  <c r="D312" i="49"/>
  <c r="E312" i="49"/>
  <c r="F312" i="49"/>
  <c r="G312" i="49"/>
  <c r="H312" i="49"/>
  <c r="I312" i="49"/>
  <c r="J312" i="49"/>
  <c r="K312" i="49"/>
  <c r="L312" i="49"/>
  <c r="N312" i="49"/>
  <c r="O312" i="49"/>
  <c r="Q312" i="49"/>
  <c r="R312" i="49"/>
  <c r="S312" i="49"/>
  <c r="U312" i="49"/>
  <c r="V312" i="49"/>
  <c r="W312" i="49"/>
  <c r="X312" i="49"/>
  <c r="Y312" i="49"/>
  <c r="Z312" i="49"/>
  <c r="AA312" i="49"/>
  <c r="AC312" i="49"/>
  <c r="AD312" i="49"/>
  <c r="AE312" i="49"/>
  <c r="AF312" i="49"/>
  <c r="AG312" i="49"/>
  <c r="AH312" i="49"/>
  <c r="AI312" i="49"/>
  <c r="AJ312" i="49"/>
  <c r="AK312" i="49"/>
  <c r="AM312" i="49"/>
  <c r="AN312" i="49"/>
  <c r="AO312" i="49"/>
  <c r="AP312" i="49"/>
  <c r="AR312" i="49"/>
  <c r="AS312" i="49"/>
  <c r="AT312" i="49"/>
  <c r="AU312" i="49"/>
  <c r="AW312" i="49"/>
  <c r="AY312" i="49"/>
  <c r="A313" i="49"/>
  <c r="B313" i="49"/>
  <c r="D313" i="49"/>
  <c r="E313" i="49"/>
  <c r="F313" i="49"/>
  <c r="G313" i="49"/>
  <c r="H313" i="49"/>
  <c r="I313" i="49"/>
  <c r="J313" i="49"/>
  <c r="K313" i="49"/>
  <c r="L313" i="49"/>
  <c r="N313" i="49"/>
  <c r="O313" i="49"/>
  <c r="Q313" i="49"/>
  <c r="R313" i="49"/>
  <c r="S313" i="49"/>
  <c r="U313" i="49"/>
  <c r="V313" i="49"/>
  <c r="W313" i="49"/>
  <c r="X313" i="49"/>
  <c r="Y313" i="49"/>
  <c r="Z313" i="49"/>
  <c r="AA313" i="49"/>
  <c r="AC313" i="49"/>
  <c r="AD313" i="49"/>
  <c r="AE313" i="49"/>
  <c r="AF313" i="49"/>
  <c r="AG313" i="49"/>
  <c r="AH313" i="49"/>
  <c r="AI313" i="49"/>
  <c r="AJ313" i="49"/>
  <c r="AK313" i="49"/>
  <c r="AM313" i="49"/>
  <c r="AN313" i="49"/>
  <c r="AO313" i="49"/>
  <c r="AP313" i="49"/>
  <c r="AR313" i="49"/>
  <c r="AS313" i="49"/>
  <c r="AT313" i="49"/>
  <c r="AU313" i="49"/>
  <c r="AW313" i="49"/>
  <c r="AY313" i="49"/>
  <c r="A314" i="49"/>
  <c r="B314" i="49"/>
  <c r="D314" i="49"/>
  <c r="E314" i="49"/>
  <c r="F314" i="49"/>
  <c r="G314" i="49"/>
  <c r="H314" i="49"/>
  <c r="I314" i="49"/>
  <c r="J314" i="49"/>
  <c r="K314" i="49"/>
  <c r="L314" i="49"/>
  <c r="N314" i="49"/>
  <c r="O314" i="49"/>
  <c r="Q314" i="49"/>
  <c r="R314" i="49"/>
  <c r="S314" i="49"/>
  <c r="U314" i="49"/>
  <c r="V314" i="49"/>
  <c r="W314" i="49"/>
  <c r="X314" i="49"/>
  <c r="Y314" i="49"/>
  <c r="Z314" i="49"/>
  <c r="AA314" i="49"/>
  <c r="AC314" i="49"/>
  <c r="AD314" i="49"/>
  <c r="AE314" i="49"/>
  <c r="AF314" i="49"/>
  <c r="AG314" i="49"/>
  <c r="AH314" i="49"/>
  <c r="AI314" i="49"/>
  <c r="AJ314" i="49"/>
  <c r="AK314" i="49"/>
  <c r="AM314" i="49"/>
  <c r="AN314" i="49"/>
  <c r="AO314" i="49"/>
  <c r="AP314" i="49"/>
  <c r="AR314" i="49"/>
  <c r="AS314" i="49"/>
  <c r="AT314" i="49"/>
  <c r="AU314" i="49"/>
  <c r="AW314" i="49"/>
  <c r="AY314" i="49"/>
  <c r="A315" i="49"/>
  <c r="B315" i="49"/>
  <c r="D315" i="49"/>
  <c r="E315" i="49"/>
  <c r="F315" i="49"/>
  <c r="G315" i="49"/>
  <c r="H315" i="49"/>
  <c r="I315" i="49"/>
  <c r="J315" i="49"/>
  <c r="K315" i="49"/>
  <c r="L315" i="49"/>
  <c r="N315" i="49"/>
  <c r="O315" i="49"/>
  <c r="Q315" i="49"/>
  <c r="R315" i="49"/>
  <c r="S315" i="49"/>
  <c r="U315" i="49"/>
  <c r="V315" i="49"/>
  <c r="W315" i="49"/>
  <c r="X315" i="49"/>
  <c r="Y315" i="49"/>
  <c r="Z315" i="49"/>
  <c r="AA315" i="49"/>
  <c r="AC315" i="49"/>
  <c r="AD315" i="49"/>
  <c r="AE315" i="49"/>
  <c r="AF315" i="49"/>
  <c r="AG315" i="49"/>
  <c r="AH315" i="49"/>
  <c r="AI315" i="49"/>
  <c r="AJ315" i="49"/>
  <c r="AK315" i="49"/>
  <c r="AM315" i="49"/>
  <c r="AN315" i="49"/>
  <c r="AO315" i="49"/>
  <c r="AP315" i="49"/>
  <c r="AR315" i="49"/>
  <c r="AS315" i="49"/>
  <c r="AT315" i="49"/>
  <c r="AU315" i="49"/>
  <c r="AW315" i="49"/>
  <c r="AY315" i="49"/>
  <c r="A316" i="49"/>
  <c r="B316" i="49"/>
  <c r="D316" i="49"/>
  <c r="E316" i="49"/>
  <c r="F316" i="49"/>
  <c r="G316" i="49"/>
  <c r="H316" i="49"/>
  <c r="I316" i="49"/>
  <c r="J316" i="49"/>
  <c r="K316" i="49"/>
  <c r="L316" i="49"/>
  <c r="N316" i="49"/>
  <c r="O316" i="49"/>
  <c r="Q316" i="49"/>
  <c r="R316" i="49"/>
  <c r="S316" i="49"/>
  <c r="U316" i="49"/>
  <c r="V316" i="49"/>
  <c r="W316" i="49"/>
  <c r="X316" i="49"/>
  <c r="Y316" i="49"/>
  <c r="Z316" i="49"/>
  <c r="AA316" i="49"/>
  <c r="AC316" i="49"/>
  <c r="AD316" i="49"/>
  <c r="AE316" i="49"/>
  <c r="AF316" i="49"/>
  <c r="AG316" i="49"/>
  <c r="AH316" i="49"/>
  <c r="AI316" i="49"/>
  <c r="AJ316" i="49"/>
  <c r="AK316" i="49"/>
  <c r="AM316" i="49"/>
  <c r="AN316" i="49"/>
  <c r="AO316" i="49"/>
  <c r="AP316" i="49"/>
  <c r="AR316" i="49"/>
  <c r="AS316" i="49"/>
  <c r="AT316" i="49"/>
  <c r="AU316" i="49"/>
  <c r="AW316" i="49"/>
  <c r="AY316" i="49"/>
  <c r="A317" i="49"/>
  <c r="B317" i="49"/>
  <c r="D317" i="49"/>
  <c r="E317" i="49"/>
  <c r="F317" i="49"/>
  <c r="G317" i="49"/>
  <c r="H317" i="49"/>
  <c r="I317" i="49"/>
  <c r="J317" i="49"/>
  <c r="K317" i="49"/>
  <c r="L317" i="49"/>
  <c r="N317" i="49"/>
  <c r="O317" i="49"/>
  <c r="Q317" i="49"/>
  <c r="R317" i="49"/>
  <c r="S317" i="49"/>
  <c r="U317" i="49"/>
  <c r="V317" i="49"/>
  <c r="W317" i="49"/>
  <c r="X317" i="49"/>
  <c r="Y317" i="49"/>
  <c r="Z317" i="49"/>
  <c r="AA317" i="49"/>
  <c r="AC317" i="49"/>
  <c r="AD317" i="49"/>
  <c r="AE317" i="49"/>
  <c r="AF317" i="49"/>
  <c r="AG317" i="49"/>
  <c r="AH317" i="49"/>
  <c r="AI317" i="49"/>
  <c r="AJ317" i="49"/>
  <c r="AK317" i="49"/>
  <c r="AM317" i="49"/>
  <c r="AN317" i="49"/>
  <c r="AO317" i="49"/>
  <c r="AP317" i="49"/>
  <c r="AR317" i="49"/>
  <c r="AS317" i="49"/>
  <c r="AT317" i="49"/>
  <c r="AU317" i="49"/>
  <c r="AW317" i="49"/>
  <c r="AY317" i="49"/>
  <c r="A318" i="49"/>
  <c r="B318" i="49"/>
  <c r="D318" i="49"/>
  <c r="E318" i="49"/>
  <c r="F318" i="49"/>
  <c r="G318" i="49"/>
  <c r="H318" i="49"/>
  <c r="I318" i="49"/>
  <c r="J318" i="49"/>
  <c r="K318" i="49"/>
  <c r="L318" i="49"/>
  <c r="N318" i="49"/>
  <c r="O318" i="49"/>
  <c r="Q318" i="49"/>
  <c r="R318" i="49"/>
  <c r="S318" i="49"/>
  <c r="U318" i="49"/>
  <c r="V318" i="49"/>
  <c r="W318" i="49"/>
  <c r="X318" i="49"/>
  <c r="Y318" i="49"/>
  <c r="Z318" i="49"/>
  <c r="AA318" i="49"/>
  <c r="AC318" i="49"/>
  <c r="AD318" i="49"/>
  <c r="AE318" i="49"/>
  <c r="AF318" i="49"/>
  <c r="AG318" i="49"/>
  <c r="AH318" i="49"/>
  <c r="AI318" i="49"/>
  <c r="AJ318" i="49"/>
  <c r="AK318" i="49"/>
  <c r="AM318" i="49"/>
  <c r="AN318" i="49"/>
  <c r="AO318" i="49"/>
  <c r="AP318" i="49"/>
  <c r="AR318" i="49"/>
  <c r="AS318" i="49"/>
  <c r="AT318" i="49"/>
  <c r="AU318" i="49"/>
  <c r="AW318" i="49"/>
  <c r="AY318" i="49"/>
  <c r="A319" i="49"/>
  <c r="B319" i="49"/>
  <c r="D319" i="49"/>
  <c r="E319" i="49"/>
  <c r="F319" i="49"/>
  <c r="G319" i="49"/>
  <c r="H319" i="49"/>
  <c r="I319" i="49"/>
  <c r="J319" i="49"/>
  <c r="K319" i="49"/>
  <c r="L319" i="49"/>
  <c r="N319" i="49"/>
  <c r="O319" i="49"/>
  <c r="Q319" i="49"/>
  <c r="R319" i="49"/>
  <c r="S319" i="49"/>
  <c r="U319" i="49"/>
  <c r="V319" i="49"/>
  <c r="W319" i="49"/>
  <c r="X319" i="49"/>
  <c r="Y319" i="49"/>
  <c r="Z319" i="49"/>
  <c r="AA319" i="49"/>
  <c r="AC319" i="49"/>
  <c r="AD319" i="49"/>
  <c r="AE319" i="49"/>
  <c r="AF319" i="49"/>
  <c r="AG319" i="49"/>
  <c r="AH319" i="49"/>
  <c r="AI319" i="49"/>
  <c r="AJ319" i="49"/>
  <c r="AK319" i="49"/>
  <c r="AM319" i="49"/>
  <c r="AN319" i="49"/>
  <c r="AO319" i="49"/>
  <c r="AP319" i="49"/>
  <c r="AR319" i="49"/>
  <c r="AS319" i="49"/>
  <c r="AT319" i="49"/>
  <c r="AU319" i="49"/>
  <c r="AW319" i="49"/>
  <c r="AY319" i="49"/>
  <c r="A320" i="49"/>
  <c r="B320" i="49"/>
  <c r="D320" i="49"/>
  <c r="E320" i="49"/>
  <c r="F320" i="49"/>
  <c r="G320" i="49"/>
  <c r="H320" i="49"/>
  <c r="I320" i="49"/>
  <c r="J320" i="49"/>
  <c r="K320" i="49"/>
  <c r="L320" i="49"/>
  <c r="N320" i="49"/>
  <c r="O320" i="49"/>
  <c r="Q320" i="49"/>
  <c r="R320" i="49"/>
  <c r="S320" i="49"/>
  <c r="U320" i="49"/>
  <c r="V320" i="49"/>
  <c r="W320" i="49"/>
  <c r="X320" i="49"/>
  <c r="Y320" i="49"/>
  <c r="Z320" i="49"/>
  <c r="AA320" i="49"/>
  <c r="AC320" i="49"/>
  <c r="AD320" i="49"/>
  <c r="AE320" i="49"/>
  <c r="AF320" i="49"/>
  <c r="AG320" i="49"/>
  <c r="AH320" i="49"/>
  <c r="AI320" i="49"/>
  <c r="AJ320" i="49"/>
  <c r="AK320" i="49"/>
  <c r="AM320" i="49"/>
  <c r="AN320" i="49"/>
  <c r="AO320" i="49"/>
  <c r="AP320" i="49"/>
  <c r="AR320" i="49"/>
  <c r="AS320" i="49"/>
  <c r="AT320" i="49"/>
  <c r="AU320" i="49"/>
  <c r="AW320" i="49"/>
  <c r="AY320" i="49"/>
  <c r="A321" i="49"/>
  <c r="B321" i="49"/>
  <c r="D321" i="49"/>
  <c r="E321" i="49"/>
  <c r="F321" i="49"/>
  <c r="G321" i="49"/>
  <c r="H321" i="49"/>
  <c r="I321" i="49"/>
  <c r="J321" i="49"/>
  <c r="K321" i="49"/>
  <c r="L321" i="49"/>
  <c r="N321" i="49"/>
  <c r="O321" i="49"/>
  <c r="Q321" i="49"/>
  <c r="R321" i="49"/>
  <c r="S321" i="49"/>
  <c r="U321" i="49"/>
  <c r="V321" i="49"/>
  <c r="W321" i="49"/>
  <c r="X321" i="49"/>
  <c r="Y321" i="49"/>
  <c r="Z321" i="49"/>
  <c r="AA321" i="49"/>
  <c r="AC321" i="49"/>
  <c r="AD321" i="49"/>
  <c r="AE321" i="49"/>
  <c r="AF321" i="49"/>
  <c r="AG321" i="49"/>
  <c r="AH321" i="49"/>
  <c r="AI321" i="49"/>
  <c r="AJ321" i="49"/>
  <c r="AK321" i="49"/>
  <c r="AM321" i="49"/>
  <c r="AN321" i="49"/>
  <c r="AO321" i="49"/>
  <c r="AP321" i="49"/>
  <c r="AR321" i="49"/>
  <c r="AS321" i="49"/>
  <c r="AT321" i="49"/>
  <c r="AU321" i="49"/>
  <c r="AW321" i="49"/>
  <c r="AY321" i="49"/>
  <c r="A322" i="49"/>
  <c r="B322" i="49"/>
  <c r="D322" i="49"/>
  <c r="E322" i="49"/>
  <c r="F322" i="49"/>
  <c r="G322" i="49"/>
  <c r="H322" i="49"/>
  <c r="I322" i="49"/>
  <c r="J322" i="49"/>
  <c r="K322" i="49"/>
  <c r="L322" i="49"/>
  <c r="N322" i="49"/>
  <c r="O322" i="49"/>
  <c r="Q322" i="49"/>
  <c r="R322" i="49"/>
  <c r="S322" i="49"/>
  <c r="U322" i="49"/>
  <c r="V322" i="49"/>
  <c r="W322" i="49"/>
  <c r="X322" i="49"/>
  <c r="Y322" i="49"/>
  <c r="Z322" i="49"/>
  <c r="AA322" i="49"/>
  <c r="AC322" i="49"/>
  <c r="AD322" i="49"/>
  <c r="AE322" i="49"/>
  <c r="AF322" i="49"/>
  <c r="AG322" i="49"/>
  <c r="AH322" i="49"/>
  <c r="AI322" i="49"/>
  <c r="AJ322" i="49"/>
  <c r="AK322" i="49"/>
  <c r="AM322" i="49"/>
  <c r="AN322" i="49"/>
  <c r="AO322" i="49"/>
  <c r="AP322" i="49"/>
  <c r="AR322" i="49"/>
  <c r="AS322" i="49"/>
  <c r="AT322" i="49"/>
  <c r="AU322" i="49"/>
  <c r="AW322" i="49"/>
  <c r="AY322" i="49"/>
  <c r="A323" i="49"/>
  <c r="B323" i="49"/>
  <c r="D323" i="49"/>
  <c r="E323" i="49"/>
  <c r="F323" i="49"/>
  <c r="G323" i="49"/>
  <c r="H323" i="49"/>
  <c r="I323" i="49"/>
  <c r="J323" i="49"/>
  <c r="K323" i="49"/>
  <c r="L323" i="49"/>
  <c r="N323" i="49"/>
  <c r="O323" i="49"/>
  <c r="Q323" i="49"/>
  <c r="R323" i="49"/>
  <c r="S323" i="49"/>
  <c r="U323" i="49"/>
  <c r="V323" i="49"/>
  <c r="W323" i="49"/>
  <c r="X323" i="49"/>
  <c r="Y323" i="49"/>
  <c r="Z323" i="49"/>
  <c r="AA323" i="49"/>
  <c r="AC323" i="49"/>
  <c r="AD323" i="49"/>
  <c r="AE323" i="49"/>
  <c r="AF323" i="49"/>
  <c r="AG323" i="49"/>
  <c r="AH323" i="49"/>
  <c r="AI323" i="49"/>
  <c r="AJ323" i="49"/>
  <c r="AK323" i="49"/>
  <c r="AM323" i="49"/>
  <c r="AN323" i="49"/>
  <c r="AO323" i="49"/>
  <c r="AP323" i="49"/>
  <c r="AR323" i="49"/>
  <c r="AS323" i="49"/>
  <c r="AT323" i="49"/>
  <c r="AU323" i="49"/>
  <c r="AW323" i="49"/>
  <c r="AY323" i="49"/>
  <c r="A324" i="49"/>
  <c r="B324" i="49"/>
  <c r="D324" i="49"/>
  <c r="E324" i="49"/>
  <c r="F324" i="49"/>
  <c r="G324" i="49"/>
  <c r="H324" i="49"/>
  <c r="I324" i="49"/>
  <c r="J324" i="49"/>
  <c r="K324" i="49"/>
  <c r="L324" i="49"/>
  <c r="N324" i="49"/>
  <c r="O324" i="49"/>
  <c r="Q324" i="49"/>
  <c r="R324" i="49"/>
  <c r="S324" i="49"/>
  <c r="U324" i="49"/>
  <c r="V324" i="49"/>
  <c r="W324" i="49"/>
  <c r="X324" i="49"/>
  <c r="Y324" i="49"/>
  <c r="Z324" i="49"/>
  <c r="AA324" i="49"/>
  <c r="AC324" i="49"/>
  <c r="AD324" i="49"/>
  <c r="AE324" i="49"/>
  <c r="AF324" i="49"/>
  <c r="AG324" i="49"/>
  <c r="AH324" i="49"/>
  <c r="AI324" i="49"/>
  <c r="AJ324" i="49"/>
  <c r="AK324" i="49"/>
  <c r="AM324" i="49"/>
  <c r="AN324" i="49"/>
  <c r="AO324" i="49"/>
  <c r="AP324" i="49"/>
  <c r="AR324" i="49"/>
  <c r="AS324" i="49"/>
  <c r="AT324" i="49"/>
  <c r="AU324" i="49"/>
  <c r="AW324" i="49"/>
  <c r="AY324" i="49"/>
  <c r="A325" i="49"/>
  <c r="B325" i="49"/>
  <c r="D325" i="49"/>
  <c r="E325" i="49"/>
  <c r="F325" i="49"/>
  <c r="G325" i="49"/>
  <c r="H325" i="49"/>
  <c r="I325" i="49"/>
  <c r="J325" i="49"/>
  <c r="K325" i="49"/>
  <c r="L325" i="49"/>
  <c r="N325" i="49"/>
  <c r="O325" i="49"/>
  <c r="Q325" i="49"/>
  <c r="R325" i="49"/>
  <c r="S325" i="49"/>
  <c r="U325" i="49"/>
  <c r="V325" i="49"/>
  <c r="W325" i="49"/>
  <c r="X325" i="49"/>
  <c r="Y325" i="49"/>
  <c r="Z325" i="49"/>
  <c r="AA325" i="49"/>
  <c r="AC325" i="49"/>
  <c r="AD325" i="49"/>
  <c r="AE325" i="49"/>
  <c r="AF325" i="49"/>
  <c r="AG325" i="49"/>
  <c r="AH325" i="49"/>
  <c r="AI325" i="49"/>
  <c r="AJ325" i="49"/>
  <c r="AK325" i="49"/>
  <c r="AM325" i="49"/>
  <c r="AN325" i="49"/>
  <c r="AO325" i="49"/>
  <c r="AP325" i="49"/>
  <c r="AR325" i="49"/>
  <c r="AS325" i="49"/>
  <c r="AT325" i="49"/>
  <c r="AU325" i="49"/>
  <c r="AW325" i="49"/>
  <c r="AY325" i="49"/>
  <c r="A326" i="49"/>
  <c r="B326" i="49"/>
  <c r="D326" i="49"/>
  <c r="E326" i="49"/>
  <c r="F326" i="49"/>
  <c r="G326" i="49"/>
  <c r="H326" i="49"/>
  <c r="I326" i="49"/>
  <c r="J326" i="49"/>
  <c r="K326" i="49"/>
  <c r="L326" i="49"/>
  <c r="N326" i="49"/>
  <c r="O326" i="49"/>
  <c r="Q326" i="49"/>
  <c r="R326" i="49"/>
  <c r="S326" i="49"/>
  <c r="U326" i="49"/>
  <c r="V326" i="49"/>
  <c r="W326" i="49"/>
  <c r="X326" i="49"/>
  <c r="Y326" i="49"/>
  <c r="Z326" i="49"/>
  <c r="AA326" i="49"/>
  <c r="AC326" i="49"/>
  <c r="AD326" i="49"/>
  <c r="AE326" i="49"/>
  <c r="AF326" i="49"/>
  <c r="AG326" i="49"/>
  <c r="AH326" i="49"/>
  <c r="AI326" i="49"/>
  <c r="AJ326" i="49"/>
  <c r="AK326" i="49"/>
  <c r="AM326" i="49"/>
  <c r="AN326" i="49"/>
  <c r="AO326" i="49"/>
  <c r="AP326" i="49"/>
  <c r="AR326" i="49"/>
  <c r="AS326" i="49"/>
  <c r="AT326" i="49"/>
  <c r="AU326" i="49"/>
  <c r="AW326" i="49"/>
  <c r="AY326" i="49"/>
  <c r="A327" i="49"/>
  <c r="B327" i="49"/>
  <c r="D327" i="49"/>
  <c r="E327" i="49"/>
  <c r="F327" i="49"/>
  <c r="G327" i="49"/>
  <c r="H327" i="49"/>
  <c r="I327" i="49"/>
  <c r="J327" i="49"/>
  <c r="K327" i="49"/>
  <c r="L327" i="49"/>
  <c r="N327" i="49"/>
  <c r="O327" i="49"/>
  <c r="Q327" i="49"/>
  <c r="R327" i="49"/>
  <c r="S327" i="49"/>
  <c r="U327" i="49"/>
  <c r="V327" i="49"/>
  <c r="W327" i="49"/>
  <c r="X327" i="49"/>
  <c r="Y327" i="49"/>
  <c r="Z327" i="49"/>
  <c r="AA327" i="49"/>
  <c r="AC327" i="49"/>
  <c r="AD327" i="49"/>
  <c r="AE327" i="49"/>
  <c r="AF327" i="49"/>
  <c r="AG327" i="49"/>
  <c r="AH327" i="49"/>
  <c r="AI327" i="49"/>
  <c r="AJ327" i="49"/>
  <c r="AK327" i="49"/>
  <c r="AM327" i="49"/>
  <c r="AN327" i="49"/>
  <c r="AO327" i="49"/>
  <c r="AP327" i="49"/>
  <c r="AR327" i="49"/>
  <c r="AS327" i="49"/>
  <c r="AT327" i="49"/>
  <c r="AU327" i="49"/>
  <c r="AW327" i="49"/>
  <c r="AY327" i="49"/>
  <c r="A328" i="49"/>
  <c r="B328" i="49"/>
  <c r="D328" i="49"/>
  <c r="E328" i="49"/>
  <c r="F328" i="49"/>
  <c r="G328" i="49"/>
  <c r="H328" i="49"/>
  <c r="I328" i="49"/>
  <c r="J328" i="49"/>
  <c r="K328" i="49"/>
  <c r="L328" i="49"/>
  <c r="N328" i="49"/>
  <c r="O328" i="49"/>
  <c r="Q328" i="49"/>
  <c r="R328" i="49"/>
  <c r="S328" i="49"/>
  <c r="U328" i="49"/>
  <c r="V328" i="49"/>
  <c r="W328" i="49"/>
  <c r="X328" i="49"/>
  <c r="Y328" i="49"/>
  <c r="Z328" i="49"/>
  <c r="AA328" i="49"/>
  <c r="AC328" i="49"/>
  <c r="AD328" i="49"/>
  <c r="AE328" i="49"/>
  <c r="AF328" i="49"/>
  <c r="AG328" i="49"/>
  <c r="AH328" i="49"/>
  <c r="AI328" i="49"/>
  <c r="AJ328" i="49"/>
  <c r="AK328" i="49"/>
  <c r="AM328" i="49"/>
  <c r="AN328" i="49"/>
  <c r="AO328" i="49"/>
  <c r="AP328" i="49"/>
  <c r="AR328" i="49"/>
  <c r="AS328" i="49"/>
  <c r="AT328" i="49"/>
  <c r="AU328" i="49"/>
  <c r="AW328" i="49"/>
  <c r="AY328" i="49"/>
  <c r="A329" i="49"/>
  <c r="B329" i="49"/>
  <c r="D329" i="49"/>
  <c r="E329" i="49"/>
  <c r="F329" i="49"/>
  <c r="G329" i="49"/>
  <c r="H329" i="49"/>
  <c r="I329" i="49"/>
  <c r="J329" i="49"/>
  <c r="K329" i="49"/>
  <c r="L329" i="49"/>
  <c r="N329" i="49"/>
  <c r="O329" i="49"/>
  <c r="Q329" i="49"/>
  <c r="R329" i="49"/>
  <c r="S329" i="49"/>
  <c r="U329" i="49"/>
  <c r="V329" i="49"/>
  <c r="W329" i="49"/>
  <c r="X329" i="49"/>
  <c r="Y329" i="49"/>
  <c r="Z329" i="49"/>
  <c r="AA329" i="49"/>
  <c r="AC329" i="49"/>
  <c r="AD329" i="49"/>
  <c r="AE329" i="49"/>
  <c r="AF329" i="49"/>
  <c r="AG329" i="49"/>
  <c r="AH329" i="49"/>
  <c r="AI329" i="49"/>
  <c r="AJ329" i="49"/>
  <c r="AK329" i="49"/>
  <c r="AM329" i="49"/>
  <c r="AN329" i="49"/>
  <c r="AO329" i="49"/>
  <c r="AP329" i="49"/>
  <c r="AR329" i="49"/>
  <c r="AS329" i="49"/>
  <c r="AT329" i="49"/>
  <c r="AU329" i="49"/>
  <c r="AW329" i="49"/>
  <c r="AY329" i="49"/>
  <c r="A330" i="49"/>
  <c r="B330" i="49"/>
  <c r="D330" i="49"/>
  <c r="E330" i="49"/>
  <c r="F330" i="49"/>
  <c r="G330" i="49"/>
  <c r="H330" i="49"/>
  <c r="I330" i="49"/>
  <c r="J330" i="49"/>
  <c r="K330" i="49"/>
  <c r="L330" i="49"/>
  <c r="N330" i="49"/>
  <c r="O330" i="49"/>
  <c r="Q330" i="49"/>
  <c r="R330" i="49"/>
  <c r="S330" i="49"/>
  <c r="U330" i="49"/>
  <c r="V330" i="49"/>
  <c r="W330" i="49"/>
  <c r="X330" i="49"/>
  <c r="Y330" i="49"/>
  <c r="Z330" i="49"/>
  <c r="AA330" i="49"/>
  <c r="AC330" i="49"/>
  <c r="AD330" i="49"/>
  <c r="AE330" i="49"/>
  <c r="AF330" i="49"/>
  <c r="AG330" i="49"/>
  <c r="AH330" i="49"/>
  <c r="AI330" i="49"/>
  <c r="AJ330" i="49"/>
  <c r="AK330" i="49"/>
  <c r="AM330" i="49"/>
  <c r="AN330" i="49"/>
  <c r="AO330" i="49"/>
  <c r="AP330" i="49"/>
  <c r="AR330" i="49"/>
  <c r="AS330" i="49"/>
  <c r="AT330" i="49"/>
  <c r="AU330" i="49"/>
  <c r="AW330" i="49"/>
  <c r="AY330" i="49"/>
  <c r="A331" i="49"/>
  <c r="B331" i="49"/>
  <c r="D331" i="49"/>
  <c r="E331" i="49"/>
  <c r="F331" i="49"/>
  <c r="G331" i="49"/>
  <c r="H331" i="49"/>
  <c r="I331" i="49"/>
  <c r="J331" i="49"/>
  <c r="K331" i="49"/>
  <c r="L331" i="49"/>
  <c r="N331" i="49"/>
  <c r="O331" i="49"/>
  <c r="Q331" i="49"/>
  <c r="R331" i="49"/>
  <c r="S331" i="49"/>
  <c r="U331" i="49"/>
  <c r="V331" i="49"/>
  <c r="W331" i="49"/>
  <c r="X331" i="49"/>
  <c r="Y331" i="49"/>
  <c r="Z331" i="49"/>
  <c r="AA331" i="49"/>
  <c r="AC331" i="49"/>
  <c r="AD331" i="49"/>
  <c r="AE331" i="49"/>
  <c r="AF331" i="49"/>
  <c r="AG331" i="49"/>
  <c r="AH331" i="49"/>
  <c r="AI331" i="49"/>
  <c r="AJ331" i="49"/>
  <c r="AK331" i="49"/>
  <c r="AM331" i="49"/>
  <c r="AN331" i="49"/>
  <c r="AO331" i="49"/>
  <c r="AP331" i="49"/>
  <c r="AR331" i="49"/>
  <c r="AS331" i="49"/>
  <c r="AT331" i="49"/>
  <c r="AU331" i="49"/>
  <c r="AW331" i="49"/>
  <c r="AY331" i="49"/>
  <c r="A332" i="49"/>
  <c r="B332" i="49"/>
  <c r="D332" i="49"/>
  <c r="E332" i="49"/>
  <c r="F332" i="49"/>
  <c r="G332" i="49"/>
  <c r="H332" i="49"/>
  <c r="I332" i="49"/>
  <c r="J332" i="49"/>
  <c r="K332" i="49"/>
  <c r="L332" i="49"/>
  <c r="N332" i="49"/>
  <c r="O332" i="49"/>
  <c r="Q332" i="49"/>
  <c r="R332" i="49"/>
  <c r="S332" i="49"/>
  <c r="U332" i="49"/>
  <c r="V332" i="49"/>
  <c r="W332" i="49"/>
  <c r="X332" i="49"/>
  <c r="Y332" i="49"/>
  <c r="Z332" i="49"/>
  <c r="AA332" i="49"/>
  <c r="AC332" i="49"/>
  <c r="AD332" i="49"/>
  <c r="AE332" i="49"/>
  <c r="AF332" i="49"/>
  <c r="AG332" i="49"/>
  <c r="AH332" i="49"/>
  <c r="AI332" i="49"/>
  <c r="AJ332" i="49"/>
  <c r="AK332" i="49"/>
  <c r="AM332" i="49"/>
  <c r="AN332" i="49"/>
  <c r="AO332" i="49"/>
  <c r="AP332" i="49"/>
  <c r="AR332" i="49"/>
  <c r="AS332" i="49"/>
  <c r="AT332" i="49"/>
  <c r="AU332" i="49"/>
  <c r="AW332" i="49"/>
  <c r="AY332" i="49"/>
  <c r="A333" i="49"/>
  <c r="B333" i="49"/>
  <c r="D333" i="49"/>
  <c r="E333" i="49"/>
  <c r="F333" i="49"/>
  <c r="G333" i="49"/>
  <c r="H333" i="49"/>
  <c r="I333" i="49"/>
  <c r="J333" i="49"/>
  <c r="K333" i="49"/>
  <c r="L333" i="49"/>
  <c r="N333" i="49"/>
  <c r="O333" i="49"/>
  <c r="Q333" i="49"/>
  <c r="R333" i="49"/>
  <c r="S333" i="49"/>
  <c r="U333" i="49"/>
  <c r="V333" i="49"/>
  <c r="W333" i="49"/>
  <c r="X333" i="49"/>
  <c r="Y333" i="49"/>
  <c r="Z333" i="49"/>
  <c r="AA333" i="49"/>
  <c r="AC333" i="49"/>
  <c r="AD333" i="49"/>
  <c r="AE333" i="49"/>
  <c r="AF333" i="49"/>
  <c r="AG333" i="49"/>
  <c r="AH333" i="49"/>
  <c r="AI333" i="49"/>
  <c r="AJ333" i="49"/>
  <c r="AK333" i="49"/>
  <c r="AM333" i="49"/>
  <c r="AN333" i="49"/>
  <c r="AO333" i="49"/>
  <c r="AP333" i="49"/>
  <c r="AR333" i="49"/>
  <c r="AS333" i="49"/>
  <c r="AT333" i="49"/>
  <c r="AU333" i="49"/>
  <c r="AW333" i="49"/>
  <c r="AY333" i="49"/>
  <c r="A334" i="49"/>
  <c r="B334" i="49"/>
  <c r="D334" i="49"/>
  <c r="E334" i="49"/>
  <c r="F334" i="49"/>
  <c r="G334" i="49"/>
  <c r="H334" i="49"/>
  <c r="I334" i="49"/>
  <c r="J334" i="49"/>
  <c r="K334" i="49"/>
  <c r="L334" i="49"/>
  <c r="N334" i="49"/>
  <c r="O334" i="49"/>
  <c r="Q334" i="49"/>
  <c r="R334" i="49"/>
  <c r="S334" i="49"/>
  <c r="U334" i="49"/>
  <c r="V334" i="49"/>
  <c r="W334" i="49"/>
  <c r="X334" i="49"/>
  <c r="Y334" i="49"/>
  <c r="Z334" i="49"/>
  <c r="AA334" i="49"/>
  <c r="AC334" i="49"/>
  <c r="AD334" i="49"/>
  <c r="AE334" i="49"/>
  <c r="AF334" i="49"/>
  <c r="AG334" i="49"/>
  <c r="AH334" i="49"/>
  <c r="AI334" i="49"/>
  <c r="AJ334" i="49"/>
  <c r="AK334" i="49"/>
  <c r="AM334" i="49"/>
  <c r="AN334" i="49"/>
  <c r="AO334" i="49"/>
  <c r="AP334" i="49"/>
  <c r="AR334" i="49"/>
  <c r="AS334" i="49"/>
  <c r="AT334" i="49"/>
  <c r="AU334" i="49"/>
  <c r="AW334" i="49"/>
  <c r="AY334" i="49"/>
  <c r="A335" i="49"/>
  <c r="B335" i="49"/>
  <c r="D335" i="49"/>
  <c r="E335" i="49"/>
  <c r="F335" i="49"/>
  <c r="G335" i="49"/>
  <c r="H335" i="49"/>
  <c r="I335" i="49"/>
  <c r="J335" i="49"/>
  <c r="K335" i="49"/>
  <c r="L335" i="49"/>
  <c r="N335" i="49"/>
  <c r="O335" i="49"/>
  <c r="Q335" i="49"/>
  <c r="R335" i="49"/>
  <c r="S335" i="49"/>
  <c r="U335" i="49"/>
  <c r="V335" i="49"/>
  <c r="W335" i="49"/>
  <c r="X335" i="49"/>
  <c r="Y335" i="49"/>
  <c r="Z335" i="49"/>
  <c r="AA335" i="49"/>
  <c r="AC335" i="49"/>
  <c r="AD335" i="49"/>
  <c r="AE335" i="49"/>
  <c r="AF335" i="49"/>
  <c r="AG335" i="49"/>
  <c r="AH335" i="49"/>
  <c r="AI335" i="49"/>
  <c r="AJ335" i="49"/>
  <c r="AK335" i="49"/>
  <c r="AM335" i="49"/>
  <c r="AN335" i="49"/>
  <c r="AO335" i="49"/>
  <c r="AP335" i="49"/>
  <c r="AR335" i="49"/>
  <c r="AS335" i="49"/>
  <c r="AT335" i="49"/>
  <c r="AU335" i="49"/>
  <c r="AW335" i="49"/>
  <c r="AY335" i="49"/>
  <c r="A336" i="49"/>
  <c r="B336" i="49"/>
  <c r="D336" i="49"/>
  <c r="E336" i="49"/>
  <c r="F336" i="49"/>
  <c r="G336" i="49"/>
  <c r="H336" i="49"/>
  <c r="I336" i="49"/>
  <c r="J336" i="49"/>
  <c r="K336" i="49"/>
  <c r="L336" i="49"/>
  <c r="N336" i="49"/>
  <c r="O336" i="49"/>
  <c r="Q336" i="49"/>
  <c r="R336" i="49"/>
  <c r="S336" i="49"/>
  <c r="U336" i="49"/>
  <c r="V336" i="49"/>
  <c r="W336" i="49"/>
  <c r="X336" i="49"/>
  <c r="Y336" i="49"/>
  <c r="Z336" i="49"/>
  <c r="AA336" i="49"/>
  <c r="AC336" i="49"/>
  <c r="AD336" i="49"/>
  <c r="AE336" i="49"/>
  <c r="AF336" i="49"/>
  <c r="AG336" i="49"/>
  <c r="AH336" i="49"/>
  <c r="AI336" i="49"/>
  <c r="AJ336" i="49"/>
  <c r="AK336" i="49"/>
  <c r="AM336" i="49"/>
  <c r="AN336" i="49"/>
  <c r="AO336" i="49"/>
  <c r="AP336" i="49"/>
  <c r="AR336" i="49"/>
  <c r="AS336" i="49"/>
  <c r="AT336" i="49"/>
  <c r="AU336" i="49"/>
  <c r="AW336" i="49"/>
  <c r="AY336" i="49"/>
  <c r="A337" i="49"/>
  <c r="B337" i="49"/>
  <c r="D337" i="49"/>
  <c r="E337" i="49"/>
  <c r="F337" i="49"/>
  <c r="G337" i="49"/>
  <c r="H337" i="49"/>
  <c r="I337" i="49"/>
  <c r="J337" i="49"/>
  <c r="K337" i="49"/>
  <c r="L337" i="49"/>
  <c r="N337" i="49"/>
  <c r="O337" i="49"/>
  <c r="Q337" i="49"/>
  <c r="R337" i="49"/>
  <c r="S337" i="49"/>
  <c r="U337" i="49"/>
  <c r="V337" i="49"/>
  <c r="W337" i="49"/>
  <c r="X337" i="49"/>
  <c r="Y337" i="49"/>
  <c r="Z337" i="49"/>
  <c r="AA337" i="49"/>
  <c r="AC337" i="49"/>
  <c r="AD337" i="49"/>
  <c r="AE337" i="49"/>
  <c r="AF337" i="49"/>
  <c r="AG337" i="49"/>
  <c r="AH337" i="49"/>
  <c r="AI337" i="49"/>
  <c r="AJ337" i="49"/>
  <c r="AK337" i="49"/>
  <c r="AM337" i="49"/>
  <c r="AN337" i="49"/>
  <c r="AO337" i="49"/>
  <c r="AP337" i="49"/>
  <c r="AR337" i="49"/>
  <c r="AS337" i="49"/>
  <c r="AT337" i="49"/>
  <c r="AU337" i="49"/>
  <c r="AW337" i="49"/>
  <c r="AY337" i="49"/>
  <c r="A338" i="49"/>
  <c r="B338" i="49"/>
  <c r="D338" i="49"/>
  <c r="E338" i="49"/>
  <c r="F338" i="49"/>
  <c r="G338" i="49"/>
  <c r="H338" i="49"/>
  <c r="I338" i="49"/>
  <c r="J338" i="49"/>
  <c r="K338" i="49"/>
  <c r="L338" i="49"/>
  <c r="N338" i="49"/>
  <c r="O338" i="49"/>
  <c r="Q338" i="49"/>
  <c r="R338" i="49"/>
  <c r="S338" i="49"/>
  <c r="U338" i="49"/>
  <c r="V338" i="49"/>
  <c r="W338" i="49"/>
  <c r="X338" i="49"/>
  <c r="Y338" i="49"/>
  <c r="Z338" i="49"/>
  <c r="AA338" i="49"/>
  <c r="AC338" i="49"/>
  <c r="AD338" i="49"/>
  <c r="AE338" i="49"/>
  <c r="AF338" i="49"/>
  <c r="AG338" i="49"/>
  <c r="AH338" i="49"/>
  <c r="AI338" i="49"/>
  <c r="AJ338" i="49"/>
  <c r="AK338" i="49"/>
  <c r="AM338" i="49"/>
  <c r="AN338" i="49"/>
  <c r="AO338" i="49"/>
  <c r="AP338" i="49"/>
  <c r="AR338" i="49"/>
  <c r="AS338" i="49"/>
  <c r="AT338" i="49"/>
  <c r="AU338" i="49"/>
  <c r="AW338" i="49"/>
  <c r="AY338" i="49"/>
  <c r="A339" i="49"/>
  <c r="B339" i="49"/>
  <c r="D339" i="49"/>
  <c r="E339" i="49"/>
  <c r="F339" i="49"/>
  <c r="G339" i="49"/>
  <c r="H339" i="49"/>
  <c r="I339" i="49"/>
  <c r="J339" i="49"/>
  <c r="K339" i="49"/>
  <c r="L339" i="49"/>
  <c r="N339" i="49"/>
  <c r="O339" i="49"/>
  <c r="Q339" i="49"/>
  <c r="R339" i="49"/>
  <c r="S339" i="49"/>
  <c r="U339" i="49"/>
  <c r="V339" i="49"/>
  <c r="W339" i="49"/>
  <c r="X339" i="49"/>
  <c r="Y339" i="49"/>
  <c r="Z339" i="49"/>
  <c r="AA339" i="49"/>
  <c r="AC339" i="49"/>
  <c r="AD339" i="49"/>
  <c r="AE339" i="49"/>
  <c r="AF339" i="49"/>
  <c r="AG339" i="49"/>
  <c r="AH339" i="49"/>
  <c r="AI339" i="49"/>
  <c r="AJ339" i="49"/>
  <c r="AK339" i="49"/>
  <c r="AM339" i="49"/>
  <c r="AN339" i="49"/>
  <c r="AO339" i="49"/>
  <c r="AP339" i="49"/>
  <c r="AR339" i="49"/>
  <c r="AS339" i="49"/>
  <c r="AT339" i="49"/>
  <c r="AU339" i="49"/>
  <c r="AW339" i="49"/>
  <c r="AY339" i="49"/>
  <c r="A340" i="49"/>
  <c r="B340" i="49"/>
  <c r="D340" i="49"/>
  <c r="E340" i="49"/>
  <c r="F340" i="49"/>
  <c r="G340" i="49"/>
  <c r="H340" i="49"/>
  <c r="I340" i="49"/>
  <c r="J340" i="49"/>
  <c r="K340" i="49"/>
  <c r="L340" i="49"/>
  <c r="N340" i="49"/>
  <c r="O340" i="49"/>
  <c r="Q340" i="49"/>
  <c r="R340" i="49"/>
  <c r="S340" i="49"/>
  <c r="U340" i="49"/>
  <c r="V340" i="49"/>
  <c r="W340" i="49"/>
  <c r="X340" i="49"/>
  <c r="Y340" i="49"/>
  <c r="Z340" i="49"/>
  <c r="AA340" i="49"/>
  <c r="AC340" i="49"/>
  <c r="AD340" i="49"/>
  <c r="AE340" i="49"/>
  <c r="AF340" i="49"/>
  <c r="AG340" i="49"/>
  <c r="AH340" i="49"/>
  <c r="AI340" i="49"/>
  <c r="AJ340" i="49"/>
  <c r="AK340" i="49"/>
  <c r="AM340" i="49"/>
  <c r="AN340" i="49"/>
  <c r="AO340" i="49"/>
  <c r="AP340" i="49"/>
  <c r="AR340" i="49"/>
  <c r="AS340" i="49"/>
  <c r="AT340" i="49"/>
  <c r="AU340" i="49"/>
  <c r="AW340" i="49"/>
  <c r="AY340" i="49"/>
  <c r="A341" i="49"/>
  <c r="B341" i="49"/>
  <c r="D341" i="49"/>
  <c r="E341" i="49"/>
  <c r="F341" i="49"/>
  <c r="G341" i="49"/>
  <c r="H341" i="49"/>
  <c r="I341" i="49"/>
  <c r="J341" i="49"/>
  <c r="K341" i="49"/>
  <c r="L341" i="49"/>
  <c r="N341" i="49"/>
  <c r="O341" i="49"/>
  <c r="Q341" i="49"/>
  <c r="R341" i="49"/>
  <c r="S341" i="49"/>
  <c r="U341" i="49"/>
  <c r="V341" i="49"/>
  <c r="W341" i="49"/>
  <c r="X341" i="49"/>
  <c r="Y341" i="49"/>
  <c r="Z341" i="49"/>
  <c r="AA341" i="49"/>
  <c r="AC341" i="49"/>
  <c r="AD341" i="49"/>
  <c r="AE341" i="49"/>
  <c r="AF341" i="49"/>
  <c r="AG341" i="49"/>
  <c r="AH341" i="49"/>
  <c r="AI341" i="49"/>
  <c r="AJ341" i="49"/>
  <c r="AK341" i="49"/>
  <c r="AM341" i="49"/>
  <c r="AN341" i="49"/>
  <c r="AO341" i="49"/>
  <c r="AP341" i="49"/>
  <c r="AR341" i="49"/>
  <c r="AS341" i="49"/>
  <c r="AT341" i="49"/>
  <c r="AU341" i="49"/>
  <c r="AW341" i="49"/>
  <c r="AY341" i="49"/>
  <c r="A342" i="49"/>
  <c r="B342" i="49"/>
  <c r="D342" i="49"/>
  <c r="E342" i="49"/>
  <c r="F342" i="49"/>
  <c r="G342" i="49"/>
  <c r="H342" i="49"/>
  <c r="I342" i="49"/>
  <c r="J342" i="49"/>
  <c r="K342" i="49"/>
  <c r="L342" i="49"/>
  <c r="N342" i="49"/>
  <c r="O342" i="49"/>
  <c r="Q342" i="49"/>
  <c r="R342" i="49"/>
  <c r="S342" i="49"/>
  <c r="U342" i="49"/>
  <c r="V342" i="49"/>
  <c r="W342" i="49"/>
  <c r="X342" i="49"/>
  <c r="Y342" i="49"/>
  <c r="Z342" i="49"/>
  <c r="AA342" i="49"/>
  <c r="AC342" i="49"/>
  <c r="AD342" i="49"/>
  <c r="AE342" i="49"/>
  <c r="AF342" i="49"/>
  <c r="AG342" i="49"/>
  <c r="AH342" i="49"/>
  <c r="AI342" i="49"/>
  <c r="AJ342" i="49"/>
  <c r="AK342" i="49"/>
  <c r="AM342" i="49"/>
  <c r="AN342" i="49"/>
  <c r="AO342" i="49"/>
  <c r="AP342" i="49"/>
  <c r="AR342" i="49"/>
  <c r="AS342" i="49"/>
  <c r="AT342" i="49"/>
  <c r="AU342" i="49"/>
  <c r="AW342" i="49"/>
  <c r="AY342" i="49"/>
  <c r="A343" i="49"/>
  <c r="B343" i="49"/>
  <c r="D343" i="49"/>
  <c r="E343" i="49"/>
  <c r="F343" i="49"/>
  <c r="G343" i="49"/>
  <c r="H343" i="49"/>
  <c r="I343" i="49"/>
  <c r="J343" i="49"/>
  <c r="K343" i="49"/>
  <c r="L343" i="49"/>
  <c r="N343" i="49"/>
  <c r="O343" i="49"/>
  <c r="Q343" i="49"/>
  <c r="R343" i="49"/>
  <c r="S343" i="49"/>
  <c r="U343" i="49"/>
  <c r="V343" i="49"/>
  <c r="W343" i="49"/>
  <c r="X343" i="49"/>
  <c r="Y343" i="49"/>
  <c r="Z343" i="49"/>
  <c r="AA343" i="49"/>
  <c r="AC343" i="49"/>
  <c r="AD343" i="49"/>
  <c r="AE343" i="49"/>
  <c r="AF343" i="49"/>
  <c r="AG343" i="49"/>
  <c r="AH343" i="49"/>
  <c r="AI343" i="49"/>
  <c r="AJ343" i="49"/>
  <c r="AK343" i="49"/>
  <c r="AM343" i="49"/>
  <c r="AN343" i="49"/>
  <c r="AO343" i="49"/>
  <c r="AP343" i="49"/>
  <c r="AR343" i="49"/>
  <c r="AS343" i="49"/>
  <c r="AT343" i="49"/>
  <c r="AU343" i="49"/>
  <c r="AW343" i="49"/>
  <c r="AY343" i="49"/>
  <c r="A344" i="49"/>
  <c r="B344" i="49"/>
  <c r="D344" i="49"/>
  <c r="E344" i="49"/>
  <c r="F344" i="49"/>
  <c r="G344" i="49"/>
  <c r="H344" i="49"/>
  <c r="I344" i="49"/>
  <c r="J344" i="49"/>
  <c r="K344" i="49"/>
  <c r="L344" i="49"/>
  <c r="N344" i="49"/>
  <c r="O344" i="49"/>
  <c r="Q344" i="49"/>
  <c r="R344" i="49"/>
  <c r="S344" i="49"/>
  <c r="U344" i="49"/>
  <c r="V344" i="49"/>
  <c r="W344" i="49"/>
  <c r="X344" i="49"/>
  <c r="Y344" i="49"/>
  <c r="Z344" i="49"/>
  <c r="AA344" i="49"/>
  <c r="AC344" i="49"/>
  <c r="AD344" i="49"/>
  <c r="AE344" i="49"/>
  <c r="AF344" i="49"/>
  <c r="AG344" i="49"/>
  <c r="AH344" i="49"/>
  <c r="AI344" i="49"/>
  <c r="AJ344" i="49"/>
  <c r="AK344" i="49"/>
  <c r="AM344" i="49"/>
  <c r="AN344" i="49"/>
  <c r="AO344" i="49"/>
  <c r="AP344" i="49"/>
  <c r="AR344" i="49"/>
  <c r="AS344" i="49"/>
  <c r="AT344" i="49"/>
  <c r="AU344" i="49"/>
  <c r="AW344" i="49"/>
  <c r="AY344" i="49"/>
  <c r="A345" i="49"/>
  <c r="B345" i="49"/>
  <c r="D345" i="49"/>
  <c r="E345" i="49"/>
  <c r="F345" i="49"/>
  <c r="G345" i="49"/>
  <c r="H345" i="49"/>
  <c r="I345" i="49"/>
  <c r="J345" i="49"/>
  <c r="K345" i="49"/>
  <c r="L345" i="49"/>
  <c r="N345" i="49"/>
  <c r="O345" i="49"/>
  <c r="Q345" i="49"/>
  <c r="R345" i="49"/>
  <c r="S345" i="49"/>
  <c r="U345" i="49"/>
  <c r="V345" i="49"/>
  <c r="W345" i="49"/>
  <c r="X345" i="49"/>
  <c r="Y345" i="49"/>
  <c r="Z345" i="49"/>
  <c r="AA345" i="49"/>
  <c r="AC345" i="49"/>
  <c r="AD345" i="49"/>
  <c r="AE345" i="49"/>
  <c r="AF345" i="49"/>
  <c r="AG345" i="49"/>
  <c r="AH345" i="49"/>
  <c r="AI345" i="49"/>
  <c r="AJ345" i="49"/>
  <c r="AK345" i="49"/>
  <c r="AM345" i="49"/>
  <c r="AN345" i="49"/>
  <c r="AO345" i="49"/>
  <c r="AP345" i="49"/>
  <c r="AR345" i="49"/>
  <c r="AS345" i="49"/>
  <c r="AT345" i="49"/>
  <c r="AU345" i="49"/>
  <c r="AW345" i="49"/>
  <c r="AY345" i="49"/>
  <c r="A346" i="49"/>
  <c r="B346" i="49"/>
  <c r="D346" i="49"/>
  <c r="E346" i="49"/>
  <c r="F346" i="49"/>
  <c r="G346" i="49"/>
  <c r="H346" i="49"/>
  <c r="I346" i="49"/>
  <c r="J346" i="49"/>
  <c r="K346" i="49"/>
  <c r="L346" i="49"/>
  <c r="N346" i="49"/>
  <c r="O346" i="49"/>
  <c r="Q346" i="49"/>
  <c r="R346" i="49"/>
  <c r="S346" i="49"/>
  <c r="U346" i="49"/>
  <c r="V346" i="49"/>
  <c r="W346" i="49"/>
  <c r="X346" i="49"/>
  <c r="Y346" i="49"/>
  <c r="Z346" i="49"/>
  <c r="AA346" i="49"/>
  <c r="AC346" i="49"/>
  <c r="AD346" i="49"/>
  <c r="AE346" i="49"/>
  <c r="AF346" i="49"/>
  <c r="AG346" i="49"/>
  <c r="AH346" i="49"/>
  <c r="AI346" i="49"/>
  <c r="AJ346" i="49"/>
  <c r="AK346" i="49"/>
  <c r="AM346" i="49"/>
  <c r="AN346" i="49"/>
  <c r="AO346" i="49"/>
  <c r="AP346" i="49"/>
  <c r="AR346" i="49"/>
  <c r="AS346" i="49"/>
  <c r="AT346" i="49"/>
  <c r="AU346" i="49"/>
  <c r="AW346" i="49"/>
  <c r="AY346" i="49"/>
  <c r="A347" i="49"/>
  <c r="B347" i="49"/>
  <c r="D347" i="49"/>
  <c r="E347" i="49"/>
  <c r="F347" i="49"/>
  <c r="G347" i="49"/>
  <c r="H347" i="49"/>
  <c r="I347" i="49"/>
  <c r="J347" i="49"/>
  <c r="K347" i="49"/>
  <c r="L347" i="49"/>
  <c r="N347" i="49"/>
  <c r="O347" i="49"/>
  <c r="Q347" i="49"/>
  <c r="R347" i="49"/>
  <c r="S347" i="49"/>
  <c r="U347" i="49"/>
  <c r="V347" i="49"/>
  <c r="W347" i="49"/>
  <c r="X347" i="49"/>
  <c r="Y347" i="49"/>
  <c r="Z347" i="49"/>
  <c r="AA347" i="49"/>
  <c r="AC347" i="49"/>
  <c r="AD347" i="49"/>
  <c r="AE347" i="49"/>
  <c r="AF347" i="49"/>
  <c r="AG347" i="49"/>
  <c r="AH347" i="49"/>
  <c r="AI347" i="49"/>
  <c r="AJ347" i="49"/>
  <c r="AK347" i="49"/>
  <c r="AM347" i="49"/>
  <c r="AN347" i="49"/>
  <c r="AO347" i="49"/>
  <c r="AP347" i="49"/>
  <c r="AR347" i="49"/>
  <c r="AS347" i="49"/>
  <c r="AT347" i="49"/>
  <c r="AU347" i="49"/>
  <c r="AW347" i="49"/>
  <c r="AY347" i="49"/>
  <c r="A348" i="49"/>
  <c r="B348" i="49"/>
  <c r="D348" i="49"/>
  <c r="E348" i="49"/>
  <c r="F348" i="49"/>
  <c r="G348" i="49"/>
  <c r="H348" i="49"/>
  <c r="I348" i="49"/>
  <c r="J348" i="49"/>
  <c r="K348" i="49"/>
  <c r="L348" i="49"/>
  <c r="N348" i="49"/>
  <c r="O348" i="49"/>
  <c r="Q348" i="49"/>
  <c r="R348" i="49"/>
  <c r="S348" i="49"/>
  <c r="U348" i="49"/>
  <c r="V348" i="49"/>
  <c r="W348" i="49"/>
  <c r="X348" i="49"/>
  <c r="Y348" i="49"/>
  <c r="Z348" i="49"/>
  <c r="AA348" i="49"/>
  <c r="AC348" i="49"/>
  <c r="AD348" i="49"/>
  <c r="AE348" i="49"/>
  <c r="AF348" i="49"/>
  <c r="AG348" i="49"/>
  <c r="AH348" i="49"/>
  <c r="AI348" i="49"/>
  <c r="AJ348" i="49"/>
  <c r="AK348" i="49"/>
  <c r="AM348" i="49"/>
  <c r="AN348" i="49"/>
  <c r="AO348" i="49"/>
  <c r="AP348" i="49"/>
  <c r="AR348" i="49"/>
  <c r="AS348" i="49"/>
  <c r="AT348" i="49"/>
  <c r="AU348" i="49"/>
  <c r="AW348" i="49"/>
  <c r="AY348" i="49"/>
  <c r="A349" i="49"/>
  <c r="B349" i="49"/>
  <c r="D349" i="49"/>
  <c r="E349" i="49"/>
  <c r="F349" i="49"/>
  <c r="G349" i="49"/>
  <c r="H349" i="49"/>
  <c r="I349" i="49"/>
  <c r="J349" i="49"/>
  <c r="K349" i="49"/>
  <c r="L349" i="49"/>
  <c r="N349" i="49"/>
  <c r="O349" i="49"/>
  <c r="Q349" i="49"/>
  <c r="R349" i="49"/>
  <c r="S349" i="49"/>
  <c r="U349" i="49"/>
  <c r="V349" i="49"/>
  <c r="W349" i="49"/>
  <c r="X349" i="49"/>
  <c r="Y349" i="49"/>
  <c r="Z349" i="49"/>
  <c r="AA349" i="49"/>
  <c r="AC349" i="49"/>
  <c r="AD349" i="49"/>
  <c r="AE349" i="49"/>
  <c r="AF349" i="49"/>
  <c r="AG349" i="49"/>
  <c r="AH349" i="49"/>
  <c r="AI349" i="49"/>
  <c r="AJ349" i="49"/>
  <c r="AK349" i="49"/>
  <c r="AM349" i="49"/>
  <c r="AN349" i="49"/>
  <c r="AO349" i="49"/>
  <c r="AP349" i="49"/>
  <c r="AR349" i="49"/>
  <c r="AS349" i="49"/>
  <c r="AT349" i="49"/>
  <c r="AU349" i="49"/>
  <c r="AW349" i="49"/>
  <c r="AY349" i="49"/>
  <c r="A350" i="49"/>
  <c r="B350" i="49"/>
  <c r="D350" i="49"/>
  <c r="E350" i="49"/>
  <c r="F350" i="49"/>
  <c r="G350" i="49"/>
  <c r="H350" i="49"/>
  <c r="I350" i="49"/>
  <c r="J350" i="49"/>
  <c r="K350" i="49"/>
  <c r="L350" i="49"/>
  <c r="N350" i="49"/>
  <c r="O350" i="49"/>
  <c r="Q350" i="49"/>
  <c r="R350" i="49"/>
  <c r="S350" i="49"/>
  <c r="U350" i="49"/>
  <c r="V350" i="49"/>
  <c r="W350" i="49"/>
  <c r="X350" i="49"/>
  <c r="Y350" i="49"/>
  <c r="Z350" i="49"/>
  <c r="AA350" i="49"/>
  <c r="AC350" i="49"/>
  <c r="AD350" i="49"/>
  <c r="AE350" i="49"/>
  <c r="AF350" i="49"/>
  <c r="AG350" i="49"/>
  <c r="AH350" i="49"/>
  <c r="AI350" i="49"/>
  <c r="AJ350" i="49"/>
  <c r="AK350" i="49"/>
  <c r="AM350" i="49"/>
  <c r="AN350" i="49"/>
  <c r="AO350" i="49"/>
  <c r="AP350" i="49"/>
  <c r="AR350" i="49"/>
  <c r="AS350" i="49"/>
  <c r="AT350" i="49"/>
  <c r="AU350" i="49"/>
  <c r="AW350" i="49"/>
  <c r="AY350" i="49"/>
  <c r="A351" i="49"/>
  <c r="B351" i="49"/>
  <c r="D351" i="49"/>
  <c r="E351" i="49"/>
  <c r="F351" i="49"/>
  <c r="G351" i="49"/>
  <c r="H351" i="49"/>
  <c r="I351" i="49"/>
  <c r="J351" i="49"/>
  <c r="K351" i="49"/>
  <c r="L351" i="49"/>
  <c r="N351" i="49"/>
  <c r="O351" i="49"/>
  <c r="Q351" i="49"/>
  <c r="R351" i="49"/>
  <c r="S351" i="49"/>
  <c r="U351" i="49"/>
  <c r="V351" i="49"/>
  <c r="W351" i="49"/>
  <c r="X351" i="49"/>
  <c r="Y351" i="49"/>
  <c r="Z351" i="49"/>
  <c r="AA351" i="49"/>
  <c r="AC351" i="49"/>
  <c r="AD351" i="49"/>
  <c r="AE351" i="49"/>
  <c r="AF351" i="49"/>
  <c r="AG351" i="49"/>
  <c r="AH351" i="49"/>
  <c r="AI351" i="49"/>
  <c r="AJ351" i="49"/>
  <c r="AK351" i="49"/>
  <c r="AM351" i="49"/>
  <c r="AN351" i="49"/>
  <c r="AO351" i="49"/>
  <c r="AP351" i="49"/>
  <c r="AR351" i="49"/>
  <c r="AS351" i="49"/>
  <c r="AT351" i="49"/>
  <c r="AU351" i="49"/>
  <c r="AW351" i="49"/>
  <c r="AY351" i="49"/>
  <c r="A352" i="49"/>
  <c r="B352" i="49"/>
  <c r="D352" i="49"/>
  <c r="E352" i="49"/>
  <c r="F352" i="49"/>
  <c r="G352" i="49"/>
  <c r="H352" i="49"/>
  <c r="I352" i="49"/>
  <c r="J352" i="49"/>
  <c r="K352" i="49"/>
  <c r="L352" i="49"/>
  <c r="N352" i="49"/>
  <c r="O352" i="49"/>
  <c r="Q352" i="49"/>
  <c r="R352" i="49"/>
  <c r="S352" i="49"/>
  <c r="U352" i="49"/>
  <c r="V352" i="49"/>
  <c r="W352" i="49"/>
  <c r="X352" i="49"/>
  <c r="Y352" i="49"/>
  <c r="Z352" i="49"/>
  <c r="AA352" i="49"/>
  <c r="AC352" i="49"/>
  <c r="AD352" i="49"/>
  <c r="AE352" i="49"/>
  <c r="AF352" i="49"/>
  <c r="AG352" i="49"/>
  <c r="AH352" i="49"/>
  <c r="AI352" i="49"/>
  <c r="AJ352" i="49"/>
  <c r="AK352" i="49"/>
  <c r="AM352" i="49"/>
  <c r="AN352" i="49"/>
  <c r="AO352" i="49"/>
  <c r="AP352" i="49"/>
  <c r="AR352" i="49"/>
  <c r="AS352" i="49"/>
  <c r="AT352" i="49"/>
  <c r="AU352" i="49"/>
  <c r="AW352" i="49"/>
  <c r="AY352" i="49"/>
  <c r="A353" i="49"/>
  <c r="B353" i="49"/>
  <c r="D353" i="49"/>
  <c r="E353" i="49"/>
  <c r="F353" i="49"/>
  <c r="G353" i="49"/>
  <c r="H353" i="49"/>
  <c r="I353" i="49"/>
  <c r="J353" i="49"/>
  <c r="K353" i="49"/>
  <c r="L353" i="49"/>
  <c r="N353" i="49"/>
  <c r="O353" i="49"/>
  <c r="Q353" i="49"/>
  <c r="R353" i="49"/>
  <c r="S353" i="49"/>
  <c r="U353" i="49"/>
  <c r="V353" i="49"/>
  <c r="W353" i="49"/>
  <c r="X353" i="49"/>
  <c r="Y353" i="49"/>
  <c r="Z353" i="49"/>
  <c r="AA353" i="49"/>
  <c r="AC353" i="49"/>
  <c r="AD353" i="49"/>
  <c r="AE353" i="49"/>
  <c r="AF353" i="49"/>
  <c r="AG353" i="49"/>
  <c r="AH353" i="49"/>
  <c r="AI353" i="49"/>
  <c r="AJ353" i="49"/>
  <c r="AK353" i="49"/>
  <c r="AM353" i="49"/>
  <c r="AN353" i="49"/>
  <c r="AO353" i="49"/>
  <c r="AP353" i="49"/>
  <c r="AR353" i="49"/>
  <c r="AS353" i="49"/>
  <c r="AT353" i="49"/>
  <c r="AU353" i="49"/>
  <c r="AW353" i="49"/>
  <c r="AY353" i="49"/>
  <c r="A354" i="49"/>
  <c r="B354" i="49"/>
  <c r="D354" i="49"/>
  <c r="E354" i="49"/>
  <c r="F354" i="49"/>
  <c r="G354" i="49"/>
  <c r="H354" i="49"/>
  <c r="I354" i="49"/>
  <c r="J354" i="49"/>
  <c r="K354" i="49"/>
  <c r="L354" i="49"/>
  <c r="N354" i="49"/>
  <c r="O354" i="49"/>
  <c r="Q354" i="49"/>
  <c r="R354" i="49"/>
  <c r="S354" i="49"/>
  <c r="U354" i="49"/>
  <c r="V354" i="49"/>
  <c r="W354" i="49"/>
  <c r="X354" i="49"/>
  <c r="Y354" i="49"/>
  <c r="Z354" i="49"/>
  <c r="AA354" i="49"/>
  <c r="AC354" i="49"/>
  <c r="AD354" i="49"/>
  <c r="AE354" i="49"/>
  <c r="AF354" i="49"/>
  <c r="AG354" i="49"/>
  <c r="AH354" i="49"/>
  <c r="AI354" i="49"/>
  <c r="AJ354" i="49"/>
  <c r="AK354" i="49"/>
  <c r="AM354" i="49"/>
  <c r="AN354" i="49"/>
  <c r="AO354" i="49"/>
  <c r="AP354" i="49"/>
  <c r="AR354" i="49"/>
  <c r="AS354" i="49"/>
  <c r="AT354" i="49"/>
  <c r="AU354" i="49"/>
  <c r="AW354" i="49"/>
  <c r="AY354" i="49"/>
  <c r="A355" i="49"/>
  <c r="B355" i="49"/>
  <c r="D355" i="49"/>
  <c r="E355" i="49"/>
  <c r="F355" i="49"/>
  <c r="G355" i="49"/>
  <c r="H355" i="49"/>
  <c r="I355" i="49"/>
  <c r="J355" i="49"/>
  <c r="K355" i="49"/>
  <c r="L355" i="49"/>
  <c r="N355" i="49"/>
  <c r="O355" i="49"/>
  <c r="Q355" i="49"/>
  <c r="R355" i="49"/>
  <c r="S355" i="49"/>
  <c r="U355" i="49"/>
  <c r="V355" i="49"/>
  <c r="W355" i="49"/>
  <c r="X355" i="49"/>
  <c r="Y355" i="49"/>
  <c r="Z355" i="49"/>
  <c r="AA355" i="49"/>
  <c r="AC355" i="49"/>
  <c r="AD355" i="49"/>
  <c r="AE355" i="49"/>
  <c r="AF355" i="49"/>
  <c r="AG355" i="49"/>
  <c r="AH355" i="49"/>
  <c r="AI355" i="49"/>
  <c r="AJ355" i="49"/>
  <c r="AK355" i="49"/>
  <c r="AM355" i="49"/>
  <c r="AN355" i="49"/>
  <c r="AO355" i="49"/>
  <c r="AP355" i="49"/>
  <c r="AR355" i="49"/>
  <c r="AS355" i="49"/>
  <c r="AT355" i="49"/>
  <c r="AU355" i="49"/>
  <c r="AW355" i="49"/>
  <c r="AY355" i="49"/>
  <c r="A356" i="49"/>
  <c r="B356" i="49"/>
  <c r="D356" i="49"/>
  <c r="E356" i="49"/>
  <c r="F356" i="49"/>
  <c r="G356" i="49"/>
  <c r="H356" i="49"/>
  <c r="I356" i="49"/>
  <c r="J356" i="49"/>
  <c r="K356" i="49"/>
  <c r="L356" i="49"/>
  <c r="N356" i="49"/>
  <c r="O356" i="49"/>
  <c r="Q356" i="49"/>
  <c r="R356" i="49"/>
  <c r="S356" i="49"/>
  <c r="U356" i="49"/>
  <c r="V356" i="49"/>
  <c r="W356" i="49"/>
  <c r="X356" i="49"/>
  <c r="Y356" i="49"/>
  <c r="Z356" i="49"/>
  <c r="AA356" i="49"/>
  <c r="AC356" i="49"/>
  <c r="AD356" i="49"/>
  <c r="AE356" i="49"/>
  <c r="AF356" i="49"/>
  <c r="AG356" i="49"/>
  <c r="AH356" i="49"/>
  <c r="AI356" i="49"/>
  <c r="AJ356" i="49"/>
  <c r="AK356" i="49"/>
  <c r="AM356" i="49"/>
  <c r="AN356" i="49"/>
  <c r="AO356" i="49"/>
  <c r="AP356" i="49"/>
  <c r="AR356" i="49"/>
  <c r="AS356" i="49"/>
  <c r="AT356" i="49"/>
  <c r="AU356" i="49"/>
  <c r="AW356" i="49"/>
  <c r="AY356" i="49"/>
  <c r="A357" i="49"/>
  <c r="B357" i="49"/>
  <c r="D357" i="49"/>
  <c r="E357" i="49"/>
  <c r="F357" i="49"/>
  <c r="G357" i="49"/>
  <c r="H357" i="49"/>
  <c r="I357" i="49"/>
  <c r="J357" i="49"/>
  <c r="K357" i="49"/>
  <c r="L357" i="49"/>
  <c r="N357" i="49"/>
  <c r="O357" i="49"/>
  <c r="Q357" i="49"/>
  <c r="R357" i="49"/>
  <c r="S357" i="49"/>
  <c r="U357" i="49"/>
  <c r="V357" i="49"/>
  <c r="W357" i="49"/>
  <c r="X357" i="49"/>
  <c r="Y357" i="49"/>
  <c r="Z357" i="49"/>
  <c r="AA357" i="49"/>
  <c r="AC357" i="49"/>
  <c r="AD357" i="49"/>
  <c r="AE357" i="49"/>
  <c r="AF357" i="49"/>
  <c r="AG357" i="49"/>
  <c r="AH357" i="49"/>
  <c r="AI357" i="49"/>
  <c r="AJ357" i="49"/>
  <c r="AK357" i="49"/>
  <c r="AM357" i="49"/>
  <c r="AN357" i="49"/>
  <c r="AO357" i="49"/>
  <c r="AP357" i="49"/>
  <c r="AR357" i="49"/>
  <c r="AS357" i="49"/>
  <c r="AT357" i="49"/>
  <c r="AU357" i="49"/>
  <c r="AW357" i="49"/>
  <c r="AY357" i="49"/>
  <c r="A358" i="49"/>
  <c r="B358" i="49"/>
  <c r="D358" i="49"/>
  <c r="E358" i="49"/>
  <c r="F358" i="49"/>
  <c r="G358" i="49"/>
  <c r="H358" i="49"/>
  <c r="I358" i="49"/>
  <c r="J358" i="49"/>
  <c r="K358" i="49"/>
  <c r="L358" i="49"/>
  <c r="N358" i="49"/>
  <c r="O358" i="49"/>
  <c r="Q358" i="49"/>
  <c r="R358" i="49"/>
  <c r="S358" i="49"/>
  <c r="U358" i="49"/>
  <c r="V358" i="49"/>
  <c r="W358" i="49"/>
  <c r="X358" i="49"/>
  <c r="Y358" i="49"/>
  <c r="Z358" i="49"/>
  <c r="AA358" i="49"/>
  <c r="AC358" i="49"/>
  <c r="AD358" i="49"/>
  <c r="AE358" i="49"/>
  <c r="AF358" i="49"/>
  <c r="AG358" i="49"/>
  <c r="AH358" i="49"/>
  <c r="AI358" i="49"/>
  <c r="AJ358" i="49"/>
  <c r="AK358" i="49"/>
  <c r="AM358" i="49"/>
  <c r="AN358" i="49"/>
  <c r="AO358" i="49"/>
  <c r="AP358" i="49"/>
  <c r="AR358" i="49"/>
  <c r="AS358" i="49"/>
  <c r="AT358" i="49"/>
  <c r="AU358" i="49"/>
  <c r="AW358" i="49"/>
  <c r="AY358" i="49"/>
  <c r="A359" i="49"/>
  <c r="B359" i="49"/>
  <c r="D359" i="49"/>
  <c r="E359" i="49"/>
  <c r="F359" i="49"/>
  <c r="G359" i="49"/>
  <c r="H359" i="49"/>
  <c r="I359" i="49"/>
  <c r="J359" i="49"/>
  <c r="K359" i="49"/>
  <c r="L359" i="49"/>
  <c r="N359" i="49"/>
  <c r="O359" i="49"/>
  <c r="Q359" i="49"/>
  <c r="R359" i="49"/>
  <c r="S359" i="49"/>
  <c r="U359" i="49"/>
  <c r="V359" i="49"/>
  <c r="W359" i="49"/>
  <c r="X359" i="49"/>
  <c r="Y359" i="49"/>
  <c r="Z359" i="49"/>
  <c r="AA359" i="49"/>
  <c r="AC359" i="49"/>
  <c r="AD359" i="49"/>
  <c r="AE359" i="49"/>
  <c r="AF359" i="49"/>
  <c r="AG359" i="49"/>
  <c r="AH359" i="49"/>
  <c r="AI359" i="49"/>
  <c r="AJ359" i="49"/>
  <c r="AK359" i="49"/>
  <c r="AM359" i="49"/>
  <c r="AN359" i="49"/>
  <c r="AO359" i="49"/>
  <c r="AP359" i="49"/>
  <c r="AR359" i="49"/>
  <c r="AS359" i="49"/>
  <c r="AT359" i="49"/>
  <c r="AU359" i="49"/>
  <c r="AW359" i="49"/>
  <c r="AY359" i="49"/>
  <c r="A360" i="49"/>
  <c r="B360" i="49"/>
  <c r="D360" i="49"/>
  <c r="E360" i="49"/>
  <c r="F360" i="49"/>
  <c r="G360" i="49"/>
  <c r="H360" i="49"/>
  <c r="I360" i="49"/>
  <c r="J360" i="49"/>
  <c r="K360" i="49"/>
  <c r="L360" i="49"/>
  <c r="N360" i="49"/>
  <c r="O360" i="49"/>
  <c r="Q360" i="49"/>
  <c r="R360" i="49"/>
  <c r="S360" i="49"/>
  <c r="U360" i="49"/>
  <c r="V360" i="49"/>
  <c r="W360" i="49"/>
  <c r="X360" i="49"/>
  <c r="Y360" i="49"/>
  <c r="Z360" i="49"/>
  <c r="AA360" i="49"/>
  <c r="AC360" i="49"/>
  <c r="AD360" i="49"/>
  <c r="AE360" i="49"/>
  <c r="AF360" i="49"/>
  <c r="AG360" i="49"/>
  <c r="AH360" i="49"/>
  <c r="AI360" i="49"/>
  <c r="AJ360" i="49"/>
  <c r="AK360" i="49"/>
  <c r="AM360" i="49"/>
  <c r="AN360" i="49"/>
  <c r="AO360" i="49"/>
  <c r="AP360" i="49"/>
  <c r="AR360" i="49"/>
  <c r="AS360" i="49"/>
  <c r="AT360" i="49"/>
  <c r="AU360" i="49"/>
  <c r="AW360" i="49"/>
  <c r="AY360" i="49"/>
  <c r="A361" i="49"/>
  <c r="B361" i="49"/>
  <c r="D361" i="49"/>
  <c r="E361" i="49"/>
  <c r="F361" i="49"/>
  <c r="G361" i="49"/>
  <c r="H361" i="49"/>
  <c r="I361" i="49"/>
  <c r="J361" i="49"/>
  <c r="K361" i="49"/>
  <c r="L361" i="49"/>
  <c r="N361" i="49"/>
  <c r="O361" i="49"/>
  <c r="Q361" i="49"/>
  <c r="R361" i="49"/>
  <c r="S361" i="49"/>
  <c r="U361" i="49"/>
  <c r="V361" i="49"/>
  <c r="W361" i="49"/>
  <c r="X361" i="49"/>
  <c r="Y361" i="49"/>
  <c r="Z361" i="49"/>
  <c r="AA361" i="49"/>
  <c r="AC361" i="49"/>
  <c r="AD361" i="49"/>
  <c r="AE361" i="49"/>
  <c r="AF361" i="49"/>
  <c r="AG361" i="49"/>
  <c r="AH361" i="49"/>
  <c r="AI361" i="49"/>
  <c r="AJ361" i="49"/>
  <c r="AK361" i="49"/>
  <c r="AM361" i="49"/>
  <c r="AN361" i="49"/>
  <c r="AO361" i="49"/>
  <c r="AP361" i="49"/>
  <c r="AR361" i="49"/>
  <c r="AS361" i="49"/>
  <c r="AT361" i="49"/>
  <c r="AU361" i="49"/>
  <c r="AW361" i="49"/>
  <c r="AY361" i="49"/>
  <c r="A362" i="49"/>
  <c r="B362" i="49"/>
  <c r="D362" i="49"/>
  <c r="E362" i="49"/>
  <c r="F362" i="49"/>
  <c r="G362" i="49"/>
  <c r="H362" i="49"/>
  <c r="I362" i="49"/>
  <c r="J362" i="49"/>
  <c r="K362" i="49"/>
  <c r="L362" i="49"/>
  <c r="N362" i="49"/>
  <c r="O362" i="49"/>
  <c r="Q362" i="49"/>
  <c r="R362" i="49"/>
  <c r="S362" i="49"/>
  <c r="U362" i="49"/>
  <c r="V362" i="49"/>
  <c r="W362" i="49"/>
  <c r="X362" i="49"/>
  <c r="Y362" i="49"/>
  <c r="Z362" i="49"/>
  <c r="AA362" i="49"/>
  <c r="AC362" i="49"/>
  <c r="AD362" i="49"/>
  <c r="AE362" i="49"/>
  <c r="AF362" i="49"/>
  <c r="AG362" i="49"/>
  <c r="AH362" i="49"/>
  <c r="AI362" i="49"/>
  <c r="AJ362" i="49"/>
  <c r="AK362" i="49"/>
  <c r="AM362" i="49"/>
  <c r="AN362" i="49"/>
  <c r="AO362" i="49"/>
  <c r="AP362" i="49"/>
  <c r="AR362" i="49"/>
  <c r="AS362" i="49"/>
  <c r="AT362" i="49"/>
  <c r="AU362" i="49"/>
  <c r="AW362" i="49"/>
  <c r="AY362" i="49"/>
  <c r="A363" i="49"/>
  <c r="B363" i="49"/>
  <c r="D363" i="49"/>
  <c r="E363" i="49"/>
  <c r="F363" i="49"/>
  <c r="G363" i="49"/>
  <c r="H363" i="49"/>
  <c r="I363" i="49"/>
  <c r="J363" i="49"/>
  <c r="K363" i="49"/>
  <c r="L363" i="49"/>
  <c r="N363" i="49"/>
  <c r="O363" i="49"/>
  <c r="Q363" i="49"/>
  <c r="R363" i="49"/>
  <c r="S363" i="49"/>
  <c r="U363" i="49"/>
  <c r="V363" i="49"/>
  <c r="W363" i="49"/>
  <c r="X363" i="49"/>
  <c r="Y363" i="49"/>
  <c r="Z363" i="49"/>
  <c r="AA363" i="49"/>
  <c r="AC363" i="49"/>
  <c r="AD363" i="49"/>
  <c r="AE363" i="49"/>
  <c r="AF363" i="49"/>
  <c r="AG363" i="49"/>
  <c r="AH363" i="49"/>
  <c r="AI363" i="49"/>
  <c r="AJ363" i="49"/>
  <c r="AK363" i="49"/>
  <c r="AM363" i="49"/>
  <c r="AN363" i="49"/>
  <c r="AO363" i="49"/>
  <c r="AP363" i="49"/>
  <c r="AR363" i="49"/>
  <c r="AS363" i="49"/>
  <c r="AT363" i="49"/>
  <c r="AU363" i="49"/>
  <c r="AW363" i="49"/>
  <c r="AY363" i="49"/>
  <c r="A364" i="49"/>
  <c r="B364" i="49"/>
  <c r="D364" i="49"/>
  <c r="E364" i="49"/>
  <c r="F364" i="49"/>
  <c r="G364" i="49"/>
  <c r="H364" i="49"/>
  <c r="I364" i="49"/>
  <c r="J364" i="49"/>
  <c r="K364" i="49"/>
  <c r="L364" i="49"/>
  <c r="N364" i="49"/>
  <c r="O364" i="49"/>
  <c r="Q364" i="49"/>
  <c r="R364" i="49"/>
  <c r="S364" i="49"/>
  <c r="U364" i="49"/>
  <c r="V364" i="49"/>
  <c r="W364" i="49"/>
  <c r="X364" i="49"/>
  <c r="Y364" i="49"/>
  <c r="Z364" i="49"/>
  <c r="AA364" i="49"/>
  <c r="AC364" i="49"/>
  <c r="AD364" i="49"/>
  <c r="AE364" i="49"/>
  <c r="AF364" i="49"/>
  <c r="AG364" i="49"/>
  <c r="AH364" i="49"/>
  <c r="AI364" i="49"/>
  <c r="AJ364" i="49"/>
  <c r="AK364" i="49"/>
  <c r="AM364" i="49"/>
  <c r="AN364" i="49"/>
  <c r="AO364" i="49"/>
  <c r="AP364" i="49"/>
  <c r="AR364" i="49"/>
  <c r="AS364" i="49"/>
  <c r="AT364" i="49"/>
  <c r="AU364" i="49"/>
  <c r="AW364" i="49"/>
  <c r="AY364" i="49"/>
  <c r="A365" i="49"/>
  <c r="B365" i="49"/>
  <c r="D365" i="49"/>
  <c r="E365" i="49"/>
  <c r="F365" i="49"/>
  <c r="G365" i="49"/>
  <c r="H365" i="49"/>
  <c r="I365" i="49"/>
  <c r="J365" i="49"/>
  <c r="K365" i="49"/>
  <c r="L365" i="49"/>
  <c r="N365" i="49"/>
  <c r="O365" i="49"/>
  <c r="Q365" i="49"/>
  <c r="R365" i="49"/>
  <c r="S365" i="49"/>
  <c r="U365" i="49"/>
  <c r="V365" i="49"/>
  <c r="W365" i="49"/>
  <c r="X365" i="49"/>
  <c r="Y365" i="49"/>
  <c r="Z365" i="49"/>
  <c r="AA365" i="49"/>
  <c r="AC365" i="49"/>
  <c r="AD365" i="49"/>
  <c r="AE365" i="49"/>
  <c r="AF365" i="49"/>
  <c r="AG365" i="49"/>
  <c r="AH365" i="49"/>
  <c r="AI365" i="49"/>
  <c r="AJ365" i="49"/>
  <c r="AK365" i="49"/>
  <c r="AM365" i="49"/>
  <c r="AN365" i="49"/>
  <c r="AO365" i="49"/>
  <c r="AP365" i="49"/>
  <c r="AR365" i="49"/>
  <c r="AS365" i="49"/>
  <c r="AT365" i="49"/>
  <c r="AU365" i="49"/>
  <c r="AW365" i="49"/>
  <c r="AY365" i="49"/>
  <c r="A366" i="49"/>
  <c r="B366" i="49"/>
  <c r="D366" i="49"/>
  <c r="E366" i="49"/>
  <c r="F366" i="49"/>
  <c r="G366" i="49"/>
  <c r="H366" i="49"/>
  <c r="I366" i="49"/>
  <c r="J366" i="49"/>
  <c r="K366" i="49"/>
  <c r="L366" i="49"/>
  <c r="N366" i="49"/>
  <c r="O366" i="49"/>
  <c r="Q366" i="49"/>
  <c r="R366" i="49"/>
  <c r="S366" i="49"/>
  <c r="U366" i="49"/>
  <c r="V366" i="49"/>
  <c r="W366" i="49"/>
  <c r="X366" i="49"/>
  <c r="Y366" i="49"/>
  <c r="Z366" i="49"/>
  <c r="AA366" i="49"/>
  <c r="AC366" i="49"/>
  <c r="AD366" i="49"/>
  <c r="AE366" i="49"/>
  <c r="AF366" i="49"/>
  <c r="AG366" i="49"/>
  <c r="AH366" i="49"/>
  <c r="AI366" i="49"/>
  <c r="AJ366" i="49"/>
  <c r="AK366" i="49"/>
  <c r="AM366" i="49"/>
  <c r="AN366" i="49"/>
  <c r="AO366" i="49"/>
  <c r="AP366" i="49"/>
  <c r="AR366" i="49"/>
  <c r="AS366" i="49"/>
  <c r="AT366" i="49"/>
  <c r="AU366" i="49"/>
  <c r="AW366" i="49"/>
  <c r="AY366" i="49"/>
  <c r="A367" i="49"/>
  <c r="B367" i="49"/>
  <c r="D367" i="49"/>
  <c r="E367" i="49"/>
  <c r="F367" i="49"/>
  <c r="G367" i="49"/>
  <c r="H367" i="49"/>
  <c r="I367" i="49"/>
  <c r="J367" i="49"/>
  <c r="K367" i="49"/>
  <c r="L367" i="49"/>
  <c r="N367" i="49"/>
  <c r="O367" i="49"/>
  <c r="Q367" i="49"/>
  <c r="R367" i="49"/>
  <c r="S367" i="49"/>
  <c r="U367" i="49"/>
  <c r="V367" i="49"/>
  <c r="W367" i="49"/>
  <c r="X367" i="49"/>
  <c r="Y367" i="49"/>
  <c r="Z367" i="49"/>
  <c r="AA367" i="49"/>
  <c r="AC367" i="49"/>
  <c r="AD367" i="49"/>
  <c r="AE367" i="49"/>
  <c r="AF367" i="49"/>
  <c r="AG367" i="49"/>
  <c r="AH367" i="49"/>
  <c r="AI367" i="49"/>
  <c r="AJ367" i="49"/>
  <c r="AK367" i="49"/>
  <c r="AM367" i="49"/>
  <c r="AN367" i="49"/>
  <c r="AO367" i="49"/>
  <c r="AP367" i="49"/>
  <c r="AR367" i="49"/>
  <c r="AS367" i="49"/>
  <c r="AT367" i="49"/>
  <c r="AU367" i="49"/>
  <c r="AW367" i="49"/>
  <c r="AY367" i="49"/>
  <c r="A368" i="49"/>
  <c r="B368" i="49"/>
  <c r="D368" i="49"/>
  <c r="E368" i="49"/>
  <c r="F368" i="49"/>
  <c r="G368" i="49"/>
  <c r="H368" i="49"/>
  <c r="I368" i="49"/>
  <c r="J368" i="49"/>
  <c r="K368" i="49"/>
  <c r="L368" i="49"/>
  <c r="N368" i="49"/>
  <c r="O368" i="49"/>
  <c r="Q368" i="49"/>
  <c r="R368" i="49"/>
  <c r="S368" i="49"/>
  <c r="U368" i="49"/>
  <c r="V368" i="49"/>
  <c r="W368" i="49"/>
  <c r="X368" i="49"/>
  <c r="Y368" i="49"/>
  <c r="Z368" i="49"/>
  <c r="AA368" i="49"/>
  <c r="AC368" i="49"/>
  <c r="AD368" i="49"/>
  <c r="AE368" i="49"/>
  <c r="AF368" i="49"/>
  <c r="AG368" i="49"/>
  <c r="AH368" i="49"/>
  <c r="AI368" i="49"/>
  <c r="AJ368" i="49"/>
  <c r="AK368" i="49"/>
  <c r="AM368" i="49"/>
  <c r="AN368" i="49"/>
  <c r="AO368" i="49"/>
  <c r="AP368" i="49"/>
  <c r="AR368" i="49"/>
  <c r="AS368" i="49"/>
  <c r="AT368" i="49"/>
  <c r="AU368" i="49"/>
  <c r="AW368" i="49"/>
  <c r="AY368" i="49"/>
  <c r="A369" i="49"/>
  <c r="B369" i="49"/>
  <c r="D369" i="49"/>
  <c r="E369" i="49"/>
  <c r="F369" i="49"/>
  <c r="G369" i="49"/>
  <c r="H369" i="49"/>
  <c r="I369" i="49"/>
  <c r="J369" i="49"/>
  <c r="K369" i="49"/>
  <c r="L369" i="49"/>
  <c r="N369" i="49"/>
  <c r="O369" i="49"/>
  <c r="Q369" i="49"/>
  <c r="R369" i="49"/>
  <c r="S369" i="49"/>
  <c r="U369" i="49"/>
  <c r="V369" i="49"/>
  <c r="W369" i="49"/>
  <c r="X369" i="49"/>
  <c r="Y369" i="49"/>
  <c r="Z369" i="49"/>
  <c r="AA369" i="49"/>
  <c r="AC369" i="49"/>
  <c r="AD369" i="49"/>
  <c r="AE369" i="49"/>
  <c r="AF369" i="49"/>
  <c r="AG369" i="49"/>
  <c r="AH369" i="49"/>
  <c r="AI369" i="49"/>
  <c r="AJ369" i="49"/>
  <c r="AK369" i="49"/>
  <c r="AM369" i="49"/>
  <c r="AN369" i="49"/>
  <c r="AO369" i="49"/>
  <c r="AP369" i="49"/>
  <c r="AR369" i="49"/>
  <c r="AS369" i="49"/>
  <c r="AT369" i="49"/>
  <c r="AU369" i="49"/>
  <c r="AW369" i="49"/>
  <c r="AY369" i="49"/>
  <c r="A370" i="49"/>
  <c r="X370" i="49"/>
  <c r="B5" i="53"/>
  <c r="G5" i="53"/>
  <c r="H5" i="53"/>
  <c r="I5" i="53"/>
  <c r="Q5" i="53"/>
  <c r="W5" i="53"/>
  <c r="X5" i="53"/>
  <c r="AE5" i="53"/>
  <c r="AF5" i="53"/>
  <c r="B6" i="53"/>
  <c r="E6" i="53"/>
  <c r="F6" i="53"/>
  <c r="G6" i="53"/>
  <c r="H6" i="53"/>
  <c r="I6" i="53"/>
  <c r="L6" i="53"/>
  <c r="M6" i="53"/>
  <c r="N6" i="53"/>
  <c r="Q6" i="53"/>
  <c r="T6" i="53"/>
  <c r="U6" i="53"/>
  <c r="V6" i="53"/>
  <c r="W6" i="53"/>
  <c r="X6" i="53"/>
  <c r="AB6" i="53"/>
  <c r="AC6" i="53"/>
  <c r="AD6" i="53"/>
  <c r="AE6" i="53"/>
  <c r="AF6" i="53"/>
  <c r="B7" i="53"/>
  <c r="E7" i="53"/>
  <c r="F7" i="53"/>
  <c r="G7" i="53"/>
  <c r="H7" i="53"/>
  <c r="I7" i="53"/>
  <c r="L7" i="53"/>
  <c r="M7" i="53"/>
  <c r="N7" i="53"/>
  <c r="Q7" i="53"/>
  <c r="T7" i="53"/>
  <c r="U7" i="53"/>
  <c r="V7" i="53"/>
  <c r="W7" i="53"/>
  <c r="X7" i="53"/>
  <c r="AB7" i="53"/>
  <c r="AC7" i="53"/>
  <c r="AD7" i="53"/>
  <c r="AE7" i="53"/>
  <c r="AF7" i="53"/>
  <c r="B8" i="53"/>
  <c r="E8" i="53"/>
  <c r="F8" i="53"/>
  <c r="G8" i="53"/>
  <c r="H8" i="53"/>
  <c r="I8" i="53"/>
  <c r="L8" i="53"/>
  <c r="M8" i="53"/>
  <c r="N8" i="53"/>
  <c r="Q8" i="53"/>
  <c r="T8" i="53"/>
  <c r="U8" i="53"/>
  <c r="V8" i="53"/>
  <c r="W8" i="53"/>
  <c r="X8" i="53"/>
  <c r="AB8" i="53"/>
  <c r="AC8" i="53"/>
  <c r="AD8" i="53"/>
  <c r="AE8" i="53"/>
  <c r="AF8" i="53"/>
  <c r="B9" i="53"/>
  <c r="E9" i="53"/>
  <c r="F9" i="53"/>
  <c r="G9" i="53"/>
  <c r="H9" i="53"/>
  <c r="I9" i="53"/>
  <c r="L9" i="53"/>
  <c r="M9" i="53"/>
  <c r="N9" i="53"/>
  <c r="Q9" i="53"/>
  <c r="T9" i="53"/>
  <c r="U9" i="53"/>
  <c r="V9" i="53"/>
  <c r="W9" i="53"/>
  <c r="X9" i="53"/>
  <c r="AB9" i="53"/>
  <c r="AC9" i="53"/>
  <c r="AD9" i="53"/>
  <c r="AE9" i="53"/>
  <c r="AF9" i="53"/>
  <c r="B10" i="53"/>
  <c r="E10" i="53"/>
  <c r="F10" i="53"/>
  <c r="G10" i="53"/>
  <c r="H10" i="53"/>
  <c r="I10" i="53"/>
  <c r="L10" i="53"/>
  <c r="M10" i="53"/>
  <c r="N10" i="53"/>
  <c r="Q10" i="53"/>
  <c r="T10" i="53"/>
  <c r="U10" i="53"/>
  <c r="V10" i="53"/>
  <c r="W10" i="53"/>
  <c r="X10" i="53"/>
  <c r="AB10" i="53"/>
  <c r="AC10" i="53"/>
  <c r="AD10" i="53"/>
  <c r="AE10" i="53"/>
  <c r="AF10" i="53"/>
  <c r="B11" i="53"/>
  <c r="E11" i="53"/>
  <c r="F11" i="53"/>
  <c r="G11" i="53"/>
  <c r="H11" i="53"/>
  <c r="I11" i="53"/>
  <c r="L11" i="53"/>
  <c r="M11" i="53"/>
  <c r="N11" i="53"/>
  <c r="Q11" i="53"/>
  <c r="T11" i="53"/>
  <c r="U11" i="53"/>
  <c r="V11" i="53"/>
  <c r="W11" i="53"/>
  <c r="X11" i="53"/>
  <c r="AB11" i="53"/>
  <c r="AC11" i="53"/>
  <c r="AD11" i="53"/>
  <c r="AE11" i="53"/>
  <c r="AF11" i="53"/>
  <c r="B12" i="53"/>
  <c r="E12" i="53"/>
  <c r="F12" i="53"/>
  <c r="G12" i="53"/>
  <c r="H12" i="53"/>
  <c r="I12" i="53"/>
  <c r="L12" i="53"/>
  <c r="M12" i="53"/>
  <c r="N12" i="53"/>
  <c r="Q12" i="53"/>
  <c r="T12" i="53"/>
  <c r="U12" i="53"/>
  <c r="V12" i="53"/>
  <c r="W12" i="53"/>
  <c r="X12" i="53"/>
  <c r="AB12" i="53"/>
  <c r="AC12" i="53"/>
  <c r="AD12" i="53"/>
  <c r="AE12" i="53"/>
  <c r="AF12" i="53"/>
  <c r="B13" i="53"/>
  <c r="E13" i="53"/>
  <c r="F13" i="53"/>
  <c r="G13" i="53"/>
  <c r="H13" i="53"/>
  <c r="I13" i="53"/>
  <c r="L13" i="53"/>
  <c r="M13" i="53"/>
  <c r="N13" i="53"/>
  <c r="Q13" i="53"/>
  <c r="T13" i="53"/>
  <c r="U13" i="53"/>
  <c r="V13" i="53"/>
  <c r="W13" i="53"/>
  <c r="X13" i="53"/>
  <c r="AB13" i="53"/>
  <c r="AC13" i="53"/>
  <c r="AD13" i="53"/>
  <c r="AE13" i="53"/>
  <c r="AF13" i="53"/>
  <c r="B14" i="53"/>
  <c r="E14" i="53"/>
  <c r="F14" i="53"/>
  <c r="G14" i="53"/>
  <c r="H14" i="53"/>
  <c r="I14" i="53"/>
  <c r="L14" i="53"/>
  <c r="M14" i="53"/>
  <c r="N14" i="53"/>
  <c r="Q14" i="53"/>
  <c r="T14" i="53"/>
  <c r="U14" i="53"/>
  <c r="V14" i="53"/>
  <c r="W14" i="53"/>
  <c r="X14" i="53"/>
  <c r="AB14" i="53"/>
  <c r="AC14" i="53"/>
  <c r="AD14" i="53"/>
  <c r="AE14" i="53"/>
  <c r="AF14" i="53"/>
  <c r="B15" i="53"/>
  <c r="E15" i="53"/>
  <c r="F15" i="53"/>
  <c r="G15" i="53"/>
  <c r="H15" i="53"/>
  <c r="I15" i="53"/>
  <c r="L15" i="53"/>
  <c r="M15" i="53"/>
  <c r="N15" i="53"/>
  <c r="Q15" i="53"/>
  <c r="T15" i="53"/>
  <c r="U15" i="53"/>
  <c r="V15" i="53"/>
  <c r="W15" i="53"/>
  <c r="X15" i="53"/>
  <c r="AB15" i="53"/>
  <c r="AC15" i="53"/>
  <c r="AD15" i="53"/>
  <c r="AE15" i="53"/>
  <c r="AF15" i="53"/>
  <c r="B16" i="53"/>
  <c r="E16" i="53"/>
  <c r="F16" i="53"/>
  <c r="G16" i="53"/>
  <c r="H16" i="53"/>
  <c r="I16" i="53"/>
  <c r="L16" i="53"/>
  <c r="M16" i="53"/>
  <c r="N16" i="53"/>
  <c r="Q16" i="53"/>
  <c r="T16" i="53"/>
  <c r="U16" i="53"/>
  <c r="V16" i="53"/>
  <c r="W16" i="53"/>
  <c r="X16" i="53"/>
  <c r="AB16" i="53"/>
  <c r="AC16" i="53"/>
  <c r="AD16" i="53"/>
  <c r="AE16" i="53"/>
  <c r="AF16" i="53"/>
  <c r="B17" i="53"/>
  <c r="C17" i="53"/>
  <c r="D17" i="53"/>
  <c r="E17" i="53"/>
  <c r="F17" i="53"/>
  <c r="G17" i="53"/>
  <c r="H17" i="53"/>
  <c r="I17" i="53"/>
  <c r="K17" i="53"/>
  <c r="L17" i="53"/>
  <c r="M17" i="53"/>
  <c r="N17" i="53"/>
  <c r="Q17" i="53"/>
  <c r="S17" i="53"/>
  <c r="T17" i="53"/>
  <c r="U17" i="53"/>
  <c r="V17" i="53"/>
  <c r="W17" i="53"/>
  <c r="X17" i="53"/>
  <c r="AA17" i="53"/>
  <c r="AB17" i="53"/>
  <c r="AC17" i="53"/>
  <c r="AD17" i="53"/>
  <c r="AE17" i="53"/>
  <c r="AF17" i="53"/>
  <c r="B18" i="53"/>
  <c r="C18" i="53"/>
  <c r="D18" i="53"/>
  <c r="E18" i="53"/>
  <c r="F18" i="53"/>
  <c r="G18" i="53"/>
  <c r="H18" i="53"/>
  <c r="I18" i="53"/>
  <c r="K18" i="53"/>
  <c r="L18" i="53"/>
  <c r="M18" i="53"/>
  <c r="N18" i="53"/>
  <c r="Q18" i="53"/>
  <c r="S18" i="53"/>
  <c r="T18" i="53"/>
  <c r="U18" i="53"/>
  <c r="V18" i="53"/>
  <c r="W18" i="53"/>
  <c r="X18" i="53"/>
  <c r="AA18" i="53"/>
  <c r="AB18" i="53"/>
  <c r="AC18" i="53"/>
  <c r="AD18" i="53"/>
  <c r="AE18" i="53"/>
  <c r="AF18" i="53"/>
  <c r="B19" i="53"/>
  <c r="C19" i="53"/>
  <c r="D19" i="53"/>
  <c r="E19" i="53"/>
  <c r="F19" i="53"/>
  <c r="G19" i="53"/>
  <c r="H19" i="53"/>
  <c r="I19" i="53"/>
  <c r="K19" i="53"/>
  <c r="L19" i="53"/>
  <c r="M19" i="53"/>
  <c r="N19" i="53"/>
  <c r="Q19" i="53"/>
  <c r="S19" i="53"/>
  <c r="T19" i="53"/>
  <c r="U19" i="53"/>
  <c r="V19" i="53"/>
  <c r="W19" i="53"/>
  <c r="X19" i="53"/>
  <c r="AA19" i="53"/>
  <c r="AB19" i="53"/>
  <c r="AC19" i="53"/>
  <c r="AD19" i="53"/>
  <c r="AE19" i="53"/>
  <c r="AF19" i="53"/>
  <c r="B20" i="53"/>
  <c r="C20" i="53"/>
  <c r="D20" i="53"/>
  <c r="E20" i="53"/>
  <c r="F20" i="53"/>
  <c r="G20" i="53"/>
  <c r="H20" i="53"/>
  <c r="I20" i="53"/>
  <c r="K20" i="53"/>
  <c r="L20" i="53"/>
  <c r="M20" i="53"/>
  <c r="N20" i="53"/>
  <c r="Q20" i="53"/>
  <c r="S20" i="53"/>
  <c r="T20" i="53"/>
  <c r="U20" i="53"/>
  <c r="V20" i="53"/>
  <c r="W20" i="53"/>
  <c r="X20" i="53"/>
  <c r="AA20" i="53"/>
  <c r="AB20" i="53"/>
  <c r="AC20" i="53"/>
  <c r="AD20" i="53"/>
  <c r="AE20" i="53"/>
  <c r="AF20" i="53"/>
  <c r="B21" i="53"/>
  <c r="C21" i="53"/>
  <c r="D21" i="53"/>
  <c r="E21" i="53"/>
  <c r="F21" i="53"/>
  <c r="G21" i="53"/>
  <c r="H21" i="53"/>
  <c r="I21" i="53"/>
  <c r="K21" i="53"/>
  <c r="L21" i="53"/>
  <c r="M21" i="53"/>
  <c r="N21" i="53"/>
  <c r="Q21" i="53"/>
  <c r="S21" i="53"/>
  <c r="T21" i="53"/>
  <c r="U21" i="53"/>
  <c r="V21" i="53"/>
  <c r="W21" i="53"/>
  <c r="X21" i="53"/>
  <c r="AA21" i="53"/>
  <c r="AB21" i="53"/>
  <c r="AC21" i="53"/>
  <c r="AD21" i="53"/>
  <c r="AE21" i="53"/>
  <c r="AF21" i="53"/>
  <c r="B22" i="53"/>
  <c r="C22" i="53"/>
  <c r="D22" i="53"/>
  <c r="E22" i="53"/>
  <c r="F22" i="53"/>
  <c r="G22" i="53"/>
  <c r="H22" i="53"/>
  <c r="I22" i="53"/>
  <c r="K22" i="53"/>
  <c r="L22" i="53"/>
  <c r="M22" i="53"/>
  <c r="N22" i="53"/>
  <c r="Q22" i="53"/>
  <c r="S22" i="53"/>
  <c r="T22" i="53"/>
  <c r="U22" i="53"/>
  <c r="V22" i="53"/>
  <c r="W22" i="53"/>
  <c r="X22" i="53"/>
  <c r="AA22" i="53"/>
  <c r="AB22" i="53"/>
  <c r="AC22" i="53"/>
  <c r="AD22" i="53"/>
  <c r="AE22" i="53"/>
  <c r="AF22" i="53"/>
  <c r="B23" i="53"/>
  <c r="C23" i="53"/>
  <c r="D23" i="53"/>
  <c r="E23" i="53"/>
  <c r="F23" i="53"/>
  <c r="G23" i="53"/>
  <c r="H23" i="53"/>
  <c r="I23" i="53"/>
  <c r="K23" i="53"/>
  <c r="L23" i="53"/>
  <c r="M23" i="53"/>
  <c r="N23" i="53"/>
  <c r="Q23" i="53"/>
  <c r="S23" i="53"/>
  <c r="T23" i="53"/>
  <c r="U23" i="53"/>
  <c r="V23" i="53"/>
  <c r="W23" i="53"/>
  <c r="X23" i="53"/>
  <c r="AA23" i="53"/>
  <c r="AB23" i="53"/>
  <c r="AC23" i="53"/>
  <c r="AD23" i="53"/>
  <c r="AE23" i="53"/>
  <c r="AF23" i="53"/>
  <c r="B24" i="53"/>
  <c r="C24" i="53"/>
  <c r="D24" i="53"/>
  <c r="E24" i="53"/>
  <c r="F24" i="53"/>
  <c r="G24" i="53"/>
  <c r="H24" i="53"/>
  <c r="I24" i="53"/>
  <c r="K24" i="53"/>
  <c r="L24" i="53"/>
  <c r="M24" i="53"/>
  <c r="N24" i="53"/>
  <c r="Q24" i="53"/>
  <c r="S24" i="53"/>
  <c r="T24" i="53"/>
  <c r="U24" i="53"/>
  <c r="V24" i="53"/>
  <c r="W24" i="53"/>
  <c r="X24" i="53"/>
  <c r="AA24" i="53"/>
  <c r="AB24" i="53"/>
  <c r="AC24" i="53"/>
  <c r="AD24" i="53"/>
  <c r="AE24" i="53"/>
  <c r="AF24" i="53"/>
  <c r="B25" i="53"/>
  <c r="C25" i="53"/>
  <c r="D25" i="53"/>
  <c r="E25" i="53"/>
  <c r="F25" i="53"/>
  <c r="G25" i="53"/>
  <c r="H25" i="53"/>
  <c r="I25" i="53"/>
  <c r="K25" i="53"/>
  <c r="L25" i="53"/>
  <c r="M25" i="53"/>
  <c r="N25" i="53"/>
  <c r="Q25" i="53"/>
  <c r="S25" i="53"/>
  <c r="T25" i="53"/>
  <c r="U25" i="53"/>
  <c r="V25" i="53"/>
  <c r="W25" i="53"/>
  <c r="X25" i="53"/>
  <c r="AA25" i="53"/>
  <c r="AB25" i="53"/>
  <c r="AC25" i="53"/>
  <c r="AD25" i="53"/>
  <c r="AE25" i="53"/>
  <c r="AF25" i="53"/>
  <c r="B26" i="53"/>
  <c r="C26" i="53"/>
  <c r="D26" i="53"/>
  <c r="E26" i="53"/>
  <c r="F26" i="53"/>
  <c r="G26" i="53"/>
  <c r="H26" i="53"/>
  <c r="I26" i="53"/>
  <c r="K26" i="53"/>
  <c r="L26" i="53"/>
  <c r="M26" i="53"/>
  <c r="N26" i="53"/>
  <c r="Q26" i="53"/>
  <c r="S26" i="53"/>
  <c r="T26" i="53"/>
  <c r="U26" i="53"/>
  <c r="V26" i="53"/>
  <c r="W26" i="53"/>
  <c r="X26" i="53"/>
  <c r="AA26" i="53"/>
  <c r="AB26" i="53"/>
  <c r="AC26" i="53"/>
  <c r="AD26" i="53"/>
  <c r="AE26" i="53"/>
  <c r="AF26" i="53"/>
  <c r="B27" i="53"/>
  <c r="C27" i="53"/>
  <c r="D27" i="53"/>
  <c r="E27" i="53"/>
  <c r="F27" i="53"/>
  <c r="G27" i="53"/>
  <c r="H27" i="53"/>
  <c r="I27" i="53"/>
  <c r="K27" i="53"/>
  <c r="L27" i="53"/>
  <c r="M27" i="53"/>
  <c r="N27" i="53"/>
  <c r="Q27" i="53"/>
  <c r="S27" i="53"/>
  <c r="T27" i="53"/>
  <c r="U27" i="53"/>
  <c r="V27" i="53"/>
  <c r="W27" i="53"/>
  <c r="X27" i="53"/>
  <c r="AA27" i="53"/>
  <c r="AB27" i="53"/>
  <c r="AC27" i="53"/>
  <c r="AD27" i="53"/>
  <c r="AE27" i="53"/>
  <c r="AF27" i="53"/>
  <c r="B28" i="53"/>
  <c r="C28" i="53"/>
  <c r="D28" i="53"/>
  <c r="E28" i="53"/>
  <c r="F28" i="53"/>
  <c r="G28" i="53"/>
  <c r="H28" i="53"/>
  <c r="I28" i="53"/>
  <c r="K28" i="53"/>
  <c r="L28" i="53"/>
  <c r="M28" i="53"/>
  <c r="N28" i="53"/>
  <c r="Q28" i="53"/>
  <c r="S28" i="53"/>
  <c r="T28" i="53"/>
  <c r="U28" i="53"/>
  <c r="V28" i="53"/>
  <c r="W28" i="53"/>
  <c r="X28" i="53"/>
  <c r="AA28" i="53"/>
  <c r="AB28" i="53"/>
  <c r="AC28" i="53"/>
  <c r="AD28" i="53"/>
  <c r="AE28" i="53"/>
  <c r="AF28" i="53"/>
  <c r="B29" i="53"/>
  <c r="C29" i="53"/>
  <c r="D29" i="53"/>
  <c r="E29" i="53"/>
  <c r="F29" i="53"/>
  <c r="G29" i="53"/>
  <c r="H29" i="53"/>
  <c r="I29" i="53"/>
  <c r="K29" i="53"/>
  <c r="L29" i="53"/>
  <c r="M29" i="53"/>
  <c r="N29" i="53"/>
  <c r="Q29" i="53"/>
  <c r="S29" i="53"/>
  <c r="T29" i="53"/>
  <c r="U29" i="53"/>
  <c r="V29" i="53"/>
  <c r="W29" i="53"/>
  <c r="X29" i="53"/>
  <c r="AA29" i="53"/>
  <c r="AB29" i="53"/>
  <c r="AC29" i="53"/>
  <c r="AD29" i="53"/>
  <c r="AE29" i="53"/>
  <c r="AF29" i="53"/>
  <c r="B30" i="53"/>
  <c r="C30" i="53"/>
  <c r="D30" i="53"/>
  <c r="E30" i="53"/>
  <c r="F30" i="53"/>
  <c r="G30" i="53"/>
  <c r="H30" i="53"/>
  <c r="I30" i="53"/>
  <c r="K30" i="53"/>
  <c r="L30" i="53"/>
  <c r="M30" i="53"/>
  <c r="N30" i="53"/>
  <c r="Q30" i="53"/>
  <c r="S30" i="53"/>
  <c r="T30" i="53"/>
  <c r="U30" i="53"/>
  <c r="V30" i="53"/>
  <c r="W30" i="53"/>
  <c r="X30" i="53"/>
  <c r="AA30" i="53"/>
  <c r="AB30" i="53"/>
  <c r="AC30" i="53"/>
  <c r="AD30" i="53"/>
  <c r="AE30" i="53"/>
  <c r="AF30" i="53"/>
  <c r="B31" i="53"/>
  <c r="C31" i="53"/>
  <c r="D31" i="53"/>
  <c r="E31" i="53"/>
  <c r="F31" i="53"/>
  <c r="G31" i="53"/>
  <c r="H31" i="53"/>
  <c r="I31" i="53"/>
  <c r="K31" i="53"/>
  <c r="L31" i="53"/>
  <c r="M31" i="53"/>
  <c r="N31" i="53"/>
  <c r="Q31" i="53"/>
  <c r="S31" i="53"/>
  <c r="T31" i="53"/>
  <c r="U31" i="53"/>
  <c r="V31" i="53"/>
  <c r="W31" i="53"/>
  <c r="X31" i="53"/>
  <c r="AA31" i="53"/>
  <c r="AB31" i="53"/>
  <c r="AC31" i="53"/>
  <c r="AD31" i="53"/>
  <c r="AE31" i="53"/>
  <c r="AF31" i="53"/>
  <c r="B32" i="53"/>
  <c r="C32" i="53"/>
  <c r="D32" i="53"/>
  <c r="E32" i="53"/>
  <c r="F32" i="53"/>
  <c r="G32" i="53"/>
  <c r="H32" i="53"/>
  <c r="I32" i="53"/>
  <c r="K32" i="53"/>
  <c r="L32" i="53"/>
  <c r="M32" i="53"/>
  <c r="N32" i="53"/>
  <c r="Q32" i="53"/>
  <c r="S32" i="53"/>
  <c r="T32" i="53"/>
  <c r="U32" i="53"/>
  <c r="V32" i="53"/>
  <c r="W32" i="53"/>
  <c r="X32" i="53"/>
  <c r="AA32" i="53"/>
  <c r="AB32" i="53"/>
  <c r="AC32" i="53"/>
  <c r="AD32" i="53"/>
  <c r="AE32" i="53"/>
  <c r="AF32" i="53"/>
  <c r="B33" i="53"/>
  <c r="C33" i="53"/>
  <c r="D33" i="53"/>
  <c r="E33" i="53"/>
  <c r="F33" i="53"/>
  <c r="G33" i="53"/>
  <c r="H33" i="53"/>
  <c r="I33" i="53"/>
  <c r="K33" i="53"/>
  <c r="L33" i="53"/>
  <c r="M33" i="53"/>
  <c r="N33" i="53"/>
  <c r="Q33" i="53"/>
  <c r="S33" i="53"/>
  <c r="T33" i="53"/>
  <c r="U33" i="53"/>
  <c r="V33" i="53"/>
  <c r="W33" i="53"/>
  <c r="X33" i="53"/>
  <c r="AA33" i="53"/>
  <c r="AB33" i="53"/>
  <c r="AC33" i="53"/>
  <c r="AD33" i="53"/>
  <c r="AE33" i="53"/>
  <c r="AF33" i="53"/>
  <c r="B34" i="53"/>
  <c r="C34" i="53"/>
  <c r="D34" i="53"/>
  <c r="E34" i="53"/>
  <c r="F34" i="53"/>
  <c r="G34" i="53"/>
  <c r="H34" i="53"/>
  <c r="I34" i="53"/>
  <c r="K34" i="53"/>
  <c r="L34" i="53"/>
  <c r="M34" i="53"/>
  <c r="N34" i="53"/>
  <c r="Q34" i="53"/>
  <c r="S34" i="53"/>
  <c r="T34" i="53"/>
  <c r="U34" i="53"/>
  <c r="V34" i="53"/>
  <c r="W34" i="53"/>
  <c r="X34" i="53"/>
  <c r="AA34" i="53"/>
  <c r="AB34" i="53"/>
  <c r="AC34" i="53"/>
  <c r="AD34" i="53"/>
  <c r="AE34" i="53"/>
  <c r="AF34" i="53"/>
  <c r="B35" i="53"/>
  <c r="C35" i="53"/>
  <c r="D35" i="53"/>
  <c r="E35" i="53"/>
  <c r="F35" i="53"/>
  <c r="G35" i="53"/>
  <c r="H35" i="53"/>
  <c r="I35" i="53"/>
  <c r="K35" i="53"/>
  <c r="L35" i="53"/>
  <c r="M35" i="53"/>
  <c r="N35" i="53"/>
  <c r="Q35" i="53"/>
  <c r="S35" i="53"/>
  <c r="T35" i="53"/>
  <c r="U35" i="53"/>
  <c r="V35" i="53"/>
  <c r="W35" i="53"/>
  <c r="X35" i="53"/>
  <c r="AA35" i="53"/>
  <c r="AB35" i="53"/>
  <c r="AC35" i="53"/>
  <c r="AD35" i="53"/>
  <c r="AE35" i="53"/>
  <c r="AF35" i="53"/>
  <c r="B36" i="53"/>
  <c r="C36" i="53"/>
  <c r="D36" i="53"/>
  <c r="E36" i="53"/>
  <c r="F36" i="53"/>
  <c r="G36" i="53"/>
  <c r="H36" i="53"/>
  <c r="I36" i="53"/>
  <c r="K36" i="53"/>
  <c r="L36" i="53"/>
  <c r="M36" i="53"/>
  <c r="N36" i="53"/>
  <c r="Q36" i="53"/>
  <c r="S36" i="53"/>
  <c r="T36" i="53"/>
  <c r="U36" i="53"/>
  <c r="V36" i="53"/>
  <c r="W36" i="53"/>
  <c r="X36" i="53"/>
  <c r="AA36" i="53"/>
  <c r="AB36" i="53"/>
  <c r="AC36" i="53"/>
  <c r="AD36" i="53"/>
  <c r="AE36" i="53"/>
  <c r="AF36" i="53"/>
  <c r="B37" i="53"/>
  <c r="C37" i="53"/>
  <c r="D37" i="53"/>
  <c r="E37" i="53"/>
  <c r="F37" i="53"/>
  <c r="G37" i="53"/>
  <c r="H37" i="53"/>
  <c r="I37" i="53"/>
  <c r="K37" i="53"/>
  <c r="L37" i="53"/>
  <c r="M37" i="53"/>
  <c r="N37" i="53"/>
  <c r="Q37" i="53"/>
  <c r="S37" i="53"/>
  <c r="T37" i="53"/>
  <c r="U37" i="53"/>
  <c r="V37" i="53"/>
  <c r="W37" i="53"/>
  <c r="X37" i="53"/>
  <c r="AA37" i="53"/>
  <c r="AB37" i="53"/>
  <c r="AC37" i="53"/>
  <c r="AD37" i="53"/>
  <c r="AE37" i="53"/>
  <c r="AF37" i="53"/>
  <c r="B38" i="53"/>
  <c r="C38" i="53"/>
  <c r="D38" i="53"/>
  <c r="E38" i="53"/>
  <c r="F38" i="53"/>
  <c r="G38" i="53"/>
  <c r="H38" i="53"/>
  <c r="I38" i="53"/>
  <c r="K38" i="53"/>
  <c r="L38" i="53"/>
  <c r="M38" i="53"/>
  <c r="N38" i="53"/>
  <c r="Q38" i="53"/>
  <c r="S38" i="53"/>
  <c r="T38" i="53"/>
  <c r="U38" i="53"/>
  <c r="V38" i="53"/>
  <c r="W38" i="53"/>
  <c r="X38" i="53"/>
  <c r="AA38" i="53"/>
  <c r="AB38" i="53"/>
  <c r="AC38" i="53"/>
  <c r="AD38" i="53"/>
  <c r="AE38" i="53"/>
  <c r="AF38" i="53"/>
  <c r="B39" i="53"/>
  <c r="C39" i="53"/>
  <c r="D39" i="53"/>
  <c r="E39" i="53"/>
  <c r="F39" i="53"/>
  <c r="G39" i="53"/>
  <c r="H39" i="53"/>
  <c r="I39" i="53"/>
  <c r="K39" i="53"/>
  <c r="L39" i="53"/>
  <c r="M39" i="53"/>
  <c r="N39" i="53"/>
  <c r="Q39" i="53"/>
  <c r="S39" i="53"/>
  <c r="T39" i="53"/>
  <c r="U39" i="53"/>
  <c r="V39" i="53"/>
  <c r="W39" i="53"/>
  <c r="X39" i="53"/>
  <c r="AA39" i="53"/>
  <c r="AB39" i="53"/>
  <c r="AC39" i="53"/>
  <c r="AD39" i="53"/>
  <c r="AE39" i="53"/>
  <c r="AF39" i="53"/>
  <c r="B40" i="53"/>
  <c r="C40" i="53"/>
  <c r="D40" i="53"/>
  <c r="E40" i="53"/>
  <c r="F40" i="53"/>
  <c r="G40" i="53"/>
  <c r="H40" i="53"/>
  <c r="I40" i="53"/>
  <c r="K40" i="53"/>
  <c r="L40" i="53"/>
  <c r="M40" i="53"/>
  <c r="N40" i="53"/>
  <c r="Q40" i="53"/>
  <c r="S40" i="53"/>
  <c r="T40" i="53"/>
  <c r="U40" i="53"/>
  <c r="V40" i="53"/>
  <c r="W40" i="53"/>
  <c r="X40" i="53"/>
  <c r="AA40" i="53"/>
  <c r="AB40" i="53"/>
  <c r="AC40" i="53"/>
  <c r="AD40" i="53"/>
  <c r="AE40" i="53"/>
  <c r="AF40" i="53"/>
  <c r="B41" i="53"/>
  <c r="C41" i="53"/>
  <c r="D41" i="53"/>
  <c r="E41" i="53"/>
  <c r="F41" i="53"/>
  <c r="G41" i="53"/>
  <c r="H41" i="53"/>
  <c r="I41" i="53"/>
  <c r="K41" i="53"/>
  <c r="L41" i="53"/>
  <c r="M41" i="53"/>
  <c r="N41" i="53"/>
  <c r="Q41" i="53"/>
  <c r="S41" i="53"/>
  <c r="T41" i="53"/>
  <c r="U41" i="53"/>
  <c r="V41" i="53"/>
  <c r="W41" i="53"/>
  <c r="X41" i="53"/>
  <c r="AA41" i="53"/>
  <c r="AB41" i="53"/>
  <c r="AC41" i="53"/>
  <c r="AD41" i="53"/>
  <c r="AE41" i="53"/>
  <c r="AF41" i="53"/>
  <c r="B42" i="53"/>
  <c r="C42" i="53"/>
  <c r="D42" i="53"/>
  <c r="E42" i="53"/>
  <c r="F42" i="53"/>
  <c r="G42" i="53"/>
  <c r="H42" i="53"/>
  <c r="I42" i="53"/>
  <c r="K42" i="53"/>
  <c r="L42" i="53"/>
  <c r="M42" i="53"/>
  <c r="N42" i="53"/>
  <c r="Q42" i="53"/>
  <c r="S42" i="53"/>
  <c r="T42" i="53"/>
  <c r="U42" i="53"/>
  <c r="V42" i="53"/>
  <c r="W42" i="53"/>
  <c r="X42" i="53"/>
  <c r="AA42" i="53"/>
  <c r="AB42" i="53"/>
  <c r="AC42" i="53"/>
  <c r="AD42" i="53"/>
  <c r="AE42" i="53"/>
  <c r="AF42" i="53"/>
  <c r="B43" i="53"/>
  <c r="C43" i="53"/>
  <c r="D43" i="53"/>
  <c r="E43" i="53"/>
  <c r="F43" i="53"/>
  <c r="G43" i="53"/>
  <c r="H43" i="53"/>
  <c r="I43" i="53"/>
  <c r="K43" i="53"/>
  <c r="L43" i="53"/>
  <c r="M43" i="53"/>
  <c r="N43" i="53"/>
  <c r="Q43" i="53"/>
  <c r="S43" i="53"/>
  <c r="T43" i="53"/>
  <c r="U43" i="53"/>
  <c r="V43" i="53"/>
  <c r="W43" i="53"/>
  <c r="X43" i="53"/>
  <c r="AA43" i="53"/>
  <c r="AB43" i="53"/>
  <c r="AC43" i="53"/>
  <c r="AD43" i="53"/>
  <c r="AE43" i="53"/>
  <c r="AF43" i="53"/>
  <c r="B44" i="53"/>
  <c r="C44" i="53"/>
  <c r="D44" i="53"/>
  <c r="E44" i="53"/>
  <c r="F44" i="53"/>
  <c r="G44" i="53"/>
  <c r="H44" i="53"/>
  <c r="I44" i="53"/>
  <c r="K44" i="53"/>
  <c r="L44" i="53"/>
  <c r="M44" i="53"/>
  <c r="N44" i="53"/>
  <c r="Q44" i="53"/>
  <c r="S44" i="53"/>
  <c r="T44" i="53"/>
  <c r="U44" i="53"/>
  <c r="V44" i="53"/>
  <c r="W44" i="53"/>
  <c r="X44" i="53"/>
  <c r="AA44" i="53"/>
  <c r="AB44" i="53"/>
  <c r="AC44" i="53"/>
  <c r="AD44" i="53"/>
  <c r="AE44" i="53"/>
  <c r="AF44" i="53"/>
  <c r="B45" i="53"/>
  <c r="C45" i="53"/>
  <c r="D45" i="53"/>
  <c r="E45" i="53"/>
  <c r="F45" i="53"/>
  <c r="G45" i="53"/>
  <c r="H45" i="53"/>
  <c r="I45" i="53"/>
  <c r="K45" i="53"/>
  <c r="L45" i="53"/>
  <c r="M45" i="53"/>
  <c r="N45" i="53"/>
  <c r="Q45" i="53"/>
  <c r="S45" i="53"/>
  <c r="T45" i="53"/>
  <c r="U45" i="53"/>
  <c r="V45" i="53"/>
  <c r="W45" i="53"/>
  <c r="X45" i="53"/>
  <c r="AA45" i="53"/>
  <c r="AB45" i="53"/>
  <c r="AC45" i="53"/>
  <c r="AD45" i="53"/>
  <c r="AE45" i="53"/>
  <c r="AF45" i="53"/>
  <c r="B46" i="53"/>
  <c r="C46" i="53"/>
  <c r="D46" i="53"/>
  <c r="E46" i="53"/>
  <c r="F46" i="53"/>
  <c r="G46" i="53"/>
  <c r="H46" i="53"/>
  <c r="I46" i="53"/>
  <c r="K46" i="53"/>
  <c r="L46" i="53"/>
  <c r="M46" i="53"/>
  <c r="N46" i="53"/>
  <c r="Q46" i="53"/>
  <c r="S46" i="53"/>
  <c r="T46" i="53"/>
  <c r="U46" i="53"/>
  <c r="V46" i="53"/>
  <c r="W46" i="53"/>
  <c r="X46" i="53"/>
  <c r="AA46" i="53"/>
  <c r="AB46" i="53"/>
  <c r="AC46" i="53"/>
  <c r="AD46" i="53"/>
  <c r="AE46" i="53"/>
  <c r="AF46" i="53"/>
  <c r="B47" i="53"/>
  <c r="C47" i="53"/>
  <c r="D47" i="53"/>
  <c r="E47" i="53"/>
  <c r="F47" i="53"/>
  <c r="G47" i="53"/>
  <c r="H47" i="53"/>
  <c r="I47" i="53"/>
  <c r="K47" i="53"/>
  <c r="L47" i="53"/>
  <c r="M47" i="53"/>
  <c r="N47" i="53"/>
  <c r="Q47" i="53"/>
  <c r="S47" i="53"/>
  <c r="T47" i="53"/>
  <c r="U47" i="53"/>
  <c r="V47" i="53"/>
  <c r="W47" i="53"/>
  <c r="X47" i="53"/>
  <c r="AA47" i="53"/>
  <c r="AB47" i="53"/>
  <c r="AC47" i="53"/>
  <c r="AD47" i="53"/>
  <c r="AE47" i="53"/>
  <c r="AF47" i="53"/>
  <c r="B48" i="53"/>
  <c r="C48" i="53"/>
  <c r="D48" i="53"/>
  <c r="E48" i="53"/>
  <c r="F48" i="53"/>
  <c r="G48" i="53"/>
  <c r="H48" i="53"/>
  <c r="I48" i="53"/>
  <c r="K48" i="53"/>
  <c r="L48" i="53"/>
  <c r="M48" i="53"/>
  <c r="N48" i="53"/>
  <c r="Q48" i="53"/>
  <c r="S48" i="53"/>
  <c r="T48" i="53"/>
  <c r="U48" i="53"/>
  <c r="V48" i="53"/>
  <c r="W48" i="53"/>
  <c r="X48" i="53"/>
  <c r="AA48" i="53"/>
  <c r="AB48" i="53"/>
  <c r="AC48" i="53"/>
  <c r="AD48" i="53"/>
  <c r="AE48" i="53"/>
  <c r="AF48" i="53"/>
  <c r="B49" i="53"/>
  <c r="C49" i="53"/>
  <c r="D49" i="53"/>
  <c r="E49" i="53"/>
  <c r="F49" i="53"/>
  <c r="G49" i="53"/>
  <c r="H49" i="53"/>
  <c r="I49" i="53"/>
  <c r="K49" i="53"/>
  <c r="L49" i="53"/>
  <c r="M49" i="53"/>
  <c r="N49" i="53"/>
  <c r="Q49" i="53"/>
  <c r="S49" i="53"/>
  <c r="T49" i="53"/>
  <c r="U49" i="53"/>
  <c r="V49" i="53"/>
  <c r="W49" i="53"/>
  <c r="X49" i="53"/>
  <c r="AA49" i="53"/>
  <c r="AB49" i="53"/>
  <c r="AC49" i="53"/>
  <c r="AD49" i="53"/>
  <c r="AE49" i="53"/>
  <c r="AF49" i="53"/>
  <c r="B50" i="53"/>
  <c r="C50" i="53"/>
  <c r="D50" i="53"/>
  <c r="E50" i="53"/>
  <c r="F50" i="53"/>
  <c r="G50" i="53"/>
  <c r="H50" i="53"/>
  <c r="I50" i="53"/>
  <c r="K50" i="53"/>
  <c r="L50" i="53"/>
  <c r="M50" i="53"/>
  <c r="N50" i="53"/>
  <c r="Q50" i="53"/>
  <c r="S50" i="53"/>
  <c r="T50" i="53"/>
  <c r="U50" i="53"/>
  <c r="V50" i="53"/>
  <c r="W50" i="53"/>
  <c r="X50" i="53"/>
  <c r="AA50" i="53"/>
  <c r="AB50" i="53"/>
  <c r="AC50" i="53"/>
  <c r="AD50" i="53"/>
  <c r="AE50" i="53"/>
  <c r="AF50" i="53"/>
  <c r="B51" i="53"/>
  <c r="C51" i="53"/>
  <c r="D51" i="53"/>
  <c r="E51" i="53"/>
  <c r="F51" i="53"/>
  <c r="G51" i="53"/>
  <c r="H51" i="53"/>
  <c r="I51" i="53"/>
  <c r="K51" i="53"/>
  <c r="L51" i="53"/>
  <c r="M51" i="53"/>
  <c r="N51" i="53"/>
  <c r="Q51" i="53"/>
  <c r="S51" i="53"/>
  <c r="T51" i="53"/>
  <c r="U51" i="53"/>
  <c r="V51" i="53"/>
  <c r="W51" i="53"/>
  <c r="X51" i="53"/>
  <c r="AA51" i="53"/>
  <c r="AB51" i="53"/>
  <c r="AC51" i="53"/>
  <c r="AD51" i="53"/>
  <c r="AE51" i="53"/>
  <c r="AF51" i="53"/>
  <c r="B52" i="53"/>
  <c r="C52" i="53"/>
  <c r="D52" i="53"/>
  <c r="E52" i="53"/>
  <c r="F52" i="53"/>
  <c r="G52" i="53"/>
  <c r="H52" i="53"/>
  <c r="I52" i="53"/>
  <c r="K52" i="53"/>
  <c r="L52" i="53"/>
  <c r="M52" i="53"/>
  <c r="N52" i="53"/>
  <c r="Q52" i="53"/>
  <c r="S52" i="53"/>
  <c r="T52" i="53"/>
  <c r="U52" i="53"/>
  <c r="V52" i="53"/>
  <c r="W52" i="53"/>
  <c r="X52" i="53"/>
  <c r="AA52" i="53"/>
  <c r="AB52" i="53"/>
  <c r="AC52" i="53"/>
  <c r="AD52" i="53"/>
  <c r="AE52" i="53"/>
  <c r="AF52" i="53"/>
  <c r="B53" i="53"/>
  <c r="C53" i="53"/>
  <c r="D53" i="53"/>
  <c r="E53" i="53"/>
  <c r="F53" i="53"/>
  <c r="G53" i="53"/>
  <c r="H53" i="53"/>
  <c r="I53" i="53"/>
  <c r="K53" i="53"/>
  <c r="L53" i="53"/>
  <c r="M53" i="53"/>
  <c r="N53" i="53"/>
  <c r="Q53" i="53"/>
  <c r="S53" i="53"/>
  <c r="T53" i="53"/>
  <c r="U53" i="53"/>
  <c r="V53" i="53"/>
  <c r="W53" i="53"/>
  <c r="X53" i="53"/>
  <c r="AA53" i="53"/>
  <c r="AB53" i="53"/>
  <c r="AC53" i="53"/>
  <c r="AD53" i="53"/>
  <c r="AE53" i="53"/>
  <c r="AF53" i="53"/>
  <c r="B54" i="53"/>
  <c r="C54" i="53"/>
  <c r="D54" i="53"/>
  <c r="E54" i="53"/>
  <c r="F54" i="53"/>
  <c r="G54" i="53"/>
  <c r="H54" i="53"/>
  <c r="I54" i="53"/>
  <c r="K54" i="53"/>
  <c r="L54" i="53"/>
  <c r="M54" i="53"/>
  <c r="N54" i="53"/>
  <c r="Q54" i="53"/>
  <c r="S54" i="53"/>
  <c r="T54" i="53"/>
  <c r="U54" i="53"/>
  <c r="V54" i="53"/>
  <c r="W54" i="53"/>
  <c r="X54" i="53"/>
  <c r="AA54" i="53"/>
  <c r="AB54" i="53"/>
  <c r="AC54" i="53"/>
  <c r="AD54" i="53"/>
  <c r="AE54" i="53"/>
  <c r="AF54" i="53"/>
  <c r="B55" i="53"/>
  <c r="C55" i="53"/>
  <c r="D55" i="53"/>
  <c r="E55" i="53"/>
  <c r="F55" i="53"/>
  <c r="G55" i="53"/>
  <c r="H55" i="53"/>
  <c r="I55" i="53"/>
  <c r="K55" i="53"/>
  <c r="L55" i="53"/>
  <c r="M55" i="53"/>
  <c r="N55" i="53"/>
  <c r="Q55" i="53"/>
  <c r="S55" i="53"/>
  <c r="T55" i="53"/>
  <c r="U55" i="53"/>
  <c r="V55" i="53"/>
  <c r="W55" i="53"/>
  <c r="X55" i="53"/>
  <c r="AA55" i="53"/>
  <c r="AB55" i="53"/>
  <c r="AC55" i="53"/>
  <c r="AD55" i="53"/>
  <c r="AE55" i="53"/>
  <c r="AF55" i="53"/>
  <c r="B56" i="53"/>
  <c r="C56" i="53"/>
  <c r="D56" i="53"/>
  <c r="E56" i="53"/>
  <c r="F56" i="53"/>
  <c r="G56" i="53"/>
  <c r="H56" i="53"/>
  <c r="I56" i="53"/>
  <c r="K56" i="53"/>
  <c r="L56" i="53"/>
  <c r="M56" i="53"/>
  <c r="N56" i="53"/>
  <c r="Q56" i="53"/>
  <c r="S56" i="53"/>
  <c r="T56" i="53"/>
  <c r="U56" i="53"/>
  <c r="V56" i="53"/>
  <c r="W56" i="53"/>
  <c r="X56" i="53"/>
  <c r="AA56" i="53"/>
  <c r="AB56" i="53"/>
  <c r="AC56" i="53"/>
  <c r="AD56" i="53"/>
  <c r="AE56" i="53"/>
  <c r="AF56" i="53"/>
  <c r="B57" i="53"/>
  <c r="C57" i="53"/>
  <c r="D57" i="53"/>
  <c r="E57" i="53"/>
  <c r="F57" i="53"/>
  <c r="G57" i="53"/>
  <c r="H57" i="53"/>
  <c r="I57" i="53"/>
  <c r="K57" i="53"/>
  <c r="L57" i="53"/>
  <c r="M57" i="53"/>
  <c r="N57" i="53"/>
  <c r="Q57" i="53"/>
  <c r="S57" i="53"/>
  <c r="T57" i="53"/>
  <c r="U57" i="53"/>
  <c r="V57" i="53"/>
  <c r="W57" i="53"/>
  <c r="X57" i="53"/>
  <c r="AA57" i="53"/>
  <c r="AB57" i="53"/>
  <c r="AC57" i="53"/>
  <c r="AD57" i="53"/>
  <c r="AE57" i="53"/>
  <c r="AF57" i="53"/>
  <c r="B58" i="53"/>
  <c r="C58" i="53"/>
  <c r="D58" i="53"/>
  <c r="E58" i="53"/>
  <c r="F58" i="53"/>
  <c r="G58" i="53"/>
  <c r="H58" i="53"/>
  <c r="I58" i="53"/>
  <c r="K58" i="53"/>
  <c r="L58" i="53"/>
  <c r="M58" i="53"/>
  <c r="N58" i="53"/>
  <c r="Q58" i="53"/>
  <c r="S58" i="53"/>
  <c r="T58" i="53"/>
  <c r="U58" i="53"/>
  <c r="V58" i="53"/>
  <c r="W58" i="53"/>
  <c r="X58" i="53"/>
  <c r="AA58" i="53"/>
  <c r="AB58" i="53"/>
  <c r="AC58" i="53"/>
  <c r="AD58" i="53"/>
  <c r="AE58" i="53"/>
  <c r="AF58" i="53"/>
  <c r="B59" i="53"/>
  <c r="C59" i="53"/>
  <c r="D59" i="53"/>
  <c r="E59" i="53"/>
  <c r="F59" i="53"/>
  <c r="G59" i="53"/>
  <c r="H59" i="53"/>
  <c r="I59" i="53"/>
  <c r="K59" i="53"/>
  <c r="L59" i="53"/>
  <c r="M59" i="53"/>
  <c r="N59" i="53"/>
  <c r="Q59" i="53"/>
  <c r="S59" i="53"/>
  <c r="T59" i="53"/>
  <c r="U59" i="53"/>
  <c r="V59" i="53"/>
  <c r="W59" i="53"/>
  <c r="X59" i="53"/>
  <c r="AA59" i="53"/>
  <c r="AB59" i="53"/>
  <c r="AC59" i="53"/>
  <c r="AD59" i="53"/>
  <c r="AE59" i="53"/>
  <c r="AF59" i="53"/>
  <c r="B60" i="53"/>
  <c r="C60" i="53"/>
  <c r="D60" i="53"/>
  <c r="E60" i="53"/>
  <c r="F60" i="53"/>
  <c r="G60" i="53"/>
  <c r="H60" i="53"/>
  <c r="I60" i="53"/>
  <c r="K60" i="53"/>
  <c r="L60" i="53"/>
  <c r="M60" i="53"/>
  <c r="N60" i="53"/>
  <c r="Q60" i="53"/>
  <c r="S60" i="53"/>
  <c r="T60" i="53"/>
  <c r="U60" i="53"/>
  <c r="V60" i="53"/>
  <c r="W60" i="53"/>
  <c r="X60" i="53"/>
  <c r="AA60" i="53"/>
  <c r="AB60" i="53"/>
  <c r="AC60" i="53"/>
  <c r="AD60" i="53"/>
  <c r="AE60" i="53"/>
  <c r="AF60" i="53"/>
  <c r="B61" i="53"/>
  <c r="C61" i="53"/>
  <c r="D61" i="53"/>
  <c r="E61" i="53"/>
  <c r="F61" i="53"/>
  <c r="G61" i="53"/>
  <c r="H61" i="53"/>
  <c r="I61" i="53"/>
  <c r="K61" i="53"/>
  <c r="L61" i="53"/>
  <c r="M61" i="53"/>
  <c r="N61" i="53"/>
  <c r="Q61" i="53"/>
  <c r="S61" i="53"/>
  <c r="T61" i="53"/>
  <c r="U61" i="53"/>
  <c r="V61" i="53"/>
  <c r="W61" i="53"/>
  <c r="X61" i="53"/>
  <c r="AA61" i="53"/>
  <c r="AB61" i="53"/>
  <c r="AC61" i="53"/>
  <c r="AD61" i="53"/>
  <c r="AE61" i="53"/>
  <c r="AF61" i="53"/>
  <c r="B62" i="53"/>
  <c r="C62" i="53"/>
  <c r="D62" i="53"/>
  <c r="E62" i="53"/>
  <c r="F62" i="53"/>
  <c r="G62" i="53"/>
  <c r="H62" i="53"/>
  <c r="I62" i="53"/>
  <c r="K62" i="53"/>
  <c r="L62" i="53"/>
  <c r="M62" i="53"/>
  <c r="N62" i="53"/>
  <c r="Q62" i="53"/>
  <c r="S62" i="53"/>
  <c r="T62" i="53"/>
  <c r="U62" i="53"/>
  <c r="V62" i="53"/>
  <c r="W62" i="53"/>
  <c r="X62" i="53"/>
  <c r="AA62" i="53"/>
  <c r="AB62" i="53"/>
  <c r="AC62" i="53"/>
  <c r="AD62" i="53"/>
  <c r="AE62" i="53"/>
  <c r="AF62" i="53"/>
  <c r="B63" i="53"/>
  <c r="C63" i="53"/>
  <c r="D63" i="53"/>
  <c r="E63" i="53"/>
  <c r="F63" i="53"/>
  <c r="G63" i="53"/>
  <c r="H63" i="53"/>
  <c r="I63" i="53"/>
  <c r="K63" i="53"/>
  <c r="L63" i="53"/>
  <c r="M63" i="53"/>
  <c r="N63" i="53"/>
  <c r="Q63" i="53"/>
  <c r="S63" i="53"/>
  <c r="T63" i="53"/>
  <c r="U63" i="53"/>
  <c r="V63" i="53"/>
  <c r="W63" i="53"/>
  <c r="X63" i="53"/>
  <c r="AA63" i="53"/>
  <c r="AB63" i="53"/>
  <c r="AC63" i="53"/>
  <c r="AD63" i="53"/>
  <c r="AE63" i="53"/>
  <c r="AF63" i="53"/>
  <c r="B64" i="53"/>
  <c r="C64" i="53"/>
  <c r="D64" i="53"/>
  <c r="E64" i="53"/>
  <c r="F64" i="53"/>
  <c r="G64" i="53"/>
  <c r="H64" i="53"/>
  <c r="I64" i="53"/>
  <c r="K64" i="53"/>
  <c r="L64" i="53"/>
  <c r="M64" i="53"/>
  <c r="N64" i="53"/>
  <c r="Q64" i="53"/>
  <c r="S64" i="53"/>
  <c r="T64" i="53"/>
  <c r="U64" i="53"/>
  <c r="V64" i="53"/>
  <c r="W64" i="53"/>
  <c r="X64" i="53"/>
  <c r="AA64" i="53"/>
  <c r="AB64" i="53"/>
  <c r="AC64" i="53"/>
  <c r="AD64" i="53"/>
  <c r="AE64" i="53"/>
  <c r="AF64" i="53"/>
  <c r="B65" i="53"/>
  <c r="C65" i="53"/>
  <c r="D65" i="53"/>
  <c r="E65" i="53"/>
  <c r="F65" i="53"/>
  <c r="G65" i="53"/>
  <c r="H65" i="53"/>
  <c r="I65" i="53"/>
  <c r="K65" i="53"/>
  <c r="L65" i="53"/>
  <c r="M65" i="53"/>
  <c r="N65" i="53"/>
  <c r="Q65" i="53"/>
  <c r="S65" i="53"/>
  <c r="T65" i="53"/>
  <c r="U65" i="53"/>
  <c r="V65" i="53"/>
  <c r="W65" i="53"/>
  <c r="X65" i="53"/>
  <c r="AA65" i="53"/>
  <c r="AB65" i="53"/>
  <c r="AC65" i="53"/>
  <c r="AD65" i="53"/>
  <c r="AE65" i="53"/>
  <c r="AF65" i="53"/>
  <c r="B66" i="53"/>
  <c r="C66" i="53"/>
  <c r="D66" i="53"/>
  <c r="E66" i="53"/>
  <c r="F66" i="53"/>
  <c r="G66" i="53"/>
  <c r="H66" i="53"/>
  <c r="I66" i="53"/>
  <c r="K66" i="53"/>
  <c r="L66" i="53"/>
  <c r="M66" i="53"/>
  <c r="N66" i="53"/>
  <c r="Q66" i="53"/>
  <c r="S66" i="53"/>
  <c r="T66" i="53"/>
  <c r="U66" i="53"/>
  <c r="V66" i="53"/>
  <c r="W66" i="53"/>
  <c r="X66" i="53"/>
  <c r="AA66" i="53"/>
  <c r="AB66" i="53"/>
  <c r="AC66" i="53"/>
  <c r="AD66" i="53"/>
  <c r="AE66" i="53"/>
  <c r="AF66" i="53"/>
  <c r="B67" i="53"/>
  <c r="C67" i="53"/>
  <c r="D67" i="53"/>
  <c r="E67" i="53"/>
  <c r="F67" i="53"/>
  <c r="G67" i="53"/>
  <c r="H67" i="53"/>
  <c r="I67" i="53"/>
  <c r="K67" i="53"/>
  <c r="L67" i="53"/>
  <c r="M67" i="53"/>
  <c r="N67" i="53"/>
  <c r="Q67" i="53"/>
  <c r="S67" i="53"/>
  <c r="T67" i="53"/>
  <c r="U67" i="53"/>
  <c r="V67" i="53"/>
  <c r="W67" i="53"/>
  <c r="X67" i="53"/>
  <c r="AA67" i="53"/>
  <c r="AB67" i="53"/>
  <c r="AC67" i="53"/>
  <c r="AD67" i="53"/>
  <c r="AE67" i="53"/>
  <c r="AF67" i="53"/>
  <c r="B68" i="53"/>
  <c r="C68" i="53"/>
  <c r="D68" i="53"/>
  <c r="E68" i="53"/>
  <c r="F68" i="53"/>
  <c r="G68" i="53"/>
  <c r="H68" i="53"/>
  <c r="I68" i="53"/>
  <c r="K68" i="53"/>
  <c r="L68" i="53"/>
  <c r="M68" i="53"/>
  <c r="N68" i="53"/>
  <c r="Q68" i="53"/>
  <c r="S68" i="53"/>
  <c r="T68" i="53"/>
  <c r="U68" i="53"/>
  <c r="V68" i="53"/>
  <c r="W68" i="53"/>
  <c r="X68" i="53"/>
  <c r="AA68" i="53"/>
  <c r="AB68" i="53"/>
  <c r="AC68" i="53"/>
  <c r="AD68" i="53"/>
  <c r="AE68" i="53"/>
  <c r="AF68" i="53"/>
  <c r="B69" i="53"/>
  <c r="C69" i="53"/>
  <c r="D69" i="53"/>
  <c r="E69" i="53"/>
  <c r="F69" i="53"/>
  <c r="G69" i="53"/>
  <c r="H69" i="53"/>
  <c r="I69" i="53"/>
  <c r="K69" i="53"/>
  <c r="L69" i="53"/>
  <c r="M69" i="53"/>
  <c r="N69" i="53"/>
  <c r="Q69" i="53"/>
  <c r="S69" i="53"/>
  <c r="T69" i="53"/>
  <c r="U69" i="53"/>
  <c r="V69" i="53"/>
  <c r="W69" i="53"/>
  <c r="X69" i="53"/>
  <c r="AA69" i="53"/>
  <c r="AB69" i="53"/>
  <c r="AC69" i="53"/>
  <c r="AD69" i="53"/>
  <c r="AE69" i="53"/>
  <c r="AF69" i="53"/>
  <c r="B70" i="53"/>
  <c r="C70" i="53"/>
  <c r="D70" i="53"/>
  <c r="E70" i="53"/>
  <c r="F70" i="53"/>
  <c r="G70" i="53"/>
  <c r="H70" i="53"/>
  <c r="I70" i="53"/>
  <c r="K70" i="53"/>
  <c r="L70" i="53"/>
  <c r="M70" i="53"/>
  <c r="N70" i="53"/>
  <c r="Q70" i="53"/>
  <c r="S70" i="53"/>
  <c r="T70" i="53"/>
  <c r="U70" i="53"/>
  <c r="V70" i="53"/>
  <c r="W70" i="53"/>
  <c r="X70" i="53"/>
  <c r="AA70" i="53"/>
  <c r="AB70" i="53"/>
  <c r="AC70" i="53"/>
  <c r="AD70" i="53"/>
  <c r="AE70" i="53"/>
  <c r="AF70" i="53"/>
  <c r="B71" i="53"/>
  <c r="C71" i="53"/>
  <c r="D71" i="53"/>
  <c r="E71" i="53"/>
  <c r="F71" i="53"/>
  <c r="G71" i="53"/>
  <c r="H71" i="53"/>
  <c r="I71" i="53"/>
  <c r="K71" i="53"/>
  <c r="L71" i="53"/>
  <c r="M71" i="53"/>
  <c r="N71" i="53"/>
  <c r="Q71" i="53"/>
  <c r="S71" i="53"/>
  <c r="T71" i="53"/>
  <c r="U71" i="53"/>
  <c r="V71" i="53"/>
  <c r="W71" i="53"/>
  <c r="X71" i="53"/>
  <c r="AA71" i="53"/>
  <c r="AB71" i="53"/>
  <c r="AC71" i="53"/>
  <c r="AD71" i="53"/>
  <c r="AE71" i="53"/>
  <c r="AF71" i="53"/>
  <c r="B72" i="53"/>
  <c r="C72" i="53"/>
  <c r="D72" i="53"/>
  <c r="E72" i="53"/>
  <c r="F72" i="53"/>
  <c r="G72" i="53"/>
  <c r="H72" i="53"/>
  <c r="I72" i="53"/>
  <c r="K72" i="53"/>
  <c r="L72" i="53"/>
  <c r="M72" i="53"/>
  <c r="N72" i="53"/>
  <c r="Q72" i="53"/>
  <c r="S72" i="53"/>
  <c r="T72" i="53"/>
  <c r="U72" i="53"/>
  <c r="V72" i="53"/>
  <c r="W72" i="53"/>
  <c r="X72" i="53"/>
  <c r="AA72" i="53"/>
  <c r="AB72" i="53"/>
  <c r="AC72" i="53"/>
  <c r="AD72" i="53"/>
  <c r="AE72" i="53"/>
  <c r="AF72" i="53"/>
  <c r="B73" i="53"/>
  <c r="C73" i="53"/>
  <c r="D73" i="53"/>
  <c r="E73" i="53"/>
  <c r="F73" i="53"/>
  <c r="G73" i="53"/>
  <c r="H73" i="53"/>
  <c r="I73" i="53"/>
  <c r="K73" i="53"/>
  <c r="L73" i="53"/>
  <c r="M73" i="53"/>
  <c r="N73" i="53"/>
  <c r="Q73" i="53"/>
  <c r="S73" i="53"/>
  <c r="T73" i="53"/>
  <c r="U73" i="53"/>
  <c r="V73" i="53"/>
  <c r="W73" i="53"/>
  <c r="X73" i="53"/>
  <c r="AA73" i="53"/>
  <c r="AB73" i="53"/>
  <c r="AC73" i="53"/>
  <c r="AD73" i="53"/>
  <c r="AE73" i="53"/>
  <c r="AF73" i="53"/>
  <c r="B74" i="53"/>
  <c r="C74" i="53"/>
  <c r="D74" i="53"/>
  <c r="E74" i="53"/>
  <c r="F74" i="53"/>
  <c r="G74" i="53"/>
  <c r="H74" i="53"/>
  <c r="I74" i="53"/>
  <c r="K74" i="53"/>
  <c r="L74" i="53"/>
  <c r="M74" i="53"/>
  <c r="N74" i="53"/>
  <c r="Q74" i="53"/>
  <c r="S74" i="53"/>
  <c r="T74" i="53"/>
  <c r="U74" i="53"/>
  <c r="V74" i="53"/>
  <c r="W74" i="53"/>
  <c r="X74" i="53"/>
  <c r="AA74" i="53"/>
  <c r="AB74" i="53"/>
  <c r="AC74" i="53"/>
  <c r="AD74" i="53"/>
  <c r="AE74" i="53"/>
  <c r="AF74" i="53"/>
  <c r="B75" i="53"/>
  <c r="C75" i="53"/>
  <c r="D75" i="53"/>
  <c r="E75" i="53"/>
  <c r="F75" i="53"/>
  <c r="G75" i="53"/>
  <c r="H75" i="53"/>
  <c r="I75" i="53"/>
  <c r="K75" i="53"/>
  <c r="L75" i="53"/>
  <c r="M75" i="53"/>
  <c r="N75" i="53"/>
  <c r="Q75" i="53"/>
  <c r="S75" i="53"/>
  <c r="T75" i="53"/>
  <c r="U75" i="53"/>
  <c r="V75" i="53"/>
  <c r="W75" i="53"/>
  <c r="X75" i="53"/>
  <c r="AA75" i="53"/>
  <c r="AB75" i="53"/>
  <c r="AC75" i="53"/>
  <c r="AD75" i="53"/>
  <c r="AE75" i="53"/>
  <c r="AF75" i="53"/>
  <c r="B76" i="53"/>
  <c r="C76" i="53"/>
  <c r="D76" i="53"/>
  <c r="E76" i="53"/>
  <c r="F76" i="53"/>
  <c r="G76" i="53"/>
  <c r="H76" i="53"/>
  <c r="I76" i="53"/>
  <c r="K76" i="53"/>
  <c r="L76" i="53"/>
  <c r="M76" i="53"/>
  <c r="N76" i="53"/>
  <c r="Q76" i="53"/>
  <c r="S76" i="53"/>
  <c r="T76" i="53"/>
  <c r="U76" i="53"/>
  <c r="V76" i="53"/>
  <c r="W76" i="53"/>
  <c r="X76" i="53"/>
  <c r="AA76" i="53"/>
  <c r="AB76" i="53"/>
  <c r="AC76" i="53"/>
  <c r="AD76" i="53"/>
  <c r="AE76" i="53"/>
  <c r="AF76" i="53"/>
  <c r="B77" i="53"/>
  <c r="C77" i="53"/>
  <c r="D77" i="53"/>
  <c r="E77" i="53"/>
  <c r="F77" i="53"/>
  <c r="G77" i="53"/>
  <c r="H77" i="53"/>
  <c r="I77" i="53"/>
  <c r="K77" i="53"/>
  <c r="L77" i="53"/>
  <c r="M77" i="53"/>
  <c r="N77" i="53"/>
  <c r="Q77" i="53"/>
  <c r="S77" i="53"/>
  <c r="T77" i="53"/>
  <c r="U77" i="53"/>
  <c r="V77" i="53"/>
  <c r="W77" i="53"/>
  <c r="X77" i="53"/>
  <c r="AA77" i="53"/>
  <c r="AB77" i="53"/>
  <c r="AC77" i="53"/>
  <c r="AD77" i="53"/>
  <c r="AE77" i="53"/>
  <c r="AF77" i="53"/>
  <c r="B78" i="53"/>
  <c r="C78" i="53"/>
  <c r="D78" i="53"/>
  <c r="E78" i="53"/>
  <c r="F78" i="53"/>
  <c r="G78" i="53"/>
  <c r="H78" i="53"/>
  <c r="I78" i="53"/>
  <c r="K78" i="53"/>
  <c r="L78" i="53"/>
  <c r="M78" i="53"/>
  <c r="N78" i="53"/>
  <c r="Q78" i="53"/>
  <c r="S78" i="53"/>
  <c r="T78" i="53"/>
  <c r="U78" i="53"/>
  <c r="V78" i="53"/>
  <c r="W78" i="53"/>
  <c r="X78" i="53"/>
  <c r="AA78" i="53"/>
  <c r="AB78" i="53"/>
  <c r="AC78" i="53"/>
  <c r="AD78" i="53"/>
  <c r="AE78" i="53"/>
  <c r="AF78" i="53"/>
  <c r="B79" i="53"/>
  <c r="C79" i="53"/>
  <c r="D79" i="53"/>
  <c r="E79" i="53"/>
  <c r="F79" i="53"/>
  <c r="G79" i="53"/>
  <c r="H79" i="53"/>
  <c r="I79" i="53"/>
  <c r="K79" i="53"/>
  <c r="L79" i="53"/>
  <c r="M79" i="53"/>
  <c r="N79" i="53"/>
  <c r="Q79" i="53"/>
  <c r="S79" i="53"/>
  <c r="T79" i="53"/>
  <c r="U79" i="53"/>
  <c r="V79" i="53"/>
  <c r="W79" i="53"/>
  <c r="X79" i="53"/>
  <c r="AA79" i="53"/>
  <c r="AB79" i="53"/>
  <c r="AC79" i="53"/>
  <c r="AD79" i="53"/>
  <c r="AE79" i="53"/>
  <c r="AF79" i="53"/>
  <c r="B80" i="53"/>
  <c r="C80" i="53"/>
  <c r="D80" i="53"/>
  <c r="E80" i="53"/>
  <c r="F80" i="53"/>
  <c r="G80" i="53"/>
  <c r="H80" i="53"/>
  <c r="I80" i="53"/>
  <c r="K80" i="53"/>
  <c r="L80" i="53"/>
  <c r="M80" i="53"/>
  <c r="N80" i="53"/>
  <c r="Q80" i="53"/>
  <c r="S80" i="53"/>
  <c r="T80" i="53"/>
  <c r="U80" i="53"/>
  <c r="V80" i="53"/>
  <c r="W80" i="53"/>
  <c r="X80" i="53"/>
  <c r="AA80" i="53"/>
  <c r="AB80" i="53"/>
  <c r="AC80" i="53"/>
  <c r="AD80" i="53"/>
  <c r="AE80" i="53"/>
  <c r="AF80" i="53"/>
  <c r="B81" i="53"/>
  <c r="C81" i="53"/>
  <c r="D81" i="53"/>
  <c r="E81" i="53"/>
  <c r="F81" i="53"/>
  <c r="G81" i="53"/>
  <c r="H81" i="53"/>
  <c r="I81" i="53"/>
  <c r="K81" i="53"/>
  <c r="L81" i="53"/>
  <c r="M81" i="53"/>
  <c r="N81" i="53"/>
  <c r="Q81" i="53"/>
  <c r="S81" i="53"/>
  <c r="T81" i="53"/>
  <c r="U81" i="53"/>
  <c r="V81" i="53"/>
  <c r="W81" i="53"/>
  <c r="X81" i="53"/>
  <c r="AA81" i="53"/>
  <c r="AB81" i="53"/>
  <c r="AC81" i="53"/>
  <c r="AD81" i="53"/>
  <c r="AE81" i="53"/>
  <c r="AF81" i="53"/>
  <c r="B82" i="53"/>
  <c r="C82" i="53"/>
  <c r="D82" i="53"/>
  <c r="E82" i="53"/>
  <c r="F82" i="53"/>
  <c r="G82" i="53"/>
  <c r="H82" i="53"/>
  <c r="I82" i="53"/>
  <c r="K82" i="53"/>
  <c r="L82" i="53"/>
  <c r="M82" i="53"/>
  <c r="N82" i="53"/>
  <c r="Q82" i="53"/>
  <c r="S82" i="53"/>
  <c r="T82" i="53"/>
  <c r="U82" i="53"/>
  <c r="V82" i="53"/>
  <c r="W82" i="53"/>
  <c r="X82" i="53"/>
  <c r="AA82" i="53"/>
  <c r="AB82" i="53"/>
  <c r="AC82" i="53"/>
  <c r="AD82" i="53"/>
  <c r="AE82" i="53"/>
  <c r="AF82" i="53"/>
  <c r="B83" i="53"/>
  <c r="C83" i="53"/>
  <c r="D83" i="53"/>
  <c r="E83" i="53"/>
  <c r="F83" i="53"/>
  <c r="G83" i="53"/>
  <c r="H83" i="53"/>
  <c r="I83" i="53"/>
  <c r="K83" i="53"/>
  <c r="L83" i="53"/>
  <c r="M83" i="53"/>
  <c r="N83" i="53"/>
  <c r="Q83" i="53"/>
  <c r="S83" i="53"/>
  <c r="T83" i="53"/>
  <c r="U83" i="53"/>
  <c r="V83" i="53"/>
  <c r="W83" i="53"/>
  <c r="X83" i="53"/>
  <c r="AA83" i="53"/>
  <c r="AB83" i="53"/>
  <c r="AC83" i="53"/>
  <c r="AD83" i="53"/>
  <c r="AE83" i="53"/>
  <c r="AF83" i="53"/>
  <c r="B84" i="53"/>
  <c r="C84" i="53"/>
  <c r="D84" i="53"/>
  <c r="E84" i="53"/>
  <c r="F84" i="53"/>
  <c r="G84" i="53"/>
  <c r="H84" i="53"/>
  <c r="I84" i="53"/>
  <c r="K84" i="53"/>
  <c r="L84" i="53"/>
  <c r="M84" i="53"/>
  <c r="N84" i="53"/>
  <c r="Q84" i="53"/>
  <c r="S84" i="53"/>
  <c r="T84" i="53"/>
  <c r="U84" i="53"/>
  <c r="V84" i="53"/>
  <c r="W84" i="53"/>
  <c r="X84" i="53"/>
  <c r="AA84" i="53"/>
  <c r="AB84" i="53"/>
  <c r="AC84" i="53"/>
  <c r="AD84" i="53"/>
  <c r="AE84" i="53"/>
  <c r="AF84" i="53"/>
  <c r="B85" i="53"/>
  <c r="C85" i="53"/>
  <c r="D85" i="53"/>
  <c r="E85" i="53"/>
  <c r="F85" i="53"/>
  <c r="G85" i="53"/>
  <c r="H85" i="53"/>
  <c r="I85" i="53"/>
  <c r="K85" i="53"/>
  <c r="L85" i="53"/>
  <c r="M85" i="53"/>
  <c r="N85" i="53"/>
  <c r="Q85" i="53"/>
  <c r="S85" i="53"/>
  <c r="T85" i="53"/>
  <c r="U85" i="53"/>
  <c r="V85" i="53"/>
  <c r="W85" i="53"/>
  <c r="X85" i="53"/>
  <c r="AA85" i="53"/>
  <c r="AB85" i="53"/>
  <c r="AC85" i="53"/>
  <c r="AD85" i="53"/>
  <c r="AE85" i="53"/>
  <c r="AF85" i="53"/>
  <c r="B86" i="53"/>
  <c r="C86" i="53"/>
  <c r="D86" i="53"/>
  <c r="E86" i="53"/>
  <c r="F86" i="53"/>
  <c r="G86" i="53"/>
  <c r="H86" i="53"/>
  <c r="I86" i="53"/>
  <c r="K86" i="53"/>
  <c r="L86" i="53"/>
  <c r="M86" i="53"/>
  <c r="N86" i="53"/>
  <c r="Q86" i="53"/>
  <c r="S86" i="53"/>
  <c r="T86" i="53"/>
  <c r="U86" i="53"/>
  <c r="V86" i="53"/>
  <c r="W86" i="53"/>
  <c r="X86" i="53"/>
  <c r="AA86" i="53"/>
  <c r="AB86" i="53"/>
  <c r="AC86" i="53"/>
  <c r="AD86" i="53"/>
  <c r="AE86" i="53"/>
  <c r="AF86" i="53"/>
  <c r="B87" i="53"/>
  <c r="C87" i="53"/>
  <c r="D87" i="53"/>
  <c r="E87" i="53"/>
  <c r="F87" i="53"/>
  <c r="G87" i="53"/>
  <c r="H87" i="53"/>
  <c r="I87" i="53"/>
  <c r="K87" i="53"/>
  <c r="L87" i="53"/>
  <c r="M87" i="53"/>
  <c r="N87" i="53"/>
  <c r="Q87" i="53"/>
  <c r="S87" i="53"/>
  <c r="T87" i="53"/>
  <c r="U87" i="53"/>
  <c r="V87" i="53"/>
  <c r="W87" i="53"/>
  <c r="X87" i="53"/>
  <c r="AA87" i="53"/>
  <c r="AB87" i="53"/>
  <c r="AC87" i="53"/>
  <c r="AD87" i="53"/>
  <c r="AE87" i="53"/>
  <c r="AF87" i="53"/>
  <c r="B88" i="53"/>
  <c r="C88" i="53"/>
  <c r="D88" i="53"/>
  <c r="E88" i="53"/>
  <c r="F88" i="53"/>
  <c r="G88" i="53"/>
  <c r="H88" i="53"/>
  <c r="I88" i="53"/>
  <c r="K88" i="53"/>
  <c r="L88" i="53"/>
  <c r="M88" i="53"/>
  <c r="N88" i="53"/>
  <c r="Q88" i="53"/>
  <c r="S88" i="53"/>
  <c r="T88" i="53"/>
  <c r="U88" i="53"/>
  <c r="V88" i="53"/>
  <c r="W88" i="53"/>
  <c r="X88" i="53"/>
  <c r="AA88" i="53"/>
  <c r="AB88" i="53"/>
  <c r="AC88" i="53"/>
  <c r="AD88" i="53"/>
  <c r="AE88" i="53"/>
  <c r="AF88" i="53"/>
  <c r="B89" i="53"/>
  <c r="C89" i="53"/>
  <c r="D89" i="53"/>
  <c r="E89" i="53"/>
  <c r="F89" i="53"/>
  <c r="G89" i="53"/>
  <c r="H89" i="53"/>
  <c r="I89" i="53"/>
  <c r="K89" i="53"/>
  <c r="L89" i="53"/>
  <c r="M89" i="53"/>
  <c r="N89" i="53"/>
  <c r="Q89" i="53"/>
  <c r="S89" i="53"/>
  <c r="T89" i="53"/>
  <c r="U89" i="53"/>
  <c r="V89" i="53"/>
  <c r="W89" i="53"/>
  <c r="X89" i="53"/>
  <c r="AA89" i="53"/>
  <c r="AB89" i="53"/>
  <c r="AC89" i="53"/>
  <c r="AD89" i="53"/>
  <c r="AE89" i="53"/>
  <c r="AF89" i="53"/>
  <c r="B90" i="53"/>
  <c r="C90" i="53"/>
  <c r="D90" i="53"/>
  <c r="E90" i="53"/>
  <c r="F90" i="53"/>
  <c r="G90" i="53"/>
  <c r="H90" i="53"/>
  <c r="I90" i="53"/>
  <c r="K90" i="53"/>
  <c r="L90" i="53"/>
  <c r="M90" i="53"/>
  <c r="N90" i="53"/>
  <c r="Q90" i="53"/>
  <c r="S90" i="53"/>
  <c r="T90" i="53"/>
  <c r="U90" i="53"/>
  <c r="V90" i="53"/>
  <c r="W90" i="53"/>
  <c r="X90" i="53"/>
  <c r="AA90" i="53"/>
  <c r="AB90" i="53"/>
  <c r="AC90" i="53"/>
  <c r="AD90" i="53"/>
  <c r="AE90" i="53"/>
  <c r="AF90" i="53"/>
  <c r="B91" i="53"/>
  <c r="C91" i="53"/>
  <c r="D91" i="53"/>
  <c r="E91" i="53"/>
  <c r="F91" i="53"/>
  <c r="G91" i="53"/>
  <c r="H91" i="53"/>
  <c r="I91" i="53"/>
  <c r="K91" i="53"/>
  <c r="L91" i="53"/>
  <c r="M91" i="53"/>
  <c r="N91" i="53"/>
  <c r="Q91" i="53"/>
  <c r="S91" i="53"/>
  <c r="T91" i="53"/>
  <c r="U91" i="53"/>
  <c r="V91" i="53"/>
  <c r="W91" i="53"/>
  <c r="X91" i="53"/>
  <c r="AA91" i="53"/>
  <c r="AB91" i="53"/>
  <c r="AC91" i="53"/>
  <c r="AD91" i="53"/>
  <c r="AE91" i="53"/>
  <c r="AF91" i="53"/>
  <c r="B92" i="53"/>
  <c r="C92" i="53"/>
  <c r="D92" i="53"/>
  <c r="E92" i="53"/>
  <c r="F92" i="53"/>
  <c r="G92" i="53"/>
  <c r="H92" i="53"/>
  <c r="I92" i="53"/>
  <c r="K92" i="53"/>
  <c r="L92" i="53"/>
  <c r="M92" i="53"/>
  <c r="N92" i="53"/>
  <c r="Q92" i="53"/>
  <c r="S92" i="53"/>
  <c r="T92" i="53"/>
  <c r="U92" i="53"/>
  <c r="V92" i="53"/>
  <c r="W92" i="53"/>
  <c r="X92" i="53"/>
  <c r="AA92" i="53"/>
  <c r="AB92" i="53"/>
  <c r="AC92" i="53"/>
  <c r="AD92" i="53"/>
  <c r="AE92" i="53"/>
  <c r="AF92" i="53"/>
  <c r="B93" i="53"/>
  <c r="C93" i="53"/>
  <c r="D93" i="53"/>
  <c r="E93" i="53"/>
  <c r="F93" i="53"/>
  <c r="G93" i="53"/>
  <c r="H93" i="53"/>
  <c r="I93" i="53"/>
  <c r="K93" i="53"/>
  <c r="L93" i="53"/>
  <c r="M93" i="53"/>
  <c r="N93" i="53"/>
  <c r="Q93" i="53"/>
  <c r="S93" i="53"/>
  <c r="T93" i="53"/>
  <c r="U93" i="53"/>
  <c r="V93" i="53"/>
  <c r="W93" i="53"/>
  <c r="X93" i="53"/>
  <c r="AA93" i="53"/>
  <c r="AB93" i="53"/>
  <c r="AC93" i="53"/>
  <c r="AD93" i="53"/>
  <c r="AE93" i="53"/>
  <c r="AF93" i="53"/>
  <c r="B94" i="53"/>
  <c r="C94" i="53"/>
  <c r="D94" i="53"/>
  <c r="E94" i="53"/>
  <c r="F94" i="53"/>
  <c r="G94" i="53"/>
  <c r="H94" i="53"/>
  <c r="I94" i="53"/>
  <c r="K94" i="53"/>
  <c r="L94" i="53"/>
  <c r="M94" i="53"/>
  <c r="N94" i="53"/>
  <c r="Q94" i="53"/>
  <c r="S94" i="53"/>
  <c r="T94" i="53"/>
  <c r="U94" i="53"/>
  <c r="V94" i="53"/>
  <c r="W94" i="53"/>
  <c r="X94" i="53"/>
  <c r="AA94" i="53"/>
  <c r="AB94" i="53"/>
  <c r="AC94" i="53"/>
  <c r="AD94" i="53"/>
  <c r="AE94" i="53"/>
  <c r="AF94" i="53"/>
  <c r="B95" i="53"/>
  <c r="C95" i="53"/>
  <c r="D95" i="53"/>
  <c r="E95" i="53"/>
  <c r="F95" i="53"/>
  <c r="G95" i="53"/>
  <c r="H95" i="53"/>
  <c r="I95" i="53"/>
  <c r="K95" i="53"/>
  <c r="L95" i="53"/>
  <c r="M95" i="53"/>
  <c r="N95" i="53"/>
  <c r="Q95" i="53"/>
  <c r="S95" i="53"/>
  <c r="T95" i="53"/>
  <c r="U95" i="53"/>
  <c r="V95" i="53"/>
  <c r="W95" i="53"/>
  <c r="X95" i="53"/>
  <c r="AA95" i="53"/>
  <c r="AB95" i="53"/>
  <c r="AC95" i="53"/>
  <c r="AD95" i="53"/>
  <c r="AE95" i="53"/>
  <c r="AF95" i="53"/>
  <c r="B96" i="53"/>
  <c r="C96" i="53"/>
  <c r="D96" i="53"/>
  <c r="E96" i="53"/>
  <c r="F96" i="53"/>
  <c r="G96" i="53"/>
  <c r="H96" i="53"/>
  <c r="I96" i="53"/>
  <c r="K96" i="53"/>
  <c r="L96" i="53"/>
  <c r="M96" i="53"/>
  <c r="N96" i="53"/>
  <c r="Q96" i="53"/>
  <c r="S96" i="53"/>
  <c r="T96" i="53"/>
  <c r="U96" i="53"/>
  <c r="V96" i="53"/>
  <c r="W96" i="53"/>
  <c r="X96" i="53"/>
  <c r="AA96" i="53"/>
  <c r="AB96" i="53"/>
  <c r="AC96" i="53"/>
  <c r="AD96" i="53"/>
  <c r="AE96" i="53"/>
  <c r="AF96" i="53"/>
  <c r="B97" i="53"/>
  <c r="C97" i="53"/>
  <c r="D97" i="53"/>
  <c r="E97" i="53"/>
  <c r="F97" i="53"/>
  <c r="G97" i="53"/>
  <c r="H97" i="53"/>
  <c r="I97" i="53"/>
  <c r="K97" i="53"/>
  <c r="L97" i="53"/>
  <c r="M97" i="53"/>
  <c r="N97" i="53"/>
  <c r="Q97" i="53"/>
  <c r="S97" i="53"/>
  <c r="T97" i="53"/>
  <c r="U97" i="53"/>
  <c r="V97" i="53"/>
  <c r="W97" i="53"/>
  <c r="X97" i="53"/>
  <c r="AA97" i="53"/>
  <c r="AB97" i="53"/>
  <c r="AC97" i="53"/>
  <c r="AD97" i="53"/>
  <c r="AE97" i="53"/>
  <c r="AF97" i="53"/>
  <c r="B98" i="53"/>
  <c r="C98" i="53"/>
  <c r="D98" i="53"/>
  <c r="E98" i="53"/>
  <c r="F98" i="53"/>
  <c r="G98" i="53"/>
  <c r="H98" i="53"/>
  <c r="I98" i="53"/>
  <c r="K98" i="53"/>
  <c r="L98" i="53"/>
  <c r="M98" i="53"/>
  <c r="N98" i="53"/>
  <c r="Q98" i="53"/>
  <c r="S98" i="53"/>
  <c r="T98" i="53"/>
  <c r="U98" i="53"/>
  <c r="V98" i="53"/>
  <c r="W98" i="53"/>
  <c r="X98" i="53"/>
  <c r="AA98" i="53"/>
  <c r="AB98" i="53"/>
  <c r="AC98" i="53"/>
  <c r="AD98" i="53"/>
  <c r="AE98" i="53"/>
  <c r="AF98" i="53"/>
  <c r="B99" i="53"/>
  <c r="C99" i="53"/>
  <c r="D99" i="53"/>
  <c r="E99" i="53"/>
  <c r="F99" i="53"/>
  <c r="G99" i="53"/>
  <c r="H99" i="53"/>
  <c r="I99" i="53"/>
  <c r="K99" i="53"/>
  <c r="L99" i="53"/>
  <c r="M99" i="53"/>
  <c r="N99" i="53"/>
  <c r="Q99" i="53"/>
  <c r="S99" i="53"/>
  <c r="T99" i="53"/>
  <c r="U99" i="53"/>
  <c r="V99" i="53"/>
  <c r="W99" i="53"/>
  <c r="X99" i="53"/>
  <c r="AA99" i="53"/>
  <c r="AB99" i="53"/>
  <c r="AC99" i="53"/>
  <c r="AD99" i="53"/>
  <c r="AE99" i="53"/>
  <c r="AF99" i="53"/>
  <c r="B100" i="53"/>
  <c r="C100" i="53"/>
  <c r="D100" i="53"/>
  <c r="E100" i="53"/>
  <c r="F100" i="53"/>
  <c r="G100" i="53"/>
  <c r="H100" i="53"/>
  <c r="I100" i="53"/>
  <c r="K100" i="53"/>
  <c r="L100" i="53"/>
  <c r="M100" i="53"/>
  <c r="N100" i="53"/>
  <c r="Q100" i="53"/>
  <c r="S100" i="53"/>
  <c r="T100" i="53"/>
  <c r="U100" i="53"/>
  <c r="V100" i="53"/>
  <c r="W100" i="53"/>
  <c r="X100" i="53"/>
  <c r="AA100" i="53"/>
  <c r="AB100" i="53"/>
  <c r="AC100" i="53"/>
  <c r="AD100" i="53"/>
  <c r="AE100" i="53"/>
  <c r="AF100" i="53"/>
  <c r="B101" i="53"/>
  <c r="C101" i="53"/>
  <c r="D101" i="53"/>
  <c r="E101" i="53"/>
  <c r="F101" i="53"/>
  <c r="G101" i="53"/>
  <c r="H101" i="53"/>
  <c r="I101" i="53"/>
  <c r="K101" i="53"/>
  <c r="L101" i="53"/>
  <c r="M101" i="53"/>
  <c r="N101" i="53"/>
  <c r="Q101" i="53"/>
  <c r="S101" i="53"/>
  <c r="T101" i="53"/>
  <c r="U101" i="53"/>
  <c r="V101" i="53"/>
  <c r="W101" i="53"/>
  <c r="X101" i="53"/>
  <c r="AA101" i="53"/>
  <c r="AB101" i="53"/>
  <c r="AC101" i="53"/>
  <c r="AD101" i="53"/>
  <c r="AE101" i="53"/>
  <c r="AF101" i="53"/>
  <c r="B102" i="53"/>
  <c r="C102" i="53"/>
  <c r="D102" i="53"/>
  <c r="E102" i="53"/>
  <c r="F102" i="53"/>
  <c r="G102" i="53"/>
  <c r="H102" i="53"/>
  <c r="I102" i="53"/>
  <c r="K102" i="53"/>
  <c r="L102" i="53"/>
  <c r="M102" i="53"/>
  <c r="N102" i="53"/>
  <c r="Q102" i="53"/>
  <c r="S102" i="53"/>
  <c r="T102" i="53"/>
  <c r="U102" i="53"/>
  <c r="V102" i="53"/>
  <c r="W102" i="53"/>
  <c r="X102" i="53"/>
  <c r="AA102" i="53"/>
  <c r="AB102" i="53"/>
  <c r="AC102" i="53"/>
  <c r="AD102" i="53"/>
  <c r="AE102" i="53"/>
  <c r="AF102" i="53"/>
  <c r="B103" i="53"/>
  <c r="C103" i="53"/>
  <c r="D103" i="53"/>
  <c r="E103" i="53"/>
  <c r="F103" i="53"/>
  <c r="G103" i="53"/>
  <c r="H103" i="53"/>
  <c r="I103" i="53"/>
  <c r="K103" i="53"/>
  <c r="L103" i="53"/>
  <c r="M103" i="53"/>
  <c r="N103" i="53"/>
  <c r="Q103" i="53"/>
  <c r="S103" i="53"/>
  <c r="T103" i="53"/>
  <c r="U103" i="53"/>
  <c r="V103" i="53"/>
  <c r="W103" i="53"/>
  <c r="X103" i="53"/>
  <c r="AA103" i="53"/>
  <c r="AB103" i="53"/>
  <c r="AC103" i="53"/>
  <c r="AD103" i="53"/>
  <c r="AE103" i="53"/>
  <c r="AF103" i="53"/>
  <c r="B104" i="53"/>
  <c r="C104" i="53"/>
  <c r="D104" i="53"/>
  <c r="E104" i="53"/>
  <c r="F104" i="53"/>
  <c r="G104" i="53"/>
  <c r="H104" i="53"/>
  <c r="I104" i="53"/>
  <c r="K104" i="53"/>
  <c r="L104" i="53"/>
  <c r="M104" i="53"/>
  <c r="N104" i="53"/>
  <c r="Q104" i="53"/>
  <c r="S104" i="53"/>
  <c r="T104" i="53"/>
  <c r="U104" i="53"/>
  <c r="V104" i="53"/>
  <c r="W104" i="53"/>
  <c r="X104" i="53"/>
  <c r="AA104" i="53"/>
  <c r="AB104" i="53"/>
  <c r="AC104" i="53"/>
  <c r="AD104" i="53"/>
  <c r="AE104" i="53"/>
  <c r="AF104" i="53"/>
  <c r="B105" i="53"/>
  <c r="C105" i="53"/>
  <c r="D105" i="53"/>
  <c r="E105" i="53"/>
  <c r="F105" i="53"/>
  <c r="G105" i="53"/>
  <c r="H105" i="53"/>
  <c r="I105" i="53"/>
  <c r="K105" i="53"/>
  <c r="L105" i="53"/>
  <c r="M105" i="53"/>
  <c r="N105" i="53"/>
  <c r="Q105" i="53"/>
  <c r="S105" i="53"/>
  <c r="T105" i="53"/>
  <c r="U105" i="53"/>
  <c r="V105" i="53"/>
  <c r="W105" i="53"/>
  <c r="X105" i="53"/>
  <c r="AA105" i="53"/>
  <c r="AB105" i="53"/>
  <c r="AC105" i="53"/>
  <c r="AD105" i="53"/>
  <c r="AE105" i="53"/>
  <c r="AF105" i="53"/>
  <c r="B106" i="53"/>
  <c r="C106" i="53"/>
  <c r="D106" i="53"/>
  <c r="E106" i="53"/>
  <c r="F106" i="53"/>
  <c r="G106" i="53"/>
  <c r="H106" i="53"/>
  <c r="I106" i="53"/>
  <c r="K106" i="53"/>
  <c r="L106" i="53"/>
  <c r="M106" i="53"/>
  <c r="N106" i="53"/>
  <c r="Q106" i="53"/>
  <c r="S106" i="53"/>
  <c r="T106" i="53"/>
  <c r="U106" i="53"/>
  <c r="V106" i="53"/>
  <c r="W106" i="53"/>
  <c r="X106" i="53"/>
  <c r="AA106" i="53"/>
  <c r="AB106" i="53"/>
  <c r="AC106" i="53"/>
  <c r="AD106" i="53"/>
  <c r="AE106" i="53"/>
  <c r="AF106" i="53"/>
  <c r="B107" i="53"/>
  <c r="C107" i="53"/>
  <c r="D107" i="53"/>
  <c r="E107" i="53"/>
  <c r="F107" i="53"/>
  <c r="G107" i="53"/>
  <c r="H107" i="53"/>
  <c r="I107" i="53"/>
  <c r="K107" i="53"/>
  <c r="L107" i="53"/>
  <c r="M107" i="53"/>
  <c r="N107" i="53"/>
  <c r="Q107" i="53"/>
  <c r="S107" i="53"/>
  <c r="T107" i="53"/>
  <c r="U107" i="53"/>
  <c r="V107" i="53"/>
  <c r="W107" i="53"/>
  <c r="X107" i="53"/>
  <c r="AA107" i="53"/>
  <c r="AB107" i="53"/>
  <c r="AC107" i="53"/>
  <c r="AD107" i="53"/>
  <c r="AE107" i="53"/>
  <c r="AF107" i="53"/>
  <c r="B108" i="53"/>
  <c r="C108" i="53"/>
  <c r="D108" i="53"/>
  <c r="E108" i="53"/>
  <c r="F108" i="53"/>
  <c r="G108" i="53"/>
  <c r="H108" i="53"/>
  <c r="I108" i="53"/>
  <c r="K108" i="53"/>
  <c r="L108" i="53"/>
  <c r="M108" i="53"/>
  <c r="N108" i="53"/>
  <c r="Q108" i="53"/>
  <c r="S108" i="53"/>
  <c r="T108" i="53"/>
  <c r="U108" i="53"/>
  <c r="V108" i="53"/>
  <c r="W108" i="53"/>
  <c r="X108" i="53"/>
  <c r="AA108" i="53"/>
  <c r="AB108" i="53"/>
  <c r="AC108" i="53"/>
  <c r="AD108" i="53"/>
  <c r="AE108" i="53"/>
  <c r="AF108" i="53"/>
  <c r="B109" i="53"/>
  <c r="C109" i="53"/>
  <c r="D109" i="53"/>
  <c r="E109" i="53"/>
  <c r="F109" i="53"/>
  <c r="G109" i="53"/>
  <c r="H109" i="53"/>
  <c r="I109" i="53"/>
  <c r="K109" i="53"/>
  <c r="L109" i="53"/>
  <c r="M109" i="53"/>
  <c r="N109" i="53"/>
  <c r="Q109" i="53"/>
  <c r="S109" i="53"/>
  <c r="T109" i="53"/>
  <c r="U109" i="53"/>
  <c r="V109" i="53"/>
  <c r="W109" i="53"/>
  <c r="X109" i="53"/>
  <c r="AA109" i="53"/>
  <c r="AB109" i="53"/>
  <c r="AC109" i="53"/>
  <c r="AD109" i="53"/>
  <c r="AE109" i="53"/>
  <c r="AF109" i="53"/>
  <c r="B110" i="53"/>
  <c r="C110" i="53"/>
  <c r="D110" i="53"/>
  <c r="E110" i="53"/>
  <c r="F110" i="53"/>
  <c r="G110" i="53"/>
  <c r="H110" i="53"/>
  <c r="I110" i="53"/>
  <c r="K110" i="53"/>
  <c r="L110" i="53"/>
  <c r="M110" i="53"/>
  <c r="N110" i="53"/>
  <c r="Q110" i="53"/>
  <c r="S110" i="53"/>
  <c r="T110" i="53"/>
  <c r="U110" i="53"/>
  <c r="V110" i="53"/>
  <c r="W110" i="53"/>
  <c r="X110" i="53"/>
  <c r="AA110" i="53"/>
  <c r="AB110" i="53"/>
  <c r="AC110" i="53"/>
  <c r="AD110" i="53"/>
  <c r="AE110" i="53"/>
  <c r="AF110" i="53"/>
  <c r="B111" i="53"/>
  <c r="C111" i="53"/>
  <c r="D111" i="53"/>
  <c r="E111" i="53"/>
  <c r="F111" i="53"/>
  <c r="G111" i="53"/>
  <c r="H111" i="53"/>
  <c r="I111" i="53"/>
  <c r="K111" i="53"/>
  <c r="L111" i="53"/>
  <c r="M111" i="53"/>
  <c r="N111" i="53"/>
  <c r="Q111" i="53"/>
  <c r="S111" i="53"/>
  <c r="T111" i="53"/>
  <c r="U111" i="53"/>
  <c r="V111" i="53"/>
  <c r="W111" i="53"/>
  <c r="X111" i="53"/>
  <c r="AA111" i="53"/>
  <c r="AB111" i="53"/>
  <c r="AC111" i="53"/>
  <c r="AD111" i="53"/>
  <c r="AE111" i="53"/>
  <c r="AF111" i="53"/>
  <c r="B112" i="53"/>
  <c r="C112" i="53"/>
  <c r="D112" i="53"/>
  <c r="E112" i="53"/>
  <c r="F112" i="53"/>
  <c r="G112" i="53"/>
  <c r="H112" i="53"/>
  <c r="I112" i="53"/>
  <c r="K112" i="53"/>
  <c r="L112" i="53"/>
  <c r="M112" i="53"/>
  <c r="N112" i="53"/>
  <c r="Q112" i="53"/>
  <c r="S112" i="53"/>
  <c r="T112" i="53"/>
  <c r="U112" i="53"/>
  <c r="V112" i="53"/>
  <c r="W112" i="53"/>
  <c r="X112" i="53"/>
  <c r="AA112" i="53"/>
  <c r="AB112" i="53"/>
  <c r="AC112" i="53"/>
  <c r="AD112" i="53"/>
  <c r="AE112" i="53"/>
  <c r="AF112" i="53"/>
  <c r="B113" i="53"/>
  <c r="C113" i="53"/>
  <c r="D113" i="53"/>
  <c r="E113" i="53"/>
  <c r="F113" i="53"/>
  <c r="G113" i="53"/>
  <c r="H113" i="53"/>
  <c r="I113" i="53"/>
  <c r="K113" i="53"/>
  <c r="L113" i="53"/>
  <c r="M113" i="53"/>
  <c r="N113" i="53"/>
  <c r="Q113" i="53"/>
  <c r="S113" i="53"/>
  <c r="T113" i="53"/>
  <c r="U113" i="53"/>
  <c r="V113" i="53"/>
  <c r="W113" i="53"/>
  <c r="X113" i="53"/>
  <c r="AA113" i="53"/>
  <c r="AB113" i="53"/>
  <c r="AC113" i="53"/>
  <c r="AD113" i="53"/>
  <c r="AE113" i="53"/>
  <c r="AF113" i="53"/>
  <c r="B114" i="53"/>
  <c r="C114" i="53"/>
  <c r="D114" i="53"/>
  <c r="E114" i="53"/>
  <c r="F114" i="53"/>
  <c r="G114" i="53"/>
  <c r="H114" i="53"/>
  <c r="I114" i="53"/>
  <c r="K114" i="53"/>
  <c r="L114" i="53"/>
  <c r="M114" i="53"/>
  <c r="N114" i="53"/>
  <c r="Q114" i="53"/>
  <c r="S114" i="53"/>
  <c r="T114" i="53"/>
  <c r="U114" i="53"/>
  <c r="V114" i="53"/>
  <c r="W114" i="53"/>
  <c r="X114" i="53"/>
  <c r="AA114" i="53"/>
  <c r="AB114" i="53"/>
  <c r="AC114" i="53"/>
  <c r="AD114" i="53"/>
  <c r="AE114" i="53"/>
  <c r="AF114" i="53"/>
  <c r="B115" i="53"/>
  <c r="C115" i="53"/>
  <c r="D115" i="53"/>
  <c r="E115" i="53"/>
  <c r="F115" i="53"/>
  <c r="G115" i="53"/>
  <c r="H115" i="53"/>
  <c r="I115" i="53"/>
  <c r="K115" i="53"/>
  <c r="L115" i="53"/>
  <c r="M115" i="53"/>
  <c r="N115" i="53"/>
  <c r="Q115" i="53"/>
  <c r="S115" i="53"/>
  <c r="T115" i="53"/>
  <c r="U115" i="53"/>
  <c r="V115" i="53"/>
  <c r="W115" i="53"/>
  <c r="X115" i="53"/>
  <c r="AA115" i="53"/>
  <c r="AB115" i="53"/>
  <c r="AC115" i="53"/>
  <c r="AD115" i="53"/>
  <c r="AE115" i="53"/>
  <c r="AF115" i="53"/>
  <c r="B116" i="53"/>
  <c r="C116" i="53"/>
  <c r="D116" i="53"/>
  <c r="E116" i="53"/>
  <c r="F116" i="53"/>
  <c r="G116" i="53"/>
  <c r="H116" i="53"/>
  <c r="I116" i="53"/>
  <c r="K116" i="53"/>
  <c r="L116" i="53"/>
  <c r="M116" i="53"/>
  <c r="N116" i="53"/>
  <c r="Q116" i="53"/>
  <c r="S116" i="53"/>
  <c r="T116" i="53"/>
  <c r="U116" i="53"/>
  <c r="V116" i="53"/>
  <c r="W116" i="53"/>
  <c r="X116" i="53"/>
  <c r="AA116" i="53"/>
  <c r="AB116" i="53"/>
  <c r="AC116" i="53"/>
  <c r="AD116" i="53"/>
  <c r="AE116" i="53"/>
  <c r="AF116" i="53"/>
  <c r="B117" i="53"/>
  <c r="C117" i="53"/>
  <c r="D117" i="53"/>
  <c r="E117" i="53"/>
  <c r="F117" i="53"/>
  <c r="G117" i="53"/>
  <c r="H117" i="53"/>
  <c r="I117" i="53"/>
  <c r="K117" i="53"/>
  <c r="L117" i="53"/>
  <c r="M117" i="53"/>
  <c r="N117" i="53"/>
  <c r="Q117" i="53"/>
  <c r="S117" i="53"/>
  <c r="T117" i="53"/>
  <c r="U117" i="53"/>
  <c r="V117" i="53"/>
  <c r="W117" i="53"/>
  <c r="X117" i="53"/>
  <c r="AA117" i="53"/>
  <c r="AB117" i="53"/>
  <c r="AC117" i="53"/>
  <c r="AD117" i="53"/>
  <c r="AE117" i="53"/>
  <c r="AF117" i="53"/>
  <c r="B118" i="53"/>
  <c r="C118" i="53"/>
  <c r="D118" i="53"/>
  <c r="E118" i="53"/>
  <c r="F118" i="53"/>
  <c r="G118" i="53"/>
  <c r="H118" i="53"/>
  <c r="I118" i="53"/>
  <c r="K118" i="53"/>
  <c r="L118" i="53"/>
  <c r="M118" i="53"/>
  <c r="N118" i="53"/>
  <c r="Q118" i="53"/>
  <c r="S118" i="53"/>
  <c r="T118" i="53"/>
  <c r="U118" i="53"/>
  <c r="V118" i="53"/>
  <c r="W118" i="53"/>
  <c r="X118" i="53"/>
  <c r="AA118" i="53"/>
  <c r="AB118" i="53"/>
  <c r="AC118" i="53"/>
  <c r="AD118" i="53"/>
  <c r="AE118" i="53"/>
  <c r="AF118" i="53"/>
  <c r="B119" i="53"/>
  <c r="C119" i="53"/>
  <c r="D119" i="53"/>
  <c r="E119" i="53"/>
  <c r="F119" i="53"/>
  <c r="G119" i="53"/>
  <c r="H119" i="53"/>
  <c r="I119" i="53"/>
  <c r="K119" i="53"/>
  <c r="L119" i="53"/>
  <c r="M119" i="53"/>
  <c r="N119" i="53"/>
  <c r="Q119" i="53"/>
  <c r="S119" i="53"/>
  <c r="T119" i="53"/>
  <c r="U119" i="53"/>
  <c r="V119" i="53"/>
  <c r="W119" i="53"/>
  <c r="X119" i="53"/>
  <c r="AA119" i="53"/>
  <c r="AB119" i="53"/>
  <c r="AC119" i="53"/>
  <c r="AD119" i="53"/>
  <c r="AE119" i="53"/>
  <c r="AF119" i="53"/>
  <c r="B120" i="53"/>
  <c r="C120" i="53"/>
  <c r="D120" i="53"/>
  <c r="E120" i="53"/>
  <c r="F120" i="53"/>
  <c r="G120" i="53"/>
  <c r="H120" i="53"/>
  <c r="I120" i="53"/>
  <c r="K120" i="53"/>
  <c r="L120" i="53"/>
  <c r="M120" i="53"/>
  <c r="N120" i="53"/>
  <c r="Q120" i="53"/>
  <c r="S120" i="53"/>
  <c r="T120" i="53"/>
  <c r="U120" i="53"/>
  <c r="V120" i="53"/>
  <c r="W120" i="53"/>
  <c r="X120" i="53"/>
  <c r="AA120" i="53"/>
  <c r="AB120" i="53"/>
  <c r="AC120" i="53"/>
  <c r="AD120" i="53"/>
  <c r="AE120" i="53"/>
  <c r="AF120" i="53"/>
  <c r="B121" i="53"/>
  <c r="C121" i="53"/>
  <c r="D121" i="53"/>
  <c r="E121" i="53"/>
  <c r="F121" i="53"/>
  <c r="G121" i="53"/>
  <c r="H121" i="53"/>
  <c r="I121" i="53"/>
  <c r="K121" i="53"/>
  <c r="L121" i="53"/>
  <c r="M121" i="53"/>
  <c r="N121" i="53"/>
  <c r="Q121" i="53"/>
  <c r="S121" i="53"/>
  <c r="T121" i="53"/>
  <c r="U121" i="53"/>
  <c r="V121" i="53"/>
  <c r="W121" i="53"/>
  <c r="X121" i="53"/>
  <c r="AA121" i="53"/>
  <c r="AB121" i="53"/>
  <c r="AC121" i="53"/>
  <c r="AD121" i="53"/>
  <c r="AE121" i="53"/>
  <c r="AF121" i="53"/>
  <c r="B122" i="53"/>
  <c r="C122" i="53"/>
  <c r="D122" i="53"/>
  <c r="E122" i="53"/>
  <c r="F122" i="53"/>
  <c r="G122" i="53"/>
  <c r="H122" i="53"/>
  <c r="I122" i="53"/>
  <c r="K122" i="53"/>
  <c r="L122" i="53"/>
  <c r="M122" i="53"/>
  <c r="N122" i="53"/>
  <c r="Q122" i="53"/>
  <c r="S122" i="53"/>
  <c r="T122" i="53"/>
  <c r="U122" i="53"/>
  <c r="V122" i="53"/>
  <c r="W122" i="53"/>
  <c r="X122" i="53"/>
  <c r="AA122" i="53"/>
  <c r="AB122" i="53"/>
  <c r="AC122" i="53"/>
  <c r="AD122" i="53"/>
  <c r="AE122" i="53"/>
  <c r="AF122" i="53"/>
  <c r="B123" i="53"/>
  <c r="C123" i="53"/>
  <c r="D123" i="53"/>
  <c r="E123" i="53"/>
  <c r="F123" i="53"/>
  <c r="G123" i="53"/>
  <c r="H123" i="53"/>
  <c r="I123" i="53"/>
  <c r="K123" i="53"/>
  <c r="L123" i="53"/>
  <c r="M123" i="53"/>
  <c r="N123" i="53"/>
  <c r="Q123" i="53"/>
  <c r="S123" i="53"/>
  <c r="T123" i="53"/>
  <c r="U123" i="53"/>
  <c r="V123" i="53"/>
  <c r="W123" i="53"/>
  <c r="X123" i="53"/>
  <c r="AA123" i="53"/>
  <c r="AB123" i="53"/>
  <c r="AC123" i="53"/>
  <c r="AD123" i="53"/>
  <c r="AE123" i="53"/>
  <c r="AF123" i="53"/>
  <c r="B124" i="53"/>
  <c r="C124" i="53"/>
  <c r="D124" i="53"/>
  <c r="E124" i="53"/>
  <c r="F124" i="53"/>
  <c r="G124" i="53"/>
  <c r="H124" i="53"/>
  <c r="I124" i="53"/>
  <c r="K124" i="53"/>
  <c r="L124" i="53"/>
  <c r="M124" i="53"/>
  <c r="N124" i="53"/>
  <c r="Q124" i="53"/>
  <c r="S124" i="53"/>
  <c r="T124" i="53"/>
  <c r="U124" i="53"/>
  <c r="V124" i="53"/>
  <c r="W124" i="53"/>
  <c r="X124" i="53"/>
  <c r="AA124" i="53"/>
  <c r="AB124" i="53"/>
  <c r="AC124" i="53"/>
  <c r="AD124" i="53"/>
  <c r="AE124" i="53"/>
  <c r="AF124" i="53"/>
  <c r="B125" i="53"/>
  <c r="C125" i="53"/>
  <c r="D125" i="53"/>
  <c r="E125" i="53"/>
  <c r="F125" i="53"/>
  <c r="G125" i="53"/>
  <c r="H125" i="53"/>
  <c r="I125" i="53"/>
  <c r="K125" i="53"/>
  <c r="L125" i="53"/>
  <c r="M125" i="53"/>
  <c r="N125" i="53"/>
  <c r="Q125" i="53"/>
  <c r="S125" i="53"/>
  <c r="T125" i="53"/>
  <c r="U125" i="53"/>
  <c r="V125" i="53"/>
  <c r="W125" i="53"/>
  <c r="X125" i="53"/>
  <c r="AA125" i="53"/>
  <c r="AB125" i="53"/>
  <c r="AC125" i="53"/>
  <c r="AD125" i="53"/>
  <c r="AE125" i="53"/>
  <c r="AF125" i="53"/>
  <c r="B126" i="53"/>
  <c r="C126" i="53"/>
  <c r="D126" i="53"/>
  <c r="E126" i="53"/>
  <c r="F126" i="53"/>
  <c r="G126" i="53"/>
  <c r="H126" i="53"/>
  <c r="I126" i="53"/>
  <c r="K126" i="53"/>
  <c r="L126" i="53"/>
  <c r="M126" i="53"/>
  <c r="N126" i="53"/>
  <c r="Q126" i="53"/>
  <c r="S126" i="53"/>
  <c r="T126" i="53"/>
  <c r="U126" i="53"/>
  <c r="V126" i="53"/>
  <c r="W126" i="53"/>
  <c r="X126" i="53"/>
  <c r="AA126" i="53"/>
  <c r="AB126" i="53"/>
  <c r="AC126" i="53"/>
  <c r="AD126" i="53"/>
  <c r="AE126" i="53"/>
  <c r="AF126" i="53"/>
  <c r="B127" i="53"/>
  <c r="C127" i="53"/>
  <c r="D127" i="53"/>
  <c r="E127" i="53"/>
  <c r="F127" i="53"/>
  <c r="G127" i="53"/>
  <c r="H127" i="53"/>
  <c r="I127" i="53"/>
  <c r="K127" i="53"/>
  <c r="L127" i="53"/>
  <c r="M127" i="53"/>
  <c r="N127" i="53"/>
  <c r="Q127" i="53"/>
  <c r="S127" i="53"/>
  <c r="T127" i="53"/>
  <c r="U127" i="53"/>
  <c r="V127" i="53"/>
  <c r="W127" i="53"/>
  <c r="X127" i="53"/>
  <c r="AA127" i="53"/>
  <c r="AB127" i="53"/>
  <c r="AC127" i="53"/>
  <c r="AD127" i="53"/>
  <c r="AE127" i="53"/>
  <c r="AF127" i="53"/>
  <c r="B128" i="53"/>
  <c r="C128" i="53"/>
  <c r="D128" i="53"/>
  <c r="E128" i="53"/>
  <c r="F128" i="53"/>
  <c r="G128" i="53"/>
  <c r="H128" i="53"/>
  <c r="I128" i="53"/>
  <c r="K128" i="53"/>
  <c r="L128" i="53"/>
  <c r="M128" i="53"/>
  <c r="N128" i="53"/>
  <c r="Q128" i="53"/>
  <c r="S128" i="53"/>
  <c r="T128" i="53"/>
  <c r="U128" i="53"/>
  <c r="V128" i="53"/>
  <c r="W128" i="53"/>
  <c r="X128" i="53"/>
  <c r="AA128" i="53"/>
  <c r="AB128" i="53"/>
  <c r="AC128" i="53"/>
  <c r="AD128" i="53"/>
  <c r="AE128" i="53"/>
  <c r="AF128" i="53"/>
  <c r="B129" i="53"/>
  <c r="C129" i="53"/>
  <c r="D129" i="53"/>
  <c r="E129" i="53"/>
  <c r="F129" i="53"/>
  <c r="G129" i="53"/>
  <c r="H129" i="53"/>
  <c r="I129" i="53"/>
  <c r="K129" i="53"/>
  <c r="L129" i="53"/>
  <c r="M129" i="53"/>
  <c r="N129" i="53"/>
  <c r="Q129" i="53"/>
  <c r="S129" i="53"/>
  <c r="T129" i="53"/>
  <c r="U129" i="53"/>
  <c r="V129" i="53"/>
  <c r="W129" i="53"/>
  <c r="X129" i="53"/>
  <c r="AA129" i="53"/>
  <c r="AB129" i="53"/>
  <c r="AC129" i="53"/>
  <c r="AD129" i="53"/>
  <c r="AE129" i="53"/>
  <c r="AF129" i="53"/>
  <c r="B130" i="53"/>
  <c r="C130" i="53"/>
  <c r="D130" i="53"/>
  <c r="E130" i="53"/>
  <c r="F130" i="53"/>
  <c r="G130" i="53"/>
  <c r="H130" i="53"/>
  <c r="I130" i="53"/>
  <c r="K130" i="53"/>
  <c r="L130" i="53"/>
  <c r="M130" i="53"/>
  <c r="N130" i="53"/>
  <c r="Q130" i="53"/>
  <c r="S130" i="53"/>
  <c r="T130" i="53"/>
  <c r="U130" i="53"/>
  <c r="V130" i="53"/>
  <c r="W130" i="53"/>
  <c r="X130" i="53"/>
  <c r="AA130" i="53"/>
  <c r="AB130" i="53"/>
  <c r="AC130" i="53"/>
  <c r="AD130" i="53"/>
  <c r="AE130" i="53"/>
  <c r="AF130" i="53"/>
  <c r="B131" i="53"/>
  <c r="C131" i="53"/>
  <c r="D131" i="53"/>
  <c r="E131" i="53"/>
  <c r="F131" i="53"/>
  <c r="G131" i="53"/>
  <c r="H131" i="53"/>
  <c r="I131" i="53"/>
  <c r="K131" i="53"/>
  <c r="L131" i="53"/>
  <c r="M131" i="53"/>
  <c r="N131" i="53"/>
  <c r="Q131" i="53"/>
  <c r="S131" i="53"/>
  <c r="T131" i="53"/>
  <c r="U131" i="53"/>
  <c r="V131" i="53"/>
  <c r="W131" i="53"/>
  <c r="X131" i="53"/>
  <c r="AA131" i="53"/>
  <c r="AB131" i="53"/>
  <c r="AC131" i="53"/>
  <c r="AD131" i="53"/>
  <c r="AE131" i="53"/>
  <c r="AF131" i="53"/>
  <c r="B132" i="53"/>
  <c r="C132" i="53"/>
  <c r="D132" i="53"/>
  <c r="E132" i="53"/>
  <c r="F132" i="53"/>
  <c r="G132" i="53"/>
  <c r="H132" i="53"/>
  <c r="I132" i="53"/>
  <c r="K132" i="53"/>
  <c r="L132" i="53"/>
  <c r="M132" i="53"/>
  <c r="N132" i="53"/>
  <c r="Q132" i="53"/>
  <c r="S132" i="53"/>
  <c r="T132" i="53"/>
  <c r="U132" i="53"/>
  <c r="V132" i="53"/>
  <c r="W132" i="53"/>
  <c r="X132" i="53"/>
  <c r="AA132" i="53"/>
  <c r="AB132" i="53"/>
  <c r="AC132" i="53"/>
  <c r="AD132" i="53"/>
  <c r="AE132" i="53"/>
  <c r="AF132" i="53"/>
  <c r="B133" i="53"/>
  <c r="C133" i="53"/>
  <c r="D133" i="53"/>
  <c r="E133" i="53"/>
  <c r="F133" i="53"/>
  <c r="G133" i="53"/>
  <c r="H133" i="53"/>
  <c r="I133" i="53"/>
  <c r="K133" i="53"/>
  <c r="L133" i="53"/>
  <c r="M133" i="53"/>
  <c r="N133" i="53"/>
  <c r="Q133" i="53"/>
  <c r="S133" i="53"/>
  <c r="T133" i="53"/>
  <c r="U133" i="53"/>
  <c r="V133" i="53"/>
  <c r="W133" i="53"/>
  <c r="X133" i="53"/>
  <c r="AA133" i="53"/>
  <c r="AB133" i="53"/>
  <c r="AC133" i="53"/>
  <c r="AD133" i="53"/>
  <c r="AE133" i="53"/>
  <c r="AF133" i="53"/>
  <c r="B134" i="53"/>
  <c r="C134" i="53"/>
  <c r="D134" i="53"/>
  <c r="E134" i="53"/>
  <c r="F134" i="53"/>
  <c r="G134" i="53"/>
  <c r="H134" i="53"/>
  <c r="I134" i="53"/>
  <c r="K134" i="53"/>
  <c r="L134" i="53"/>
  <c r="M134" i="53"/>
  <c r="N134" i="53"/>
  <c r="Q134" i="53"/>
  <c r="S134" i="53"/>
  <c r="T134" i="53"/>
  <c r="U134" i="53"/>
  <c r="V134" i="53"/>
  <c r="W134" i="53"/>
  <c r="X134" i="53"/>
  <c r="AA134" i="53"/>
  <c r="AB134" i="53"/>
  <c r="AC134" i="53"/>
  <c r="AD134" i="53"/>
  <c r="AE134" i="53"/>
  <c r="AF134" i="53"/>
  <c r="B135" i="53"/>
  <c r="C135" i="53"/>
  <c r="D135" i="53"/>
  <c r="E135" i="53"/>
  <c r="F135" i="53"/>
  <c r="G135" i="53"/>
  <c r="H135" i="53"/>
  <c r="I135" i="53"/>
  <c r="K135" i="53"/>
  <c r="L135" i="53"/>
  <c r="M135" i="53"/>
  <c r="N135" i="53"/>
  <c r="Q135" i="53"/>
  <c r="S135" i="53"/>
  <c r="T135" i="53"/>
  <c r="U135" i="53"/>
  <c r="V135" i="53"/>
  <c r="W135" i="53"/>
  <c r="X135" i="53"/>
  <c r="AA135" i="53"/>
  <c r="AB135" i="53"/>
  <c r="AC135" i="53"/>
  <c r="AD135" i="53"/>
  <c r="AE135" i="53"/>
  <c r="AF135" i="53"/>
  <c r="B136" i="53"/>
  <c r="C136" i="53"/>
  <c r="D136" i="53"/>
  <c r="E136" i="53"/>
  <c r="F136" i="53"/>
  <c r="G136" i="53"/>
  <c r="H136" i="53"/>
  <c r="I136" i="53"/>
  <c r="K136" i="53"/>
  <c r="L136" i="53"/>
  <c r="M136" i="53"/>
  <c r="N136" i="53"/>
  <c r="Q136" i="53"/>
  <c r="S136" i="53"/>
  <c r="T136" i="53"/>
  <c r="U136" i="53"/>
  <c r="V136" i="53"/>
  <c r="W136" i="53"/>
  <c r="X136" i="53"/>
  <c r="AA136" i="53"/>
  <c r="AB136" i="53"/>
  <c r="AC136" i="53"/>
  <c r="AD136" i="53"/>
  <c r="AE136" i="53"/>
  <c r="AF136" i="53"/>
  <c r="B137" i="53"/>
  <c r="C137" i="53"/>
  <c r="D137" i="53"/>
  <c r="E137" i="53"/>
  <c r="F137" i="53"/>
  <c r="G137" i="53"/>
  <c r="H137" i="53"/>
  <c r="I137" i="53"/>
  <c r="K137" i="53"/>
  <c r="L137" i="53"/>
  <c r="M137" i="53"/>
  <c r="N137" i="53"/>
  <c r="Q137" i="53"/>
  <c r="S137" i="53"/>
  <c r="T137" i="53"/>
  <c r="U137" i="53"/>
  <c r="V137" i="53"/>
  <c r="W137" i="53"/>
  <c r="X137" i="53"/>
  <c r="AA137" i="53"/>
  <c r="AB137" i="53"/>
  <c r="AC137" i="53"/>
  <c r="AD137" i="53"/>
  <c r="AE137" i="53"/>
  <c r="AF137" i="53"/>
  <c r="B138" i="53"/>
  <c r="C138" i="53"/>
  <c r="D138" i="53"/>
  <c r="E138" i="53"/>
  <c r="F138" i="53"/>
  <c r="G138" i="53"/>
  <c r="H138" i="53"/>
  <c r="I138" i="53"/>
  <c r="K138" i="53"/>
  <c r="L138" i="53"/>
  <c r="M138" i="53"/>
  <c r="N138" i="53"/>
  <c r="Q138" i="53"/>
  <c r="S138" i="53"/>
  <c r="T138" i="53"/>
  <c r="U138" i="53"/>
  <c r="V138" i="53"/>
  <c r="W138" i="53"/>
  <c r="X138" i="53"/>
  <c r="AA138" i="53"/>
  <c r="AB138" i="53"/>
  <c r="AC138" i="53"/>
  <c r="AD138" i="53"/>
  <c r="AE138" i="53"/>
  <c r="AF138" i="53"/>
  <c r="B139" i="53"/>
  <c r="C139" i="53"/>
  <c r="D139" i="53"/>
  <c r="E139" i="53"/>
  <c r="F139" i="53"/>
  <c r="G139" i="53"/>
  <c r="H139" i="53"/>
  <c r="I139" i="53"/>
  <c r="K139" i="53"/>
  <c r="L139" i="53"/>
  <c r="M139" i="53"/>
  <c r="N139" i="53"/>
  <c r="Q139" i="53"/>
  <c r="S139" i="53"/>
  <c r="T139" i="53"/>
  <c r="U139" i="53"/>
  <c r="V139" i="53"/>
  <c r="W139" i="53"/>
  <c r="X139" i="53"/>
  <c r="AA139" i="53"/>
  <c r="AB139" i="53"/>
  <c r="AC139" i="53"/>
  <c r="AD139" i="53"/>
  <c r="AE139" i="53"/>
  <c r="AF139" i="53"/>
  <c r="B140" i="53"/>
  <c r="C140" i="53"/>
  <c r="D140" i="53"/>
  <c r="E140" i="53"/>
  <c r="F140" i="53"/>
  <c r="G140" i="53"/>
  <c r="H140" i="53"/>
  <c r="I140" i="53"/>
  <c r="K140" i="53"/>
  <c r="L140" i="53"/>
  <c r="M140" i="53"/>
  <c r="N140" i="53"/>
  <c r="Q140" i="53"/>
  <c r="S140" i="53"/>
  <c r="T140" i="53"/>
  <c r="U140" i="53"/>
  <c r="V140" i="53"/>
  <c r="W140" i="53"/>
  <c r="X140" i="53"/>
  <c r="AA140" i="53"/>
  <c r="AB140" i="53"/>
  <c r="AC140" i="53"/>
  <c r="AD140" i="53"/>
  <c r="AE140" i="53"/>
  <c r="AF140" i="53"/>
  <c r="B141" i="53"/>
  <c r="C141" i="53"/>
  <c r="D141" i="53"/>
  <c r="E141" i="53"/>
  <c r="F141" i="53"/>
  <c r="G141" i="53"/>
  <c r="H141" i="53"/>
  <c r="I141" i="53"/>
  <c r="K141" i="53"/>
  <c r="L141" i="53"/>
  <c r="M141" i="53"/>
  <c r="N141" i="53"/>
  <c r="Q141" i="53"/>
  <c r="S141" i="53"/>
  <c r="T141" i="53"/>
  <c r="U141" i="53"/>
  <c r="V141" i="53"/>
  <c r="W141" i="53"/>
  <c r="X141" i="53"/>
  <c r="AA141" i="53"/>
  <c r="AB141" i="53"/>
  <c r="AC141" i="53"/>
  <c r="AD141" i="53"/>
  <c r="AE141" i="53"/>
  <c r="AF141" i="53"/>
  <c r="B142" i="53"/>
  <c r="C142" i="53"/>
  <c r="D142" i="53"/>
  <c r="E142" i="53"/>
  <c r="F142" i="53"/>
  <c r="G142" i="53"/>
  <c r="H142" i="53"/>
  <c r="I142" i="53"/>
  <c r="K142" i="53"/>
  <c r="L142" i="53"/>
  <c r="M142" i="53"/>
  <c r="N142" i="53"/>
  <c r="Q142" i="53"/>
  <c r="S142" i="53"/>
  <c r="T142" i="53"/>
  <c r="U142" i="53"/>
  <c r="V142" i="53"/>
  <c r="W142" i="53"/>
  <c r="X142" i="53"/>
  <c r="AA142" i="53"/>
  <c r="AB142" i="53"/>
  <c r="AC142" i="53"/>
  <c r="AD142" i="53"/>
  <c r="AE142" i="53"/>
  <c r="AF142" i="53"/>
  <c r="B143" i="53"/>
  <c r="C143" i="53"/>
  <c r="D143" i="53"/>
  <c r="E143" i="53"/>
  <c r="F143" i="53"/>
  <c r="G143" i="53"/>
  <c r="H143" i="53"/>
  <c r="I143" i="53"/>
  <c r="K143" i="53"/>
  <c r="L143" i="53"/>
  <c r="M143" i="53"/>
  <c r="N143" i="53"/>
  <c r="Q143" i="53"/>
  <c r="S143" i="53"/>
  <c r="T143" i="53"/>
  <c r="U143" i="53"/>
  <c r="V143" i="53"/>
  <c r="W143" i="53"/>
  <c r="X143" i="53"/>
  <c r="AA143" i="53"/>
  <c r="AB143" i="53"/>
  <c r="AC143" i="53"/>
  <c r="AD143" i="53"/>
  <c r="AE143" i="53"/>
  <c r="AF143" i="53"/>
  <c r="B144" i="53"/>
  <c r="C144" i="53"/>
  <c r="D144" i="53"/>
  <c r="E144" i="53"/>
  <c r="F144" i="53"/>
  <c r="G144" i="53"/>
  <c r="H144" i="53"/>
  <c r="I144" i="53"/>
  <c r="K144" i="53"/>
  <c r="L144" i="53"/>
  <c r="M144" i="53"/>
  <c r="N144" i="53"/>
  <c r="Q144" i="53"/>
  <c r="S144" i="53"/>
  <c r="T144" i="53"/>
  <c r="U144" i="53"/>
  <c r="V144" i="53"/>
  <c r="W144" i="53"/>
  <c r="X144" i="53"/>
  <c r="AA144" i="53"/>
  <c r="AB144" i="53"/>
  <c r="AC144" i="53"/>
  <c r="AD144" i="53"/>
  <c r="AE144" i="53"/>
  <c r="AF144" i="53"/>
  <c r="B145" i="53"/>
  <c r="C145" i="53"/>
  <c r="D145" i="53"/>
  <c r="E145" i="53"/>
  <c r="F145" i="53"/>
  <c r="G145" i="53"/>
  <c r="H145" i="53"/>
  <c r="I145" i="53"/>
  <c r="K145" i="53"/>
  <c r="L145" i="53"/>
  <c r="M145" i="53"/>
  <c r="N145" i="53"/>
  <c r="Q145" i="53"/>
  <c r="S145" i="53"/>
  <c r="T145" i="53"/>
  <c r="U145" i="53"/>
  <c r="V145" i="53"/>
  <c r="W145" i="53"/>
  <c r="X145" i="53"/>
  <c r="AA145" i="53"/>
  <c r="AB145" i="53"/>
  <c r="AC145" i="53"/>
  <c r="AD145" i="53"/>
  <c r="AE145" i="53"/>
  <c r="AF145" i="53"/>
  <c r="B146" i="53"/>
  <c r="C146" i="53"/>
  <c r="D146" i="53"/>
  <c r="E146" i="53"/>
  <c r="F146" i="53"/>
  <c r="G146" i="53"/>
  <c r="H146" i="53"/>
  <c r="I146" i="53"/>
  <c r="K146" i="53"/>
  <c r="L146" i="53"/>
  <c r="M146" i="53"/>
  <c r="N146" i="53"/>
  <c r="Q146" i="53"/>
  <c r="S146" i="53"/>
  <c r="T146" i="53"/>
  <c r="U146" i="53"/>
  <c r="V146" i="53"/>
  <c r="W146" i="53"/>
  <c r="X146" i="53"/>
  <c r="AA146" i="53"/>
  <c r="AB146" i="53"/>
  <c r="AC146" i="53"/>
  <c r="AD146" i="53"/>
  <c r="AE146" i="53"/>
  <c r="AF146" i="53"/>
  <c r="B147" i="53"/>
  <c r="C147" i="53"/>
  <c r="D147" i="53"/>
  <c r="E147" i="53"/>
  <c r="F147" i="53"/>
  <c r="G147" i="53"/>
  <c r="H147" i="53"/>
  <c r="I147" i="53"/>
  <c r="K147" i="53"/>
  <c r="L147" i="53"/>
  <c r="M147" i="53"/>
  <c r="N147" i="53"/>
  <c r="Q147" i="53"/>
  <c r="S147" i="53"/>
  <c r="T147" i="53"/>
  <c r="U147" i="53"/>
  <c r="V147" i="53"/>
  <c r="W147" i="53"/>
  <c r="X147" i="53"/>
  <c r="AA147" i="53"/>
  <c r="AB147" i="53"/>
  <c r="AC147" i="53"/>
  <c r="AD147" i="53"/>
  <c r="AE147" i="53"/>
  <c r="AF147" i="53"/>
  <c r="B148" i="53"/>
  <c r="C148" i="53"/>
  <c r="D148" i="53"/>
  <c r="E148" i="53"/>
  <c r="F148" i="53"/>
  <c r="G148" i="53"/>
  <c r="H148" i="53"/>
  <c r="I148" i="53"/>
  <c r="K148" i="53"/>
  <c r="L148" i="53"/>
  <c r="M148" i="53"/>
  <c r="N148" i="53"/>
  <c r="Q148" i="53"/>
  <c r="S148" i="53"/>
  <c r="T148" i="53"/>
  <c r="U148" i="53"/>
  <c r="V148" i="53"/>
  <c r="W148" i="53"/>
  <c r="X148" i="53"/>
  <c r="AA148" i="53"/>
  <c r="AB148" i="53"/>
  <c r="AC148" i="53"/>
  <c r="AD148" i="53"/>
  <c r="AE148" i="53"/>
  <c r="AF148" i="53"/>
  <c r="B149" i="53"/>
  <c r="C149" i="53"/>
  <c r="D149" i="53"/>
  <c r="E149" i="53"/>
  <c r="F149" i="53"/>
  <c r="G149" i="53"/>
  <c r="H149" i="53"/>
  <c r="I149" i="53"/>
  <c r="K149" i="53"/>
  <c r="L149" i="53"/>
  <c r="M149" i="53"/>
  <c r="N149" i="53"/>
  <c r="Q149" i="53"/>
  <c r="S149" i="53"/>
  <c r="T149" i="53"/>
  <c r="U149" i="53"/>
  <c r="V149" i="53"/>
  <c r="W149" i="53"/>
  <c r="X149" i="53"/>
  <c r="AA149" i="53"/>
  <c r="AB149" i="53"/>
  <c r="AC149" i="53"/>
  <c r="AD149" i="53"/>
  <c r="AE149" i="53"/>
  <c r="AF149" i="53"/>
  <c r="B150" i="53"/>
  <c r="C150" i="53"/>
  <c r="D150" i="53"/>
  <c r="E150" i="53"/>
  <c r="F150" i="53"/>
  <c r="G150" i="53"/>
  <c r="H150" i="53"/>
  <c r="I150" i="53"/>
  <c r="K150" i="53"/>
  <c r="L150" i="53"/>
  <c r="M150" i="53"/>
  <c r="N150" i="53"/>
  <c r="Q150" i="53"/>
  <c r="S150" i="53"/>
  <c r="T150" i="53"/>
  <c r="U150" i="53"/>
  <c r="V150" i="53"/>
  <c r="W150" i="53"/>
  <c r="X150" i="53"/>
  <c r="AA150" i="53"/>
  <c r="AB150" i="53"/>
  <c r="AC150" i="53"/>
  <c r="AD150" i="53"/>
  <c r="AE150" i="53"/>
  <c r="AF150" i="53"/>
  <c r="B151" i="53"/>
  <c r="C151" i="53"/>
  <c r="D151" i="53"/>
  <c r="E151" i="53"/>
  <c r="F151" i="53"/>
  <c r="G151" i="53"/>
  <c r="H151" i="53"/>
  <c r="I151" i="53"/>
  <c r="K151" i="53"/>
  <c r="L151" i="53"/>
  <c r="M151" i="53"/>
  <c r="N151" i="53"/>
  <c r="Q151" i="53"/>
  <c r="S151" i="53"/>
  <c r="T151" i="53"/>
  <c r="U151" i="53"/>
  <c r="V151" i="53"/>
  <c r="W151" i="53"/>
  <c r="X151" i="53"/>
  <c r="AA151" i="53"/>
  <c r="AB151" i="53"/>
  <c r="AC151" i="53"/>
  <c r="AD151" i="53"/>
  <c r="AE151" i="53"/>
  <c r="AF151" i="53"/>
  <c r="B152" i="53"/>
  <c r="C152" i="53"/>
  <c r="D152" i="53"/>
  <c r="E152" i="53"/>
  <c r="F152" i="53"/>
  <c r="G152" i="53"/>
  <c r="H152" i="53"/>
  <c r="I152" i="53"/>
  <c r="K152" i="53"/>
  <c r="L152" i="53"/>
  <c r="M152" i="53"/>
  <c r="N152" i="53"/>
  <c r="Q152" i="53"/>
  <c r="S152" i="53"/>
  <c r="T152" i="53"/>
  <c r="U152" i="53"/>
  <c r="V152" i="53"/>
  <c r="W152" i="53"/>
  <c r="X152" i="53"/>
  <c r="AA152" i="53"/>
  <c r="AB152" i="53"/>
  <c r="AC152" i="53"/>
  <c r="AD152" i="53"/>
  <c r="AE152" i="53"/>
  <c r="AF152" i="53"/>
  <c r="B153" i="53"/>
  <c r="C153" i="53"/>
  <c r="D153" i="53"/>
  <c r="E153" i="53"/>
  <c r="F153" i="53"/>
  <c r="G153" i="53"/>
  <c r="H153" i="53"/>
  <c r="I153" i="53"/>
  <c r="K153" i="53"/>
  <c r="L153" i="53"/>
  <c r="M153" i="53"/>
  <c r="N153" i="53"/>
  <c r="Q153" i="53"/>
  <c r="S153" i="53"/>
  <c r="T153" i="53"/>
  <c r="U153" i="53"/>
  <c r="V153" i="53"/>
  <c r="W153" i="53"/>
  <c r="X153" i="53"/>
  <c r="AA153" i="53"/>
  <c r="AB153" i="53"/>
  <c r="AC153" i="53"/>
  <c r="AD153" i="53"/>
  <c r="AE153" i="53"/>
  <c r="AF153" i="53"/>
  <c r="B154" i="53"/>
  <c r="C154" i="53"/>
  <c r="D154" i="53"/>
  <c r="E154" i="53"/>
  <c r="F154" i="53"/>
  <c r="G154" i="53"/>
  <c r="H154" i="53"/>
  <c r="I154" i="53"/>
  <c r="K154" i="53"/>
  <c r="L154" i="53"/>
  <c r="M154" i="53"/>
  <c r="N154" i="53"/>
  <c r="Q154" i="53"/>
  <c r="S154" i="53"/>
  <c r="T154" i="53"/>
  <c r="U154" i="53"/>
  <c r="V154" i="53"/>
  <c r="W154" i="53"/>
  <c r="X154" i="53"/>
  <c r="AA154" i="53"/>
  <c r="AB154" i="53"/>
  <c r="AC154" i="53"/>
  <c r="AD154" i="53"/>
  <c r="AE154" i="53"/>
  <c r="AF154" i="53"/>
  <c r="B155" i="53"/>
  <c r="C155" i="53"/>
  <c r="D155" i="53"/>
  <c r="E155" i="53"/>
  <c r="F155" i="53"/>
  <c r="G155" i="53"/>
  <c r="H155" i="53"/>
  <c r="I155" i="53"/>
  <c r="K155" i="53"/>
  <c r="L155" i="53"/>
  <c r="M155" i="53"/>
  <c r="N155" i="53"/>
  <c r="Q155" i="53"/>
  <c r="S155" i="53"/>
  <c r="T155" i="53"/>
  <c r="U155" i="53"/>
  <c r="V155" i="53"/>
  <c r="W155" i="53"/>
  <c r="X155" i="53"/>
  <c r="AA155" i="53"/>
  <c r="AB155" i="53"/>
  <c r="AC155" i="53"/>
  <c r="AD155" i="53"/>
  <c r="AE155" i="53"/>
  <c r="AF155" i="53"/>
  <c r="B156" i="53"/>
  <c r="C156" i="53"/>
  <c r="D156" i="53"/>
  <c r="E156" i="53"/>
  <c r="F156" i="53"/>
  <c r="G156" i="53"/>
  <c r="H156" i="53"/>
  <c r="I156" i="53"/>
  <c r="K156" i="53"/>
  <c r="L156" i="53"/>
  <c r="M156" i="53"/>
  <c r="N156" i="53"/>
  <c r="Q156" i="53"/>
  <c r="S156" i="53"/>
  <c r="T156" i="53"/>
  <c r="U156" i="53"/>
  <c r="V156" i="53"/>
  <c r="W156" i="53"/>
  <c r="X156" i="53"/>
  <c r="AA156" i="53"/>
  <c r="AB156" i="53"/>
  <c r="AC156" i="53"/>
  <c r="AD156" i="53"/>
  <c r="AE156" i="53"/>
  <c r="AF156" i="53"/>
  <c r="B157" i="53"/>
  <c r="C157" i="53"/>
  <c r="D157" i="53"/>
  <c r="E157" i="53"/>
  <c r="F157" i="53"/>
  <c r="G157" i="53"/>
  <c r="H157" i="53"/>
  <c r="I157" i="53"/>
  <c r="K157" i="53"/>
  <c r="L157" i="53"/>
  <c r="M157" i="53"/>
  <c r="N157" i="53"/>
  <c r="Q157" i="53"/>
  <c r="S157" i="53"/>
  <c r="T157" i="53"/>
  <c r="U157" i="53"/>
  <c r="V157" i="53"/>
  <c r="W157" i="53"/>
  <c r="X157" i="53"/>
  <c r="AA157" i="53"/>
  <c r="AB157" i="53"/>
  <c r="AC157" i="53"/>
  <c r="AD157" i="53"/>
  <c r="AE157" i="53"/>
  <c r="AF157" i="53"/>
  <c r="B158" i="53"/>
  <c r="C158" i="53"/>
  <c r="D158" i="53"/>
  <c r="E158" i="53"/>
  <c r="F158" i="53"/>
  <c r="G158" i="53"/>
  <c r="H158" i="53"/>
  <c r="I158" i="53"/>
  <c r="K158" i="53"/>
  <c r="L158" i="53"/>
  <c r="M158" i="53"/>
  <c r="N158" i="53"/>
  <c r="Q158" i="53"/>
  <c r="S158" i="53"/>
  <c r="T158" i="53"/>
  <c r="U158" i="53"/>
  <c r="V158" i="53"/>
  <c r="W158" i="53"/>
  <c r="X158" i="53"/>
  <c r="AA158" i="53"/>
  <c r="AB158" i="53"/>
  <c r="AC158" i="53"/>
  <c r="AD158" i="53"/>
  <c r="AE158" i="53"/>
  <c r="AF158" i="53"/>
  <c r="B159" i="53"/>
  <c r="C159" i="53"/>
  <c r="D159" i="53"/>
  <c r="E159" i="53"/>
  <c r="F159" i="53"/>
  <c r="G159" i="53"/>
  <c r="H159" i="53"/>
  <c r="I159" i="53"/>
  <c r="K159" i="53"/>
  <c r="L159" i="53"/>
  <c r="M159" i="53"/>
  <c r="N159" i="53"/>
  <c r="Q159" i="53"/>
  <c r="S159" i="53"/>
  <c r="T159" i="53"/>
  <c r="U159" i="53"/>
  <c r="V159" i="53"/>
  <c r="W159" i="53"/>
  <c r="X159" i="53"/>
  <c r="AA159" i="53"/>
  <c r="AB159" i="53"/>
  <c r="AC159" i="53"/>
  <c r="AD159" i="53"/>
  <c r="AE159" i="53"/>
  <c r="AF159" i="53"/>
  <c r="B160" i="53"/>
  <c r="C160" i="53"/>
  <c r="D160" i="53"/>
  <c r="E160" i="53"/>
  <c r="F160" i="53"/>
  <c r="G160" i="53"/>
  <c r="H160" i="53"/>
  <c r="I160" i="53"/>
  <c r="K160" i="53"/>
  <c r="L160" i="53"/>
  <c r="M160" i="53"/>
  <c r="N160" i="53"/>
  <c r="Q160" i="53"/>
  <c r="S160" i="53"/>
  <c r="T160" i="53"/>
  <c r="U160" i="53"/>
  <c r="V160" i="53"/>
  <c r="W160" i="53"/>
  <c r="X160" i="53"/>
  <c r="AA160" i="53"/>
  <c r="AB160" i="53"/>
  <c r="AC160" i="53"/>
  <c r="AD160" i="53"/>
  <c r="AE160" i="53"/>
  <c r="AF160" i="53"/>
  <c r="B161" i="53"/>
  <c r="C161" i="53"/>
  <c r="D161" i="53"/>
  <c r="E161" i="53"/>
  <c r="F161" i="53"/>
  <c r="G161" i="53"/>
  <c r="H161" i="53"/>
  <c r="I161" i="53"/>
  <c r="K161" i="53"/>
  <c r="L161" i="53"/>
  <c r="M161" i="53"/>
  <c r="N161" i="53"/>
  <c r="Q161" i="53"/>
  <c r="S161" i="53"/>
  <c r="T161" i="53"/>
  <c r="U161" i="53"/>
  <c r="V161" i="53"/>
  <c r="W161" i="53"/>
  <c r="X161" i="53"/>
  <c r="AA161" i="53"/>
  <c r="AB161" i="53"/>
  <c r="AC161" i="53"/>
  <c r="AD161" i="53"/>
  <c r="AE161" i="53"/>
  <c r="AF161" i="53"/>
  <c r="B162" i="53"/>
  <c r="C162" i="53"/>
  <c r="D162" i="53"/>
  <c r="E162" i="53"/>
  <c r="F162" i="53"/>
  <c r="G162" i="53"/>
  <c r="H162" i="53"/>
  <c r="I162" i="53"/>
  <c r="K162" i="53"/>
  <c r="L162" i="53"/>
  <c r="M162" i="53"/>
  <c r="N162" i="53"/>
  <c r="Q162" i="53"/>
  <c r="S162" i="53"/>
  <c r="T162" i="53"/>
  <c r="U162" i="53"/>
  <c r="V162" i="53"/>
  <c r="W162" i="53"/>
  <c r="X162" i="53"/>
  <c r="AA162" i="53"/>
  <c r="AB162" i="53"/>
  <c r="AC162" i="53"/>
  <c r="AD162" i="53"/>
  <c r="AE162" i="53"/>
  <c r="AF162" i="53"/>
  <c r="B163" i="53"/>
  <c r="C163" i="53"/>
  <c r="D163" i="53"/>
  <c r="E163" i="53"/>
  <c r="F163" i="53"/>
  <c r="G163" i="53"/>
  <c r="H163" i="53"/>
  <c r="I163" i="53"/>
  <c r="K163" i="53"/>
  <c r="L163" i="53"/>
  <c r="M163" i="53"/>
  <c r="N163" i="53"/>
  <c r="Q163" i="53"/>
  <c r="S163" i="53"/>
  <c r="T163" i="53"/>
  <c r="U163" i="53"/>
  <c r="V163" i="53"/>
  <c r="W163" i="53"/>
  <c r="X163" i="53"/>
  <c r="AA163" i="53"/>
  <c r="AB163" i="53"/>
  <c r="AC163" i="53"/>
  <c r="AD163" i="53"/>
  <c r="AE163" i="53"/>
  <c r="AF163" i="53"/>
  <c r="B164" i="53"/>
  <c r="C164" i="53"/>
  <c r="D164" i="53"/>
  <c r="E164" i="53"/>
  <c r="F164" i="53"/>
  <c r="G164" i="53"/>
  <c r="H164" i="53"/>
  <c r="I164" i="53"/>
  <c r="K164" i="53"/>
  <c r="L164" i="53"/>
  <c r="M164" i="53"/>
  <c r="N164" i="53"/>
  <c r="Q164" i="53"/>
  <c r="S164" i="53"/>
  <c r="T164" i="53"/>
  <c r="U164" i="53"/>
  <c r="V164" i="53"/>
  <c r="W164" i="53"/>
  <c r="X164" i="53"/>
  <c r="AA164" i="53"/>
  <c r="AB164" i="53"/>
  <c r="AC164" i="53"/>
  <c r="AD164" i="53"/>
  <c r="AE164" i="53"/>
  <c r="AF164" i="53"/>
  <c r="B165" i="53"/>
  <c r="C165" i="53"/>
  <c r="D165" i="53"/>
  <c r="E165" i="53"/>
  <c r="F165" i="53"/>
  <c r="G165" i="53"/>
  <c r="H165" i="53"/>
  <c r="I165" i="53"/>
  <c r="K165" i="53"/>
  <c r="L165" i="53"/>
  <c r="M165" i="53"/>
  <c r="N165" i="53"/>
  <c r="Q165" i="53"/>
  <c r="S165" i="53"/>
  <c r="T165" i="53"/>
  <c r="U165" i="53"/>
  <c r="V165" i="53"/>
  <c r="W165" i="53"/>
  <c r="X165" i="53"/>
  <c r="AA165" i="53"/>
  <c r="AB165" i="53"/>
  <c r="AC165" i="53"/>
  <c r="AD165" i="53"/>
  <c r="AE165" i="53"/>
  <c r="AF165" i="53"/>
  <c r="B166" i="53"/>
  <c r="C166" i="53"/>
  <c r="D166" i="53"/>
  <c r="E166" i="53"/>
  <c r="F166" i="53"/>
  <c r="G166" i="53"/>
  <c r="H166" i="53"/>
  <c r="I166" i="53"/>
  <c r="K166" i="53"/>
  <c r="L166" i="53"/>
  <c r="M166" i="53"/>
  <c r="N166" i="53"/>
  <c r="Q166" i="53"/>
  <c r="S166" i="53"/>
  <c r="T166" i="53"/>
  <c r="U166" i="53"/>
  <c r="V166" i="53"/>
  <c r="W166" i="53"/>
  <c r="X166" i="53"/>
  <c r="AA166" i="53"/>
  <c r="AB166" i="53"/>
  <c r="AC166" i="53"/>
  <c r="AD166" i="53"/>
  <c r="AE166" i="53"/>
  <c r="AF166" i="53"/>
  <c r="B167" i="53"/>
  <c r="C167" i="53"/>
  <c r="D167" i="53"/>
  <c r="E167" i="53"/>
  <c r="F167" i="53"/>
  <c r="G167" i="53"/>
  <c r="H167" i="53"/>
  <c r="I167" i="53"/>
  <c r="K167" i="53"/>
  <c r="L167" i="53"/>
  <c r="M167" i="53"/>
  <c r="N167" i="53"/>
  <c r="Q167" i="53"/>
  <c r="S167" i="53"/>
  <c r="T167" i="53"/>
  <c r="U167" i="53"/>
  <c r="V167" i="53"/>
  <c r="W167" i="53"/>
  <c r="X167" i="53"/>
  <c r="AA167" i="53"/>
  <c r="AB167" i="53"/>
  <c r="AC167" i="53"/>
  <c r="AD167" i="53"/>
  <c r="AE167" i="53"/>
  <c r="AF167" i="53"/>
  <c r="B168" i="53"/>
  <c r="C168" i="53"/>
  <c r="D168" i="53"/>
  <c r="E168" i="53"/>
  <c r="F168" i="53"/>
  <c r="G168" i="53"/>
  <c r="H168" i="53"/>
  <c r="I168" i="53"/>
  <c r="K168" i="53"/>
  <c r="L168" i="53"/>
  <c r="M168" i="53"/>
  <c r="N168" i="53"/>
  <c r="Q168" i="53"/>
  <c r="S168" i="53"/>
  <c r="T168" i="53"/>
  <c r="U168" i="53"/>
  <c r="V168" i="53"/>
  <c r="W168" i="53"/>
  <c r="X168" i="53"/>
  <c r="AA168" i="53"/>
  <c r="AB168" i="53"/>
  <c r="AC168" i="53"/>
  <c r="AD168" i="53"/>
  <c r="AE168" i="53"/>
  <c r="AF168" i="53"/>
  <c r="B169" i="53"/>
  <c r="C169" i="53"/>
  <c r="D169" i="53"/>
  <c r="E169" i="53"/>
  <c r="F169" i="53"/>
  <c r="G169" i="53"/>
  <c r="H169" i="53"/>
  <c r="I169" i="53"/>
  <c r="K169" i="53"/>
  <c r="L169" i="53"/>
  <c r="M169" i="53"/>
  <c r="N169" i="53"/>
  <c r="Q169" i="53"/>
  <c r="S169" i="53"/>
  <c r="T169" i="53"/>
  <c r="U169" i="53"/>
  <c r="V169" i="53"/>
  <c r="W169" i="53"/>
  <c r="X169" i="53"/>
  <c r="AA169" i="53"/>
  <c r="AB169" i="53"/>
  <c r="AC169" i="53"/>
  <c r="AD169" i="53"/>
  <c r="AE169" i="53"/>
  <c r="AF169" i="53"/>
  <c r="B170" i="53"/>
  <c r="C170" i="53"/>
  <c r="D170" i="53"/>
  <c r="E170" i="53"/>
  <c r="F170" i="53"/>
  <c r="G170" i="53"/>
  <c r="H170" i="53"/>
  <c r="I170" i="53"/>
  <c r="K170" i="53"/>
  <c r="L170" i="53"/>
  <c r="M170" i="53"/>
  <c r="N170" i="53"/>
  <c r="Q170" i="53"/>
  <c r="S170" i="53"/>
  <c r="T170" i="53"/>
  <c r="U170" i="53"/>
  <c r="V170" i="53"/>
  <c r="W170" i="53"/>
  <c r="X170" i="53"/>
  <c r="AA170" i="53"/>
  <c r="AB170" i="53"/>
  <c r="AC170" i="53"/>
  <c r="AD170" i="53"/>
  <c r="AE170" i="53"/>
  <c r="AF170" i="53"/>
  <c r="B171" i="53"/>
  <c r="C171" i="53"/>
  <c r="D171" i="53"/>
  <c r="E171" i="53"/>
  <c r="F171" i="53"/>
  <c r="G171" i="53"/>
  <c r="H171" i="53"/>
  <c r="I171" i="53"/>
  <c r="K171" i="53"/>
  <c r="L171" i="53"/>
  <c r="M171" i="53"/>
  <c r="N171" i="53"/>
  <c r="Q171" i="53"/>
  <c r="S171" i="53"/>
  <c r="T171" i="53"/>
  <c r="U171" i="53"/>
  <c r="V171" i="53"/>
  <c r="W171" i="53"/>
  <c r="X171" i="53"/>
  <c r="AA171" i="53"/>
  <c r="AB171" i="53"/>
  <c r="AC171" i="53"/>
  <c r="AD171" i="53"/>
  <c r="AE171" i="53"/>
  <c r="AF171" i="53"/>
  <c r="B172" i="53"/>
  <c r="C172" i="53"/>
  <c r="D172" i="53"/>
  <c r="E172" i="53"/>
  <c r="F172" i="53"/>
  <c r="G172" i="53"/>
  <c r="H172" i="53"/>
  <c r="I172" i="53"/>
  <c r="K172" i="53"/>
  <c r="L172" i="53"/>
  <c r="M172" i="53"/>
  <c r="N172" i="53"/>
  <c r="Q172" i="53"/>
  <c r="S172" i="53"/>
  <c r="T172" i="53"/>
  <c r="U172" i="53"/>
  <c r="V172" i="53"/>
  <c r="W172" i="53"/>
  <c r="X172" i="53"/>
  <c r="AA172" i="53"/>
  <c r="AB172" i="53"/>
  <c r="AC172" i="53"/>
  <c r="AD172" i="53"/>
  <c r="AE172" i="53"/>
  <c r="AF172" i="53"/>
  <c r="B173" i="53"/>
  <c r="C173" i="53"/>
  <c r="D173" i="53"/>
  <c r="E173" i="53"/>
  <c r="F173" i="53"/>
  <c r="G173" i="53"/>
  <c r="H173" i="53"/>
  <c r="I173" i="53"/>
  <c r="K173" i="53"/>
  <c r="L173" i="53"/>
  <c r="M173" i="53"/>
  <c r="N173" i="53"/>
  <c r="Q173" i="53"/>
  <c r="S173" i="53"/>
  <c r="T173" i="53"/>
  <c r="U173" i="53"/>
  <c r="V173" i="53"/>
  <c r="W173" i="53"/>
  <c r="X173" i="53"/>
  <c r="AA173" i="53"/>
  <c r="AB173" i="53"/>
  <c r="AC173" i="53"/>
  <c r="AD173" i="53"/>
  <c r="AE173" i="53"/>
  <c r="AF173" i="53"/>
  <c r="B174" i="53"/>
  <c r="C174" i="53"/>
  <c r="D174" i="53"/>
  <c r="E174" i="53"/>
  <c r="F174" i="53"/>
  <c r="G174" i="53"/>
  <c r="H174" i="53"/>
  <c r="I174" i="53"/>
  <c r="K174" i="53"/>
  <c r="L174" i="53"/>
  <c r="M174" i="53"/>
  <c r="N174" i="53"/>
  <c r="Q174" i="53"/>
  <c r="S174" i="53"/>
  <c r="T174" i="53"/>
  <c r="U174" i="53"/>
  <c r="V174" i="53"/>
  <c r="W174" i="53"/>
  <c r="X174" i="53"/>
  <c r="AA174" i="53"/>
  <c r="AB174" i="53"/>
  <c r="AC174" i="53"/>
  <c r="AD174" i="53"/>
  <c r="AE174" i="53"/>
  <c r="AF174" i="53"/>
  <c r="B175" i="53"/>
  <c r="C175" i="53"/>
  <c r="D175" i="53"/>
  <c r="E175" i="53"/>
  <c r="F175" i="53"/>
  <c r="G175" i="53"/>
  <c r="H175" i="53"/>
  <c r="I175" i="53"/>
  <c r="K175" i="53"/>
  <c r="L175" i="53"/>
  <c r="M175" i="53"/>
  <c r="N175" i="53"/>
  <c r="Q175" i="53"/>
  <c r="S175" i="53"/>
  <c r="T175" i="53"/>
  <c r="U175" i="53"/>
  <c r="V175" i="53"/>
  <c r="W175" i="53"/>
  <c r="X175" i="53"/>
  <c r="AA175" i="53"/>
  <c r="AB175" i="53"/>
  <c r="AC175" i="53"/>
  <c r="AD175" i="53"/>
  <c r="AE175" i="53"/>
  <c r="AF175" i="53"/>
  <c r="B176" i="53"/>
  <c r="C176" i="53"/>
  <c r="D176" i="53"/>
  <c r="E176" i="53"/>
  <c r="F176" i="53"/>
  <c r="G176" i="53"/>
  <c r="H176" i="53"/>
  <c r="I176" i="53"/>
  <c r="K176" i="53"/>
  <c r="L176" i="53"/>
  <c r="M176" i="53"/>
  <c r="N176" i="53"/>
  <c r="Q176" i="53"/>
  <c r="S176" i="53"/>
  <c r="T176" i="53"/>
  <c r="U176" i="53"/>
  <c r="V176" i="53"/>
  <c r="W176" i="53"/>
  <c r="X176" i="53"/>
  <c r="AA176" i="53"/>
  <c r="AB176" i="53"/>
  <c r="AC176" i="53"/>
  <c r="AD176" i="53"/>
  <c r="AE176" i="53"/>
  <c r="AF176" i="53"/>
  <c r="B177" i="53"/>
  <c r="C177" i="53"/>
  <c r="D177" i="53"/>
  <c r="E177" i="53"/>
  <c r="F177" i="53"/>
  <c r="G177" i="53"/>
  <c r="H177" i="53"/>
  <c r="I177" i="53"/>
  <c r="K177" i="53"/>
  <c r="L177" i="53"/>
  <c r="M177" i="53"/>
  <c r="N177" i="53"/>
  <c r="Q177" i="53"/>
  <c r="S177" i="53"/>
  <c r="T177" i="53"/>
  <c r="U177" i="53"/>
  <c r="V177" i="53"/>
  <c r="W177" i="53"/>
  <c r="X177" i="53"/>
  <c r="AA177" i="53"/>
  <c r="AB177" i="53"/>
  <c r="AC177" i="53"/>
  <c r="AD177" i="53"/>
  <c r="AE177" i="53"/>
  <c r="AF177" i="53"/>
  <c r="B178" i="53"/>
  <c r="C178" i="53"/>
  <c r="D178" i="53"/>
  <c r="E178" i="53"/>
  <c r="F178" i="53"/>
  <c r="G178" i="53"/>
  <c r="H178" i="53"/>
  <c r="I178" i="53"/>
  <c r="K178" i="53"/>
  <c r="L178" i="53"/>
  <c r="M178" i="53"/>
  <c r="N178" i="53"/>
  <c r="Q178" i="53"/>
  <c r="S178" i="53"/>
  <c r="T178" i="53"/>
  <c r="U178" i="53"/>
  <c r="V178" i="53"/>
  <c r="W178" i="53"/>
  <c r="X178" i="53"/>
  <c r="AA178" i="53"/>
  <c r="AB178" i="53"/>
  <c r="AC178" i="53"/>
  <c r="AD178" i="53"/>
  <c r="AE178" i="53"/>
  <c r="AF178" i="53"/>
  <c r="B179" i="53"/>
  <c r="C179" i="53"/>
  <c r="D179" i="53"/>
  <c r="E179" i="53"/>
  <c r="F179" i="53"/>
  <c r="G179" i="53"/>
  <c r="H179" i="53"/>
  <c r="I179" i="53"/>
  <c r="K179" i="53"/>
  <c r="L179" i="53"/>
  <c r="M179" i="53"/>
  <c r="N179" i="53"/>
  <c r="Q179" i="53"/>
  <c r="S179" i="53"/>
  <c r="T179" i="53"/>
  <c r="U179" i="53"/>
  <c r="V179" i="53"/>
  <c r="W179" i="53"/>
  <c r="X179" i="53"/>
  <c r="AA179" i="53"/>
  <c r="AB179" i="53"/>
  <c r="AC179" i="53"/>
  <c r="AD179" i="53"/>
  <c r="AE179" i="53"/>
  <c r="AF179" i="53"/>
  <c r="B180" i="53"/>
  <c r="C180" i="53"/>
  <c r="D180" i="53"/>
  <c r="E180" i="53"/>
  <c r="F180" i="53"/>
  <c r="G180" i="53"/>
  <c r="H180" i="53"/>
  <c r="I180" i="53"/>
  <c r="K180" i="53"/>
  <c r="L180" i="53"/>
  <c r="M180" i="53"/>
  <c r="N180" i="53"/>
  <c r="Q180" i="53"/>
  <c r="S180" i="53"/>
  <c r="T180" i="53"/>
  <c r="U180" i="53"/>
  <c r="V180" i="53"/>
  <c r="W180" i="53"/>
  <c r="X180" i="53"/>
  <c r="AA180" i="53"/>
  <c r="AB180" i="53"/>
  <c r="AC180" i="53"/>
  <c r="AD180" i="53"/>
  <c r="AE180" i="53"/>
  <c r="AF180" i="53"/>
  <c r="B181" i="53"/>
  <c r="C181" i="53"/>
  <c r="D181" i="53"/>
  <c r="E181" i="53"/>
  <c r="F181" i="53"/>
  <c r="G181" i="53"/>
  <c r="H181" i="53"/>
  <c r="I181" i="53"/>
  <c r="K181" i="53"/>
  <c r="L181" i="53"/>
  <c r="M181" i="53"/>
  <c r="N181" i="53"/>
  <c r="Q181" i="53"/>
  <c r="S181" i="53"/>
  <c r="T181" i="53"/>
  <c r="U181" i="53"/>
  <c r="V181" i="53"/>
  <c r="W181" i="53"/>
  <c r="X181" i="53"/>
  <c r="AA181" i="53"/>
  <c r="AB181" i="53"/>
  <c r="AC181" i="53"/>
  <c r="AD181" i="53"/>
  <c r="AE181" i="53"/>
  <c r="AF181" i="53"/>
  <c r="B182" i="53"/>
  <c r="C182" i="53"/>
  <c r="D182" i="53"/>
  <c r="E182" i="53"/>
  <c r="F182" i="53"/>
  <c r="G182" i="53"/>
  <c r="H182" i="53"/>
  <c r="I182" i="53"/>
  <c r="K182" i="53"/>
  <c r="L182" i="53"/>
  <c r="M182" i="53"/>
  <c r="N182" i="53"/>
  <c r="Q182" i="53"/>
  <c r="S182" i="53"/>
  <c r="T182" i="53"/>
  <c r="U182" i="53"/>
  <c r="V182" i="53"/>
  <c r="W182" i="53"/>
  <c r="X182" i="53"/>
  <c r="AA182" i="53"/>
  <c r="AB182" i="53"/>
  <c r="AC182" i="53"/>
  <c r="AD182" i="53"/>
  <c r="AE182" i="53"/>
  <c r="AF182" i="53"/>
  <c r="B183" i="53"/>
  <c r="C183" i="53"/>
  <c r="D183" i="53"/>
  <c r="E183" i="53"/>
  <c r="F183" i="53"/>
  <c r="G183" i="53"/>
  <c r="H183" i="53"/>
  <c r="I183" i="53"/>
  <c r="K183" i="53"/>
  <c r="L183" i="53"/>
  <c r="M183" i="53"/>
  <c r="N183" i="53"/>
  <c r="Q183" i="53"/>
  <c r="S183" i="53"/>
  <c r="T183" i="53"/>
  <c r="U183" i="53"/>
  <c r="V183" i="53"/>
  <c r="W183" i="53"/>
  <c r="X183" i="53"/>
  <c r="AA183" i="53"/>
  <c r="AB183" i="53"/>
  <c r="AC183" i="53"/>
  <c r="AD183" i="53"/>
  <c r="AE183" i="53"/>
  <c r="AF183" i="53"/>
  <c r="B184" i="53"/>
  <c r="C184" i="53"/>
  <c r="D184" i="53"/>
  <c r="E184" i="53"/>
  <c r="F184" i="53"/>
  <c r="G184" i="53"/>
  <c r="H184" i="53"/>
  <c r="I184" i="53"/>
  <c r="K184" i="53"/>
  <c r="L184" i="53"/>
  <c r="M184" i="53"/>
  <c r="N184" i="53"/>
  <c r="Q184" i="53"/>
  <c r="S184" i="53"/>
  <c r="T184" i="53"/>
  <c r="U184" i="53"/>
  <c r="V184" i="53"/>
  <c r="W184" i="53"/>
  <c r="X184" i="53"/>
  <c r="AA184" i="53"/>
  <c r="AB184" i="53"/>
  <c r="AC184" i="53"/>
  <c r="AD184" i="53"/>
  <c r="AE184" i="53"/>
  <c r="AF184" i="53"/>
  <c r="B185" i="53"/>
  <c r="C185" i="53"/>
  <c r="D185" i="53"/>
  <c r="E185" i="53"/>
  <c r="F185" i="53"/>
  <c r="G185" i="53"/>
  <c r="H185" i="53"/>
  <c r="I185" i="53"/>
  <c r="K185" i="53"/>
  <c r="L185" i="53"/>
  <c r="M185" i="53"/>
  <c r="N185" i="53"/>
  <c r="Q185" i="53"/>
  <c r="S185" i="53"/>
  <c r="T185" i="53"/>
  <c r="U185" i="53"/>
  <c r="V185" i="53"/>
  <c r="W185" i="53"/>
  <c r="X185" i="53"/>
  <c r="AA185" i="53"/>
  <c r="AB185" i="53"/>
  <c r="AC185" i="53"/>
  <c r="AD185" i="53"/>
  <c r="AE185" i="53"/>
  <c r="AF185" i="53"/>
  <c r="B186" i="53"/>
  <c r="C186" i="53"/>
  <c r="D186" i="53"/>
  <c r="E186" i="53"/>
  <c r="F186" i="53"/>
  <c r="G186" i="53"/>
  <c r="H186" i="53"/>
  <c r="I186" i="53"/>
  <c r="K186" i="53"/>
  <c r="L186" i="53"/>
  <c r="M186" i="53"/>
  <c r="N186" i="53"/>
  <c r="Q186" i="53"/>
  <c r="S186" i="53"/>
  <c r="T186" i="53"/>
  <c r="U186" i="53"/>
  <c r="V186" i="53"/>
  <c r="W186" i="53"/>
  <c r="X186" i="53"/>
  <c r="AA186" i="53"/>
  <c r="AB186" i="53"/>
  <c r="AC186" i="53"/>
  <c r="AD186" i="53"/>
  <c r="AE186" i="53"/>
  <c r="AF186" i="53"/>
  <c r="B187" i="53"/>
  <c r="C187" i="53"/>
  <c r="D187" i="53"/>
  <c r="E187" i="53"/>
  <c r="F187" i="53"/>
  <c r="G187" i="53"/>
  <c r="H187" i="53"/>
  <c r="I187" i="53"/>
  <c r="K187" i="53"/>
  <c r="L187" i="53"/>
  <c r="M187" i="53"/>
  <c r="N187" i="53"/>
  <c r="Q187" i="53"/>
  <c r="S187" i="53"/>
  <c r="T187" i="53"/>
  <c r="U187" i="53"/>
  <c r="V187" i="53"/>
  <c r="W187" i="53"/>
  <c r="X187" i="53"/>
  <c r="AA187" i="53"/>
  <c r="AB187" i="53"/>
  <c r="AC187" i="53"/>
  <c r="AD187" i="53"/>
  <c r="AE187" i="53"/>
  <c r="AF187" i="53"/>
  <c r="B188" i="53"/>
  <c r="C188" i="53"/>
  <c r="D188" i="53"/>
  <c r="E188" i="53"/>
  <c r="F188" i="53"/>
  <c r="G188" i="53"/>
  <c r="H188" i="53"/>
  <c r="I188" i="53"/>
  <c r="K188" i="53"/>
  <c r="L188" i="53"/>
  <c r="M188" i="53"/>
  <c r="N188" i="53"/>
  <c r="Q188" i="53"/>
  <c r="S188" i="53"/>
  <c r="T188" i="53"/>
  <c r="U188" i="53"/>
  <c r="V188" i="53"/>
  <c r="W188" i="53"/>
  <c r="X188" i="53"/>
  <c r="AA188" i="53"/>
  <c r="AB188" i="53"/>
  <c r="AC188" i="53"/>
  <c r="AD188" i="53"/>
  <c r="AE188" i="53"/>
  <c r="AF188" i="53"/>
  <c r="B189" i="53"/>
  <c r="C189" i="53"/>
  <c r="D189" i="53"/>
  <c r="E189" i="53"/>
  <c r="F189" i="53"/>
  <c r="G189" i="53"/>
  <c r="H189" i="53"/>
  <c r="I189" i="53"/>
  <c r="K189" i="53"/>
  <c r="L189" i="53"/>
  <c r="M189" i="53"/>
  <c r="N189" i="53"/>
  <c r="Q189" i="53"/>
  <c r="S189" i="53"/>
  <c r="T189" i="53"/>
  <c r="U189" i="53"/>
  <c r="V189" i="53"/>
  <c r="W189" i="53"/>
  <c r="X189" i="53"/>
  <c r="AA189" i="53"/>
  <c r="AB189" i="53"/>
  <c r="AC189" i="53"/>
  <c r="AD189" i="53"/>
  <c r="AE189" i="53"/>
  <c r="AF189" i="53"/>
  <c r="B190" i="53"/>
  <c r="C190" i="53"/>
  <c r="D190" i="53"/>
  <c r="E190" i="53"/>
  <c r="F190" i="53"/>
  <c r="G190" i="53"/>
  <c r="H190" i="53"/>
  <c r="I190" i="53"/>
  <c r="K190" i="53"/>
  <c r="L190" i="53"/>
  <c r="M190" i="53"/>
  <c r="N190" i="53"/>
  <c r="Q190" i="53"/>
  <c r="S190" i="53"/>
  <c r="T190" i="53"/>
  <c r="U190" i="53"/>
  <c r="V190" i="53"/>
  <c r="W190" i="53"/>
  <c r="X190" i="53"/>
  <c r="AA190" i="53"/>
  <c r="AB190" i="53"/>
  <c r="AC190" i="53"/>
  <c r="AD190" i="53"/>
  <c r="AE190" i="53"/>
  <c r="AF190" i="53"/>
  <c r="B191" i="53"/>
  <c r="C191" i="53"/>
  <c r="D191" i="53"/>
  <c r="E191" i="53"/>
  <c r="F191" i="53"/>
  <c r="G191" i="53"/>
  <c r="H191" i="53"/>
  <c r="I191" i="53"/>
  <c r="K191" i="53"/>
  <c r="L191" i="53"/>
  <c r="M191" i="53"/>
  <c r="N191" i="53"/>
  <c r="Q191" i="53"/>
  <c r="S191" i="53"/>
  <c r="T191" i="53"/>
  <c r="U191" i="53"/>
  <c r="V191" i="53"/>
  <c r="W191" i="53"/>
  <c r="X191" i="53"/>
  <c r="AA191" i="53"/>
  <c r="AB191" i="53"/>
  <c r="AC191" i="53"/>
  <c r="AD191" i="53"/>
  <c r="AE191" i="53"/>
  <c r="AF191" i="53"/>
  <c r="B192" i="53"/>
  <c r="C192" i="53"/>
  <c r="D192" i="53"/>
  <c r="E192" i="53"/>
  <c r="F192" i="53"/>
  <c r="G192" i="53"/>
  <c r="H192" i="53"/>
  <c r="I192" i="53"/>
  <c r="K192" i="53"/>
  <c r="L192" i="53"/>
  <c r="M192" i="53"/>
  <c r="N192" i="53"/>
  <c r="Q192" i="53"/>
  <c r="S192" i="53"/>
  <c r="T192" i="53"/>
  <c r="U192" i="53"/>
  <c r="V192" i="53"/>
  <c r="W192" i="53"/>
  <c r="X192" i="53"/>
  <c r="AA192" i="53"/>
  <c r="AB192" i="53"/>
  <c r="AC192" i="53"/>
  <c r="AD192" i="53"/>
  <c r="AE192" i="53"/>
  <c r="AF192" i="53"/>
  <c r="B193" i="53"/>
  <c r="C193" i="53"/>
  <c r="D193" i="53"/>
  <c r="E193" i="53"/>
  <c r="F193" i="53"/>
  <c r="G193" i="53"/>
  <c r="H193" i="53"/>
  <c r="I193" i="53"/>
  <c r="K193" i="53"/>
  <c r="L193" i="53"/>
  <c r="M193" i="53"/>
  <c r="N193" i="53"/>
  <c r="Q193" i="53"/>
  <c r="S193" i="53"/>
  <c r="T193" i="53"/>
  <c r="U193" i="53"/>
  <c r="V193" i="53"/>
  <c r="W193" i="53"/>
  <c r="X193" i="53"/>
  <c r="AA193" i="53"/>
  <c r="AB193" i="53"/>
  <c r="AC193" i="53"/>
  <c r="AD193" i="53"/>
  <c r="AE193" i="53"/>
  <c r="AF193" i="53"/>
  <c r="B194" i="53"/>
  <c r="C194" i="53"/>
  <c r="D194" i="53"/>
  <c r="E194" i="53"/>
  <c r="F194" i="53"/>
  <c r="G194" i="53"/>
  <c r="H194" i="53"/>
  <c r="I194" i="53"/>
  <c r="K194" i="53"/>
  <c r="L194" i="53"/>
  <c r="M194" i="53"/>
  <c r="N194" i="53"/>
  <c r="Q194" i="53"/>
  <c r="S194" i="53"/>
  <c r="T194" i="53"/>
  <c r="U194" i="53"/>
  <c r="V194" i="53"/>
  <c r="W194" i="53"/>
  <c r="X194" i="53"/>
  <c r="AA194" i="53"/>
  <c r="AB194" i="53"/>
  <c r="AC194" i="53"/>
  <c r="AD194" i="53"/>
  <c r="AE194" i="53"/>
  <c r="AF194" i="53"/>
  <c r="B195" i="53"/>
  <c r="C195" i="53"/>
  <c r="D195" i="53"/>
  <c r="E195" i="53"/>
  <c r="F195" i="53"/>
  <c r="G195" i="53"/>
  <c r="H195" i="53"/>
  <c r="I195" i="53"/>
  <c r="K195" i="53"/>
  <c r="L195" i="53"/>
  <c r="M195" i="53"/>
  <c r="N195" i="53"/>
  <c r="Q195" i="53"/>
  <c r="S195" i="53"/>
  <c r="T195" i="53"/>
  <c r="U195" i="53"/>
  <c r="V195" i="53"/>
  <c r="W195" i="53"/>
  <c r="X195" i="53"/>
  <c r="AA195" i="53"/>
  <c r="AB195" i="53"/>
  <c r="AC195" i="53"/>
  <c r="AD195" i="53"/>
  <c r="AE195" i="53"/>
  <c r="AF195" i="53"/>
  <c r="B196" i="53"/>
  <c r="C196" i="53"/>
  <c r="D196" i="53"/>
  <c r="E196" i="53"/>
  <c r="F196" i="53"/>
  <c r="G196" i="53"/>
  <c r="H196" i="53"/>
  <c r="I196" i="53"/>
  <c r="K196" i="53"/>
  <c r="L196" i="53"/>
  <c r="M196" i="53"/>
  <c r="N196" i="53"/>
  <c r="Q196" i="53"/>
  <c r="S196" i="53"/>
  <c r="T196" i="53"/>
  <c r="U196" i="53"/>
  <c r="V196" i="53"/>
  <c r="W196" i="53"/>
  <c r="X196" i="53"/>
  <c r="AA196" i="53"/>
  <c r="AB196" i="53"/>
  <c r="AC196" i="53"/>
  <c r="AD196" i="53"/>
  <c r="AE196" i="53"/>
  <c r="AF196" i="53"/>
  <c r="B197" i="53"/>
  <c r="C197" i="53"/>
  <c r="D197" i="53"/>
  <c r="E197" i="53"/>
  <c r="F197" i="53"/>
  <c r="G197" i="53"/>
  <c r="H197" i="53"/>
  <c r="I197" i="53"/>
  <c r="K197" i="53"/>
  <c r="L197" i="53"/>
  <c r="M197" i="53"/>
  <c r="N197" i="53"/>
  <c r="Q197" i="53"/>
  <c r="S197" i="53"/>
  <c r="T197" i="53"/>
  <c r="U197" i="53"/>
  <c r="V197" i="53"/>
  <c r="W197" i="53"/>
  <c r="X197" i="53"/>
  <c r="AA197" i="53"/>
  <c r="AB197" i="53"/>
  <c r="AC197" i="53"/>
  <c r="AD197" i="53"/>
  <c r="AE197" i="53"/>
  <c r="AF197" i="53"/>
  <c r="B198" i="53"/>
  <c r="C198" i="53"/>
  <c r="D198" i="53"/>
  <c r="E198" i="53"/>
  <c r="F198" i="53"/>
  <c r="G198" i="53"/>
  <c r="H198" i="53"/>
  <c r="I198" i="53"/>
  <c r="K198" i="53"/>
  <c r="L198" i="53"/>
  <c r="M198" i="53"/>
  <c r="N198" i="53"/>
  <c r="Q198" i="53"/>
  <c r="S198" i="53"/>
  <c r="T198" i="53"/>
  <c r="U198" i="53"/>
  <c r="V198" i="53"/>
  <c r="W198" i="53"/>
  <c r="X198" i="53"/>
  <c r="AA198" i="53"/>
  <c r="AB198" i="53"/>
  <c r="AC198" i="53"/>
  <c r="AD198" i="53"/>
  <c r="AE198" i="53"/>
  <c r="AF198" i="53"/>
  <c r="B199" i="53"/>
  <c r="C199" i="53"/>
  <c r="D199" i="53"/>
  <c r="E199" i="53"/>
  <c r="F199" i="53"/>
  <c r="G199" i="53"/>
  <c r="H199" i="53"/>
  <c r="I199" i="53"/>
  <c r="K199" i="53"/>
  <c r="L199" i="53"/>
  <c r="M199" i="53"/>
  <c r="N199" i="53"/>
  <c r="Q199" i="53"/>
  <c r="S199" i="53"/>
  <c r="T199" i="53"/>
  <c r="U199" i="53"/>
  <c r="V199" i="53"/>
  <c r="W199" i="53"/>
  <c r="X199" i="53"/>
  <c r="AA199" i="53"/>
  <c r="AB199" i="53"/>
  <c r="AC199" i="53"/>
  <c r="AD199" i="53"/>
  <c r="AE199" i="53"/>
  <c r="AF199" i="53"/>
  <c r="B200" i="53"/>
  <c r="C200" i="53"/>
  <c r="D200" i="53"/>
  <c r="E200" i="53"/>
  <c r="F200" i="53"/>
  <c r="G200" i="53"/>
  <c r="H200" i="53"/>
  <c r="I200" i="53"/>
  <c r="K200" i="53"/>
  <c r="L200" i="53"/>
  <c r="M200" i="53"/>
  <c r="N200" i="53"/>
  <c r="Q200" i="53"/>
  <c r="S200" i="53"/>
  <c r="T200" i="53"/>
  <c r="U200" i="53"/>
  <c r="V200" i="53"/>
  <c r="W200" i="53"/>
  <c r="X200" i="53"/>
  <c r="AA200" i="53"/>
  <c r="AB200" i="53"/>
  <c r="AC200" i="53"/>
  <c r="AD200" i="53"/>
  <c r="AE200" i="53"/>
  <c r="AF200" i="53"/>
  <c r="B201" i="53"/>
  <c r="C201" i="53"/>
  <c r="D201" i="53"/>
  <c r="E201" i="53"/>
  <c r="F201" i="53"/>
  <c r="G201" i="53"/>
  <c r="H201" i="53"/>
  <c r="I201" i="53"/>
  <c r="K201" i="53"/>
  <c r="L201" i="53"/>
  <c r="M201" i="53"/>
  <c r="N201" i="53"/>
  <c r="Q201" i="53"/>
  <c r="S201" i="53"/>
  <c r="T201" i="53"/>
  <c r="U201" i="53"/>
  <c r="V201" i="53"/>
  <c r="W201" i="53"/>
  <c r="X201" i="53"/>
  <c r="AA201" i="53"/>
  <c r="AB201" i="53"/>
  <c r="AC201" i="53"/>
  <c r="AD201" i="53"/>
  <c r="AE201" i="53"/>
  <c r="AF201" i="53"/>
  <c r="B202" i="53"/>
  <c r="C202" i="53"/>
  <c r="D202" i="53"/>
  <c r="E202" i="53"/>
  <c r="F202" i="53"/>
  <c r="G202" i="53"/>
  <c r="H202" i="53"/>
  <c r="I202" i="53"/>
  <c r="K202" i="53"/>
  <c r="L202" i="53"/>
  <c r="M202" i="53"/>
  <c r="N202" i="53"/>
  <c r="Q202" i="53"/>
  <c r="S202" i="53"/>
  <c r="T202" i="53"/>
  <c r="U202" i="53"/>
  <c r="V202" i="53"/>
  <c r="W202" i="53"/>
  <c r="X202" i="53"/>
  <c r="AA202" i="53"/>
  <c r="AB202" i="53"/>
  <c r="AC202" i="53"/>
  <c r="AD202" i="53"/>
  <c r="AE202" i="53"/>
  <c r="AF202" i="53"/>
  <c r="B203" i="53"/>
  <c r="C203" i="53"/>
  <c r="D203" i="53"/>
  <c r="E203" i="53"/>
  <c r="F203" i="53"/>
  <c r="G203" i="53"/>
  <c r="H203" i="53"/>
  <c r="I203" i="53"/>
  <c r="K203" i="53"/>
  <c r="L203" i="53"/>
  <c r="M203" i="53"/>
  <c r="N203" i="53"/>
  <c r="Q203" i="53"/>
  <c r="S203" i="53"/>
  <c r="T203" i="53"/>
  <c r="U203" i="53"/>
  <c r="V203" i="53"/>
  <c r="W203" i="53"/>
  <c r="X203" i="53"/>
  <c r="AA203" i="53"/>
  <c r="AB203" i="53"/>
  <c r="AC203" i="53"/>
  <c r="AD203" i="53"/>
  <c r="AE203" i="53"/>
  <c r="AF203" i="53"/>
  <c r="B204" i="53"/>
  <c r="C204" i="53"/>
  <c r="D204" i="53"/>
  <c r="E204" i="53"/>
  <c r="F204" i="53"/>
  <c r="G204" i="53"/>
  <c r="H204" i="53"/>
  <c r="I204" i="53"/>
  <c r="K204" i="53"/>
  <c r="L204" i="53"/>
  <c r="M204" i="53"/>
  <c r="N204" i="53"/>
  <c r="Q204" i="53"/>
  <c r="S204" i="53"/>
  <c r="T204" i="53"/>
  <c r="U204" i="53"/>
  <c r="V204" i="53"/>
  <c r="W204" i="53"/>
  <c r="X204" i="53"/>
  <c r="AA204" i="53"/>
  <c r="AB204" i="53"/>
  <c r="AC204" i="53"/>
  <c r="AD204" i="53"/>
  <c r="AE204" i="53"/>
  <c r="AF204" i="53"/>
  <c r="B205" i="53"/>
  <c r="C205" i="53"/>
  <c r="D205" i="53"/>
  <c r="E205" i="53"/>
  <c r="F205" i="53"/>
  <c r="G205" i="53"/>
  <c r="H205" i="53"/>
  <c r="I205" i="53"/>
  <c r="K205" i="53"/>
  <c r="L205" i="53"/>
  <c r="M205" i="53"/>
  <c r="N205" i="53"/>
  <c r="Q205" i="53"/>
  <c r="S205" i="53"/>
  <c r="T205" i="53"/>
  <c r="U205" i="53"/>
  <c r="V205" i="53"/>
  <c r="W205" i="53"/>
  <c r="X205" i="53"/>
  <c r="AA205" i="53"/>
  <c r="AB205" i="53"/>
  <c r="AC205" i="53"/>
  <c r="AD205" i="53"/>
  <c r="AE205" i="53"/>
  <c r="AF205" i="53"/>
  <c r="B206" i="53"/>
  <c r="C206" i="53"/>
  <c r="D206" i="53"/>
  <c r="E206" i="53"/>
  <c r="F206" i="53"/>
  <c r="G206" i="53"/>
  <c r="H206" i="53"/>
  <c r="I206" i="53"/>
  <c r="K206" i="53"/>
  <c r="L206" i="53"/>
  <c r="M206" i="53"/>
  <c r="N206" i="53"/>
  <c r="Q206" i="53"/>
  <c r="S206" i="53"/>
  <c r="T206" i="53"/>
  <c r="U206" i="53"/>
  <c r="V206" i="53"/>
  <c r="W206" i="53"/>
  <c r="X206" i="53"/>
  <c r="AA206" i="53"/>
  <c r="AB206" i="53"/>
  <c r="AC206" i="53"/>
  <c r="AD206" i="53"/>
  <c r="AE206" i="53"/>
  <c r="AF206" i="53"/>
  <c r="B207" i="53"/>
  <c r="C207" i="53"/>
  <c r="D207" i="53"/>
  <c r="E207" i="53"/>
  <c r="F207" i="53"/>
  <c r="G207" i="53"/>
  <c r="H207" i="53"/>
  <c r="I207" i="53"/>
  <c r="K207" i="53"/>
  <c r="L207" i="53"/>
  <c r="M207" i="53"/>
  <c r="N207" i="53"/>
  <c r="Q207" i="53"/>
  <c r="S207" i="53"/>
  <c r="T207" i="53"/>
  <c r="U207" i="53"/>
  <c r="V207" i="53"/>
  <c r="W207" i="53"/>
  <c r="X207" i="53"/>
  <c r="AA207" i="53"/>
  <c r="AB207" i="53"/>
  <c r="AC207" i="53"/>
  <c r="AD207" i="53"/>
  <c r="AE207" i="53"/>
  <c r="AF207" i="53"/>
  <c r="B208" i="53"/>
  <c r="C208" i="53"/>
  <c r="D208" i="53"/>
  <c r="E208" i="53"/>
  <c r="F208" i="53"/>
  <c r="G208" i="53"/>
  <c r="H208" i="53"/>
  <c r="I208" i="53"/>
  <c r="K208" i="53"/>
  <c r="L208" i="53"/>
  <c r="M208" i="53"/>
  <c r="N208" i="53"/>
  <c r="Q208" i="53"/>
  <c r="S208" i="53"/>
  <c r="T208" i="53"/>
  <c r="U208" i="53"/>
  <c r="V208" i="53"/>
  <c r="W208" i="53"/>
  <c r="X208" i="53"/>
  <c r="AA208" i="53"/>
  <c r="AB208" i="53"/>
  <c r="AC208" i="53"/>
  <c r="AD208" i="53"/>
  <c r="AE208" i="53"/>
  <c r="AF208" i="53"/>
  <c r="B209" i="53"/>
  <c r="C209" i="53"/>
  <c r="D209" i="53"/>
  <c r="E209" i="53"/>
  <c r="F209" i="53"/>
  <c r="G209" i="53"/>
  <c r="H209" i="53"/>
  <c r="I209" i="53"/>
  <c r="K209" i="53"/>
  <c r="L209" i="53"/>
  <c r="M209" i="53"/>
  <c r="N209" i="53"/>
  <c r="Q209" i="53"/>
  <c r="S209" i="53"/>
  <c r="T209" i="53"/>
  <c r="U209" i="53"/>
  <c r="V209" i="53"/>
  <c r="W209" i="53"/>
  <c r="X209" i="53"/>
  <c r="AA209" i="53"/>
  <c r="AB209" i="53"/>
  <c r="AC209" i="53"/>
  <c r="AD209" i="53"/>
  <c r="AE209" i="53"/>
  <c r="AF209" i="53"/>
  <c r="B210" i="53"/>
  <c r="C210" i="53"/>
  <c r="D210" i="53"/>
  <c r="E210" i="53"/>
  <c r="F210" i="53"/>
  <c r="G210" i="53"/>
  <c r="H210" i="53"/>
  <c r="I210" i="53"/>
  <c r="K210" i="53"/>
  <c r="L210" i="53"/>
  <c r="M210" i="53"/>
  <c r="N210" i="53"/>
  <c r="Q210" i="53"/>
  <c r="S210" i="53"/>
  <c r="T210" i="53"/>
  <c r="U210" i="53"/>
  <c r="V210" i="53"/>
  <c r="W210" i="53"/>
  <c r="X210" i="53"/>
  <c r="AA210" i="53"/>
  <c r="AB210" i="53"/>
  <c r="AC210" i="53"/>
  <c r="AD210" i="53"/>
  <c r="AE210" i="53"/>
  <c r="AF210" i="53"/>
  <c r="B211" i="53"/>
  <c r="C211" i="53"/>
  <c r="D211" i="53"/>
  <c r="E211" i="53"/>
  <c r="F211" i="53"/>
  <c r="G211" i="53"/>
  <c r="H211" i="53"/>
  <c r="I211" i="53"/>
  <c r="K211" i="53"/>
  <c r="L211" i="53"/>
  <c r="M211" i="53"/>
  <c r="N211" i="53"/>
  <c r="Q211" i="53"/>
  <c r="S211" i="53"/>
  <c r="T211" i="53"/>
  <c r="U211" i="53"/>
  <c r="V211" i="53"/>
  <c r="W211" i="53"/>
  <c r="X211" i="53"/>
  <c r="AA211" i="53"/>
  <c r="AB211" i="53"/>
  <c r="AC211" i="53"/>
  <c r="AD211" i="53"/>
  <c r="AE211" i="53"/>
  <c r="AF211" i="53"/>
  <c r="B212" i="53"/>
  <c r="C212" i="53"/>
  <c r="D212" i="53"/>
  <c r="E212" i="53"/>
  <c r="F212" i="53"/>
  <c r="G212" i="53"/>
  <c r="H212" i="53"/>
  <c r="I212" i="53"/>
  <c r="K212" i="53"/>
  <c r="L212" i="53"/>
  <c r="M212" i="53"/>
  <c r="N212" i="53"/>
  <c r="Q212" i="53"/>
  <c r="S212" i="53"/>
  <c r="T212" i="53"/>
  <c r="U212" i="53"/>
  <c r="V212" i="53"/>
  <c r="W212" i="53"/>
  <c r="X212" i="53"/>
  <c r="AA212" i="53"/>
  <c r="AB212" i="53"/>
  <c r="AC212" i="53"/>
  <c r="AD212" i="53"/>
  <c r="AE212" i="53"/>
  <c r="AF212" i="53"/>
  <c r="B213" i="53"/>
  <c r="C213" i="53"/>
  <c r="D213" i="53"/>
  <c r="E213" i="53"/>
  <c r="F213" i="53"/>
  <c r="G213" i="53"/>
  <c r="H213" i="53"/>
  <c r="I213" i="53"/>
  <c r="K213" i="53"/>
  <c r="L213" i="53"/>
  <c r="M213" i="53"/>
  <c r="N213" i="53"/>
  <c r="Q213" i="53"/>
  <c r="S213" i="53"/>
  <c r="T213" i="53"/>
  <c r="U213" i="53"/>
  <c r="V213" i="53"/>
  <c r="W213" i="53"/>
  <c r="X213" i="53"/>
  <c r="AA213" i="53"/>
  <c r="AB213" i="53"/>
  <c r="AC213" i="53"/>
  <c r="AD213" i="53"/>
  <c r="AE213" i="53"/>
  <c r="AF213" i="53"/>
  <c r="B214" i="53"/>
  <c r="C214" i="53"/>
  <c r="D214" i="53"/>
  <c r="E214" i="53"/>
  <c r="F214" i="53"/>
  <c r="G214" i="53"/>
  <c r="H214" i="53"/>
  <c r="I214" i="53"/>
  <c r="K214" i="53"/>
  <c r="L214" i="53"/>
  <c r="M214" i="53"/>
  <c r="N214" i="53"/>
  <c r="Q214" i="53"/>
  <c r="S214" i="53"/>
  <c r="T214" i="53"/>
  <c r="U214" i="53"/>
  <c r="V214" i="53"/>
  <c r="W214" i="53"/>
  <c r="X214" i="53"/>
  <c r="AA214" i="53"/>
  <c r="AB214" i="53"/>
  <c r="AC214" i="53"/>
  <c r="AD214" i="53"/>
  <c r="AE214" i="53"/>
  <c r="AF214" i="53"/>
  <c r="B215" i="53"/>
  <c r="C215" i="53"/>
  <c r="D215" i="53"/>
  <c r="E215" i="53"/>
  <c r="F215" i="53"/>
  <c r="G215" i="53"/>
  <c r="H215" i="53"/>
  <c r="I215" i="53"/>
  <c r="K215" i="53"/>
  <c r="L215" i="53"/>
  <c r="M215" i="53"/>
  <c r="N215" i="53"/>
  <c r="Q215" i="53"/>
  <c r="S215" i="53"/>
  <c r="T215" i="53"/>
  <c r="U215" i="53"/>
  <c r="V215" i="53"/>
  <c r="W215" i="53"/>
  <c r="X215" i="53"/>
  <c r="AA215" i="53"/>
  <c r="AB215" i="53"/>
  <c r="AC215" i="53"/>
  <c r="AD215" i="53"/>
  <c r="AE215" i="53"/>
  <c r="AF215" i="53"/>
  <c r="B216" i="53"/>
  <c r="C216" i="53"/>
  <c r="D216" i="53"/>
  <c r="E216" i="53"/>
  <c r="F216" i="53"/>
  <c r="G216" i="53"/>
  <c r="H216" i="53"/>
  <c r="I216" i="53"/>
  <c r="K216" i="53"/>
  <c r="L216" i="53"/>
  <c r="M216" i="53"/>
  <c r="N216" i="53"/>
  <c r="Q216" i="53"/>
  <c r="S216" i="53"/>
  <c r="T216" i="53"/>
  <c r="U216" i="53"/>
  <c r="V216" i="53"/>
  <c r="W216" i="53"/>
  <c r="X216" i="53"/>
  <c r="AA216" i="53"/>
  <c r="AB216" i="53"/>
  <c r="AC216" i="53"/>
  <c r="AD216" i="53"/>
  <c r="AE216" i="53"/>
  <c r="AF216" i="53"/>
  <c r="B217" i="53"/>
  <c r="C217" i="53"/>
  <c r="D217" i="53"/>
  <c r="E217" i="53"/>
  <c r="F217" i="53"/>
  <c r="G217" i="53"/>
  <c r="H217" i="53"/>
  <c r="I217" i="53"/>
  <c r="K217" i="53"/>
  <c r="L217" i="53"/>
  <c r="M217" i="53"/>
  <c r="N217" i="53"/>
  <c r="Q217" i="53"/>
  <c r="S217" i="53"/>
  <c r="T217" i="53"/>
  <c r="U217" i="53"/>
  <c r="V217" i="53"/>
  <c r="W217" i="53"/>
  <c r="X217" i="53"/>
  <c r="AA217" i="53"/>
  <c r="AB217" i="53"/>
  <c r="AC217" i="53"/>
  <c r="AD217" i="53"/>
  <c r="AE217" i="53"/>
  <c r="AF217" i="53"/>
  <c r="B218" i="53"/>
  <c r="C218" i="53"/>
  <c r="D218" i="53"/>
  <c r="E218" i="53"/>
  <c r="F218" i="53"/>
  <c r="G218" i="53"/>
  <c r="H218" i="53"/>
  <c r="I218" i="53"/>
  <c r="K218" i="53"/>
  <c r="L218" i="53"/>
  <c r="M218" i="53"/>
  <c r="N218" i="53"/>
  <c r="Q218" i="53"/>
  <c r="S218" i="53"/>
  <c r="T218" i="53"/>
  <c r="U218" i="53"/>
  <c r="V218" i="53"/>
  <c r="W218" i="53"/>
  <c r="X218" i="53"/>
  <c r="AA218" i="53"/>
  <c r="AB218" i="53"/>
  <c r="AC218" i="53"/>
  <c r="AD218" i="53"/>
  <c r="AE218" i="53"/>
  <c r="AF218" i="53"/>
  <c r="B219" i="53"/>
  <c r="C219" i="53"/>
  <c r="D219" i="53"/>
  <c r="E219" i="53"/>
  <c r="F219" i="53"/>
  <c r="G219" i="53"/>
  <c r="H219" i="53"/>
  <c r="I219" i="53"/>
  <c r="K219" i="53"/>
  <c r="L219" i="53"/>
  <c r="M219" i="53"/>
  <c r="N219" i="53"/>
  <c r="Q219" i="53"/>
  <c r="S219" i="53"/>
  <c r="T219" i="53"/>
  <c r="U219" i="53"/>
  <c r="V219" i="53"/>
  <c r="W219" i="53"/>
  <c r="X219" i="53"/>
  <c r="AA219" i="53"/>
  <c r="AB219" i="53"/>
  <c r="AC219" i="53"/>
  <c r="AD219" i="53"/>
  <c r="AE219" i="53"/>
  <c r="AF219" i="53"/>
  <c r="B220" i="53"/>
  <c r="C220" i="53"/>
  <c r="D220" i="53"/>
  <c r="E220" i="53"/>
  <c r="F220" i="53"/>
  <c r="G220" i="53"/>
  <c r="H220" i="53"/>
  <c r="I220" i="53"/>
  <c r="K220" i="53"/>
  <c r="L220" i="53"/>
  <c r="M220" i="53"/>
  <c r="N220" i="53"/>
  <c r="Q220" i="53"/>
  <c r="S220" i="53"/>
  <c r="T220" i="53"/>
  <c r="U220" i="53"/>
  <c r="V220" i="53"/>
  <c r="W220" i="53"/>
  <c r="X220" i="53"/>
  <c r="AA220" i="53"/>
  <c r="AB220" i="53"/>
  <c r="AC220" i="53"/>
  <c r="AD220" i="53"/>
  <c r="AE220" i="53"/>
  <c r="AF220" i="53"/>
  <c r="B221" i="53"/>
  <c r="C221" i="53"/>
  <c r="D221" i="53"/>
  <c r="E221" i="53"/>
  <c r="F221" i="53"/>
  <c r="G221" i="53"/>
  <c r="H221" i="53"/>
  <c r="I221" i="53"/>
  <c r="K221" i="53"/>
  <c r="L221" i="53"/>
  <c r="M221" i="53"/>
  <c r="N221" i="53"/>
  <c r="Q221" i="53"/>
  <c r="S221" i="53"/>
  <c r="T221" i="53"/>
  <c r="U221" i="53"/>
  <c r="V221" i="53"/>
  <c r="W221" i="53"/>
  <c r="X221" i="53"/>
  <c r="AA221" i="53"/>
  <c r="AB221" i="53"/>
  <c r="AC221" i="53"/>
  <c r="AD221" i="53"/>
  <c r="AE221" i="53"/>
  <c r="AF221" i="53"/>
  <c r="B222" i="53"/>
  <c r="C222" i="53"/>
  <c r="D222" i="53"/>
  <c r="E222" i="53"/>
  <c r="F222" i="53"/>
  <c r="G222" i="53"/>
  <c r="H222" i="53"/>
  <c r="I222" i="53"/>
  <c r="K222" i="53"/>
  <c r="L222" i="53"/>
  <c r="M222" i="53"/>
  <c r="N222" i="53"/>
  <c r="Q222" i="53"/>
  <c r="S222" i="53"/>
  <c r="T222" i="53"/>
  <c r="U222" i="53"/>
  <c r="V222" i="53"/>
  <c r="W222" i="53"/>
  <c r="X222" i="53"/>
  <c r="AA222" i="53"/>
  <c r="AB222" i="53"/>
  <c r="AC222" i="53"/>
  <c r="AD222" i="53"/>
  <c r="AE222" i="53"/>
  <c r="AF222" i="53"/>
  <c r="B223" i="53"/>
  <c r="C223" i="53"/>
  <c r="D223" i="53"/>
  <c r="E223" i="53"/>
  <c r="F223" i="53"/>
  <c r="G223" i="53"/>
  <c r="H223" i="53"/>
  <c r="I223" i="53"/>
  <c r="K223" i="53"/>
  <c r="L223" i="53"/>
  <c r="M223" i="53"/>
  <c r="N223" i="53"/>
  <c r="Q223" i="53"/>
  <c r="S223" i="53"/>
  <c r="T223" i="53"/>
  <c r="U223" i="53"/>
  <c r="V223" i="53"/>
  <c r="W223" i="53"/>
  <c r="X223" i="53"/>
  <c r="AA223" i="53"/>
  <c r="AB223" i="53"/>
  <c r="AC223" i="53"/>
  <c r="AD223" i="53"/>
  <c r="AE223" i="53"/>
  <c r="AF223" i="53"/>
  <c r="B224" i="53"/>
  <c r="C224" i="53"/>
  <c r="D224" i="53"/>
  <c r="E224" i="53"/>
  <c r="F224" i="53"/>
  <c r="G224" i="53"/>
  <c r="H224" i="53"/>
  <c r="I224" i="53"/>
  <c r="K224" i="53"/>
  <c r="L224" i="53"/>
  <c r="M224" i="53"/>
  <c r="N224" i="53"/>
  <c r="Q224" i="53"/>
  <c r="S224" i="53"/>
  <c r="T224" i="53"/>
  <c r="U224" i="53"/>
  <c r="V224" i="53"/>
  <c r="W224" i="53"/>
  <c r="X224" i="53"/>
  <c r="AA224" i="53"/>
  <c r="AB224" i="53"/>
  <c r="AC224" i="53"/>
  <c r="AD224" i="53"/>
  <c r="AE224" i="53"/>
  <c r="AF224" i="53"/>
  <c r="B225" i="53"/>
  <c r="C225" i="53"/>
  <c r="D225" i="53"/>
  <c r="E225" i="53"/>
  <c r="F225" i="53"/>
  <c r="G225" i="53"/>
  <c r="H225" i="53"/>
  <c r="I225" i="53"/>
  <c r="K225" i="53"/>
  <c r="L225" i="53"/>
  <c r="M225" i="53"/>
  <c r="N225" i="53"/>
  <c r="Q225" i="53"/>
  <c r="S225" i="53"/>
  <c r="T225" i="53"/>
  <c r="U225" i="53"/>
  <c r="V225" i="53"/>
  <c r="W225" i="53"/>
  <c r="X225" i="53"/>
  <c r="AA225" i="53"/>
  <c r="AB225" i="53"/>
  <c r="AC225" i="53"/>
  <c r="AD225" i="53"/>
  <c r="AE225" i="53"/>
  <c r="AF225" i="53"/>
  <c r="B226" i="53"/>
  <c r="C226" i="53"/>
  <c r="D226" i="53"/>
  <c r="E226" i="53"/>
  <c r="F226" i="53"/>
  <c r="G226" i="53"/>
  <c r="H226" i="53"/>
  <c r="I226" i="53"/>
  <c r="K226" i="53"/>
  <c r="L226" i="53"/>
  <c r="M226" i="53"/>
  <c r="N226" i="53"/>
  <c r="Q226" i="53"/>
  <c r="S226" i="53"/>
  <c r="T226" i="53"/>
  <c r="U226" i="53"/>
  <c r="V226" i="53"/>
  <c r="W226" i="53"/>
  <c r="X226" i="53"/>
  <c r="AA226" i="53"/>
  <c r="AB226" i="53"/>
  <c r="AC226" i="53"/>
  <c r="AD226" i="53"/>
  <c r="AE226" i="53"/>
  <c r="AF226" i="53"/>
  <c r="B227" i="53"/>
  <c r="C227" i="53"/>
  <c r="D227" i="53"/>
  <c r="E227" i="53"/>
  <c r="F227" i="53"/>
  <c r="G227" i="53"/>
  <c r="H227" i="53"/>
  <c r="I227" i="53"/>
  <c r="K227" i="53"/>
  <c r="L227" i="53"/>
  <c r="M227" i="53"/>
  <c r="N227" i="53"/>
  <c r="Q227" i="53"/>
  <c r="S227" i="53"/>
  <c r="T227" i="53"/>
  <c r="U227" i="53"/>
  <c r="V227" i="53"/>
  <c r="W227" i="53"/>
  <c r="X227" i="53"/>
  <c r="AA227" i="53"/>
  <c r="AB227" i="53"/>
  <c r="AC227" i="53"/>
  <c r="AD227" i="53"/>
  <c r="AE227" i="53"/>
  <c r="AF227" i="53"/>
  <c r="B228" i="53"/>
  <c r="C228" i="53"/>
  <c r="D228" i="53"/>
  <c r="E228" i="53"/>
  <c r="F228" i="53"/>
  <c r="G228" i="53"/>
  <c r="H228" i="53"/>
  <c r="I228" i="53"/>
  <c r="K228" i="53"/>
  <c r="L228" i="53"/>
  <c r="M228" i="53"/>
  <c r="N228" i="53"/>
  <c r="Q228" i="53"/>
  <c r="S228" i="53"/>
  <c r="T228" i="53"/>
  <c r="U228" i="53"/>
  <c r="V228" i="53"/>
  <c r="W228" i="53"/>
  <c r="X228" i="53"/>
  <c r="AA228" i="53"/>
  <c r="AB228" i="53"/>
  <c r="AC228" i="53"/>
  <c r="AD228" i="53"/>
  <c r="AE228" i="53"/>
  <c r="AF228" i="53"/>
  <c r="B229" i="53"/>
  <c r="C229" i="53"/>
  <c r="D229" i="53"/>
  <c r="E229" i="53"/>
  <c r="F229" i="53"/>
  <c r="G229" i="53"/>
  <c r="H229" i="53"/>
  <c r="I229" i="53"/>
  <c r="K229" i="53"/>
  <c r="L229" i="53"/>
  <c r="M229" i="53"/>
  <c r="N229" i="53"/>
  <c r="Q229" i="53"/>
  <c r="S229" i="53"/>
  <c r="T229" i="53"/>
  <c r="U229" i="53"/>
  <c r="V229" i="53"/>
  <c r="W229" i="53"/>
  <c r="X229" i="53"/>
  <c r="AA229" i="53"/>
  <c r="AB229" i="53"/>
  <c r="AC229" i="53"/>
  <c r="AD229" i="53"/>
  <c r="AE229" i="53"/>
  <c r="AF229" i="53"/>
  <c r="B230" i="53"/>
  <c r="C230" i="53"/>
  <c r="D230" i="53"/>
  <c r="E230" i="53"/>
  <c r="F230" i="53"/>
  <c r="G230" i="53"/>
  <c r="H230" i="53"/>
  <c r="I230" i="53"/>
  <c r="K230" i="53"/>
  <c r="L230" i="53"/>
  <c r="M230" i="53"/>
  <c r="N230" i="53"/>
  <c r="Q230" i="53"/>
  <c r="S230" i="53"/>
  <c r="T230" i="53"/>
  <c r="U230" i="53"/>
  <c r="V230" i="53"/>
  <c r="W230" i="53"/>
  <c r="X230" i="53"/>
  <c r="AA230" i="53"/>
  <c r="AB230" i="53"/>
  <c r="AC230" i="53"/>
  <c r="AD230" i="53"/>
  <c r="AE230" i="53"/>
  <c r="AF230" i="53"/>
  <c r="B231" i="53"/>
  <c r="C231" i="53"/>
  <c r="D231" i="53"/>
  <c r="E231" i="53"/>
  <c r="F231" i="53"/>
  <c r="G231" i="53"/>
  <c r="H231" i="53"/>
  <c r="I231" i="53"/>
  <c r="K231" i="53"/>
  <c r="L231" i="53"/>
  <c r="M231" i="53"/>
  <c r="N231" i="53"/>
  <c r="Q231" i="53"/>
  <c r="S231" i="53"/>
  <c r="T231" i="53"/>
  <c r="U231" i="53"/>
  <c r="V231" i="53"/>
  <c r="W231" i="53"/>
  <c r="X231" i="53"/>
  <c r="AA231" i="53"/>
  <c r="AB231" i="53"/>
  <c r="AC231" i="53"/>
  <c r="AD231" i="53"/>
  <c r="AE231" i="53"/>
  <c r="AF231" i="53"/>
  <c r="B232" i="53"/>
  <c r="C232" i="53"/>
  <c r="D232" i="53"/>
  <c r="E232" i="53"/>
  <c r="F232" i="53"/>
  <c r="G232" i="53"/>
  <c r="H232" i="53"/>
  <c r="I232" i="53"/>
  <c r="K232" i="53"/>
  <c r="L232" i="53"/>
  <c r="M232" i="53"/>
  <c r="N232" i="53"/>
  <c r="Q232" i="53"/>
  <c r="S232" i="53"/>
  <c r="T232" i="53"/>
  <c r="U232" i="53"/>
  <c r="V232" i="53"/>
  <c r="W232" i="53"/>
  <c r="X232" i="53"/>
  <c r="AA232" i="53"/>
  <c r="AB232" i="53"/>
  <c r="AC232" i="53"/>
  <c r="AD232" i="53"/>
  <c r="AE232" i="53"/>
  <c r="AF232" i="53"/>
  <c r="B233" i="53"/>
  <c r="C233" i="53"/>
  <c r="D233" i="53"/>
  <c r="E233" i="53"/>
  <c r="F233" i="53"/>
  <c r="G233" i="53"/>
  <c r="H233" i="53"/>
  <c r="I233" i="53"/>
  <c r="K233" i="53"/>
  <c r="L233" i="53"/>
  <c r="M233" i="53"/>
  <c r="N233" i="53"/>
  <c r="Q233" i="53"/>
  <c r="S233" i="53"/>
  <c r="T233" i="53"/>
  <c r="U233" i="53"/>
  <c r="V233" i="53"/>
  <c r="W233" i="53"/>
  <c r="X233" i="53"/>
  <c r="AA233" i="53"/>
  <c r="AB233" i="53"/>
  <c r="AC233" i="53"/>
  <c r="AD233" i="53"/>
  <c r="AE233" i="53"/>
  <c r="AF233" i="53"/>
  <c r="B234" i="53"/>
  <c r="C234" i="53"/>
  <c r="D234" i="53"/>
  <c r="E234" i="53"/>
  <c r="F234" i="53"/>
  <c r="G234" i="53"/>
  <c r="H234" i="53"/>
  <c r="I234" i="53"/>
  <c r="K234" i="53"/>
  <c r="L234" i="53"/>
  <c r="M234" i="53"/>
  <c r="N234" i="53"/>
  <c r="Q234" i="53"/>
  <c r="S234" i="53"/>
  <c r="T234" i="53"/>
  <c r="U234" i="53"/>
  <c r="V234" i="53"/>
  <c r="W234" i="53"/>
  <c r="X234" i="53"/>
  <c r="AA234" i="53"/>
  <c r="AB234" i="53"/>
  <c r="AC234" i="53"/>
  <c r="AD234" i="53"/>
  <c r="AE234" i="53"/>
  <c r="AF234" i="53"/>
  <c r="B235" i="53"/>
  <c r="C235" i="53"/>
  <c r="D235" i="53"/>
  <c r="E235" i="53"/>
  <c r="F235" i="53"/>
  <c r="G235" i="53"/>
  <c r="H235" i="53"/>
  <c r="I235" i="53"/>
  <c r="K235" i="53"/>
  <c r="L235" i="53"/>
  <c r="M235" i="53"/>
  <c r="N235" i="53"/>
  <c r="Q235" i="53"/>
  <c r="S235" i="53"/>
  <c r="T235" i="53"/>
  <c r="U235" i="53"/>
  <c r="V235" i="53"/>
  <c r="W235" i="53"/>
  <c r="X235" i="53"/>
  <c r="AA235" i="53"/>
  <c r="AB235" i="53"/>
  <c r="AC235" i="53"/>
  <c r="AD235" i="53"/>
  <c r="AE235" i="53"/>
  <c r="AF235" i="53"/>
  <c r="B236" i="53"/>
  <c r="C236" i="53"/>
  <c r="D236" i="53"/>
  <c r="E236" i="53"/>
  <c r="F236" i="53"/>
  <c r="G236" i="53"/>
  <c r="H236" i="53"/>
  <c r="I236" i="53"/>
  <c r="K236" i="53"/>
  <c r="L236" i="53"/>
  <c r="M236" i="53"/>
  <c r="N236" i="53"/>
  <c r="Q236" i="53"/>
  <c r="S236" i="53"/>
  <c r="T236" i="53"/>
  <c r="U236" i="53"/>
  <c r="V236" i="53"/>
  <c r="W236" i="53"/>
  <c r="X236" i="53"/>
  <c r="AA236" i="53"/>
  <c r="AB236" i="53"/>
  <c r="AC236" i="53"/>
  <c r="AD236" i="53"/>
  <c r="AE236" i="53"/>
  <c r="AF236" i="53"/>
  <c r="B237" i="53"/>
  <c r="C237" i="53"/>
  <c r="D237" i="53"/>
  <c r="E237" i="53"/>
  <c r="F237" i="53"/>
  <c r="G237" i="53"/>
  <c r="H237" i="53"/>
  <c r="I237" i="53"/>
  <c r="K237" i="53"/>
  <c r="L237" i="53"/>
  <c r="M237" i="53"/>
  <c r="N237" i="53"/>
  <c r="Q237" i="53"/>
  <c r="S237" i="53"/>
  <c r="T237" i="53"/>
  <c r="U237" i="53"/>
  <c r="V237" i="53"/>
  <c r="W237" i="53"/>
  <c r="X237" i="53"/>
  <c r="AA237" i="53"/>
  <c r="AB237" i="53"/>
  <c r="AC237" i="53"/>
  <c r="AD237" i="53"/>
  <c r="AE237" i="53"/>
  <c r="AF237" i="53"/>
  <c r="B238" i="53"/>
  <c r="C238" i="53"/>
  <c r="D238" i="53"/>
  <c r="E238" i="53"/>
  <c r="F238" i="53"/>
  <c r="G238" i="53"/>
  <c r="H238" i="53"/>
  <c r="I238" i="53"/>
  <c r="K238" i="53"/>
  <c r="L238" i="53"/>
  <c r="M238" i="53"/>
  <c r="N238" i="53"/>
  <c r="Q238" i="53"/>
  <c r="S238" i="53"/>
  <c r="T238" i="53"/>
  <c r="U238" i="53"/>
  <c r="V238" i="53"/>
  <c r="W238" i="53"/>
  <c r="X238" i="53"/>
  <c r="AA238" i="53"/>
  <c r="AB238" i="53"/>
  <c r="AC238" i="53"/>
  <c r="AD238" i="53"/>
  <c r="AE238" i="53"/>
  <c r="AF238" i="53"/>
  <c r="B239" i="53"/>
  <c r="C239" i="53"/>
  <c r="D239" i="53"/>
  <c r="E239" i="53"/>
  <c r="F239" i="53"/>
  <c r="G239" i="53"/>
  <c r="H239" i="53"/>
  <c r="I239" i="53"/>
  <c r="K239" i="53"/>
  <c r="L239" i="53"/>
  <c r="M239" i="53"/>
  <c r="N239" i="53"/>
  <c r="Q239" i="53"/>
  <c r="S239" i="53"/>
  <c r="T239" i="53"/>
  <c r="U239" i="53"/>
  <c r="V239" i="53"/>
  <c r="W239" i="53"/>
  <c r="X239" i="53"/>
  <c r="AA239" i="53"/>
  <c r="AB239" i="53"/>
  <c r="AC239" i="53"/>
  <c r="AD239" i="53"/>
  <c r="AE239" i="53"/>
  <c r="AF239" i="53"/>
  <c r="B240" i="53"/>
  <c r="C240" i="53"/>
  <c r="D240" i="53"/>
  <c r="E240" i="53"/>
  <c r="F240" i="53"/>
  <c r="G240" i="53"/>
  <c r="H240" i="53"/>
  <c r="I240" i="53"/>
  <c r="K240" i="53"/>
  <c r="L240" i="53"/>
  <c r="M240" i="53"/>
  <c r="N240" i="53"/>
  <c r="Q240" i="53"/>
  <c r="S240" i="53"/>
  <c r="T240" i="53"/>
  <c r="U240" i="53"/>
  <c r="V240" i="53"/>
  <c r="W240" i="53"/>
  <c r="X240" i="53"/>
  <c r="AA240" i="53"/>
  <c r="AB240" i="53"/>
  <c r="AC240" i="53"/>
  <c r="AD240" i="53"/>
  <c r="AE240" i="53"/>
  <c r="AF240" i="53"/>
  <c r="B241" i="53"/>
  <c r="C241" i="53"/>
  <c r="D241" i="53"/>
  <c r="E241" i="53"/>
  <c r="F241" i="53"/>
  <c r="G241" i="53"/>
  <c r="H241" i="53"/>
  <c r="I241" i="53"/>
  <c r="K241" i="53"/>
  <c r="L241" i="53"/>
  <c r="M241" i="53"/>
  <c r="N241" i="53"/>
  <c r="Q241" i="53"/>
  <c r="S241" i="53"/>
  <c r="T241" i="53"/>
  <c r="U241" i="53"/>
  <c r="V241" i="53"/>
  <c r="W241" i="53"/>
  <c r="X241" i="53"/>
  <c r="AA241" i="53"/>
  <c r="AB241" i="53"/>
  <c r="AC241" i="53"/>
  <c r="AD241" i="53"/>
  <c r="AE241" i="53"/>
  <c r="AF241" i="53"/>
  <c r="B242" i="53"/>
  <c r="C242" i="53"/>
  <c r="D242" i="53"/>
  <c r="E242" i="53"/>
  <c r="F242" i="53"/>
  <c r="G242" i="53"/>
  <c r="H242" i="53"/>
  <c r="I242" i="53"/>
  <c r="K242" i="53"/>
  <c r="L242" i="53"/>
  <c r="M242" i="53"/>
  <c r="N242" i="53"/>
  <c r="Q242" i="53"/>
  <c r="S242" i="53"/>
  <c r="T242" i="53"/>
  <c r="U242" i="53"/>
  <c r="V242" i="53"/>
  <c r="W242" i="53"/>
  <c r="X242" i="53"/>
  <c r="AA242" i="53"/>
  <c r="AB242" i="53"/>
  <c r="AC242" i="53"/>
  <c r="AD242" i="53"/>
  <c r="AE242" i="53"/>
  <c r="AF242" i="53"/>
  <c r="B243" i="53"/>
  <c r="C243" i="53"/>
  <c r="D243" i="53"/>
  <c r="E243" i="53"/>
  <c r="F243" i="53"/>
  <c r="G243" i="53"/>
  <c r="H243" i="53"/>
  <c r="I243" i="53"/>
  <c r="K243" i="53"/>
  <c r="L243" i="53"/>
  <c r="M243" i="53"/>
  <c r="N243" i="53"/>
  <c r="Q243" i="53"/>
  <c r="S243" i="53"/>
  <c r="T243" i="53"/>
  <c r="U243" i="53"/>
  <c r="V243" i="53"/>
  <c r="W243" i="53"/>
  <c r="X243" i="53"/>
  <c r="AA243" i="53"/>
  <c r="AB243" i="53"/>
  <c r="AC243" i="53"/>
  <c r="AD243" i="53"/>
  <c r="AE243" i="53"/>
  <c r="AF243" i="53"/>
  <c r="B244" i="53"/>
  <c r="C244" i="53"/>
  <c r="D244" i="53"/>
  <c r="E244" i="53"/>
  <c r="F244" i="53"/>
  <c r="G244" i="53"/>
  <c r="H244" i="53"/>
  <c r="I244" i="53"/>
  <c r="K244" i="53"/>
  <c r="L244" i="53"/>
  <c r="M244" i="53"/>
  <c r="N244" i="53"/>
  <c r="Q244" i="53"/>
  <c r="S244" i="53"/>
  <c r="T244" i="53"/>
  <c r="U244" i="53"/>
  <c r="V244" i="53"/>
  <c r="W244" i="53"/>
  <c r="X244" i="53"/>
  <c r="AA244" i="53"/>
  <c r="AB244" i="53"/>
  <c r="AC244" i="53"/>
  <c r="AD244" i="53"/>
  <c r="AE244" i="53"/>
  <c r="AF244" i="53"/>
  <c r="B245" i="53"/>
  <c r="C245" i="53"/>
  <c r="D245" i="53"/>
  <c r="E245" i="53"/>
  <c r="F245" i="53"/>
  <c r="G245" i="53"/>
  <c r="H245" i="53"/>
  <c r="I245" i="53"/>
  <c r="K245" i="53"/>
  <c r="L245" i="53"/>
  <c r="M245" i="53"/>
  <c r="N245" i="53"/>
  <c r="Q245" i="53"/>
  <c r="S245" i="53"/>
  <c r="T245" i="53"/>
  <c r="U245" i="53"/>
  <c r="V245" i="53"/>
  <c r="W245" i="53"/>
  <c r="X245" i="53"/>
  <c r="AA245" i="53"/>
  <c r="AB245" i="53"/>
  <c r="AC245" i="53"/>
  <c r="AD245" i="53"/>
  <c r="AE245" i="53"/>
  <c r="AF245" i="53"/>
  <c r="B246" i="53"/>
  <c r="C246" i="53"/>
  <c r="D246" i="53"/>
  <c r="E246" i="53"/>
  <c r="F246" i="53"/>
  <c r="G246" i="53"/>
  <c r="H246" i="53"/>
  <c r="I246" i="53"/>
  <c r="K246" i="53"/>
  <c r="L246" i="53"/>
  <c r="M246" i="53"/>
  <c r="N246" i="53"/>
  <c r="Q246" i="53"/>
  <c r="S246" i="53"/>
  <c r="T246" i="53"/>
  <c r="U246" i="53"/>
  <c r="V246" i="53"/>
  <c r="W246" i="53"/>
  <c r="X246" i="53"/>
  <c r="AA246" i="53"/>
  <c r="AB246" i="53"/>
  <c r="AC246" i="53"/>
  <c r="AD246" i="53"/>
  <c r="AE246" i="53"/>
  <c r="AF246" i="53"/>
  <c r="B247" i="53"/>
  <c r="C247" i="53"/>
  <c r="D247" i="53"/>
  <c r="E247" i="53"/>
  <c r="F247" i="53"/>
  <c r="G247" i="53"/>
  <c r="H247" i="53"/>
  <c r="I247" i="53"/>
  <c r="K247" i="53"/>
  <c r="L247" i="53"/>
  <c r="M247" i="53"/>
  <c r="N247" i="53"/>
  <c r="Q247" i="53"/>
  <c r="S247" i="53"/>
  <c r="T247" i="53"/>
  <c r="U247" i="53"/>
  <c r="V247" i="53"/>
  <c r="W247" i="53"/>
  <c r="X247" i="53"/>
  <c r="AA247" i="53"/>
  <c r="AB247" i="53"/>
  <c r="AC247" i="53"/>
  <c r="AD247" i="53"/>
  <c r="AE247" i="53"/>
  <c r="AF247" i="53"/>
  <c r="B248" i="53"/>
  <c r="C248" i="53"/>
  <c r="D248" i="53"/>
  <c r="E248" i="53"/>
  <c r="F248" i="53"/>
  <c r="G248" i="53"/>
  <c r="H248" i="53"/>
  <c r="I248" i="53"/>
  <c r="K248" i="53"/>
  <c r="L248" i="53"/>
  <c r="M248" i="53"/>
  <c r="N248" i="53"/>
  <c r="Q248" i="53"/>
  <c r="S248" i="53"/>
  <c r="T248" i="53"/>
  <c r="U248" i="53"/>
  <c r="V248" i="53"/>
  <c r="W248" i="53"/>
  <c r="X248" i="53"/>
  <c r="AA248" i="53"/>
  <c r="AB248" i="53"/>
  <c r="AC248" i="53"/>
  <c r="AD248" i="53"/>
  <c r="AE248" i="53"/>
  <c r="AF248" i="53"/>
  <c r="B249" i="53"/>
  <c r="C249" i="53"/>
  <c r="D249" i="53"/>
  <c r="E249" i="53"/>
  <c r="F249" i="53"/>
  <c r="G249" i="53"/>
  <c r="H249" i="53"/>
  <c r="I249" i="53"/>
  <c r="K249" i="53"/>
  <c r="L249" i="53"/>
  <c r="M249" i="53"/>
  <c r="N249" i="53"/>
  <c r="Q249" i="53"/>
  <c r="S249" i="53"/>
  <c r="T249" i="53"/>
  <c r="U249" i="53"/>
  <c r="V249" i="53"/>
  <c r="W249" i="53"/>
  <c r="X249" i="53"/>
  <c r="AA249" i="53"/>
  <c r="AB249" i="53"/>
  <c r="AC249" i="53"/>
  <c r="AD249" i="53"/>
  <c r="AE249" i="53"/>
  <c r="AF249" i="53"/>
  <c r="B250" i="53"/>
  <c r="C250" i="53"/>
  <c r="D250" i="53"/>
  <c r="E250" i="53"/>
  <c r="F250" i="53"/>
  <c r="G250" i="53"/>
  <c r="H250" i="53"/>
  <c r="I250" i="53"/>
  <c r="K250" i="53"/>
  <c r="L250" i="53"/>
  <c r="M250" i="53"/>
  <c r="N250" i="53"/>
  <c r="Q250" i="53"/>
  <c r="S250" i="53"/>
  <c r="T250" i="53"/>
  <c r="U250" i="53"/>
  <c r="V250" i="53"/>
  <c r="W250" i="53"/>
  <c r="X250" i="53"/>
  <c r="AA250" i="53"/>
  <c r="AB250" i="53"/>
  <c r="AC250" i="53"/>
  <c r="AD250" i="53"/>
  <c r="AE250" i="53"/>
  <c r="AF250" i="53"/>
  <c r="B251" i="53"/>
  <c r="C251" i="53"/>
  <c r="D251" i="53"/>
  <c r="E251" i="53"/>
  <c r="F251" i="53"/>
  <c r="G251" i="53"/>
  <c r="H251" i="53"/>
  <c r="I251" i="53"/>
  <c r="K251" i="53"/>
  <c r="L251" i="53"/>
  <c r="M251" i="53"/>
  <c r="N251" i="53"/>
  <c r="Q251" i="53"/>
  <c r="S251" i="53"/>
  <c r="T251" i="53"/>
  <c r="U251" i="53"/>
  <c r="V251" i="53"/>
  <c r="W251" i="53"/>
  <c r="X251" i="53"/>
  <c r="AA251" i="53"/>
  <c r="AB251" i="53"/>
  <c r="AC251" i="53"/>
  <c r="AD251" i="53"/>
  <c r="AE251" i="53"/>
  <c r="AF251" i="53"/>
  <c r="B252" i="53"/>
  <c r="C252" i="53"/>
  <c r="D252" i="53"/>
  <c r="E252" i="53"/>
  <c r="F252" i="53"/>
  <c r="G252" i="53"/>
  <c r="H252" i="53"/>
  <c r="I252" i="53"/>
  <c r="K252" i="53"/>
  <c r="L252" i="53"/>
  <c r="M252" i="53"/>
  <c r="N252" i="53"/>
  <c r="Q252" i="53"/>
  <c r="S252" i="53"/>
  <c r="T252" i="53"/>
  <c r="U252" i="53"/>
  <c r="V252" i="53"/>
  <c r="W252" i="53"/>
  <c r="X252" i="53"/>
  <c r="AA252" i="53"/>
  <c r="AB252" i="53"/>
  <c r="AC252" i="53"/>
  <c r="AD252" i="53"/>
  <c r="AE252" i="53"/>
  <c r="AF252" i="53"/>
  <c r="B253" i="53"/>
  <c r="C253" i="53"/>
  <c r="D253" i="53"/>
  <c r="E253" i="53"/>
  <c r="F253" i="53"/>
  <c r="G253" i="53"/>
  <c r="H253" i="53"/>
  <c r="I253" i="53"/>
  <c r="K253" i="53"/>
  <c r="L253" i="53"/>
  <c r="M253" i="53"/>
  <c r="N253" i="53"/>
  <c r="Q253" i="53"/>
  <c r="S253" i="53"/>
  <c r="T253" i="53"/>
  <c r="U253" i="53"/>
  <c r="V253" i="53"/>
  <c r="W253" i="53"/>
  <c r="X253" i="53"/>
  <c r="AA253" i="53"/>
  <c r="AB253" i="53"/>
  <c r="AC253" i="53"/>
  <c r="AD253" i="53"/>
  <c r="AE253" i="53"/>
  <c r="AF253" i="53"/>
  <c r="B254" i="53"/>
  <c r="C254" i="53"/>
  <c r="D254" i="53"/>
  <c r="E254" i="53"/>
  <c r="F254" i="53"/>
  <c r="G254" i="53"/>
  <c r="H254" i="53"/>
  <c r="I254" i="53"/>
  <c r="K254" i="53"/>
  <c r="L254" i="53"/>
  <c r="M254" i="53"/>
  <c r="N254" i="53"/>
  <c r="Q254" i="53"/>
  <c r="S254" i="53"/>
  <c r="T254" i="53"/>
  <c r="U254" i="53"/>
  <c r="V254" i="53"/>
  <c r="W254" i="53"/>
  <c r="X254" i="53"/>
  <c r="AA254" i="53"/>
  <c r="AB254" i="53"/>
  <c r="AC254" i="53"/>
  <c r="AD254" i="53"/>
  <c r="AE254" i="53"/>
  <c r="AF254" i="53"/>
  <c r="B255" i="53"/>
  <c r="C255" i="53"/>
  <c r="D255" i="53"/>
  <c r="E255" i="53"/>
  <c r="F255" i="53"/>
  <c r="G255" i="53"/>
  <c r="H255" i="53"/>
  <c r="I255" i="53"/>
  <c r="K255" i="53"/>
  <c r="L255" i="53"/>
  <c r="M255" i="53"/>
  <c r="N255" i="53"/>
  <c r="Q255" i="53"/>
  <c r="S255" i="53"/>
  <c r="T255" i="53"/>
  <c r="U255" i="53"/>
  <c r="V255" i="53"/>
  <c r="W255" i="53"/>
  <c r="X255" i="53"/>
  <c r="AA255" i="53"/>
  <c r="AB255" i="53"/>
  <c r="AC255" i="53"/>
  <c r="AD255" i="53"/>
  <c r="AE255" i="53"/>
  <c r="AF255" i="53"/>
  <c r="B256" i="53"/>
  <c r="C256" i="53"/>
  <c r="D256" i="53"/>
  <c r="E256" i="53"/>
  <c r="F256" i="53"/>
  <c r="G256" i="53"/>
  <c r="H256" i="53"/>
  <c r="I256" i="53"/>
  <c r="K256" i="53"/>
  <c r="L256" i="53"/>
  <c r="M256" i="53"/>
  <c r="N256" i="53"/>
  <c r="Q256" i="53"/>
  <c r="S256" i="53"/>
  <c r="T256" i="53"/>
  <c r="U256" i="53"/>
  <c r="V256" i="53"/>
  <c r="W256" i="53"/>
  <c r="X256" i="53"/>
  <c r="AA256" i="53"/>
  <c r="AB256" i="53"/>
  <c r="AC256" i="53"/>
  <c r="AD256" i="53"/>
  <c r="AE256" i="53"/>
  <c r="AF256" i="53"/>
  <c r="B257" i="53"/>
  <c r="C257" i="53"/>
  <c r="D257" i="53"/>
  <c r="E257" i="53"/>
  <c r="F257" i="53"/>
  <c r="G257" i="53"/>
  <c r="H257" i="53"/>
  <c r="I257" i="53"/>
  <c r="K257" i="53"/>
  <c r="L257" i="53"/>
  <c r="M257" i="53"/>
  <c r="N257" i="53"/>
  <c r="Q257" i="53"/>
  <c r="S257" i="53"/>
  <c r="T257" i="53"/>
  <c r="U257" i="53"/>
  <c r="V257" i="53"/>
  <c r="W257" i="53"/>
  <c r="X257" i="53"/>
  <c r="AA257" i="53"/>
  <c r="AB257" i="53"/>
  <c r="AC257" i="53"/>
  <c r="AD257" i="53"/>
  <c r="AE257" i="53"/>
  <c r="AF257" i="53"/>
  <c r="B258" i="53"/>
  <c r="C258" i="53"/>
  <c r="D258" i="53"/>
  <c r="E258" i="53"/>
  <c r="F258" i="53"/>
  <c r="G258" i="53"/>
  <c r="H258" i="53"/>
  <c r="I258" i="53"/>
  <c r="K258" i="53"/>
  <c r="L258" i="53"/>
  <c r="M258" i="53"/>
  <c r="N258" i="53"/>
  <c r="Q258" i="53"/>
  <c r="S258" i="53"/>
  <c r="T258" i="53"/>
  <c r="U258" i="53"/>
  <c r="V258" i="53"/>
  <c r="W258" i="53"/>
  <c r="X258" i="53"/>
  <c r="AA258" i="53"/>
  <c r="AB258" i="53"/>
  <c r="AC258" i="53"/>
  <c r="AD258" i="53"/>
  <c r="AE258" i="53"/>
  <c r="AF258" i="53"/>
  <c r="B259" i="53"/>
  <c r="C259" i="53"/>
  <c r="D259" i="53"/>
  <c r="E259" i="53"/>
  <c r="F259" i="53"/>
  <c r="G259" i="53"/>
  <c r="H259" i="53"/>
  <c r="I259" i="53"/>
  <c r="K259" i="53"/>
  <c r="L259" i="53"/>
  <c r="M259" i="53"/>
  <c r="N259" i="53"/>
  <c r="Q259" i="53"/>
  <c r="S259" i="53"/>
  <c r="T259" i="53"/>
  <c r="U259" i="53"/>
  <c r="V259" i="53"/>
  <c r="W259" i="53"/>
  <c r="X259" i="53"/>
  <c r="AA259" i="53"/>
  <c r="AB259" i="53"/>
  <c r="AC259" i="53"/>
  <c r="AD259" i="53"/>
  <c r="AE259" i="53"/>
  <c r="AF259" i="53"/>
  <c r="B260" i="53"/>
  <c r="C260" i="53"/>
  <c r="D260" i="53"/>
  <c r="E260" i="53"/>
  <c r="F260" i="53"/>
  <c r="G260" i="53"/>
  <c r="H260" i="53"/>
  <c r="I260" i="53"/>
  <c r="K260" i="53"/>
  <c r="L260" i="53"/>
  <c r="M260" i="53"/>
  <c r="N260" i="53"/>
  <c r="Q260" i="53"/>
  <c r="S260" i="53"/>
  <c r="T260" i="53"/>
  <c r="U260" i="53"/>
  <c r="V260" i="53"/>
  <c r="W260" i="53"/>
  <c r="X260" i="53"/>
  <c r="AA260" i="53"/>
  <c r="AB260" i="53"/>
  <c r="AC260" i="53"/>
  <c r="AD260" i="53"/>
  <c r="AE260" i="53"/>
  <c r="AF260" i="53"/>
  <c r="B261" i="53"/>
  <c r="C261" i="53"/>
  <c r="D261" i="53"/>
  <c r="E261" i="53"/>
  <c r="F261" i="53"/>
  <c r="G261" i="53"/>
  <c r="H261" i="53"/>
  <c r="I261" i="53"/>
  <c r="K261" i="53"/>
  <c r="L261" i="53"/>
  <c r="M261" i="53"/>
  <c r="N261" i="53"/>
  <c r="Q261" i="53"/>
  <c r="S261" i="53"/>
  <c r="T261" i="53"/>
  <c r="U261" i="53"/>
  <c r="V261" i="53"/>
  <c r="W261" i="53"/>
  <c r="X261" i="53"/>
  <c r="AA261" i="53"/>
  <c r="AB261" i="53"/>
  <c r="AC261" i="53"/>
  <c r="AD261" i="53"/>
  <c r="AE261" i="53"/>
  <c r="AF261" i="53"/>
  <c r="B262" i="53"/>
  <c r="C262" i="53"/>
  <c r="D262" i="53"/>
  <c r="E262" i="53"/>
  <c r="F262" i="53"/>
  <c r="G262" i="53"/>
  <c r="H262" i="53"/>
  <c r="I262" i="53"/>
  <c r="K262" i="53"/>
  <c r="L262" i="53"/>
  <c r="M262" i="53"/>
  <c r="N262" i="53"/>
  <c r="Q262" i="53"/>
  <c r="S262" i="53"/>
  <c r="T262" i="53"/>
  <c r="U262" i="53"/>
  <c r="V262" i="53"/>
  <c r="W262" i="53"/>
  <c r="X262" i="53"/>
  <c r="AA262" i="53"/>
  <c r="AB262" i="53"/>
  <c r="AC262" i="53"/>
  <c r="AD262" i="53"/>
  <c r="AE262" i="53"/>
  <c r="AF262" i="53"/>
  <c r="B263" i="53"/>
  <c r="C263" i="53"/>
  <c r="D263" i="53"/>
  <c r="E263" i="53"/>
  <c r="F263" i="53"/>
  <c r="G263" i="53"/>
  <c r="H263" i="53"/>
  <c r="I263" i="53"/>
  <c r="K263" i="53"/>
  <c r="L263" i="53"/>
  <c r="M263" i="53"/>
  <c r="N263" i="53"/>
  <c r="Q263" i="53"/>
  <c r="S263" i="53"/>
  <c r="T263" i="53"/>
  <c r="U263" i="53"/>
  <c r="V263" i="53"/>
  <c r="W263" i="53"/>
  <c r="X263" i="53"/>
  <c r="AA263" i="53"/>
  <c r="AB263" i="53"/>
  <c r="AC263" i="53"/>
  <c r="AD263" i="53"/>
  <c r="AE263" i="53"/>
  <c r="AF263" i="53"/>
  <c r="B264" i="53"/>
  <c r="C264" i="53"/>
  <c r="D264" i="53"/>
  <c r="E264" i="53"/>
  <c r="F264" i="53"/>
  <c r="G264" i="53"/>
  <c r="H264" i="53"/>
  <c r="I264" i="53"/>
  <c r="K264" i="53"/>
  <c r="L264" i="53"/>
  <c r="M264" i="53"/>
  <c r="N264" i="53"/>
  <c r="Q264" i="53"/>
  <c r="S264" i="53"/>
  <c r="T264" i="53"/>
  <c r="U264" i="53"/>
  <c r="V264" i="53"/>
  <c r="W264" i="53"/>
  <c r="X264" i="53"/>
  <c r="AA264" i="53"/>
  <c r="AB264" i="53"/>
  <c r="AC264" i="53"/>
  <c r="AD264" i="53"/>
  <c r="AE264" i="53"/>
  <c r="AF264" i="53"/>
  <c r="B265" i="53"/>
  <c r="C265" i="53"/>
  <c r="D265" i="53"/>
  <c r="E265" i="53"/>
  <c r="F265" i="53"/>
  <c r="G265" i="53"/>
  <c r="H265" i="53"/>
  <c r="I265" i="53"/>
  <c r="K265" i="53"/>
  <c r="L265" i="53"/>
  <c r="M265" i="53"/>
  <c r="N265" i="53"/>
  <c r="Q265" i="53"/>
  <c r="S265" i="53"/>
  <c r="T265" i="53"/>
  <c r="U265" i="53"/>
  <c r="V265" i="53"/>
  <c r="W265" i="53"/>
  <c r="X265" i="53"/>
  <c r="AA265" i="53"/>
  <c r="AB265" i="53"/>
  <c r="AC265" i="53"/>
  <c r="AD265" i="53"/>
  <c r="AE265" i="53"/>
  <c r="AF265" i="53"/>
  <c r="B266" i="53"/>
  <c r="C266" i="53"/>
  <c r="D266" i="53"/>
  <c r="E266" i="53"/>
  <c r="F266" i="53"/>
  <c r="G266" i="53"/>
  <c r="H266" i="53"/>
  <c r="I266" i="53"/>
  <c r="K266" i="53"/>
  <c r="L266" i="53"/>
  <c r="M266" i="53"/>
  <c r="N266" i="53"/>
  <c r="Q266" i="53"/>
  <c r="S266" i="53"/>
  <c r="T266" i="53"/>
  <c r="U266" i="53"/>
  <c r="V266" i="53"/>
  <c r="W266" i="53"/>
  <c r="X266" i="53"/>
  <c r="AA266" i="53"/>
  <c r="AB266" i="53"/>
  <c r="AC266" i="53"/>
  <c r="AD266" i="53"/>
  <c r="AE266" i="53"/>
  <c r="AF266" i="53"/>
  <c r="B267" i="53"/>
  <c r="C267" i="53"/>
  <c r="D267" i="53"/>
  <c r="E267" i="53"/>
  <c r="F267" i="53"/>
  <c r="G267" i="53"/>
  <c r="H267" i="53"/>
  <c r="I267" i="53"/>
  <c r="K267" i="53"/>
  <c r="L267" i="53"/>
  <c r="M267" i="53"/>
  <c r="N267" i="53"/>
  <c r="Q267" i="53"/>
  <c r="S267" i="53"/>
  <c r="T267" i="53"/>
  <c r="U267" i="53"/>
  <c r="V267" i="53"/>
  <c r="W267" i="53"/>
  <c r="X267" i="53"/>
  <c r="AA267" i="53"/>
  <c r="AB267" i="53"/>
  <c r="AC267" i="53"/>
  <c r="AD267" i="53"/>
  <c r="AE267" i="53"/>
  <c r="AF267" i="53"/>
  <c r="B268" i="53"/>
  <c r="C268" i="53"/>
  <c r="D268" i="53"/>
  <c r="E268" i="53"/>
  <c r="F268" i="53"/>
  <c r="G268" i="53"/>
  <c r="H268" i="53"/>
  <c r="I268" i="53"/>
  <c r="K268" i="53"/>
  <c r="L268" i="53"/>
  <c r="M268" i="53"/>
  <c r="N268" i="53"/>
  <c r="Q268" i="53"/>
  <c r="S268" i="53"/>
  <c r="T268" i="53"/>
  <c r="U268" i="53"/>
  <c r="V268" i="53"/>
  <c r="W268" i="53"/>
  <c r="X268" i="53"/>
  <c r="AA268" i="53"/>
  <c r="AB268" i="53"/>
  <c r="AC268" i="53"/>
  <c r="AD268" i="53"/>
  <c r="AE268" i="53"/>
  <c r="AF268" i="53"/>
  <c r="B269" i="53"/>
  <c r="C269" i="53"/>
  <c r="D269" i="53"/>
  <c r="E269" i="53"/>
  <c r="F269" i="53"/>
  <c r="G269" i="53"/>
  <c r="H269" i="53"/>
  <c r="I269" i="53"/>
  <c r="K269" i="53"/>
  <c r="L269" i="53"/>
  <c r="M269" i="53"/>
  <c r="N269" i="53"/>
  <c r="Q269" i="53"/>
  <c r="S269" i="53"/>
  <c r="T269" i="53"/>
  <c r="U269" i="53"/>
  <c r="V269" i="53"/>
  <c r="W269" i="53"/>
  <c r="X269" i="53"/>
  <c r="AA269" i="53"/>
  <c r="AB269" i="53"/>
  <c r="AC269" i="53"/>
  <c r="AD269" i="53"/>
  <c r="AE269" i="53"/>
  <c r="AF269" i="53"/>
  <c r="B270" i="53"/>
  <c r="C270" i="53"/>
  <c r="D270" i="53"/>
  <c r="E270" i="53"/>
  <c r="F270" i="53"/>
  <c r="G270" i="53"/>
  <c r="H270" i="53"/>
  <c r="I270" i="53"/>
  <c r="K270" i="53"/>
  <c r="L270" i="53"/>
  <c r="M270" i="53"/>
  <c r="N270" i="53"/>
  <c r="Q270" i="53"/>
  <c r="S270" i="53"/>
  <c r="T270" i="53"/>
  <c r="U270" i="53"/>
  <c r="V270" i="53"/>
  <c r="W270" i="53"/>
  <c r="X270" i="53"/>
  <c r="AA270" i="53"/>
  <c r="AB270" i="53"/>
  <c r="AC270" i="53"/>
  <c r="AD270" i="53"/>
  <c r="AE270" i="53"/>
  <c r="AF270" i="53"/>
  <c r="B271" i="53"/>
  <c r="C271" i="53"/>
  <c r="D271" i="53"/>
  <c r="E271" i="53"/>
  <c r="F271" i="53"/>
  <c r="G271" i="53"/>
  <c r="H271" i="53"/>
  <c r="I271" i="53"/>
  <c r="K271" i="53"/>
  <c r="L271" i="53"/>
  <c r="M271" i="53"/>
  <c r="N271" i="53"/>
  <c r="Q271" i="53"/>
  <c r="S271" i="53"/>
  <c r="T271" i="53"/>
  <c r="U271" i="53"/>
  <c r="V271" i="53"/>
  <c r="W271" i="53"/>
  <c r="X271" i="53"/>
  <c r="AA271" i="53"/>
  <c r="AB271" i="53"/>
  <c r="AC271" i="53"/>
  <c r="AD271" i="53"/>
  <c r="AE271" i="53"/>
  <c r="AF271" i="53"/>
  <c r="B272" i="53"/>
  <c r="C272" i="53"/>
  <c r="D272" i="53"/>
  <c r="E272" i="53"/>
  <c r="F272" i="53"/>
  <c r="G272" i="53"/>
  <c r="H272" i="53"/>
  <c r="I272" i="53"/>
  <c r="K272" i="53"/>
  <c r="L272" i="53"/>
  <c r="M272" i="53"/>
  <c r="N272" i="53"/>
  <c r="Q272" i="53"/>
  <c r="S272" i="53"/>
  <c r="T272" i="53"/>
  <c r="U272" i="53"/>
  <c r="V272" i="53"/>
  <c r="W272" i="53"/>
  <c r="X272" i="53"/>
  <c r="AA272" i="53"/>
  <c r="AB272" i="53"/>
  <c r="AC272" i="53"/>
  <c r="AD272" i="53"/>
  <c r="AE272" i="53"/>
  <c r="AF272" i="53"/>
  <c r="B273" i="53"/>
  <c r="C273" i="53"/>
  <c r="D273" i="53"/>
  <c r="E273" i="53"/>
  <c r="F273" i="53"/>
  <c r="G273" i="53"/>
  <c r="H273" i="53"/>
  <c r="I273" i="53"/>
  <c r="K273" i="53"/>
  <c r="L273" i="53"/>
  <c r="M273" i="53"/>
  <c r="N273" i="53"/>
  <c r="Q273" i="53"/>
  <c r="S273" i="53"/>
  <c r="T273" i="53"/>
  <c r="U273" i="53"/>
  <c r="V273" i="53"/>
  <c r="W273" i="53"/>
  <c r="X273" i="53"/>
  <c r="AA273" i="53"/>
  <c r="AB273" i="53"/>
  <c r="AC273" i="53"/>
  <c r="AD273" i="53"/>
  <c r="AE273" i="53"/>
  <c r="AF273" i="53"/>
  <c r="B274" i="53"/>
  <c r="C274" i="53"/>
  <c r="D274" i="53"/>
  <c r="E274" i="53"/>
  <c r="F274" i="53"/>
  <c r="G274" i="53"/>
  <c r="H274" i="53"/>
  <c r="I274" i="53"/>
  <c r="K274" i="53"/>
  <c r="L274" i="53"/>
  <c r="M274" i="53"/>
  <c r="N274" i="53"/>
  <c r="Q274" i="53"/>
  <c r="S274" i="53"/>
  <c r="T274" i="53"/>
  <c r="U274" i="53"/>
  <c r="V274" i="53"/>
  <c r="W274" i="53"/>
  <c r="X274" i="53"/>
  <c r="AA274" i="53"/>
  <c r="AB274" i="53"/>
  <c r="AC274" i="53"/>
  <c r="AD274" i="53"/>
  <c r="AE274" i="53"/>
  <c r="AF274" i="53"/>
  <c r="B275" i="53"/>
  <c r="C275" i="53"/>
  <c r="D275" i="53"/>
  <c r="E275" i="53"/>
  <c r="F275" i="53"/>
  <c r="G275" i="53"/>
  <c r="H275" i="53"/>
  <c r="I275" i="53"/>
  <c r="K275" i="53"/>
  <c r="L275" i="53"/>
  <c r="M275" i="53"/>
  <c r="N275" i="53"/>
  <c r="Q275" i="53"/>
  <c r="S275" i="53"/>
  <c r="T275" i="53"/>
  <c r="U275" i="53"/>
  <c r="V275" i="53"/>
  <c r="W275" i="53"/>
  <c r="X275" i="53"/>
  <c r="AA275" i="53"/>
  <c r="AB275" i="53"/>
  <c r="AC275" i="53"/>
  <c r="AD275" i="53"/>
  <c r="AE275" i="53"/>
  <c r="AF275" i="53"/>
  <c r="B276" i="53"/>
  <c r="C276" i="53"/>
  <c r="D276" i="53"/>
  <c r="E276" i="53"/>
  <c r="F276" i="53"/>
  <c r="G276" i="53"/>
  <c r="H276" i="53"/>
  <c r="I276" i="53"/>
  <c r="K276" i="53"/>
  <c r="L276" i="53"/>
  <c r="M276" i="53"/>
  <c r="N276" i="53"/>
  <c r="Q276" i="53"/>
  <c r="S276" i="53"/>
  <c r="T276" i="53"/>
  <c r="U276" i="53"/>
  <c r="V276" i="53"/>
  <c r="W276" i="53"/>
  <c r="X276" i="53"/>
  <c r="AA276" i="53"/>
  <c r="AB276" i="53"/>
  <c r="AC276" i="53"/>
  <c r="AD276" i="53"/>
  <c r="AE276" i="53"/>
  <c r="AF276" i="53"/>
  <c r="B277" i="53"/>
  <c r="C277" i="53"/>
  <c r="D277" i="53"/>
  <c r="E277" i="53"/>
  <c r="F277" i="53"/>
  <c r="G277" i="53"/>
  <c r="H277" i="53"/>
  <c r="I277" i="53"/>
  <c r="K277" i="53"/>
  <c r="L277" i="53"/>
  <c r="M277" i="53"/>
  <c r="N277" i="53"/>
  <c r="Q277" i="53"/>
  <c r="S277" i="53"/>
  <c r="T277" i="53"/>
  <c r="U277" i="53"/>
  <c r="V277" i="53"/>
  <c r="W277" i="53"/>
  <c r="X277" i="53"/>
  <c r="AA277" i="53"/>
  <c r="AB277" i="53"/>
  <c r="AC277" i="53"/>
  <c r="AD277" i="53"/>
  <c r="AE277" i="53"/>
  <c r="AF277" i="53"/>
  <c r="B278" i="53"/>
  <c r="C278" i="53"/>
  <c r="D278" i="53"/>
  <c r="E278" i="53"/>
  <c r="F278" i="53"/>
  <c r="G278" i="53"/>
  <c r="H278" i="53"/>
  <c r="I278" i="53"/>
  <c r="K278" i="53"/>
  <c r="L278" i="53"/>
  <c r="M278" i="53"/>
  <c r="N278" i="53"/>
  <c r="Q278" i="53"/>
  <c r="S278" i="53"/>
  <c r="T278" i="53"/>
  <c r="U278" i="53"/>
  <c r="V278" i="53"/>
  <c r="W278" i="53"/>
  <c r="X278" i="53"/>
  <c r="AA278" i="53"/>
  <c r="AB278" i="53"/>
  <c r="AC278" i="53"/>
  <c r="AD278" i="53"/>
  <c r="AE278" i="53"/>
  <c r="AF278" i="53"/>
  <c r="B279" i="53"/>
  <c r="C279" i="53"/>
  <c r="D279" i="53"/>
  <c r="E279" i="53"/>
  <c r="F279" i="53"/>
  <c r="G279" i="53"/>
  <c r="H279" i="53"/>
  <c r="I279" i="53"/>
  <c r="K279" i="53"/>
  <c r="L279" i="53"/>
  <c r="M279" i="53"/>
  <c r="N279" i="53"/>
  <c r="Q279" i="53"/>
  <c r="S279" i="53"/>
  <c r="T279" i="53"/>
  <c r="U279" i="53"/>
  <c r="V279" i="53"/>
  <c r="W279" i="53"/>
  <c r="X279" i="53"/>
  <c r="AA279" i="53"/>
  <c r="AB279" i="53"/>
  <c r="AC279" i="53"/>
  <c r="AD279" i="53"/>
  <c r="AE279" i="53"/>
  <c r="AF279" i="53"/>
  <c r="B280" i="53"/>
  <c r="C280" i="53"/>
  <c r="D280" i="53"/>
  <c r="E280" i="53"/>
  <c r="F280" i="53"/>
  <c r="G280" i="53"/>
  <c r="H280" i="53"/>
  <c r="I280" i="53"/>
  <c r="K280" i="53"/>
  <c r="L280" i="53"/>
  <c r="M280" i="53"/>
  <c r="N280" i="53"/>
  <c r="Q280" i="53"/>
  <c r="S280" i="53"/>
  <c r="T280" i="53"/>
  <c r="U280" i="53"/>
  <c r="V280" i="53"/>
  <c r="W280" i="53"/>
  <c r="X280" i="53"/>
  <c r="AA280" i="53"/>
  <c r="AB280" i="53"/>
  <c r="AC280" i="53"/>
  <c r="AD280" i="53"/>
  <c r="AE280" i="53"/>
  <c r="AF280" i="53"/>
  <c r="B281" i="53"/>
  <c r="C281" i="53"/>
  <c r="D281" i="53"/>
  <c r="E281" i="53"/>
  <c r="F281" i="53"/>
  <c r="G281" i="53"/>
  <c r="H281" i="53"/>
  <c r="I281" i="53"/>
  <c r="K281" i="53"/>
  <c r="L281" i="53"/>
  <c r="M281" i="53"/>
  <c r="N281" i="53"/>
  <c r="Q281" i="53"/>
  <c r="S281" i="53"/>
  <c r="T281" i="53"/>
  <c r="U281" i="53"/>
  <c r="V281" i="53"/>
  <c r="W281" i="53"/>
  <c r="X281" i="53"/>
  <c r="AA281" i="53"/>
  <c r="AB281" i="53"/>
  <c r="AC281" i="53"/>
  <c r="AD281" i="53"/>
  <c r="AE281" i="53"/>
  <c r="AF281" i="53"/>
  <c r="B282" i="53"/>
  <c r="C282" i="53"/>
  <c r="D282" i="53"/>
  <c r="E282" i="53"/>
  <c r="F282" i="53"/>
  <c r="G282" i="53"/>
  <c r="H282" i="53"/>
  <c r="I282" i="53"/>
  <c r="K282" i="53"/>
  <c r="L282" i="53"/>
  <c r="M282" i="53"/>
  <c r="N282" i="53"/>
  <c r="Q282" i="53"/>
  <c r="S282" i="53"/>
  <c r="T282" i="53"/>
  <c r="U282" i="53"/>
  <c r="V282" i="53"/>
  <c r="W282" i="53"/>
  <c r="X282" i="53"/>
  <c r="AA282" i="53"/>
  <c r="AB282" i="53"/>
  <c r="AC282" i="53"/>
  <c r="AD282" i="53"/>
  <c r="AE282" i="53"/>
  <c r="AF282" i="53"/>
  <c r="B283" i="53"/>
  <c r="C283" i="53"/>
  <c r="D283" i="53"/>
  <c r="E283" i="53"/>
  <c r="F283" i="53"/>
  <c r="G283" i="53"/>
  <c r="H283" i="53"/>
  <c r="I283" i="53"/>
  <c r="K283" i="53"/>
  <c r="L283" i="53"/>
  <c r="M283" i="53"/>
  <c r="N283" i="53"/>
  <c r="Q283" i="53"/>
  <c r="S283" i="53"/>
  <c r="T283" i="53"/>
  <c r="U283" i="53"/>
  <c r="V283" i="53"/>
  <c r="W283" i="53"/>
  <c r="X283" i="53"/>
  <c r="AA283" i="53"/>
  <c r="AB283" i="53"/>
  <c r="AC283" i="53"/>
  <c r="AD283" i="53"/>
  <c r="AE283" i="53"/>
  <c r="AF283" i="53"/>
  <c r="B284" i="53"/>
  <c r="C284" i="53"/>
  <c r="D284" i="53"/>
  <c r="E284" i="53"/>
  <c r="F284" i="53"/>
  <c r="G284" i="53"/>
  <c r="H284" i="53"/>
  <c r="I284" i="53"/>
  <c r="K284" i="53"/>
  <c r="L284" i="53"/>
  <c r="M284" i="53"/>
  <c r="N284" i="53"/>
  <c r="Q284" i="53"/>
  <c r="S284" i="53"/>
  <c r="T284" i="53"/>
  <c r="U284" i="53"/>
  <c r="V284" i="53"/>
  <c r="W284" i="53"/>
  <c r="X284" i="53"/>
  <c r="AA284" i="53"/>
  <c r="AB284" i="53"/>
  <c r="AC284" i="53"/>
  <c r="AD284" i="53"/>
  <c r="AE284" i="53"/>
  <c r="AF284" i="53"/>
  <c r="B285" i="53"/>
  <c r="C285" i="53"/>
  <c r="D285" i="53"/>
  <c r="E285" i="53"/>
  <c r="F285" i="53"/>
  <c r="G285" i="53"/>
  <c r="H285" i="53"/>
  <c r="I285" i="53"/>
  <c r="K285" i="53"/>
  <c r="L285" i="53"/>
  <c r="M285" i="53"/>
  <c r="N285" i="53"/>
  <c r="Q285" i="53"/>
  <c r="S285" i="53"/>
  <c r="T285" i="53"/>
  <c r="U285" i="53"/>
  <c r="V285" i="53"/>
  <c r="W285" i="53"/>
  <c r="X285" i="53"/>
  <c r="AA285" i="53"/>
  <c r="AB285" i="53"/>
  <c r="AC285" i="53"/>
  <c r="AD285" i="53"/>
  <c r="AE285" i="53"/>
  <c r="AF285" i="53"/>
  <c r="B286" i="53"/>
  <c r="C286" i="53"/>
  <c r="D286" i="53"/>
  <c r="E286" i="53"/>
  <c r="F286" i="53"/>
  <c r="G286" i="53"/>
  <c r="H286" i="53"/>
  <c r="I286" i="53"/>
  <c r="K286" i="53"/>
  <c r="L286" i="53"/>
  <c r="M286" i="53"/>
  <c r="N286" i="53"/>
  <c r="Q286" i="53"/>
  <c r="S286" i="53"/>
  <c r="T286" i="53"/>
  <c r="U286" i="53"/>
  <c r="V286" i="53"/>
  <c r="W286" i="53"/>
  <c r="X286" i="53"/>
  <c r="AA286" i="53"/>
  <c r="AB286" i="53"/>
  <c r="AC286" i="53"/>
  <c r="AD286" i="53"/>
  <c r="AE286" i="53"/>
  <c r="AF286" i="53"/>
  <c r="B287" i="53"/>
  <c r="C287" i="53"/>
  <c r="D287" i="53"/>
  <c r="E287" i="53"/>
  <c r="F287" i="53"/>
  <c r="G287" i="53"/>
  <c r="H287" i="53"/>
  <c r="I287" i="53"/>
  <c r="K287" i="53"/>
  <c r="L287" i="53"/>
  <c r="M287" i="53"/>
  <c r="N287" i="53"/>
  <c r="Q287" i="53"/>
  <c r="S287" i="53"/>
  <c r="T287" i="53"/>
  <c r="U287" i="53"/>
  <c r="V287" i="53"/>
  <c r="W287" i="53"/>
  <c r="X287" i="53"/>
  <c r="AA287" i="53"/>
  <c r="AB287" i="53"/>
  <c r="AC287" i="53"/>
  <c r="AD287" i="53"/>
  <c r="AE287" i="53"/>
  <c r="AF287" i="53"/>
  <c r="B288" i="53"/>
  <c r="C288" i="53"/>
  <c r="D288" i="53"/>
  <c r="E288" i="53"/>
  <c r="F288" i="53"/>
  <c r="G288" i="53"/>
  <c r="H288" i="53"/>
  <c r="I288" i="53"/>
  <c r="K288" i="53"/>
  <c r="L288" i="53"/>
  <c r="M288" i="53"/>
  <c r="N288" i="53"/>
  <c r="Q288" i="53"/>
  <c r="S288" i="53"/>
  <c r="T288" i="53"/>
  <c r="U288" i="53"/>
  <c r="V288" i="53"/>
  <c r="W288" i="53"/>
  <c r="X288" i="53"/>
  <c r="AA288" i="53"/>
  <c r="AB288" i="53"/>
  <c r="AC288" i="53"/>
  <c r="AD288" i="53"/>
  <c r="AE288" i="53"/>
  <c r="AF288" i="53"/>
  <c r="B289" i="53"/>
  <c r="C289" i="53"/>
  <c r="D289" i="53"/>
  <c r="E289" i="53"/>
  <c r="F289" i="53"/>
  <c r="G289" i="53"/>
  <c r="H289" i="53"/>
  <c r="I289" i="53"/>
  <c r="K289" i="53"/>
  <c r="L289" i="53"/>
  <c r="M289" i="53"/>
  <c r="N289" i="53"/>
  <c r="Q289" i="53"/>
  <c r="S289" i="53"/>
  <c r="T289" i="53"/>
  <c r="U289" i="53"/>
  <c r="V289" i="53"/>
  <c r="W289" i="53"/>
  <c r="X289" i="53"/>
  <c r="AA289" i="53"/>
  <c r="AB289" i="53"/>
  <c r="AC289" i="53"/>
  <c r="AD289" i="53"/>
  <c r="AE289" i="53"/>
  <c r="AF289" i="53"/>
  <c r="B290" i="53"/>
  <c r="C290" i="53"/>
  <c r="D290" i="53"/>
  <c r="E290" i="53"/>
  <c r="F290" i="53"/>
  <c r="G290" i="53"/>
  <c r="H290" i="53"/>
  <c r="I290" i="53"/>
  <c r="K290" i="53"/>
  <c r="L290" i="53"/>
  <c r="M290" i="53"/>
  <c r="N290" i="53"/>
  <c r="Q290" i="53"/>
  <c r="S290" i="53"/>
  <c r="T290" i="53"/>
  <c r="U290" i="53"/>
  <c r="V290" i="53"/>
  <c r="W290" i="53"/>
  <c r="X290" i="53"/>
  <c r="AA290" i="53"/>
  <c r="AB290" i="53"/>
  <c r="AC290" i="53"/>
  <c r="AD290" i="53"/>
  <c r="AE290" i="53"/>
  <c r="AF290" i="53"/>
  <c r="B291" i="53"/>
  <c r="C291" i="53"/>
  <c r="D291" i="53"/>
  <c r="E291" i="53"/>
  <c r="F291" i="53"/>
  <c r="G291" i="53"/>
  <c r="H291" i="53"/>
  <c r="I291" i="53"/>
  <c r="K291" i="53"/>
  <c r="L291" i="53"/>
  <c r="M291" i="53"/>
  <c r="N291" i="53"/>
  <c r="Q291" i="53"/>
  <c r="S291" i="53"/>
  <c r="T291" i="53"/>
  <c r="U291" i="53"/>
  <c r="V291" i="53"/>
  <c r="W291" i="53"/>
  <c r="X291" i="53"/>
  <c r="AA291" i="53"/>
  <c r="AB291" i="53"/>
  <c r="AC291" i="53"/>
  <c r="AD291" i="53"/>
  <c r="AE291" i="53"/>
  <c r="AF291" i="53"/>
  <c r="B292" i="53"/>
  <c r="C292" i="53"/>
  <c r="D292" i="53"/>
  <c r="E292" i="53"/>
  <c r="F292" i="53"/>
  <c r="G292" i="53"/>
  <c r="H292" i="53"/>
  <c r="I292" i="53"/>
  <c r="K292" i="53"/>
  <c r="L292" i="53"/>
  <c r="M292" i="53"/>
  <c r="N292" i="53"/>
  <c r="Q292" i="53"/>
  <c r="S292" i="53"/>
  <c r="T292" i="53"/>
  <c r="U292" i="53"/>
  <c r="V292" i="53"/>
  <c r="W292" i="53"/>
  <c r="X292" i="53"/>
  <c r="AA292" i="53"/>
  <c r="AB292" i="53"/>
  <c r="AC292" i="53"/>
  <c r="AD292" i="53"/>
  <c r="AE292" i="53"/>
  <c r="AF292" i="53"/>
  <c r="B293" i="53"/>
  <c r="C293" i="53"/>
  <c r="D293" i="53"/>
  <c r="E293" i="53"/>
  <c r="F293" i="53"/>
  <c r="G293" i="53"/>
  <c r="H293" i="53"/>
  <c r="I293" i="53"/>
  <c r="K293" i="53"/>
  <c r="L293" i="53"/>
  <c r="M293" i="53"/>
  <c r="N293" i="53"/>
  <c r="Q293" i="53"/>
  <c r="S293" i="53"/>
  <c r="T293" i="53"/>
  <c r="U293" i="53"/>
  <c r="V293" i="53"/>
  <c r="W293" i="53"/>
  <c r="X293" i="53"/>
  <c r="AA293" i="53"/>
  <c r="AB293" i="53"/>
  <c r="AC293" i="53"/>
  <c r="AD293" i="53"/>
  <c r="AE293" i="53"/>
  <c r="AF293" i="53"/>
  <c r="B294" i="53"/>
  <c r="C294" i="53"/>
  <c r="D294" i="53"/>
  <c r="E294" i="53"/>
  <c r="F294" i="53"/>
  <c r="G294" i="53"/>
  <c r="H294" i="53"/>
  <c r="I294" i="53"/>
  <c r="K294" i="53"/>
  <c r="L294" i="53"/>
  <c r="M294" i="53"/>
  <c r="N294" i="53"/>
  <c r="Q294" i="53"/>
  <c r="S294" i="53"/>
  <c r="T294" i="53"/>
  <c r="U294" i="53"/>
  <c r="V294" i="53"/>
  <c r="W294" i="53"/>
  <c r="X294" i="53"/>
  <c r="AA294" i="53"/>
  <c r="AB294" i="53"/>
  <c r="AC294" i="53"/>
  <c r="AD294" i="53"/>
  <c r="AE294" i="53"/>
  <c r="AF294" i="53"/>
  <c r="B295" i="53"/>
  <c r="C295" i="53"/>
  <c r="D295" i="53"/>
  <c r="E295" i="53"/>
  <c r="F295" i="53"/>
  <c r="G295" i="53"/>
  <c r="H295" i="53"/>
  <c r="I295" i="53"/>
  <c r="K295" i="53"/>
  <c r="L295" i="53"/>
  <c r="M295" i="53"/>
  <c r="N295" i="53"/>
  <c r="Q295" i="53"/>
  <c r="S295" i="53"/>
  <c r="T295" i="53"/>
  <c r="U295" i="53"/>
  <c r="V295" i="53"/>
  <c r="W295" i="53"/>
  <c r="X295" i="53"/>
  <c r="AA295" i="53"/>
  <c r="AB295" i="53"/>
  <c r="AC295" i="53"/>
  <c r="AD295" i="53"/>
  <c r="AE295" i="53"/>
  <c r="AF295" i="53"/>
  <c r="B296" i="53"/>
  <c r="C296" i="53"/>
  <c r="D296" i="53"/>
  <c r="E296" i="53"/>
  <c r="F296" i="53"/>
  <c r="G296" i="53"/>
  <c r="H296" i="53"/>
  <c r="I296" i="53"/>
  <c r="K296" i="53"/>
  <c r="L296" i="53"/>
  <c r="M296" i="53"/>
  <c r="N296" i="53"/>
  <c r="Q296" i="53"/>
  <c r="S296" i="53"/>
  <c r="T296" i="53"/>
  <c r="U296" i="53"/>
  <c r="V296" i="53"/>
  <c r="W296" i="53"/>
  <c r="X296" i="53"/>
  <c r="AA296" i="53"/>
  <c r="AB296" i="53"/>
  <c r="AC296" i="53"/>
  <c r="AD296" i="53"/>
  <c r="AE296" i="53"/>
  <c r="AF296" i="53"/>
  <c r="B297" i="53"/>
  <c r="C297" i="53"/>
  <c r="D297" i="53"/>
  <c r="E297" i="53"/>
  <c r="F297" i="53"/>
  <c r="G297" i="53"/>
  <c r="H297" i="53"/>
  <c r="I297" i="53"/>
  <c r="K297" i="53"/>
  <c r="L297" i="53"/>
  <c r="M297" i="53"/>
  <c r="N297" i="53"/>
  <c r="Q297" i="53"/>
  <c r="S297" i="53"/>
  <c r="T297" i="53"/>
  <c r="U297" i="53"/>
  <c r="V297" i="53"/>
  <c r="W297" i="53"/>
  <c r="X297" i="53"/>
  <c r="AA297" i="53"/>
  <c r="AB297" i="53"/>
  <c r="AC297" i="53"/>
  <c r="AD297" i="53"/>
  <c r="AE297" i="53"/>
  <c r="AF297" i="53"/>
  <c r="B298" i="53"/>
  <c r="C298" i="53"/>
  <c r="D298" i="53"/>
  <c r="E298" i="53"/>
  <c r="F298" i="53"/>
  <c r="G298" i="53"/>
  <c r="H298" i="53"/>
  <c r="I298" i="53"/>
  <c r="K298" i="53"/>
  <c r="L298" i="53"/>
  <c r="M298" i="53"/>
  <c r="N298" i="53"/>
  <c r="Q298" i="53"/>
  <c r="S298" i="53"/>
  <c r="T298" i="53"/>
  <c r="U298" i="53"/>
  <c r="V298" i="53"/>
  <c r="W298" i="53"/>
  <c r="X298" i="53"/>
  <c r="AA298" i="53"/>
  <c r="AB298" i="53"/>
  <c r="AC298" i="53"/>
  <c r="AD298" i="53"/>
  <c r="AE298" i="53"/>
  <c r="AF298" i="53"/>
  <c r="B299" i="53"/>
  <c r="C299" i="53"/>
  <c r="D299" i="53"/>
  <c r="E299" i="53"/>
  <c r="F299" i="53"/>
  <c r="G299" i="53"/>
  <c r="H299" i="53"/>
  <c r="I299" i="53"/>
  <c r="K299" i="53"/>
  <c r="L299" i="53"/>
  <c r="M299" i="53"/>
  <c r="N299" i="53"/>
  <c r="Q299" i="53"/>
  <c r="S299" i="53"/>
  <c r="T299" i="53"/>
  <c r="U299" i="53"/>
  <c r="V299" i="53"/>
  <c r="W299" i="53"/>
  <c r="X299" i="53"/>
  <c r="AA299" i="53"/>
  <c r="AB299" i="53"/>
  <c r="AC299" i="53"/>
  <c r="AD299" i="53"/>
  <c r="AE299" i="53"/>
  <c r="AF299" i="53"/>
  <c r="B300" i="53"/>
  <c r="C300" i="53"/>
  <c r="D300" i="53"/>
  <c r="E300" i="53"/>
  <c r="F300" i="53"/>
  <c r="G300" i="53"/>
  <c r="H300" i="53"/>
  <c r="I300" i="53"/>
  <c r="K300" i="53"/>
  <c r="L300" i="53"/>
  <c r="M300" i="53"/>
  <c r="N300" i="53"/>
  <c r="Q300" i="53"/>
  <c r="S300" i="53"/>
  <c r="T300" i="53"/>
  <c r="U300" i="53"/>
  <c r="V300" i="53"/>
  <c r="W300" i="53"/>
  <c r="X300" i="53"/>
  <c r="AA300" i="53"/>
  <c r="AB300" i="53"/>
  <c r="AC300" i="53"/>
  <c r="AD300" i="53"/>
  <c r="AE300" i="53"/>
  <c r="AF300" i="53"/>
  <c r="B301" i="53"/>
  <c r="C301" i="53"/>
  <c r="D301" i="53"/>
  <c r="E301" i="53"/>
  <c r="F301" i="53"/>
  <c r="G301" i="53"/>
  <c r="H301" i="53"/>
  <c r="I301" i="53"/>
  <c r="K301" i="53"/>
  <c r="L301" i="53"/>
  <c r="M301" i="53"/>
  <c r="N301" i="53"/>
  <c r="Q301" i="53"/>
  <c r="S301" i="53"/>
  <c r="T301" i="53"/>
  <c r="U301" i="53"/>
  <c r="V301" i="53"/>
  <c r="W301" i="53"/>
  <c r="X301" i="53"/>
  <c r="AA301" i="53"/>
  <c r="AB301" i="53"/>
  <c r="AC301" i="53"/>
  <c r="AD301" i="53"/>
  <c r="AE301" i="53"/>
  <c r="AF301" i="53"/>
  <c r="B302" i="53"/>
  <c r="C302" i="53"/>
  <c r="D302" i="53"/>
  <c r="E302" i="53"/>
  <c r="F302" i="53"/>
  <c r="G302" i="53"/>
  <c r="H302" i="53"/>
  <c r="I302" i="53"/>
  <c r="K302" i="53"/>
  <c r="L302" i="53"/>
  <c r="M302" i="53"/>
  <c r="N302" i="53"/>
  <c r="Q302" i="53"/>
  <c r="S302" i="53"/>
  <c r="T302" i="53"/>
  <c r="U302" i="53"/>
  <c r="V302" i="53"/>
  <c r="W302" i="53"/>
  <c r="X302" i="53"/>
  <c r="AA302" i="53"/>
  <c r="AB302" i="53"/>
  <c r="AC302" i="53"/>
  <c r="AD302" i="53"/>
  <c r="AE302" i="53"/>
  <c r="AF302" i="53"/>
  <c r="B303" i="53"/>
  <c r="C303" i="53"/>
  <c r="D303" i="53"/>
  <c r="E303" i="53"/>
  <c r="F303" i="53"/>
  <c r="G303" i="53"/>
  <c r="H303" i="53"/>
  <c r="I303" i="53"/>
  <c r="K303" i="53"/>
  <c r="L303" i="53"/>
  <c r="M303" i="53"/>
  <c r="N303" i="53"/>
  <c r="Q303" i="53"/>
  <c r="S303" i="53"/>
  <c r="T303" i="53"/>
  <c r="U303" i="53"/>
  <c r="V303" i="53"/>
  <c r="W303" i="53"/>
  <c r="X303" i="53"/>
  <c r="AA303" i="53"/>
  <c r="AB303" i="53"/>
  <c r="AC303" i="53"/>
  <c r="AD303" i="53"/>
  <c r="AE303" i="53"/>
  <c r="AF303" i="53"/>
  <c r="B304" i="53"/>
  <c r="C304" i="53"/>
  <c r="D304" i="53"/>
  <c r="E304" i="53"/>
  <c r="F304" i="53"/>
  <c r="G304" i="53"/>
  <c r="H304" i="53"/>
  <c r="I304" i="53"/>
  <c r="K304" i="53"/>
  <c r="L304" i="53"/>
  <c r="M304" i="53"/>
  <c r="N304" i="53"/>
  <c r="Q304" i="53"/>
  <c r="S304" i="53"/>
  <c r="T304" i="53"/>
  <c r="U304" i="53"/>
  <c r="V304" i="53"/>
  <c r="W304" i="53"/>
  <c r="X304" i="53"/>
  <c r="AA304" i="53"/>
  <c r="AB304" i="53"/>
  <c r="AC304" i="53"/>
  <c r="AD304" i="53"/>
  <c r="AE304" i="53"/>
  <c r="AF304" i="53"/>
  <c r="B305" i="53"/>
  <c r="C305" i="53"/>
  <c r="D305" i="53"/>
  <c r="E305" i="53"/>
  <c r="F305" i="53"/>
  <c r="G305" i="53"/>
  <c r="H305" i="53"/>
  <c r="I305" i="53"/>
  <c r="K305" i="53"/>
  <c r="L305" i="53"/>
  <c r="M305" i="53"/>
  <c r="N305" i="53"/>
  <c r="Q305" i="53"/>
  <c r="S305" i="53"/>
  <c r="T305" i="53"/>
  <c r="U305" i="53"/>
  <c r="V305" i="53"/>
  <c r="W305" i="53"/>
  <c r="X305" i="53"/>
  <c r="AA305" i="53"/>
  <c r="AB305" i="53"/>
  <c r="AC305" i="53"/>
  <c r="AD305" i="53"/>
  <c r="AE305" i="53"/>
  <c r="AF305" i="53"/>
  <c r="B306" i="53"/>
  <c r="C306" i="53"/>
  <c r="D306" i="53"/>
  <c r="E306" i="53"/>
  <c r="F306" i="53"/>
  <c r="G306" i="53"/>
  <c r="H306" i="53"/>
  <c r="I306" i="53"/>
  <c r="K306" i="53"/>
  <c r="L306" i="53"/>
  <c r="M306" i="53"/>
  <c r="N306" i="53"/>
  <c r="Q306" i="53"/>
  <c r="S306" i="53"/>
  <c r="T306" i="53"/>
  <c r="U306" i="53"/>
  <c r="V306" i="53"/>
  <c r="W306" i="53"/>
  <c r="X306" i="53"/>
  <c r="AA306" i="53"/>
  <c r="AB306" i="53"/>
  <c r="AC306" i="53"/>
  <c r="AD306" i="53"/>
  <c r="AE306" i="53"/>
  <c r="AF306" i="53"/>
  <c r="B307" i="53"/>
  <c r="C307" i="53"/>
  <c r="D307" i="53"/>
  <c r="E307" i="53"/>
  <c r="F307" i="53"/>
  <c r="G307" i="53"/>
  <c r="H307" i="53"/>
  <c r="I307" i="53"/>
  <c r="K307" i="53"/>
  <c r="L307" i="53"/>
  <c r="M307" i="53"/>
  <c r="N307" i="53"/>
  <c r="Q307" i="53"/>
  <c r="S307" i="53"/>
  <c r="T307" i="53"/>
  <c r="U307" i="53"/>
  <c r="V307" i="53"/>
  <c r="W307" i="53"/>
  <c r="X307" i="53"/>
  <c r="AA307" i="53"/>
  <c r="AB307" i="53"/>
  <c r="AC307" i="53"/>
  <c r="AD307" i="53"/>
  <c r="AE307" i="53"/>
  <c r="AF307" i="53"/>
  <c r="B308" i="53"/>
  <c r="C308" i="53"/>
  <c r="D308" i="53"/>
  <c r="E308" i="53"/>
  <c r="F308" i="53"/>
  <c r="G308" i="53"/>
  <c r="H308" i="53"/>
  <c r="I308" i="53"/>
  <c r="K308" i="53"/>
  <c r="L308" i="53"/>
  <c r="M308" i="53"/>
  <c r="N308" i="53"/>
  <c r="Q308" i="53"/>
  <c r="S308" i="53"/>
  <c r="T308" i="53"/>
  <c r="U308" i="53"/>
  <c r="V308" i="53"/>
  <c r="W308" i="53"/>
  <c r="X308" i="53"/>
  <c r="AA308" i="53"/>
  <c r="AB308" i="53"/>
  <c r="AC308" i="53"/>
  <c r="AD308" i="53"/>
  <c r="AE308" i="53"/>
  <c r="AF308" i="53"/>
  <c r="B309" i="53"/>
  <c r="C309" i="53"/>
  <c r="D309" i="53"/>
  <c r="E309" i="53"/>
  <c r="F309" i="53"/>
  <c r="G309" i="53"/>
  <c r="H309" i="53"/>
  <c r="I309" i="53"/>
  <c r="K309" i="53"/>
  <c r="L309" i="53"/>
  <c r="M309" i="53"/>
  <c r="N309" i="53"/>
  <c r="Q309" i="53"/>
  <c r="S309" i="53"/>
  <c r="T309" i="53"/>
  <c r="U309" i="53"/>
  <c r="V309" i="53"/>
  <c r="W309" i="53"/>
  <c r="X309" i="53"/>
  <c r="AA309" i="53"/>
  <c r="AB309" i="53"/>
  <c r="AC309" i="53"/>
  <c r="AD309" i="53"/>
  <c r="AE309" i="53"/>
  <c r="AF309" i="53"/>
  <c r="B310" i="53"/>
  <c r="C310" i="53"/>
  <c r="D310" i="53"/>
  <c r="E310" i="53"/>
  <c r="F310" i="53"/>
  <c r="G310" i="53"/>
  <c r="H310" i="53"/>
  <c r="I310" i="53"/>
  <c r="K310" i="53"/>
  <c r="L310" i="53"/>
  <c r="M310" i="53"/>
  <c r="N310" i="53"/>
  <c r="Q310" i="53"/>
  <c r="S310" i="53"/>
  <c r="T310" i="53"/>
  <c r="U310" i="53"/>
  <c r="V310" i="53"/>
  <c r="W310" i="53"/>
  <c r="X310" i="53"/>
  <c r="AA310" i="53"/>
  <c r="AB310" i="53"/>
  <c r="AC310" i="53"/>
  <c r="AD310" i="53"/>
  <c r="AE310" i="53"/>
  <c r="AF310" i="53"/>
  <c r="B311" i="53"/>
  <c r="C311" i="53"/>
  <c r="D311" i="53"/>
  <c r="E311" i="53"/>
  <c r="F311" i="53"/>
  <c r="G311" i="53"/>
  <c r="H311" i="53"/>
  <c r="I311" i="53"/>
  <c r="K311" i="53"/>
  <c r="L311" i="53"/>
  <c r="M311" i="53"/>
  <c r="N311" i="53"/>
  <c r="Q311" i="53"/>
  <c r="S311" i="53"/>
  <c r="T311" i="53"/>
  <c r="U311" i="53"/>
  <c r="V311" i="53"/>
  <c r="W311" i="53"/>
  <c r="X311" i="53"/>
  <c r="AA311" i="53"/>
  <c r="AB311" i="53"/>
  <c r="AC311" i="53"/>
  <c r="AD311" i="53"/>
  <c r="AE311" i="53"/>
  <c r="AF311" i="53"/>
  <c r="B312" i="53"/>
  <c r="C312" i="53"/>
  <c r="D312" i="53"/>
  <c r="E312" i="53"/>
  <c r="F312" i="53"/>
  <c r="G312" i="53"/>
  <c r="H312" i="53"/>
  <c r="I312" i="53"/>
  <c r="K312" i="53"/>
  <c r="L312" i="53"/>
  <c r="M312" i="53"/>
  <c r="N312" i="53"/>
  <c r="Q312" i="53"/>
  <c r="S312" i="53"/>
  <c r="T312" i="53"/>
  <c r="U312" i="53"/>
  <c r="V312" i="53"/>
  <c r="W312" i="53"/>
  <c r="X312" i="53"/>
  <c r="AA312" i="53"/>
  <c r="AB312" i="53"/>
  <c r="AC312" i="53"/>
  <c r="AD312" i="53"/>
  <c r="AE312" i="53"/>
  <c r="AF312" i="53"/>
  <c r="B313" i="53"/>
  <c r="C313" i="53"/>
  <c r="D313" i="53"/>
  <c r="E313" i="53"/>
  <c r="F313" i="53"/>
  <c r="G313" i="53"/>
  <c r="H313" i="53"/>
  <c r="I313" i="53"/>
  <c r="K313" i="53"/>
  <c r="L313" i="53"/>
  <c r="M313" i="53"/>
  <c r="N313" i="53"/>
  <c r="Q313" i="53"/>
  <c r="S313" i="53"/>
  <c r="T313" i="53"/>
  <c r="U313" i="53"/>
  <c r="V313" i="53"/>
  <c r="W313" i="53"/>
  <c r="X313" i="53"/>
  <c r="AA313" i="53"/>
  <c r="AB313" i="53"/>
  <c r="AC313" i="53"/>
  <c r="AD313" i="53"/>
  <c r="AE313" i="53"/>
  <c r="AF313" i="53"/>
  <c r="B314" i="53"/>
  <c r="C314" i="53"/>
  <c r="D314" i="53"/>
  <c r="E314" i="53"/>
  <c r="F314" i="53"/>
  <c r="G314" i="53"/>
  <c r="H314" i="53"/>
  <c r="I314" i="53"/>
  <c r="K314" i="53"/>
  <c r="L314" i="53"/>
  <c r="M314" i="53"/>
  <c r="N314" i="53"/>
  <c r="Q314" i="53"/>
  <c r="S314" i="53"/>
  <c r="T314" i="53"/>
  <c r="U314" i="53"/>
  <c r="V314" i="53"/>
  <c r="W314" i="53"/>
  <c r="X314" i="53"/>
  <c r="AA314" i="53"/>
  <c r="AB314" i="53"/>
  <c r="AC314" i="53"/>
  <c r="AD314" i="53"/>
  <c r="AE314" i="53"/>
  <c r="AF314" i="53"/>
  <c r="B315" i="53"/>
  <c r="C315" i="53"/>
  <c r="D315" i="53"/>
  <c r="E315" i="53"/>
  <c r="F315" i="53"/>
  <c r="G315" i="53"/>
  <c r="H315" i="53"/>
  <c r="I315" i="53"/>
  <c r="K315" i="53"/>
  <c r="L315" i="53"/>
  <c r="M315" i="53"/>
  <c r="N315" i="53"/>
  <c r="Q315" i="53"/>
  <c r="S315" i="53"/>
  <c r="T315" i="53"/>
  <c r="U315" i="53"/>
  <c r="V315" i="53"/>
  <c r="W315" i="53"/>
  <c r="X315" i="53"/>
  <c r="AA315" i="53"/>
  <c r="AB315" i="53"/>
  <c r="AC315" i="53"/>
  <c r="AD315" i="53"/>
  <c r="AE315" i="53"/>
  <c r="AF315" i="53"/>
  <c r="B316" i="53"/>
  <c r="C316" i="53"/>
  <c r="D316" i="53"/>
  <c r="E316" i="53"/>
  <c r="F316" i="53"/>
  <c r="G316" i="53"/>
  <c r="H316" i="53"/>
  <c r="I316" i="53"/>
  <c r="K316" i="53"/>
  <c r="L316" i="53"/>
  <c r="M316" i="53"/>
  <c r="N316" i="53"/>
  <c r="Q316" i="53"/>
  <c r="S316" i="53"/>
  <c r="T316" i="53"/>
  <c r="U316" i="53"/>
  <c r="V316" i="53"/>
  <c r="W316" i="53"/>
  <c r="X316" i="53"/>
  <c r="AA316" i="53"/>
  <c r="AB316" i="53"/>
  <c r="AC316" i="53"/>
  <c r="AD316" i="53"/>
  <c r="AE316" i="53"/>
  <c r="AF316" i="53"/>
  <c r="B317" i="53"/>
  <c r="C317" i="53"/>
  <c r="D317" i="53"/>
  <c r="E317" i="53"/>
  <c r="F317" i="53"/>
  <c r="G317" i="53"/>
  <c r="H317" i="53"/>
  <c r="I317" i="53"/>
  <c r="K317" i="53"/>
  <c r="L317" i="53"/>
  <c r="M317" i="53"/>
  <c r="N317" i="53"/>
  <c r="Q317" i="53"/>
  <c r="S317" i="53"/>
  <c r="T317" i="53"/>
  <c r="U317" i="53"/>
  <c r="V317" i="53"/>
  <c r="W317" i="53"/>
  <c r="X317" i="53"/>
  <c r="AA317" i="53"/>
  <c r="AB317" i="53"/>
  <c r="AC317" i="53"/>
  <c r="AD317" i="53"/>
  <c r="AE317" i="53"/>
  <c r="AF317" i="53"/>
  <c r="B318" i="53"/>
  <c r="C318" i="53"/>
  <c r="D318" i="53"/>
  <c r="E318" i="53"/>
  <c r="F318" i="53"/>
  <c r="G318" i="53"/>
  <c r="H318" i="53"/>
  <c r="I318" i="53"/>
  <c r="K318" i="53"/>
  <c r="L318" i="53"/>
  <c r="M318" i="53"/>
  <c r="N318" i="53"/>
  <c r="Q318" i="53"/>
  <c r="S318" i="53"/>
  <c r="T318" i="53"/>
  <c r="U318" i="53"/>
  <c r="V318" i="53"/>
  <c r="W318" i="53"/>
  <c r="X318" i="53"/>
  <c r="AA318" i="53"/>
  <c r="AB318" i="53"/>
  <c r="AC318" i="53"/>
  <c r="AD318" i="53"/>
  <c r="AE318" i="53"/>
  <c r="AF318" i="53"/>
  <c r="B319" i="53"/>
  <c r="C319" i="53"/>
  <c r="D319" i="53"/>
  <c r="E319" i="53"/>
  <c r="F319" i="53"/>
  <c r="G319" i="53"/>
  <c r="H319" i="53"/>
  <c r="I319" i="53"/>
  <c r="K319" i="53"/>
  <c r="L319" i="53"/>
  <c r="M319" i="53"/>
  <c r="N319" i="53"/>
  <c r="Q319" i="53"/>
  <c r="S319" i="53"/>
  <c r="T319" i="53"/>
  <c r="U319" i="53"/>
  <c r="V319" i="53"/>
  <c r="W319" i="53"/>
  <c r="X319" i="53"/>
  <c r="AA319" i="53"/>
  <c r="AB319" i="53"/>
  <c r="AC319" i="53"/>
  <c r="AD319" i="53"/>
  <c r="AE319" i="53"/>
  <c r="AF319" i="53"/>
  <c r="B320" i="53"/>
  <c r="C320" i="53"/>
  <c r="D320" i="53"/>
  <c r="E320" i="53"/>
  <c r="F320" i="53"/>
  <c r="G320" i="53"/>
  <c r="H320" i="53"/>
  <c r="I320" i="53"/>
  <c r="K320" i="53"/>
  <c r="L320" i="53"/>
  <c r="M320" i="53"/>
  <c r="N320" i="53"/>
  <c r="Q320" i="53"/>
  <c r="S320" i="53"/>
  <c r="T320" i="53"/>
  <c r="U320" i="53"/>
  <c r="V320" i="53"/>
  <c r="W320" i="53"/>
  <c r="X320" i="53"/>
  <c r="AA320" i="53"/>
  <c r="AB320" i="53"/>
  <c r="AC320" i="53"/>
  <c r="AD320" i="53"/>
  <c r="AE320" i="53"/>
  <c r="AF320" i="53"/>
  <c r="B321" i="53"/>
  <c r="C321" i="53"/>
  <c r="D321" i="53"/>
  <c r="E321" i="53"/>
  <c r="F321" i="53"/>
  <c r="G321" i="53"/>
  <c r="H321" i="53"/>
  <c r="I321" i="53"/>
  <c r="K321" i="53"/>
  <c r="L321" i="53"/>
  <c r="M321" i="53"/>
  <c r="N321" i="53"/>
  <c r="Q321" i="53"/>
  <c r="S321" i="53"/>
  <c r="T321" i="53"/>
  <c r="U321" i="53"/>
  <c r="V321" i="53"/>
  <c r="W321" i="53"/>
  <c r="X321" i="53"/>
  <c r="AA321" i="53"/>
  <c r="AB321" i="53"/>
  <c r="AC321" i="53"/>
  <c r="AD321" i="53"/>
  <c r="AE321" i="53"/>
  <c r="AF321" i="53"/>
  <c r="B322" i="53"/>
  <c r="C322" i="53"/>
  <c r="D322" i="53"/>
  <c r="E322" i="53"/>
  <c r="F322" i="53"/>
  <c r="G322" i="53"/>
  <c r="H322" i="53"/>
  <c r="I322" i="53"/>
  <c r="K322" i="53"/>
  <c r="L322" i="53"/>
  <c r="M322" i="53"/>
  <c r="N322" i="53"/>
  <c r="Q322" i="53"/>
  <c r="S322" i="53"/>
  <c r="T322" i="53"/>
  <c r="U322" i="53"/>
  <c r="V322" i="53"/>
  <c r="W322" i="53"/>
  <c r="X322" i="53"/>
  <c r="AA322" i="53"/>
  <c r="AB322" i="53"/>
  <c r="AC322" i="53"/>
  <c r="AD322" i="53"/>
  <c r="AE322" i="53"/>
  <c r="AF322" i="53"/>
  <c r="B323" i="53"/>
  <c r="C323" i="53"/>
  <c r="D323" i="53"/>
  <c r="E323" i="53"/>
  <c r="F323" i="53"/>
  <c r="G323" i="53"/>
  <c r="H323" i="53"/>
  <c r="I323" i="53"/>
  <c r="K323" i="53"/>
  <c r="L323" i="53"/>
  <c r="M323" i="53"/>
  <c r="N323" i="53"/>
  <c r="Q323" i="53"/>
  <c r="S323" i="53"/>
  <c r="T323" i="53"/>
  <c r="U323" i="53"/>
  <c r="V323" i="53"/>
  <c r="W323" i="53"/>
  <c r="X323" i="53"/>
  <c r="AA323" i="53"/>
  <c r="AB323" i="53"/>
  <c r="AC323" i="53"/>
  <c r="AD323" i="53"/>
  <c r="AE323" i="53"/>
  <c r="AF323" i="53"/>
  <c r="B324" i="53"/>
  <c r="C324" i="53"/>
  <c r="D324" i="53"/>
  <c r="E324" i="53"/>
  <c r="F324" i="53"/>
  <c r="G324" i="53"/>
  <c r="H324" i="53"/>
  <c r="I324" i="53"/>
  <c r="K324" i="53"/>
  <c r="L324" i="53"/>
  <c r="M324" i="53"/>
  <c r="N324" i="53"/>
  <c r="Q324" i="53"/>
  <c r="S324" i="53"/>
  <c r="T324" i="53"/>
  <c r="U324" i="53"/>
  <c r="V324" i="53"/>
  <c r="W324" i="53"/>
  <c r="X324" i="53"/>
  <c r="AA324" i="53"/>
  <c r="AB324" i="53"/>
  <c r="AC324" i="53"/>
  <c r="AD324" i="53"/>
  <c r="AE324" i="53"/>
  <c r="AF324" i="53"/>
  <c r="B325" i="53"/>
  <c r="C325" i="53"/>
  <c r="D325" i="53"/>
  <c r="E325" i="53"/>
  <c r="F325" i="53"/>
  <c r="G325" i="53"/>
  <c r="H325" i="53"/>
  <c r="I325" i="53"/>
  <c r="K325" i="53"/>
  <c r="L325" i="53"/>
  <c r="M325" i="53"/>
  <c r="N325" i="53"/>
  <c r="Q325" i="53"/>
  <c r="S325" i="53"/>
  <c r="T325" i="53"/>
  <c r="U325" i="53"/>
  <c r="V325" i="53"/>
  <c r="W325" i="53"/>
  <c r="X325" i="53"/>
  <c r="AA325" i="53"/>
  <c r="AB325" i="53"/>
  <c r="AC325" i="53"/>
  <c r="AD325" i="53"/>
  <c r="AE325" i="53"/>
  <c r="AF325" i="53"/>
  <c r="B326" i="53"/>
  <c r="C326" i="53"/>
  <c r="D326" i="53"/>
  <c r="E326" i="53"/>
  <c r="F326" i="53"/>
  <c r="G326" i="53"/>
  <c r="H326" i="53"/>
  <c r="I326" i="53"/>
  <c r="K326" i="53"/>
  <c r="L326" i="53"/>
  <c r="M326" i="53"/>
  <c r="N326" i="53"/>
  <c r="Q326" i="53"/>
  <c r="S326" i="53"/>
  <c r="T326" i="53"/>
  <c r="U326" i="53"/>
  <c r="V326" i="53"/>
  <c r="W326" i="53"/>
  <c r="X326" i="53"/>
  <c r="AA326" i="53"/>
  <c r="AB326" i="53"/>
  <c r="AC326" i="53"/>
  <c r="AD326" i="53"/>
  <c r="AE326" i="53"/>
  <c r="AF326" i="53"/>
  <c r="B327" i="53"/>
  <c r="C327" i="53"/>
  <c r="D327" i="53"/>
  <c r="E327" i="53"/>
  <c r="F327" i="53"/>
  <c r="G327" i="53"/>
  <c r="H327" i="53"/>
  <c r="I327" i="53"/>
  <c r="K327" i="53"/>
  <c r="L327" i="53"/>
  <c r="M327" i="53"/>
  <c r="N327" i="53"/>
  <c r="Q327" i="53"/>
  <c r="S327" i="53"/>
  <c r="T327" i="53"/>
  <c r="U327" i="53"/>
  <c r="V327" i="53"/>
  <c r="W327" i="53"/>
  <c r="X327" i="53"/>
  <c r="AA327" i="53"/>
  <c r="AB327" i="53"/>
  <c r="AC327" i="53"/>
  <c r="AD327" i="53"/>
  <c r="AE327" i="53"/>
  <c r="AF327" i="53"/>
  <c r="B328" i="53"/>
  <c r="C328" i="53"/>
  <c r="D328" i="53"/>
  <c r="E328" i="53"/>
  <c r="F328" i="53"/>
  <c r="G328" i="53"/>
  <c r="H328" i="53"/>
  <c r="I328" i="53"/>
  <c r="K328" i="53"/>
  <c r="L328" i="53"/>
  <c r="M328" i="53"/>
  <c r="N328" i="53"/>
  <c r="Q328" i="53"/>
  <c r="S328" i="53"/>
  <c r="T328" i="53"/>
  <c r="U328" i="53"/>
  <c r="V328" i="53"/>
  <c r="W328" i="53"/>
  <c r="X328" i="53"/>
  <c r="AA328" i="53"/>
  <c r="AB328" i="53"/>
  <c r="AC328" i="53"/>
  <c r="AD328" i="53"/>
  <c r="AE328" i="53"/>
  <c r="AF328" i="53"/>
  <c r="B329" i="53"/>
  <c r="C329" i="53"/>
  <c r="D329" i="53"/>
  <c r="E329" i="53"/>
  <c r="F329" i="53"/>
  <c r="G329" i="53"/>
  <c r="H329" i="53"/>
  <c r="I329" i="53"/>
  <c r="K329" i="53"/>
  <c r="L329" i="53"/>
  <c r="M329" i="53"/>
  <c r="N329" i="53"/>
  <c r="Q329" i="53"/>
  <c r="S329" i="53"/>
  <c r="T329" i="53"/>
  <c r="U329" i="53"/>
  <c r="V329" i="53"/>
  <c r="W329" i="53"/>
  <c r="X329" i="53"/>
  <c r="AA329" i="53"/>
  <c r="AB329" i="53"/>
  <c r="AC329" i="53"/>
  <c r="AD329" i="53"/>
  <c r="AE329" i="53"/>
  <c r="AF329" i="53"/>
  <c r="B330" i="53"/>
  <c r="C330" i="53"/>
  <c r="D330" i="53"/>
  <c r="E330" i="53"/>
  <c r="F330" i="53"/>
  <c r="G330" i="53"/>
  <c r="H330" i="53"/>
  <c r="I330" i="53"/>
  <c r="K330" i="53"/>
  <c r="L330" i="53"/>
  <c r="M330" i="53"/>
  <c r="N330" i="53"/>
  <c r="Q330" i="53"/>
  <c r="S330" i="53"/>
  <c r="T330" i="53"/>
  <c r="U330" i="53"/>
  <c r="V330" i="53"/>
  <c r="W330" i="53"/>
  <c r="X330" i="53"/>
  <c r="AA330" i="53"/>
  <c r="AB330" i="53"/>
  <c r="AC330" i="53"/>
  <c r="AD330" i="53"/>
  <c r="AE330" i="53"/>
  <c r="AF330" i="53"/>
  <c r="B331" i="53"/>
  <c r="C331" i="53"/>
  <c r="D331" i="53"/>
  <c r="E331" i="53"/>
  <c r="F331" i="53"/>
  <c r="G331" i="53"/>
  <c r="H331" i="53"/>
  <c r="I331" i="53"/>
  <c r="K331" i="53"/>
  <c r="L331" i="53"/>
  <c r="M331" i="53"/>
  <c r="N331" i="53"/>
  <c r="Q331" i="53"/>
  <c r="S331" i="53"/>
  <c r="T331" i="53"/>
  <c r="U331" i="53"/>
  <c r="V331" i="53"/>
  <c r="W331" i="53"/>
  <c r="X331" i="53"/>
  <c r="AA331" i="53"/>
  <c r="AB331" i="53"/>
  <c r="AC331" i="53"/>
  <c r="AD331" i="53"/>
  <c r="AE331" i="53"/>
  <c r="AF331" i="53"/>
  <c r="B332" i="53"/>
  <c r="C332" i="53"/>
  <c r="D332" i="53"/>
  <c r="E332" i="53"/>
  <c r="F332" i="53"/>
  <c r="G332" i="53"/>
  <c r="H332" i="53"/>
  <c r="I332" i="53"/>
  <c r="K332" i="53"/>
  <c r="L332" i="53"/>
  <c r="M332" i="53"/>
  <c r="N332" i="53"/>
  <c r="Q332" i="53"/>
  <c r="S332" i="53"/>
  <c r="T332" i="53"/>
  <c r="U332" i="53"/>
  <c r="V332" i="53"/>
  <c r="W332" i="53"/>
  <c r="X332" i="53"/>
  <c r="AA332" i="53"/>
  <c r="AB332" i="53"/>
  <c r="AC332" i="53"/>
  <c r="AD332" i="53"/>
  <c r="AE332" i="53"/>
  <c r="AF332" i="53"/>
  <c r="B333" i="53"/>
  <c r="C333" i="53"/>
  <c r="D333" i="53"/>
  <c r="E333" i="53"/>
  <c r="F333" i="53"/>
  <c r="G333" i="53"/>
  <c r="H333" i="53"/>
  <c r="I333" i="53"/>
  <c r="K333" i="53"/>
  <c r="L333" i="53"/>
  <c r="M333" i="53"/>
  <c r="N333" i="53"/>
  <c r="Q333" i="53"/>
  <c r="S333" i="53"/>
  <c r="T333" i="53"/>
  <c r="U333" i="53"/>
  <c r="V333" i="53"/>
  <c r="W333" i="53"/>
  <c r="X333" i="53"/>
  <c r="AA333" i="53"/>
  <c r="AB333" i="53"/>
  <c r="AC333" i="53"/>
  <c r="AD333" i="53"/>
  <c r="AE333" i="53"/>
  <c r="AF333" i="53"/>
  <c r="B334" i="53"/>
  <c r="C334" i="53"/>
  <c r="D334" i="53"/>
  <c r="E334" i="53"/>
  <c r="F334" i="53"/>
  <c r="G334" i="53"/>
  <c r="H334" i="53"/>
  <c r="I334" i="53"/>
  <c r="K334" i="53"/>
  <c r="L334" i="53"/>
  <c r="M334" i="53"/>
  <c r="N334" i="53"/>
  <c r="Q334" i="53"/>
  <c r="S334" i="53"/>
  <c r="T334" i="53"/>
  <c r="U334" i="53"/>
  <c r="V334" i="53"/>
  <c r="W334" i="53"/>
  <c r="X334" i="53"/>
  <c r="AA334" i="53"/>
  <c r="AB334" i="53"/>
  <c r="AC334" i="53"/>
  <c r="AD334" i="53"/>
  <c r="AE334" i="53"/>
  <c r="AF334" i="53"/>
  <c r="B335" i="53"/>
  <c r="C335" i="53"/>
  <c r="D335" i="53"/>
  <c r="E335" i="53"/>
  <c r="F335" i="53"/>
  <c r="G335" i="53"/>
  <c r="H335" i="53"/>
  <c r="I335" i="53"/>
  <c r="K335" i="53"/>
  <c r="L335" i="53"/>
  <c r="M335" i="53"/>
  <c r="N335" i="53"/>
  <c r="Q335" i="53"/>
  <c r="S335" i="53"/>
  <c r="T335" i="53"/>
  <c r="U335" i="53"/>
  <c r="V335" i="53"/>
  <c r="W335" i="53"/>
  <c r="X335" i="53"/>
  <c r="AA335" i="53"/>
  <c r="AB335" i="53"/>
  <c r="AC335" i="53"/>
  <c r="AD335" i="53"/>
  <c r="AE335" i="53"/>
  <c r="AF335" i="53"/>
  <c r="B336" i="53"/>
  <c r="C336" i="53"/>
  <c r="D336" i="53"/>
  <c r="E336" i="53"/>
  <c r="F336" i="53"/>
  <c r="G336" i="53"/>
  <c r="H336" i="53"/>
  <c r="I336" i="53"/>
  <c r="K336" i="53"/>
  <c r="L336" i="53"/>
  <c r="M336" i="53"/>
  <c r="N336" i="53"/>
  <c r="Q336" i="53"/>
  <c r="S336" i="53"/>
  <c r="T336" i="53"/>
  <c r="U336" i="53"/>
  <c r="V336" i="53"/>
  <c r="W336" i="53"/>
  <c r="X336" i="53"/>
  <c r="AA336" i="53"/>
  <c r="AB336" i="53"/>
  <c r="AC336" i="53"/>
  <c r="AD336" i="53"/>
  <c r="AE336" i="53"/>
  <c r="AF336" i="53"/>
  <c r="B337" i="53"/>
  <c r="C337" i="53"/>
  <c r="D337" i="53"/>
  <c r="E337" i="53"/>
  <c r="F337" i="53"/>
  <c r="G337" i="53"/>
  <c r="H337" i="53"/>
  <c r="I337" i="53"/>
  <c r="K337" i="53"/>
  <c r="L337" i="53"/>
  <c r="M337" i="53"/>
  <c r="N337" i="53"/>
  <c r="Q337" i="53"/>
  <c r="S337" i="53"/>
  <c r="T337" i="53"/>
  <c r="U337" i="53"/>
  <c r="V337" i="53"/>
  <c r="W337" i="53"/>
  <c r="X337" i="53"/>
  <c r="AA337" i="53"/>
  <c r="AB337" i="53"/>
  <c r="AC337" i="53"/>
  <c r="AD337" i="53"/>
  <c r="AE337" i="53"/>
  <c r="AF337" i="53"/>
  <c r="B338" i="53"/>
  <c r="C338" i="53"/>
  <c r="D338" i="53"/>
  <c r="E338" i="53"/>
  <c r="F338" i="53"/>
  <c r="G338" i="53"/>
  <c r="H338" i="53"/>
  <c r="I338" i="53"/>
  <c r="K338" i="53"/>
  <c r="L338" i="53"/>
  <c r="M338" i="53"/>
  <c r="N338" i="53"/>
  <c r="Q338" i="53"/>
  <c r="S338" i="53"/>
  <c r="T338" i="53"/>
  <c r="U338" i="53"/>
  <c r="V338" i="53"/>
  <c r="W338" i="53"/>
  <c r="X338" i="53"/>
  <c r="AA338" i="53"/>
  <c r="AB338" i="53"/>
  <c r="AC338" i="53"/>
  <c r="AD338" i="53"/>
  <c r="AE338" i="53"/>
  <c r="AF338" i="53"/>
  <c r="B339" i="53"/>
  <c r="C339" i="53"/>
  <c r="D339" i="53"/>
  <c r="E339" i="53"/>
  <c r="F339" i="53"/>
  <c r="G339" i="53"/>
  <c r="H339" i="53"/>
  <c r="I339" i="53"/>
  <c r="K339" i="53"/>
  <c r="L339" i="53"/>
  <c r="M339" i="53"/>
  <c r="N339" i="53"/>
  <c r="Q339" i="53"/>
  <c r="S339" i="53"/>
  <c r="T339" i="53"/>
  <c r="U339" i="53"/>
  <c r="V339" i="53"/>
  <c r="W339" i="53"/>
  <c r="X339" i="53"/>
  <c r="AA339" i="53"/>
  <c r="AB339" i="53"/>
  <c r="AC339" i="53"/>
  <c r="AD339" i="53"/>
  <c r="AE339" i="53"/>
  <c r="AF339" i="53"/>
  <c r="B340" i="53"/>
  <c r="C340" i="53"/>
  <c r="D340" i="53"/>
  <c r="E340" i="53"/>
  <c r="F340" i="53"/>
  <c r="G340" i="53"/>
  <c r="H340" i="53"/>
  <c r="I340" i="53"/>
  <c r="K340" i="53"/>
  <c r="L340" i="53"/>
  <c r="M340" i="53"/>
  <c r="N340" i="53"/>
  <c r="Q340" i="53"/>
  <c r="S340" i="53"/>
  <c r="T340" i="53"/>
  <c r="U340" i="53"/>
  <c r="V340" i="53"/>
  <c r="W340" i="53"/>
  <c r="X340" i="53"/>
  <c r="AA340" i="53"/>
  <c r="AB340" i="53"/>
  <c r="AC340" i="53"/>
  <c r="AD340" i="53"/>
  <c r="AE340" i="53"/>
  <c r="AF340" i="53"/>
  <c r="B341" i="53"/>
  <c r="C341" i="53"/>
  <c r="D341" i="53"/>
  <c r="E341" i="53"/>
  <c r="F341" i="53"/>
  <c r="G341" i="53"/>
  <c r="H341" i="53"/>
  <c r="I341" i="53"/>
  <c r="K341" i="53"/>
  <c r="L341" i="53"/>
  <c r="M341" i="53"/>
  <c r="N341" i="53"/>
  <c r="Q341" i="53"/>
  <c r="S341" i="53"/>
  <c r="T341" i="53"/>
  <c r="U341" i="53"/>
  <c r="V341" i="53"/>
  <c r="W341" i="53"/>
  <c r="X341" i="53"/>
  <c r="AA341" i="53"/>
  <c r="AB341" i="53"/>
  <c r="AC341" i="53"/>
  <c r="AD341" i="53"/>
  <c r="AE341" i="53"/>
  <c r="AF341" i="53"/>
  <c r="B342" i="53"/>
  <c r="C342" i="53"/>
  <c r="D342" i="53"/>
  <c r="E342" i="53"/>
  <c r="F342" i="53"/>
  <c r="G342" i="53"/>
  <c r="H342" i="53"/>
  <c r="I342" i="53"/>
  <c r="K342" i="53"/>
  <c r="L342" i="53"/>
  <c r="M342" i="53"/>
  <c r="N342" i="53"/>
  <c r="Q342" i="53"/>
  <c r="S342" i="53"/>
  <c r="T342" i="53"/>
  <c r="U342" i="53"/>
  <c r="V342" i="53"/>
  <c r="W342" i="53"/>
  <c r="X342" i="53"/>
  <c r="AA342" i="53"/>
  <c r="AB342" i="53"/>
  <c r="AC342" i="53"/>
  <c r="AD342" i="53"/>
  <c r="AE342" i="53"/>
  <c r="AF342" i="53"/>
  <c r="B343" i="53"/>
  <c r="C343" i="53"/>
  <c r="D343" i="53"/>
  <c r="E343" i="53"/>
  <c r="F343" i="53"/>
  <c r="G343" i="53"/>
  <c r="H343" i="53"/>
  <c r="I343" i="53"/>
  <c r="K343" i="53"/>
  <c r="L343" i="53"/>
  <c r="M343" i="53"/>
  <c r="N343" i="53"/>
  <c r="Q343" i="53"/>
  <c r="S343" i="53"/>
  <c r="T343" i="53"/>
  <c r="U343" i="53"/>
  <c r="V343" i="53"/>
  <c r="W343" i="53"/>
  <c r="X343" i="53"/>
  <c r="AA343" i="53"/>
  <c r="AB343" i="53"/>
  <c r="AC343" i="53"/>
  <c r="AD343" i="53"/>
  <c r="AE343" i="53"/>
  <c r="AF343" i="53"/>
  <c r="B344" i="53"/>
  <c r="C344" i="53"/>
  <c r="D344" i="53"/>
  <c r="E344" i="53"/>
  <c r="F344" i="53"/>
  <c r="G344" i="53"/>
  <c r="H344" i="53"/>
  <c r="I344" i="53"/>
  <c r="K344" i="53"/>
  <c r="L344" i="53"/>
  <c r="M344" i="53"/>
  <c r="N344" i="53"/>
  <c r="Q344" i="53"/>
  <c r="S344" i="53"/>
  <c r="T344" i="53"/>
  <c r="U344" i="53"/>
  <c r="V344" i="53"/>
  <c r="W344" i="53"/>
  <c r="X344" i="53"/>
  <c r="AA344" i="53"/>
  <c r="AB344" i="53"/>
  <c r="AC344" i="53"/>
  <c r="AD344" i="53"/>
  <c r="AE344" i="53"/>
  <c r="AF344" i="53"/>
  <c r="B345" i="53"/>
  <c r="C345" i="53"/>
  <c r="D345" i="53"/>
  <c r="E345" i="53"/>
  <c r="F345" i="53"/>
  <c r="G345" i="53"/>
  <c r="H345" i="53"/>
  <c r="I345" i="53"/>
  <c r="K345" i="53"/>
  <c r="L345" i="53"/>
  <c r="M345" i="53"/>
  <c r="N345" i="53"/>
  <c r="Q345" i="53"/>
  <c r="S345" i="53"/>
  <c r="T345" i="53"/>
  <c r="U345" i="53"/>
  <c r="V345" i="53"/>
  <c r="W345" i="53"/>
  <c r="X345" i="53"/>
  <c r="AA345" i="53"/>
  <c r="AB345" i="53"/>
  <c r="AC345" i="53"/>
  <c r="AD345" i="53"/>
  <c r="AE345" i="53"/>
  <c r="AF345" i="53"/>
  <c r="B346" i="53"/>
  <c r="C346" i="53"/>
  <c r="D346" i="53"/>
  <c r="E346" i="53"/>
  <c r="F346" i="53"/>
  <c r="G346" i="53"/>
  <c r="H346" i="53"/>
  <c r="I346" i="53"/>
  <c r="K346" i="53"/>
  <c r="L346" i="53"/>
  <c r="M346" i="53"/>
  <c r="N346" i="53"/>
  <c r="Q346" i="53"/>
  <c r="S346" i="53"/>
  <c r="T346" i="53"/>
  <c r="U346" i="53"/>
  <c r="V346" i="53"/>
  <c r="W346" i="53"/>
  <c r="X346" i="53"/>
  <c r="AA346" i="53"/>
  <c r="AB346" i="53"/>
  <c r="AC346" i="53"/>
  <c r="AD346" i="53"/>
  <c r="AE346" i="53"/>
  <c r="AF346" i="53"/>
  <c r="B347" i="53"/>
  <c r="C347" i="53"/>
  <c r="D347" i="53"/>
  <c r="E347" i="53"/>
  <c r="F347" i="53"/>
  <c r="G347" i="53"/>
  <c r="H347" i="53"/>
  <c r="I347" i="53"/>
  <c r="K347" i="53"/>
  <c r="L347" i="53"/>
  <c r="M347" i="53"/>
  <c r="N347" i="53"/>
  <c r="Q347" i="53"/>
  <c r="S347" i="53"/>
  <c r="T347" i="53"/>
  <c r="U347" i="53"/>
  <c r="V347" i="53"/>
  <c r="W347" i="53"/>
  <c r="X347" i="53"/>
  <c r="AA347" i="53"/>
  <c r="AB347" i="53"/>
  <c r="AC347" i="53"/>
  <c r="AD347" i="53"/>
  <c r="AE347" i="53"/>
  <c r="AF347" i="53"/>
  <c r="B348" i="53"/>
  <c r="C348" i="53"/>
  <c r="D348" i="53"/>
  <c r="E348" i="53"/>
  <c r="F348" i="53"/>
  <c r="G348" i="53"/>
  <c r="H348" i="53"/>
  <c r="I348" i="53"/>
  <c r="K348" i="53"/>
  <c r="L348" i="53"/>
  <c r="M348" i="53"/>
  <c r="N348" i="53"/>
  <c r="Q348" i="53"/>
  <c r="S348" i="53"/>
  <c r="T348" i="53"/>
  <c r="U348" i="53"/>
  <c r="V348" i="53"/>
  <c r="W348" i="53"/>
  <c r="X348" i="53"/>
  <c r="AA348" i="53"/>
  <c r="AB348" i="53"/>
  <c r="AC348" i="53"/>
  <c r="AD348" i="53"/>
  <c r="AE348" i="53"/>
  <c r="AF348" i="53"/>
  <c r="B349" i="53"/>
  <c r="C349" i="53"/>
  <c r="D349" i="53"/>
  <c r="E349" i="53"/>
  <c r="F349" i="53"/>
  <c r="G349" i="53"/>
  <c r="H349" i="53"/>
  <c r="I349" i="53"/>
  <c r="K349" i="53"/>
  <c r="L349" i="53"/>
  <c r="M349" i="53"/>
  <c r="N349" i="53"/>
  <c r="Q349" i="53"/>
  <c r="S349" i="53"/>
  <c r="T349" i="53"/>
  <c r="U349" i="53"/>
  <c r="V349" i="53"/>
  <c r="W349" i="53"/>
  <c r="X349" i="53"/>
  <c r="AA349" i="53"/>
  <c r="AB349" i="53"/>
  <c r="AC349" i="53"/>
  <c r="AD349" i="53"/>
  <c r="AE349" i="53"/>
  <c r="AF349" i="53"/>
  <c r="B350" i="53"/>
  <c r="C350" i="53"/>
  <c r="D350" i="53"/>
  <c r="E350" i="53"/>
  <c r="F350" i="53"/>
  <c r="G350" i="53"/>
  <c r="H350" i="53"/>
  <c r="I350" i="53"/>
  <c r="K350" i="53"/>
  <c r="L350" i="53"/>
  <c r="M350" i="53"/>
  <c r="N350" i="53"/>
  <c r="Q350" i="53"/>
  <c r="S350" i="53"/>
  <c r="T350" i="53"/>
  <c r="U350" i="53"/>
  <c r="V350" i="53"/>
  <c r="W350" i="53"/>
  <c r="X350" i="53"/>
  <c r="AA350" i="53"/>
  <c r="AB350" i="53"/>
  <c r="AC350" i="53"/>
  <c r="AD350" i="53"/>
  <c r="AE350" i="53"/>
  <c r="AF350" i="53"/>
  <c r="B351" i="53"/>
  <c r="C351" i="53"/>
  <c r="D351" i="53"/>
  <c r="E351" i="53"/>
  <c r="F351" i="53"/>
  <c r="G351" i="53"/>
  <c r="H351" i="53"/>
  <c r="I351" i="53"/>
  <c r="K351" i="53"/>
  <c r="L351" i="53"/>
  <c r="M351" i="53"/>
  <c r="N351" i="53"/>
  <c r="Q351" i="53"/>
  <c r="S351" i="53"/>
  <c r="T351" i="53"/>
  <c r="U351" i="53"/>
  <c r="V351" i="53"/>
  <c r="W351" i="53"/>
  <c r="X351" i="53"/>
  <c r="AA351" i="53"/>
  <c r="AB351" i="53"/>
  <c r="AC351" i="53"/>
  <c r="AD351" i="53"/>
  <c r="AE351" i="53"/>
  <c r="AF351" i="53"/>
  <c r="B352" i="53"/>
  <c r="C352" i="53"/>
  <c r="D352" i="53"/>
  <c r="E352" i="53"/>
  <c r="F352" i="53"/>
  <c r="G352" i="53"/>
  <c r="H352" i="53"/>
  <c r="I352" i="53"/>
  <c r="K352" i="53"/>
  <c r="L352" i="53"/>
  <c r="M352" i="53"/>
  <c r="N352" i="53"/>
  <c r="Q352" i="53"/>
  <c r="S352" i="53"/>
  <c r="T352" i="53"/>
  <c r="U352" i="53"/>
  <c r="V352" i="53"/>
  <c r="W352" i="53"/>
  <c r="X352" i="53"/>
  <c r="AA352" i="53"/>
  <c r="AB352" i="53"/>
  <c r="AC352" i="53"/>
  <c r="AD352" i="53"/>
  <c r="AE352" i="53"/>
  <c r="AF352" i="53"/>
  <c r="B353" i="53"/>
  <c r="C353" i="53"/>
  <c r="D353" i="53"/>
  <c r="E353" i="53"/>
  <c r="F353" i="53"/>
  <c r="G353" i="53"/>
  <c r="H353" i="53"/>
  <c r="I353" i="53"/>
  <c r="K353" i="53"/>
  <c r="L353" i="53"/>
  <c r="M353" i="53"/>
  <c r="N353" i="53"/>
  <c r="Q353" i="53"/>
  <c r="S353" i="53"/>
  <c r="T353" i="53"/>
  <c r="U353" i="53"/>
  <c r="V353" i="53"/>
  <c r="W353" i="53"/>
  <c r="X353" i="53"/>
  <c r="AA353" i="53"/>
  <c r="AB353" i="53"/>
  <c r="AC353" i="53"/>
  <c r="AD353" i="53"/>
  <c r="AE353" i="53"/>
  <c r="AF353" i="53"/>
  <c r="B354" i="53"/>
  <c r="C354" i="53"/>
  <c r="D354" i="53"/>
  <c r="E354" i="53"/>
  <c r="F354" i="53"/>
  <c r="G354" i="53"/>
  <c r="H354" i="53"/>
  <c r="I354" i="53"/>
  <c r="K354" i="53"/>
  <c r="L354" i="53"/>
  <c r="M354" i="53"/>
  <c r="N354" i="53"/>
  <c r="Q354" i="53"/>
  <c r="S354" i="53"/>
  <c r="T354" i="53"/>
  <c r="U354" i="53"/>
  <c r="V354" i="53"/>
  <c r="W354" i="53"/>
  <c r="X354" i="53"/>
  <c r="AA354" i="53"/>
  <c r="AB354" i="53"/>
  <c r="AC354" i="53"/>
  <c r="AD354" i="53"/>
  <c r="AE354" i="53"/>
  <c r="AF354" i="53"/>
  <c r="B355" i="53"/>
  <c r="C355" i="53"/>
  <c r="D355" i="53"/>
  <c r="E355" i="53"/>
  <c r="F355" i="53"/>
  <c r="G355" i="53"/>
  <c r="H355" i="53"/>
  <c r="I355" i="53"/>
  <c r="K355" i="53"/>
  <c r="L355" i="53"/>
  <c r="M355" i="53"/>
  <c r="N355" i="53"/>
  <c r="Q355" i="53"/>
  <c r="S355" i="53"/>
  <c r="T355" i="53"/>
  <c r="U355" i="53"/>
  <c r="V355" i="53"/>
  <c r="W355" i="53"/>
  <c r="X355" i="53"/>
  <c r="AA355" i="53"/>
  <c r="AB355" i="53"/>
  <c r="AC355" i="53"/>
  <c r="AD355" i="53"/>
  <c r="AE355" i="53"/>
  <c r="AF355" i="53"/>
  <c r="B356" i="53"/>
  <c r="C356" i="53"/>
  <c r="D356" i="53"/>
  <c r="E356" i="53"/>
  <c r="F356" i="53"/>
  <c r="G356" i="53"/>
  <c r="H356" i="53"/>
  <c r="I356" i="53"/>
  <c r="K356" i="53"/>
  <c r="L356" i="53"/>
  <c r="M356" i="53"/>
  <c r="N356" i="53"/>
  <c r="Q356" i="53"/>
  <c r="S356" i="53"/>
  <c r="T356" i="53"/>
  <c r="U356" i="53"/>
  <c r="V356" i="53"/>
  <c r="W356" i="53"/>
  <c r="X356" i="53"/>
  <c r="AA356" i="53"/>
  <c r="AB356" i="53"/>
  <c r="AC356" i="53"/>
  <c r="AD356" i="53"/>
  <c r="AE356" i="53"/>
  <c r="AF356" i="53"/>
  <c r="B357" i="53"/>
  <c r="C357" i="53"/>
  <c r="D357" i="53"/>
  <c r="E357" i="53"/>
  <c r="F357" i="53"/>
  <c r="G357" i="53"/>
  <c r="H357" i="53"/>
  <c r="I357" i="53"/>
  <c r="K357" i="53"/>
  <c r="L357" i="53"/>
  <c r="M357" i="53"/>
  <c r="N357" i="53"/>
  <c r="Q357" i="53"/>
  <c r="S357" i="53"/>
  <c r="T357" i="53"/>
  <c r="U357" i="53"/>
  <c r="V357" i="53"/>
  <c r="W357" i="53"/>
  <c r="X357" i="53"/>
  <c r="AA357" i="53"/>
  <c r="AB357" i="53"/>
  <c r="AC357" i="53"/>
  <c r="AD357" i="53"/>
  <c r="AE357" i="53"/>
  <c r="AF357" i="53"/>
  <c r="B358" i="53"/>
  <c r="C358" i="53"/>
  <c r="D358" i="53"/>
  <c r="E358" i="53"/>
  <c r="F358" i="53"/>
  <c r="G358" i="53"/>
  <c r="H358" i="53"/>
  <c r="I358" i="53"/>
  <c r="K358" i="53"/>
  <c r="L358" i="53"/>
  <c r="M358" i="53"/>
  <c r="N358" i="53"/>
  <c r="Q358" i="53"/>
  <c r="S358" i="53"/>
  <c r="T358" i="53"/>
  <c r="U358" i="53"/>
  <c r="V358" i="53"/>
  <c r="W358" i="53"/>
  <c r="X358" i="53"/>
  <c r="AA358" i="53"/>
  <c r="AB358" i="53"/>
  <c r="AC358" i="53"/>
  <c r="AD358" i="53"/>
  <c r="AE358" i="53"/>
  <c r="AF358" i="53"/>
  <c r="B359" i="53"/>
  <c r="C359" i="53"/>
  <c r="D359" i="53"/>
  <c r="E359" i="53"/>
  <c r="F359" i="53"/>
  <c r="G359" i="53"/>
  <c r="H359" i="53"/>
  <c r="I359" i="53"/>
  <c r="K359" i="53"/>
  <c r="L359" i="53"/>
  <c r="M359" i="53"/>
  <c r="N359" i="53"/>
  <c r="Q359" i="53"/>
  <c r="S359" i="53"/>
  <c r="T359" i="53"/>
  <c r="U359" i="53"/>
  <c r="V359" i="53"/>
  <c r="W359" i="53"/>
  <c r="X359" i="53"/>
  <c r="AA359" i="53"/>
  <c r="AB359" i="53"/>
  <c r="AC359" i="53"/>
  <c r="AD359" i="53"/>
  <c r="AE359" i="53"/>
  <c r="AF359" i="53"/>
  <c r="B360" i="53"/>
  <c r="C360" i="53"/>
  <c r="D360" i="53"/>
  <c r="E360" i="53"/>
  <c r="F360" i="53"/>
  <c r="G360" i="53"/>
  <c r="H360" i="53"/>
  <c r="I360" i="53"/>
  <c r="K360" i="53"/>
  <c r="L360" i="53"/>
  <c r="M360" i="53"/>
  <c r="N360" i="53"/>
  <c r="Q360" i="53"/>
  <c r="S360" i="53"/>
  <c r="T360" i="53"/>
  <c r="U360" i="53"/>
  <c r="V360" i="53"/>
  <c r="W360" i="53"/>
  <c r="X360" i="53"/>
  <c r="AA360" i="53"/>
  <c r="AB360" i="53"/>
  <c r="AC360" i="53"/>
  <c r="AD360" i="53"/>
  <c r="AE360" i="53"/>
  <c r="AF360" i="53"/>
  <c r="B361" i="53"/>
  <c r="C361" i="53"/>
  <c r="D361" i="53"/>
  <c r="E361" i="53"/>
  <c r="F361" i="53"/>
  <c r="G361" i="53"/>
  <c r="H361" i="53"/>
  <c r="I361" i="53"/>
  <c r="K361" i="53"/>
  <c r="L361" i="53"/>
  <c r="M361" i="53"/>
  <c r="N361" i="53"/>
  <c r="Q361" i="53"/>
  <c r="S361" i="53"/>
  <c r="T361" i="53"/>
  <c r="U361" i="53"/>
  <c r="V361" i="53"/>
  <c r="W361" i="53"/>
  <c r="X361" i="53"/>
  <c r="AA361" i="53"/>
  <c r="AB361" i="53"/>
  <c r="AC361" i="53"/>
  <c r="AD361" i="53"/>
  <c r="AE361" i="53"/>
  <c r="AF361" i="53"/>
  <c r="B362" i="53"/>
  <c r="C362" i="53"/>
  <c r="D362" i="53"/>
  <c r="E362" i="53"/>
  <c r="F362" i="53"/>
  <c r="G362" i="53"/>
  <c r="H362" i="53"/>
  <c r="I362" i="53"/>
  <c r="K362" i="53"/>
  <c r="L362" i="53"/>
  <c r="M362" i="53"/>
  <c r="N362" i="53"/>
  <c r="Q362" i="53"/>
  <c r="S362" i="53"/>
  <c r="T362" i="53"/>
  <c r="U362" i="53"/>
  <c r="V362" i="53"/>
  <c r="W362" i="53"/>
  <c r="X362" i="53"/>
  <c r="AA362" i="53"/>
  <c r="AB362" i="53"/>
  <c r="AC362" i="53"/>
  <c r="AD362" i="53"/>
  <c r="AE362" i="53"/>
  <c r="AF362" i="53"/>
  <c r="B363" i="53"/>
  <c r="C363" i="53"/>
  <c r="D363" i="53"/>
  <c r="E363" i="53"/>
  <c r="F363" i="53"/>
  <c r="G363" i="53"/>
  <c r="H363" i="53"/>
  <c r="I363" i="53"/>
  <c r="K363" i="53"/>
  <c r="L363" i="53"/>
  <c r="M363" i="53"/>
  <c r="N363" i="53"/>
  <c r="Q363" i="53"/>
  <c r="S363" i="53"/>
  <c r="T363" i="53"/>
  <c r="U363" i="53"/>
  <c r="V363" i="53"/>
  <c r="W363" i="53"/>
  <c r="X363" i="53"/>
  <c r="AA363" i="53"/>
  <c r="AB363" i="53"/>
  <c r="AC363" i="53"/>
  <c r="AD363" i="53"/>
  <c r="AE363" i="53"/>
  <c r="AF363" i="53"/>
  <c r="B364" i="53"/>
  <c r="C364" i="53"/>
  <c r="D364" i="53"/>
  <c r="E364" i="53"/>
  <c r="F364" i="53"/>
  <c r="G364" i="53"/>
  <c r="H364" i="53"/>
  <c r="I364" i="53"/>
  <c r="K364" i="53"/>
  <c r="L364" i="53"/>
  <c r="M364" i="53"/>
  <c r="N364" i="53"/>
  <c r="Q364" i="53"/>
  <c r="S364" i="53"/>
  <c r="T364" i="53"/>
  <c r="U364" i="53"/>
  <c r="V364" i="53"/>
  <c r="W364" i="53"/>
  <c r="X364" i="53"/>
  <c r="AA364" i="53"/>
  <c r="AB364" i="53"/>
  <c r="AC364" i="53"/>
  <c r="AD364" i="53"/>
  <c r="AE364" i="53"/>
  <c r="AF364" i="53"/>
  <c r="B365" i="53"/>
  <c r="C365" i="53"/>
  <c r="D365" i="53"/>
  <c r="E365" i="53"/>
  <c r="F365" i="53"/>
  <c r="G365" i="53"/>
  <c r="H365" i="53"/>
  <c r="I365" i="53"/>
  <c r="K365" i="53"/>
  <c r="L365" i="53"/>
  <c r="M365" i="53"/>
  <c r="N365" i="53"/>
  <c r="Q365" i="53"/>
  <c r="S365" i="53"/>
  <c r="T365" i="53"/>
  <c r="U365" i="53"/>
  <c r="V365" i="53"/>
  <c r="W365" i="53"/>
  <c r="X365" i="53"/>
  <c r="AA365" i="53"/>
  <c r="AB365" i="53"/>
  <c r="AC365" i="53"/>
  <c r="AD365" i="53"/>
  <c r="AE365" i="53"/>
  <c r="AF365" i="53"/>
  <c r="H10" i="50"/>
  <c r="H11" i="50"/>
  <c r="P11" i="50"/>
  <c r="H12" i="50"/>
  <c r="P12" i="50"/>
  <c r="H13" i="50"/>
  <c r="P13" i="50"/>
  <c r="H17" i="50"/>
  <c r="P17" i="50"/>
  <c r="H18" i="50"/>
  <c r="H19" i="50"/>
  <c r="P19" i="50"/>
  <c r="P20" i="50"/>
  <c r="P21" i="50"/>
  <c r="G26" i="50"/>
  <c r="P26" i="50"/>
  <c r="P28" i="50"/>
  <c r="G31" i="50"/>
  <c r="G37" i="50"/>
</calcChain>
</file>

<file path=xl/comments1.xml><?xml version="1.0" encoding="utf-8"?>
<comments xmlns="http://schemas.openxmlformats.org/spreadsheetml/2006/main">
  <authors>
    <author>solitsk</author>
  </authors>
  <commentList>
    <comment ref="BL10" authorId="0" shapeId="0">
      <text>
        <r>
          <rPr>
            <sz val="10"/>
            <color indexed="81"/>
            <rFont val="Tahoma"/>
            <family val="2"/>
          </rPr>
          <t>Max of Contract Price
or Estimated Price</t>
        </r>
        <r>
          <rPr>
            <sz val="8"/>
            <color indexed="81"/>
            <rFont val="Tahoma"/>
          </rPr>
          <t xml:space="preserve">
</t>
        </r>
      </text>
    </comment>
    <comment ref="BP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  <comment ref="BQ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</commentList>
</comments>
</file>

<file path=xl/sharedStrings.xml><?xml version="1.0" encoding="utf-8"?>
<sst xmlns="http://schemas.openxmlformats.org/spreadsheetml/2006/main" count="659" uniqueCount="116">
  <si>
    <t>Mid</t>
  </si>
  <si>
    <t>Monthly</t>
  </si>
  <si>
    <t>PV</t>
  </si>
  <si>
    <t>Discount</t>
  </si>
  <si>
    <t>Factor</t>
  </si>
  <si>
    <t>Value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</si>
  <si>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</si>
  <si>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</si>
  <si>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</si>
  <si>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</si>
  <si>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</si>
  <si>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</si>
  <si>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</si>
  <si>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</si>
  <si>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</si>
  <si>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</si>
  <si>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</si>
  <si>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</si>
  <si>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</si>
  <si>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</si>
  <si>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</si>
  <si>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</si>
  <si>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</si>
  <si>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NYMEX</t>
  </si>
  <si>
    <t>BASIS</t>
  </si>
  <si>
    <t>INDEX</t>
  </si>
  <si>
    <t>TOTAL</t>
  </si>
  <si>
    <t>Delivery</t>
  </si>
  <si>
    <t>Calendar</t>
  </si>
  <si>
    <t>Libor</t>
  </si>
  <si>
    <t>Active</t>
  </si>
  <si>
    <t>Month</t>
  </si>
  <si>
    <t>Contract</t>
  </si>
  <si>
    <t>Days</t>
  </si>
  <si>
    <t>AA</t>
  </si>
  <si>
    <t>Months</t>
  </si>
  <si>
    <t>SWAP PRICE</t>
  </si>
  <si>
    <t>Cost of Funds</t>
  </si>
  <si>
    <t>Adjustment (bp)</t>
  </si>
  <si>
    <t>VALUE</t>
  </si>
  <si>
    <t>MMBtu</t>
  </si>
  <si>
    <t>INPUT</t>
  </si>
  <si>
    <t>NG-P</t>
  </si>
  <si>
    <t>Total</t>
  </si>
  <si>
    <t>LIBOR-AA</t>
  </si>
  <si>
    <t>Gas Swap Model</t>
  </si>
  <si>
    <t>TBG Cogen Partners</t>
  </si>
  <si>
    <t>Deal #</t>
  </si>
  <si>
    <t>Pricing Point</t>
  </si>
  <si>
    <t>ENA PV Value</t>
  </si>
  <si>
    <t>EO9904.1</t>
  </si>
  <si>
    <t>IF-TRANSCO/Z3</t>
  </si>
  <si>
    <t>EO9904.2</t>
  </si>
  <si>
    <t>EO9904.3</t>
  </si>
  <si>
    <t>EO9904.M</t>
  </si>
  <si>
    <t>Grumman</t>
  </si>
  <si>
    <t>LILCO</t>
  </si>
  <si>
    <t>none</t>
  </si>
  <si>
    <t>KWH Cost</t>
  </si>
  <si>
    <t>KWH Consumption</t>
  </si>
  <si>
    <t>Consumption</t>
  </si>
  <si>
    <t>Grumman Price</t>
  </si>
  <si>
    <t xml:space="preserve">KWH </t>
  </si>
  <si>
    <t>Pricing</t>
  </si>
  <si>
    <t xml:space="preserve"> Price</t>
  </si>
  <si>
    <t>Price</t>
  </si>
  <si>
    <t>KW</t>
  </si>
  <si>
    <t>Price/HR</t>
  </si>
  <si>
    <t>Projected Grumman Price</t>
  </si>
  <si>
    <t>Value of Current Tickets</t>
  </si>
  <si>
    <t>Grumman Value</t>
  </si>
  <si>
    <t>LILCO Value</t>
  </si>
  <si>
    <t>Grumman Ticket - Floor Price</t>
  </si>
  <si>
    <t xml:space="preserve">Current </t>
  </si>
  <si>
    <t>Booked P/L</t>
  </si>
  <si>
    <t>P/L Taking</t>
  </si>
  <si>
    <t>Grumman to Floor</t>
  </si>
  <si>
    <t>P/L with Est.</t>
  </si>
  <si>
    <t>Historic</t>
  </si>
  <si>
    <t>Historic KWH</t>
  </si>
  <si>
    <t>Historic (2 yr)</t>
  </si>
  <si>
    <t>Avg KWH Cost</t>
  </si>
  <si>
    <t>Historic (2 yr) Avg</t>
  </si>
  <si>
    <t>Total Gain/(Loss) Taking Grumman to the Floor and Taking out LILCO Tickets</t>
  </si>
  <si>
    <t>Current Book Values:</t>
  </si>
  <si>
    <t xml:space="preserve">     Grumman</t>
  </si>
  <si>
    <t xml:space="preserve">     LILCO</t>
  </si>
  <si>
    <t xml:space="preserve">     Total Book Value</t>
  </si>
  <si>
    <t>Grumman Price Adjustment</t>
  </si>
  <si>
    <t>Total TBG Adjustment</t>
  </si>
  <si>
    <t>OA</t>
  </si>
  <si>
    <t>Meta ID</t>
  </si>
  <si>
    <t>Ticket</t>
  </si>
  <si>
    <t>Price Post ID</t>
  </si>
  <si>
    <t>Basis Post ID</t>
  </si>
  <si>
    <t>Index Post ID</t>
  </si>
  <si>
    <t>Deferred Account Balance</t>
  </si>
  <si>
    <t>Price &amp; Volume Adjustments:</t>
  </si>
  <si>
    <t>Total Price/Volume Adjustments</t>
  </si>
  <si>
    <t>Other Adjustments:</t>
  </si>
  <si>
    <t>Total Other Adjustments</t>
  </si>
  <si>
    <t>Volumes</t>
  </si>
  <si>
    <t>NYMEX Contract Price</t>
  </si>
  <si>
    <t>Basis Contract Price</t>
  </si>
  <si>
    <t>Index Contract Price</t>
  </si>
  <si>
    <t>NYMEX Offer</t>
  </si>
  <si>
    <t>Basis Offer</t>
  </si>
  <si>
    <t>Index Offer</t>
  </si>
  <si>
    <t>NYMEX Bid</t>
  </si>
  <si>
    <t>Basis Bid</t>
  </si>
  <si>
    <t>Index Bid</t>
  </si>
  <si>
    <t>Unwind Cost</t>
  </si>
  <si>
    <t>Unwind of Mini-Book Value</t>
  </si>
  <si>
    <t>LILCO Volume Adjustment at Bid/Offer</t>
  </si>
  <si>
    <t xml:space="preserve">LILCO Volume Adjustment at Mids 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</si>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</sst>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0000"/>
    <numFmt numFmtId="168" formatCode="0.0000"/>
    <numFmt numFmtId="169" formatCode="0.000"/>
    <numFmt numFmtId="174" formatCode="mm/yy"/>
    <numFmt numFmtId="175" formatCode="mm/dd/yy"/>
    <numFmt numFmtId="177" formatCode="&quot;$&quot;#,##0.0000_);[Red]\(&quot;$&quot;#,##0.0000\)"/>
    <numFmt numFmtId="183" formatCode="0.0000_);\(0.0000\)"/>
    <numFmt numFmtId="185" formatCode="#,##0.0_);\(#,##0.0\)"/>
    <numFmt numFmtId="186" formatCode="#,##0.000_);\(#,##0.000\)"/>
    <numFmt numFmtId="188" formatCode="&quot;$&quot;#,##0.0000"/>
    <numFmt numFmtId="191" formatCode="&quot;$&quot;#,##0.000"/>
    <numFmt numFmtId="202" formatCode="General_)"/>
    <numFmt numFmtId="208" formatCode="#,##0.0_);[Red]\(#,##0.0\)"/>
    <numFmt numFmtId="209" formatCode="_(* #,##0_);_(* \(#,##0\);_(* &quot;-&quot;??_);_(@_)"/>
    <numFmt numFmtId="246" formatCode="_-* #,##0_-;\-* #,##0_-;_-* &quot;-&quot;_-;_-@_-"/>
    <numFmt numFmtId="248" formatCode="_-* #,##0.00_-;\-* #,##0.00_-;_-* &quot;-&quot;??_-;_-@_-"/>
    <numFmt numFmtId="253" formatCode="_-* #,##0\ &quot;Pts&quot;_-;\-* #,##0\ &quot;Pts&quot;_-;_-* &quot;-&quot;\ &quot;Pts&quot;_-;_-@_-"/>
    <numFmt numFmtId="254" formatCode="_-* #,##0\ _P_t_s_-;\-* #,##0\ _P_t_s_-;_-* &quot;-&quot;\ _P_t_s_-;_-@_-"/>
    <numFmt numFmtId="255" formatCode="_-* #,##0.00\ &quot;Pts&quot;_-;\-* #,##0.00\ &quot;Pts&quot;_-;_-* &quot;-&quot;??\ &quot;Pts&quot;_-;_-@_-"/>
    <numFmt numFmtId="256" formatCode="_-* #,##0.00\ _P_t_s_-;\-* #,##0.00\ _P_t_s_-;_-* &quot;-&quot;??\ _P_t_s_-;_-@_-"/>
    <numFmt numFmtId="261" formatCode="_-&quot;S/.&quot;\ * #,##0_-;\-&quot;S/.&quot;\ * #,##0_-;_-&quot;S/.&quot;\ * &quot;-&quot;_-;_-@_-"/>
    <numFmt numFmtId="262" formatCode="_-&quot;S/.&quot;\ * #,##0.00_-;\-&quot;S/.&quot;\ * #,##0.00_-;_-&quot;S/.&quot;\ * &quot;-&quot;??_-;_-@_-"/>
    <numFmt numFmtId="272" formatCode="&quot;$&quot;#,##0;[Red]\-&quot;$&quot;#,##0"/>
    <numFmt numFmtId="274" formatCode="&quot;$&quot;#,##0.00;[Red]\-&quot;$&quot;#,##0.00"/>
    <numFmt numFmtId="275" formatCode="_-&quot;$&quot;* #,##0_-;\-&quot;$&quot;* #,##0_-;_-&quot;$&quot;* &quot;-&quot;_-;_-@_-"/>
    <numFmt numFmtId="276" formatCode="_-&quot;$&quot;* #,##0.00_-;\-&quot;$&quot;* #,##0.00_-;_-&quot;$&quot;* &quot;-&quot;??_-;_-@_-"/>
    <numFmt numFmtId="283" formatCode="_ * #,##0_ ;_ * \-#,##0_ ;_ * &quot;-&quot;_ ;_ @_ "/>
    <numFmt numFmtId="285" formatCode="_ * #,##0.00_ ;_ * \-#,##0.00_ ;_ * &quot;-&quot;??_ ;_ @_ "/>
    <numFmt numFmtId="290" formatCode="_ &quot;$&quot;\ * #,##0_ ;_ &quot;$&quot;\ * \-#,##0_ ;_ &quot;$&quot;\ * &quot;-&quot;_ ;_ @_ "/>
    <numFmt numFmtId="291" formatCode="_ &quot;$&quot;\ * #,##0.00_ ;_ &quot;$&quot;\ * \-#,##0.00_ ;_ &quot;$&quot;\ * &quot;-&quot;??_ ;_ @_ "/>
    <numFmt numFmtId="317" formatCode="_-* #,##0\ &quot;F&quot;_-;\-* #,##0\ &quot;F&quot;_-;_-* &quot;-&quot;\ &quot;F&quot;_-;_-@_-"/>
    <numFmt numFmtId="318" formatCode="_-* #,##0\ _F_-;\-* #,##0\ _F_-;_-* &quot;-&quot;\ _F_-;_-@_-"/>
    <numFmt numFmtId="319" formatCode="_-* #,##0.00\ &quot;F&quot;_-;\-* #,##0.00\ &quot;F&quot;_-;_-* &quot;-&quot;??\ &quot;F&quot;_-;_-@_-"/>
    <numFmt numFmtId="320" formatCode="_-* #,##0.00\ _F_-;\-* #,##0.00\ _F_-;_-* &quot;-&quot;??\ _F_-;_-@_-"/>
    <numFmt numFmtId="330" formatCode="#,##0.00&quot; $&quot;;[Red]\-#,##0.00&quot; $&quot;"/>
    <numFmt numFmtId="340" formatCode="0.0000&quot;  &quot;"/>
    <numFmt numFmtId="348" formatCode="#,##0.00;\(#,##0.00\)"/>
    <numFmt numFmtId="349" formatCode="_(* #,##0.0000_);_(* \(#,##0.0000\);_(* &quot;-&quot;??_);_(@_)"/>
    <numFmt numFmtId="350" formatCode="_(* #,##0.00000_);_(* \(#,##0.00000\);_(* &quot;-&quot;??_);_(@_)"/>
    <numFmt numFmtId="352" formatCode="_(&quot;$&quot;* #,##0.0000_);_(&quot;$&quot;* \(#,##0.0000\);_(&quot;$&quot;* &quot;-&quot;??_);_(@_)"/>
    <numFmt numFmtId="354" formatCode="#,##0.0000_);[Red]\(#,##0.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Helv"/>
      <family val="2"/>
    </font>
    <font>
      <sz val="10"/>
      <name val="Arial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b/>
      <sz val="10"/>
      <name val="Arial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Advisor SSi"/>
      <family val="1"/>
    </font>
    <font>
      <sz val="10"/>
      <name val="Helv"/>
    </font>
    <font>
      <sz val="8"/>
      <name val="Arial"/>
      <family val="2"/>
    </font>
    <font>
      <sz val="12"/>
      <name val="Arial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Helv"/>
    </font>
    <font>
      <sz val="8"/>
      <name val="Arial"/>
    </font>
    <font>
      <sz val="11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sz val="11"/>
      <name val="Times New Roman"/>
    </font>
    <font>
      <sz val="20"/>
      <name val="Letter Gothic (W1)"/>
    </font>
    <font>
      <sz val="14"/>
      <name val="Times New Roman"/>
    </font>
    <font>
      <sz val="7"/>
      <name val="Helv"/>
    </font>
    <font>
      <sz val="12"/>
      <name val="Arial MT"/>
    </font>
    <font>
      <sz val="10"/>
      <name val="CG Times"/>
    </font>
    <font>
      <sz val="10"/>
      <name val="Century Schoolbook"/>
    </font>
    <font>
      <sz val="11"/>
      <name val="CG Times"/>
    </font>
    <font>
      <sz val="10"/>
      <name val="Courier New"/>
    </font>
    <font>
      <sz val="8"/>
      <color indexed="8"/>
      <name val="Arial"/>
    </font>
    <font>
      <b/>
      <sz val="10"/>
      <color indexed="12"/>
      <name val="Arial"/>
      <family val="2"/>
    </font>
    <font>
      <b/>
      <u/>
      <sz val="10"/>
      <name val="Arial"/>
      <family val="2"/>
    </font>
    <font>
      <sz val="10"/>
      <color indexed="12"/>
      <name val="Times New Roman"/>
      <family val="1"/>
    </font>
    <font>
      <b/>
      <i/>
      <sz val="12"/>
      <color indexed="17"/>
      <name val="Arial"/>
      <family val="2"/>
    </font>
    <font>
      <b/>
      <sz val="10"/>
      <color indexed="43"/>
      <name val="Arial"/>
      <family val="2"/>
    </font>
    <font>
      <sz val="8"/>
      <color indexed="81"/>
      <name val="Tahoma"/>
    </font>
    <font>
      <sz val="10"/>
      <color indexed="81"/>
      <name val="Tahoma"/>
      <family val="2"/>
    </font>
    <font>
      <b/>
      <sz val="10"/>
      <color indexed="17"/>
      <name val="Arial"/>
      <family val="2"/>
    </font>
    <font>
      <sz val="10"/>
      <color indexed="17"/>
      <name val="Times New Roman"/>
      <family val="1"/>
    </font>
    <font>
      <sz val="10"/>
      <color indexed="17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</fills>
  <borders count="2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0" fontId="5" fillId="0" borderId="0"/>
    <xf numFmtId="1" fontId="14" fillId="0" borderId="0"/>
    <xf numFmtId="0" fontId="12" fillId="2" borderId="1">
      <alignment horizontal="center" vertical="center"/>
    </xf>
    <xf numFmtId="0" fontId="66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8" fillId="0" borderId="0">
      <protection locked="0"/>
    </xf>
    <xf numFmtId="0" fontId="1" fillId="0" borderId="0">
      <protection locked="0"/>
    </xf>
    <xf numFmtId="38" fontId="20" fillId="4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23" fillId="0" borderId="3" applyNumberFormat="0" applyFill="0" applyAlignment="0" applyProtection="0"/>
    <xf numFmtId="10" fontId="20" fillId="5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24" fillId="0" borderId="0"/>
    <xf numFmtId="0" fontId="25" fillId="0" borderId="0"/>
    <xf numFmtId="0" fontId="3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6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7" fontId="20" fillId="7" borderId="0" applyNumberFormat="0" applyBorder="0" applyAlignment="0" applyProtection="0"/>
    <xf numFmtId="37" fontId="31" fillId="0" borderId="0"/>
    <xf numFmtId="3" fontId="62" fillId="0" borderId="3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</cellStyleXfs>
  <cellXfs count="155">
    <xf numFmtId="0" fontId="0" fillId="0" borderId="0" xfId="0"/>
    <xf numFmtId="0" fontId="4" fillId="0" borderId="0" xfId="0" quotePrefix="1" applyNumberFormat="1" applyFont="1" applyAlignment="1">
      <alignment horizontal="left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 applyFill="1" applyBorder="1"/>
    <xf numFmtId="1" fontId="4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 applyAlignment="1">
      <alignment horizontal="center"/>
    </xf>
    <xf numFmtId="168" fontId="4" fillId="0" borderId="9" xfId="0" applyNumberFormat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175" fontId="4" fillId="0" borderId="10" xfId="0" applyNumberFormat="1" applyFont="1" applyBorder="1" applyAlignment="1">
      <alignment horizontal="center"/>
    </xf>
    <xf numFmtId="0" fontId="4" fillId="0" borderId="10" xfId="21" quotePrefix="1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64" fillId="3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3" fillId="8" borderId="11" xfId="0" applyFont="1" applyFill="1" applyBorder="1" applyAlignment="1">
      <alignment horizontal="center"/>
    </xf>
    <xf numFmtId="0" fontId="64" fillId="3" borderId="0" xfId="0" applyFont="1" applyFill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3" fillId="8" borderId="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5" xfId="0" quotePrefix="1" applyFont="1" applyFill="1" applyBorder="1" applyAlignment="1">
      <alignment horizontal="center"/>
    </xf>
    <xf numFmtId="0" fontId="64" fillId="3" borderId="5" xfId="0" applyFont="1" applyFill="1" applyBorder="1" applyAlignment="1">
      <alignment horizontal="center"/>
    </xf>
    <xf numFmtId="0" fontId="23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63" fillId="8" borderId="5" xfId="0" applyFont="1" applyFill="1" applyBorder="1" applyAlignment="1">
      <alignment horizontal="center"/>
    </xf>
    <xf numFmtId="0" fontId="65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65" fillId="0" borderId="0" xfId="22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6" fontId="63" fillId="0" borderId="0" xfId="0" applyNumberFormat="1" applyFont="1" applyAlignment="1">
      <alignment horizontal="center"/>
    </xf>
    <xf numFmtId="38" fontId="4" fillId="0" borderId="0" xfId="0" applyNumberFormat="1" applyFont="1"/>
    <xf numFmtId="168" fontId="4" fillId="0" borderId="0" xfId="0" applyNumberFormat="1" applyFont="1"/>
    <xf numFmtId="6" fontId="4" fillId="0" borderId="0" xfId="0" applyNumberFormat="1" applyFont="1" applyFill="1" applyBorder="1" applyAlignment="1">
      <alignment horizontal="center"/>
    </xf>
    <xf numFmtId="175" fontId="4" fillId="0" borderId="0" xfId="0" applyNumberFormat="1" applyFont="1" applyAlignment="1">
      <alignment horizontal="center"/>
    </xf>
    <xf numFmtId="0" fontId="63" fillId="0" borderId="12" xfId="0" applyFont="1" applyBorder="1"/>
    <xf numFmtId="165" fontId="4" fillId="0" borderId="0" xfId="0" quotePrefix="1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8" fontId="4" fillId="0" borderId="14" xfId="0" applyNumberFormat="1" applyFont="1" applyBorder="1" applyAlignment="1">
      <alignment horizontal="center"/>
    </xf>
    <xf numFmtId="0" fontId="63" fillId="8" borderId="13" xfId="0" applyFont="1" applyFill="1" applyBorder="1" applyAlignment="1">
      <alignment horizontal="center"/>
    </xf>
    <xf numFmtId="0" fontId="63" fillId="8" borderId="14" xfId="0" applyFont="1" applyFill="1" applyBorder="1" applyAlignment="1">
      <alignment horizontal="center"/>
    </xf>
    <xf numFmtId="6" fontId="63" fillId="0" borderId="14" xfId="0" applyNumberFormat="1" applyFont="1" applyBorder="1" applyAlignment="1">
      <alignment horizontal="center"/>
    </xf>
    <xf numFmtId="0" fontId="4" fillId="0" borderId="14" xfId="0" applyFont="1" applyBorder="1"/>
    <xf numFmtId="0" fontId="63" fillId="0" borderId="0" xfId="0" applyFont="1" applyAlignment="1">
      <alignment horizontal="center"/>
    </xf>
    <xf numFmtId="183" fontId="23" fillId="0" borderId="0" xfId="0" applyNumberFormat="1" applyFont="1" applyAlignment="1">
      <alignment horizontal="center"/>
    </xf>
    <xf numFmtId="0" fontId="63" fillId="7" borderId="0" xfId="0" applyFont="1" applyFill="1" applyAlignment="1"/>
    <xf numFmtId="0" fontId="4" fillId="7" borderId="0" xfId="0" applyFont="1" applyFill="1"/>
    <xf numFmtId="0" fontId="4" fillId="0" borderId="0" xfId="0" applyFont="1" applyFill="1"/>
    <xf numFmtId="1" fontId="63" fillId="0" borderId="0" xfId="0" applyNumberFormat="1" applyFont="1" applyBorder="1"/>
    <xf numFmtId="177" fontId="63" fillId="0" borderId="0" xfId="0" applyNumberFormat="1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63" fillId="9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91" fontId="4" fillId="0" borderId="0" xfId="0" applyNumberFormat="1" applyFont="1" applyAlignment="1">
      <alignment horizontal="center"/>
    </xf>
    <xf numFmtId="38" fontId="77" fillId="10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6" fontId="4" fillId="0" borderId="0" xfId="0" applyNumberFormat="1" applyFont="1"/>
    <xf numFmtId="177" fontId="4" fillId="0" borderId="0" xfId="0" applyNumberFormat="1" applyFont="1"/>
    <xf numFmtId="169" fontId="2" fillId="0" borderId="0" xfId="0" applyNumberFormat="1" applyFont="1"/>
    <xf numFmtId="6" fontId="63" fillId="0" borderId="15" xfId="0" applyNumberFormat="1" applyFont="1" applyBorder="1" applyAlignment="1">
      <alignment horizontal="center"/>
    </xf>
    <xf numFmtId="0" fontId="77" fillId="10" borderId="12" xfId="0" applyFont="1" applyFill="1" applyBorder="1" applyAlignment="1">
      <alignment horizontal="center"/>
    </xf>
    <xf numFmtId="0" fontId="77" fillId="10" borderId="15" xfId="0" applyFont="1" applyFill="1" applyBorder="1" applyAlignment="1">
      <alignment horizontal="center"/>
    </xf>
    <xf numFmtId="0" fontId="77" fillId="10" borderId="16" xfId="0" applyFont="1" applyFill="1" applyBorder="1" applyAlignment="1">
      <alignment horizontal="center"/>
    </xf>
    <xf numFmtId="0" fontId="77" fillId="10" borderId="10" xfId="0" applyFont="1" applyFill="1" applyBorder="1" applyAlignment="1">
      <alignment horizontal="center"/>
    </xf>
    <xf numFmtId="17" fontId="77" fillId="10" borderId="16" xfId="0" applyNumberFormat="1" applyFont="1" applyFill="1" applyBorder="1" applyAlignment="1">
      <alignment horizontal="center"/>
    </xf>
    <xf numFmtId="17" fontId="77" fillId="10" borderId="10" xfId="0" applyNumberFormat="1" applyFont="1" applyFill="1" applyBorder="1" applyAlignment="1">
      <alignment horizontal="center"/>
    </xf>
    <xf numFmtId="348" fontId="0" fillId="0" borderId="0" xfId="0" applyNumberFormat="1" applyAlignment="1">
      <alignment horizontal="center"/>
    </xf>
    <xf numFmtId="0" fontId="78" fillId="0" borderId="0" xfId="0" applyFont="1" applyAlignment="1">
      <alignment wrapText="1"/>
    </xf>
    <xf numFmtId="17" fontId="0" fillId="0" borderId="0" xfId="0" applyNumberFormat="1"/>
    <xf numFmtId="6" fontId="0" fillId="0" borderId="0" xfId="0" applyNumberFormat="1"/>
    <xf numFmtId="17" fontId="0" fillId="0" borderId="0" xfId="0" applyNumberFormat="1" applyAlignment="1">
      <alignment horizontal="center"/>
    </xf>
    <xf numFmtId="38" fontId="4" fillId="0" borderId="0" xfId="0" applyNumberFormat="1" applyFont="1" applyFill="1" applyBorder="1" applyAlignment="1">
      <alignment horizontal="center"/>
    </xf>
    <xf numFmtId="183" fontId="4" fillId="0" borderId="0" xfId="0" applyNumberFormat="1" applyFont="1" applyAlignment="1">
      <alignment horizontal="center"/>
    </xf>
    <xf numFmtId="188" fontId="63" fillId="10" borderId="0" xfId="0" applyNumberFormat="1" applyFont="1" applyFill="1" applyAlignment="1">
      <alignment horizontal="center"/>
    </xf>
    <xf numFmtId="169" fontId="79" fillId="0" borderId="0" xfId="0" applyNumberFormat="1" applyFont="1"/>
    <xf numFmtId="168" fontId="79" fillId="0" borderId="0" xfId="0" applyNumberFormat="1" applyFont="1"/>
    <xf numFmtId="168" fontId="2" fillId="0" borderId="0" xfId="0" applyNumberFormat="1" applyFont="1"/>
    <xf numFmtId="174" fontId="4" fillId="0" borderId="0" xfId="0" applyNumberFormat="1" applyFont="1" applyAlignment="1">
      <alignment horizontal="center"/>
    </xf>
    <xf numFmtId="0" fontId="0" fillId="0" borderId="5" xfId="0" applyBorder="1"/>
    <xf numFmtId="6" fontId="0" fillId="0" borderId="5" xfId="0" applyNumberFormat="1" applyBorder="1"/>
    <xf numFmtId="0" fontId="63" fillId="0" borderId="0" xfId="0" applyFont="1"/>
    <xf numFmtId="0" fontId="4" fillId="11" borderId="7" xfId="0" applyFont="1" applyFill="1" applyBorder="1"/>
    <xf numFmtId="0" fontId="4" fillId="11" borderId="8" xfId="0" applyFont="1" applyFill="1" applyBorder="1"/>
    <xf numFmtId="0" fontId="4" fillId="11" borderId="17" xfId="0" applyFont="1" applyFill="1" applyBorder="1"/>
    <xf numFmtId="350" fontId="4" fillId="0" borderId="0" xfId="5" applyNumberFormat="1" applyFont="1"/>
    <xf numFmtId="17" fontId="4" fillId="0" borderId="0" xfId="0" applyNumberFormat="1" applyFont="1"/>
    <xf numFmtId="0" fontId="23" fillId="0" borderId="0" xfId="0" applyFont="1"/>
    <xf numFmtId="352" fontId="4" fillId="0" borderId="0" xfId="6" applyNumberFormat="1" applyFont="1"/>
    <xf numFmtId="6" fontId="0" fillId="0" borderId="12" xfId="0" applyNumberFormat="1" applyBorder="1"/>
    <xf numFmtId="0" fontId="77" fillId="0" borderId="0" xfId="0" applyFont="1" applyAlignment="1">
      <alignment horizontal="right"/>
    </xf>
    <xf numFmtId="0" fontId="80" fillId="0" borderId="0" xfId="0" applyFont="1" applyFill="1" applyBorder="1" applyAlignment="1">
      <alignment horizontal="center"/>
    </xf>
    <xf numFmtId="6" fontId="0" fillId="0" borderId="0" xfId="0" applyNumberFormat="1" applyBorder="1"/>
    <xf numFmtId="209" fontId="4" fillId="0" borderId="0" xfId="5" applyNumberFormat="1" applyFont="1"/>
    <xf numFmtId="6" fontId="63" fillId="0" borderId="0" xfId="0" applyNumberFormat="1" applyFont="1" applyBorder="1" applyAlignment="1">
      <alignment horizontal="center"/>
    </xf>
    <xf numFmtId="6" fontId="4" fillId="0" borderId="14" xfId="0" applyNumberFormat="1" applyFont="1" applyBorder="1"/>
    <xf numFmtId="6" fontId="4" fillId="0" borderId="15" xfId="0" applyNumberFormat="1" applyFont="1" applyBorder="1"/>
    <xf numFmtId="186" fontId="4" fillId="0" borderId="0" xfId="0" applyNumberFormat="1" applyFont="1" applyFill="1" applyBorder="1"/>
    <xf numFmtId="43" fontId="4" fillId="0" borderId="0" xfId="5" applyNumberFormat="1" applyFont="1"/>
    <xf numFmtId="0" fontId="63" fillId="11" borderId="9" xfId="0" applyFont="1" applyFill="1" applyBorder="1"/>
    <xf numFmtId="0" fontId="63" fillId="11" borderId="18" xfId="0" applyFont="1" applyFill="1" applyBorder="1"/>
    <xf numFmtId="0" fontId="63" fillId="11" borderId="16" xfId="0" applyFont="1" applyFill="1" applyBorder="1"/>
    <xf numFmtId="0" fontId="63" fillId="11" borderId="19" xfId="0" applyFont="1" applyFill="1" applyBorder="1"/>
    <xf numFmtId="39" fontId="32" fillId="0" borderId="0" xfId="0" applyNumberFormat="1" applyFont="1" applyFill="1" applyBorder="1"/>
    <xf numFmtId="43" fontId="32" fillId="0" borderId="0" xfId="5" applyFont="1" applyFill="1" applyBorder="1"/>
    <xf numFmtId="17" fontId="4" fillId="0" borderId="0" xfId="0" applyNumberFormat="1" applyFont="1" applyAlignment="1">
      <alignment horizontal="right"/>
    </xf>
    <xf numFmtId="0" fontId="63" fillId="11" borderId="9" xfId="0" applyFont="1" applyFill="1" applyBorder="1" applyAlignment="1">
      <alignment horizontal="center"/>
    </xf>
    <xf numFmtId="0" fontId="63" fillId="11" borderId="0" xfId="0" applyFont="1" applyFill="1" applyBorder="1" applyAlignment="1">
      <alignment horizontal="center"/>
    </xf>
    <xf numFmtId="0" fontId="63" fillId="11" borderId="18" xfId="0" applyFont="1" applyFill="1" applyBorder="1" applyAlignment="1">
      <alignment horizontal="center"/>
    </xf>
    <xf numFmtId="0" fontId="63" fillId="11" borderId="16" xfId="0" applyFont="1" applyFill="1" applyBorder="1" applyAlignment="1">
      <alignment horizontal="center"/>
    </xf>
    <xf numFmtId="0" fontId="63" fillId="11" borderId="10" xfId="0" applyFont="1" applyFill="1" applyBorder="1" applyAlignment="1">
      <alignment horizontal="center"/>
    </xf>
    <xf numFmtId="0" fontId="63" fillId="11" borderId="19" xfId="0" applyFont="1" applyFill="1" applyBorder="1" applyAlignment="1">
      <alignment horizontal="center"/>
    </xf>
    <xf numFmtId="0" fontId="4" fillId="11" borderId="7" xfId="0" applyFont="1" applyFill="1" applyBorder="1" applyAlignment="1">
      <alignment horizontal="center"/>
    </xf>
    <xf numFmtId="0" fontId="4" fillId="11" borderId="17" xfId="0" applyFont="1" applyFill="1" applyBorder="1" applyAlignment="1">
      <alignment horizontal="center"/>
    </xf>
    <xf numFmtId="6" fontId="63" fillId="0" borderId="20" xfId="0" applyNumberFormat="1" applyFont="1" applyBorder="1"/>
    <xf numFmtId="0" fontId="0" fillId="0" borderId="0" xfId="0" applyAlignment="1">
      <alignment horizontal="center"/>
    </xf>
    <xf numFmtId="0" fontId="0" fillId="0" borderId="0" xfId="0" applyFill="1"/>
    <xf numFmtId="0" fontId="81" fillId="0" borderId="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63" fillId="0" borderId="0" xfId="0" applyFont="1" applyAlignment="1">
      <alignment horizontal="left"/>
    </xf>
    <xf numFmtId="6" fontId="0" fillId="0" borderId="21" xfId="0" applyNumberFormat="1" applyBorder="1"/>
    <xf numFmtId="6" fontId="0" fillId="0" borderId="0" xfId="0" applyNumberFormat="1" applyFill="1"/>
    <xf numFmtId="0" fontId="63" fillId="0" borderId="0" xfId="0" applyFont="1" applyAlignment="1">
      <alignment horizontal="right" wrapText="1"/>
    </xf>
    <xf numFmtId="168" fontId="0" fillId="0" borderId="0" xfId="0" applyNumberFormat="1"/>
    <xf numFmtId="168" fontId="23" fillId="0" borderId="0" xfId="0" applyNumberFormat="1" applyFont="1"/>
    <xf numFmtId="354" fontId="0" fillId="0" borderId="0" xfId="0" applyNumberFormat="1"/>
    <xf numFmtId="354" fontId="0" fillId="0" borderId="0" xfId="0" applyNumberFormat="1" applyAlignment="1">
      <alignment horizontal="right"/>
    </xf>
    <xf numFmtId="209" fontId="23" fillId="0" borderId="0" xfId="5" applyNumberFormat="1" applyFont="1"/>
    <xf numFmtId="209" fontId="0" fillId="0" borderId="0" xfId="5" applyNumberFormat="1" applyFont="1"/>
    <xf numFmtId="38" fontId="84" fillId="10" borderId="0" xfId="0" applyNumberFormat="1" applyFont="1" applyFill="1" applyAlignment="1">
      <alignment horizontal="center"/>
    </xf>
    <xf numFmtId="168" fontId="85" fillId="0" borderId="0" xfId="0" applyNumberFormat="1" applyFont="1"/>
    <xf numFmtId="169" fontId="85" fillId="0" borderId="0" xfId="0" applyNumberFormat="1" applyFont="1"/>
    <xf numFmtId="188" fontId="84" fillId="10" borderId="0" xfId="0" applyNumberFormat="1" applyFont="1" applyFill="1" applyAlignment="1">
      <alignment horizontal="center"/>
    </xf>
    <xf numFmtId="354" fontId="23" fillId="0" borderId="0" xfId="0" applyNumberFormat="1" applyFont="1" applyAlignment="1">
      <alignment horizontal="right"/>
    </xf>
    <xf numFmtId="349" fontId="23" fillId="0" borderId="0" xfId="5" applyNumberFormat="1" applyFont="1"/>
    <xf numFmtId="168" fontId="86" fillId="0" borderId="0" xfId="0" applyNumberFormat="1" applyFont="1"/>
    <xf numFmtId="0" fontId="80" fillId="7" borderId="22" xfId="0" applyFont="1" applyFill="1" applyBorder="1" applyAlignment="1">
      <alignment horizontal="center"/>
    </xf>
    <xf numFmtId="0" fontId="80" fillId="7" borderId="21" xfId="0" applyFont="1" applyFill="1" applyBorder="1" applyAlignment="1">
      <alignment horizontal="center"/>
    </xf>
    <xf numFmtId="0" fontId="80" fillId="7" borderId="23" xfId="0" applyFont="1" applyFill="1" applyBorder="1" applyAlignment="1">
      <alignment horizontal="center"/>
    </xf>
    <xf numFmtId="0" fontId="81" fillId="12" borderId="22" xfId="0" applyFont="1" applyFill="1" applyBorder="1" applyAlignment="1">
      <alignment horizontal="center"/>
    </xf>
    <xf numFmtId="0" fontId="81" fillId="12" borderId="21" xfId="0" applyFont="1" applyFill="1" applyBorder="1" applyAlignment="1">
      <alignment horizontal="center"/>
    </xf>
    <xf numFmtId="0" fontId="81" fillId="12" borderId="23" xfId="0" applyFont="1" applyFill="1" applyBorder="1" applyAlignment="1">
      <alignment horizontal="center"/>
    </xf>
    <xf numFmtId="0" fontId="63" fillId="11" borderId="22" xfId="0" applyFont="1" applyFill="1" applyBorder="1" applyAlignment="1">
      <alignment horizontal="center"/>
    </xf>
    <xf numFmtId="0" fontId="63" fillId="11" borderId="21" xfId="0" applyFont="1" applyFill="1" applyBorder="1" applyAlignment="1">
      <alignment horizontal="center"/>
    </xf>
    <xf numFmtId="0" fontId="63" fillId="11" borderId="23" xfId="0" applyFont="1" applyFill="1" applyBorder="1" applyAlignment="1">
      <alignment horizontal="center"/>
    </xf>
  </cellXfs>
  <cellStyles count="32">
    <cellStyle name="??_?.????" xfId="1"/>
    <cellStyle name="0" xfId="2"/>
    <cellStyle name="Actual Date" xfId="3"/>
    <cellStyle name="Column_Title" xfId="4"/>
    <cellStyle name="Comma" xfId="5" builtinId="3"/>
    <cellStyle name="Currency" xfId="6" builtinId="4"/>
    <cellStyle name="Date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urves" xfId="21"/>
    <cellStyle name="Percent" xfId="22" builtinId="5"/>
    <cellStyle name="Percent [2]" xfId="23"/>
    <cellStyle name="Total" xfId="24" builtinId="25" customBuiltin="1"/>
    <cellStyle name="Tusental (0)_laroux" xfId="25"/>
    <cellStyle name="Tusental_laroux" xfId="26"/>
    <cellStyle name="Unprot" xfId="27"/>
    <cellStyle name="Unprot$" xfId="28"/>
    <cellStyle name="Unprotect" xfId="29"/>
    <cellStyle name="Valuta (0)_laroux" xfId="30"/>
    <cellStyle name="Valuta_laroux" xfId="3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26722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40</xdr:row>
      <xdr:rowOff>104775</xdr:rowOff>
    </xdr:from>
    <xdr:to>
      <xdr:col>6</xdr:col>
      <xdr:colOff>514350</xdr:colOff>
      <xdr:row>48</xdr:row>
      <xdr:rowOff>47625</xdr:rowOff>
    </xdr:to>
    <xdr:sp macro="" textlink="">
      <xdr:nvSpPr>
        <xdr:cNvPr id="2049" name="Rectangle 1">
          <a:extLst>
            <a:ext uri="{FF2B5EF4-FFF2-40B4-BE49-F238E27FC236}">
              <a16:creationId xmlns:a16="http://schemas.microsoft.com/office/drawing/2014/main" id="{2D4C0DFF-FD7B-AEDF-83D7-D3DF9EB1884D}"/>
            </a:ext>
          </a:extLst>
        </xdr:cNvPr>
        <xdr:cNvSpPr>
          <a:spLocks noChangeArrowheads="1"/>
        </xdr:cNvSpPr>
      </xdr:nvSpPr>
      <xdr:spPr bwMode="auto">
        <a:xfrm>
          <a:off x="361950" y="6743700"/>
          <a:ext cx="4514850" cy="1238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Curveload_TB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definedNames>
      <definedName name="Curves" refersTo="='Curves'!$C$8:$L$8"/>
      <definedName name="Table" refersTo="='Curves'!$C$8:$L$370"/>
      <definedName name="today" refersTo="='Curves'!$A$6"/>
    </definedNames>
    <sheetDataSet>
      <sheetData sheetId="0">
        <row r="6">
          <cell r="A6">
            <v>36930</v>
          </cell>
        </row>
        <row r="8">
          <cell r="D8" t="str">
            <v>LIBOR-AA</v>
          </cell>
          <cell r="E8" t="str">
            <v>NG-P</v>
          </cell>
          <cell r="F8" t="str">
            <v>VO-P</v>
          </cell>
          <cell r="G8" t="str">
            <v>IF-TRANSCO/Z1-D</v>
          </cell>
          <cell r="H8" t="str">
            <v>IF-TRANSCO/Z1-I</v>
          </cell>
          <cell r="I8" t="str">
            <v>IF-TRANSCO/Z2-D</v>
          </cell>
          <cell r="J8" t="str">
            <v>IF-TRANSCO/Z2-I</v>
          </cell>
          <cell r="K8" t="str">
            <v>IF-TRANSCO/Z3-D</v>
          </cell>
          <cell r="L8" t="str">
            <v>IF-TRANSCO/Z3-I</v>
          </cell>
        </row>
        <row r="10"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5</v>
          </cell>
          <cell r="H10">
            <v>6</v>
          </cell>
          <cell r="I10">
            <v>7</v>
          </cell>
          <cell r="J10">
            <v>8</v>
          </cell>
          <cell r="K10">
            <v>9</v>
          </cell>
          <cell r="L10">
            <v>10</v>
          </cell>
        </row>
        <row r="11">
          <cell r="C11" t="str">
            <v>Effective Date</v>
          </cell>
          <cell r="D11">
            <v>36930</v>
          </cell>
          <cell r="E11">
            <v>36930</v>
          </cell>
          <cell r="F11">
            <v>36930</v>
          </cell>
          <cell r="G11">
            <v>36930</v>
          </cell>
          <cell r="H11">
            <v>36930</v>
          </cell>
          <cell r="I11">
            <v>36930</v>
          </cell>
          <cell r="J11">
            <v>36930</v>
          </cell>
          <cell r="K11">
            <v>36930</v>
          </cell>
          <cell r="L11">
            <v>36930</v>
          </cell>
        </row>
        <row r="12">
          <cell r="C12" t="str">
            <v>Prompt Month</v>
          </cell>
          <cell r="D12">
            <v>36951</v>
          </cell>
          <cell r="E12">
            <v>36951</v>
          </cell>
          <cell r="F12">
            <v>36951</v>
          </cell>
          <cell r="G12">
            <v>36951</v>
          </cell>
          <cell r="H12">
            <v>36951</v>
          </cell>
          <cell r="I12">
            <v>36951</v>
          </cell>
          <cell r="J12">
            <v>36951</v>
          </cell>
          <cell r="K12">
            <v>36951</v>
          </cell>
          <cell r="L12">
            <v>36951</v>
          </cell>
        </row>
        <row r="13">
          <cell r="C13" t="str">
            <v>Curve Code</v>
          </cell>
          <cell r="D13" t="str">
            <v>INTNS</v>
          </cell>
          <cell r="E13" t="str">
            <v>NG</v>
          </cell>
          <cell r="F13" t="str">
            <v>NG</v>
          </cell>
          <cell r="G13" t="str">
            <v>IF-TRANSCO/Z1</v>
          </cell>
          <cell r="H13" t="str">
            <v>IF-TRANSCO/Z1</v>
          </cell>
          <cell r="I13" t="str">
            <v>IF-TRANSCO/Z2</v>
          </cell>
          <cell r="J13" t="str">
            <v>IF-TRANSCO/Z2</v>
          </cell>
          <cell r="K13" t="str">
            <v>IF-TRANSCO/Z3</v>
          </cell>
          <cell r="L13" t="str">
            <v>IF-TRANSCO/Z3</v>
          </cell>
        </row>
        <row r="14">
          <cell r="C14" t="str">
            <v>Curve Type</v>
          </cell>
          <cell r="D14" t="str">
            <v>AA</v>
          </cell>
          <cell r="E14" t="str">
            <v>PR</v>
          </cell>
          <cell r="F14" t="str">
            <v>VO</v>
          </cell>
          <cell r="G14" t="str">
            <v>PR</v>
          </cell>
          <cell r="H14" t="str">
            <v>PR</v>
          </cell>
          <cell r="I14" t="str">
            <v>PR</v>
          </cell>
          <cell r="J14" t="str">
            <v>PR</v>
          </cell>
          <cell r="K14" t="str">
            <v>PR</v>
          </cell>
          <cell r="L14" t="str">
            <v>PR</v>
          </cell>
        </row>
        <row r="15">
          <cell r="C15" t="str">
            <v>Book Code 1</v>
          </cell>
          <cell r="D15" t="str">
            <v>R</v>
          </cell>
          <cell r="E15" t="str">
            <v>P</v>
          </cell>
          <cell r="F15" t="str">
            <v>P</v>
          </cell>
          <cell r="G15" t="str">
            <v>D</v>
          </cell>
          <cell r="H15" t="str">
            <v>I</v>
          </cell>
          <cell r="I15" t="str">
            <v>D</v>
          </cell>
          <cell r="J15" t="str">
            <v>I</v>
          </cell>
          <cell r="K15" t="str">
            <v>D</v>
          </cell>
          <cell r="L15" t="str">
            <v>I</v>
          </cell>
        </row>
        <row r="16">
          <cell r="C16" t="str">
            <v>Publisher</v>
          </cell>
          <cell r="D16" t="str">
            <v>DARNAEZ</v>
          </cell>
          <cell r="E16" t="str">
            <v>DQUIGLE</v>
          </cell>
          <cell r="F16" t="str">
            <v>DQUIGLE</v>
          </cell>
          <cell r="G16" t="str">
            <v>SBRAWNE</v>
          </cell>
          <cell r="H16" t="str">
            <v>SBRAWNE</v>
          </cell>
          <cell r="I16" t="str">
            <v>SBRAWNE</v>
          </cell>
          <cell r="J16" t="str">
            <v>SBRAWNE</v>
          </cell>
          <cell r="K16" t="str">
            <v>SBRAWNE</v>
          </cell>
          <cell r="L16" t="str">
            <v>SBRAWNE</v>
          </cell>
        </row>
        <row r="17">
          <cell r="C17">
            <v>36951</v>
          </cell>
          <cell r="D17">
            <v>5.7140452256013004E-2</v>
          </cell>
          <cell r="E17">
            <v>6.1580000000000004</v>
          </cell>
          <cell r="F17">
            <v>0.98</v>
          </cell>
          <cell r="G17">
            <v>-0.1125</v>
          </cell>
          <cell r="H17">
            <v>1.4999999999999999E-2</v>
          </cell>
          <cell r="I17">
            <v>-3.2500000000000001E-2</v>
          </cell>
          <cell r="J17">
            <v>0.02</v>
          </cell>
          <cell r="K17">
            <v>1.7500000000000002E-2</v>
          </cell>
          <cell r="L17">
            <v>0.04</v>
          </cell>
        </row>
        <row r="18">
          <cell r="C18">
            <v>36982</v>
          </cell>
          <cell r="D18">
            <v>5.6759874287473006E-2</v>
          </cell>
          <cell r="E18">
            <v>5.86</v>
          </cell>
          <cell r="F18">
            <v>0.69499999999999995</v>
          </cell>
          <cell r="G18">
            <v>-7.2499999999999995E-2</v>
          </cell>
          <cell r="H18">
            <v>1.7500000000000002E-2</v>
          </cell>
          <cell r="I18">
            <v>-2.2499999999999999E-2</v>
          </cell>
          <cell r="J18">
            <v>0.02</v>
          </cell>
          <cell r="K18">
            <v>1.7500000000000002E-2</v>
          </cell>
          <cell r="L18">
            <v>1.4999999999999999E-2</v>
          </cell>
        </row>
        <row r="19">
          <cell r="C19">
            <v>37012</v>
          </cell>
          <cell r="D19">
            <v>5.5730856002883002E-2</v>
          </cell>
          <cell r="E19">
            <v>5.64</v>
          </cell>
          <cell r="F19">
            <v>0.56999999999999995</v>
          </cell>
          <cell r="G19">
            <v>-7.2499999999999995E-2</v>
          </cell>
          <cell r="H19">
            <v>1.7500000000000002E-2</v>
          </cell>
          <cell r="I19">
            <v>-2.2499999999999999E-2</v>
          </cell>
          <cell r="J19">
            <v>0.02</v>
          </cell>
          <cell r="K19">
            <v>1.7500000000000002E-2</v>
          </cell>
          <cell r="L19">
            <v>1.4999999999999999E-2</v>
          </cell>
        </row>
        <row r="20">
          <cell r="C20">
            <v>37043</v>
          </cell>
          <cell r="D20">
            <v>5.4785489853023006E-2</v>
          </cell>
          <cell r="E20">
            <v>5.62</v>
          </cell>
          <cell r="F20">
            <v>0.52</v>
          </cell>
          <cell r="G20">
            <v>-7.2499999999999995E-2</v>
          </cell>
          <cell r="H20">
            <v>1.7500000000000002E-2</v>
          </cell>
          <cell r="I20">
            <v>-2.2499999999999999E-2</v>
          </cell>
          <cell r="J20">
            <v>0.02</v>
          </cell>
          <cell r="K20">
            <v>1.7500000000000002E-2</v>
          </cell>
          <cell r="L20">
            <v>1.4999999999999999E-2</v>
          </cell>
        </row>
        <row r="21">
          <cell r="C21">
            <v>37073</v>
          </cell>
          <cell r="D21">
            <v>5.4044415380893003E-2</v>
          </cell>
          <cell r="E21">
            <v>5.63</v>
          </cell>
          <cell r="F21">
            <v>0.505</v>
          </cell>
          <cell r="G21">
            <v>-7.2499999999999995E-2</v>
          </cell>
          <cell r="H21">
            <v>1.7500000000000002E-2</v>
          </cell>
          <cell r="I21">
            <v>-2.2499999999999999E-2</v>
          </cell>
          <cell r="J21">
            <v>0.02</v>
          </cell>
          <cell r="K21">
            <v>1.7500000000000002E-2</v>
          </cell>
          <cell r="L21">
            <v>1.4999999999999999E-2</v>
          </cell>
        </row>
        <row r="22">
          <cell r="C22">
            <v>37104</v>
          </cell>
          <cell r="D22">
            <v>5.3537504322789996E-2</v>
          </cell>
          <cell r="E22">
            <v>5.64</v>
          </cell>
          <cell r="F22">
            <v>0.505</v>
          </cell>
          <cell r="G22">
            <v>-7.2499999999999995E-2</v>
          </cell>
          <cell r="H22">
            <v>1.7500000000000002E-2</v>
          </cell>
          <cell r="I22">
            <v>-2.2499999999999999E-2</v>
          </cell>
          <cell r="J22">
            <v>0.02</v>
          </cell>
          <cell r="K22">
            <v>1.7500000000000002E-2</v>
          </cell>
          <cell r="L22">
            <v>1.4999999999999999E-2</v>
          </cell>
        </row>
        <row r="23">
          <cell r="C23">
            <v>37135</v>
          </cell>
          <cell r="D23">
            <v>5.3030593350335005E-2</v>
          </cell>
          <cell r="E23">
            <v>5.59</v>
          </cell>
          <cell r="F23">
            <v>0.505</v>
          </cell>
          <cell r="G23">
            <v>-7.2499999999999995E-2</v>
          </cell>
          <cell r="H23">
            <v>1.7500000000000002E-2</v>
          </cell>
          <cell r="I23">
            <v>-2.2499999999999999E-2</v>
          </cell>
          <cell r="J23">
            <v>0.02</v>
          </cell>
          <cell r="K23">
            <v>1.7500000000000002E-2</v>
          </cell>
          <cell r="L23">
            <v>1.4999999999999999E-2</v>
          </cell>
        </row>
        <row r="24">
          <cell r="C24">
            <v>37165</v>
          </cell>
          <cell r="D24">
            <v>5.2632503037596999E-2</v>
          </cell>
          <cell r="E24">
            <v>5.5979999999999999</v>
          </cell>
          <cell r="F24">
            <v>0.505</v>
          </cell>
          <cell r="G24">
            <v>-7.2499999999999995E-2</v>
          </cell>
          <cell r="H24">
            <v>1.7500000000000002E-2</v>
          </cell>
          <cell r="I24">
            <v>-2.2499999999999999E-2</v>
          </cell>
          <cell r="J24">
            <v>0.02</v>
          </cell>
          <cell r="K24">
            <v>1.7500000000000002E-2</v>
          </cell>
          <cell r="L24">
            <v>1.4999999999999999E-2</v>
          </cell>
        </row>
        <row r="25">
          <cell r="C25">
            <v>37196</v>
          </cell>
          <cell r="D25">
            <v>5.2370541278151002E-2</v>
          </cell>
          <cell r="E25">
            <v>5.6680000000000001</v>
          </cell>
          <cell r="F25">
            <v>0.5</v>
          </cell>
          <cell r="G25">
            <v>-7.0000000000000007E-2</v>
          </cell>
          <cell r="H25">
            <v>1.7500000000000002E-2</v>
          </cell>
          <cell r="I25">
            <v>-0.02</v>
          </cell>
          <cell r="J25">
            <v>0.02</v>
          </cell>
          <cell r="K25">
            <v>0.02</v>
          </cell>
          <cell r="L25">
            <v>0.02</v>
          </cell>
        </row>
        <row r="26">
          <cell r="C26">
            <v>37226</v>
          </cell>
          <cell r="D26">
            <v>5.2117029919831998E-2</v>
          </cell>
          <cell r="E26">
            <v>5.7629999999999999</v>
          </cell>
          <cell r="F26">
            <v>0.5</v>
          </cell>
          <cell r="G26">
            <v>-7.0000000000000007E-2</v>
          </cell>
          <cell r="H26">
            <v>1.7500000000000002E-2</v>
          </cell>
          <cell r="I26">
            <v>-0.02</v>
          </cell>
          <cell r="J26">
            <v>0.02</v>
          </cell>
          <cell r="K26">
            <v>0.02</v>
          </cell>
          <cell r="L26">
            <v>0.02</v>
          </cell>
        </row>
        <row r="27">
          <cell r="C27">
            <v>37257</v>
          </cell>
          <cell r="D27">
            <v>5.1974354122330001E-2</v>
          </cell>
          <cell r="E27">
            <v>5.7680000000000007</v>
          </cell>
          <cell r="F27">
            <v>0.5</v>
          </cell>
          <cell r="G27">
            <v>-7.0000000000000007E-2</v>
          </cell>
          <cell r="H27">
            <v>1.4999999999999999E-2</v>
          </cell>
          <cell r="I27">
            <v>-0.02</v>
          </cell>
          <cell r="J27">
            <v>0.02</v>
          </cell>
          <cell r="K27">
            <v>0.02</v>
          </cell>
          <cell r="L27">
            <v>0.02</v>
          </cell>
        </row>
        <row r="28">
          <cell r="C28">
            <v>37288</v>
          </cell>
          <cell r="D28">
            <v>5.1996843447309003E-2</v>
          </cell>
          <cell r="E28">
            <v>5.548</v>
          </cell>
          <cell r="F28">
            <v>0.48499999999999999</v>
          </cell>
          <cell r="G28">
            <v>-7.0000000000000007E-2</v>
          </cell>
          <cell r="H28">
            <v>1.4999999999999999E-2</v>
          </cell>
          <cell r="I28">
            <v>-0.02</v>
          </cell>
          <cell r="J28">
            <v>0.02</v>
          </cell>
          <cell r="K28">
            <v>0.02</v>
          </cell>
          <cell r="L28">
            <v>0.02</v>
          </cell>
        </row>
        <row r="29">
          <cell r="C29">
            <v>37316</v>
          </cell>
          <cell r="D29">
            <v>5.2017156386145999E-2</v>
          </cell>
          <cell r="E29">
            <v>5.1829999999999998</v>
          </cell>
          <cell r="F29">
            <v>0.4375</v>
          </cell>
          <cell r="G29">
            <v>-7.0000000000000007E-2</v>
          </cell>
          <cell r="H29">
            <v>1.4999999999999999E-2</v>
          </cell>
          <cell r="I29">
            <v>-0.02</v>
          </cell>
          <cell r="J29">
            <v>0.02</v>
          </cell>
          <cell r="K29">
            <v>0.02</v>
          </cell>
          <cell r="L29">
            <v>0.02</v>
          </cell>
        </row>
        <row r="30">
          <cell r="C30">
            <v>37347</v>
          </cell>
          <cell r="D30">
            <v>5.2056072680355003E-2</v>
          </cell>
          <cell r="E30">
            <v>4.633</v>
          </cell>
          <cell r="F30">
            <v>0.3775</v>
          </cell>
          <cell r="G30">
            <v>-7.0500000000000007E-2</v>
          </cell>
          <cell r="H30">
            <v>1.7500000000000002E-2</v>
          </cell>
          <cell r="I30">
            <v>-2.0500000000000001E-2</v>
          </cell>
          <cell r="J30">
            <v>0.02</v>
          </cell>
          <cell r="K30">
            <v>1.2500000000000001E-2</v>
          </cell>
          <cell r="L30">
            <v>1.4999999999999999E-2</v>
          </cell>
        </row>
        <row r="31">
          <cell r="C31">
            <v>37377</v>
          </cell>
          <cell r="D31">
            <v>5.2112769927482004E-2</v>
          </cell>
          <cell r="E31">
            <v>4.4880000000000004</v>
          </cell>
          <cell r="F31">
            <v>0.35</v>
          </cell>
          <cell r="G31">
            <v>-7.0500000000000007E-2</v>
          </cell>
          <cell r="H31">
            <v>1.7500000000000002E-2</v>
          </cell>
          <cell r="I31">
            <v>-2.0500000000000001E-2</v>
          </cell>
          <cell r="J31">
            <v>0.02</v>
          </cell>
          <cell r="K31">
            <v>1.2500000000000001E-2</v>
          </cell>
          <cell r="L31">
            <v>1.4999999999999999E-2</v>
          </cell>
        </row>
        <row r="32">
          <cell r="C32">
            <v>37408</v>
          </cell>
          <cell r="D32">
            <v>5.2171357083972997E-2</v>
          </cell>
          <cell r="E32">
            <v>4.4780000000000006</v>
          </cell>
          <cell r="F32">
            <v>0.34</v>
          </cell>
          <cell r="G32">
            <v>-7.0500000000000007E-2</v>
          </cell>
          <cell r="H32">
            <v>1.7500000000000002E-2</v>
          </cell>
          <cell r="I32">
            <v>-2.0500000000000001E-2</v>
          </cell>
          <cell r="J32">
            <v>0.02</v>
          </cell>
          <cell r="K32">
            <v>1.2500000000000001E-2</v>
          </cell>
          <cell r="L32">
            <v>1.4999999999999999E-2</v>
          </cell>
        </row>
        <row r="33">
          <cell r="C33">
            <v>37438</v>
          </cell>
          <cell r="D33">
            <v>5.2254912971558001E-2</v>
          </cell>
          <cell r="E33">
            <v>4.4880000000000004</v>
          </cell>
          <cell r="F33">
            <v>0.34</v>
          </cell>
          <cell r="G33">
            <v>-7.0500000000000007E-2</v>
          </cell>
          <cell r="H33">
            <v>1.7500000000000002E-2</v>
          </cell>
          <cell r="I33">
            <v>-2.0500000000000001E-2</v>
          </cell>
          <cell r="J33">
            <v>0.02</v>
          </cell>
          <cell r="K33">
            <v>1.2500000000000001E-2</v>
          </cell>
          <cell r="L33">
            <v>1.4999999999999999E-2</v>
          </cell>
        </row>
        <row r="34">
          <cell r="C34">
            <v>37469</v>
          </cell>
          <cell r="D34">
            <v>5.2385320125741999E-2</v>
          </cell>
          <cell r="E34">
            <v>4.4930000000000003</v>
          </cell>
          <cell r="F34">
            <v>0.34</v>
          </cell>
          <cell r="G34">
            <v>-7.0500000000000007E-2</v>
          </cell>
          <cell r="H34">
            <v>1.7500000000000002E-2</v>
          </cell>
          <cell r="I34">
            <v>-2.0500000000000001E-2</v>
          </cell>
          <cell r="J34">
            <v>0.02</v>
          </cell>
          <cell r="K34">
            <v>1.2500000000000001E-2</v>
          </cell>
          <cell r="L34">
            <v>1.4999999999999999E-2</v>
          </cell>
        </row>
        <row r="35">
          <cell r="C35">
            <v>37500</v>
          </cell>
          <cell r="D35">
            <v>5.2515727285598002E-2</v>
          </cell>
          <cell r="E35">
            <v>4.4930000000000003</v>
          </cell>
          <cell r="F35">
            <v>0.34</v>
          </cell>
          <cell r="G35">
            <v>-7.0500000000000007E-2</v>
          </cell>
          <cell r="H35">
            <v>1.7500000000000002E-2</v>
          </cell>
          <cell r="I35">
            <v>-2.0500000000000001E-2</v>
          </cell>
          <cell r="J35">
            <v>0.02</v>
          </cell>
          <cell r="K35">
            <v>1.2500000000000001E-2</v>
          </cell>
          <cell r="L35">
            <v>1.4999999999999999E-2</v>
          </cell>
        </row>
        <row r="36">
          <cell r="C36">
            <v>37530</v>
          </cell>
          <cell r="D36">
            <v>5.2650172118263006E-2</v>
          </cell>
          <cell r="E36">
            <v>4.4930000000000003</v>
          </cell>
          <cell r="F36">
            <v>0.34</v>
          </cell>
          <cell r="G36">
            <v>-7.0500000000000007E-2</v>
          </cell>
          <cell r="H36">
            <v>1.7500000000000002E-2</v>
          </cell>
          <cell r="I36">
            <v>-2.0500000000000001E-2</v>
          </cell>
          <cell r="J36">
            <v>0.02</v>
          </cell>
          <cell r="K36">
            <v>1.2500000000000001E-2</v>
          </cell>
          <cell r="L36">
            <v>1.4999999999999999E-2</v>
          </cell>
        </row>
        <row r="37">
          <cell r="C37">
            <v>37561</v>
          </cell>
          <cell r="D37">
            <v>5.2800900403111001E-2</v>
          </cell>
          <cell r="E37">
            <v>4.6230000000000002</v>
          </cell>
          <cell r="F37">
            <v>0.34</v>
          </cell>
          <cell r="G37">
            <v>-6.8000000000000005E-2</v>
          </cell>
          <cell r="H37">
            <v>1.7500000000000002E-2</v>
          </cell>
          <cell r="I37">
            <v>-1.8000000000000002E-2</v>
          </cell>
          <cell r="J37">
            <v>0.02</v>
          </cell>
          <cell r="K37">
            <v>0.02</v>
          </cell>
          <cell r="L37">
            <v>1.4999999999999999E-2</v>
          </cell>
        </row>
        <row r="38">
          <cell r="C38">
            <v>37591</v>
          </cell>
          <cell r="D38">
            <v>5.2946766492433003E-2</v>
          </cell>
          <cell r="E38">
            <v>4.7249999999999996</v>
          </cell>
          <cell r="F38">
            <v>0.34</v>
          </cell>
          <cell r="G38">
            <v>-6.8000000000000005E-2</v>
          </cell>
          <cell r="H38">
            <v>1.7500000000000002E-2</v>
          </cell>
          <cell r="I38">
            <v>-1.8000000000000002E-2</v>
          </cell>
          <cell r="J38">
            <v>0.02</v>
          </cell>
          <cell r="K38">
            <v>0.02</v>
          </cell>
          <cell r="L38">
            <v>1.4999999999999999E-2</v>
          </cell>
        </row>
        <row r="39">
          <cell r="C39">
            <v>37622</v>
          </cell>
          <cell r="D39">
            <v>5.3111848498085E-2</v>
          </cell>
          <cell r="E39">
            <v>4.7679999999999998</v>
          </cell>
          <cell r="F39">
            <v>0.34</v>
          </cell>
          <cell r="G39">
            <v>-6.8000000000000005E-2</v>
          </cell>
          <cell r="H39">
            <v>1.4999999999999999E-2</v>
          </cell>
          <cell r="I39">
            <v>-1.8000000000000002E-2</v>
          </cell>
          <cell r="J39">
            <v>0.02</v>
          </cell>
          <cell r="K39">
            <v>0.02</v>
          </cell>
          <cell r="L39">
            <v>0.02</v>
          </cell>
        </row>
        <row r="40">
          <cell r="C40">
            <v>37653</v>
          </cell>
          <cell r="D40">
            <v>5.3294360013893996E-2</v>
          </cell>
          <cell r="E40">
            <v>4.6180000000000003</v>
          </cell>
          <cell r="F40">
            <v>0.33</v>
          </cell>
          <cell r="G40">
            <v>-6.8000000000000005E-2</v>
          </cell>
          <cell r="H40">
            <v>1.4999999999999999E-2</v>
          </cell>
          <cell r="I40">
            <v>-1.8000000000000002E-2</v>
          </cell>
          <cell r="J40">
            <v>0.02</v>
          </cell>
          <cell r="K40">
            <v>0.02</v>
          </cell>
          <cell r="L40">
            <v>0.02</v>
          </cell>
        </row>
        <row r="41">
          <cell r="C41">
            <v>37681</v>
          </cell>
          <cell r="D41">
            <v>5.3459209134490995E-2</v>
          </cell>
          <cell r="E41">
            <v>4.4430000000000005</v>
          </cell>
          <cell r="F41">
            <v>0.32250000000000001</v>
          </cell>
          <cell r="G41">
            <v>-6.8000000000000005E-2</v>
          </cell>
          <cell r="H41">
            <v>1.4999999999999999E-2</v>
          </cell>
          <cell r="I41">
            <v>-1.8000000000000002E-2</v>
          </cell>
          <cell r="J41">
            <v>0.02</v>
          </cell>
          <cell r="K41">
            <v>0.02</v>
          </cell>
          <cell r="L41">
            <v>0.02</v>
          </cell>
        </row>
        <row r="42">
          <cell r="C42">
            <v>37712</v>
          </cell>
          <cell r="D42">
            <v>5.3627273581245E-2</v>
          </cell>
          <cell r="E42">
            <v>4.2629999999999999</v>
          </cell>
          <cell r="F42">
            <v>0.3075</v>
          </cell>
          <cell r="G42">
            <v>-6.8500000000000005E-2</v>
          </cell>
          <cell r="H42">
            <v>1.7500000000000002E-2</v>
          </cell>
          <cell r="I42">
            <v>-1.8500000000000003E-2</v>
          </cell>
          <cell r="J42">
            <v>0.02</v>
          </cell>
          <cell r="K42">
            <v>1.2500000000000001E-2</v>
          </cell>
          <cell r="L42">
            <v>1.4999999999999999E-2</v>
          </cell>
        </row>
        <row r="43">
          <cell r="C43">
            <v>37742</v>
          </cell>
          <cell r="D43">
            <v>5.377056825538E-2</v>
          </cell>
          <cell r="E43">
            <v>4.2330000000000005</v>
          </cell>
          <cell r="F43">
            <v>0.30499999999999999</v>
          </cell>
          <cell r="G43">
            <v>-6.8500000000000005E-2</v>
          </cell>
          <cell r="H43">
            <v>1.7500000000000002E-2</v>
          </cell>
          <cell r="I43">
            <v>-1.8500000000000003E-2</v>
          </cell>
          <cell r="J43">
            <v>0.02</v>
          </cell>
          <cell r="K43">
            <v>1.2500000000000001E-2</v>
          </cell>
          <cell r="L43">
            <v>1.4999999999999999E-2</v>
          </cell>
        </row>
        <row r="44">
          <cell r="C44">
            <v>37773</v>
          </cell>
          <cell r="D44">
            <v>5.3918639425842005E-2</v>
          </cell>
          <cell r="E44">
            <v>4.2679999999999998</v>
          </cell>
          <cell r="F44">
            <v>0.30499999999999999</v>
          </cell>
          <cell r="G44">
            <v>-6.8500000000000005E-2</v>
          </cell>
          <cell r="H44">
            <v>1.7500000000000002E-2</v>
          </cell>
          <cell r="I44">
            <v>-1.8500000000000003E-2</v>
          </cell>
          <cell r="J44">
            <v>0.02</v>
          </cell>
          <cell r="K44">
            <v>1.2500000000000001E-2</v>
          </cell>
          <cell r="L44">
            <v>1.4999999999999999E-2</v>
          </cell>
        </row>
        <row r="45">
          <cell r="C45">
            <v>37803</v>
          </cell>
          <cell r="D45">
            <v>5.4058867255229993E-2</v>
          </cell>
          <cell r="E45">
            <v>4.2839999999999998</v>
          </cell>
          <cell r="F45">
            <v>0.30499999999999999</v>
          </cell>
          <cell r="G45">
            <v>-6.8500000000000005E-2</v>
          </cell>
          <cell r="H45">
            <v>1.7500000000000002E-2</v>
          </cell>
          <cell r="I45">
            <v>-1.8500000000000003E-2</v>
          </cell>
          <cell r="J45">
            <v>0.02</v>
          </cell>
          <cell r="K45">
            <v>1.2500000000000001E-2</v>
          </cell>
          <cell r="L45">
            <v>1.4999999999999999E-2</v>
          </cell>
        </row>
        <row r="46">
          <cell r="C46">
            <v>37834</v>
          </cell>
          <cell r="D46">
            <v>5.4199367219129005E-2</v>
          </cell>
          <cell r="E46">
            <v>4.298</v>
          </cell>
          <cell r="F46">
            <v>0.30499999999999999</v>
          </cell>
          <cell r="G46">
            <v>-6.8500000000000005E-2</v>
          </cell>
          <cell r="H46">
            <v>1.7500000000000002E-2</v>
          </cell>
          <cell r="I46">
            <v>-1.8500000000000003E-2</v>
          </cell>
          <cell r="J46">
            <v>0.02</v>
          </cell>
          <cell r="K46">
            <v>1.2500000000000001E-2</v>
          </cell>
          <cell r="L46">
            <v>1.4999999999999999E-2</v>
          </cell>
        </row>
        <row r="47">
          <cell r="C47">
            <v>37865</v>
          </cell>
          <cell r="D47">
            <v>5.4339867189604006E-2</v>
          </cell>
          <cell r="E47">
            <v>4.3330000000000002</v>
          </cell>
          <cell r="F47">
            <v>0.30499999999999999</v>
          </cell>
          <cell r="G47">
            <v>-6.8500000000000005E-2</v>
          </cell>
          <cell r="H47">
            <v>1.7500000000000002E-2</v>
          </cell>
          <cell r="I47">
            <v>-1.8500000000000003E-2</v>
          </cell>
          <cell r="J47">
            <v>0.02</v>
          </cell>
          <cell r="K47">
            <v>1.2500000000000001E-2</v>
          </cell>
          <cell r="L47">
            <v>1.4999999999999999E-2</v>
          </cell>
        </row>
        <row r="48">
          <cell r="C48">
            <v>37895</v>
          </cell>
          <cell r="D48">
            <v>5.4472025120694004E-2</v>
          </cell>
          <cell r="E48">
            <v>4.3630000000000004</v>
          </cell>
          <cell r="F48">
            <v>0.30499999999999999</v>
          </cell>
          <cell r="G48">
            <v>-6.8500000000000005E-2</v>
          </cell>
          <cell r="H48">
            <v>1.7500000000000002E-2</v>
          </cell>
          <cell r="I48">
            <v>-1.8500000000000003E-2</v>
          </cell>
          <cell r="J48">
            <v>0.02</v>
          </cell>
          <cell r="K48">
            <v>1.2500000000000001E-2</v>
          </cell>
          <cell r="L48">
            <v>1.4999999999999999E-2</v>
          </cell>
        </row>
        <row r="49">
          <cell r="C49">
            <v>37926</v>
          </cell>
          <cell r="D49">
            <v>5.4603807440752002E-2</v>
          </cell>
          <cell r="E49">
            <v>4.5030000000000001</v>
          </cell>
          <cell r="F49">
            <v>0.30499999999999999</v>
          </cell>
          <cell r="G49">
            <v>-6.6000000000000003E-2</v>
          </cell>
          <cell r="H49">
            <v>1.7500000000000002E-2</v>
          </cell>
          <cell r="I49">
            <v>-1.6E-2</v>
          </cell>
          <cell r="J49">
            <v>0.02</v>
          </cell>
          <cell r="K49">
            <v>0.02</v>
          </cell>
          <cell r="L49">
            <v>1.4999999999999999E-2</v>
          </cell>
        </row>
        <row r="50">
          <cell r="C50">
            <v>37956</v>
          </cell>
          <cell r="D50">
            <v>5.4731338723734001E-2</v>
          </cell>
          <cell r="E50">
            <v>4.6280000000000001</v>
          </cell>
          <cell r="F50">
            <v>0.30499999999999999</v>
          </cell>
          <cell r="G50">
            <v>-6.6000000000000003E-2</v>
          </cell>
          <cell r="H50">
            <v>1.7500000000000002E-2</v>
          </cell>
          <cell r="I50">
            <v>-1.6E-2</v>
          </cell>
          <cell r="J50">
            <v>0.02</v>
          </cell>
          <cell r="K50">
            <v>0.02</v>
          </cell>
          <cell r="L50">
            <v>1.4999999999999999E-2</v>
          </cell>
        </row>
        <row r="51">
          <cell r="C51">
            <v>37987</v>
          </cell>
          <cell r="D51">
            <v>5.4868004107681001E-2</v>
          </cell>
          <cell r="E51">
            <v>4.6680000000000001</v>
          </cell>
          <cell r="F51">
            <v>0.30499999999999999</v>
          </cell>
          <cell r="G51">
            <v>-6.6000000000000003E-2</v>
          </cell>
          <cell r="H51">
            <v>1.4999999999999999E-2</v>
          </cell>
          <cell r="I51">
            <v>-1.6E-2</v>
          </cell>
          <cell r="J51">
            <v>0.02</v>
          </cell>
          <cell r="K51">
            <v>0.02</v>
          </cell>
          <cell r="L51">
            <v>0.02</v>
          </cell>
        </row>
        <row r="52">
          <cell r="C52">
            <v>38018</v>
          </cell>
          <cell r="D52">
            <v>5.5009878087435002E-2</v>
          </cell>
          <cell r="E52">
            <v>4.548</v>
          </cell>
          <cell r="F52">
            <v>0.3</v>
          </cell>
          <cell r="G52">
            <v>-7.350000000000001E-2</v>
          </cell>
          <cell r="H52">
            <v>1.4999999999999999E-2</v>
          </cell>
          <cell r="I52">
            <v>-1.6E-2</v>
          </cell>
          <cell r="J52">
            <v>0.02</v>
          </cell>
          <cell r="K52">
            <v>0.02</v>
          </cell>
          <cell r="L52">
            <v>0.02</v>
          </cell>
        </row>
        <row r="53">
          <cell r="C53">
            <v>38047</v>
          </cell>
          <cell r="D53">
            <v>5.5142598913273999E-2</v>
          </cell>
          <cell r="E53">
            <v>4.423</v>
          </cell>
          <cell r="F53">
            <v>0.29499999999999998</v>
          </cell>
          <cell r="G53">
            <v>-7.350000000000001E-2</v>
          </cell>
          <cell r="H53">
            <v>1.4999999999999999E-2</v>
          </cell>
          <cell r="I53">
            <v>-1.6E-2</v>
          </cell>
          <cell r="J53">
            <v>0.02</v>
          </cell>
          <cell r="K53">
            <v>0.02</v>
          </cell>
          <cell r="L53">
            <v>0.02</v>
          </cell>
        </row>
        <row r="54">
          <cell r="C54">
            <v>38078</v>
          </cell>
          <cell r="D54">
            <v>5.5271038268347998E-2</v>
          </cell>
          <cell r="E54">
            <v>4.2930000000000001</v>
          </cell>
          <cell r="F54">
            <v>0.28749999999999998</v>
          </cell>
          <cell r="G54">
            <v>-7.400000000000001E-2</v>
          </cell>
          <cell r="H54">
            <v>1.7500000000000002E-2</v>
          </cell>
          <cell r="I54">
            <v>-1.6500000000000001E-2</v>
          </cell>
          <cell r="J54">
            <v>0.02</v>
          </cell>
          <cell r="K54">
            <v>1.2500000000000001E-2</v>
          </cell>
          <cell r="L54">
            <v>1.4999999999999999E-2</v>
          </cell>
        </row>
        <row r="55">
          <cell r="C55">
            <v>38108</v>
          </cell>
          <cell r="D55">
            <v>5.5381466410075998E-2</v>
          </cell>
          <cell r="E55">
            <v>4.2830000000000004</v>
          </cell>
          <cell r="F55">
            <v>0.28749999999999998</v>
          </cell>
          <cell r="G55">
            <v>-7.400000000000001E-2</v>
          </cell>
          <cell r="H55">
            <v>1.7500000000000002E-2</v>
          </cell>
          <cell r="I55">
            <v>-1.6500000000000001E-2</v>
          </cell>
          <cell r="J55">
            <v>0.02</v>
          </cell>
          <cell r="K55">
            <v>1.2500000000000001E-2</v>
          </cell>
          <cell r="L55">
            <v>1.4999999999999999E-2</v>
          </cell>
        </row>
        <row r="56">
          <cell r="C56">
            <v>38139</v>
          </cell>
          <cell r="D56">
            <v>5.5495575494128001E-2</v>
          </cell>
          <cell r="E56">
            <v>4.3029999999999999</v>
          </cell>
          <cell r="F56">
            <v>0.28499999999999998</v>
          </cell>
          <cell r="G56">
            <v>-7.400000000000001E-2</v>
          </cell>
          <cell r="H56">
            <v>1.7500000000000002E-2</v>
          </cell>
          <cell r="I56">
            <v>-1.6500000000000001E-2</v>
          </cell>
          <cell r="J56">
            <v>0.02</v>
          </cell>
          <cell r="K56">
            <v>1.2500000000000001E-2</v>
          </cell>
          <cell r="L56">
            <v>1.4999999999999999E-2</v>
          </cell>
        </row>
        <row r="57">
          <cell r="C57">
            <v>38169</v>
          </cell>
          <cell r="D57">
            <v>5.5603591942885999E-2</v>
          </cell>
          <cell r="E57">
            <v>4.3239999999999998</v>
          </cell>
          <cell r="F57">
            <v>0.28499999999999998</v>
          </cell>
          <cell r="G57">
            <v>-7.400000000000001E-2</v>
          </cell>
          <cell r="H57">
            <v>1.7500000000000002E-2</v>
          </cell>
          <cell r="I57">
            <v>-1.6500000000000001E-2</v>
          </cell>
          <cell r="J57">
            <v>0.02</v>
          </cell>
          <cell r="K57">
            <v>1.2500000000000001E-2</v>
          </cell>
          <cell r="L57">
            <v>1.4999999999999999E-2</v>
          </cell>
        </row>
        <row r="58">
          <cell r="C58">
            <v>38200</v>
          </cell>
          <cell r="D58">
            <v>5.5712559310741996E-2</v>
          </cell>
          <cell r="E58">
            <v>4.3479999999999999</v>
          </cell>
          <cell r="F58">
            <v>0.28499999999999998</v>
          </cell>
          <cell r="G58">
            <v>-7.400000000000001E-2</v>
          </cell>
          <cell r="H58">
            <v>1.7500000000000002E-2</v>
          </cell>
          <cell r="I58">
            <v>-1.6500000000000001E-2</v>
          </cell>
          <cell r="J58">
            <v>0.02</v>
          </cell>
          <cell r="K58">
            <v>1.2500000000000001E-2</v>
          </cell>
          <cell r="L58">
            <v>1.4999999999999999E-2</v>
          </cell>
        </row>
        <row r="59">
          <cell r="C59">
            <v>38231</v>
          </cell>
          <cell r="D59">
            <v>5.5821526682551997E-2</v>
          </cell>
          <cell r="E59">
            <v>4.3580000000000005</v>
          </cell>
          <cell r="F59">
            <v>0.28499999999999998</v>
          </cell>
          <cell r="G59">
            <v>-7.400000000000001E-2</v>
          </cell>
          <cell r="H59">
            <v>1.7500000000000002E-2</v>
          </cell>
          <cell r="I59">
            <v>-1.6500000000000001E-2</v>
          </cell>
          <cell r="J59">
            <v>0.02</v>
          </cell>
          <cell r="K59">
            <v>1.2500000000000001E-2</v>
          </cell>
          <cell r="L59">
            <v>1.4999999999999999E-2</v>
          </cell>
        </row>
        <row r="60">
          <cell r="C60">
            <v>38261</v>
          </cell>
          <cell r="D60">
            <v>5.5924538230192E-2</v>
          </cell>
          <cell r="E60">
            <v>4.3879999999999999</v>
          </cell>
          <cell r="F60">
            <v>0.28499999999999998</v>
          </cell>
          <cell r="G60">
            <v>-7.400000000000001E-2</v>
          </cell>
          <cell r="H60">
            <v>1.7500000000000002E-2</v>
          </cell>
          <cell r="I60">
            <v>-1.6500000000000001E-2</v>
          </cell>
          <cell r="J60">
            <v>0.02</v>
          </cell>
          <cell r="K60">
            <v>1.2500000000000001E-2</v>
          </cell>
          <cell r="L60">
            <v>1.4999999999999999E-2</v>
          </cell>
        </row>
        <row r="61">
          <cell r="C61">
            <v>38292</v>
          </cell>
          <cell r="D61">
            <v>5.6028634927829002E-2</v>
          </cell>
          <cell r="E61">
            <v>4.5280000000000005</v>
          </cell>
          <cell r="F61">
            <v>0.28499999999999998</v>
          </cell>
          <cell r="G61">
            <v>-7.1500000000000008E-2</v>
          </cell>
          <cell r="H61">
            <v>1.7500000000000002E-2</v>
          </cell>
          <cell r="I61">
            <v>-1.4E-2</v>
          </cell>
          <cell r="J61">
            <v>0.02</v>
          </cell>
          <cell r="K61">
            <v>0.02</v>
          </cell>
          <cell r="L61">
            <v>1.4999999999999999E-2</v>
          </cell>
        </row>
        <row r="62">
          <cell r="C62">
            <v>38322</v>
          </cell>
          <cell r="D62">
            <v>5.6129373670912995E-2</v>
          </cell>
          <cell r="E62">
            <v>4.6680000000000001</v>
          </cell>
          <cell r="F62">
            <v>0.28499999999999998</v>
          </cell>
          <cell r="G62">
            <v>-7.1500000000000008E-2</v>
          </cell>
          <cell r="H62">
            <v>1.7500000000000002E-2</v>
          </cell>
          <cell r="I62">
            <v>-1.4E-2</v>
          </cell>
          <cell r="J62">
            <v>0.02</v>
          </cell>
          <cell r="K62">
            <v>0.02</v>
          </cell>
          <cell r="L62">
            <v>1.4999999999999999E-2</v>
          </cell>
        </row>
        <row r="63">
          <cell r="C63">
            <v>38353</v>
          </cell>
          <cell r="D63">
            <v>5.6237502177715004E-2</v>
          </cell>
          <cell r="E63">
            <v>4.718</v>
          </cell>
          <cell r="F63">
            <v>0.28499999999999998</v>
          </cell>
          <cell r="G63">
            <v>-6.4000000000000001E-2</v>
          </cell>
          <cell r="H63">
            <v>1.4999999999999999E-2</v>
          </cell>
          <cell r="I63">
            <v>-1.4E-2</v>
          </cell>
          <cell r="J63">
            <v>0.02</v>
          </cell>
          <cell r="K63">
            <v>0.02</v>
          </cell>
          <cell r="L63">
            <v>0.02</v>
          </cell>
        </row>
        <row r="64">
          <cell r="C64">
            <v>38384</v>
          </cell>
          <cell r="D64">
            <v>5.6348950996116004E-2</v>
          </cell>
          <cell r="E64">
            <v>4.5979999999999999</v>
          </cell>
          <cell r="F64">
            <v>0.28249999999999997</v>
          </cell>
          <cell r="G64">
            <v>-7.1500000000000008E-2</v>
          </cell>
          <cell r="H64">
            <v>1.4999999999999999E-2</v>
          </cell>
          <cell r="I64">
            <v>-1.4E-2</v>
          </cell>
          <cell r="J64">
            <v>0.02</v>
          </cell>
          <cell r="K64">
            <v>0.02</v>
          </cell>
          <cell r="L64">
            <v>0.02</v>
          </cell>
        </row>
        <row r="65">
          <cell r="C65">
            <v>38412</v>
          </cell>
          <cell r="D65">
            <v>5.6449614448547007E-2</v>
          </cell>
          <cell r="E65">
            <v>4.4729999999999999</v>
          </cell>
          <cell r="F65">
            <v>0.27500000000000002</v>
          </cell>
          <cell r="G65">
            <v>-7.1500000000000008E-2</v>
          </cell>
          <cell r="H65">
            <v>1.4999999999999999E-2</v>
          </cell>
          <cell r="I65">
            <v>-1.4E-2</v>
          </cell>
          <cell r="J65">
            <v>0.02</v>
          </cell>
          <cell r="K65">
            <v>0.02</v>
          </cell>
          <cell r="L65">
            <v>0.02</v>
          </cell>
        </row>
        <row r="66">
          <cell r="C66">
            <v>38443</v>
          </cell>
          <cell r="D66">
            <v>5.6547234282491005E-2</v>
          </cell>
          <cell r="E66">
            <v>4.343</v>
          </cell>
          <cell r="F66">
            <v>0.26250000000000001</v>
          </cell>
          <cell r="G66">
            <v>-7.2000000000000008E-2</v>
          </cell>
          <cell r="H66">
            <v>1.7500000000000002E-2</v>
          </cell>
          <cell r="I66">
            <v>-1.4500000000000001E-2</v>
          </cell>
          <cell r="J66">
            <v>0.02</v>
          </cell>
          <cell r="K66">
            <v>1.2500000000000001E-2</v>
          </cell>
          <cell r="L66">
            <v>1.4999999999999999E-2</v>
          </cell>
        </row>
        <row r="67">
          <cell r="C67">
            <v>38473</v>
          </cell>
          <cell r="D67">
            <v>5.6630683883947E-2</v>
          </cell>
          <cell r="E67">
            <v>4.3330000000000002</v>
          </cell>
          <cell r="F67">
            <v>0.255</v>
          </cell>
          <cell r="G67">
            <v>-7.2000000000000008E-2</v>
          </cell>
          <cell r="H67">
            <v>1.7500000000000002E-2</v>
          </cell>
          <cell r="I67">
            <v>-1.4500000000000001E-2</v>
          </cell>
          <cell r="J67">
            <v>0.02</v>
          </cell>
          <cell r="K67">
            <v>1.2500000000000001E-2</v>
          </cell>
          <cell r="L67">
            <v>1.4999999999999999E-2</v>
          </cell>
        </row>
        <row r="68">
          <cell r="C68">
            <v>38504</v>
          </cell>
          <cell r="D68">
            <v>5.6716915141219001E-2</v>
          </cell>
          <cell r="E68">
            <v>4.3530000000000006</v>
          </cell>
          <cell r="F68">
            <v>0.25</v>
          </cell>
          <cell r="G68">
            <v>-7.2000000000000008E-2</v>
          </cell>
          <cell r="H68">
            <v>1.7500000000000002E-2</v>
          </cell>
          <cell r="I68">
            <v>-1.4500000000000001E-2</v>
          </cell>
          <cell r="J68">
            <v>0.02</v>
          </cell>
          <cell r="K68">
            <v>1.2500000000000001E-2</v>
          </cell>
          <cell r="L68">
            <v>1.4999999999999999E-2</v>
          </cell>
        </row>
        <row r="69">
          <cell r="C69">
            <v>38534</v>
          </cell>
          <cell r="D69">
            <v>5.6800364747387998E-2</v>
          </cell>
          <cell r="E69">
            <v>4.3740000000000006</v>
          </cell>
          <cell r="F69">
            <v>0.25</v>
          </cell>
          <cell r="G69">
            <v>-7.2000000000000008E-2</v>
          </cell>
          <cell r="H69">
            <v>1.7500000000000002E-2</v>
          </cell>
          <cell r="I69">
            <v>-1.4500000000000001E-2</v>
          </cell>
          <cell r="J69">
            <v>0.02</v>
          </cell>
          <cell r="K69">
            <v>1.2500000000000001E-2</v>
          </cell>
          <cell r="L69">
            <v>1.4999999999999999E-2</v>
          </cell>
        </row>
        <row r="70">
          <cell r="C70">
            <v>38565</v>
          </cell>
          <cell r="D70">
            <v>5.6886596009529E-2</v>
          </cell>
          <cell r="E70">
            <v>4.3980000000000006</v>
          </cell>
          <cell r="F70">
            <v>0.25</v>
          </cell>
          <cell r="G70">
            <v>-7.2000000000000008E-2</v>
          </cell>
          <cell r="H70">
            <v>1.7500000000000002E-2</v>
          </cell>
          <cell r="I70">
            <v>-1.4500000000000001E-2</v>
          </cell>
          <cell r="J70">
            <v>0.02</v>
          </cell>
          <cell r="K70">
            <v>1.2500000000000001E-2</v>
          </cell>
          <cell r="L70">
            <v>1.4999999999999999E-2</v>
          </cell>
        </row>
        <row r="71">
          <cell r="C71">
            <v>38596</v>
          </cell>
          <cell r="D71">
            <v>5.6972827274146001E-2</v>
          </cell>
          <cell r="E71">
            <v>4.4080000000000004</v>
          </cell>
          <cell r="F71">
            <v>0.25</v>
          </cell>
          <cell r="G71">
            <v>-7.2000000000000008E-2</v>
          </cell>
          <cell r="H71">
            <v>1.7500000000000002E-2</v>
          </cell>
          <cell r="I71">
            <v>-1.4500000000000001E-2</v>
          </cell>
          <cell r="J71">
            <v>0.02</v>
          </cell>
          <cell r="K71">
            <v>1.2500000000000001E-2</v>
          </cell>
          <cell r="L71">
            <v>1.4999999999999999E-2</v>
          </cell>
        </row>
        <row r="72">
          <cell r="C72">
            <v>38626</v>
          </cell>
          <cell r="D72">
            <v>5.7056276887419995E-2</v>
          </cell>
          <cell r="E72">
            <v>4.4380000000000006</v>
          </cell>
          <cell r="F72">
            <v>0.25</v>
          </cell>
          <cell r="G72">
            <v>-7.2000000000000008E-2</v>
          </cell>
          <cell r="H72">
            <v>1.7500000000000002E-2</v>
          </cell>
          <cell r="I72">
            <v>-1.4500000000000001E-2</v>
          </cell>
          <cell r="J72">
            <v>0.02</v>
          </cell>
          <cell r="K72">
            <v>1.2500000000000001E-2</v>
          </cell>
          <cell r="L72">
            <v>1.4999999999999999E-2</v>
          </cell>
        </row>
        <row r="73">
          <cell r="C73">
            <v>38657</v>
          </cell>
          <cell r="D73">
            <v>5.7142508156904998E-2</v>
          </cell>
          <cell r="E73">
            <v>4.5780000000000003</v>
          </cell>
          <cell r="F73">
            <v>0.25</v>
          </cell>
          <cell r="G73">
            <v>-6.9500000000000006E-2</v>
          </cell>
          <cell r="H73">
            <v>1.7500000000000002E-2</v>
          </cell>
          <cell r="I73">
            <v>-1.2E-2</v>
          </cell>
          <cell r="J73">
            <v>0.02</v>
          </cell>
          <cell r="K73">
            <v>2.1000000000000001E-2</v>
          </cell>
          <cell r="L73">
            <v>1.4999999999999999E-2</v>
          </cell>
        </row>
        <row r="74">
          <cell r="C74">
            <v>38687</v>
          </cell>
          <cell r="D74">
            <v>5.7225957774891006E-2</v>
          </cell>
          <cell r="E74">
            <v>4.718</v>
          </cell>
          <cell r="F74">
            <v>0.25</v>
          </cell>
          <cell r="G74">
            <v>-6.9500000000000006E-2</v>
          </cell>
          <cell r="H74">
            <v>1.7500000000000002E-2</v>
          </cell>
          <cell r="I74">
            <v>-1.2E-2</v>
          </cell>
          <cell r="J74">
            <v>0.02</v>
          </cell>
          <cell r="K74">
            <v>2.1000000000000001E-2</v>
          </cell>
          <cell r="L74">
            <v>1.4999999999999999E-2</v>
          </cell>
        </row>
        <row r="75">
          <cell r="C75">
            <v>38718</v>
          </cell>
          <cell r="D75">
            <v>5.7312189049244004E-2</v>
          </cell>
          <cell r="E75">
            <v>4.7730000000000006</v>
          </cell>
          <cell r="F75">
            <v>0.25</v>
          </cell>
          <cell r="G75">
            <v>-6.2E-2</v>
          </cell>
          <cell r="H75">
            <v>1.4999999999999999E-2</v>
          </cell>
          <cell r="I75">
            <v>-1.2E-2</v>
          </cell>
          <cell r="J75">
            <v>0.02</v>
          </cell>
          <cell r="K75">
            <v>2.1000000000000001E-2</v>
          </cell>
          <cell r="L75">
            <v>1.2500000000000001E-2</v>
          </cell>
        </row>
        <row r="76">
          <cell r="C76">
            <v>38749</v>
          </cell>
          <cell r="D76">
            <v>5.7398420326070995E-2</v>
          </cell>
          <cell r="E76">
            <v>4.6530000000000005</v>
          </cell>
          <cell r="F76">
            <v>0.25</v>
          </cell>
          <cell r="G76">
            <v>-6.9500000000000006E-2</v>
          </cell>
          <cell r="H76">
            <v>1.4999999999999999E-2</v>
          </cell>
          <cell r="I76">
            <v>-1.2E-2</v>
          </cell>
          <cell r="J76">
            <v>0.02</v>
          </cell>
          <cell r="K76">
            <v>2.1000000000000001E-2</v>
          </cell>
          <cell r="L76">
            <v>1.2500000000000001E-2</v>
          </cell>
        </row>
        <row r="77">
          <cell r="C77">
            <v>38777</v>
          </cell>
          <cell r="D77">
            <v>5.7471723126171007E-2</v>
          </cell>
          <cell r="E77">
            <v>4.5280000000000005</v>
          </cell>
          <cell r="F77">
            <v>0.24249999999999999</v>
          </cell>
          <cell r="G77">
            <v>-6.9500000000000006E-2</v>
          </cell>
          <cell r="H77">
            <v>1.4999999999999999E-2</v>
          </cell>
          <cell r="I77">
            <v>-1.2E-2</v>
          </cell>
          <cell r="J77">
            <v>0.02</v>
          </cell>
          <cell r="K77">
            <v>2.1000000000000001E-2</v>
          </cell>
          <cell r="L77">
            <v>1.2500000000000001E-2</v>
          </cell>
        </row>
        <row r="78">
          <cell r="C78">
            <v>38808</v>
          </cell>
          <cell r="D78">
            <v>5.7549073843966E-2</v>
          </cell>
          <cell r="E78">
            <v>4.3980000000000006</v>
          </cell>
          <cell r="F78">
            <v>0.24249999999999999</v>
          </cell>
          <cell r="G78">
            <v>-7.0000000000000007E-2</v>
          </cell>
          <cell r="H78">
            <v>1.7500000000000002E-2</v>
          </cell>
          <cell r="I78">
            <v>-1.2500000000000001E-2</v>
          </cell>
          <cell r="J78">
            <v>0.02</v>
          </cell>
          <cell r="K78">
            <v>1.3000000000000001E-2</v>
          </cell>
          <cell r="L78">
            <v>0.01</v>
          </cell>
        </row>
        <row r="79">
          <cell r="C79">
            <v>38838</v>
          </cell>
          <cell r="D79">
            <v>5.7623929379211E-2</v>
          </cell>
          <cell r="E79">
            <v>4.3879999999999999</v>
          </cell>
          <cell r="F79">
            <v>0.24</v>
          </cell>
          <cell r="G79">
            <v>-7.0000000000000007E-2</v>
          </cell>
          <cell r="H79">
            <v>1.7500000000000002E-2</v>
          </cell>
          <cell r="I79">
            <v>-1.2500000000000001E-2</v>
          </cell>
          <cell r="J79">
            <v>0.02</v>
          </cell>
          <cell r="K79">
            <v>1.3000000000000001E-2</v>
          </cell>
          <cell r="L79">
            <v>0.01</v>
          </cell>
        </row>
        <row r="80">
          <cell r="C80">
            <v>38869</v>
          </cell>
          <cell r="D80">
            <v>5.7701280100923E-2</v>
          </cell>
          <cell r="E80">
            <v>4.4080000000000004</v>
          </cell>
          <cell r="F80">
            <v>0.24</v>
          </cell>
          <cell r="G80">
            <v>-7.0000000000000007E-2</v>
          </cell>
          <cell r="H80">
            <v>1.7500000000000002E-2</v>
          </cell>
          <cell r="I80">
            <v>-1.2500000000000001E-2</v>
          </cell>
          <cell r="J80">
            <v>0.02</v>
          </cell>
          <cell r="K80">
            <v>1.3000000000000001E-2</v>
          </cell>
          <cell r="L80">
            <v>0.01</v>
          </cell>
        </row>
        <row r="81">
          <cell r="C81">
            <v>38899</v>
          </cell>
          <cell r="D81">
            <v>5.7776135639958003E-2</v>
          </cell>
          <cell r="E81">
            <v>4.4290000000000003</v>
          </cell>
          <cell r="F81">
            <v>0.24</v>
          </cell>
          <cell r="G81">
            <v>-7.0000000000000007E-2</v>
          </cell>
          <cell r="H81">
            <v>1.7500000000000002E-2</v>
          </cell>
          <cell r="I81">
            <v>-1.2500000000000001E-2</v>
          </cell>
          <cell r="J81">
            <v>0.02</v>
          </cell>
          <cell r="K81">
            <v>1.3000000000000001E-2</v>
          </cell>
          <cell r="L81">
            <v>0.01</v>
          </cell>
        </row>
        <row r="82">
          <cell r="C82">
            <v>38930</v>
          </cell>
          <cell r="D82">
            <v>5.7853486365584995E-2</v>
          </cell>
          <cell r="E82">
            <v>4.4530000000000003</v>
          </cell>
          <cell r="F82">
            <v>0.24</v>
          </cell>
          <cell r="G82">
            <v>-7.0000000000000007E-2</v>
          </cell>
          <cell r="H82">
            <v>1.7500000000000002E-2</v>
          </cell>
          <cell r="I82">
            <v>-1.2500000000000001E-2</v>
          </cell>
          <cell r="J82">
            <v>0.02</v>
          </cell>
          <cell r="K82">
            <v>1.3000000000000001E-2</v>
          </cell>
          <cell r="L82">
            <v>0.01</v>
          </cell>
        </row>
        <row r="83">
          <cell r="C83">
            <v>38961</v>
          </cell>
          <cell r="D83">
            <v>5.7930837093203E-2</v>
          </cell>
          <cell r="E83">
            <v>4.4630000000000001</v>
          </cell>
          <cell r="F83">
            <v>0.24</v>
          </cell>
          <cell r="G83">
            <v>-7.0000000000000007E-2</v>
          </cell>
          <cell r="H83">
            <v>1.7500000000000002E-2</v>
          </cell>
          <cell r="I83">
            <v>-1.2500000000000001E-2</v>
          </cell>
          <cell r="J83">
            <v>0.02</v>
          </cell>
          <cell r="K83">
            <v>1.3000000000000001E-2</v>
          </cell>
          <cell r="L83">
            <v>0.01</v>
          </cell>
        </row>
        <row r="84">
          <cell r="C84">
            <v>38991</v>
          </cell>
          <cell r="D84">
            <v>5.8005692637953001E-2</v>
          </cell>
          <cell r="E84">
            <v>4.4930000000000003</v>
          </cell>
          <cell r="F84">
            <v>0.24</v>
          </cell>
          <cell r="G84">
            <v>-7.0000000000000007E-2</v>
          </cell>
          <cell r="H84">
            <v>1.7500000000000002E-2</v>
          </cell>
          <cell r="I84">
            <v>-1.2500000000000001E-2</v>
          </cell>
          <cell r="J84">
            <v>0.02</v>
          </cell>
          <cell r="K84">
            <v>1.3000000000000001E-2</v>
          </cell>
          <cell r="L84">
            <v>0.01</v>
          </cell>
        </row>
        <row r="85">
          <cell r="C85">
            <v>39022</v>
          </cell>
          <cell r="D85">
            <v>5.8083043369487004E-2</v>
          </cell>
          <cell r="E85">
            <v>4.633</v>
          </cell>
          <cell r="F85">
            <v>0.24249999999999999</v>
          </cell>
          <cell r="G85">
            <v>-6.7500000000000004E-2</v>
          </cell>
          <cell r="H85">
            <v>1.7500000000000002E-2</v>
          </cell>
          <cell r="I85">
            <v>-0.01</v>
          </cell>
          <cell r="J85">
            <v>0.02</v>
          </cell>
          <cell r="K85">
            <v>2.1500000000000002E-2</v>
          </cell>
          <cell r="L85">
            <v>1.4999999999999999E-2</v>
          </cell>
        </row>
        <row r="86">
          <cell r="C86">
            <v>39052</v>
          </cell>
          <cell r="D86">
            <v>5.8157898918027001E-2</v>
          </cell>
          <cell r="E86">
            <v>4.7730000000000006</v>
          </cell>
          <cell r="F86">
            <v>0.25</v>
          </cell>
          <cell r="G86">
            <v>-6.7500000000000004E-2</v>
          </cell>
          <cell r="H86">
            <v>1.7500000000000002E-2</v>
          </cell>
          <cell r="I86">
            <v>-0.01</v>
          </cell>
          <cell r="J86">
            <v>0.02</v>
          </cell>
          <cell r="K86">
            <v>2.1500000000000002E-2</v>
          </cell>
          <cell r="L86">
            <v>1.4999999999999999E-2</v>
          </cell>
        </row>
        <row r="87">
          <cell r="C87">
            <v>39083</v>
          </cell>
          <cell r="D87">
            <v>5.8235249653474999E-2</v>
          </cell>
          <cell r="E87">
            <v>4.8330000000000002</v>
          </cell>
          <cell r="F87">
            <v>0.2525</v>
          </cell>
          <cell r="G87">
            <v>-0.06</v>
          </cell>
          <cell r="H87">
            <v>1.4999999999999999E-2</v>
          </cell>
          <cell r="I87">
            <v>-0.01</v>
          </cell>
          <cell r="J87">
            <v>0.02</v>
          </cell>
          <cell r="K87">
            <v>2.1500000000000002E-2</v>
          </cell>
          <cell r="L87">
            <v>1.4999999999999999E-2</v>
          </cell>
        </row>
        <row r="88">
          <cell r="C88">
            <v>39114</v>
          </cell>
          <cell r="D88">
            <v>5.8312600390914002E-2</v>
          </cell>
          <cell r="E88">
            <v>4.7130000000000001</v>
          </cell>
          <cell r="F88">
            <v>0.24</v>
          </cell>
          <cell r="G88">
            <v>-6.7500000000000004E-2</v>
          </cell>
          <cell r="H88">
            <v>1.4999999999999999E-2</v>
          </cell>
          <cell r="I88">
            <v>-0.01</v>
          </cell>
          <cell r="J88">
            <v>0.02</v>
          </cell>
          <cell r="K88">
            <v>2.1500000000000002E-2</v>
          </cell>
          <cell r="L88">
            <v>1.4999999999999999E-2</v>
          </cell>
        </row>
        <row r="89">
          <cell r="C89">
            <v>39142</v>
          </cell>
          <cell r="D89">
            <v>5.8382465574827007E-2</v>
          </cell>
          <cell r="E89">
            <v>4.5880000000000001</v>
          </cell>
          <cell r="F89">
            <v>0.23250000000000001</v>
          </cell>
          <cell r="G89">
            <v>-6.7500000000000004E-2</v>
          </cell>
          <cell r="H89">
            <v>1.4999999999999999E-2</v>
          </cell>
          <cell r="I89">
            <v>-0.01</v>
          </cell>
          <cell r="J89">
            <v>0.02</v>
          </cell>
          <cell r="K89">
            <v>2.1500000000000002E-2</v>
          </cell>
          <cell r="L89">
            <v>1.4999999999999999E-2</v>
          </cell>
        </row>
        <row r="90">
          <cell r="C90">
            <v>39173</v>
          </cell>
          <cell r="D90">
            <v>5.8459816316051003E-2</v>
          </cell>
          <cell r="E90">
            <v>4.4580000000000002</v>
          </cell>
          <cell r="F90">
            <v>0.23250000000000001</v>
          </cell>
          <cell r="G90">
            <v>-6.8000000000000005E-2</v>
          </cell>
          <cell r="H90">
            <v>1.7500000000000002E-2</v>
          </cell>
          <cell r="I90">
            <v>-1.0500000000000001E-2</v>
          </cell>
          <cell r="J90">
            <v>0.02</v>
          </cell>
          <cell r="K90">
            <v>1.3000000000000001E-2</v>
          </cell>
          <cell r="L90">
            <v>0.01</v>
          </cell>
        </row>
        <row r="91">
          <cell r="C91">
            <v>39203</v>
          </cell>
          <cell r="D91">
            <v>5.8534671873969997E-2</v>
          </cell>
          <cell r="E91">
            <v>4.4480000000000004</v>
          </cell>
          <cell r="F91">
            <v>0.23250000000000001</v>
          </cell>
          <cell r="G91">
            <v>-6.8000000000000005E-2</v>
          </cell>
          <cell r="H91">
            <v>1.7500000000000002E-2</v>
          </cell>
          <cell r="I91">
            <v>-1.0500000000000001E-2</v>
          </cell>
          <cell r="J91">
            <v>0.02</v>
          </cell>
          <cell r="K91">
            <v>1.3000000000000001E-2</v>
          </cell>
          <cell r="L91">
            <v>0.01</v>
          </cell>
        </row>
        <row r="92">
          <cell r="C92">
            <v>39234</v>
          </cell>
          <cell r="D92">
            <v>5.8612022619109999E-2</v>
          </cell>
          <cell r="E92">
            <v>4.468</v>
          </cell>
          <cell r="F92">
            <v>0.2225</v>
          </cell>
          <cell r="G92">
            <v>-6.8000000000000005E-2</v>
          </cell>
          <cell r="H92">
            <v>1.7500000000000002E-2</v>
          </cell>
          <cell r="I92">
            <v>-1.0500000000000001E-2</v>
          </cell>
          <cell r="J92">
            <v>0.02</v>
          </cell>
          <cell r="K92">
            <v>1.3000000000000001E-2</v>
          </cell>
          <cell r="L92">
            <v>0.01</v>
          </cell>
        </row>
        <row r="93">
          <cell r="C93">
            <v>39264</v>
          </cell>
          <cell r="D93">
            <v>5.8686878180817005E-2</v>
          </cell>
          <cell r="E93">
            <v>4.4889999999999999</v>
          </cell>
          <cell r="F93">
            <v>0.2225</v>
          </cell>
          <cell r="G93">
            <v>-6.8000000000000005E-2</v>
          </cell>
          <cell r="H93">
            <v>1.7500000000000002E-2</v>
          </cell>
          <cell r="I93">
            <v>-1.0500000000000001E-2</v>
          </cell>
          <cell r="J93">
            <v>0.02</v>
          </cell>
          <cell r="K93">
            <v>1.3000000000000001E-2</v>
          </cell>
          <cell r="L93">
            <v>0.01</v>
          </cell>
        </row>
        <row r="94">
          <cell r="C94">
            <v>39295</v>
          </cell>
          <cell r="D94">
            <v>5.8764228929871001E-2</v>
          </cell>
          <cell r="E94">
            <v>4.5129999999999999</v>
          </cell>
          <cell r="F94">
            <v>0.2225</v>
          </cell>
          <cell r="G94">
            <v>-6.8000000000000005E-2</v>
          </cell>
          <cell r="H94">
            <v>1.7500000000000002E-2</v>
          </cell>
          <cell r="I94">
            <v>-1.0500000000000001E-2</v>
          </cell>
          <cell r="J94">
            <v>0.02</v>
          </cell>
          <cell r="K94">
            <v>1.3000000000000001E-2</v>
          </cell>
          <cell r="L94">
            <v>0.01</v>
          </cell>
        </row>
        <row r="95">
          <cell r="C95">
            <v>39326</v>
          </cell>
          <cell r="D95">
            <v>5.8841579680914004E-2</v>
          </cell>
          <cell r="E95">
            <v>4.5230000000000006</v>
          </cell>
          <cell r="F95">
            <v>0.2225</v>
          </cell>
          <cell r="G95">
            <v>-6.8000000000000005E-2</v>
          </cell>
          <cell r="H95">
            <v>1.7500000000000002E-2</v>
          </cell>
          <cell r="I95">
            <v>-1.0500000000000001E-2</v>
          </cell>
          <cell r="J95">
            <v>0.02</v>
          </cell>
          <cell r="K95">
            <v>1.3000000000000001E-2</v>
          </cell>
          <cell r="L95">
            <v>0.01</v>
          </cell>
        </row>
        <row r="96">
          <cell r="C96">
            <v>39356</v>
          </cell>
          <cell r="D96">
            <v>5.8916435248332996E-2</v>
          </cell>
          <cell r="E96">
            <v>4.5529999999999999</v>
          </cell>
          <cell r="F96">
            <v>0.2225</v>
          </cell>
          <cell r="G96">
            <v>-6.8000000000000005E-2</v>
          </cell>
          <cell r="H96">
            <v>1.7500000000000002E-2</v>
          </cell>
          <cell r="I96">
            <v>-1.0500000000000001E-2</v>
          </cell>
          <cell r="J96">
            <v>0.02</v>
          </cell>
          <cell r="K96">
            <v>1.3000000000000001E-2</v>
          </cell>
          <cell r="L96">
            <v>0.01</v>
          </cell>
        </row>
        <row r="97">
          <cell r="C97">
            <v>39387</v>
          </cell>
          <cell r="D97">
            <v>5.8993786003291006E-2</v>
          </cell>
          <cell r="E97">
            <v>4.6930000000000005</v>
          </cell>
          <cell r="F97">
            <v>0.2225</v>
          </cell>
          <cell r="G97">
            <v>-6.5500000000000003E-2</v>
          </cell>
          <cell r="H97">
            <v>1.7500000000000002E-2</v>
          </cell>
          <cell r="I97">
            <v>-8.0000000000000002E-3</v>
          </cell>
          <cell r="J97">
            <v>0.02</v>
          </cell>
          <cell r="K97">
            <v>2.2499999999999999E-2</v>
          </cell>
          <cell r="L97">
            <v>1.4999999999999999E-2</v>
          </cell>
        </row>
        <row r="98">
          <cell r="C98">
            <v>39417</v>
          </cell>
          <cell r="D98">
            <v>5.9068641574497996E-2</v>
          </cell>
          <cell r="E98">
            <v>4.8330000000000002</v>
          </cell>
          <cell r="F98">
            <v>0.2225</v>
          </cell>
          <cell r="G98">
            <v>-6.5500000000000003E-2</v>
          </cell>
          <cell r="H98">
            <v>1.7500000000000002E-2</v>
          </cell>
          <cell r="I98">
            <v>-8.0000000000000002E-3</v>
          </cell>
          <cell r="J98">
            <v>0.02</v>
          </cell>
          <cell r="K98">
            <v>2.2499999999999999E-2</v>
          </cell>
          <cell r="L98">
            <v>1.4999999999999999E-2</v>
          </cell>
        </row>
        <row r="99">
          <cell r="C99">
            <v>39448</v>
          </cell>
          <cell r="D99">
            <v>5.9145992333369E-2</v>
          </cell>
          <cell r="E99">
            <v>4.8980000000000006</v>
          </cell>
          <cell r="F99">
            <v>0.2225</v>
          </cell>
          <cell r="G99">
            <v>-5.8000000000000003E-2</v>
          </cell>
          <cell r="H99">
            <v>1.4999999999999999E-2</v>
          </cell>
          <cell r="I99">
            <v>-8.0000000000000002E-3</v>
          </cell>
          <cell r="J99">
            <v>0.02</v>
          </cell>
          <cell r="K99">
            <v>2.2499999999999999E-2</v>
          </cell>
          <cell r="L99">
            <v>1.4999999999999999E-2</v>
          </cell>
        </row>
        <row r="100">
          <cell r="C100">
            <v>39479</v>
          </cell>
          <cell r="D100">
            <v>5.9223343094228997E-2</v>
          </cell>
          <cell r="E100">
            <v>4.7780000000000005</v>
          </cell>
          <cell r="F100">
            <v>0.2225</v>
          </cell>
          <cell r="G100">
            <v>-6.5500000000000003E-2</v>
          </cell>
          <cell r="H100">
            <v>1.4999999999999999E-2</v>
          </cell>
          <cell r="I100">
            <v>-8.0000000000000002E-3</v>
          </cell>
          <cell r="J100">
            <v>0.02</v>
          </cell>
          <cell r="K100">
            <v>2.2499999999999999E-2</v>
          </cell>
          <cell r="L100">
            <v>1.4999999999999999E-2</v>
          </cell>
        </row>
        <row r="101">
          <cell r="C101">
            <v>39508</v>
          </cell>
          <cell r="D101">
            <v>5.9278736741753005E-2</v>
          </cell>
          <cell r="E101">
            <v>4.6530000000000005</v>
          </cell>
          <cell r="F101">
            <v>0.20749999999999999</v>
          </cell>
          <cell r="G101">
            <v>-6.5500000000000003E-2</v>
          </cell>
          <cell r="H101">
            <v>1.4999999999999999E-2</v>
          </cell>
          <cell r="I101">
            <v>-8.0000000000000002E-3</v>
          </cell>
          <cell r="J101">
            <v>0.02</v>
          </cell>
          <cell r="K101">
            <v>2.2499999999999999E-2</v>
          </cell>
          <cell r="L101">
            <v>1.4999999999999999E-2</v>
          </cell>
        </row>
        <row r="102">
          <cell r="C102">
            <v>39539</v>
          </cell>
          <cell r="D102">
            <v>5.9326867002862001E-2</v>
          </cell>
          <cell r="E102">
            <v>4.5230000000000006</v>
          </cell>
          <cell r="F102">
            <v>0.20749999999999999</v>
          </cell>
          <cell r="G102">
            <v>-6.6000000000000003E-2</v>
          </cell>
          <cell r="H102">
            <v>1.7500000000000002E-2</v>
          </cell>
          <cell r="I102">
            <v>-8.4999990000000011E-3</v>
          </cell>
          <cell r="J102">
            <v>0.02</v>
          </cell>
          <cell r="K102">
            <v>1.3000000000000001E-2</v>
          </cell>
          <cell r="L102">
            <v>0.01</v>
          </cell>
        </row>
        <row r="103">
          <cell r="C103">
            <v>39569</v>
          </cell>
          <cell r="D103">
            <v>5.9373444675636003E-2</v>
          </cell>
          <cell r="E103">
            <v>4.5129999999999999</v>
          </cell>
          <cell r="F103">
            <v>0.20749999999999999</v>
          </cell>
          <cell r="G103">
            <v>-6.6000000000000003E-2</v>
          </cell>
          <cell r="H103">
            <v>1.7500000000000002E-2</v>
          </cell>
          <cell r="I103">
            <v>-8.4999990000000011E-3</v>
          </cell>
          <cell r="J103">
            <v>0.02</v>
          </cell>
          <cell r="K103">
            <v>1.3000000000000001E-2</v>
          </cell>
          <cell r="L103">
            <v>0.01</v>
          </cell>
        </row>
        <row r="104">
          <cell r="C104">
            <v>39600</v>
          </cell>
          <cell r="D104">
            <v>5.9421574938259995E-2</v>
          </cell>
          <cell r="E104">
            <v>4.5330000000000004</v>
          </cell>
          <cell r="F104">
            <v>0.20749999999999999</v>
          </cell>
          <cell r="G104">
            <v>-6.6000000000000003E-2</v>
          </cell>
          <cell r="H104">
            <v>1.7500000000000002E-2</v>
          </cell>
          <cell r="I104">
            <v>-8.4999990000000011E-3</v>
          </cell>
          <cell r="J104">
            <v>0.02</v>
          </cell>
          <cell r="K104">
            <v>1.3000000000000001E-2</v>
          </cell>
          <cell r="L104">
            <v>0.01</v>
          </cell>
        </row>
        <row r="105">
          <cell r="C105">
            <v>39630</v>
          </cell>
          <cell r="D105">
            <v>5.9468152612499006E-2</v>
          </cell>
          <cell r="E105">
            <v>4.5540000000000003</v>
          </cell>
          <cell r="F105">
            <v>0.20250000000000001</v>
          </cell>
          <cell r="G105">
            <v>-6.6000000000000003E-2</v>
          </cell>
          <cell r="H105">
            <v>1.7500000000000002E-2</v>
          </cell>
          <cell r="I105">
            <v>-8.4999990000000011E-3</v>
          </cell>
          <cell r="J105">
            <v>0.02</v>
          </cell>
          <cell r="K105">
            <v>1.3000000000000001E-2</v>
          </cell>
          <cell r="L105">
            <v>0.01</v>
          </cell>
        </row>
        <row r="106">
          <cell r="C106">
            <v>39661</v>
          </cell>
          <cell r="D106">
            <v>5.9516282876637995E-2</v>
          </cell>
          <cell r="E106">
            <v>4.5780000000000003</v>
          </cell>
          <cell r="F106">
            <v>0.20250000000000001</v>
          </cell>
          <cell r="G106">
            <v>-6.6000000000000003E-2</v>
          </cell>
          <cell r="H106">
            <v>1.7500000000000002E-2</v>
          </cell>
          <cell r="I106">
            <v>-8.4999990000000011E-3</v>
          </cell>
          <cell r="J106">
            <v>0.02</v>
          </cell>
          <cell r="K106">
            <v>1.3000000000000001E-2</v>
          </cell>
          <cell r="L106">
            <v>0.01</v>
          </cell>
        </row>
        <row r="107">
          <cell r="C107">
            <v>39692</v>
          </cell>
          <cell r="D107">
            <v>5.9564413141546001E-2</v>
          </cell>
          <cell r="E107">
            <v>4.5880000000000001</v>
          </cell>
          <cell r="F107">
            <v>0.20250000000000001</v>
          </cell>
          <cell r="G107">
            <v>-6.6000000000000003E-2</v>
          </cell>
          <cell r="H107">
            <v>1.7500000000000002E-2</v>
          </cell>
          <cell r="I107">
            <v>-8.4999990000000011E-3</v>
          </cell>
          <cell r="J107">
            <v>0.02</v>
          </cell>
          <cell r="K107">
            <v>1.3000000000000001E-2</v>
          </cell>
          <cell r="L107">
            <v>0.01</v>
          </cell>
        </row>
        <row r="108">
          <cell r="C108">
            <v>39722</v>
          </cell>
          <cell r="D108">
            <v>5.9610990818000004E-2</v>
          </cell>
          <cell r="E108">
            <v>4.6180000000000003</v>
          </cell>
          <cell r="F108">
            <v>0.20250000000000001</v>
          </cell>
          <cell r="G108">
            <v>-6.6000000000000003E-2</v>
          </cell>
          <cell r="H108">
            <v>1.7500000000000002E-2</v>
          </cell>
          <cell r="I108">
            <v>-8.4999990000000011E-3</v>
          </cell>
          <cell r="J108">
            <v>0.02</v>
          </cell>
          <cell r="K108">
            <v>1.3000000000000001E-2</v>
          </cell>
          <cell r="L108">
            <v>0.01</v>
          </cell>
        </row>
        <row r="109">
          <cell r="C109">
            <v>39753</v>
          </cell>
          <cell r="D109">
            <v>5.9659121084421E-2</v>
          </cell>
          <cell r="E109">
            <v>4.758</v>
          </cell>
          <cell r="F109">
            <v>0.20250000000000001</v>
          </cell>
          <cell r="G109">
            <v>-6.3500000000000001E-2</v>
          </cell>
          <cell r="H109">
            <v>1.7500000000000002E-2</v>
          </cell>
          <cell r="I109">
            <v>-6.0000000000000001E-3</v>
          </cell>
          <cell r="J109">
            <v>0.02</v>
          </cell>
          <cell r="K109">
            <v>2.35E-2</v>
          </cell>
          <cell r="L109">
            <v>1.4999999999999999E-2</v>
          </cell>
        </row>
        <row r="110">
          <cell r="C110">
            <v>39783</v>
          </cell>
          <cell r="D110">
            <v>5.9705698762337001E-2</v>
          </cell>
          <cell r="E110">
            <v>4.8980000000000006</v>
          </cell>
          <cell r="F110">
            <v>0.20499999999999999</v>
          </cell>
          <cell r="G110">
            <v>-6.3500000000000001E-2</v>
          </cell>
          <cell r="H110">
            <v>1.7500000000000002E-2</v>
          </cell>
          <cell r="I110">
            <v>-6.0000000000000001E-3</v>
          </cell>
          <cell r="J110">
            <v>0.02</v>
          </cell>
          <cell r="K110">
            <v>2.35E-2</v>
          </cell>
          <cell r="L110">
            <v>1.4999999999999999E-2</v>
          </cell>
        </row>
        <row r="111">
          <cell r="C111">
            <v>39814</v>
          </cell>
          <cell r="D111">
            <v>5.9753829030275998E-2</v>
          </cell>
          <cell r="E111">
            <v>4.968</v>
          </cell>
          <cell r="F111">
            <v>0.20499999999999999</v>
          </cell>
          <cell r="G111">
            <v>-5.6000000000000001E-2</v>
          </cell>
          <cell r="H111">
            <v>1.4999999999999999E-2</v>
          </cell>
          <cell r="I111">
            <v>-6.0000000000000001E-3</v>
          </cell>
          <cell r="J111">
            <v>0.02</v>
          </cell>
          <cell r="K111">
            <v>2.35E-2</v>
          </cell>
          <cell r="L111">
            <v>1.4999999999999999E-2</v>
          </cell>
        </row>
        <row r="112">
          <cell r="C112">
            <v>39845</v>
          </cell>
          <cell r="D112">
            <v>5.9801959298983999E-2</v>
          </cell>
          <cell r="E112">
            <v>4.8479999999999999</v>
          </cell>
          <cell r="F112">
            <v>0.2</v>
          </cell>
          <cell r="G112">
            <v>-6.3500000000000001E-2</v>
          </cell>
          <cell r="H112">
            <v>1.4999999999999999E-2</v>
          </cell>
          <cell r="I112">
            <v>-6.0000000000000001E-3</v>
          </cell>
          <cell r="J112">
            <v>0.02</v>
          </cell>
          <cell r="K112">
            <v>2.35E-2</v>
          </cell>
          <cell r="L112">
            <v>1.4999999999999999E-2</v>
          </cell>
        </row>
        <row r="113">
          <cell r="C113">
            <v>39873</v>
          </cell>
          <cell r="D113">
            <v>5.9845431800412997E-2</v>
          </cell>
          <cell r="E113">
            <v>4.7229999999999999</v>
          </cell>
          <cell r="F113">
            <v>0.19</v>
          </cell>
          <cell r="G113">
            <v>-6.3500000000000001E-2</v>
          </cell>
          <cell r="H113">
            <v>1.4999999999999999E-2</v>
          </cell>
          <cell r="I113">
            <v>-6.0000000000000001E-3</v>
          </cell>
          <cell r="J113">
            <v>0.02</v>
          </cell>
          <cell r="K113">
            <v>2.35E-2</v>
          </cell>
          <cell r="L113">
            <v>1.4999999999999999E-2</v>
          </cell>
        </row>
        <row r="114">
          <cell r="C114">
            <v>39904</v>
          </cell>
          <cell r="D114">
            <v>5.9893562070586E-2</v>
          </cell>
          <cell r="E114">
            <v>4.593</v>
          </cell>
          <cell r="F114">
            <v>0.19</v>
          </cell>
          <cell r="G114">
            <v>-6.4000000000000001E-2</v>
          </cell>
          <cell r="H114">
            <v>1.7500000000000002E-2</v>
          </cell>
          <cell r="I114">
            <v>-6.4999990000000002E-3</v>
          </cell>
          <cell r="J114">
            <v>0.02</v>
          </cell>
          <cell r="K114">
            <v>1.3000000000000001E-2</v>
          </cell>
          <cell r="L114">
            <v>0.01</v>
          </cell>
        </row>
        <row r="115">
          <cell r="C115">
            <v>39934</v>
          </cell>
          <cell r="D115">
            <v>5.9940139752131999E-2</v>
          </cell>
          <cell r="E115">
            <v>4.5830000000000002</v>
          </cell>
          <cell r="F115">
            <v>0.19</v>
          </cell>
          <cell r="G115">
            <v>-6.4000000000000001E-2</v>
          </cell>
          <cell r="H115">
            <v>1.7500000000000002E-2</v>
          </cell>
          <cell r="I115">
            <v>-6.4999990000000002E-3</v>
          </cell>
          <cell r="J115">
            <v>0.02</v>
          </cell>
          <cell r="K115">
            <v>1.3000000000000001E-2</v>
          </cell>
          <cell r="L115">
            <v>0.01</v>
          </cell>
        </row>
        <row r="116">
          <cell r="C116">
            <v>39965</v>
          </cell>
          <cell r="D116">
            <v>5.9988270023819006E-2</v>
          </cell>
          <cell r="E116">
            <v>4.6030000000000006</v>
          </cell>
          <cell r="F116">
            <v>0.19</v>
          </cell>
          <cell r="G116">
            <v>-6.4000000000000001E-2</v>
          </cell>
          <cell r="H116">
            <v>1.7500000000000002E-2</v>
          </cell>
          <cell r="I116">
            <v>-6.4999990000000002E-3</v>
          </cell>
          <cell r="J116">
            <v>0.02</v>
          </cell>
          <cell r="K116">
            <v>1.3000000000000001E-2</v>
          </cell>
          <cell r="L116">
            <v>0.01</v>
          </cell>
        </row>
        <row r="117">
          <cell r="C117">
            <v>39995</v>
          </cell>
          <cell r="D117">
            <v>6.0034847706830999E-2</v>
          </cell>
          <cell r="E117">
            <v>4.6240000000000006</v>
          </cell>
          <cell r="F117">
            <v>0.19</v>
          </cell>
          <cell r="G117">
            <v>-6.4000000000000001E-2</v>
          </cell>
          <cell r="H117">
            <v>1.7500000000000002E-2</v>
          </cell>
          <cell r="I117">
            <v>-6.4999990000000002E-3</v>
          </cell>
          <cell r="J117">
            <v>0.02</v>
          </cell>
          <cell r="K117">
            <v>1.3000000000000001E-2</v>
          </cell>
          <cell r="L117">
            <v>0.01</v>
          </cell>
        </row>
        <row r="118">
          <cell r="C118">
            <v>40026</v>
          </cell>
          <cell r="D118">
            <v>6.0082977980033002E-2</v>
          </cell>
          <cell r="E118">
            <v>4.6480000000000006</v>
          </cell>
          <cell r="F118">
            <v>0.19</v>
          </cell>
          <cell r="G118">
            <v>-6.4000000000000001E-2</v>
          </cell>
          <cell r="H118">
            <v>1.7500000000000002E-2</v>
          </cell>
          <cell r="I118">
            <v>-6.4999990000000002E-3</v>
          </cell>
          <cell r="J118">
            <v>0.02</v>
          </cell>
          <cell r="K118">
            <v>1.3000000000000001E-2</v>
          </cell>
          <cell r="L118">
            <v>0.01</v>
          </cell>
        </row>
        <row r="119">
          <cell r="C119">
            <v>40057</v>
          </cell>
          <cell r="D119">
            <v>6.0131108254005E-2</v>
          </cell>
          <cell r="E119">
            <v>4.6580000000000004</v>
          </cell>
          <cell r="F119">
            <v>0.19</v>
          </cell>
          <cell r="G119">
            <v>-6.4000000000000001E-2</v>
          </cell>
          <cell r="H119">
            <v>1.7500000000000002E-2</v>
          </cell>
          <cell r="I119">
            <v>-6.4999990000000002E-3</v>
          </cell>
          <cell r="J119">
            <v>0.02</v>
          </cell>
          <cell r="K119">
            <v>1.3000000000000001E-2</v>
          </cell>
          <cell r="L119">
            <v>0.01</v>
          </cell>
        </row>
        <row r="120">
          <cell r="C120">
            <v>40087</v>
          </cell>
          <cell r="D120">
            <v>6.0177685939226004E-2</v>
          </cell>
          <cell r="E120">
            <v>4.6880000000000006</v>
          </cell>
          <cell r="F120">
            <v>0.19</v>
          </cell>
          <cell r="G120">
            <v>-6.4000000000000001E-2</v>
          </cell>
          <cell r="H120">
            <v>1.7500000000000002E-2</v>
          </cell>
          <cell r="I120">
            <v>-6.4999990000000002E-3</v>
          </cell>
          <cell r="J120">
            <v>0.02</v>
          </cell>
          <cell r="K120">
            <v>1.3000000000000001E-2</v>
          </cell>
          <cell r="L120">
            <v>0.01</v>
          </cell>
        </row>
        <row r="121">
          <cell r="C121">
            <v>40118</v>
          </cell>
          <cell r="D121">
            <v>6.0225816214712E-2</v>
          </cell>
          <cell r="E121">
            <v>4.8280000000000003</v>
          </cell>
          <cell r="F121">
            <v>0.19</v>
          </cell>
          <cell r="G121">
            <v>-6.1500000000000006E-2</v>
          </cell>
          <cell r="H121">
            <v>1.7500000000000002E-2</v>
          </cell>
          <cell r="I121">
            <v>-4.0000000000000001E-3</v>
          </cell>
          <cell r="J121">
            <v>0.02</v>
          </cell>
          <cell r="K121">
            <v>2.35E-2</v>
          </cell>
          <cell r="L121">
            <v>1.4999999999999999E-2</v>
          </cell>
        </row>
        <row r="122">
          <cell r="C122">
            <v>40148</v>
          </cell>
          <cell r="D122">
            <v>6.0272393901399005E-2</v>
          </cell>
          <cell r="E122">
            <v>4.968</v>
          </cell>
          <cell r="F122">
            <v>0.1925</v>
          </cell>
          <cell r="G122">
            <v>-6.1500000000000006E-2</v>
          </cell>
          <cell r="H122">
            <v>1.7500000000000002E-2</v>
          </cell>
          <cell r="I122">
            <v>-4.0000000000000001E-3</v>
          </cell>
          <cell r="J122">
            <v>0.02</v>
          </cell>
          <cell r="K122">
            <v>2.35E-2</v>
          </cell>
          <cell r="L122">
            <v>1.4999999999999999E-2</v>
          </cell>
        </row>
        <row r="123">
          <cell r="C123">
            <v>40179</v>
          </cell>
          <cell r="D123">
            <v>6.0320524178399997E-2</v>
          </cell>
          <cell r="E123">
            <v>5.0430000000000001</v>
          </cell>
          <cell r="F123">
            <v>0.1925</v>
          </cell>
          <cell r="G123">
            <v>-5.3999999999999999E-2</v>
          </cell>
          <cell r="H123">
            <v>1.4999999999999999E-2</v>
          </cell>
          <cell r="I123">
            <v>-4.0000000000000001E-3</v>
          </cell>
          <cell r="J123">
            <v>0.02</v>
          </cell>
          <cell r="K123">
            <v>2.35E-2</v>
          </cell>
          <cell r="L123">
            <v>1.4999999999999999E-2</v>
          </cell>
        </row>
        <row r="124">
          <cell r="C124">
            <v>40210</v>
          </cell>
          <cell r="D124">
            <v>6.0368654456169998E-2</v>
          </cell>
          <cell r="E124">
            <v>4.923</v>
          </cell>
          <cell r="F124">
            <v>0.1875</v>
          </cell>
          <cell r="G124">
            <v>-6.1500000000000006E-2</v>
          </cell>
          <cell r="H124">
            <v>1.4999999999999999E-2</v>
          </cell>
          <cell r="I124">
            <v>-4.0000000000000001E-3</v>
          </cell>
          <cell r="J124">
            <v>0.02</v>
          </cell>
          <cell r="K124">
            <v>2.35E-2</v>
          </cell>
          <cell r="L124">
            <v>1.4999999999999999E-2</v>
          </cell>
        </row>
        <row r="125">
          <cell r="C125">
            <v>40238</v>
          </cell>
          <cell r="D125">
            <v>6.0412126965785004E-2</v>
          </cell>
          <cell r="E125">
            <v>4.798</v>
          </cell>
          <cell r="F125">
            <v>0.185</v>
          </cell>
          <cell r="G125">
            <v>-6.1500000000000006E-2</v>
          </cell>
          <cell r="H125">
            <v>1.4999999999999999E-2</v>
          </cell>
          <cell r="I125">
            <v>-4.0000000000000001E-3</v>
          </cell>
          <cell r="J125">
            <v>0.02</v>
          </cell>
          <cell r="K125">
            <v>2.35E-2</v>
          </cell>
          <cell r="L125">
            <v>1.4999999999999999E-2</v>
          </cell>
        </row>
        <row r="126">
          <cell r="C126">
            <v>40269</v>
          </cell>
          <cell r="D126">
            <v>6.0460257245020001E-2</v>
          </cell>
          <cell r="E126">
            <v>4.6680000000000001</v>
          </cell>
          <cell r="F126">
            <v>0.185</v>
          </cell>
          <cell r="G126">
            <v>-6.2E-2</v>
          </cell>
          <cell r="H126">
            <v>1.7500000000000002E-2</v>
          </cell>
          <cell r="I126">
            <v>-4.4999990000000002E-3</v>
          </cell>
          <cell r="J126">
            <v>0.02</v>
          </cell>
          <cell r="K126">
            <v>1.3000000000000001E-2</v>
          </cell>
          <cell r="L126">
            <v>0.01</v>
          </cell>
        </row>
        <row r="127">
          <cell r="C127">
            <v>40299</v>
          </cell>
          <cell r="D127">
            <v>6.0506834935334999E-2</v>
          </cell>
          <cell r="E127">
            <v>4.6580000000000004</v>
          </cell>
          <cell r="F127">
            <v>0.185</v>
          </cell>
          <cell r="G127">
            <v>-6.2E-2</v>
          </cell>
          <cell r="H127">
            <v>1.7500000000000002E-2</v>
          </cell>
          <cell r="I127">
            <v>-4.4999990000000002E-3</v>
          </cell>
          <cell r="J127">
            <v>0.02</v>
          </cell>
          <cell r="K127">
            <v>1.3000000000000001E-2</v>
          </cell>
          <cell r="L127">
            <v>0.01</v>
          </cell>
        </row>
        <row r="128">
          <cell r="C128">
            <v>40330</v>
          </cell>
          <cell r="D128">
            <v>6.0554965216084E-2</v>
          </cell>
          <cell r="E128">
            <v>4.6779999999999999</v>
          </cell>
          <cell r="F128">
            <v>0.185</v>
          </cell>
          <cell r="G128">
            <v>-6.2E-2</v>
          </cell>
          <cell r="H128">
            <v>1.7500000000000002E-2</v>
          </cell>
          <cell r="I128">
            <v>-4.4999990000000002E-3</v>
          </cell>
          <cell r="J128">
            <v>0.02</v>
          </cell>
          <cell r="K128">
            <v>1.3000000000000001E-2</v>
          </cell>
          <cell r="L128">
            <v>0.01</v>
          </cell>
        </row>
        <row r="129">
          <cell r="C129">
            <v>40360</v>
          </cell>
          <cell r="D129">
            <v>6.0601542907864001E-2</v>
          </cell>
          <cell r="E129">
            <v>4.6989999999999998</v>
          </cell>
          <cell r="F129">
            <v>0.185</v>
          </cell>
          <cell r="G129">
            <v>-6.2E-2</v>
          </cell>
          <cell r="H129">
            <v>1.7500000000000002E-2</v>
          </cell>
          <cell r="I129">
            <v>-4.4999990000000002E-3</v>
          </cell>
          <cell r="J129">
            <v>0.02</v>
          </cell>
          <cell r="K129">
            <v>1.3000000000000001E-2</v>
          </cell>
          <cell r="L129">
            <v>0.01</v>
          </cell>
        </row>
        <row r="130">
          <cell r="C130">
            <v>40391</v>
          </cell>
          <cell r="D130">
            <v>6.0649673190126999E-2</v>
          </cell>
          <cell r="E130">
            <v>4.7229999999999999</v>
          </cell>
          <cell r="F130">
            <v>0.185</v>
          </cell>
          <cell r="G130">
            <v>-6.2E-2</v>
          </cell>
          <cell r="H130">
            <v>1.7500000000000002E-2</v>
          </cell>
          <cell r="I130">
            <v>-4.4999990000000002E-3</v>
          </cell>
          <cell r="J130">
            <v>0.02</v>
          </cell>
          <cell r="K130">
            <v>1.3000000000000001E-2</v>
          </cell>
          <cell r="L130">
            <v>0.01</v>
          </cell>
        </row>
        <row r="131">
          <cell r="C131">
            <v>40422</v>
          </cell>
          <cell r="D131">
            <v>6.0697803473159999E-2</v>
          </cell>
          <cell r="E131">
            <v>4.7330000000000005</v>
          </cell>
          <cell r="F131">
            <v>0.185</v>
          </cell>
          <cell r="G131">
            <v>-6.2E-2</v>
          </cell>
          <cell r="H131">
            <v>1.7500000000000002E-2</v>
          </cell>
          <cell r="I131">
            <v>-4.4999990000000002E-3</v>
          </cell>
          <cell r="J131">
            <v>0.02</v>
          </cell>
          <cell r="K131">
            <v>1.3000000000000001E-2</v>
          </cell>
          <cell r="L131">
            <v>0.01</v>
          </cell>
        </row>
        <row r="132">
          <cell r="C132">
            <v>40452</v>
          </cell>
          <cell r="D132">
            <v>6.0744381167149995E-2</v>
          </cell>
          <cell r="E132">
            <v>4.7629999999999999</v>
          </cell>
          <cell r="F132">
            <v>0.185</v>
          </cell>
          <cell r="G132">
            <v>-6.2E-2</v>
          </cell>
          <cell r="H132">
            <v>1.7500000000000002E-2</v>
          </cell>
          <cell r="I132">
            <v>-4.4999990000000002E-3</v>
          </cell>
          <cell r="J132">
            <v>0.02</v>
          </cell>
          <cell r="K132">
            <v>1.3000000000000001E-2</v>
          </cell>
          <cell r="L132">
            <v>0.01</v>
          </cell>
        </row>
        <row r="133">
          <cell r="C133">
            <v>40483</v>
          </cell>
          <cell r="D133">
            <v>6.0792511451697E-2</v>
          </cell>
          <cell r="E133">
            <v>4.9030000000000005</v>
          </cell>
          <cell r="F133">
            <v>0.185</v>
          </cell>
          <cell r="G133">
            <v>-5.9500000000000004E-2</v>
          </cell>
          <cell r="H133">
            <v>1.7500000000000002E-2</v>
          </cell>
          <cell r="I133">
            <v>-2E-3</v>
          </cell>
          <cell r="J133">
            <v>0.02</v>
          </cell>
          <cell r="K133">
            <v>2.35E-2</v>
          </cell>
          <cell r="L133">
            <v>1.4999999999999999E-2</v>
          </cell>
        </row>
        <row r="134">
          <cell r="C134">
            <v>40513</v>
          </cell>
          <cell r="D134">
            <v>6.0839089147150999E-2</v>
          </cell>
          <cell r="E134">
            <v>5.0430000000000001</v>
          </cell>
          <cell r="F134">
            <v>0.185</v>
          </cell>
          <cell r="G134">
            <v>-5.9500000000000004E-2</v>
          </cell>
          <cell r="H134">
            <v>1.7500000000000002E-2</v>
          </cell>
          <cell r="I134">
            <v>-2E-3</v>
          </cell>
          <cell r="J134">
            <v>0.02</v>
          </cell>
          <cell r="K134">
            <v>2.35E-2</v>
          </cell>
          <cell r="L134">
            <v>1.4999999999999999E-2</v>
          </cell>
        </row>
        <row r="135">
          <cell r="C135">
            <v>40544</v>
          </cell>
          <cell r="D135">
            <v>6.0887219433212E-2</v>
          </cell>
          <cell r="E135">
            <v>5.1130000000000004</v>
          </cell>
          <cell r="F135">
            <v>0.185</v>
          </cell>
          <cell r="G135">
            <v>-5.2000000000000005E-2</v>
          </cell>
          <cell r="H135">
            <v>1.4999999999999999E-2</v>
          </cell>
          <cell r="I135">
            <v>-2E-3</v>
          </cell>
          <cell r="J135">
            <v>0.02</v>
          </cell>
          <cell r="K135">
            <v>2.35E-2</v>
          </cell>
          <cell r="L135">
            <v>1.4999999999999999E-2</v>
          </cell>
        </row>
        <row r="136">
          <cell r="C136">
            <v>40575</v>
          </cell>
          <cell r="D136">
            <v>6.0935349720041998E-2</v>
          </cell>
          <cell r="E136">
            <v>4.9930000000000003</v>
          </cell>
          <cell r="F136">
            <v>0.185</v>
          </cell>
          <cell r="G136">
            <v>-5.9500000000000004E-2</v>
          </cell>
          <cell r="H136">
            <v>1.4999999999999999E-2</v>
          </cell>
          <cell r="I136">
            <v>-2E-3</v>
          </cell>
          <cell r="J136">
            <v>0.02</v>
          </cell>
          <cell r="K136">
            <v>2.35E-2</v>
          </cell>
          <cell r="L136">
            <v>1.4999999999999999E-2</v>
          </cell>
        </row>
        <row r="137">
          <cell r="C137">
            <v>40603</v>
          </cell>
          <cell r="D137">
            <v>6.0969462180932001E-2</v>
          </cell>
          <cell r="E137">
            <v>4.8680000000000003</v>
          </cell>
          <cell r="F137">
            <v>0.18</v>
          </cell>
          <cell r="G137">
            <v>-5.9500000000000004E-2</v>
          </cell>
          <cell r="H137">
            <v>1.4999999999999999E-2</v>
          </cell>
          <cell r="I137">
            <v>-2E-3</v>
          </cell>
          <cell r="J137">
            <v>0.02</v>
          </cell>
          <cell r="K137">
            <v>2.35E-2</v>
          </cell>
          <cell r="L137">
            <v>1.4999999999999999E-2</v>
          </cell>
        </row>
        <row r="138">
          <cell r="C138">
            <v>40634</v>
          </cell>
          <cell r="D138">
            <v>6.0998248351248001E-2</v>
          </cell>
          <cell r="E138">
            <v>4.7380000000000004</v>
          </cell>
          <cell r="F138">
            <v>0.18</v>
          </cell>
          <cell r="G138">
            <v>-0.06</v>
          </cell>
          <cell r="H138">
            <v>1.7500000000000002E-2</v>
          </cell>
          <cell r="I138">
            <v>-2.4999990000000001E-3</v>
          </cell>
          <cell r="J138">
            <v>0.02</v>
          </cell>
          <cell r="K138">
            <v>1.3000000000000001E-2</v>
          </cell>
          <cell r="L138">
            <v>0.01</v>
          </cell>
        </row>
        <row r="139">
          <cell r="C139">
            <v>40664</v>
          </cell>
          <cell r="D139">
            <v>6.1026105935687004E-2</v>
          </cell>
          <cell r="E139">
            <v>4.7280000000000006</v>
          </cell>
          <cell r="F139">
            <v>0.18</v>
          </cell>
          <cell r="G139">
            <v>-0.06</v>
          </cell>
          <cell r="H139">
            <v>1.7500000000000002E-2</v>
          </cell>
          <cell r="I139">
            <v>-2.4999990000000001E-3</v>
          </cell>
          <cell r="J139">
            <v>0.02</v>
          </cell>
          <cell r="K139">
            <v>1.3000000000000001E-2</v>
          </cell>
          <cell r="L139">
            <v>0.01</v>
          </cell>
        </row>
        <row r="140">
          <cell r="C140">
            <v>40695</v>
          </cell>
          <cell r="D140">
            <v>6.1054892106545001E-2</v>
          </cell>
          <cell r="E140">
            <v>4.7480000000000002</v>
          </cell>
          <cell r="F140">
            <v>0.18</v>
          </cell>
          <cell r="G140">
            <v>-0.06</v>
          </cell>
          <cell r="H140">
            <v>1.7500000000000002E-2</v>
          </cell>
          <cell r="I140">
            <v>-2.4999990000000001E-3</v>
          </cell>
          <cell r="J140">
            <v>0.02</v>
          </cell>
          <cell r="K140">
            <v>1.3000000000000001E-2</v>
          </cell>
          <cell r="L140">
            <v>0.01</v>
          </cell>
        </row>
        <row r="141">
          <cell r="C141">
            <v>40725</v>
          </cell>
          <cell r="D141">
            <v>6.1082749691507003E-2</v>
          </cell>
          <cell r="E141">
            <v>4.7690000000000001</v>
          </cell>
          <cell r="F141">
            <v>0.18</v>
          </cell>
          <cell r="G141">
            <v>-0.06</v>
          </cell>
          <cell r="H141">
            <v>1.7500000000000002E-2</v>
          </cell>
          <cell r="I141">
            <v>-2.4999990000000001E-3</v>
          </cell>
          <cell r="J141">
            <v>0.02</v>
          </cell>
          <cell r="K141">
            <v>1.3000000000000001E-2</v>
          </cell>
          <cell r="L141">
            <v>0.01</v>
          </cell>
        </row>
        <row r="142">
          <cell r="C142">
            <v>40756</v>
          </cell>
          <cell r="D142">
            <v>6.1111535862905998E-2</v>
          </cell>
          <cell r="E142">
            <v>4.7930000000000001</v>
          </cell>
          <cell r="F142">
            <v>0.18</v>
          </cell>
          <cell r="G142">
            <v>-0.06</v>
          </cell>
          <cell r="H142">
            <v>1.7500000000000002E-2</v>
          </cell>
          <cell r="I142">
            <v>-2.4999990000000001E-3</v>
          </cell>
          <cell r="J142">
            <v>0.02</v>
          </cell>
          <cell r="K142">
            <v>1.3000000000000001E-2</v>
          </cell>
          <cell r="L142">
            <v>0.01</v>
          </cell>
        </row>
        <row r="143">
          <cell r="C143">
            <v>40787</v>
          </cell>
          <cell r="D143">
            <v>6.1140322034581002E-2</v>
          </cell>
          <cell r="E143">
            <v>4.8029999999999999</v>
          </cell>
          <cell r="F143">
            <v>0.18</v>
          </cell>
          <cell r="G143">
            <v>-0.06</v>
          </cell>
          <cell r="H143">
            <v>1.7500000000000002E-2</v>
          </cell>
          <cell r="I143">
            <v>-2.4999990000000001E-3</v>
          </cell>
          <cell r="J143">
            <v>0.02</v>
          </cell>
          <cell r="K143">
            <v>1.3000000000000001E-2</v>
          </cell>
          <cell r="L143">
            <v>0.01</v>
          </cell>
        </row>
        <row r="144">
          <cell r="C144">
            <v>40817</v>
          </cell>
          <cell r="D144">
            <v>6.1168179620334003E-2</v>
          </cell>
          <cell r="E144">
            <v>4.8330000000000002</v>
          </cell>
          <cell r="F144">
            <v>0.18</v>
          </cell>
          <cell r="G144">
            <v>-0.06</v>
          </cell>
          <cell r="H144">
            <v>1.7500000000000002E-2</v>
          </cell>
          <cell r="I144">
            <v>-2.4999990000000001E-3</v>
          </cell>
          <cell r="J144">
            <v>0.02</v>
          </cell>
          <cell r="K144">
            <v>1.3000000000000001E-2</v>
          </cell>
          <cell r="L144">
            <v>0.01</v>
          </cell>
        </row>
        <row r="145">
          <cell r="C145">
            <v>40848</v>
          </cell>
          <cell r="D145">
            <v>6.1196965792549997E-2</v>
          </cell>
          <cell r="E145">
            <v>4.9729999999999999</v>
          </cell>
          <cell r="F145">
            <v>0.18</v>
          </cell>
          <cell r="G145">
            <v>-5.7500000000000002E-2</v>
          </cell>
          <cell r="H145">
            <v>1.7500000000000002E-2</v>
          </cell>
          <cell r="I145">
            <v>0</v>
          </cell>
          <cell r="J145">
            <v>0.02</v>
          </cell>
          <cell r="K145">
            <v>2.35E-2</v>
          </cell>
          <cell r="L145">
            <v>1.4999999999999999E-2</v>
          </cell>
        </row>
        <row r="146">
          <cell r="C146">
            <v>40878</v>
          </cell>
          <cell r="D146">
            <v>6.1224823378827002E-2</v>
          </cell>
          <cell r="E146">
            <v>5.1130000000000004</v>
          </cell>
          <cell r="F146">
            <v>0.18</v>
          </cell>
          <cell r="G146">
            <v>-5.7500000000000002E-2</v>
          </cell>
          <cell r="H146">
            <v>1.7500000000000002E-2</v>
          </cell>
          <cell r="I146">
            <v>0</v>
          </cell>
          <cell r="J146">
            <v>0.02</v>
          </cell>
          <cell r="K146">
            <v>2.35E-2</v>
          </cell>
          <cell r="L146">
            <v>1.4999999999999999E-2</v>
          </cell>
        </row>
        <row r="147">
          <cell r="C147">
            <v>40909</v>
          </cell>
          <cell r="D147">
            <v>6.1253609551585E-2</v>
          </cell>
          <cell r="E147">
            <v>5.1880000000000006</v>
          </cell>
          <cell r="F147">
            <v>0.18</v>
          </cell>
          <cell r="G147">
            <v>-0.05</v>
          </cell>
          <cell r="H147">
            <v>1.4999999999999999E-2</v>
          </cell>
          <cell r="I147">
            <v>0</v>
          </cell>
          <cell r="J147">
            <v>0.02</v>
          </cell>
          <cell r="K147">
            <v>2.35E-2</v>
          </cell>
          <cell r="L147">
            <v>1.4999999999999999E-2</v>
          </cell>
        </row>
        <row r="148">
          <cell r="C148">
            <v>40940</v>
          </cell>
          <cell r="D148">
            <v>6.1282395724616003E-2</v>
          </cell>
          <cell r="E148">
            <v>5.0680000000000005</v>
          </cell>
          <cell r="F148">
            <v>0.17499999999999999</v>
          </cell>
          <cell r="G148">
            <v>-5.7500000000000002E-2</v>
          </cell>
          <cell r="H148">
            <v>1.4999999999999999E-2</v>
          </cell>
          <cell r="I148">
            <v>0</v>
          </cell>
          <cell r="J148">
            <v>0.02</v>
          </cell>
          <cell r="K148">
            <v>2.35E-2</v>
          </cell>
          <cell r="L148">
            <v>1.4999999999999999E-2</v>
          </cell>
        </row>
        <row r="149">
          <cell r="C149">
            <v>40969</v>
          </cell>
          <cell r="D149">
            <v>6.1309324725444002E-2</v>
          </cell>
          <cell r="E149">
            <v>4.9430000000000005</v>
          </cell>
          <cell r="F149">
            <v>0.17</v>
          </cell>
          <cell r="G149">
            <v>-5.7500000000000002E-2</v>
          </cell>
          <cell r="H149">
            <v>1.4999999999999999E-2</v>
          </cell>
          <cell r="I149">
            <v>0</v>
          </cell>
          <cell r="J149">
            <v>0.02</v>
          </cell>
          <cell r="K149">
            <v>2.35E-2</v>
          </cell>
          <cell r="L149">
            <v>1.4999999999999999E-2</v>
          </cell>
        </row>
        <row r="150">
          <cell r="C150">
            <v>41000</v>
          </cell>
          <cell r="D150">
            <v>6.133811089901E-2</v>
          </cell>
          <cell r="E150">
            <v>4.8130000000000006</v>
          </cell>
          <cell r="F150">
            <v>0.17</v>
          </cell>
          <cell r="G150">
            <v>-5.8000000000000003E-2</v>
          </cell>
          <cell r="H150">
            <v>1.7500000000000002E-2</v>
          </cell>
          <cell r="I150">
            <v>4.9999999999999405E-4</v>
          </cell>
          <cell r="J150">
            <v>0.02</v>
          </cell>
          <cell r="K150">
            <v>1.3000000000000001E-2</v>
          </cell>
          <cell r="L150">
            <v>0.01</v>
          </cell>
        </row>
        <row r="151">
          <cell r="C151">
            <v>41030</v>
          </cell>
          <cell r="D151">
            <v>6.1365968486593002E-2</v>
          </cell>
          <cell r="E151">
            <v>4.8029999999999999</v>
          </cell>
          <cell r="F151">
            <v>0.17</v>
          </cell>
          <cell r="G151">
            <v>-5.8000000000000003E-2</v>
          </cell>
          <cell r="H151">
            <v>1.7500000000000002E-2</v>
          </cell>
          <cell r="I151">
            <v>4.9999999999999405E-4</v>
          </cell>
          <cell r="J151">
            <v>0.02</v>
          </cell>
          <cell r="K151">
            <v>1.3000000000000001E-2</v>
          </cell>
          <cell r="L151">
            <v>0.01</v>
          </cell>
        </row>
        <row r="152">
          <cell r="C152">
            <v>41061</v>
          </cell>
          <cell r="D152">
            <v>6.1394754660698998E-2</v>
          </cell>
          <cell r="E152">
            <v>4.8230000000000004</v>
          </cell>
          <cell r="F152">
            <v>0.17</v>
          </cell>
          <cell r="G152">
            <v>-5.8000000000000003E-2</v>
          </cell>
          <cell r="H152">
            <v>1.7500000000000002E-2</v>
          </cell>
          <cell r="I152">
            <v>4.9999999999999405E-4</v>
          </cell>
          <cell r="J152">
            <v>0.02</v>
          </cell>
          <cell r="K152">
            <v>1.3000000000000001E-2</v>
          </cell>
          <cell r="L152">
            <v>0.01</v>
          </cell>
        </row>
        <row r="153">
          <cell r="C153">
            <v>41091</v>
          </cell>
          <cell r="D153">
            <v>6.1422612248805998E-2</v>
          </cell>
          <cell r="E153">
            <v>4.8440000000000003</v>
          </cell>
          <cell r="F153">
            <v>0.17</v>
          </cell>
          <cell r="G153">
            <v>-5.8000000000000003E-2</v>
          </cell>
          <cell r="H153">
            <v>1.7500000000000002E-2</v>
          </cell>
          <cell r="I153">
            <v>4.9999999999999405E-4</v>
          </cell>
          <cell r="J153">
            <v>0.02</v>
          </cell>
          <cell r="K153">
            <v>1.3000000000000001E-2</v>
          </cell>
          <cell r="L153">
            <v>0.01</v>
          </cell>
        </row>
        <row r="154">
          <cell r="C154">
            <v>41122</v>
          </cell>
          <cell r="D154">
            <v>6.1451398423452999E-2</v>
          </cell>
          <cell r="E154">
            <v>4.8680000000000003</v>
          </cell>
          <cell r="F154">
            <v>0.17</v>
          </cell>
          <cell r="G154">
            <v>-5.8000000000000003E-2</v>
          </cell>
          <cell r="H154">
            <v>1.7500000000000002E-2</v>
          </cell>
          <cell r="I154">
            <v>4.9999999999999405E-4</v>
          </cell>
          <cell r="J154">
            <v>0.02</v>
          </cell>
          <cell r="K154">
            <v>1.3000000000000001E-2</v>
          </cell>
          <cell r="L154">
            <v>0.01</v>
          </cell>
        </row>
        <row r="155">
          <cell r="C155">
            <v>41153</v>
          </cell>
          <cell r="D155">
            <v>6.1480184598376002E-2</v>
          </cell>
          <cell r="E155">
            <v>4.8780000000000001</v>
          </cell>
          <cell r="F155">
            <v>0.17</v>
          </cell>
          <cell r="G155">
            <v>-5.8000000000000003E-2</v>
          </cell>
          <cell r="H155">
            <v>1.7500000000000002E-2</v>
          </cell>
          <cell r="I155">
            <v>4.9999999999999405E-4</v>
          </cell>
          <cell r="J155">
            <v>0.02</v>
          </cell>
          <cell r="K155">
            <v>1.3000000000000001E-2</v>
          </cell>
          <cell r="L155">
            <v>0.01</v>
          </cell>
        </row>
        <row r="156">
          <cell r="C156">
            <v>41183</v>
          </cell>
          <cell r="D156">
            <v>6.1508042187274001E-2</v>
          </cell>
          <cell r="E156">
            <v>4.9080000000000004</v>
          </cell>
          <cell r="F156">
            <v>0.17</v>
          </cell>
          <cell r="G156">
            <v>-5.8000000000000003E-2</v>
          </cell>
          <cell r="H156">
            <v>1.7500000000000002E-2</v>
          </cell>
          <cell r="I156">
            <v>4.9999999999999405E-4</v>
          </cell>
          <cell r="J156">
            <v>0.02</v>
          </cell>
          <cell r="K156">
            <v>1.3000000000000001E-2</v>
          </cell>
          <cell r="L156">
            <v>0.01</v>
          </cell>
        </row>
        <row r="157">
          <cell r="C157">
            <v>41214</v>
          </cell>
          <cell r="D157">
            <v>6.1536828362738001E-2</v>
          </cell>
          <cell r="E157">
            <v>5.048</v>
          </cell>
          <cell r="F157">
            <v>0.17</v>
          </cell>
          <cell r="G157">
            <v>-5.5500000000000001E-2</v>
          </cell>
          <cell r="H157">
            <v>1.7500000000000002E-2</v>
          </cell>
          <cell r="I157">
            <v>2E-3</v>
          </cell>
          <cell r="J157">
            <v>0.02</v>
          </cell>
          <cell r="K157">
            <v>2.35E-2</v>
          </cell>
          <cell r="L157">
            <v>1.4999999999999999E-2</v>
          </cell>
        </row>
        <row r="158">
          <cell r="C158">
            <v>41244</v>
          </cell>
          <cell r="D158">
            <v>6.1564685952158998E-2</v>
          </cell>
          <cell r="E158">
            <v>5.1880000000000006</v>
          </cell>
          <cell r="F158">
            <v>0.17</v>
          </cell>
          <cell r="G158">
            <v>-5.5500000000000001E-2</v>
          </cell>
          <cell r="H158">
            <v>1.7500000000000002E-2</v>
          </cell>
          <cell r="I158">
            <v>2E-3</v>
          </cell>
          <cell r="J158">
            <v>0.02</v>
          </cell>
          <cell r="K158">
            <v>2.35E-2</v>
          </cell>
          <cell r="L158">
            <v>1.4999999999999999E-2</v>
          </cell>
        </row>
        <row r="159">
          <cell r="C159">
            <v>41275</v>
          </cell>
          <cell r="D159">
            <v>6.1593472128164004E-2</v>
          </cell>
          <cell r="E159">
            <v>5.2680000000000007</v>
          </cell>
          <cell r="F159">
            <v>0.17</v>
          </cell>
          <cell r="G159">
            <v>-4.8000000000000001E-2</v>
          </cell>
          <cell r="H159">
            <v>1.4999999999999999E-2</v>
          </cell>
          <cell r="I159">
            <v>2E-3</v>
          </cell>
          <cell r="J159">
            <v>0.02</v>
          </cell>
          <cell r="K159">
            <v>2.35E-2</v>
          </cell>
          <cell r="L159">
            <v>1.4999999999999999E-2</v>
          </cell>
        </row>
        <row r="160">
          <cell r="C160">
            <v>41306</v>
          </cell>
          <cell r="D160">
            <v>6.1622258304445003E-2</v>
          </cell>
          <cell r="E160">
            <v>5.1480000000000006</v>
          </cell>
          <cell r="F160">
            <v>0.17</v>
          </cell>
          <cell r="G160">
            <v>-5.5500000000000001E-2</v>
          </cell>
          <cell r="H160">
            <v>1.4999999999999999E-2</v>
          </cell>
          <cell r="I160">
            <v>2E-3</v>
          </cell>
          <cell r="J160">
            <v>0.02</v>
          </cell>
          <cell r="K160">
            <v>2.35E-2</v>
          </cell>
          <cell r="L160">
            <v>1.4999999999999999E-2</v>
          </cell>
        </row>
        <row r="161">
          <cell r="C161">
            <v>41334</v>
          </cell>
          <cell r="D161">
            <v>6.1648258721968004E-2</v>
          </cell>
          <cell r="E161">
            <v>5.0230000000000006</v>
          </cell>
          <cell r="F161">
            <v>0.17</v>
          </cell>
          <cell r="G161">
            <v>-5.5500000000000001E-2</v>
          </cell>
          <cell r="H161">
            <v>1.4999999999999999E-2</v>
          </cell>
          <cell r="I161">
            <v>2E-3</v>
          </cell>
          <cell r="J161">
            <v>0.02</v>
          </cell>
          <cell r="K161">
            <v>2.35E-2</v>
          </cell>
          <cell r="L161">
            <v>1.4999999999999999E-2</v>
          </cell>
        </row>
        <row r="162">
          <cell r="C162">
            <v>41365</v>
          </cell>
          <cell r="D162">
            <v>6.1677044898772002E-2</v>
          </cell>
          <cell r="E162">
            <v>4.8929999999999998</v>
          </cell>
          <cell r="F162">
            <v>0.17</v>
          </cell>
          <cell r="G162">
            <v>-5.6000000000000001E-2</v>
          </cell>
          <cell r="H162">
            <v>1.7500000000000002E-2</v>
          </cell>
          <cell r="I162">
            <v>1.5E-3</v>
          </cell>
          <cell r="J162">
            <v>0.02</v>
          </cell>
          <cell r="K162">
            <v>1.3000000000000001E-2</v>
          </cell>
          <cell r="L162">
            <v>0.01</v>
          </cell>
        </row>
        <row r="163">
          <cell r="C163">
            <v>41395</v>
          </cell>
          <cell r="D163">
            <v>6.1704902489489996E-2</v>
          </cell>
          <cell r="E163">
            <v>4.883</v>
          </cell>
          <cell r="F163">
            <v>0.17</v>
          </cell>
          <cell r="G163">
            <v>-5.6000000000000001E-2</v>
          </cell>
          <cell r="H163">
            <v>1.7500000000000002E-2</v>
          </cell>
          <cell r="I163">
            <v>1.5E-3</v>
          </cell>
          <cell r="J163">
            <v>0.02</v>
          </cell>
          <cell r="K163">
            <v>1.3000000000000001E-2</v>
          </cell>
          <cell r="L163">
            <v>0.01</v>
          </cell>
        </row>
        <row r="164">
          <cell r="C164">
            <v>41426</v>
          </cell>
          <cell r="D164">
            <v>6.1733688666835998E-2</v>
          </cell>
          <cell r="E164">
            <v>4.9030000000000005</v>
          </cell>
          <cell r="F164">
            <v>0.17</v>
          </cell>
          <cell r="G164">
            <v>-5.6000000000000001E-2</v>
          </cell>
          <cell r="H164">
            <v>1.7500000000000002E-2</v>
          </cell>
          <cell r="I164">
            <v>1.5E-3</v>
          </cell>
          <cell r="J164">
            <v>0.02</v>
          </cell>
          <cell r="K164">
            <v>1.3000000000000001E-2</v>
          </cell>
          <cell r="L164">
            <v>0.01</v>
          </cell>
        </row>
        <row r="165">
          <cell r="C165">
            <v>41456</v>
          </cell>
          <cell r="D165">
            <v>6.1761546258077005E-2</v>
          </cell>
          <cell r="E165">
            <v>4.9240000000000004</v>
          </cell>
          <cell r="F165">
            <v>0.17</v>
          </cell>
          <cell r="G165">
            <v>-5.6000000000000001E-2</v>
          </cell>
          <cell r="H165">
            <v>1.7500000000000002E-2</v>
          </cell>
          <cell r="I165">
            <v>1.5E-3</v>
          </cell>
          <cell r="J165">
            <v>0.02</v>
          </cell>
          <cell r="K165">
            <v>1.3000000000000001E-2</v>
          </cell>
          <cell r="L165">
            <v>0.01</v>
          </cell>
        </row>
        <row r="166">
          <cell r="C166">
            <v>41487</v>
          </cell>
          <cell r="D166">
            <v>6.1790332435964004E-2</v>
          </cell>
          <cell r="E166">
            <v>4.9480000000000004</v>
          </cell>
          <cell r="F166">
            <v>0.17</v>
          </cell>
          <cell r="G166">
            <v>-5.6000000000000001E-2</v>
          </cell>
          <cell r="H166">
            <v>1.7500000000000002E-2</v>
          </cell>
          <cell r="I166">
            <v>1.5E-3</v>
          </cell>
          <cell r="J166">
            <v>0.02</v>
          </cell>
          <cell r="K166">
            <v>1.3000000000000001E-2</v>
          </cell>
          <cell r="L166">
            <v>0.01</v>
          </cell>
        </row>
        <row r="167">
          <cell r="C167">
            <v>41518</v>
          </cell>
          <cell r="D167">
            <v>6.1819118614126999E-2</v>
          </cell>
          <cell r="E167">
            <v>4.9580000000000002</v>
          </cell>
          <cell r="F167">
            <v>0.17</v>
          </cell>
          <cell r="G167">
            <v>-5.6000000000000001E-2</v>
          </cell>
          <cell r="H167">
            <v>1.7500000000000002E-2</v>
          </cell>
          <cell r="I167">
            <v>1.5E-3</v>
          </cell>
          <cell r="J167">
            <v>0.02</v>
          </cell>
          <cell r="K167">
            <v>1.3000000000000001E-2</v>
          </cell>
          <cell r="L167">
            <v>0.01</v>
          </cell>
        </row>
        <row r="168">
          <cell r="C168">
            <v>41548</v>
          </cell>
          <cell r="D168">
            <v>6.1846976206157998E-2</v>
          </cell>
          <cell r="E168">
            <v>4.9880000000000004</v>
          </cell>
          <cell r="F168">
            <v>0.17</v>
          </cell>
          <cell r="G168">
            <v>-5.6000000000000001E-2</v>
          </cell>
          <cell r="H168">
            <v>1.7500000000000002E-2</v>
          </cell>
          <cell r="I168">
            <v>1.5E-3</v>
          </cell>
          <cell r="J168">
            <v>0.02</v>
          </cell>
          <cell r="K168">
            <v>1.3000000000000001E-2</v>
          </cell>
          <cell r="L168">
            <v>0.01</v>
          </cell>
        </row>
        <row r="169">
          <cell r="C169">
            <v>41579</v>
          </cell>
          <cell r="D169">
            <v>6.1875762384862004E-2</v>
          </cell>
          <cell r="E169">
            <v>5.1280000000000001</v>
          </cell>
          <cell r="F169">
            <v>0.17</v>
          </cell>
          <cell r="G169">
            <v>-5.3500000000000006E-2</v>
          </cell>
          <cell r="H169">
            <v>1.7500000000000002E-2</v>
          </cell>
          <cell r="I169">
            <v>4.0000000000000001E-3</v>
          </cell>
          <cell r="J169">
            <v>0.02</v>
          </cell>
          <cell r="K169">
            <v>2.35E-2</v>
          </cell>
          <cell r="L169">
            <v>1.4999999999999999E-2</v>
          </cell>
        </row>
        <row r="170">
          <cell r="C170">
            <v>41609</v>
          </cell>
          <cell r="D170">
            <v>6.1903619977417002E-2</v>
          </cell>
          <cell r="E170">
            <v>5.2680000000000007</v>
          </cell>
          <cell r="F170">
            <v>0.17</v>
          </cell>
          <cell r="G170">
            <v>-5.3500000000000006E-2</v>
          </cell>
          <cell r="H170">
            <v>1.7500000000000002E-2</v>
          </cell>
          <cell r="I170">
            <v>4.0000000000000001E-3</v>
          </cell>
          <cell r="J170">
            <v>0.02</v>
          </cell>
          <cell r="K170">
            <v>2.35E-2</v>
          </cell>
          <cell r="L170">
            <v>1.4999999999999999E-2</v>
          </cell>
        </row>
        <row r="171">
          <cell r="C171">
            <v>41640</v>
          </cell>
          <cell r="D171">
            <v>6.1932406156661998E-2</v>
          </cell>
          <cell r="E171">
            <v>5.3530000000000006</v>
          </cell>
          <cell r="F171">
            <v>0.17</v>
          </cell>
          <cell r="G171">
            <v>-4.5999999999999999E-2</v>
          </cell>
          <cell r="H171">
            <v>1.4999999999999999E-2</v>
          </cell>
          <cell r="I171">
            <v>4.0000000000000001E-3</v>
          </cell>
          <cell r="J171">
            <v>0.02</v>
          </cell>
          <cell r="K171">
            <v>2.35E-2</v>
          </cell>
          <cell r="L171">
            <v>1.4999999999999999E-2</v>
          </cell>
        </row>
        <row r="172">
          <cell r="C172">
            <v>41671</v>
          </cell>
          <cell r="D172">
            <v>6.1961192336182004E-2</v>
          </cell>
          <cell r="E172">
            <v>5.2330000000000005</v>
          </cell>
          <cell r="F172">
            <v>0.17</v>
          </cell>
          <cell r="G172">
            <v>-5.3500000000000006E-2</v>
          </cell>
          <cell r="H172">
            <v>1.4999999999999999E-2</v>
          </cell>
          <cell r="I172">
            <v>4.0000000000000001E-3</v>
          </cell>
          <cell r="J172">
            <v>0.02</v>
          </cell>
          <cell r="K172">
            <v>2.35E-2</v>
          </cell>
          <cell r="L172">
            <v>1.4999999999999999E-2</v>
          </cell>
        </row>
        <row r="173">
          <cell r="C173">
            <v>41699</v>
          </cell>
          <cell r="D173">
            <v>6.1987192756628999E-2</v>
          </cell>
          <cell r="E173">
            <v>5.1080000000000005</v>
          </cell>
          <cell r="F173">
            <v>0.17</v>
          </cell>
          <cell r="G173">
            <v>-5.3500000000000006E-2</v>
          </cell>
          <cell r="H173">
            <v>1.4999999999999999E-2</v>
          </cell>
          <cell r="I173">
            <v>4.0000000000000001E-3</v>
          </cell>
          <cell r="J173">
            <v>0.02</v>
          </cell>
          <cell r="K173">
            <v>2.35E-2</v>
          </cell>
          <cell r="L173">
            <v>1.4999999999999999E-2</v>
          </cell>
        </row>
        <row r="174">
          <cell r="C174">
            <v>41730</v>
          </cell>
          <cell r="D174">
            <v>6.2015978936673002E-2</v>
          </cell>
          <cell r="E174">
            <v>4.9780000000000006</v>
          </cell>
          <cell r="F174">
            <v>0.17</v>
          </cell>
          <cell r="G174">
            <v>-5.3999999999999999E-2</v>
          </cell>
          <cell r="H174">
            <v>1.7500000000000002E-2</v>
          </cell>
          <cell r="I174">
            <v>3.5000000000000001E-3</v>
          </cell>
          <cell r="J174">
            <v>0.02</v>
          </cell>
          <cell r="K174">
            <v>1.3000000000000001E-2</v>
          </cell>
          <cell r="L174">
            <v>0.01</v>
          </cell>
        </row>
        <row r="175">
          <cell r="C175">
            <v>41760</v>
          </cell>
          <cell r="D175">
            <v>6.2043836530525004E-2</v>
          </cell>
          <cell r="E175">
            <v>4.968</v>
          </cell>
          <cell r="F175">
            <v>0.17</v>
          </cell>
          <cell r="G175">
            <v>-5.3999999999999999E-2</v>
          </cell>
          <cell r="H175">
            <v>1.7500000000000002E-2</v>
          </cell>
          <cell r="I175">
            <v>3.5000000000000001E-3</v>
          </cell>
          <cell r="J175">
            <v>0.02</v>
          </cell>
          <cell r="K175">
            <v>1.3000000000000001E-2</v>
          </cell>
          <cell r="L175">
            <v>0.01</v>
          </cell>
        </row>
        <row r="176">
          <cell r="C176">
            <v>41791</v>
          </cell>
          <cell r="D176">
            <v>6.2072622711108999E-2</v>
          </cell>
          <cell r="E176">
            <v>4.9880000000000004</v>
          </cell>
          <cell r="F176">
            <v>0.17</v>
          </cell>
          <cell r="G176">
            <v>-5.3999999999999999E-2</v>
          </cell>
          <cell r="H176">
            <v>1.7500000000000002E-2</v>
          </cell>
          <cell r="I176">
            <v>3.5000000000000001E-3</v>
          </cell>
          <cell r="J176">
            <v>0.02</v>
          </cell>
          <cell r="K176">
            <v>1.3000000000000001E-2</v>
          </cell>
          <cell r="L176">
            <v>0.01</v>
          </cell>
        </row>
        <row r="177">
          <cell r="C177">
            <v>41821</v>
          </cell>
          <cell r="D177">
            <v>6.2100480305484998E-2</v>
          </cell>
          <cell r="E177">
            <v>5.0090000000000003</v>
          </cell>
          <cell r="F177">
            <v>0.17</v>
          </cell>
          <cell r="G177">
            <v>-5.3999999999999999E-2</v>
          </cell>
          <cell r="H177">
            <v>1.7500000000000002E-2</v>
          </cell>
          <cell r="I177">
            <v>3.5000000000000001E-3</v>
          </cell>
          <cell r="J177">
            <v>0.02</v>
          </cell>
          <cell r="K177">
            <v>1.3000000000000001E-2</v>
          </cell>
          <cell r="L177">
            <v>0.01</v>
          </cell>
        </row>
        <row r="178">
          <cell r="C178">
            <v>41852</v>
          </cell>
          <cell r="D178">
            <v>6.2129266486611004E-2</v>
          </cell>
          <cell r="E178">
            <v>5.0330000000000004</v>
          </cell>
          <cell r="F178">
            <v>0.17</v>
          </cell>
          <cell r="G178">
            <v>-5.3999999999999999E-2</v>
          </cell>
          <cell r="H178">
            <v>1.7500000000000002E-2</v>
          </cell>
          <cell r="I178">
            <v>3.5000000000000001E-3</v>
          </cell>
          <cell r="J178">
            <v>0.02</v>
          </cell>
          <cell r="K178">
            <v>1.3000000000000001E-2</v>
          </cell>
          <cell r="L178">
            <v>0.01</v>
          </cell>
        </row>
        <row r="179">
          <cell r="C179">
            <v>41883</v>
          </cell>
          <cell r="D179">
            <v>6.2158052668011998E-2</v>
          </cell>
          <cell r="E179">
            <v>5.0430000000000001</v>
          </cell>
          <cell r="F179">
            <v>0.17</v>
          </cell>
          <cell r="G179">
            <v>-5.3999999999999999E-2</v>
          </cell>
          <cell r="H179">
            <v>1.7500000000000002E-2</v>
          </cell>
          <cell r="I179">
            <v>3.5000000000000001E-3</v>
          </cell>
          <cell r="J179">
            <v>0.02</v>
          </cell>
          <cell r="K179">
            <v>1.3000000000000001E-2</v>
          </cell>
          <cell r="L179">
            <v>0.01</v>
          </cell>
        </row>
        <row r="180">
          <cell r="C180">
            <v>41913</v>
          </cell>
          <cell r="D180">
            <v>6.2185910263178004E-2</v>
          </cell>
          <cell r="E180">
            <v>5.0730000000000004</v>
          </cell>
          <cell r="F180">
            <v>0.17</v>
          </cell>
          <cell r="G180">
            <v>-5.3999999999999999E-2</v>
          </cell>
          <cell r="H180">
            <v>1.7500000000000002E-2</v>
          </cell>
          <cell r="I180">
            <v>3.5000000000000001E-3</v>
          </cell>
          <cell r="J180">
            <v>0.02</v>
          </cell>
          <cell r="K180">
            <v>1.3000000000000001E-2</v>
          </cell>
          <cell r="L180">
            <v>0.01</v>
          </cell>
        </row>
        <row r="181">
          <cell r="C181">
            <v>41944</v>
          </cell>
          <cell r="D181">
            <v>6.2214696445119996E-2</v>
          </cell>
          <cell r="E181">
            <v>5.2130000000000001</v>
          </cell>
          <cell r="F181">
            <v>0.17</v>
          </cell>
          <cell r="G181">
            <v>-5.1500000000000004E-2</v>
          </cell>
          <cell r="H181">
            <v>1.7500000000000002E-2</v>
          </cell>
          <cell r="I181">
            <v>6.0000000000000001E-3</v>
          </cell>
          <cell r="J181">
            <v>0.02</v>
          </cell>
          <cell r="K181">
            <v>2.35E-2</v>
          </cell>
          <cell r="L181">
            <v>1.4999999999999999E-2</v>
          </cell>
        </row>
        <row r="182">
          <cell r="C182">
            <v>41974</v>
          </cell>
          <cell r="D182">
            <v>6.2242554040809001E-2</v>
          </cell>
          <cell r="E182">
            <v>5.3530000000000006</v>
          </cell>
          <cell r="F182">
            <v>0.17</v>
          </cell>
          <cell r="G182">
            <v>-5.1500000000000004E-2</v>
          </cell>
          <cell r="H182">
            <v>1.7500000000000002E-2</v>
          </cell>
          <cell r="I182">
            <v>6.0000000000000001E-3</v>
          </cell>
          <cell r="J182">
            <v>0.02</v>
          </cell>
          <cell r="K182">
            <v>2.35E-2</v>
          </cell>
          <cell r="L182">
            <v>1.4999999999999999E-2</v>
          </cell>
        </row>
        <row r="183">
          <cell r="C183">
            <v>42005</v>
          </cell>
          <cell r="D183">
            <v>6.2271340223293004E-2</v>
          </cell>
          <cell r="E183">
            <v>5.4430000000000005</v>
          </cell>
          <cell r="F183">
            <v>0.17</v>
          </cell>
          <cell r="G183">
            <v>-4.4000000000000004E-2</v>
          </cell>
          <cell r="H183">
            <v>1.4999999999999999E-2</v>
          </cell>
          <cell r="I183">
            <v>6.0000000000000001E-3</v>
          </cell>
          <cell r="J183">
            <v>0.02</v>
          </cell>
          <cell r="K183">
            <v>2.35E-2</v>
          </cell>
          <cell r="L183">
            <v>1.4999999999999999E-2</v>
          </cell>
        </row>
        <row r="184">
          <cell r="C184">
            <v>42036</v>
          </cell>
          <cell r="D184">
            <v>6.2300126406051003E-2</v>
          </cell>
          <cell r="E184">
            <v>5.3230000000000004</v>
          </cell>
          <cell r="F184">
            <v>0.17</v>
          </cell>
          <cell r="G184">
            <v>-5.1500000000000004E-2</v>
          </cell>
          <cell r="H184">
            <v>1.4999999999999999E-2</v>
          </cell>
          <cell r="I184">
            <v>6.0000000000000001E-3</v>
          </cell>
          <cell r="J184">
            <v>0.02</v>
          </cell>
          <cell r="K184">
            <v>2.35E-2</v>
          </cell>
          <cell r="L184">
            <v>1.4999999999999999E-2</v>
          </cell>
        </row>
        <row r="185">
          <cell r="C185">
            <v>42064</v>
          </cell>
          <cell r="D185">
            <v>6.2326126829424004E-2</v>
          </cell>
          <cell r="E185">
            <v>5.1980000000000004</v>
          </cell>
          <cell r="F185">
            <v>0.17</v>
          </cell>
          <cell r="G185">
            <v>-5.1500000000000004E-2</v>
          </cell>
          <cell r="H185">
            <v>1.4999999999999999E-2</v>
          </cell>
          <cell r="I185">
            <v>6.0000000000000001E-3</v>
          </cell>
          <cell r="J185">
            <v>0.02</v>
          </cell>
          <cell r="K185">
            <v>2.35E-2</v>
          </cell>
          <cell r="L185">
            <v>1.4999999999999999E-2</v>
          </cell>
        </row>
        <row r="186">
          <cell r="C186">
            <v>42095</v>
          </cell>
          <cell r="D186">
            <v>6.2354913012705002E-2</v>
          </cell>
          <cell r="E186">
            <v>5.0680000000000005</v>
          </cell>
          <cell r="F186">
            <v>0.17</v>
          </cell>
          <cell r="G186">
            <v>-5.2000000000000005E-2</v>
          </cell>
          <cell r="H186">
            <v>1.7500000000000002E-2</v>
          </cell>
          <cell r="I186">
            <v>5.5000000000000005E-3</v>
          </cell>
          <cell r="J186">
            <v>0.02</v>
          </cell>
          <cell r="K186">
            <v>1.3000000000000001E-2</v>
          </cell>
          <cell r="L186">
            <v>0.01</v>
          </cell>
        </row>
        <row r="187">
          <cell r="C187">
            <v>42125</v>
          </cell>
          <cell r="D187">
            <v>6.2382770609692002E-2</v>
          </cell>
          <cell r="E187">
            <v>5.0579999999999998</v>
          </cell>
          <cell r="F187">
            <v>0.17</v>
          </cell>
          <cell r="G187">
            <v>-5.2000000000000005E-2</v>
          </cell>
          <cell r="H187">
            <v>1.7500000000000002E-2</v>
          </cell>
          <cell r="I187">
            <v>5.5000000000000005E-3</v>
          </cell>
          <cell r="J187">
            <v>0.02</v>
          </cell>
          <cell r="K187">
            <v>1.3000000000000001E-2</v>
          </cell>
          <cell r="L187">
            <v>0.01</v>
          </cell>
        </row>
        <row r="188">
          <cell r="C188">
            <v>42156</v>
          </cell>
          <cell r="D188">
            <v>6.2411556793514004E-2</v>
          </cell>
          <cell r="E188">
            <v>5.0780000000000003</v>
          </cell>
          <cell r="F188">
            <v>0.17</v>
          </cell>
          <cell r="G188">
            <v>-5.2000000000000005E-2</v>
          </cell>
          <cell r="H188">
            <v>1.7500000000000002E-2</v>
          </cell>
          <cell r="I188">
            <v>5.5000000000000005E-3</v>
          </cell>
          <cell r="J188">
            <v>0.02</v>
          </cell>
          <cell r="K188">
            <v>1.3000000000000001E-2</v>
          </cell>
          <cell r="L188">
            <v>0.01</v>
          </cell>
        </row>
        <row r="189">
          <cell r="C189">
            <v>42186</v>
          </cell>
          <cell r="D189">
            <v>6.2439414391024003E-2</v>
          </cell>
          <cell r="E189">
            <v>5.0990000000000002</v>
          </cell>
          <cell r="F189">
            <v>0.17</v>
          </cell>
          <cell r="G189">
            <v>-5.2000000000000005E-2</v>
          </cell>
          <cell r="H189">
            <v>1.7500000000000002E-2</v>
          </cell>
          <cell r="I189">
            <v>5.5000000000000005E-3</v>
          </cell>
          <cell r="J189">
            <v>0.02</v>
          </cell>
          <cell r="K189">
            <v>1.3000000000000001E-2</v>
          </cell>
          <cell r="L189">
            <v>0.01</v>
          </cell>
        </row>
        <row r="190">
          <cell r="C190">
            <v>42217</v>
          </cell>
          <cell r="D190">
            <v>6.2468200575388003E-2</v>
          </cell>
          <cell r="E190">
            <v>5.1230000000000002</v>
          </cell>
          <cell r="F190">
            <v>0.17</v>
          </cell>
          <cell r="G190">
            <v>-5.2000000000000005E-2</v>
          </cell>
          <cell r="H190">
            <v>1.7500000000000002E-2</v>
          </cell>
          <cell r="I190">
            <v>5.5000000000000005E-3</v>
          </cell>
          <cell r="J190">
            <v>0.02</v>
          </cell>
          <cell r="K190">
            <v>1.3000000000000001E-2</v>
          </cell>
          <cell r="L190">
            <v>0.01</v>
          </cell>
        </row>
        <row r="191">
          <cell r="C191">
            <v>42248</v>
          </cell>
          <cell r="D191">
            <v>6.2496986760025998E-2</v>
          </cell>
          <cell r="E191">
            <v>5.133</v>
          </cell>
          <cell r="F191">
            <v>0.17</v>
          </cell>
          <cell r="G191">
            <v>-5.2000000000000005E-2</v>
          </cell>
          <cell r="H191">
            <v>1.7500000000000002E-2</v>
          </cell>
          <cell r="I191">
            <v>5.5000000000000005E-3</v>
          </cell>
          <cell r="J191">
            <v>0.02</v>
          </cell>
          <cell r="K191">
            <v>1.3000000000000001E-2</v>
          </cell>
          <cell r="L191">
            <v>0.01</v>
          </cell>
        </row>
        <row r="192">
          <cell r="C192">
            <v>42278</v>
          </cell>
          <cell r="D192">
            <v>6.2524844358326004E-2</v>
          </cell>
          <cell r="E192">
            <v>5.1630000000000003</v>
          </cell>
          <cell r="F192">
            <v>0.17</v>
          </cell>
          <cell r="G192">
            <v>-5.2000000000000005E-2</v>
          </cell>
          <cell r="H192">
            <v>1.7500000000000002E-2</v>
          </cell>
          <cell r="I192">
            <v>5.5000000000000005E-3</v>
          </cell>
          <cell r="J192">
            <v>0.02</v>
          </cell>
          <cell r="K192">
            <v>1.3000000000000001E-2</v>
          </cell>
          <cell r="L192">
            <v>0.01</v>
          </cell>
        </row>
        <row r="193">
          <cell r="C193">
            <v>42309</v>
          </cell>
          <cell r="D193">
            <v>6.2553630543506003E-2</v>
          </cell>
          <cell r="E193">
            <v>5.3029999999999999</v>
          </cell>
          <cell r="F193">
            <v>0.17</v>
          </cell>
          <cell r="G193">
            <v>-4.9500000000000002E-2</v>
          </cell>
          <cell r="H193">
            <v>1.7500000000000002E-2</v>
          </cell>
          <cell r="I193">
            <v>8.0000000000000002E-3</v>
          </cell>
          <cell r="J193">
            <v>0.02</v>
          </cell>
          <cell r="K193">
            <v>2.35E-2</v>
          </cell>
          <cell r="L193">
            <v>1.4999999999999999E-2</v>
          </cell>
        </row>
        <row r="194">
          <cell r="C194">
            <v>42339</v>
          </cell>
          <cell r="D194">
            <v>6.2581488142329E-2</v>
          </cell>
          <cell r="E194">
            <v>5.4430000000000005</v>
          </cell>
          <cell r="F194">
            <v>0.17</v>
          </cell>
          <cell r="G194">
            <v>-4.9500000000000002E-2</v>
          </cell>
          <cell r="H194">
            <v>1.7500000000000002E-2</v>
          </cell>
          <cell r="I194">
            <v>8.0000000000000002E-3</v>
          </cell>
          <cell r="J194">
            <v>0.02</v>
          </cell>
          <cell r="K194">
            <v>2.35E-2</v>
          </cell>
          <cell r="L194">
            <v>1.4999999999999999E-2</v>
          </cell>
        </row>
        <row r="195">
          <cell r="C195">
            <v>42370</v>
          </cell>
          <cell r="D195">
            <v>6.2610274328049997E-2</v>
          </cell>
          <cell r="E195">
            <v>5.5380000000000003</v>
          </cell>
          <cell r="F195">
            <v>0.17</v>
          </cell>
          <cell r="G195">
            <v>-4.2000000000000003E-2</v>
          </cell>
          <cell r="H195">
            <v>1.4999999999999999E-2</v>
          </cell>
          <cell r="I195">
            <v>8.0000000000000002E-3</v>
          </cell>
          <cell r="J195">
            <v>0.02</v>
          </cell>
          <cell r="K195">
            <v>2.35E-2</v>
          </cell>
          <cell r="L195">
            <v>1.4999999999999999E-2</v>
          </cell>
        </row>
        <row r="196">
          <cell r="C196">
            <v>42401</v>
          </cell>
          <cell r="D196">
            <v>6.2639060514045997E-2</v>
          </cell>
          <cell r="E196">
            <v>5.4180000000000001</v>
          </cell>
          <cell r="F196">
            <v>0.17</v>
          </cell>
          <cell r="G196">
            <v>-4.9500000000000002E-2</v>
          </cell>
          <cell r="H196">
            <v>1.4999999999999999E-2</v>
          </cell>
          <cell r="I196">
            <v>8.0000000000000002E-3</v>
          </cell>
          <cell r="J196">
            <v>0.02</v>
          </cell>
          <cell r="K196">
            <v>2.35E-2</v>
          </cell>
          <cell r="L196">
            <v>1.4999999999999999E-2</v>
          </cell>
        </row>
        <row r="197">
          <cell r="C197">
            <v>42430</v>
          </cell>
          <cell r="D197">
            <v>6.2665989527002003E-2</v>
          </cell>
          <cell r="E197">
            <v>5.2930000000000001</v>
          </cell>
          <cell r="F197">
            <v>0.17</v>
          </cell>
          <cell r="G197">
            <v>-4.9500000000000002E-2</v>
          </cell>
          <cell r="H197">
            <v>1.4999999999999999E-2</v>
          </cell>
          <cell r="I197">
            <v>8.0000000000000002E-3</v>
          </cell>
          <cell r="J197">
            <v>0.02</v>
          </cell>
          <cell r="K197">
            <v>2.35E-2</v>
          </cell>
          <cell r="L197">
            <v>1.4999999999999999E-2</v>
          </cell>
        </row>
        <row r="198">
          <cell r="C198">
            <v>42461</v>
          </cell>
          <cell r="D198">
            <v>6.2694775713529993E-2</v>
          </cell>
          <cell r="E198">
            <v>5.1630000000000003</v>
          </cell>
          <cell r="F198">
            <v>0.17</v>
          </cell>
          <cell r="G198">
            <v>-0.05</v>
          </cell>
          <cell r="H198">
            <v>1.7500000000000002E-2</v>
          </cell>
          <cell r="I198">
            <v>7.4999999999999997E-3</v>
          </cell>
          <cell r="J198">
            <v>0.02</v>
          </cell>
          <cell r="K198">
            <v>1.3000000000000001E-2</v>
          </cell>
          <cell r="L198">
            <v>0.01</v>
          </cell>
        </row>
        <row r="199">
          <cell r="C199">
            <v>42491</v>
          </cell>
          <cell r="D199">
            <v>6.2722633313658002E-2</v>
          </cell>
          <cell r="E199">
            <v>5.1530000000000005</v>
          </cell>
          <cell r="F199">
            <v>0.17</v>
          </cell>
          <cell r="G199">
            <v>-0.05</v>
          </cell>
          <cell r="H199">
            <v>1.7500000000000002E-2</v>
          </cell>
          <cell r="I199">
            <v>7.4999999999999997E-3</v>
          </cell>
          <cell r="J199">
            <v>0.02</v>
          </cell>
          <cell r="K199">
            <v>1.3000000000000001E-2</v>
          </cell>
          <cell r="L199">
            <v>0.01</v>
          </cell>
        </row>
        <row r="200">
          <cell r="C200">
            <v>42522</v>
          </cell>
          <cell r="D200">
            <v>6.2751419500727004E-2</v>
          </cell>
          <cell r="E200">
            <v>5.173</v>
          </cell>
          <cell r="F200">
            <v>0.17</v>
          </cell>
          <cell r="G200">
            <v>-0.05</v>
          </cell>
          <cell r="H200">
            <v>1.7500000000000002E-2</v>
          </cell>
          <cell r="I200">
            <v>7.4999999999999997E-3</v>
          </cell>
          <cell r="J200">
            <v>0.02</v>
          </cell>
          <cell r="K200">
            <v>1.3000000000000001E-2</v>
          </cell>
          <cell r="L200">
            <v>0.01</v>
          </cell>
        </row>
        <row r="201">
          <cell r="C201">
            <v>42552</v>
          </cell>
          <cell r="D201">
            <v>6.2779277101378997E-2</v>
          </cell>
          <cell r="E201">
            <v>5.194</v>
          </cell>
          <cell r="F201">
            <v>0.17</v>
          </cell>
          <cell r="G201">
            <v>-0.05</v>
          </cell>
          <cell r="H201">
            <v>1.7500000000000002E-2</v>
          </cell>
          <cell r="I201">
            <v>7.4999999999999997E-3</v>
          </cell>
          <cell r="J201">
            <v>0.02</v>
          </cell>
          <cell r="K201">
            <v>1.3000000000000001E-2</v>
          </cell>
          <cell r="L201">
            <v>0.01</v>
          </cell>
        </row>
        <row r="202">
          <cell r="C202">
            <v>42583</v>
          </cell>
          <cell r="D202">
            <v>6.2808063288988997E-2</v>
          </cell>
          <cell r="E202">
            <v>5.218</v>
          </cell>
          <cell r="F202">
            <v>0.17</v>
          </cell>
          <cell r="G202">
            <v>-0.05</v>
          </cell>
          <cell r="H202">
            <v>1.7500000000000002E-2</v>
          </cell>
          <cell r="I202">
            <v>7.4999999999999997E-3</v>
          </cell>
          <cell r="J202">
            <v>0.02</v>
          </cell>
          <cell r="K202">
            <v>1.3000000000000001E-2</v>
          </cell>
          <cell r="L202">
            <v>0.01</v>
          </cell>
        </row>
        <row r="203">
          <cell r="C203">
            <v>42614</v>
          </cell>
          <cell r="D203">
            <v>6.2836849476874998E-2</v>
          </cell>
          <cell r="E203">
            <v>5.2280000000000006</v>
          </cell>
          <cell r="F203">
            <v>0.17</v>
          </cell>
          <cell r="G203">
            <v>-0.05</v>
          </cell>
          <cell r="H203">
            <v>1.7500000000000002E-2</v>
          </cell>
          <cell r="I203">
            <v>7.4999999999999997E-3</v>
          </cell>
          <cell r="J203">
            <v>0.02</v>
          </cell>
          <cell r="K203">
            <v>1.3000000000000001E-2</v>
          </cell>
          <cell r="L203">
            <v>0.01</v>
          </cell>
        </row>
        <row r="204">
          <cell r="C204">
            <v>42644</v>
          </cell>
          <cell r="D204">
            <v>6.2864707078315998E-2</v>
          </cell>
          <cell r="E204">
            <v>5.258</v>
          </cell>
          <cell r="F204">
            <v>0.17</v>
          </cell>
          <cell r="G204">
            <v>-0.05</v>
          </cell>
          <cell r="H204">
            <v>1.7500000000000002E-2</v>
          </cell>
          <cell r="I204">
            <v>7.4999999999999997E-3</v>
          </cell>
          <cell r="J204">
            <v>0.02</v>
          </cell>
          <cell r="K204">
            <v>1.3000000000000001E-2</v>
          </cell>
          <cell r="L204">
            <v>0.01</v>
          </cell>
        </row>
        <row r="205">
          <cell r="C205">
            <v>42675</v>
          </cell>
          <cell r="D205">
            <v>6.2893493266741998E-2</v>
          </cell>
          <cell r="E205">
            <v>5.3980000000000006</v>
          </cell>
          <cell r="F205">
            <v>0.17</v>
          </cell>
          <cell r="G205">
            <v>-4.7500000000000001E-2</v>
          </cell>
          <cell r="H205">
            <v>1.7500000000000002E-2</v>
          </cell>
          <cell r="I205">
            <v>0.01</v>
          </cell>
          <cell r="J205">
            <v>0.02</v>
          </cell>
          <cell r="K205">
            <v>2.35E-2</v>
          </cell>
          <cell r="L205">
            <v>1.4999999999999999E-2</v>
          </cell>
        </row>
        <row r="206">
          <cell r="C206">
            <v>42705</v>
          </cell>
          <cell r="D206">
            <v>6.2921350868706996E-2</v>
          </cell>
          <cell r="E206">
            <v>5.5380000000000003</v>
          </cell>
          <cell r="F206">
            <v>0.17</v>
          </cell>
          <cell r="G206">
            <v>-4.7500000000000001E-2</v>
          </cell>
          <cell r="H206">
            <v>1.7500000000000002E-2</v>
          </cell>
          <cell r="I206">
            <v>0.01</v>
          </cell>
          <cell r="J206">
            <v>0.02</v>
          </cell>
          <cell r="K206">
            <v>2.35E-2</v>
          </cell>
          <cell r="L206">
            <v>1.4999999999999999E-2</v>
          </cell>
        </row>
        <row r="207">
          <cell r="C207">
            <v>42736</v>
          </cell>
          <cell r="D207">
            <v>6.2950137057674008E-2</v>
          </cell>
          <cell r="E207">
            <v>5.6379999999999999</v>
          </cell>
          <cell r="F207">
            <v>0.17</v>
          </cell>
          <cell r="G207">
            <v>-0.04</v>
          </cell>
          <cell r="H207">
            <v>1.4999999999999999E-2</v>
          </cell>
          <cell r="I207">
            <v>0.01</v>
          </cell>
          <cell r="J207">
            <v>0.02</v>
          </cell>
          <cell r="K207">
            <v>2.35E-2</v>
          </cell>
          <cell r="L207">
            <v>1.4999999999999999E-2</v>
          </cell>
        </row>
        <row r="208">
          <cell r="C208">
            <v>42767</v>
          </cell>
          <cell r="D208">
            <v>6.2978923246917007E-2</v>
          </cell>
          <cell r="E208">
            <v>5.5180000000000007</v>
          </cell>
          <cell r="F208">
            <v>0.17</v>
          </cell>
          <cell r="G208">
            <v>-4.7500000000000001E-2</v>
          </cell>
          <cell r="H208">
            <v>1.4999999999999999E-2</v>
          </cell>
          <cell r="I208">
            <v>0.01</v>
          </cell>
          <cell r="J208">
            <v>0.02</v>
          </cell>
          <cell r="K208">
            <v>2.35E-2</v>
          </cell>
          <cell r="L208">
            <v>1.4999999999999999E-2</v>
          </cell>
        </row>
        <row r="209">
          <cell r="C209">
            <v>42795</v>
          </cell>
          <cell r="D209">
            <v>6.3004923676147004E-2</v>
          </cell>
          <cell r="E209">
            <v>5.3930000000000007</v>
          </cell>
          <cell r="F209">
            <v>0.17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C210">
            <v>42826</v>
          </cell>
          <cell r="D210">
            <v>6.3033709865912002E-2</v>
          </cell>
          <cell r="E210">
            <v>5.2629999999999999</v>
          </cell>
          <cell r="F210">
            <v>0.17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C211">
            <v>42856</v>
          </cell>
          <cell r="D211">
            <v>6.3061567469173005E-2</v>
          </cell>
          <cell r="E211">
            <v>5.2530000000000001</v>
          </cell>
          <cell r="F211">
            <v>0.17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C212">
            <v>42887</v>
          </cell>
          <cell r="D212">
            <v>6.3090353659479001E-2</v>
          </cell>
          <cell r="E212">
            <v>5.2730000000000006</v>
          </cell>
          <cell r="F212">
            <v>0.17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C213">
            <v>42917</v>
          </cell>
          <cell r="D213">
            <v>6.3118211263264001E-2</v>
          </cell>
          <cell r="E213">
            <v>5.2940000000000005</v>
          </cell>
          <cell r="F213">
            <v>0.17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C214">
            <v>42948</v>
          </cell>
          <cell r="D214">
            <v>6.3146997454110995E-2</v>
          </cell>
          <cell r="E214">
            <v>5.3180000000000005</v>
          </cell>
          <cell r="F214">
            <v>0.17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C215">
            <v>42979</v>
          </cell>
          <cell r="D215">
            <v>6.3175783645233005E-2</v>
          </cell>
          <cell r="E215">
            <v>5.3280000000000003</v>
          </cell>
          <cell r="F215">
            <v>0.17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C216">
            <v>43009</v>
          </cell>
          <cell r="D216">
            <v>6.3203641249806999E-2</v>
          </cell>
          <cell r="E216">
            <v>5.3580000000000005</v>
          </cell>
          <cell r="F216">
            <v>0.17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C217">
            <v>43040</v>
          </cell>
          <cell r="D217">
            <v>6.3232427441469993E-2</v>
          </cell>
          <cell r="E217">
            <v>5.4980000000000002</v>
          </cell>
          <cell r="F217">
            <v>0.17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C218">
            <v>43070</v>
          </cell>
          <cell r="D218">
            <v>6.3260285046567999E-2</v>
          </cell>
          <cell r="E218">
            <v>5.6379999999999999</v>
          </cell>
          <cell r="F218">
            <v>0.17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C219">
            <v>43101</v>
          </cell>
          <cell r="D219">
            <v>6.3289071238772004E-2</v>
          </cell>
          <cell r="E219">
            <v>5.7430000000000003</v>
          </cell>
          <cell r="F219">
            <v>0.17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C220">
            <v>43132</v>
          </cell>
          <cell r="D220">
            <v>6.3317857431250998E-2</v>
          </cell>
          <cell r="E220">
            <v>5.6230000000000002</v>
          </cell>
          <cell r="F220">
            <v>0.17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C221">
            <v>43160</v>
          </cell>
          <cell r="D221">
            <v>6.3343857863404004E-2</v>
          </cell>
          <cell r="E221">
            <v>5.4980000000000002</v>
          </cell>
          <cell r="F221">
            <v>0.17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C222">
            <v>43191</v>
          </cell>
          <cell r="D222">
            <v>6.3372644056406996E-2</v>
          </cell>
          <cell r="E222">
            <v>5.3680000000000003</v>
          </cell>
          <cell r="F222">
            <v>0.17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C223">
            <v>43221</v>
          </cell>
          <cell r="D223">
            <v>6.3400501662799993E-2</v>
          </cell>
          <cell r="E223">
            <v>5.3580000000000005</v>
          </cell>
          <cell r="F223">
            <v>0.17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C224">
            <v>43252</v>
          </cell>
          <cell r="D224">
            <v>6.3429287856342997E-2</v>
          </cell>
          <cell r="E224">
            <v>5.3780000000000001</v>
          </cell>
          <cell r="F224">
            <v>0.17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C225">
            <v>43282</v>
          </cell>
          <cell r="D225">
            <v>6.3457145463259992E-2</v>
          </cell>
          <cell r="E225">
            <v>5.399</v>
          </cell>
          <cell r="F225">
            <v>0.17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C226">
            <v>43313</v>
          </cell>
          <cell r="D226">
            <v>6.3485931657344008E-2</v>
          </cell>
          <cell r="E226">
            <v>5.423</v>
          </cell>
          <cell r="F226">
            <v>0.17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C227">
            <v>43344</v>
          </cell>
          <cell r="D227">
            <v>6.3514717851702998E-2</v>
          </cell>
          <cell r="E227">
            <v>5.4329999999999998</v>
          </cell>
          <cell r="F227">
            <v>0.17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C228">
            <v>43374</v>
          </cell>
          <cell r="D228">
            <v>6.3542575459409001E-2</v>
          </cell>
          <cell r="E228">
            <v>5.4630000000000001</v>
          </cell>
          <cell r="F228">
            <v>0.17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C229">
            <v>43405</v>
          </cell>
          <cell r="D229">
            <v>6.3571361654309003E-2</v>
          </cell>
          <cell r="E229">
            <v>5.6030000000000006</v>
          </cell>
          <cell r="F229">
            <v>0.17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C230">
            <v>43435</v>
          </cell>
          <cell r="D230">
            <v>6.3599219262538004E-2</v>
          </cell>
          <cell r="E230">
            <v>5.7430000000000003</v>
          </cell>
          <cell r="F230">
            <v>0.17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C231">
            <v>43466</v>
          </cell>
          <cell r="D231">
            <v>6.3628005457979003E-2</v>
          </cell>
          <cell r="E231">
            <v>5.8479999999999999</v>
          </cell>
          <cell r="F231">
            <v>0.17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C232">
            <v>43497</v>
          </cell>
          <cell r="D232">
            <v>6.3656791653694006E-2</v>
          </cell>
          <cell r="E232">
            <v>5.7280000000000006</v>
          </cell>
          <cell r="F232">
            <v>0.17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C233">
            <v>43525</v>
          </cell>
          <cell r="D233">
            <v>6.3682792088769993E-2</v>
          </cell>
          <cell r="E233">
            <v>5.6030000000000006</v>
          </cell>
          <cell r="F233">
            <v>0.17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C234">
            <v>43556</v>
          </cell>
          <cell r="D234">
            <v>6.3711578285009007E-2</v>
          </cell>
          <cell r="E234">
            <v>5.4729999999999999</v>
          </cell>
          <cell r="F234">
            <v>0.17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C235">
            <v>43586</v>
          </cell>
          <cell r="D235">
            <v>6.3739435894533E-2</v>
          </cell>
          <cell r="E235">
            <v>5.4630000000000001</v>
          </cell>
          <cell r="F235">
            <v>0.17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C236">
            <v>43617</v>
          </cell>
          <cell r="D236">
            <v>6.3768222091312998E-2</v>
          </cell>
          <cell r="E236">
            <v>5.4830000000000005</v>
          </cell>
          <cell r="F236">
            <v>0.17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C237">
            <v>43647</v>
          </cell>
          <cell r="D237">
            <v>6.3796079701361003E-2</v>
          </cell>
          <cell r="E237">
            <v>5.5040000000000004</v>
          </cell>
          <cell r="F237">
            <v>0.17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C238">
            <v>43678</v>
          </cell>
          <cell r="D238">
            <v>6.3824865898680999E-2</v>
          </cell>
          <cell r="E238">
            <v>5.5280000000000005</v>
          </cell>
          <cell r="F238">
            <v>0.17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C239">
            <v>43709</v>
          </cell>
          <cell r="D239">
            <v>6.3853652096275998E-2</v>
          </cell>
          <cell r="E239">
            <v>5.5380000000000003</v>
          </cell>
          <cell r="F239">
            <v>0.17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C240">
            <v>43739</v>
          </cell>
          <cell r="D240">
            <v>6.3881509707113995E-2</v>
          </cell>
          <cell r="E240">
            <v>5.5680000000000005</v>
          </cell>
          <cell r="F240">
            <v>0.17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C241">
            <v>43770</v>
          </cell>
          <cell r="D241">
            <v>6.3910295905249992E-2</v>
          </cell>
          <cell r="E241">
            <v>5.7080000000000002</v>
          </cell>
          <cell r="F241">
            <v>0.17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C242">
            <v>43800</v>
          </cell>
          <cell r="D242">
            <v>6.3938153516611002E-2</v>
          </cell>
          <cell r="E242">
            <v>5.8479999999999999</v>
          </cell>
          <cell r="F242">
            <v>0.17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C243">
            <v>43831</v>
          </cell>
          <cell r="D243">
            <v>6.3966939715286997E-2</v>
          </cell>
          <cell r="E243">
            <v>5.9530000000000003</v>
          </cell>
          <cell r="F243">
            <v>0.17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C244">
            <v>43862</v>
          </cell>
          <cell r="D244">
            <v>6.3995725914238008E-2</v>
          </cell>
          <cell r="E244">
            <v>5.8330000000000002</v>
          </cell>
          <cell r="F244">
            <v>0.17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C245">
            <v>43891</v>
          </cell>
          <cell r="D245">
            <v>6.4022654939313001E-2</v>
          </cell>
          <cell r="E245">
            <v>5.7080000000000002</v>
          </cell>
          <cell r="F245">
            <v>0.17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C246">
            <v>43922</v>
          </cell>
          <cell r="D246">
            <v>6.4051441138796003E-2</v>
          </cell>
          <cell r="E246">
            <v>5.5780000000000003</v>
          </cell>
          <cell r="F246">
            <v>0.17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C247">
            <v>43952</v>
          </cell>
          <cell r="D247">
            <v>6.4079298751459998E-2</v>
          </cell>
          <cell r="E247">
            <v>5.5680000000000005</v>
          </cell>
          <cell r="F247">
            <v>0.17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C248">
            <v>43983</v>
          </cell>
          <cell r="D248">
            <v>6.4108084951483998E-2</v>
          </cell>
          <cell r="E248">
            <v>5.5880000000000001</v>
          </cell>
          <cell r="F248">
            <v>0.17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C249">
            <v>44013</v>
          </cell>
          <cell r="D249">
            <v>6.4135942564672005E-2</v>
          </cell>
          <cell r="E249">
            <v>5.609</v>
          </cell>
          <cell r="F249">
            <v>0.17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C250">
            <v>44044</v>
          </cell>
          <cell r="D250">
            <v>6.4164728765236004E-2</v>
          </cell>
          <cell r="E250">
            <v>5.633</v>
          </cell>
          <cell r="F250">
            <v>0.17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C251">
            <v>44075</v>
          </cell>
          <cell r="D251">
            <v>6.4193514966076004E-2</v>
          </cell>
          <cell r="E251">
            <v>5.6430000000000007</v>
          </cell>
          <cell r="F251">
            <v>0.17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C252">
            <v>44105</v>
          </cell>
          <cell r="D252">
            <v>6.4221372580053004E-2</v>
          </cell>
          <cell r="E252">
            <v>5.673</v>
          </cell>
          <cell r="F252">
            <v>0.17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C253">
            <v>44136</v>
          </cell>
          <cell r="D253">
            <v>6.4250158781433003E-2</v>
          </cell>
          <cell r="E253">
            <v>5.8130000000000006</v>
          </cell>
          <cell r="F253">
            <v>0.17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C254">
            <v>44166</v>
          </cell>
          <cell r="D254">
            <v>6.4278016395933002E-2</v>
          </cell>
          <cell r="E254">
            <v>5.9530000000000003</v>
          </cell>
          <cell r="F254">
            <v>0.17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C255">
            <v>44197</v>
          </cell>
          <cell r="D255">
            <v>6.4306802597853999E-2</v>
          </cell>
          <cell r="E255">
            <v>6.0580000000000007</v>
          </cell>
          <cell r="F255">
            <v>0.17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C256">
            <v>44228</v>
          </cell>
          <cell r="D256">
            <v>6.4335588800049998E-2</v>
          </cell>
          <cell r="E256">
            <v>5.9380000000000006</v>
          </cell>
          <cell r="F256">
            <v>0.17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C257">
            <v>44256</v>
          </cell>
          <cell r="D257">
            <v>6.4345115689705995E-2</v>
          </cell>
          <cell r="E257">
            <v>5.8130000000000006</v>
          </cell>
          <cell r="F257">
            <v>0.17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C258">
            <v>44287</v>
          </cell>
          <cell r="D258">
            <v>6.4343861886952999E-2</v>
          </cell>
          <cell r="E258">
            <v>5.6829999999999998</v>
          </cell>
          <cell r="F258">
            <v>0.17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C259">
            <v>44317</v>
          </cell>
          <cell r="D259">
            <v>6.4342648529449001E-2</v>
          </cell>
          <cell r="E259">
            <v>5.673</v>
          </cell>
          <cell r="F259">
            <v>0.17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C260">
            <v>44348</v>
          </cell>
          <cell r="D260">
            <v>6.4341394726695006E-2</v>
          </cell>
          <cell r="E260">
            <v>5.6930000000000005</v>
          </cell>
          <cell r="F260">
            <v>0.17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C261">
            <v>44378</v>
          </cell>
          <cell r="D261">
            <v>6.4340181369193006E-2</v>
          </cell>
          <cell r="E261">
            <v>5.7140000000000004</v>
          </cell>
          <cell r="F261">
            <v>0.17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C262">
            <v>44409</v>
          </cell>
          <cell r="D262">
            <v>6.4338927566439996E-2</v>
          </cell>
          <cell r="E262">
            <v>5.7380000000000004</v>
          </cell>
          <cell r="F262">
            <v>0.17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C263">
            <v>44440</v>
          </cell>
          <cell r="D263">
            <v>6.4337673763688E-2</v>
          </cell>
          <cell r="E263">
            <v>5.7480000000000002</v>
          </cell>
          <cell r="F263">
            <v>0.17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C264">
            <v>44470</v>
          </cell>
          <cell r="D264">
            <v>6.4336460406186999E-2</v>
          </cell>
          <cell r="E264">
            <v>5.7780000000000005</v>
          </cell>
          <cell r="F264">
            <v>0.17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C265">
            <v>44501</v>
          </cell>
          <cell r="D265">
            <v>6.4335206603437001E-2</v>
          </cell>
          <cell r="E265">
            <v>5.9180000000000001</v>
          </cell>
          <cell r="F265">
            <v>0.17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C266">
            <v>44531</v>
          </cell>
          <cell r="D266">
            <v>6.4333993245936E-2</v>
          </cell>
          <cell r="E266">
            <v>6.0580000000000007</v>
          </cell>
          <cell r="F266">
            <v>0.17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C267">
            <v>44562</v>
          </cell>
          <cell r="D267">
            <v>6.4332739443187001E-2</v>
          </cell>
          <cell r="E267">
            <v>6.1630000000000003</v>
          </cell>
          <cell r="F267">
            <v>0.17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C268">
            <v>44593</v>
          </cell>
          <cell r="D268">
            <v>6.4331485640438002E-2</v>
          </cell>
          <cell r="E268">
            <v>6.0430000000000001</v>
          </cell>
          <cell r="F268">
            <v>0.17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C269">
            <v>44621</v>
          </cell>
          <cell r="D269">
            <v>6.4330353173438007E-2</v>
          </cell>
          <cell r="E269">
            <v>5.9180000000000001</v>
          </cell>
          <cell r="F269">
            <v>0.17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C270">
            <v>44652</v>
          </cell>
          <cell r="D270">
            <v>6.4329099370689993E-2</v>
          </cell>
          <cell r="E270">
            <v>5.7880000000000003</v>
          </cell>
          <cell r="F270">
            <v>0.17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C271">
            <v>44682</v>
          </cell>
          <cell r="D271">
            <v>6.4327886013193003E-2</v>
          </cell>
          <cell r="E271">
            <v>5.7780000000000005</v>
          </cell>
          <cell r="F271">
            <v>0.17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C272">
            <v>44713</v>
          </cell>
          <cell r="D272">
            <v>6.4326632210446003E-2</v>
          </cell>
          <cell r="E272">
            <v>5.798</v>
          </cell>
          <cell r="F272">
            <v>0.17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C273">
            <v>44743</v>
          </cell>
          <cell r="D273">
            <v>6.4325418852948998E-2</v>
          </cell>
          <cell r="E273">
            <v>5.819</v>
          </cell>
          <cell r="F273">
            <v>0.17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C274">
            <v>44774</v>
          </cell>
          <cell r="D274">
            <v>6.4324165050202997E-2</v>
          </cell>
          <cell r="E274">
            <v>5.843</v>
          </cell>
          <cell r="F274">
            <v>0.17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C275">
            <v>44805</v>
          </cell>
          <cell r="D275">
            <v>6.4322911247456996E-2</v>
          </cell>
          <cell r="E275">
            <v>5.8530000000000006</v>
          </cell>
          <cell r="F275">
            <v>0.17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C276">
            <v>44835</v>
          </cell>
          <cell r="D276">
            <v>6.4321697889961005E-2</v>
          </cell>
          <cell r="E276">
            <v>5.883</v>
          </cell>
          <cell r="F276">
            <v>0.17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C277">
            <v>44866</v>
          </cell>
          <cell r="D277">
            <v>6.4320444087217002E-2</v>
          </cell>
          <cell r="E277">
            <v>6.0230000000000006</v>
          </cell>
          <cell r="F277">
            <v>0.17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C278">
            <v>44896</v>
          </cell>
          <cell r="D278">
            <v>6.4319230729722995E-2</v>
          </cell>
          <cell r="E278">
            <v>6.1630000000000003</v>
          </cell>
          <cell r="F278">
            <v>0.17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C279">
            <v>44927</v>
          </cell>
          <cell r="D279">
            <v>6.4317976926979006E-2</v>
          </cell>
          <cell r="E279">
            <v>6.2680000000000007</v>
          </cell>
          <cell r="F279">
            <v>0.17</v>
          </cell>
        </row>
        <row r="280">
          <cell r="C280">
            <v>44958</v>
          </cell>
          <cell r="D280">
            <v>6.4316723124236003E-2</v>
          </cell>
          <cell r="E280">
            <v>6.1480000000000006</v>
          </cell>
          <cell r="F280">
            <v>0.17</v>
          </cell>
        </row>
        <row r="281">
          <cell r="C281">
            <v>44986</v>
          </cell>
          <cell r="D281">
            <v>6.4315590657243002E-2</v>
          </cell>
          <cell r="E281">
            <v>6.0230000000000006</v>
          </cell>
          <cell r="F281">
            <v>0.17</v>
          </cell>
        </row>
        <row r="282">
          <cell r="C282">
            <v>45017</v>
          </cell>
          <cell r="D282">
            <v>6.4314336854500997E-2</v>
          </cell>
          <cell r="E282">
            <v>5.8930000000000007</v>
          </cell>
          <cell r="F282">
            <v>0.17</v>
          </cell>
        </row>
        <row r="283">
          <cell r="C283">
            <v>45047</v>
          </cell>
          <cell r="D283">
            <v>6.4313123497009003E-2</v>
          </cell>
          <cell r="E283">
            <v>5.883</v>
          </cell>
          <cell r="F283">
            <v>0.17</v>
          </cell>
        </row>
        <row r="284">
          <cell r="C284">
            <v>45078</v>
          </cell>
          <cell r="D284">
            <v>6.4311869694267998E-2</v>
          </cell>
          <cell r="E284">
            <v>5.9030000000000005</v>
          </cell>
          <cell r="F284">
            <v>0.17</v>
          </cell>
        </row>
        <row r="285">
          <cell r="C285">
            <v>45108</v>
          </cell>
          <cell r="D285">
            <v>6.4310656336777003E-2</v>
          </cell>
          <cell r="E285">
            <v>5.9240000000000004</v>
          </cell>
          <cell r="F285">
            <v>0.17</v>
          </cell>
        </row>
        <row r="286">
          <cell r="C286">
            <v>45139</v>
          </cell>
          <cell r="D286">
            <v>6.4309402534036997E-2</v>
          </cell>
          <cell r="E286">
            <v>5.9480000000000004</v>
          </cell>
          <cell r="F286">
            <v>0.17</v>
          </cell>
        </row>
        <row r="287">
          <cell r="C287">
            <v>45170</v>
          </cell>
          <cell r="D287">
            <v>6.4308148731298004E-2</v>
          </cell>
          <cell r="E287">
            <v>5.9580000000000002</v>
          </cell>
          <cell r="F287">
            <v>0.17</v>
          </cell>
        </row>
        <row r="288">
          <cell r="C288">
            <v>45200</v>
          </cell>
          <cell r="D288">
            <v>6.4306935373808008E-2</v>
          </cell>
          <cell r="E288">
            <v>5.9880000000000004</v>
          </cell>
          <cell r="F288">
            <v>0.17</v>
          </cell>
        </row>
        <row r="289">
          <cell r="C289">
            <v>45231</v>
          </cell>
          <cell r="D289">
            <v>6.430568157107E-2</v>
          </cell>
          <cell r="E289">
            <v>6.1280000000000001</v>
          </cell>
          <cell r="F289">
            <v>0.17</v>
          </cell>
        </row>
        <row r="290">
          <cell r="C290">
            <v>45261</v>
          </cell>
          <cell r="D290">
            <v>6.4304468213582003E-2</v>
          </cell>
          <cell r="E290">
            <v>6.2680000000000007</v>
          </cell>
          <cell r="F290">
            <v>0.17</v>
          </cell>
        </row>
        <row r="291">
          <cell r="C291">
            <v>45292</v>
          </cell>
          <cell r="D291">
            <v>6.4303214410843995E-2</v>
          </cell>
          <cell r="E291">
            <v>6.3730000000000002</v>
          </cell>
          <cell r="F291">
            <v>0.17</v>
          </cell>
        </row>
        <row r="292">
          <cell r="C292">
            <v>45323</v>
          </cell>
          <cell r="D292">
            <v>6.4301960608108E-2</v>
          </cell>
          <cell r="E292">
            <v>6.2530000000000001</v>
          </cell>
          <cell r="F292">
            <v>0.17</v>
          </cell>
        </row>
        <row r="293">
          <cell r="C293">
            <v>45352</v>
          </cell>
          <cell r="D293">
            <v>6.4300787695869999E-2</v>
          </cell>
          <cell r="E293">
            <v>6.1280000000000001</v>
          </cell>
          <cell r="F293">
            <v>0.17</v>
          </cell>
        </row>
        <row r="294">
          <cell r="C294">
            <v>45383</v>
          </cell>
          <cell r="D294">
            <v>6.4299533893134003E-2</v>
          </cell>
          <cell r="E294">
            <v>5.9980000000000002</v>
          </cell>
          <cell r="F294">
            <v>0.17</v>
          </cell>
        </row>
        <row r="295">
          <cell r="C295">
            <v>45413</v>
          </cell>
          <cell r="D295">
            <v>6.4298320535649003E-2</v>
          </cell>
          <cell r="E295">
            <v>5.9880000000000004</v>
          </cell>
          <cell r="F295">
            <v>0.17</v>
          </cell>
        </row>
        <row r="296">
          <cell r="C296">
            <v>45444</v>
          </cell>
          <cell r="D296">
            <v>6.4297066732913008E-2</v>
          </cell>
          <cell r="E296">
            <v>6.008</v>
          </cell>
          <cell r="F296">
            <v>0.17</v>
          </cell>
        </row>
        <row r="297">
          <cell r="C297">
            <v>45474</v>
          </cell>
          <cell r="D297">
            <v>6.4295853375428008E-2</v>
          </cell>
          <cell r="E297">
            <v>6.0289999999999999</v>
          </cell>
          <cell r="F297">
            <v>0.17</v>
          </cell>
        </row>
        <row r="298">
          <cell r="C298">
            <v>45505</v>
          </cell>
          <cell r="D298">
            <v>6.4294599572694996E-2</v>
          </cell>
          <cell r="E298">
            <v>6.0529999999999999</v>
          </cell>
          <cell r="F298">
            <v>0.17</v>
          </cell>
        </row>
        <row r="299">
          <cell r="C299">
            <v>45536</v>
          </cell>
          <cell r="D299">
            <v>6.4293345769960999E-2</v>
          </cell>
          <cell r="E299">
            <v>6.0630000000000006</v>
          </cell>
          <cell r="F299">
            <v>0.17</v>
          </cell>
        </row>
        <row r="300">
          <cell r="C300">
            <v>45566</v>
          </cell>
          <cell r="D300">
            <v>6.4292132412477998E-2</v>
          </cell>
          <cell r="E300">
            <v>6.093</v>
          </cell>
          <cell r="F300">
            <v>0.17</v>
          </cell>
        </row>
        <row r="301">
          <cell r="C301">
            <v>45597</v>
          </cell>
          <cell r="D301">
            <v>6.4290878609745999E-2</v>
          </cell>
          <cell r="E301">
            <v>6.2330000000000005</v>
          </cell>
          <cell r="F301">
            <v>0.17</v>
          </cell>
        </row>
        <row r="302">
          <cell r="C302">
            <v>45627</v>
          </cell>
          <cell r="D302">
            <v>6.4289665252263997E-2</v>
          </cell>
          <cell r="E302">
            <v>6.3730000000000002</v>
          </cell>
          <cell r="F302">
            <v>0.17</v>
          </cell>
        </row>
        <row r="303">
          <cell r="C303">
            <v>45658</v>
          </cell>
          <cell r="D303">
            <v>6.4288411449531999E-2</v>
          </cell>
        </row>
        <row r="304">
          <cell r="C304">
            <v>45689</v>
          </cell>
          <cell r="D304">
            <v>6.4287157646800999E-2</v>
          </cell>
        </row>
        <row r="305">
          <cell r="C305">
            <v>45717</v>
          </cell>
          <cell r="D305">
            <v>6.4286025179819004E-2</v>
          </cell>
        </row>
        <row r="306">
          <cell r="C306">
            <v>45748</v>
          </cell>
          <cell r="D306">
            <v>6.4284771377089003E-2</v>
          </cell>
        </row>
        <row r="307">
          <cell r="C307">
            <v>45778</v>
          </cell>
          <cell r="D307">
            <v>6.4283558019609E-2</v>
          </cell>
        </row>
        <row r="308">
          <cell r="C308">
            <v>45809</v>
          </cell>
          <cell r="D308">
            <v>6.4282304216880998E-2</v>
          </cell>
        </row>
        <row r="309">
          <cell r="C309">
            <v>45839</v>
          </cell>
          <cell r="D309">
            <v>6.4281090859401008E-2</v>
          </cell>
        </row>
        <row r="310">
          <cell r="C310">
            <v>45870</v>
          </cell>
          <cell r="D310">
            <v>6.4279837056674005E-2</v>
          </cell>
        </row>
        <row r="311">
          <cell r="C311">
            <v>45901</v>
          </cell>
          <cell r="D311">
            <v>6.4278583253947003E-2</v>
          </cell>
        </row>
        <row r="312">
          <cell r="C312">
            <v>45931</v>
          </cell>
          <cell r="D312">
            <v>6.4277369896468997E-2</v>
          </cell>
        </row>
        <row r="313">
          <cell r="C313">
            <v>45962</v>
          </cell>
          <cell r="D313">
            <v>6.4276116093743008E-2</v>
          </cell>
        </row>
        <row r="314">
          <cell r="C314">
            <v>45992</v>
          </cell>
          <cell r="D314">
            <v>6.4274902736267001E-2</v>
          </cell>
        </row>
        <row r="315">
          <cell r="C315">
            <v>46023</v>
          </cell>
          <cell r="D315">
            <v>6.4273648933540997E-2</v>
          </cell>
        </row>
        <row r="316">
          <cell r="C316">
            <v>46054</v>
          </cell>
          <cell r="D316">
            <v>6.4272395130817006E-2</v>
          </cell>
        </row>
        <row r="317">
          <cell r="C317">
            <v>46082</v>
          </cell>
          <cell r="D317">
            <v>6.4271262663841006E-2</v>
          </cell>
        </row>
        <row r="318">
          <cell r="C318">
            <v>46113</v>
          </cell>
          <cell r="D318">
            <v>6.4270008861117001E-2</v>
          </cell>
        </row>
        <row r="319">
          <cell r="C319">
            <v>46143</v>
          </cell>
          <cell r="D319">
            <v>6.4268795503643006E-2</v>
          </cell>
        </row>
        <row r="320">
          <cell r="C320">
            <v>46174</v>
          </cell>
          <cell r="D320">
            <v>6.426754170092E-2</v>
          </cell>
        </row>
        <row r="321">
          <cell r="C321">
            <v>46204</v>
          </cell>
          <cell r="D321">
            <v>6.4266328343447005E-2</v>
          </cell>
        </row>
        <row r="322">
          <cell r="C322">
            <v>46235</v>
          </cell>
          <cell r="D322">
            <v>6.4265074540724998E-2</v>
          </cell>
        </row>
        <row r="323">
          <cell r="C323">
            <v>46266</v>
          </cell>
          <cell r="D323">
            <v>6.4263820738005004E-2</v>
          </cell>
        </row>
        <row r="324">
          <cell r="C324">
            <v>46296</v>
          </cell>
          <cell r="D324">
            <v>6.4262607380533007E-2</v>
          </cell>
        </row>
        <row r="325">
          <cell r="C325">
            <v>46327</v>
          </cell>
          <cell r="D325">
            <v>6.4261353577812999E-2</v>
          </cell>
        </row>
        <row r="326">
          <cell r="C326">
            <v>46357</v>
          </cell>
          <cell r="D326">
            <v>6.4260140220343001E-2</v>
          </cell>
        </row>
        <row r="327">
          <cell r="C327">
            <v>46388</v>
          </cell>
          <cell r="D327">
            <v>6.4258886417623007E-2</v>
          </cell>
        </row>
        <row r="328">
          <cell r="C328">
            <v>46419</v>
          </cell>
          <cell r="D328">
            <v>6.4257632614904997E-2</v>
          </cell>
        </row>
        <row r="329">
          <cell r="C329">
            <v>46447</v>
          </cell>
          <cell r="D329">
            <v>6.4256500147934006E-2</v>
          </cell>
        </row>
        <row r="330">
          <cell r="C330">
            <v>46478</v>
          </cell>
          <cell r="D330">
            <v>6.4255246345215997E-2</v>
          </cell>
        </row>
        <row r="331">
          <cell r="C331">
            <v>46508</v>
          </cell>
          <cell r="D331">
            <v>6.4254032987747997E-2</v>
          </cell>
        </row>
        <row r="332">
          <cell r="C332">
            <v>46539</v>
          </cell>
          <cell r="D332">
            <v>6.4252779185032E-2</v>
          </cell>
        </row>
        <row r="333">
          <cell r="C333">
            <v>46569</v>
          </cell>
          <cell r="D333">
            <v>6.4251565827564999E-2</v>
          </cell>
        </row>
        <row r="334">
          <cell r="C334">
            <v>46600</v>
          </cell>
          <cell r="D334">
            <v>6.4250312024849002E-2</v>
          </cell>
        </row>
        <row r="335">
          <cell r="C335">
            <v>46631</v>
          </cell>
          <cell r="D335">
            <v>6.4249058222135003E-2</v>
          </cell>
        </row>
        <row r="336">
          <cell r="C336">
            <v>46661</v>
          </cell>
          <cell r="D336">
            <v>6.4247844864669001E-2</v>
          </cell>
        </row>
        <row r="337">
          <cell r="C337">
            <v>46692</v>
          </cell>
          <cell r="D337">
            <v>6.4246591061955002E-2</v>
          </cell>
        </row>
        <row r="338">
          <cell r="C338">
            <v>46722</v>
          </cell>
          <cell r="D338">
            <v>6.4245377704491E-2</v>
          </cell>
        </row>
        <row r="339">
          <cell r="C339">
            <v>46753</v>
          </cell>
          <cell r="D339">
            <v>6.4244123901778E-2</v>
          </cell>
        </row>
        <row r="340">
          <cell r="C340">
            <v>46784</v>
          </cell>
          <cell r="D340">
            <v>6.4242870099065E-2</v>
          </cell>
        </row>
        <row r="341">
          <cell r="C341">
            <v>46813</v>
          </cell>
          <cell r="D341">
            <v>6.4241697186851007E-2</v>
          </cell>
        </row>
        <row r="342">
          <cell r="C342">
            <v>46844</v>
          </cell>
          <cell r="D342">
            <v>6.4240443384139992E-2</v>
          </cell>
        </row>
        <row r="343">
          <cell r="C343">
            <v>46874</v>
          </cell>
          <cell r="D343">
            <v>6.4239230026677002E-2</v>
          </cell>
        </row>
        <row r="344">
          <cell r="C344">
            <v>46905</v>
          </cell>
          <cell r="D344">
            <v>6.4237976223967E-2</v>
          </cell>
        </row>
        <row r="345">
          <cell r="C345">
            <v>46935</v>
          </cell>
          <cell r="D345">
            <v>6.4236762866505995E-2</v>
          </cell>
        </row>
        <row r="346">
          <cell r="C346">
            <v>46966</v>
          </cell>
          <cell r="D346">
            <v>6.4235509063797006E-2</v>
          </cell>
        </row>
        <row r="347">
          <cell r="C347">
            <v>46997</v>
          </cell>
          <cell r="D347">
            <v>6.4234255261088002E-2</v>
          </cell>
        </row>
        <row r="348">
          <cell r="C348">
            <v>47027</v>
          </cell>
          <cell r="D348">
            <v>6.4233041903628996E-2</v>
          </cell>
        </row>
        <row r="349">
          <cell r="C349">
            <v>47058</v>
          </cell>
          <cell r="D349">
            <v>6.4231788100921006E-2</v>
          </cell>
        </row>
        <row r="350">
          <cell r="C350">
            <v>47088</v>
          </cell>
          <cell r="D350">
            <v>6.4230574743461999E-2</v>
          </cell>
        </row>
        <row r="351">
          <cell r="C351">
            <v>47119</v>
          </cell>
          <cell r="D351">
            <v>6.4229320940756007E-2</v>
          </cell>
        </row>
        <row r="352">
          <cell r="C352">
            <v>47150</v>
          </cell>
          <cell r="D352">
            <v>6.4228067138049003E-2</v>
          </cell>
        </row>
        <row r="353">
          <cell r="C353">
            <v>47178</v>
          </cell>
          <cell r="D353">
            <v>6.4226934671089003E-2</v>
          </cell>
        </row>
        <row r="354">
          <cell r="C354">
            <v>47209</v>
          </cell>
          <cell r="D354">
            <v>6.4225680868383997E-2</v>
          </cell>
        </row>
        <row r="355">
          <cell r="C355">
            <v>47239</v>
          </cell>
          <cell r="D355">
            <v>6.4224467510928002E-2</v>
          </cell>
        </row>
        <row r="356">
          <cell r="C356">
            <v>47270</v>
          </cell>
          <cell r="D356">
            <v>6.4223213708223995E-2</v>
          </cell>
        </row>
        <row r="357">
          <cell r="C357">
            <v>47300</v>
          </cell>
          <cell r="D357">
            <v>6.4222000350768998E-2</v>
          </cell>
        </row>
        <row r="358">
          <cell r="C358">
            <v>47331</v>
          </cell>
          <cell r="D358">
            <v>6.4220746548065005E-2</v>
          </cell>
        </row>
        <row r="359">
          <cell r="C359">
            <v>47362</v>
          </cell>
          <cell r="D359">
            <v>6.4219492745362997E-2</v>
          </cell>
        </row>
        <row r="360">
          <cell r="C360">
            <v>47392</v>
          </cell>
          <cell r="D360">
            <v>6.4218279387909999E-2</v>
          </cell>
        </row>
        <row r="361">
          <cell r="C361">
            <v>47423</v>
          </cell>
          <cell r="D361">
            <v>6.4217025585207005E-2</v>
          </cell>
        </row>
        <row r="362">
          <cell r="C362">
            <v>47453</v>
          </cell>
          <cell r="D362">
            <v>6.4215812227755006E-2</v>
          </cell>
        </row>
        <row r="363">
          <cell r="C363">
            <v>47484</v>
          </cell>
          <cell r="D363">
            <v>6.4214558425053997E-2</v>
          </cell>
        </row>
        <row r="364">
          <cell r="C364">
            <v>47515</v>
          </cell>
          <cell r="D364">
            <v>6.4213304622354E-2</v>
          </cell>
        </row>
        <row r="365">
          <cell r="C365">
            <v>47543</v>
          </cell>
          <cell r="D365">
            <v>6.4212172155399996E-2</v>
          </cell>
        </row>
        <row r="366">
          <cell r="C366">
            <v>47574</v>
          </cell>
          <cell r="D366">
            <v>6.4210918352700999E-2</v>
          </cell>
        </row>
        <row r="367">
          <cell r="C367">
            <v>47604</v>
          </cell>
          <cell r="D367">
            <v>6.4209704995250999E-2</v>
          </cell>
        </row>
        <row r="368">
          <cell r="C368">
            <v>47635</v>
          </cell>
          <cell r="D368">
            <v>6.4208451192552002E-2</v>
          </cell>
        </row>
        <row r="369">
          <cell r="C369">
            <v>47665</v>
          </cell>
          <cell r="D369">
            <v>6.4207237835104E-2</v>
          </cell>
        </row>
        <row r="370">
          <cell r="C370">
            <v>47696</v>
          </cell>
          <cell r="D370">
            <v>6.4205984032407001E-2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2.75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47"/>
  <sheetViews>
    <sheetView showGridLines="0" tabSelected="1" zoomScale="80" workbookViewId="0">
      <selection activeCell="C2" sqref="C2"/>
    </sheetView>
  </sheetViews>
  <sheetFormatPr defaultRowHeight="12.75"/>
  <cols>
    <col min="2" max="2" width="10.42578125" customWidth="1"/>
    <col min="3" max="3" width="10.85546875" customWidth="1"/>
    <col min="4" max="4" width="12.28515625" customWidth="1"/>
    <col min="5" max="5" width="12.140625" customWidth="1"/>
    <col min="6" max="6" width="10.5703125" customWidth="1"/>
    <col min="7" max="7" width="17.140625" customWidth="1"/>
    <col min="8" max="8" width="15" customWidth="1"/>
    <col min="9" max="9" width="14.28515625" bestFit="1" customWidth="1"/>
    <col min="16" max="16" width="15.7109375" customWidth="1"/>
  </cols>
  <sheetData>
    <row r="3" spans="2:16" ht="15">
      <c r="B3" s="146" t="s">
        <v>46</v>
      </c>
      <c r="C3" s="147"/>
      <c r="D3" s="147"/>
      <c r="E3" s="147"/>
      <c r="F3" s="147"/>
      <c r="G3" s="147"/>
      <c r="H3" s="148"/>
      <c r="I3" s="101"/>
      <c r="K3" s="146" t="s">
        <v>46</v>
      </c>
      <c r="L3" s="147"/>
      <c r="M3" s="147"/>
      <c r="N3" s="147"/>
      <c r="O3" s="147"/>
      <c r="P3" s="148"/>
    </row>
    <row r="4" spans="2:16" ht="15">
      <c r="B4" s="101"/>
      <c r="C4" s="101"/>
      <c r="D4" s="101"/>
      <c r="E4" s="101"/>
      <c r="F4" s="101"/>
      <c r="G4" s="101"/>
      <c r="I4" s="126"/>
    </row>
    <row r="5" spans="2:16" ht="15">
      <c r="B5" s="101"/>
      <c r="C5" s="101"/>
      <c r="D5" s="101"/>
      <c r="E5" s="101"/>
      <c r="F5" s="101"/>
      <c r="G5" s="101"/>
      <c r="I5" s="126"/>
    </row>
    <row r="6" spans="2:16">
      <c r="B6" s="149" t="s">
        <v>69</v>
      </c>
      <c r="C6" s="150"/>
      <c r="D6" s="150"/>
      <c r="E6" s="150"/>
      <c r="F6" s="150"/>
      <c r="G6" s="150"/>
      <c r="H6" s="151"/>
      <c r="I6" s="127"/>
    </row>
    <row r="7" spans="2:16">
      <c r="I7" s="131"/>
    </row>
    <row r="8" spans="2:16">
      <c r="C8" s="78" t="s">
        <v>14</v>
      </c>
      <c r="D8" s="78" t="s">
        <v>15</v>
      </c>
      <c r="E8" s="78" t="s">
        <v>47</v>
      </c>
      <c r="F8" s="78" t="s">
        <v>91</v>
      </c>
      <c r="G8" s="78" t="s">
        <v>48</v>
      </c>
      <c r="H8" s="78" t="s">
        <v>49</v>
      </c>
      <c r="I8" s="78"/>
    </row>
    <row r="10" spans="2:16">
      <c r="B10" t="s">
        <v>55</v>
      </c>
      <c r="C10" s="81">
        <v>36951</v>
      </c>
      <c r="D10" s="81">
        <v>38231</v>
      </c>
      <c r="E10" t="s">
        <v>50</v>
      </c>
      <c r="F10" s="125">
        <v>72287</v>
      </c>
      <c r="G10" t="s">
        <v>51</v>
      </c>
      <c r="H10" s="80">
        <f ca="1">-'EO9904.1'!AW8</f>
        <v>-8690173.4913923834</v>
      </c>
      <c r="K10" s="91" t="s">
        <v>84</v>
      </c>
    </row>
    <row r="11" spans="2:16">
      <c r="B11" t="s">
        <v>56</v>
      </c>
      <c r="C11" s="81">
        <v>36951</v>
      </c>
      <c r="D11" s="81">
        <v>38231</v>
      </c>
      <c r="E11" t="s">
        <v>52</v>
      </c>
      <c r="F11" s="125">
        <v>72295</v>
      </c>
      <c r="G11" t="s">
        <v>51</v>
      </c>
      <c r="H11" s="80">
        <f ca="1">-'EO9904.2'!AP8</f>
        <v>-143659.70212918628</v>
      </c>
      <c r="K11" t="s">
        <v>85</v>
      </c>
      <c r="P11" s="80">
        <f ca="1">H17</f>
        <v>-8690173.4913923834</v>
      </c>
    </row>
    <row r="12" spans="2:16">
      <c r="B12" t="s">
        <v>56</v>
      </c>
      <c r="C12" s="81">
        <v>36951</v>
      </c>
      <c r="D12" s="81">
        <v>38231</v>
      </c>
      <c r="E12" t="s">
        <v>53</v>
      </c>
      <c r="F12" s="125">
        <v>72296</v>
      </c>
      <c r="G12" t="s">
        <v>51</v>
      </c>
      <c r="H12" s="80">
        <f ca="1">-'EO9904.3'!AP8</f>
        <v>1783556.9974633092</v>
      </c>
      <c r="K12" t="s">
        <v>86</v>
      </c>
      <c r="P12" s="102">
        <f ca="1">H18</f>
        <v>5207011.2902607415</v>
      </c>
    </row>
    <row r="13" spans="2:16">
      <c r="B13" t="s">
        <v>56</v>
      </c>
      <c r="C13" s="81">
        <v>36951</v>
      </c>
      <c r="D13" s="81">
        <v>38231</v>
      </c>
      <c r="E13" t="s">
        <v>54</v>
      </c>
      <c r="F13" s="125">
        <v>72298</v>
      </c>
      <c r="G13" t="s">
        <v>51</v>
      </c>
      <c r="H13" s="80">
        <f ca="1">-'EO9904.M'!AP8</f>
        <v>3567113.9949266184</v>
      </c>
      <c r="K13" t="s">
        <v>87</v>
      </c>
      <c r="P13" s="130">
        <f ca="1">SUM(P11:P12)</f>
        <v>-3483162.2011316419</v>
      </c>
    </row>
    <row r="14" spans="2:16">
      <c r="C14" s="79"/>
      <c r="D14" s="79"/>
      <c r="H14" s="89"/>
    </row>
    <row r="15" spans="2:16">
      <c r="C15" s="79"/>
      <c r="D15" s="79"/>
      <c r="H15" s="80"/>
    </row>
    <row r="16" spans="2:16">
      <c r="C16" s="79"/>
      <c r="D16" s="79"/>
      <c r="K16" s="91" t="s">
        <v>97</v>
      </c>
    </row>
    <row r="17" spans="2:16">
      <c r="C17" s="79"/>
      <c r="D17" s="79"/>
      <c r="G17" s="91" t="s">
        <v>70</v>
      </c>
      <c r="H17" s="80">
        <f ca="1">H10</f>
        <v>-8690173.4913923834</v>
      </c>
      <c r="K17" t="s">
        <v>88</v>
      </c>
      <c r="P17" s="80">
        <f ca="1">G26</f>
        <v>-3921682.215183869</v>
      </c>
    </row>
    <row r="18" spans="2:16">
      <c r="C18" s="79"/>
      <c r="D18" s="79"/>
      <c r="G18" s="91" t="s">
        <v>71</v>
      </c>
      <c r="H18" s="90">
        <f ca="1">SUM(H11:H13)</f>
        <v>5207011.2902607415</v>
      </c>
    </row>
    <row r="19" spans="2:16">
      <c r="C19" s="79"/>
      <c r="D19" s="79"/>
      <c r="G19" s="91" t="s">
        <v>43</v>
      </c>
      <c r="H19" s="80">
        <f ca="1">H17+H18</f>
        <v>-3483162.2011316419</v>
      </c>
      <c r="K19" t="s">
        <v>114</v>
      </c>
      <c r="P19" s="102">
        <f ca="1">P12*-1</f>
        <v>-5207011.2902607415</v>
      </c>
    </row>
    <row r="20" spans="2:16">
      <c r="C20" s="79"/>
      <c r="D20" s="79"/>
      <c r="G20" s="91"/>
      <c r="H20" s="80"/>
      <c r="K20" t="s">
        <v>113</v>
      </c>
      <c r="P20" s="102">
        <f ca="1">'EO9904.2'!AU8+'EO9904.3'!AU8+'EO9904.M'!AU8</f>
        <v>-167906.60010656039</v>
      </c>
    </row>
    <row r="21" spans="2:16">
      <c r="C21" s="79"/>
      <c r="D21" s="79"/>
      <c r="K21" t="s">
        <v>98</v>
      </c>
      <c r="P21" s="130">
        <f ca="1">SUM(P17:P20)</f>
        <v>-9296600.1055511702</v>
      </c>
    </row>
    <row r="22" spans="2:16">
      <c r="C22" s="79"/>
      <c r="D22" s="79"/>
    </row>
    <row r="23" spans="2:16">
      <c r="C23" s="79"/>
      <c r="D23" s="79"/>
      <c r="K23" s="91" t="s">
        <v>99</v>
      </c>
    </row>
    <row r="24" spans="2:16">
      <c r="B24" s="149" t="s">
        <v>72</v>
      </c>
      <c r="C24" s="150"/>
      <c r="D24" s="150"/>
      <c r="E24" s="150"/>
      <c r="F24" s="150"/>
      <c r="G24" s="151"/>
      <c r="K24" t="s">
        <v>90</v>
      </c>
      <c r="P24" s="102">
        <v>-2022749</v>
      </c>
    </row>
    <row r="25" spans="2:16" ht="13.5" thickBot="1">
      <c r="B25" s="63"/>
      <c r="C25" s="63"/>
      <c r="D25" s="63"/>
      <c r="E25" s="63"/>
      <c r="F25" s="63"/>
      <c r="G25" s="63"/>
      <c r="K25" t="s">
        <v>96</v>
      </c>
      <c r="P25" s="90">
        <v>-369540</v>
      </c>
    </row>
    <row r="26" spans="2:16" ht="13.5" thickBot="1">
      <c r="B26" t="s">
        <v>55</v>
      </c>
      <c r="C26" s="81">
        <v>36923</v>
      </c>
      <c r="D26" s="81">
        <v>38231</v>
      </c>
      <c r="E26" t="s">
        <v>50</v>
      </c>
      <c r="F26" t="s">
        <v>51</v>
      </c>
      <c r="G26" s="99">
        <f ca="1">-'EO9904.1 floor'!BB8</f>
        <v>-3921682.215183869</v>
      </c>
      <c r="K26" t="s">
        <v>100</v>
      </c>
      <c r="P26" s="80">
        <f>SUM(P24:P25)</f>
        <v>-2392289</v>
      </c>
    </row>
    <row r="27" spans="2:16">
      <c r="C27" s="79"/>
      <c r="D27" s="79"/>
      <c r="F27" s="100"/>
      <c r="G27" s="102"/>
    </row>
    <row r="28" spans="2:16" ht="13.5" thickBot="1">
      <c r="C28" s="79"/>
      <c r="D28" s="79"/>
      <c r="F28" s="100"/>
      <c r="G28" s="102"/>
      <c r="K28" s="91" t="s">
        <v>89</v>
      </c>
      <c r="P28" s="124">
        <f ca="1">P21+P26</f>
        <v>-11688889.10555117</v>
      </c>
    </row>
    <row r="29" spans="2:16" ht="13.5" thickTop="1">
      <c r="B29" s="149" t="s">
        <v>68</v>
      </c>
      <c r="C29" s="150"/>
      <c r="D29" s="150"/>
      <c r="E29" s="150"/>
      <c r="F29" s="150"/>
      <c r="G29" s="151"/>
    </row>
    <row r="30" spans="2:16" ht="13.5" thickBot="1">
      <c r="C30" s="79"/>
      <c r="D30" s="79"/>
    </row>
    <row r="31" spans="2:16" ht="13.5" thickBot="1">
      <c r="B31" t="s">
        <v>55</v>
      </c>
      <c r="C31" s="81">
        <v>36923</v>
      </c>
      <c r="D31" s="81">
        <v>38231</v>
      </c>
      <c r="E31" t="s">
        <v>50</v>
      </c>
      <c r="F31" t="s">
        <v>51</v>
      </c>
      <c r="G31" s="99">
        <f ca="1">-'EO9904.1 projected'!BB8</f>
        <v>-3535500.3316263859</v>
      </c>
      <c r="I31" s="80"/>
      <c r="K31" t="s">
        <v>115</v>
      </c>
    </row>
    <row r="32" spans="2:16">
      <c r="C32" s="79"/>
      <c r="D32" s="79"/>
    </row>
    <row r="33" spans="2:7">
      <c r="C33" s="79"/>
      <c r="D33" s="79"/>
    </row>
    <row r="34" spans="2:7">
      <c r="C34" s="79"/>
      <c r="D34" s="79"/>
    </row>
    <row r="35" spans="2:7">
      <c r="B35" s="149" t="s">
        <v>83</v>
      </c>
      <c r="C35" s="150"/>
      <c r="D35" s="150"/>
      <c r="E35" s="150"/>
      <c r="F35" s="150"/>
      <c r="G35" s="151"/>
    </row>
    <row r="36" spans="2:7" ht="13.5" thickBot="1">
      <c r="C36" s="79"/>
      <c r="D36" s="79"/>
    </row>
    <row r="37" spans="2:7" ht="13.5" thickBot="1">
      <c r="G37" s="99">
        <f ca="1">G26-H18</f>
        <v>-9128693.5054446105</v>
      </c>
    </row>
    <row r="43" spans="2:7">
      <c r="B43" s="128"/>
      <c r="C43" s="129" t="s">
        <v>92</v>
      </c>
      <c r="D43" s="129" t="s">
        <v>93</v>
      </c>
      <c r="E43" s="129" t="s">
        <v>94</v>
      </c>
      <c r="F43" s="129" t="s">
        <v>95</v>
      </c>
    </row>
    <row r="44" spans="2:7">
      <c r="B44" s="91" t="s">
        <v>55</v>
      </c>
      <c r="C44" s="91" t="s">
        <v>50</v>
      </c>
      <c r="D44">
        <v>966254</v>
      </c>
      <c r="E44">
        <v>966255</v>
      </c>
      <c r="F44">
        <v>966256</v>
      </c>
    </row>
    <row r="45" spans="2:7">
      <c r="B45" s="91" t="s">
        <v>56</v>
      </c>
      <c r="C45" s="91" t="s">
        <v>52</v>
      </c>
      <c r="D45">
        <v>966396</v>
      </c>
      <c r="E45">
        <v>966397</v>
      </c>
      <c r="F45">
        <v>966398</v>
      </c>
    </row>
    <row r="46" spans="2:7">
      <c r="B46" s="91" t="s">
        <v>56</v>
      </c>
      <c r="C46" s="91" t="s">
        <v>53</v>
      </c>
      <c r="D46">
        <v>966399</v>
      </c>
      <c r="E46">
        <v>966400</v>
      </c>
      <c r="F46">
        <v>966401</v>
      </c>
    </row>
    <row r="47" spans="2:7">
      <c r="B47" s="91" t="s">
        <v>56</v>
      </c>
      <c r="C47" s="91" t="s">
        <v>54</v>
      </c>
      <c r="D47">
        <v>966411</v>
      </c>
      <c r="E47">
        <v>966412</v>
      </c>
      <c r="F47">
        <v>966413</v>
      </c>
    </row>
  </sheetData>
  <mergeCells count="6">
    <mergeCell ref="K3:P3"/>
    <mergeCell ref="B35:G35"/>
    <mergeCell ref="B24:G24"/>
    <mergeCell ref="B29:G29"/>
    <mergeCell ref="B3:H3"/>
    <mergeCell ref="B6:H6"/>
  </mergeCells>
  <printOptions horizontalCentered="1"/>
  <pageMargins left="0.75" right="0.75" top="1" bottom="1" header="0.5" footer="0.5"/>
  <pageSetup orientation="portrait" verticalDpi="0" r:id="rId1"/>
  <headerFooter alignWithMargins="0">
    <oddFooter>&amp;R&amp;D,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49"/>
  <sheetViews>
    <sheetView showGridLines="0" zoomScale="80" workbookViewId="0">
      <pane xSplit="2" topLeftCell="C1" activePane="topRight" state="frozen"/>
      <selection pane="topRight" activeCell="D17" sqref="D17"/>
    </sheetView>
  </sheetViews>
  <sheetFormatPr defaultRowHeight="12.75"/>
  <cols>
    <col min="3" max="3" width="11.7109375" customWidth="1"/>
    <col min="4" max="4" width="10.7109375" customWidth="1"/>
    <col min="5" max="5" width="11.140625" customWidth="1"/>
    <col min="6" max="6" width="10.42578125" customWidth="1"/>
    <col min="11" max="11" width="10.28515625" customWidth="1"/>
    <col min="12" max="12" width="10.7109375" customWidth="1"/>
    <col min="13" max="14" width="10.42578125" customWidth="1"/>
    <col min="19" max="20" width="10.28515625" customWidth="1"/>
    <col min="21" max="21" width="10.42578125" customWidth="1"/>
    <col min="22" max="22" width="9.85546875" customWidth="1"/>
    <col min="27" max="27" width="10" customWidth="1"/>
    <col min="28" max="28" width="10.28515625" customWidth="1"/>
    <col min="29" max="29" width="9.85546875" customWidth="1"/>
    <col min="30" max="30" width="10.42578125" customWidth="1"/>
  </cols>
  <sheetData>
    <row r="2" spans="2:33">
      <c r="C2" s="152" t="s">
        <v>50</v>
      </c>
      <c r="D2" s="153"/>
      <c r="E2" s="153"/>
      <c r="F2" s="153"/>
      <c r="G2" s="153"/>
      <c r="H2" s="153"/>
      <c r="I2" s="154"/>
      <c r="K2" s="152" t="s">
        <v>52</v>
      </c>
      <c r="L2" s="153"/>
      <c r="M2" s="153"/>
      <c r="N2" s="153"/>
      <c r="O2" s="153"/>
      <c r="P2" s="153"/>
      <c r="Q2" s="154"/>
      <c r="S2" s="152" t="s">
        <v>53</v>
      </c>
      <c r="T2" s="153"/>
      <c r="U2" s="153"/>
      <c r="V2" s="153"/>
      <c r="W2" s="153"/>
      <c r="X2" s="153"/>
      <c r="Y2" s="154"/>
      <c r="AA2" s="152" t="s">
        <v>54</v>
      </c>
      <c r="AB2" s="153"/>
      <c r="AC2" s="153"/>
      <c r="AD2" s="153"/>
      <c r="AE2" s="153"/>
      <c r="AF2" s="153"/>
      <c r="AG2" s="154"/>
    </row>
    <row r="3" spans="2:33">
      <c r="Q3">
        <v>7.4999999999999997E-3</v>
      </c>
      <c r="W3">
        <v>0.08</v>
      </c>
      <c r="X3">
        <v>1.4999999999999999E-2</v>
      </c>
      <c r="AE3">
        <v>0.08</v>
      </c>
      <c r="AF3">
        <v>1.4999999999999999E-2</v>
      </c>
    </row>
    <row r="4" spans="2:33" ht="38.25">
      <c r="C4" s="132" t="s">
        <v>101</v>
      </c>
      <c r="D4" s="132" t="s">
        <v>102</v>
      </c>
      <c r="E4" s="132" t="s">
        <v>103</v>
      </c>
      <c r="F4" s="132" t="s">
        <v>104</v>
      </c>
      <c r="G4" s="132" t="s">
        <v>108</v>
      </c>
      <c r="H4" s="132" t="s">
        <v>109</v>
      </c>
      <c r="I4" s="132" t="s">
        <v>110</v>
      </c>
      <c r="J4" s="132"/>
      <c r="K4" s="132" t="s">
        <v>101</v>
      </c>
      <c r="L4" s="132" t="s">
        <v>102</v>
      </c>
      <c r="M4" s="132" t="s">
        <v>103</v>
      </c>
      <c r="N4" s="132" t="s">
        <v>104</v>
      </c>
      <c r="O4" s="132" t="s">
        <v>108</v>
      </c>
      <c r="P4" s="132" t="s">
        <v>109</v>
      </c>
      <c r="Q4" s="132" t="s">
        <v>110</v>
      </c>
      <c r="R4" s="132"/>
      <c r="S4" s="132" t="s">
        <v>101</v>
      </c>
      <c r="T4" s="132" t="s">
        <v>102</v>
      </c>
      <c r="U4" s="132" t="s">
        <v>103</v>
      </c>
      <c r="V4" s="132" t="s">
        <v>104</v>
      </c>
      <c r="W4" s="132" t="s">
        <v>105</v>
      </c>
      <c r="X4" s="132" t="s">
        <v>106</v>
      </c>
      <c r="Y4" s="132" t="s">
        <v>107</v>
      </c>
      <c r="AA4" s="132" t="s">
        <v>101</v>
      </c>
      <c r="AB4" s="132" t="s">
        <v>102</v>
      </c>
      <c r="AC4" s="132" t="s">
        <v>103</v>
      </c>
      <c r="AD4" s="132" t="s">
        <v>104</v>
      </c>
      <c r="AE4" s="132" t="s">
        <v>105</v>
      </c>
      <c r="AF4" s="132" t="s">
        <v>106</v>
      </c>
      <c r="AG4" s="132" t="s">
        <v>107</v>
      </c>
    </row>
    <row r="5" spans="2:33">
      <c r="B5" s="88">
        <f>'EO9904.1'!A10</f>
        <v>36951</v>
      </c>
      <c r="C5" s="137">
        <v>3704</v>
      </c>
      <c r="D5" s="144">
        <v>2.9279000000000002</v>
      </c>
      <c r="E5" s="143">
        <v>0</v>
      </c>
      <c r="F5" s="143">
        <v>0</v>
      </c>
      <c r="G5" s="145">
        <f ca="1">'EO9904.1'!G10</f>
        <v>6.1580000000000004</v>
      </c>
      <c r="H5" s="145">
        <f ca="1">'EO9904.1'!J10</f>
        <v>1.7500000000000002E-2</v>
      </c>
      <c r="I5" s="145">
        <f ca="1">'EO9904.1'!M10</f>
        <v>0.04</v>
      </c>
      <c r="K5" s="137">
        <v>6879</v>
      </c>
      <c r="L5" s="134">
        <v>0</v>
      </c>
      <c r="M5" s="134">
        <v>0</v>
      </c>
      <c r="N5" s="134">
        <v>0</v>
      </c>
      <c r="O5" s="134">
        <v>0</v>
      </c>
      <c r="P5" s="134">
        <v>0</v>
      </c>
      <c r="Q5" s="134">
        <f ca="1">'EO9904.2'!M10-$Q$3</f>
        <v>3.2500000000000001E-2</v>
      </c>
      <c r="S5" s="137">
        <v>298</v>
      </c>
      <c r="T5" s="97">
        <v>1E-4</v>
      </c>
      <c r="U5" s="97">
        <v>1E-4</v>
      </c>
      <c r="V5" s="134">
        <v>0</v>
      </c>
      <c r="W5" s="134">
        <f ca="1">'EO9904.3'!G10+$W$3</f>
        <v>6.2380000000000004</v>
      </c>
      <c r="X5" s="134">
        <f ca="1">'EO9904.3'!J10+$X$3</f>
        <v>3.2500000000000001E-2</v>
      </c>
      <c r="Y5" s="134">
        <v>0</v>
      </c>
      <c r="AA5" s="137">
        <v>596</v>
      </c>
      <c r="AB5" s="97">
        <v>1E-4</v>
      </c>
      <c r="AC5" s="97">
        <v>1E-4</v>
      </c>
      <c r="AD5" s="134">
        <v>0</v>
      </c>
      <c r="AE5" s="134">
        <f ca="1">'EO9904.M'!G10+$AE$3</f>
        <v>6.2380000000000004</v>
      </c>
      <c r="AF5" s="134">
        <f ca="1">'EO9904.M'!J10+$AF$3</f>
        <v>3.2500000000000001E-2</v>
      </c>
      <c r="AG5" s="134">
        <v>0</v>
      </c>
    </row>
    <row r="6" spans="2:33">
      <c r="B6" s="88">
        <f>'EO9904.1'!A11</f>
        <v>36982</v>
      </c>
      <c r="C6" s="137">
        <v>3704</v>
      </c>
      <c r="D6" s="144">
        <v>3.0733000000000001</v>
      </c>
      <c r="E6" s="136">
        <f t="shared" ref="E6:E16" si="0">E5</f>
        <v>0</v>
      </c>
      <c r="F6" s="136">
        <f t="shared" ref="F6:F16" si="1">F5</f>
        <v>0</v>
      </c>
      <c r="G6" s="145">
        <f ca="1">'EO9904.1'!G11</f>
        <v>5.86</v>
      </c>
      <c r="H6" s="145">
        <f ca="1">'EO9904.1'!J11</f>
        <v>1.7500000000000002E-2</v>
      </c>
      <c r="I6" s="145">
        <f ca="1">'EO9904.1'!M11</f>
        <v>1.4999999999999999E-2</v>
      </c>
      <c r="K6" s="137">
        <v>6879</v>
      </c>
      <c r="L6" s="133">
        <f>L5</f>
        <v>0</v>
      </c>
      <c r="M6" s="133">
        <f>M5</f>
        <v>0</v>
      </c>
      <c r="N6" s="133">
        <f>N5</f>
        <v>0</v>
      </c>
      <c r="O6" s="134">
        <v>0</v>
      </c>
      <c r="P6" s="134">
        <v>0</v>
      </c>
      <c r="Q6" s="134">
        <f ca="1">'EO9904.2'!M11-$Q$3</f>
        <v>7.4999999999999997E-3</v>
      </c>
      <c r="S6" s="137">
        <v>298</v>
      </c>
      <c r="T6">
        <f>T5</f>
        <v>1E-4</v>
      </c>
      <c r="U6">
        <f>U5</f>
        <v>1E-4</v>
      </c>
      <c r="V6" s="133">
        <f>V5</f>
        <v>0</v>
      </c>
      <c r="W6" s="134">
        <f ca="1">'EO9904.3'!G11+$W$3</f>
        <v>5.94</v>
      </c>
      <c r="X6" s="134">
        <f ca="1">'EO9904.3'!J11+$X$3</f>
        <v>3.2500000000000001E-2</v>
      </c>
      <c r="Y6" s="134">
        <v>0</v>
      </c>
      <c r="AA6" s="137">
        <v>596</v>
      </c>
      <c r="AB6">
        <f>AB5</f>
        <v>1E-4</v>
      </c>
      <c r="AC6">
        <f>AC5</f>
        <v>1E-4</v>
      </c>
      <c r="AD6" s="133">
        <f>AD5</f>
        <v>0</v>
      </c>
      <c r="AE6" s="134">
        <f ca="1">'EO9904.M'!G11+$AE$3</f>
        <v>5.94</v>
      </c>
      <c r="AF6" s="134">
        <f ca="1">'EO9904.M'!J11+$AF$3</f>
        <v>3.2500000000000001E-2</v>
      </c>
      <c r="AG6" s="134">
        <v>0</v>
      </c>
    </row>
    <row r="7" spans="2:33">
      <c r="B7" s="88">
        <f>'EO9904.1'!A12</f>
        <v>37012</v>
      </c>
      <c r="C7" s="137">
        <v>3704</v>
      </c>
      <c r="D7" s="144">
        <v>3.0979000000000001</v>
      </c>
      <c r="E7" s="136">
        <f t="shared" si="0"/>
        <v>0</v>
      </c>
      <c r="F7" s="136">
        <f t="shared" si="1"/>
        <v>0</v>
      </c>
      <c r="G7" s="145">
        <f ca="1">'EO9904.1'!G12</f>
        <v>5.64</v>
      </c>
      <c r="H7" s="145">
        <f ca="1">'EO9904.1'!J12</f>
        <v>1.7500000000000002E-2</v>
      </c>
      <c r="I7" s="145">
        <f ca="1">'EO9904.1'!M12</f>
        <v>1.4999999999999999E-2</v>
      </c>
      <c r="K7" s="137">
        <v>6879</v>
      </c>
      <c r="L7" s="133">
        <f t="shared" ref="L7:L16" si="2">L6</f>
        <v>0</v>
      </c>
      <c r="M7" s="133">
        <f t="shared" ref="M7:M16" si="3">M6</f>
        <v>0</v>
      </c>
      <c r="N7" s="133">
        <f t="shared" ref="N7:N16" si="4">N6</f>
        <v>0</v>
      </c>
      <c r="O7" s="134">
        <v>0</v>
      </c>
      <c r="P7" s="134">
        <v>0</v>
      </c>
      <c r="Q7" s="134">
        <f ca="1">'EO9904.2'!M12-$Q$3</f>
        <v>7.4999999999999997E-3</v>
      </c>
      <c r="S7" s="137">
        <v>298</v>
      </c>
      <c r="T7">
        <f t="shared" ref="T7:T16" si="5">T6</f>
        <v>1E-4</v>
      </c>
      <c r="U7">
        <f t="shared" ref="U7:U16" si="6">U6</f>
        <v>1E-4</v>
      </c>
      <c r="V7" s="133">
        <f t="shared" ref="V7:V16" si="7">V6</f>
        <v>0</v>
      </c>
      <c r="W7" s="134">
        <f ca="1">'EO9904.3'!G12+$W$3</f>
        <v>5.72</v>
      </c>
      <c r="X7" s="134">
        <f ca="1">'EO9904.3'!J12+$X$3</f>
        <v>3.2500000000000001E-2</v>
      </c>
      <c r="Y7" s="134">
        <v>0</v>
      </c>
      <c r="AA7" s="137">
        <v>596</v>
      </c>
      <c r="AB7">
        <f t="shared" ref="AB7:AB16" si="8">AB6</f>
        <v>1E-4</v>
      </c>
      <c r="AC7">
        <f t="shared" ref="AC7:AC16" si="9">AC6</f>
        <v>1E-4</v>
      </c>
      <c r="AD7" s="133">
        <f t="shared" ref="AD7:AD16" si="10">AD6</f>
        <v>0</v>
      </c>
      <c r="AE7" s="134">
        <f ca="1">'EO9904.M'!G12+$AE$3</f>
        <v>5.72</v>
      </c>
      <c r="AF7" s="134">
        <f ca="1">'EO9904.M'!J12+$AF$3</f>
        <v>3.2500000000000001E-2</v>
      </c>
      <c r="AG7" s="134">
        <v>0</v>
      </c>
    </row>
    <row r="8" spans="2:33">
      <c r="B8" s="88">
        <f>'EO9904.1'!A13</f>
        <v>37043</v>
      </c>
      <c r="C8" s="137">
        <v>3704</v>
      </c>
      <c r="D8" s="144">
        <v>3.0272000000000001</v>
      </c>
      <c r="E8" s="136">
        <f t="shared" si="0"/>
        <v>0</v>
      </c>
      <c r="F8" s="136">
        <f t="shared" si="1"/>
        <v>0</v>
      </c>
      <c r="G8" s="145">
        <f ca="1">'EO9904.1'!G13</f>
        <v>5.62</v>
      </c>
      <c r="H8" s="145">
        <f ca="1">'EO9904.1'!J13</f>
        <v>1.7500000000000002E-2</v>
      </c>
      <c r="I8" s="145">
        <f ca="1">'EO9904.1'!M13</f>
        <v>1.4999999999999999E-2</v>
      </c>
      <c r="K8" s="137">
        <v>6879</v>
      </c>
      <c r="L8" s="133">
        <f t="shared" si="2"/>
        <v>0</v>
      </c>
      <c r="M8" s="133">
        <f t="shared" si="3"/>
        <v>0</v>
      </c>
      <c r="N8" s="133">
        <f t="shared" si="4"/>
        <v>0</v>
      </c>
      <c r="O8" s="134">
        <v>0</v>
      </c>
      <c r="P8" s="134">
        <v>0</v>
      </c>
      <c r="Q8" s="134">
        <f ca="1">'EO9904.2'!M13-$Q$3</f>
        <v>7.4999999999999997E-3</v>
      </c>
      <c r="S8" s="137">
        <v>298</v>
      </c>
      <c r="T8">
        <f t="shared" si="5"/>
        <v>1E-4</v>
      </c>
      <c r="U8">
        <f t="shared" si="6"/>
        <v>1E-4</v>
      </c>
      <c r="V8" s="133">
        <f t="shared" si="7"/>
        <v>0</v>
      </c>
      <c r="W8" s="134">
        <f ca="1">'EO9904.3'!G13+$W$3</f>
        <v>5.7</v>
      </c>
      <c r="X8" s="134">
        <f ca="1">'EO9904.3'!J13+$X$3</f>
        <v>3.2500000000000001E-2</v>
      </c>
      <c r="Y8" s="134">
        <v>0</v>
      </c>
      <c r="AA8" s="137">
        <v>596</v>
      </c>
      <c r="AB8">
        <f t="shared" si="8"/>
        <v>1E-4</v>
      </c>
      <c r="AC8">
        <f t="shared" si="9"/>
        <v>1E-4</v>
      </c>
      <c r="AD8" s="133">
        <f t="shared" si="10"/>
        <v>0</v>
      </c>
      <c r="AE8" s="134">
        <f ca="1">'EO9904.M'!G13+$AE$3</f>
        <v>5.7</v>
      </c>
      <c r="AF8" s="134">
        <f ca="1">'EO9904.M'!J13+$AF$3</f>
        <v>3.2500000000000001E-2</v>
      </c>
      <c r="AG8" s="134">
        <v>0</v>
      </c>
    </row>
    <row r="9" spans="2:33">
      <c r="B9" s="88">
        <f>'EO9904.1'!A14</f>
        <v>37073</v>
      </c>
      <c r="C9" s="137">
        <v>3704</v>
      </c>
      <c r="D9" s="144">
        <v>2.9666999999999999</v>
      </c>
      <c r="E9" s="136">
        <f t="shared" si="0"/>
        <v>0</v>
      </c>
      <c r="F9" s="136">
        <f t="shared" si="1"/>
        <v>0</v>
      </c>
      <c r="G9" s="145">
        <f ca="1">'EO9904.1'!G14</f>
        <v>5.63</v>
      </c>
      <c r="H9" s="145">
        <f ca="1">'EO9904.1'!J14</f>
        <v>1.7500000000000002E-2</v>
      </c>
      <c r="I9" s="145">
        <f ca="1">'EO9904.1'!M14</f>
        <v>1.4999999999999999E-2</v>
      </c>
      <c r="K9" s="137">
        <v>6879</v>
      </c>
      <c r="L9" s="133">
        <f t="shared" si="2"/>
        <v>0</v>
      </c>
      <c r="M9" s="133">
        <f t="shared" si="3"/>
        <v>0</v>
      </c>
      <c r="N9" s="133">
        <f t="shared" si="4"/>
        <v>0</v>
      </c>
      <c r="O9" s="134">
        <v>0</v>
      </c>
      <c r="P9" s="134">
        <v>0</v>
      </c>
      <c r="Q9" s="134">
        <f ca="1">'EO9904.2'!M14-$Q$3</f>
        <v>7.4999999999999997E-3</v>
      </c>
      <c r="S9" s="137">
        <v>298</v>
      </c>
      <c r="T9">
        <f t="shared" si="5"/>
        <v>1E-4</v>
      </c>
      <c r="U9">
        <f t="shared" si="6"/>
        <v>1E-4</v>
      </c>
      <c r="V9" s="133">
        <f t="shared" si="7"/>
        <v>0</v>
      </c>
      <c r="W9" s="134">
        <f ca="1">'EO9904.3'!G14+$W$3</f>
        <v>5.71</v>
      </c>
      <c r="X9" s="134">
        <f ca="1">'EO9904.3'!J14+$X$3</f>
        <v>3.2500000000000001E-2</v>
      </c>
      <c r="Y9" s="134">
        <v>0</v>
      </c>
      <c r="AA9" s="137">
        <v>596</v>
      </c>
      <c r="AB9">
        <f t="shared" si="8"/>
        <v>1E-4</v>
      </c>
      <c r="AC9">
        <f t="shared" si="9"/>
        <v>1E-4</v>
      </c>
      <c r="AD9" s="133">
        <f t="shared" si="10"/>
        <v>0</v>
      </c>
      <c r="AE9" s="134">
        <f ca="1">'EO9904.M'!G14+$AE$3</f>
        <v>5.71</v>
      </c>
      <c r="AF9" s="134">
        <f ca="1">'EO9904.M'!J14+$AF$3</f>
        <v>3.2500000000000001E-2</v>
      </c>
      <c r="AG9" s="134">
        <v>0</v>
      </c>
    </row>
    <row r="10" spans="2:33">
      <c r="B10" s="88">
        <f>'EO9904.1'!A15</f>
        <v>37104</v>
      </c>
      <c r="C10" s="137">
        <v>3704</v>
      </c>
      <c r="D10" s="144">
        <v>2.8936999999999999</v>
      </c>
      <c r="E10" s="136">
        <f t="shared" si="0"/>
        <v>0</v>
      </c>
      <c r="F10" s="136">
        <f t="shared" si="1"/>
        <v>0</v>
      </c>
      <c r="G10" s="145">
        <f ca="1">'EO9904.1'!G15</f>
        <v>5.64</v>
      </c>
      <c r="H10" s="145">
        <f ca="1">'EO9904.1'!J15</f>
        <v>1.7500000000000002E-2</v>
      </c>
      <c r="I10" s="145">
        <f ca="1">'EO9904.1'!M15</f>
        <v>1.4999999999999999E-2</v>
      </c>
      <c r="K10" s="137">
        <v>6879</v>
      </c>
      <c r="L10" s="133">
        <f t="shared" si="2"/>
        <v>0</v>
      </c>
      <c r="M10" s="133">
        <f t="shared" si="3"/>
        <v>0</v>
      </c>
      <c r="N10" s="133">
        <f t="shared" si="4"/>
        <v>0</v>
      </c>
      <c r="O10" s="134">
        <v>0</v>
      </c>
      <c r="P10" s="134">
        <v>0</v>
      </c>
      <c r="Q10" s="134">
        <f ca="1">'EO9904.2'!M15-$Q$3</f>
        <v>7.4999999999999997E-3</v>
      </c>
      <c r="S10" s="137">
        <v>298</v>
      </c>
      <c r="T10">
        <f t="shared" si="5"/>
        <v>1E-4</v>
      </c>
      <c r="U10">
        <f t="shared" si="6"/>
        <v>1E-4</v>
      </c>
      <c r="V10" s="133">
        <f t="shared" si="7"/>
        <v>0</v>
      </c>
      <c r="W10" s="134">
        <f ca="1">'EO9904.3'!G15+$W$3</f>
        <v>5.72</v>
      </c>
      <c r="X10" s="134">
        <f ca="1">'EO9904.3'!J15+$X$3</f>
        <v>3.2500000000000001E-2</v>
      </c>
      <c r="Y10" s="134">
        <v>0</v>
      </c>
      <c r="AA10" s="137">
        <v>596</v>
      </c>
      <c r="AB10">
        <f t="shared" si="8"/>
        <v>1E-4</v>
      </c>
      <c r="AC10">
        <f t="shared" si="9"/>
        <v>1E-4</v>
      </c>
      <c r="AD10" s="133">
        <f t="shared" si="10"/>
        <v>0</v>
      </c>
      <c r="AE10" s="134">
        <f ca="1">'EO9904.M'!G15+$AE$3</f>
        <v>5.72</v>
      </c>
      <c r="AF10" s="134">
        <f ca="1">'EO9904.M'!J15+$AF$3</f>
        <v>3.2500000000000001E-2</v>
      </c>
      <c r="AG10" s="134">
        <v>0</v>
      </c>
    </row>
    <row r="11" spans="2:33">
      <c r="B11" s="88">
        <f>'EO9904.1'!A16</f>
        <v>37135</v>
      </c>
      <c r="C11" s="137">
        <v>3704</v>
      </c>
      <c r="D11" s="144">
        <v>2.8294999999999999</v>
      </c>
      <c r="E11" s="136">
        <f t="shared" si="0"/>
        <v>0</v>
      </c>
      <c r="F11" s="136">
        <f t="shared" si="1"/>
        <v>0</v>
      </c>
      <c r="G11" s="145">
        <f ca="1">'EO9904.1'!G16</f>
        <v>5.59</v>
      </c>
      <c r="H11" s="145">
        <f ca="1">'EO9904.1'!J16</f>
        <v>1.7500000000000002E-2</v>
      </c>
      <c r="I11" s="145">
        <f ca="1">'EO9904.1'!M16</f>
        <v>1.4999999999999999E-2</v>
      </c>
      <c r="K11" s="137">
        <v>6879</v>
      </c>
      <c r="L11" s="133">
        <f t="shared" si="2"/>
        <v>0</v>
      </c>
      <c r="M11" s="133">
        <f t="shared" si="3"/>
        <v>0</v>
      </c>
      <c r="N11" s="133">
        <f t="shared" si="4"/>
        <v>0</v>
      </c>
      <c r="O11" s="134">
        <v>0</v>
      </c>
      <c r="P11" s="134">
        <v>0</v>
      </c>
      <c r="Q11" s="134">
        <f ca="1">'EO9904.2'!M16-$Q$3</f>
        <v>7.4999999999999997E-3</v>
      </c>
      <c r="S11" s="137">
        <v>298</v>
      </c>
      <c r="T11">
        <f t="shared" si="5"/>
        <v>1E-4</v>
      </c>
      <c r="U11">
        <f t="shared" si="6"/>
        <v>1E-4</v>
      </c>
      <c r="V11" s="133">
        <f t="shared" si="7"/>
        <v>0</v>
      </c>
      <c r="W11" s="134">
        <f ca="1">'EO9904.3'!G16+$W$3</f>
        <v>5.67</v>
      </c>
      <c r="X11" s="134">
        <f ca="1">'EO9904.3'!J16+$X$3</f>
        <v>3.2500000000000001E-2</v>
      </c>
      <c r="Y11" s="134">
        <v>0</v>
      </c>
      <c r="AA11" s="137">
        <v>596</v>
      </c>
      <c r="AB11">
        <f t="shared" si="8"/>
        <v>1E-4</v>
      </c>
      <c r="AC11">
        <f t="shared" si="9"/>
        <v>1E-4</v>
      </c>
      <c r="AD11" s="133">
        <f t="shared" si="10"/>
        <v>0</v>
      </c>
      <c r="AE11" s="134">
        <f ca="1">'EO9904.M'!G16+$AE$3</f>
        <v>5.67</v>
      </c>
      <c r="AF11" s="134">
        <f ca="1">'EO9904.M'!J16+$AF$3</f>
        <v>3.2500000000000001E-2</v>
      </c>
      <c r="AG11" s="134">
        <v>0</v>
      </c>
    </row>
    <row r="12" spans="2:33">
      <c r="B12" s="88">
        <f>'EO9904.1'!A17</f>
        <v>37165</v>
      </c>
      <c r="C12" s="137">
        <v>3704</v>
      </c>
      <c r="D12" s="144">
        <v>2.8266</v>
      </c>
      <c r="E12" s="136">
        <f t="shared" si="0"/>
        <v>0</v>
      </c>
      <c r="F12" s="136">
        <f t="shared" si="1"/>
        <v>0</v>
      </c>
      <c r="G12" s="145">
        <f ca="1">'EO9904.1'!G17</f>
        <v>5.5979999999999999</v>
      </c>
      <c r="H12" s="145">
        <f ca="1">'EO9904.1'!J17</f>
        <v>1.7500000000000002E-2</v>
      </c>
      <c r="I12" s="145">
        <f ca="1">'EO9904.1'!M17</f>
        <v>1.4999999999999999E-2</v>
      </c>
      <c r="K12" s="137">
        <v>6879</v>
      </c>
      <c r="L12" s="133">
        <f t="shared" si="2"/>
        <v>0</v>
      </c>
      <c r="M12" s="133">
        <f t="shared" si="3"/>
        <v>0</v>
      </c>
      <c r="N12" s="133">
        <f t="shared" si="4"/>
        <v>0</v>
      </c>
      <c r="O12" s="134">
        <v>0</v>
      </c>
      <c r="P12" s="134">
        <v>0</v>
      </c>
      <c r="Q12" s="134">
        <f ca="1">'EO9904.2'!M17-$Q$3</f>
        <v>7.4999999999999997E-3</v>
      </c>
      <c r="S12" s="137">
        <v>298</v>
      </c>
      <c r="T12">
        <f t="shared" si="5"/>
        <v>1E-4</v>
      </c>
      <c r="U12">
        <f t="shared" si="6"/>
        <v>1E-4</v>
      </c>
      <c r="V12" s="133">
        <f t="shared" si="7"/>
        <v>0</v>
      </c>
      <c r="W12" s="134">
        <f ca="1">'EO9904.3'!G17+$W$3</f>
        <v>5.6779999999999999</v>
      </c>
      <c r="X12" s="134">
        <f ca="1">'EO9904.3'!J17+$X$3</f>
        <v>3.2500000000000001E-2</v>
      </c>
      <c r="Y12" s="134">
        <v>0</v>
      </c>
      <c r="AA12" s="137">
        <v>596</v>
      </c>
      <c r="AB12">
        <f t="shared" si="8"/>
        <v>1E-4</v>
      </c>
      <c r="AC12">
        <f t="shared" si="9"/>
        <v>1E-4</v>
      </c>
      <c r="AD12" s="133">
        <f t="shared" si="10"/>
        <v>0</v>
      </c>
      <c r="AE12" s="134">
        <f ca="1">'EO9904.M'!G17+$AE$3</f>
        <v>5.6779999999999999</v>
      </c>
      <c r="AF12" s="134">
        <f ca="1">'EO9904.M'!J17+$AF$3</f>
        <v>3.2500000000000001E-2</v>
      </c>
      <c r="AG12" s="134">
        <v>0</v>
      </c>
    </row>
    <row r="13" spans="2:33">
      <c r="B13" s="88">
        <f>'EO9904.1'!A18</f>
        <v>37196</v>
      </c>
      <c r="C13" s="137">
        <v>3704</v>
      </c>
      <c r="D13" s="144">
        <v>2.8309000000000002</v>
      </c>
      <c r="E13" s="136">
        <f t="shared" si="0"/>
        <v>0</v>
      </c>
      <c r="F13" s="136">
        <f t="shared" si="1"/>
        <v>0</v>
      </c>
      <c r="G13" s="145">
        <f ca="1">'EO9904.1'!G18</f>
        <v>5.6680000000000001</v>
      </c>
      <c r="H13" s="145">
        <f ca="1">'EO9904.1'!J18</f>
        <v>0.02</v>
      </c>
      <c r="I13" s="145">
        <f ca="1">'EO9904.1'!M18</f>
        <v>0.02</v>
      </c>
      <c r="K13" s="137">
        <v>6879</v>
      </c>
      <c r="L13" s="133">
        <f t="shared" si="2"/>
        <v>0</v>
      </c>
      <c r="M13" s="133">
        <f t="shared" si="3"/>
        <v>0</v>
      </c>
      <c r="N13" s="133">
        <f t="shared" si="4"/>
        <v>0</v>
      </c>
      <c r="O13" s="134">
        <v>0</v>
      </c>
      <c r="P13" s="134">
        <v>0</v>
      </c>
      <c r="Q13" s="134">
        <f ca="1">'EO9904.2'!M18-$Q$3</f>
        <v>1.2500000000000001E-2</v>
      </c>
      <c r="S13" s="137">
        <v>298</v>
      </c>
      <c r="T13">
        <f t="shared" si="5"/>
        <v>1E-4</v>
      </c>
      <c r="U13">
        <f t="shared" si="6"/>
        <v>1E-4</v>
      </c>
      <c r="V13" s="133">
        <f t="shared" si="7"/>
        <v>0</v>
      </c>
      <c r="W13" s="134">
        <f ca="1">'EO9904.3'!G18+$W$3</f>
        <v>5.7480000000000002</v>
      </c>
      <c r="X13" s="134">
        <f ca="1">'EO9904.3'!J18+$X$3</f>
        <v>3.5000000000000003E-2</v>
      </c>
      <c r="Y13" s="134">
        <v>0</v>
      </c>
      <c r="AA13" s="137">
        <v>596</v>
      </c>
      <c r="AB13">
        <f t="shared" si="8"/>
        <v>1E-4</v>
      </c>
      <c r="AC13">
        <f t="shared" si="9"/>
        <v>1E-4</v>
      </c>
      <c r="AD13" s="133">
        <f t="shared" si="10"/>
        <v>0</v>
      </c>
      <c r="AE13" s="134">
        <f ca="1">'EO9904.M'!G18+$AE$3</f>
        <v>5.7480000000000002</v>
      </c>
      <c r="AF13" s="134">
        <f ca="1">'EO9904.M'!J18+$AF$3</f>
        <v>3.5000000000000003E-2</v>
      </c>
      <c r="AG13" s="134">
        <v>0</v>
      </c>
    </row>
    <row r="14" spans="2:33">
      <c r="B14" s="88">
        <f>'EO9904.1'!A19</f>
        <v>37226</v>
      </c>
      <c r="C14" s="137">
        <v>4288</v>
      </c>
      <c r="D14" s="144">
        <v>2.8637000000000001</v>
      </c>
      <c r="E14" s="136">
        <f t="shared" si="0"/>
        <v>0</v>
      </c>
      <c r="F14" s="136">
        <f t="shared" si="1"/>
        <v>0</v>
      </c>
      <c r="G14" s="145">
        <f ca="1">'EO9904.1'!G19</f>
        <v>5.7629999999999999</v>
      </c>
      <c r="H14" s="145">
        <f ca="1">'EO9904.1'!J19</f>
        <v>0.02</v>
      </c>
      <c r="I14" s="145">
        <f ca="1">'EO9904.1'!M19</f>
        <v>0.02</v>
      </c>
      <c r="K14" s="137">
        <v>7962</v>
      </c>
      <c r="L14" s="133">
        <f t="shared" si="2"/>
        <v>0</v>
      </c>
      <c r="M14" s="133">
        <f t="shared" si="3"/>
        <v>0</v>
      </c>
      <c r="N14" s="133">
        <f t="shared" si="4"/>
        <v>0</v>
      </c>
      <c r="O14" s="134">
        <v>0</v>
      </c>
      <c r="P14" s="134">
        <v>0</v>
      </c>
      <c r="Q14" s="134">
        <f ca="1">'EO9904.2'!M19-$Q$3</f>
        <v>1.2500000000000001E-2</v>
      </c>
      <c r="S14" s="137">
        <v>345</v>
      </c>
      <c r="T14">
        <f t="shared" si="5"/>
        <v>1E-4</v>
      </c>
      <c r="U14">
        <f t="shared" si="6"/>
        <v>1E-4</v>
      </c>
      <c r="V14" s="133">
        <f t="shared" si="7"/>
        <v>0</v>
      </c>
      <c r="W14" s="134">
        <f ca="1">'EO9904.3'!G19+$W$3</f>
        <v>5.843</v>
      </c>
      <c r="X14" s="134">
        <f ca="1">'EO9904.3'!J19+$X$3</f>
        <v>3.5000000000000003E-2</v>
      </c>
      <c r="Y14" s="134">
        <v>0</v>
      </c>
      <c r="AA14" s="137">
        <v>690</v>
      </c>
      <c r="AB14">
        <f t="shared" si="8"/>
        <v>1E-4</v>
      </c>
      <c r="AC14">
        <f t="shared" si="9"/>
        <v>1E-4</v>
      </c>
      <c r="AD14" s="133">
        <f t="shared" si="10"/>
        <v>0</v>
      </c>
      <c r="AE14" s="134">
        <f ca="1">'EO9904.M'!G19+$AE$3</f>
        <v>5.843</v>
      </c>
      <c r="AF14" s="134">
        <f ca="1">'EO9904.M'!J19+$AF$3</f>
        <v>3.5000000000000003E-2</v>
      </c>
      <c r="AG14" s="134">
        <v>0</v>
      </c>
    </row>
    <row r="15" spans="2:33">
      <c r="B15" s="88">
        <f>'EO9904.1'!A20</f>
        <v>37257</v>
      </c>
      <c r="C15" s="137">
        <v>4288</v>
      </c>
      <c r="D15" s="144">
        <v>3.2706</v>
      </c>
      <c r="E15" s="136">
        <f t="shared" si="0"/>
        <v>0</v>
      </c>
      <c r="F15" s="136">
        <f t="shared" si="1"/>
        <v>0</v>
      </c>
      <c r="G15" s="145">
        <f ca="1">'EO9904.1'!G20</f>
        <v>5.7680000000000007</v>
      </c>
      <c r="H15" s="145">
        <f ca="1">'EO9904.1'!J20</f>
        <v>0.02</v>
      </c>
      <c r="I15" s="145">
        <f ca="1">'EO9904.1'!M20</f>
        <v>0.02</v>
      </c>
      <c r="K15" s="137">
        <v>7962</v>
      </c>
      <c r="L15" s="133">
        <f t="shared" si="2"/>
        <v>0</v>
      </c>
      <c r="M15" s="133">
        <f t="shared" si="3"/>
        <v>0</v>
      </c>
      <c r="N15" s="133">
        <f t="shared" si="4"/>
        <v>0</v>
      </c>
      <c r="O15" s="134">
        <v>0</v>
      </c>
      <c r="P15" s="134">
        <v>0</v>
      </c>
      <c r="Q15" s="134">
        <f ca="1">'EO9904.2'!M20-$Q$3</f>
        <v>1.2500000000000001E-2</v>
      </c>
      <c r="S15" s="137">
        <v>345</v>
      </c>
      <c r="T15">
        <f t="shared" si="5"/>
        <v>1E-4</v>
      </c>
      <c r="U15">
        <f t="shared" si="6"/>
        <v>1E-4</v>
      </c>
      <c r="V15" s="133">
        <f t="shared" si="7"/>
        <v>0</v>
      </c>
      <c r="W15" s="134">
        <f ca="1">'EO9904.3'!G20+$W$3</f>
        <v>5.8480000000000008</v>
      </c>
      <c r="X15" s="134">
        <f ca="1">'EO9904.3'!J20+$X$3</f>
        <v>3.5000000000000003E-2</v>
      </c>
      <c r="Y15" s="134">
        <v>0</v>
      </c>
      <c r="AA15" s="137">
        <v>690</v>
      </c>
      <c r="AB15">
        <f t="shared" si="8"/>
        <v>1E-4</v>
      </c>
      <c r="AC15">
        <f t="shared" si="9"/>
        <v>1E-4</v>
      </c>
      <c r="AD15" s="133">
        <f t="shared" si="10"/>
        <v>0</v>
      </c>
      <c r="AE15" s="134">
        <f ca="1">'EO9904.M'!G20+$AE$3</f>
        <v>5.8480000000000008</v>
      </c>
      <c r="AF15" s="134">
        <f ca="1">'EO9904.M'!J20+$AF$3</f>
        <v>3.5000000000000003E-2</v>
      </c>
      <c r="AG15" s="134">
        <v>0</v>
      </c>
    </row>
    <row r="16" spans="2:33">
      <c r="B16" s="88">
        <f>'EO9904.1'!A21</f>
        <v>37288</v>
      </c>
      <c r="C16" s="137">
        <v>4288</v>
      </c>
      <c r="D16" s="144">
        <v>3.0684</v>
      </c>
      <c r="E16" s="136">
        <f t="shared" si="0"/>
        <v>0</v>
      </c>
      <c r="F16" s="136">
        <f t="shared" si="1"/>
        <v>0</v>
      </c>
      <c r="G16" s="145">
        <f ca="1">'EO9904.1'!G21</f>
        <v>5.548</v>
      </c>
      <c r="H16" s="145">
        <f ca="1">'EO9904.1'!J21</f>
        <v>0.02</v>
      </c>
      <c r="I16" s="145">
        <f ca="1">'EO9904.1'!M21</f>
        <v>0.02</v>
      </c>
      <c r="K16" s="137">
        <v>7962</v>
      </c>
      <c r="L16" s="133">
        <f t="shared" si="2"/>
        <v>0</v>
      </c>
      <c r="M16" s="133">
        <f t="shared" si="3"/>
        <v>0</v>
      </c>
      <c r="N16" s="133">
        <f t="shared" si="4"/>
        <v>0</v>
      </c>
      <c r="O16" s="134">
        <v>0</v>
      </c>
      <c r="P16" s="134">
        <v>0</v>
      </c>
      <c r="Q16" s="134">
        <f ca="1">'EO9904.2'!M21-$Q$3</f>
        <v>1.2500000000000001E-2</v>
      </c>
      <c r="S16" s="137">
        <v>345</v>
      </c>
      <c r="T16">
        <f t="shared" si="5"/>
        <v>1E-4</v>
      </c>
      <c r="U16">
        <f t="shared" si="6"/>
        <v>1E-4</v>
      </c>
      <c r="V16" s="133">
        <f t="shared" si="7"/>
        <v>0</v>
      </c>
      <c r="W16" s="134">
        <f ca="1">'EO9904.3'!G21+$W$3</f>
        <v>5.6280000000000001</v>
      </c>
      <c r="X16" s="134">
        <f ca="1">'EO9904.3'!J21+$X$3</f>
        <v>3.5000000000000003E-2</v>
      </c>
      <c r="Y16" s="134">
        <v>0</v>
      </c>
      <c r="AA16" s="137">
        <v>690</v>
      </c>
      <c r="AB16">
        <f t="shared" si="8"/>
        <v>1E-4</v>
      </c>
      <c r="AC16">
        <f t="shared" si="9"/>
        <v>1E-4</v>
      </c>
      <c r="AD16" s="133">
        <f t="shared" si="10"/>
        <v>0</v>
      </c>
      <c r="AE16" s="134">
        <f ca="1">'EO9904.M'!G21+$AE$3</f>
        <v>5.6280000000000001</v>
      </c>
      <c r="AF16" s="134">
        <f ca="1">'EO9904.M'!J21+$AF$3</f>
        <v>3.5000000000000003E-2</v>
      </c>
      <c r="AG16" s="134">
        <v>0</v>
      </c>
    </row>
    <row r="17" spans="2:33">
      <c r="B17" s="88">
        <f>'EO9904.1'!A22</f>
        <v>37316</v>
      </c>
      <c r="C17" s="138">
        <f>IF($B17&lt;=Summary!$D$10,Inputs!C5,0)</f>
        <v>3704</v>
      </c>
      <c r="D17" s="135">
        <f>IF($B17&lt;=Summary!$D$10,Inputs!D5,0)</f>
        <v>2.9279000000000002</v>
      </c>
      <c r="E17" s="136">
        <f>IF($B17&lt;=Summary!$D$10,Inputs!E5,0)</f>
        <v>0</v>
      </c>
      <c r="F17" s="136">
        <f>IF($B17&lt;=Summary!$D$10,Inputs!F5,0)</f>
        <v>0</v>
      </c>
      <c r="G17" s="145">
        <f ca="1">'EO9904.1'!G22</f>
        <v>5.1829999999999998</v>
      </c>
      <c r="H17" s="145">
        <f ca="1">'EO9904.1'!J22</f>
        <v>0.02</v>
      </c>
      <c r="I17" s="145">
        <f ca="1">'EO9904.1'!M22</f>
        <v>0.02</v>
      </c>
      <c r="K17" s="138">
        <f>IF($B17&lt;=EO9904.2!mthend,Inputs!K5,0)</f>
        <v>6879</v>
      </c>
      <c r="L17" s="133">
        <f>IF($B17&lt;=EO9904.2!mthend,Inputs!L5,0)</f>
        <v>0</v>
      </c>
      <c r="M17" s="133">
        <f>IF($B17&lt;=EO9904.2!mthend,Inputs!M5,0)</f>
        <v>0</v>
      </c>
      <c r="N17" s="133">
        <f>IF($B17&lt;=EO9904.2!mthend,Inputs!N5,0)</f>
        <v>0</v>
      </c>
      <c r="O17" s="134">
        <v>0</v>
      </c>
      <c r="P17" s="134">
        <v>0</v>
      </c>
      <c r="Q17" s="134">
        <f ca="1">'EO9904.2'!M22-$Q$3</f>
        <v>1.2500000000000001E-2</v>
      </c>
      <c r="S17" s="138">
        <f>IF($B17&lt;=EO9904.3!mthend,Inputs!S5,0)</f>
        <v>298</v>
      </c>
      <c r="T17">
        <f>IF($B17&lt;=EO9904.3!mthend,Inputs!T5,0)</f>
        <v>1E-4</v>
      </c>
      <c r="U17">
        <f>IF($B17&lt;=EO9904.3!mthend,Inputs!U5,0)</f>
        <v>1E-4</v>
      </c>
      <c r="V17" s="133">
        <f>IF($B17&lt;=EO9904.3!mthend,Inputs!V5,0)</f>
        <v>0</v>
      </c>
      <c r="W17" s="134">
        <f ca="1">'EO9904.3'!G22+$W$3</f>
        <v>5.2629999999999999</v>
      </c>
      <c r="X17" s="134">
        <f ca="1">'EO9904.3'!J22+$X$3</f>
        <v>3.5000000000000003E-2</v>
      </c>
      <c r="Y17" s="134">
        <v>0</v>
      </c>
      <c r="AA17" s="138">
        <f>IF($B17&lt;=EO9904.3!mthend,Inputs!AA5,0)</f>
        <v>596</v>
      </c>
      <c r="AB17">
        <f>IF($B17&lt;=EO9904.3!mthend,Inputs!AB5,0)</f>
        <v>1E-4</v>
      </c>
      <c r="AC17">
        <f>IF($B17&lt;=EO9904.3!mthend,Inputs!AC5,0)</f>
        <v>1E-4</v>
      </c>
      <c r="AD17" s="133">
        <f>IF($B17&lt;=EO9904.3!mthend,Inputs!AD5,0)</f>
        <v>0</v>
      </c>
      <c r="AE17" s="134">
        <f ca="1">'EO9904.M'!G22+$AE$3</f>
        <v>5.2629999999999999</v>
      </c>
      <c r="AF17" s="134">
        <f ca="1">'EO9904.M'!J22+$AF$3</f>
        <v>3.5000000000000003E-2</v>
      </c>
      <c r="AG17" s="134">
        <v>0</v>
      </c>
    </row>
    <row r="18" spans="2:33">
      <c r="B18" s="88">
        <f>'EO9904.1'!A23</f>
        <v>37347</v>
      </c>
      <c r="C18" s="138">
        <f>IF($B18&lt;=Summary!$D$10,Inputs!C6,0)</f>
        <v>3704</v>
      </c>
      <c r="D18" s="135">
        <f>IF($B18&lt;=Summary!$D$10,Inputs!D6,0)</f>
        <v>3.0733000000000001</v>
      </c>
      <c r="E18" s="136">
        <f>IF($B18&lt;=Summary!$D$10,Inputs!E6,0)</f>
        <v>0</v>
      </c>
      <c r="F18" s="136">
        <f>IF($B18&lt;=Summary!$D$10,Inputs!F6,0)</f>
        <v>0</v>
      </c>
      <c r="G18" s="145">
        <f ca="1">'EO9904.1'!G23</f>
        <v>4.633</v>
      </c>
      <c r="H18" s="145">
        <f ca="1">'EO9904.1'!J23</f>
        <v>1.2500000000000001E-2</v>
      </c>
      <c r="I18" s="145">
        <f ca="1">'EO9904.1'!M23</f>
        <v>1.4999999999999999E-2</v>
      </c>
      <c r="K18" s="138">
        <f>IF($B18&lt;=EO9904.2!mthend,Inputs!K6,0)</f>
        <v>6879</v>
      </c>
      <c r="L18" s="133">
        <f>IF($B18&lt;=EO9904.2!mthend,Inputs!L6,0)</f>
        <v>0</v>
      </c>
      <c r="M18" s="133">
        <f>IF($B18&lt;=EO9904.2!mthend,Inputs!M6,0)</f>
        <v>0</v>
      </c>
      <c r="N18" s="133">
        <f>IF($B18&lt;=EO9904.2!mthend,Inputs!N6,0)</f>
        <v>0</v>
      </c>
      <c r="O18" s="134">
        <v>0</v>
      </c>
      <c r="P18" s="134">
        <v>0</v>
      </c>
      <c r="Q18" s="134">
        <f ca="1">'EO9904.2'!M23-$Q$3</f>
        <v>7.4999999999999997E-3</v>
      </c>
      <c r="S18" s="138">
        <f>IF($B18&lt;=EO9904.3!mthend,Inputs!S6,0)</f>
        <v>298</v>
      </c>
      <c r="T18">
        <f>IF($B18&lt;=EO9904.3!mthend,Inputs!T6,0)</f>
        <v>1E-4</v>
      </c>
      <c r="U18">
        <f>IF($B18&lt;=EO9904.3!mthend,Inputs!U6,0)</f>
        <v>1E-4</v>
      </c>
      <c r="V18" s="133">
        <f>IF($B18&lt;=EO9904.3!mthend,Inputs!V6,0)</f>
        <v>0</v>
      </c>
      <c r="W18" s="134">
        <f ca="1">'EO9904.3'!G23+$W$3</f>
        <v>4.7130000000000001</v>
      </c>
      <c r="X18" s="134">
        <f ca="1">'EO9904.3'!J23+$X$3</f>
        <v>2.75E-2</v>
      </c>
      <c r="Y18" s="134">
        <v>0</v>
      </c>
      <c r="AA18" s="138">
        <f>IF($B18&lt;=EO9904.3!mthend,Inputs!AA6,0)</f>
        <v>596</v>
      </c>
      <c r="AB18">
        <f>IF($B18&lt;=EO9904.3!mthend,Inputs!AB6,0)</f>
        <v>1E-4</v>
      </c>
      <c r="AC18">
        <f>IF($B18&lt;=EO9904.3!mthend,Inputs!AC6,0)</f>
        <v>1E-4</v>
      </c>
      <c r="AD18" s="133">
        <f>IF($B18&lt;=EO9904.3!mthend,Inputs!AD6,0)</f>
        <v>0</v>
      </c>
      <c r="AE18" s="134">
        <f ca="1">'EO9904.M'!G23+$AE$3</f>
        <v>4.7130000000000001</v>
      </c>
      <c r="AF18" s="134">
        <f ca="1">'EO9904.M'!J23+$AF$3</f>
        <v>2.75E-2</v>
      </c>
      <c r="AG18" s="134">
        <v>0</v>
      </c>
    </row>
    <row r="19" spans="2:33">
      <c r="B19" s="88">
        <f>'EO9904.1'!A24</f>
        <v>37377</v>
      </c>
      <c r="C19" s="138">
        <f>IF($B19&lt;=Summary!$D$10,Inputs!C7,0)</f>
        <v>3704</v>
      </c>
      <c r="D19" s="135">
        <f>IF($B19&lt;=Summary!$D$10,Inputs!D7,0)</f>
        <v>3.0979000000000001</v>
      </c>
      <c r="E19" s="136">
        <f>IF($B19&lt;=Summary!$D$10,Inputs!E7,0)</f>
        <v>0</v>
      </c>
      <c r="F19" s="136">
        <f>IF($B19&lt;=Summary!$D$10,Inputs!F7,0)</f>
        <v>0</v>
      </c>
      <c r="G19" s="145">
        <f ca="1">'EO9904.1'!G24</f>
        <v>4.4880000000000004</v>
      </c>
      <c r="H19" s="145">
        <f ca="1">'EO9904.1'!J24</f>
        <v>1.2500000000000001E-2</v>
      </c>
      <c r="I19" s="145">
        <f ca="1">'EO9904.1'!M24</f>
        <v>1.4999999999999999E-2</v>
      </c>
      <c r="K19" s="138">
        <f>IF($B19&lt;=EO9904.2!mthend,Inputs!K7,0)</f>
        <v>6879</v>
      </c>
      <c r="L19" s="133">
        <f>IF($B19&lt;=EO9904.2!mthend,Inputs!L7,0)</f>
        <v>0</v>
      </c>
      <c r="M19" s="133">
        <f>IF($B19&lt;=EO9904.2!mthend,Inputs!M7,0)</f>
        <v>0</v>
      </c>
      <c r="N19" s="133">
        <f>IF($B19&lt;=EO9904.2!mthend,Inputs!N7,0)</f>
        <v>0</v>
      </c>
      <c r="O19" s="134">
        <v>0</v>
      </c>
      <c r="P19" s="134">
        <v>0</v>
      </c>
      <c r="Q19" s="134">
        <f ca="1">'EO9904.2'!M24-$Q$3</f>
        <v>7.4999999999999997E-3</v>
      </c>
      <c r="S19" s="138">
        <f>IF($B19&lt;=EO9904.3!mthend,Inputs!S7,0)</f>
        <v>298</v>
      </c>
      <c r="T19">
        <f>IF($B19&lt;=EO9904.3!mthend,Inputs!T7,0)</f>
        <v>1E-4</v>
      </c>
      <c r="U19">
        <f>IF($B19&lt;=EO9904.3!mthend,Inputs!U7,0)</f>
        <v>1E-4</v>
      </c>
      <c r="V19" s="133">
        <f>IF($B19&lt;=EO9904.3!mthend,Inputs!V7,0)</f>
        <v>0</v>
      </c>
      <c r="W19" s="134">
        <f ca="1">'EO9904.3'!G24+$W$3</f>
        <v>4.5680000000000005</v>
      </c>
      <c r="X19" s="134">
        <f ca="1">'EO9904.3'!J24+$X$3</f>
        <v>2.75E-2</v>
      </c>
      <c r="Y19" s="134">
        <v>0</v>
      </c>
      <c r="AA19" s="138">
        <f>IF($B19&lt;=EO9904.3!mthend,Inputs!AA7,0)</f>
        <v>596</v>
      </c>
      <c r="AB19">
        <f>IF($B19&lt;=EO9904.3!mthend,Inputs!AB7,0)</f>
        <v>1E-4</v>
      </c>
      <c r="AC19">
        <f>IF($B19&lt;=EO9904.3!mthend,Inputs!AC7,0)</f>
        <v>1E-4</v>
      </c>
      <c r="AD19" s="133">
        <f>IF($B19&lt;=EO9904.3!mthend,Inputs!AD7,0)</f>
        <v>0</v>
      </c>
      <c r="AE19" s="134">
        <f ca="1">'EO9904.M'!G24+$AE$3</f>
        <v>4.5680000000000005</v>
      </c>
      <c r="AF19" s="134">
        <f ca="1">'EO9904.M'!J24+$AF$3</f>
        <v>2.75E-2</v>
      </c>
      <c r="AG19" s="134">
        <v>0</v>
      </c>
    </row>
    <row r="20" spans="2:33">
      <c r="B20" s="88">
        <f>'EO9904.1'!A25</f>
        <v>37408</v>
      </c>
      <c r="C20" s="138">
        <f>IF($B20&lt;=Summary!$D$10,Inputs!C8,0)</f>
        <v>3704</v>
      </c>
      <c r="D20" s="135">
        <f>IF($B20&lt;=Summary!$D$10,Inputs!D8,0)</f>
        <v>3.0272000000000001</v>
      </c>
      <c r="E20" s="136">
        <f>IF($B20&lt;=Summary!$D$10,Inputs!E8,0)</f>
        <v>0</v>
      </c>
      <c r="F20" s="136">
        <f>IF($B20&lt;=Summary!$D$10,Inputs!F8,0)</f>
        <v>0</v>
      </c>
      <c r="G20" s="145">
        <f ca="1">'EO9904.1'!G25</f>
        <v>4.4780000000000006</v>
      </c>
      <c r="H20" s="145">
        <f ca="1">'EO9904.1'!J25</f>
        <v>1.2500000000000001E-2</v>
      </c>
      <c r="I20" s="145">
        <f ca="1">'EO9904.1'!M25</f>
        <v>1.4999999999999999E-2</v>
      </c>
      <c r="K20" s="138">
        <f>IF($B20&lt;=EO9904.2!mthend,Inputs!K8,0)</f>
        <v>6879</v>
      </c>
      <c r="L20" s="133">
        <f>IF($B20&lt;=EO9904.2!mthend,Inputs!L8,0)</f>
        <v>0</v>
      </c>
      <c r="M20" s="133">
        <f>IF($B20&lt;=EO9904.2!mthend,Inputs!M8,0)</f>
        <v>0</v>
      </c>
      <c r="N20" s="133">
        <f>IF($B20&lt;=EO9904.2!mthend,Inputs!N8,0)</f>
        <v>0</v>
      </c>
      <c r="O20" s="134">
        <v>0</v>
      </c>
      <c r="P20" s="134">
        <v>0</v>
      </c>
      <c r="Q20" s="134">
        <f ca="1">'EO9904.2'!M25-$Q$3</f>
        <v>7.4999999999999997E-3</v>
      </c>
      <c r="S20" s="138">
        <f>IF($B20&lt;=EO9904.3!mthend,Inputs!S8,0)</f>
        <v>298</v>
      </c>
      <c r="T20">
        <f>IF($B20&lt;=EO9904.3!mthend,Inputs!T8,0)</f>
        <v>1E-4</v>
      </c>
      <c r="U20">
        <f>IF($B20&lt;=EO9904.3!mthend,Inputs!U8,0)</f>
        <v>1E-4</v>
      </c>
      <c r="V20" s="133">
        <f>IF($B20&lt;=EO9904.3!mthend,Inputs!V8,0)</f>
        <v>0</v>
      </c>
      <c r="W20" s="134">
        <f ca="1">'EO9904.3'!G25+$W$3</f>
        <v>4.5580000000000007</v>
      </c>
      <c r="X20" s="134">
        <f ca="1">'EO9904.3'!J25+$X$3</f>
        <v>2.75E-2</v>
      </c>
      <c r="Y20" s="134">
        <v>0</v>
      </c>
      <c r="AA20" s="138">
        <f>IF($B20&lt;=EO9904.3!mthend,Inputs!AA8,0)</f>
        <v>596</v>
      </c>
      <c r="AB20">
        <f>IF($B20&lt;=EO9904.3!mthend,Inputs!AB8,0)</f>
        <v>1E-4</v>
      </c>
      <c r="AC20">
        <f>IF($B20&lt;=EO9904.3!mthend,Inputs!AC8,0)</f>
        <v>1E-4</v>
      </c>
      <c r="AD20" s="133">
        <f>IF($B20&lt;=EO9904.3!mthend,Inputs!AD8,0)</f>
        <v>0</v>
      </c>
      <c r="AE20" s="134">
        <f ca="1">'EO9904.M'!G25+$AE$3</f>
        <v>4.5580000000000007</v>
      </c>
      <c r="AF20" s="134">
        <f ca="1">'EO9904.M'!J25+$AF$3</f>
        <v>2.75E-2</v>
      </c>
      <c r="AG20" s="134">
        <v>0</v>
      </c>
    </row>
    <row r="21" spans="2:33">
      <c r="B21" s="88">
        <f>'EO9904.1'!A26</f>
        <v>37438</v>
      </c>
      <c r="C21" s="138">
        <f>IF($B21&lt;=Summary!$D$10,Inputs!C9,0)</f>
        <v>3704</v>
      </c>
      <c r="D21" s="135">
        <f>IF($B21&lt;=Summary!$D$10,Inputs!D9,0)</f>
        <v>2.9666999999999999</v>
      </c>
      <c r="E21" s="136">
        <f>IF($B21&lt;=Summary!$D$10,Inputs!E9,0)</f>
        <v>0</v>
      </c>
      <c r="F21" s="136">
        <f>IF($B21&lt;=Summary!$D$10,Inputs!F9,0)</f>
        <v>0</v>
      </c>
      <c r="G21" s="145">
        <f ca="1">'EO9904.1'!G26</f>
        <v>4.4880000000000004</v>
      </c>
      <c r="H21" s="145">
        <f ca="1">'EO9904.1'!J26</f>
        <v>1.2500000000000001E-2</v>
      </c>
      <c r="I21" s="145">
        <f ca="1">'EO9904.1'!M26</f>
        <v>1.4999999999999999E-2</v>
      </c>
      <c r="K21" s="138">
        <f>IF($B21&lt;=EO9904.2!mthend,Inputs!K9,0)</f>
        <v>6879</v>
      </c>
      <c r="L21" s="133">
        <f>IF($B21&lt;=EO9904.2!mthend,Inputs!L9,0)</f>
        <v>0</v>
      </c>
      <c r="M21" s="133">
        <f>IF($B21&lt;=EO9904.2!mthend,Inputs!M9,0)</f>
        <v>0</v>
      </c>
      <c r="N21" s="133">
        <f>IF($B21&lt;=EO9904.2!mthend,Inputs!N9,0)</f>
        <v>0</v>
      </c>
      <c r="O21" s="134">
        <v>0</v>
      </c>
      <c r="P21" s="134">
        <v>0</v>
      </c>
      <c r="Q21" s="134">
        <f ca="1">'EO9904.2'!M26-$Q$3</f>
        <v>7.4999999999999997E-3</v>
      </c>
      <c r="S21" s="138">
        <f>IF($B21&lt;=EO9904.3!mthend,Inputs!S9,0)</f>
        <v>298</v>
      </c>
      <c r="T21">
        <f>IF($B21&lt;=EO9904.3!mthend,Inputs!T9,0)</f>
        <v>1E-4</v>
      </c>
      <c r="U21">
        <f>IF($B21&lt;=EO9904.3!mthend,Inputs!U9,0)</f>
        <v>1E-4</v>
      </c>
      <c r="V21" s="133">
        <f>IF($B21&lt;=EO9904.3!mthend,Inputs!V9,0)</f>
        <v>0</v>
      </c>
      <c r="W21" s="134">
        <f ca="1">'EO9904.3'!G26+$W$3</f>
        <v>4.5680000000000005</v>
      </c>
      <c r="X21" s="134">
        <f ca="1">'EO9904.3'!J26+$X$3</f>
        <v>2.75E-2</v>
      </c>
      <c r="Y21" s="134">
        <v>0</v>
      </c>
      <c r="AA21" s="138">
        <f>IF($B21&lt;=EO9904.3!mthend,Inputs!AA9,0)</f>
        <v>596</v>
      </c>
      <c r="AB21">
        <f>IF($B21&lt;=EO9904.3!mthend,Inputs!AB9,0)</f>
        <v>1E-4</v>
      </c>
      <c r="AC21">
        <f>IF($B21&lt;=EO9904.3!mthend,Inputs!AC9,0)</f>
        <v>1E-4</v>
      </c>
      <c r="AD21" s="133">
        <f>IF($B21&lt;=EO9904.3!mthend,Inputs!AD9,0)</f>
        <v>0</v>
      </c>
      <c r="AE21" s="134">
        <f ca="1">'EO9904.M'!G26+$AE$3</f>
        <v>4.5680000000000005</v>
      </c>
      <c r="AF21" s="134">
        <f ca="1">'EO9904.M'!J26+$AF$3</f>
        <v>2.75E-2</v>
      </c>
      <c r="AG21" s="134">
        <v>0</v>
      </c>
    </row>
    <row r="22" spans="2:33">
      <c r="B22" s="88">
        <f>'EO9904.1'!A27</f>
        <v>37469</v>
      </c>
      <c r="C22" s="138">
        <f>IF($B22&lt;=Summary!$D$10,Inputs!C10,0)</f>
        <v>3704</v>
      </c>
      <c r="D22" s="135">
        <f>IF($B22&lt;=Summary!$D$10,Inputs!D10,0)</f>
        <v>2.8936999999999999</v>
      </c>
      <c r="E22" s="136">
        <f>IF($B22&lt;=Summary!$D$10,Inputs!E10,0)</f>
        <v>0</v>
      </c>
      <c r="F22" s="136">
        <f>IF($B22&lt;=Summary!$D$10,Inputs!F10,0)</f>
        <v>0</v>
      </c>
      <c r="G22" s="145">
        <f ca="1">'EO9904.1'!G27</f>
        <v>4.4930000000000003</v>
      </c>
      <c r="H22" s="145">
        <f ca="1">'EO9904.1'!J27</f>
        <v>1.2500000000000001E-2</v>
      </c>
      <c r="I22" s="145">
        <f ca="1">'EO9904.1'!M27</f>
        <v>1.4999999999999999E-2</v>
      </c>
      <c r="K22" s="138">
        <f>IF($B22&lt;=EO9904.2!mthend,Inputs!K10,0)</f>
        <v>6879</v>
      </c>
      <c r="L22" s="133">
        <f>IF($B22&lt;=EO9904.2!mthend,Inputs!L10,0)</f>
        <v>0</v>
      </c>
      <c r="M22" s="133">
        <f>IF($B22&lt;=EO9904.2!mthend,Inputs!M10,0)</f>
        <v>0</v>
      </c>
      <c r="N22" s="133">
        <f>IF($B22&lt;=EO9904.2!mthend,Inputs!N10,0)</f>
        <v>0</v>
      </c>
      <c r="O22" s="134">
        <v>0</v>
      </c>
      <c r="P22" s="134">
        <v>0</v>
      </c>
      <c r="Q22" s="134">
        <f ca="1">'EO9904.2'!M27-$Q$3</f>
        <v>7.4999999999999997E-3</v>
      </c>
      <c r="S22" s="138">
        <f>IF($B22&lt;=EO9904.3!mthend,Inputs!S10,0)</f>
        <v>298</v>
      </c>
      <c r="T22">
        <f>IF($B22&lt;=EO9904.3!mthend,Inputs!T10,0)</f>
        <v>1E-4</v>
      </c>
      <c r="U22">
        <f>IF($B22&lt;=EO9904.3!mthend,Inputs!U10,0)</f>
        <v>1E-4</v>
      </c>
      <c r="V22" s="133">
        <f>IF($B22&lt;=EO9904.3!mthend,Inputs!V10,0)</f>
        <v>0</v>
      </c>
      <c r="W22" s="134">
        <f ca="1">'EO9904.3'!G27+$W$3</f>
        <v>4.5730000000000004</v>
      </c>
      <c r="X22" s="134">
        <f ca="1">'EO9904.3'!J27+$X$3</f>
        <v>2.75E-2</v>
      </c>
      <c r="Y22" s="134">
        <v>0</v>
      </c>
      <c r="AA22" s="138">
        <f>IF($B22&lt;=EO9904.3!mthend,Inputs!AA10,0)</f>
        <v>596</v>
      </c>
      <c r="AB22">
        <f>IF($B22&lt;=EO9904.3!mthend,Inputs!AB10,0)</f>
        <v>1E-4</v>
      </c>
      <c r="AC22">
        <f>IF($B22&lt;=EO9904.3!mthend,Inputs!AC10,0)</f>
        <v>1E-4</v>
      </c>
      <c r="AD22" s="133">
        <f>IF($B22&lt;=EO9904.3!mthend,Inputs!AD10,0)</f>
        <v>0</v>
      </c>
      <c r="AE22" s="134">
        <f ca="1">'EO9904.M'!G27+$AE$3</f>
        <v>4.5730000000000004</v>
      </c>
      <c r="AF22" s="134">
        <f ca="1">'EO9904.M'!J27+$AF$3</f>
        <v>2.75E-2</v>
      </c>
      <c r="AG22" s="134">
        <v>0</v>
      </c>
    </row>
    <row r="23" spans="2:33">
      <c r="B23" s="88">
        <f>'EO9904.1'!A28</f>
        <v>37500</v>
      </c>
      <c r="C23" s="138">
        <f>IF($B23&lt;=Summary!$D$10,Inputs!C11,0)</f>
        <v>3704</v>
      </c>
      <c r="D23" s="135">
        <f>IF($B23&lt;=Summary!$D$10,Inputs!D11,0)</f>
        <v>2.8294999999999999</v>
      </c>
      <c r="E23" s="136">
        <f>IF($B23&lt;=Summary!$D$10,Inputs!E11,0)</f>
        <v>0</v>
      </c>
      <c r="F23" s="136">
        <f>IF($B23&lt;=Summary!$D$10,Inputs!F11,0)</f>
        <v>0</v>
      </c>
      <c r="G23" s="145">
        <f ca="1">'EO9904.1'!G28</f>
        <v>4.4930000000000003</v>
      </c>
      <c r="H23" s="145">
        <f ca="1">'EO9904.1'!J28</f>
        <v>1.2500000000000001E-2</v>
      </c>
      <c r="I23" s="145">
        <f ca="1">'EO9904.1'!M28</f>
        <v>1.4999999999999999E-2</v>
      </c>
      <c r="K23" s="138">
        <f>IF($B23&lt;=EO9904.2!mthend,Inputs!K11,0)</f>
        <v>6879</v>
      </c>
      <c r="L23" s="133">
        <f>IF($B23&lt;=EO9904.2!mthend,Inputs!L11,0)</f>
        <v>0</v>
      </c>
      <c r="M23" s="133">
        <f>IF($B23&lt;=EO9904.2!mthend,Inputs!M11,0)</f>
        <v>0</v>
      </c>
      <c r="N23" s="133">
        <f>IF($B23&lt;=EO9904.2!mthend,Inputs!N11,0)</f>
        <v>0</v>
      </c>
      <c r="O23" s="134">
        <v>0</v>
      </c>
      <c r="P23" s="134">
        <v>0</v>
      </c>
      <c r="Q23" s="134">
        <f ca="1">'EO9904.2'!M28-$Q$3</f>
        <v>7.4999999999999997E-3</v>
      </c>
      <c r="S23" s="138">
        <f>IF($B23&lt;=EO9904.3!mthend,Inputs!S11,0)</f>
        <v>298</v>
      </c>
      <c r="T23">
        <f>IF($B23&lt;=EO9904.3!mthend,Inputs!T11,0)</f>
        <v>1E-4</v>
      </c>
      <c r="U23">
        <f>IF($B23&lt;=EO9904.3!mthend,Inputs!U11,0)</f>
        <v>1E-4</v>
      </c>
      <c r="V23" s="133">
        <f>IF($B23&lt;=EO9904.3!mthend,Inputs!V11,0)</f>
        <v>0</v>
      </c>
      <c r="W23" s="134">
        <f ca="1">'EO9904.3'!G28+$W$3</f>
        <v>4.5730000000000004</v>
      </c>
      <c r="X23" s="134">
        <f ca="1">'EO9904.3'!J28+$X$3</f>
        <v>2.75E-2</v>
      </c>
      <c r="Y23" s="134">
        <v>0</v>
      </c>
      <c r="AA23" s="138">
        <f>IF($B23&lt;=EO9904.3!mthend,Inputs!AA11,0)</f>
        <v>596</v>
      </c>
      <c r="AB23">
        <f>IF($B23&lt;=EO9904.3!mthend,Inputs!AB11,0)</f>
        <v>1E-4</v>
      </c>
      <c r="AC23">
        <f>IF($B23&lt;=EO9904.3!mthend,Inputs!AC11,0)</f>
        <v>1E-4</v>
      </c>
      <c r="AD23" s="133">
        <f>IF($B23&lt;=EO9904.3!mthend,Inputs!AD11,0)</f>
        <v>0</v>
      </c>
      <c r="AE23" s="134">
        <f ca="1">'EO9904.M'!G28+$AE$3</f>
        <v>4.5730000000000004</v>
      </c>
      <c r="AF23" s="134">
        <f ca="1">'EO9904.M'!J28+$AF$3</f>
        <v>2.75E-2</v>
      </c>
      <c r="AG23" s="134">
        <v>0</v>
      </c>
    </row>
    <row r="24" spans="2:33">
      <c r="B24" s="88">
        <f>'EO9904.1'!A29</f>
        <v>37530</v>
      </c>
      <c r="C24" s="138">
        <f>IF($B24&lt;=Summary!$D$10,Inputs!C12,0)</f>
        <v>3704</v>
      </c>
      <c r="D24" s="135">
        <f>IF($B24&lt;=Summary!$D$10,Inputs!D12,0)</f>
        <v>2.8266</v>
      </c>
      <c r="E24" s="136">
        <f>IF($B24&lt;=Summary!$D$10,Inputs!E12,0)</f>
        <v>0</v>
      </c>
      <c r="F24" s="136">
        <f>IF($B24&lt;=Summary!$D$10,Inputs!F12,0)</f>
        <v>0</v>
      </c>
      <c r="G24" s="145">
        <f ca="1">'EO9904.1'!G29</f>
        <v>4.4930000000000003</v>
      </c>
      <c r="H24" s="145">
        <f ca="1">'EO9904.1'!J29</f>
        <v>1.2500000000000001E-2</v>
      </c>
      <c r="I24" s="145">
        <f ca="1">'EO9904.1'!M29</f>
        <v>1.4999999999999999E-2</v>
      </c>
      <c r="K24" s="138">
        <f>IF($B24&lt;=EO9904.2!mthend,Inputs!K12,0)</f>
        <v>6879</v>
      </c>
      <c r="L24" s="133">
        <f>IF($B24&lt;=EO9904.2!mthend,Inputs!L12,0)</f>
        <v>0</v>
      </c>
      <c r="M24" s="133">
        <f>IF($B24&lt;=EO9904.2!mthend,Inputs!M12,0)</f>
        <v>0</v>
      </c>
      <c r="N24" s="133">
        <f>IF($B24&lt;=EO9904.2!mthend,Inputs!N12,0)</f>
        <v>0</v>
      </c>
      <c r="O24" s="134">
        <v>0</v>
      </c>
      <c r="P24" s="134">
        <v>0</v>
      </c>
      <c r="Q24" s="134">
        <f ca="1">'EO9904.2'!M29-$Q$3</f>
        <v>7.4999999999999997E-3</v>
      </c>
      <c r="S24" s="138">
        <f>IF($B24&lt;=EO9904.3!mthend,Inputs!S12,0)</f>
        <v>298</v>
      </c>
      <c r="T24">
        <f>IF($B24&lt;=EO9904.3!mthend,Inputs!T12,0)</f>
        <v>1E-4</v>
      </c>
      <c r="U24">
        <f>IF($B24&lt;=EO9904.3!mthend,Inputs!U12,0)</f>
        <v>1E-4</v>
      </c>
      <c r="V24" s="133">
        <f>IF($B24&lt;=EO9904.3!mthend,Inputs!V12,0)</f>
        <v>0</v>
      </c>
      <c r="W24" s="134">
        <f ca="1">'EO9904.3'!G29+$W$3</f>
        <v>4.5730000000000004</v>
      </c>
      <c r="X24" s="134">
        <f ca="1">'EO9904.3'!J29+$X$3</f>
        <v>2.75E-2</v>
      </c>
      <c r="Y24" s="134">
        <v>0</v>
      </c>
      <c r="AA24" s="138">
        <f>IF($B24&lt;=EO9904.3!mthend,Inputs!AA12,0)</f>
        <v>596</v>
      </c>
      <c r="AB24">
        <f>IF($B24&lt;=EO9904.3!mthend,Inputs!AB12,0)</f>
        <v>1E-4</v>
      </c>
      <c r="AC24">
        <f>IF($B24&lt;=EO9904.3!mthend,Inputs!AC12,0)</f>
        <v>1E-4</v>
      </c>
      <c r="AD24" s="133">
        <f>IF($B24&lt;=EO9904.3!mthend,Inputs!AD12,0)</f>
        <v>0</v>
      </c>
      <c r="AE24" s="134">
        <f ca="1">'EO9904.M'!G29+$AE$3</f>
        <v>4.5730000000000004</v>
      </c>
      <c r="AF24" s="134">
        <f ca="1">'EO9904.M'!J29+$AF$3</f>
        <v>2.75E-2</v>
      </c>
      <c r="AG24" s="134">
        <v>0</v>
      </c>
    </row>
    <row r="25" spans="2:33">
      <c r="B25" s="88">
        <f>'EO9904.1'!A30</f>
        <v>37561</v>
      </c>
      <c r="C25" s="138">
        <f>IF($B25&lt;=Summary!$D$10,Inputs!C13,0)</f>
        <v>3704</v>
      </c>
      <c r="D25" s="135">
        <f>IF($B25&lt;=Summary!$D$10,Inputs!D13,0)</f>
        <v>2.8309000000000002</v>
      </c>
      <c r="E25" s="136">
        <f>IF($B25&lt;=Summary!$D$10,Inputs!E13,0)</f>
        <v>0</v>
      </c>
      <c r="F25" s="136">
        <f>IF($B25&lt;=Summary!$D$10,Inputs!F13,0)</f>
        <v>0</v>
      </c>
      <c r="G25" s="145">
        <f ca="1">'EO9904.1'!G30</f>
        <v>4.6230000000000002</v>
      </c>
      <c r="H25" s="145">
        <f ca="1">'EO9904.1'!J30</f>
        <v>0.02</v>
      </c>
      <c r="I25" s="145">
        <f ca="1">'EO9904.1'!M30</f>
        <v>1.4999999999999999E-2</v>
      </c>
      <c r="K25" s="138">
        <f>IF($B25&lt;=EO9904.2!mthend,Inputs!K13,0)</f>
        <v>6879</v>
      </c>
      <c r="L25" s="133">
        <f>IF($B25&lt;=EO9904.2!mthend,Inputs!L13,0)</f>
        <v>0</v>
      </c>
      <c r="M25" s="133">
        <f>IF($B25&lt;=EO9904.2!mthend,Inputs!M13,0)</f>
        <v>0</v>
      </c>
      <c r="N25" s="133">
        <f>IF($B25&lt;=EO9904.2!mthend,Inputs!N13,0)</f>
        <v>0</v>
      </c>
      <c r="O25" s="134">
        <v>0</v>
      </c>
      <c r="P25" s="134">
        <v>0</v>
      </c>
      <c r="Q25" s="134">
        <f ca="1">'EO9904.2'!M30-$Q$3</f>
        <v>7.4999999999999997E-3</v>
      </c>
      <c r="S25" s="138">
        <f>IF($B25&lt;=EO9904.3!mthend,Inputs!S13,0)</f>
        <v>298</v>
      </c>
      <c r="T25">
        <f>IF($B25&lt;=EO9904.3!mthend,Inputs!T13,0)</f>
        <v>1E-4</v>
      </c>
      <c r="U25">
        <f>IF($B25&lt;=EO9904.3!mthend,Inputs!U13,0)</f>
        <v>1E-4</v>
      </c>
      <c r="V25" s="133">
        <f>IF($B25&lt;=EO9904.3!mthend,Inputs!V13,0)</f>
        <v>0</v>
      </c>
      <c r="W25" s="134">
        <f ca="1">'EO9904.3'!G30+$W$3</f>
        <v>4.7030000000000003</v>
      </c>
      <c r="X25" s="134">
        <f ca="1">'EO9904.3'!J30+$X$3</f>
        <v>3.5000000000000003E-2</v>
      </c>
      <c r="Y25" s="134">
        <v>0</v>
      </c>
      <c r="AA25" s="138">
        <f>IF($B25&lt;=EO9904.3!mthend,Inputs!AA13,0)</f>
        <v>596</v>
      </c>
      <c r="AB25">
        <f>IF($B25&lt;=EO9904.3!mthend,Inputs!AB13,0)</f>
        <v>1E-4</v>
      </c>
      <c r="AC25">
        <f>IF($B25&lt;=EO9904.3!mthend,Inputs!AC13,0)</f>
        <v>1E-4</v>
      </c>
      <c r="AD25" s="133">
        <f>IF($B25&lt;=EO9904.3!mthend,Inputs!AD13,0)</f>
        <v>0</v>
      </c>
      <c r="AE25" s="134">
        <f ca="1">'EO9904.M'!G30+$AE$3</f>
        <v>4.7030000000000003</v>
      </c>
      <c r="AF25" s="134">
        <f ca="1">'EO9904.M'!J30+$AF$3</f>
        <v>3.5000000000000003E-2</v>
      </c>
      <c r="AG25" s="134">
        <v>0</v>
      </c>
    </row>
    <row r="26" spans="2:33">
      <c r="B26" s="88">
        <f>'EO9904.1'!A31</f>
        <v>37591</v>
      </c>
      <c r="C26" s="138">
        <f>IF($B26&lt;=Summary!$D$10,Inputs!C14,0)</f>
        <v>4288</v>
      </c>
      <c r="D26" s="135">
        <f>IF($B26&lt;=Summary!$D$10,Inputs!D14,0)</f>
        <v>2.8637000000000001</v>
      </c>
      <c r="E26" s="136">
        <f>IF($B26&lt;=Summary!$D$10,Inputs!E14,0)</f>
        <v>0</v>
      </c>
      <c r="F26" s="136">
        <f>IF($B26&lt;=Summary!$D$10,Inputs!F14,0)</f>
        <v>0</v>
      </c>
      <c r="G26" s="145">
        <f ca="1">'EO9904.1'!G31</f>
        <v>4.7249999999999996</v>
      </c>
      <c r="H26" s="145">
        <f ca="1">'EO9904.1'!J31</f>
        <v>0.02</v>
      </c>
      <c r="I26" s="145">
        <f ca="1">'EO9904.1'!M31</f>
        <v>1.4999999999999999E-2</v>
      </c>
      <c r="K26" s="138">
        <f>IF($B26&lt;=EO9904.2!mthend,Inputs!K14,0)</f>
        <v>7962</v>
      </c>
      <c r="L26" s="133">
        <f>IF($B26&lt;=EO9904.2!mthend,Inputs!L14,0)</f>
        <v>0</v>
      </c>
      <c r="M26" s="133">
        <f>IF($B26&lt;=EO9904.2!mthend,Inputs!M14,0)</f>
        <v>0</v>
      </c>
      <c r="N26" s="133">
        <f>IF($B26&lt;=EO9904.2!mthend,Inputs!N14,0)</f>
        <v>0</v>
      </c>
      <c r="O26" s="134">
        <v>0</v>
      </c>
      <c r="P26" s="134">
        <v>0</v>
      </c>
      <c r="Q26" s="134">
        <f ca="1">'EO9904.2'!M31-$Q$3</f>
        <v>7.4999999999999997E-3</v>
      </c>
      <c r="S26" s="138">
        <f>IF($B26&lt;=EO9904.3!mthend,Inputs!S14,0)</f>
        <v>345</v>
      </c>
      <c r="T26">
        <f>IF($B26&lt;=EO9904.3!mthend,Inputs!T14,0)</f>
        <v>1E-4</v>
      </c>
      <c r="U26">
        <f>IF($B26&lt;=EO9904.3!mthend,Inputs!U14,0)</f>
        <v>1E-4</v>
      </c>
      <c r="V26" s="133">
        <f>IF($B26&lt;=EO9904.3!mthend,Inputs!V14,0)</f>
        <v>0</v>
      </c>
      <c r="W26" s="134">
        <f ca="1">'EO9904.3'!G31+$W$3</f>
        <v>4.8049999999999997</v>
      </c>
      <c r="X26" s="134">
        <f ca="1">'EO9904.3'!J31+$X$3</f>
        <v>3.5000000000000003E-2</v>
      </c>
      <c r="Y26" s="134">
        <v>0</v>
      </c>
      <c r="AA26" s="138">
        <f>IF($B26&lt;=EO9904.3!mthend,Inputs!AA14,0)</f>
        <v>690</v>
      </c>
      <c r="AB26">
        <f>IF($B26&lt;=EO9904.3!mthend,Inputs!AB14,0)</f>
        <v>1E-4</v>
      </c>
      <c r="AC26">
        <f>IF($B26&lt;=EO9904.3!mthend,Inputs!AC14,0)</f>
        <v>1E-4</v>
      </c>
      <c r="AD26" s="133">
        <f>IF($B26&lt;=EO9904.3!mthend,Inputs!AD14,0)</f>
        <v>0</v>
      </c>
      <c r="AE26" s="134">
        <f ca="1">'EO9904.M'!G31+$AE$3</f>
        <v>4.8049999999999997</v>
      </c>
      <c r="AF26" s="134">
        <f ca="1">'EO9904.M'!J31+$AF$3</f>
        <v>3.5000000000000003E-2</v>
      </c>
      <c r="AG26" s="134">
        <v>0</v>
      </c>
    </row>
    <row r="27" spans="2:33">
      <c r="B27" s="88">
        <f>'EO9904.1'!A32</f>
        <v>37622</v>
      </c>
      <c r="C27" s="138">
        <f>IF($B27&lt;=Summary!$D$10,Inputs!C15,0)</f>
        <v>4288</v>
      </c>
      <c r="D27" s="135">
        <f>IF($B27&lt;=Summary!$D$10,Inputs!D15,0)</f>
        <v>3.2706</v>
      </c>
      <c r="E27" s="136">
        <f>IF($B27&lt;=Summary!$D$10,Inputs!E15,0)</f>
        <v>0</v>
      </c>
      <c r="F27" s="136">
        <f>IF($B27&lt;=Summary!$D$10,Inputs!F15,0)</f>
        <v>0</v>
      </c>
      <c r="G27" s="145">
        <f ca="1">'EO9904.1'!G32</f>
        <v>4.7679999999999998</v>
      </c>
      <c r="H27" s="145">
        <f ca="1">'EO9904.1'!J32</f>
        <v>0.02</v>
      </c>
      <c r="I27" s="145">
        <f ca="1">'EO9904.1'!M32</f>
        <v>0.02</v>
      </c>
      <c r="K27" s="138">
        <f>IF($B27&lt;=EO9904.2!mthend,Inputs!K15,0)</f>
        <v>7962</v>
      </c>
      <c r="L27" s="133">
        <f>IF($B27&lt;=EO9904.2!mthend,Inputs!L15,0)</f>
        <v>0</v>
      </c>
      <c r="M27" s="133">
        <f>IF($B27&lt;=EO9904.2!mthend,Inputs!M15,0)</f>
        <v>0</v>
      </c>
      <c r="N27" s="133">
        <f>IF($B27&lt;=EO9904.2!mthend,Inputs!N15,0)</f>
        <v>0</v>
      </c>
      <c r="O27" s="134">
        <v>0</v>
      </c>
      <c r="P27" s="134">
        <v>0</v>
      </c>
      <c r="Q27" s="134">
        <f ca="1">'EO9904.2'!M32-$Q$3</f>
        <v>1.2500000000000001E-2</v>
      </c>
      <c r="S27" s="138">
        <f>IF($B27&lt;=EO9904.3!mthend,Inputs!S15,0)</f>
        <v>345</v>
      </c>
      <c r="T27">
        <f>IF($B27&lt;=EO9904.3!mthend,Inputs!T15,0)</f>
        <v>1E-4</v>
      </c>
      <c r="U27">
        <f>IF($B27&lt;=EO9904.3!mthend,Inputs!U15,0)</f>
        <v>1E-4</v>
      </c>
      <c r="V27" s="133">
        <f>IF($B27&lt;=EO9904.3!mthend,Inputs!V15,0)</f>
        <v>0</v>
      </c>
      <c r="W27" s="134">
        <f ca="1">'EO9904.3'!G32+$W$3</f>
        <v>4.8479999999999999</v>
      </c>
      <c r="X27" s="134">
        <f ca="1">'EO9904.3'!J32+$X$3</f>
        <v>3.5000000000000003E-2</v>
      </c>
      <c r="Y27" s="134">
        <v>0</v>
      </c>
      <c r="AA27" s="138">
        <f>IF($B27&lt;=EO9904.3!mthend,Inputs!AA15,0)</f>
        <v>690</v>
      </c>
      <c r="AB27">
        <f>IF($B27&lt;=EO9904.3!mthend,Inputs!AB15,0)</f>
        <v>1E-4</v>
      </c>
      <c r="AC27">
        <f>IF($B27&lt;=EO9904.3!mthend,Inputs!AC15,0)</f>
        <v>1E-4</v>
      </c>
      <c r="AD27" s="133">
        <f>IF($B27&lt;=EO9904.3!mthend,Inputs!AD15,0)</f>
        <v>0</v>
      </c>
      <c r="AE27" s="134">
        <f ca="1">'EO9904.M'!G32+$AE$3</f>
        <v>4.8479999999999999</v>
      </c>
      <c r="AF27" s="134">
        <f ca="1">'EO9904.M'!J32+$AF$3</f>
        <v>3.5000000000000003E-2</v>
      </c>
      <c r="AG27" s="134">
        <v>0</v>
      </c>
    </row>
    <row r="28" spans="2:33">
      <c r="B28" s="88">
        <f>'EO9904.1'!A33</f>
        <v>37653</v>
      </c>
      <c r="C28" s="138">
        <f>IF($B28&lt;=Summary!$D$10,Inputs!C16,0)</f>
        <v>4288</v>
      </c>
      <c r="D28" s="135">
        <f>IF($B28&lt;=Summary!$D$10,Inputs!D16,0)</f>
        <v>3.0684</v>
      </c>
      <c r="E28" s="136">
        <f>IF($B28&lt;=Summary!$D$10,Inputs!E16,0)</f>
        <v>0</v>
      </c>
      <c r="F28" s="136">
        <f>IF($B28&lt;=Summary!$D$10,Inputs!F16,0)</f>
        <v>0</v>
      </c>
      <c r="G28" s="145">
        <f ca="1">'EO9904.1'!G33</f>
        <v>4.6180000000000003</v>
      </c>
      <c r="H28" s="145">
        <f ca="1">'EO9904.1'!J33</f>
        <v>0.02</v>
      </c>
      <c r="I28" s="145">
        <f ca="1">'EO9904.1'!M33</f>
        <v>0.02</v>
      </c>
      <c r="K28" s="138">
        <f>IF($B28&lt;=EO9904.2!mthend,Inputs!K16,0)</f>
        <v>7962</v>
      </c>
      <c r="L28" s="133">
        <f>IF($B28&lt;=EO9904.2!mthend,Inputs!L16,0)</f>
        <v>0</v>
      </c>
      <c r="M28" s="133">
        <f>IF($B28&lt;=EO9904.2!mthend,Inputs!M16,0)</f>
        <v>0</v>
      </c>
      <c r="N28" s="133">
        <f>IF($B28&lt;=EO9904.2!mthend,Inputs!N16,0)</f>
        <v>0</v>
      </c>
      <c r="O28" s="134">
        <v>0</v>
      </c>
      <c r="P28" s="134">
        <v>0</v>
      </c>
      <c r="Q28" s="134">
        <f ca="1">'EO9904.2'!M33-$Q$3</f>
        <v>1.2500000000000001E-2</v>
      </c>
      <c r="S28" s="138">
        <f>IF($B28&lt;=EO9904.3!mthend,Inputs!S16,0)</f>
        <v>345</v>
      </c>
      <c r="T28">
        <f>IF($B28&lt;=EO9904.3!mthend,Inputs!T16,0)</f>
        <v>1E-4</v>
      </c>
      <c r="U28">
        <f>IF($B28&lt;=EO9904.3!mthend,Inputs!U16,0)</f>
        <v>1E-4</v>
      </c>
      <c r="V28" s="133">
        <f>IF($B28&lt;=EO9904.3!mthend,Inputs!V16,0)</f>
        <v>0</v>
      </c>
      <c r="W28" s="134">
        <f ca="1">'EO9904.3'!G33+$W$3</f>
        <v>4.6980000000000004</v>
      </c>
      <c r="X28" s="134">
        <f ca="1">'EO9904.3'!J33+$X$3</f>
        <v>3.5000000000000003E-2</v>
      </c>
      <c r="Y28" s="134">
        <v>0</v>
      </c>
      <c r="AA28" s="138">
        <f>IF($B28&lt;=EO9904.3!mthend,Inputs!AA16,0)</f>
        <v>690</v>
      </c>
      <c r="AB28">
        <f>IF($B28&lt;=EO9904.3!mthend,Inputs!AB16,0)</f>
        <v>1E-4</v>
      </c>
      <c r="AC28">
        <f>IF($B28&lt;=EO9904.3!mthend,Inputs!AC16,0)</f>
        <v>1E-4</v>
      </c>
      <c r="AD28" s="133">
        <f>IF($B28&lt;=EO9904.3!mthend,Inputs!AD16,0)</f>
        <v>0</v>
      </c>
      <c r="AE28" s="134">
        <f ca="1">'EO9904.M'!G33+$AE$3</f>
        <v>4.6980000000000004</v>
      </c>
      <c r="AF28" s="134">
        <f ca="1">'EO9904.M'!J33+$AF$3</f>
        <v>3.5000000000000003E-2</v>
      </c>
      <c r="AG28" s="134">
        <v>0</v>
      </c>
    </row>
    <row r="29" spans="2:33">
      <c r="B29" s="88">
        <f>'EO9904.1'!A34</f>
        <v>37681</v>
      </c>
      <c r="C29" s="138">
        <f>IF($B29&lt;=Summary!$D$10,Inputs!C17,0)</f>
        <v>3704</v>
      </c>
      <c r="D29" s="135">
        <f>IF($B29&lt;=Summary!$D$10,Inputs!D17,0)</f>
        <v>2.9279000000000002</v>
      </c>
      <c r="E29" s="136">
        <f>IF($B29&lt;=Summary!$D$10,Inputs!E17,0)</f>
        <v>0</v>
      </c>
      <c r="F29" s="136">
        <f>IF($B29&lt;=Summary!$D$10,Inputs!F17,0)</f>
        <v>0</v>
      </c>
      <c r="G29" s="145">
        <f ca="1">'EO9904.1'!G34</f>
        <v>4.4430000000000005</v>
      </c>
      <c r="H29" s="145">
        <f ca="1">'EO9904.1'!J34</f>
        <v>0.02</v>
      </c>
      <c r="I29" s="145">
        <f ca="1">'EO9904.1'!M34</f>
        <v>0.02</v>
      </c>
      <c r="K29" s="138">
        <f>IF($B29&lt;=EO9904.2!mthend,Inputs!K17,0)</f>
        <v>6879</v>
      </c>
      <c r="L29" s="133">
        <f>IF($B29&lt;=EO9904.2!mthend,Inputs!L17,0)</f>
        <v>0</v>
      </c>
      <c r="M29" s="133">
        <f>IF($B29&lt;=EO9904.2!mthend,Inputs!M17,0)</f>
        <v>0</v>
      </c>
      <c r="N29" s="133">
        <f>IF($B29&lt;=EO9904.2!mthend,Inputs!N17,0)</f>
        <v>0</v>
      </c>
      <c r="O29" s="134">
        <v>0</v>
      </c>
      <c r="P29" s="134">
        <v>0</v>
      </c>
      <c r="Q29" s="134">
        <f ca="1">'EO9904.2'!M34-$Q$3</f>
        <v>1.2500000000000001E-2</v>
      </c>
      <c r="S29" s="138">
        <f>IF($B29&lt;=EO9904.3!mthend,Inputs!S17,0)</f>
        <v>298</v>
      </c>
      <c r="T29">
        <f>IF($B29&lt;=EO9904.3!mthend,Inputs!T17,0)</f>
        <v>1E-4</v>
      </c>
      <c r="U29">
        <f>IF($B29&lt;=EO9904.3!mthend,Inputs!U17,0)</f>
        <v>1E-4</v>
      </c>
      <c r="V29" s="133">
        <f>IF($B29&lt;=EO9904.3!mthend,Inputs!V17,0)</f>
        <v>0</v>
      </c>
      <c r="W29" s="134">
        <f ca="1">'EO9904.3'!G34+$W$3</f>
        <v>4.5230000000000006</v>
      </c>
      <c r="X29" s="134">
        <f ca="1">'EO9904.3'!J34+$X$3</f>
        <v>3.5000000000000003E-2</v>
      </c>
      <c r="Y29" s="134">
        <v>0</v>
      </c>
      <c r="AA29" s="138">
        <f>IF($B29&lt;=EO9904.3!mthend,Inputs!AA17,0)</f>
        <v>596</v>
      </c>
      <c r="AB29">
        <f>IF($B29&lt;=EO9904.3!mthend,Inputs!AB17,0)</f>
        <v>1E-4</v>
      </c>
      <c r="AC29">
        <f>IF($B29&lt;=EO9904.3!mthend,Inputs!AC17,0)</f>
        <v>1E-4</v>
      </c>
      <c r="AD29" s="133">
        <f>IF($B29&lt;=EO9904.3!mthend,Inputs!AD17,0)</f>
        <v>0</v>
      </c>
      <c r="AE29" s="134">
        <f ca="1">'EO9904.M'!G34+$AE$3</f>
        <v>4.5230000000000006</v>
      </c>
      <c r="AF29" s="134">
        <f ca="1">'EO9904.M'!J34+$AF$3</f>
        <v>3.5000000000000003E-2</v>
      </c>
      <c r="AG29" s="134">
        <v>0</v>
      </c>
    </row>
    <row r="30" spans="2:33">
      <c r="B30" s="88">
        <f>'EO9904.1'!A35</f>
        <v>37712</v>
      </c>
      <c r="C30" s="138">
        <f>IF($B30&lt;=Summary!$D$10,Inputs!C18,0)</f>
        <v>3704</v>
      </c>
      <c r="D30" s="135">
        <f>IF($B30&lt;=Summary!$D$10,Inputs!D18,0)</f>
        <v>3.0733000000000001</v>
      </c>
      <c r="E30" s="136">
        <f>IF($B30&lt;=Summary!$D$10,Inputs!E18,0)</f>
        <v>0</v>
      </c>
      <c r="F30" s="136">
        <f>IF($B30&lt;=Summary!$D$10,Inputs!F18,0)</f>
        <v>0</v>
      </c>
      <c r="G30" s="145">
        <f ca="1">'EO9904.1'!G35</f>
        <v>4.2629999999999999</v>
      </c>
      <c r="H30" s="145">
        <f ca="1">'EO9904.1'!J35</f>
        <v>1.2500000000000001E-2</v>
      </c>
      <c r="I30" s="145">
        <f ca="1">'EO9904.1'!M35</f>
        <v>1.4999999999999999E-2</v>
      </c>
      <c r="K30" s="138">
        <f>IF($B30&lt;=EO9904.2!mthend,Inputs!K18,0)</f>
        <v>6879</v>
      </c>
      <c r="L30" s="133">
        <f>IF($B30&lt;=EO9904.2!mthend,Inputs!L18,0)</f>
        <v>0</v>
      </c>
      <c r="M30" s="133">
        <f>IF($B30&lt;=EO9904.2!mthend,Inputs!M18,0)</f>
        <v>0</v>
      </c>
      <c r="N30" s="133">
        <f>IF($B30&lt;=EO9904.2!mthend,Inputs!N18,0)</f>
        <v>0</v>
      </c>
      <c r="O30" s="134">
        <v>0</v>
      </c>
      <c r="P30" s="134">
        <v>0</v>
      </c>
      <c r="Q30" s="134">
        <f ca="1">'EO9904.2'!M35-$Q$3</f>
        <v>7.4999999999999997E-3</v>
      </c>
      <c r="S30" s="138">
        <f>IF($B30&lt;=EO9904.3!mthend,Inputs!S18,0)</f>
        <v>298</v>
      </c>
      <c r="T30">
        <f>IF($B30&lt;=EO9904.3!mthend,Inputs!T18,0)</f>
        <v>1E-4</v>
      </c>
      <c r="U30">
        <f>IF($B30&lt;=EO9904.3!mthend,Inputs!U18,0)</f>
        <v>1E-4</v>
      </c>
      <c r="V30" s="133">
        <f>IF($B30&lt;=EO9904.3!mthend,Inputs!V18,0)</f>
        <v>0</v>
      </c>
      <c r="W30" s="134">
        <f ca="1">'EO9904.3'!G35+$W$3</f>
        <v>4.343</v>
      </c>
      <c r="X30" s="134">
        <f ca="1">'EO9904.3'!J35+$X$3</f>
        <v>2.75E-2</v>
      </c>
      <c r="Y30" s="134">
        <v>0</v>
      </c>
      <c r="AA30" s="138">
        <f>IF($B30&lt;=EO9904.3!mthend,Inputs!AA18,0)</f>
        <v>596</v>
      </c>
      <c r="AB30">
        <f>IF($B30&lt;=EO9904.3!mthend,Inputs!AB18,0)</f>
        <v>1E-4</v>
      </c>
      <c r="AC30">
        <f>IF($B30&lt;=EO9904.3!mthend,Inputs!AC18,0)</f>
        <v>1E-4</v>
      </c>
      <c r="AD30" s="133">
        <f>IF($B30&lt;=EO9904.3!mthend,Inputs!AD18,0)</f>
        <v>0</v>
      </c>
      <c r="AE30" s="134">
        <f ca="1">'EO9904.M'!G35+$AE$3</f>
        <v>4.343</v>
      </c>
      <c r="AF30" s="134">
        <f ca="1">'EO9904.M'!J35+$AF$3</f>
        <v>2.75E-2</v>
      </c>
      <c r="AG30" s="134">
        <v>0</v>
      </c>
    </row>
    <row r="31" spans="2:33">
      <c r="B31" s="88">
        <f>'EO9904.1'!A36</f>
        <v>37742</v>
      </c>
      <c r="C31" s="138">
        <f>IF($B31&lt;=Summary!$D$10,Inputs!C19,0)</f>
        <v>3704</v>
      </c>
      <c r="D31" s="135">
        <f>IF($B31&lt;=Summary!$D$10,Inputs!D19,0)</f>
        <v>3.0979000000000001</v>
      </c>
      <c r="E31" s="136">
        <f>IF($B31&lt;=Summary!$D$10,Inputs!E19,0)</f>
        <v>0</v>
      </c>
      <c r="F31" s="136">
        <f>IF($B31&lt;=Summary!$D$10,Inputs!F19,0)</f>
        <v>0</v>
      </c>
      <c r="G31" s="145">
        <f ca="1">'EO9904.1'!G36</f>
        <v>4.2330000000000005</v>
      </c>
      <c r="H31" s="145">
        <f ca="1">'EO9904.1'!J36</f>
        <v>1.2500000000000001E-2</v>
      </c>
      <c r="I31" s="145">
        <f ca="1">'EO9904.1'!M36</f>
        <v>1.4999999999999999E-2</v>
      </c>
      <c r="K31" s="138">
        <f>IF($B31&lt;=EO9904.2!mthend,Inputs!K19,0)</f>
        <v>6879</v>
      </c>
      <c r="L31" s="133">
        <f>IF($B31&lt;=EO9904.2!mthend,Inputs!L19,0)</f>
        <v>0</v>
      </c>
      <c r="M31" s="133">
        <f>IF($B31&lt;=EO9904.2!mthend,Inputs!M19,0)</f>
        <v>0</v>
      </c>
      <c r="N31" s="133">
        <f>IF($B31&lt;=EO9904.2!mthend,Inputs!N19,0)</f>
        <v>0</v>
      </c>
      <c r="O31" s="134">
        <v>0</v>
      </c>
      <c r="P31" s="134">
        <v>0</v>
      </c>
      <c r="Q31" s="134">
        <f ca="1">'EO9904.2'!M36-$Q$3</f>
        <v>7.4999999999999997E-3</v>
      </c>
      <c r="S31" s="138">
        <f>IF($B31&lt;=EO9904.3!mthend,Inputs!S19,0)</f>
        <v>298</v>
      </c>
      <c r="T31">
        <f>IF($B31&lt;=EO9904.3!mthend,Inputs!T19,0)</f>
        <v>1E-4</v>
      </c>
      <c r="U31">
        <f>IF($B31&lt;=EO9904.3!mthend,Inputs!U19,0)</f>
        <v>1E-4</v>
      </c>
      <c r="V31" s="133">
        <f>IF($B31&lt;=EO9904.3!mthend,Inputs!V19,0)</f>
        <v>0</v>
      </c>
      <c r="W31" s="134">
        <f ca="1">'EO9904.3'!G36+$W$3</f>
        <v>4.3130000000000006</v>
      </c>
      <c r="X31" s="134">
        <f ca="1">'EO9904.3'!J36+$X$3</f>
        <v>2.75E-2</v>
      </c>
      <c r="Y31" s="134">
        <v>0</v>
      </c>
      <c r="AA31" s="138">
        <f>IF($B31&lt;=EO9904.3!mthend,Inputs!AA19,0)</f>
        <v>596</v>
      </c>
      <c r="AB31">
        <f>IF($B31&lt;=EO9904.3!mthend,Inputs!AB19,0)</f>
        <v>1E-4</v>
      </c>
      <c r="AC31">
        <f>IF($B31&lt;=EO9904.3!mthend,Inputs!AC19,0)</f>
        <v>1E-4</v>
      </c>
      <c r="AD31" s="133">
        <f>IF($B31&lt;=EO9904.3!mthend,Inputs!AD19,0)</f>
        <v>0</v>
      </c>
      <c r="AE31" s="134">
        <f ca="1">'EO9904.M'!G36+$AE$3</f>
        <v>4.3130000000000006</v>
      </c>
      <c r="AF31" s="134">
        <f ca="1">'EO9904.M'!J36+$AF$3</f>
        <v>2.75E-2</v>
      </c>
      <c r="AG31" s="134">
        <v>0</v>
      </c>
    </row>
    <row r="32" spans="2:33">
      <c r="B32" s="88">
        <f>'EO9904.1'!A37</f>
        <v>37773</v>
      </c>
      <c r="C32" s="138">
        <f>IF($B32&lt;=Summary!$D$10,Inputs!C20,0)</f>
        <v>3704</v>
      </c>
      <c r="D32" s="135">
        <f>IF($B32&lt;=Summary!$D$10,Inputs!D20,0)</f>
        <v>3.0272000000000001</v>
      </c>
      <c r="E32" s="136">
        <f>IF($B32&lt;=Summary!$D$10,Inputs!E20,0)</f>
        <v>0</v>
      </c>
      <c r="F32" s="136">
        <f>IF($B32&lt;=Summary!$D$10,Inputs!F20,0)</f>
        <v>0</v>
      </c>
      <c r="G32" s="145">
        <f ca="1">'EO9904.1'!G37</f>
        <v>4.2679999999999998</v>
      </c>
      <c r="H32" s="145">
        <f ca="1">'EO9904.1'!J37</f>
        <v>1.2500000000000001E-2</v>
      </c>
      <c r="I32" s="145">
        <f ca="1">'EO9904.1'!M37</f>
        <v>1.4999999999999999E-2</v>
      </c>
      <c r="K32" s="138">
        <f>IF($B32&lt;=EO9904.2!mthend,Inputs!K20,0)</f>
        <v>6879</v>
      </c>
      <c r="L32" s="133">
        <f>IF($B32&lt;=EO9904.2!mthend,Inputs!L20,0)</f>
        <v>0</v>
      </c>
      <c r="M32" s="133">
        <f>IF($B32&lt;=EO9904.2!mthend,Inputs!M20,0)</f>
        <v>0</v>
      </c>
      <c r="N32" s="133">
        <f>IF($B32&lt;=EO9904.2!mthend,Inputs!N20,0)</f>
        <v>0</v>
      </c>
      <c r="O32" s="134">
        <v>0</v>
      </c>
      <c r="P32" s="134">
        <v>0</v>
      </c>
      <c r="Q32" s="134">
        <f ca="1">'EO9904.2'!M37-$Q$3</f>
        <v>7.4999999999999997E-3</v>
      </c>
      <c r="S32" s="138">
        <f>IF($B32&lt;=EO9904.3!mthend,Inputs!S20,0)</f>
        <v>298</v>
      </c>
      <c r="T32">
        <f>IF($B32&lt;=EO9904.3!mthend,Inputs!T20,0)</f>
        <v>1E-4</v>
      </c>
      <c r="U32">
        <f>IF($B32&lt;=EO9904.3!mthend,Inputs!U20,0)</f>
        <v>1E-4</v>
      </c>
      <c r="V32" s="133">
        <f>IF($B32&lt;=EO9904.3!mthend,Inputs!V20,0)</f>
        <v>0</v>
      </c>
      <c r="W32" s="134">
        <f ca="1">'EO9904.3'!G37+$W$3</f>
        <v>4.3479999999999999</v>
      </c>
      <c r="X32" s="134">
        <f ca="1">'EO9904.3'!J37+$X$3</f>
        <v>2.75E-2</v>
      </c>
      <c r="Y32" s="134">
        <v>0</v>
      </c>
      <c r="AA32" s="138">
        <f>IF($B32&lt;=EO9904.3!mthend,Inputs!AA20,0)</f>
        <v>596</v>
      </c>
      <c r="AB32">
        <f>IF($B32&lt;=EO9904.3!mthend,Inputs!AB20,0)</f>
        <v>1E-4</v>
      </c>
      <c r="AC32">
        <f>IF($B32&lt;=EO9904.3!mthend,Inputs!AC20,0)</f>
        <v>1E-4</v>
      </c>
      <c r="AD32" s="133">
        <f>IF($B32&lt;=EO9904.3!mthend,Inputs!AD20,0)</f>
        <v>0</v>
      </c>
      <c r="AE32" s="134">
        <f ca="1">'EO9904.M'!G37+$AE$3</f>
        <v>4.3479999999999999</v>
      </c>
      <c r="AF32" s="134">
        <f ca="1">'EO9904.M'!J37+$AF$3</f>
        <v>2.75E-2</v>
      </c>
      <c r="AG32" s="134">
        <v>0</v>
      </c>
    </row>
    <row r="33" spans="2:33">
      <c r="B33" s="88">
        <f>'EO9904.1'!A38</f>
        <v>37803</v>
      </c>
      <c r="C33" s="138">
        <f>IF($B33&lt;=Summary!$D$10,Inputs!C21,0)</f>
        <v>3704</v>
      </c>
      <c r="D33" s="135">
        <f>IF($B33&lt;=Summary!$D$10,Inputs!D21,0)</f>
        <v>2.9666999999999999</v>
      </c>
      <c r="E33" s="136">
        <f>IF($B33&lt;=Summary!$D$10,Inputs!E21,0)</f>
        <v>0</v>
      </c>
      <c r="F33" s="136">
        <f>IF($B33&lt;=Summary!$D$10,Inputs!F21,0)</f>
        <v>0</v>
      </c>
      <c r="G33" s="145">
        <f ca="1">'EO9904.1'!G38</f>
        <v>4.2839999999999998</v>
      </c>
      <c r="H33" s="145">
        <f ca="1">'EO9904.1'!J38</f>
        <v>1.2500000000000001E-2</v>
      </c>
      <c r="I33" s="145">
        <f ca="1">'EO9904.1'!M38</f>
        <v>1.4999999999999999E-2</v>
      </c>
      <c r="K33" s="138">
        <f>IF($B33&lt;=EO9904.2!mthend,Inputs!K21,0)</f>
        <v>6879</v>
      </c>
      <c r="L33" s="133">
        <f>IF($B33&lt;=EO9904.2!mthend,Inputs!L21,0)</f>
        <v>0</v>
      </c>
      <c r="M33" s="133">
        <f>IF($B33&lt;=EO9904.2!mthend,Inputs!M21,0)</f>
        <v>0</v>
      </c>
      <c r="N33" s="133">
        <f>IF($B33&lt;=EO9904.2!mthend,Inputs!N21,0)</f>
        <v>0</v>
      </c>
      <c r="O33" s="134">
        <v>0</v>
      </c>
      <c r="P33" s="134">
        <v>0</v>
      </c>
      <c r="Q33" s="134">
        <f ca="1">'EO9904.2'!M38-$Q$3</f>
        <v>7.4999999999999997E-3</v>
      </c>
      <c r="S33" s="138">
        <f>IF($B33&lt;=EO9904.3!mthend,Inputs!S21,0)</f>
        <v>298</v>
      </c>
      <c r="T33">
        <f>IF($B33&lt;=EO9904.3!mthend,Inputs!T21,0)</f>
        <v>1E-4</v>
      </c>
      <c r="U33">
        <f>IF($B33&lt;=EO9904.3!mthend,Inputs!U21,0)</f>
        <v>1E-4</v>
      </c>
      <c r="V33" s="133">
        <f>IF($B33&lt;=EO9904.3!mthend,Inputs!V21,0)</f>
        <v>0</v>
      </c>
      <c r="W33" s="134">
        <f ca="1">'EO9904.3'!G38+$W$3</f>
        <v>4.3639999999999999</v>
      </c>
      <c r="X33" s="134">
        <f ca="1">'EO9904.3'!J38+$X$3</f>
        <v>2.75E-2</v>
      </c>
      <c r="Y33" s="134">
        <v>0</v>
      </c>
      <c r="AA33" s="138">
        <f>IF($B33&lt;=EO9904.3!mthend,Inputs!AA21,0)</f>
        <v>596</v>
      </c>
      <c r="AB33">
        <f>IF($B33&lt;=EO9904.3!mthend,Inputs!AB21,0)</f>
        <v>1E-4</v>
      </c>
      <c r="AC33">
        <f>IF($B33&lt;=EO9904.3!mthend,Inputs!AC21,0)</f>
        <v>1E-4</v>
      </c>
      <c r="AD33" s="133">
        <f>IF($B33&lt;=EO9904.3!mthend,Inputs!AD21,0)</f>
        <v>0</v>
      </c>
      <c r="AE33" s="134">
        <f ca="1">'EO9904.M'!G38+$AE$3</f>
        <v>4.3639999999999999</v>
      </c>
      <c r="AF33" s="134">
        <f ca="1">'EO9904.M'!J38+$AF$3</f>
        <v>2.75E-2</v>
      </c>
      <c r="AG33" s="134">
        <v>0</v>
      </c>
    </row>
    <row r="34" spans="2:33">
      <c r="B34" s="88">
        <f>'EO9904.1'!A39</f>
        <v>37834</v>
      </c>
      <c r="C34" s="138">
        <f>IF($B34&lt;=Summary!$D$10,Inputs!C22,0)</f>
        <v>3704</v>
      </c>
      <c r="D34" s="135">
        <f>IF($B34&lt;=Summary!$D$10,Inputs!D22,0)</f>
        <v>2.8936999999999999</v>
      </c>
      <c r="E34" s="136">
        <f>IF($B34&lt;=Summary!$D$10,Inputs!E22,0)</f>
        <v>0</v>
      </c>
      <c r="F34" s="136">
        <f>IF($B34&lt;=Summary!$D$10,Inputs!F22,0)</f>
        <v>0</v>
      </c>
      <c r="G34" s="145">
        <f ca="1">'EO9904.1'!G39</f>
        <v>4.298</v>
      </c>
      <c r="H34" s="145">
        <f ca="1">'EO9904.1'!J39</f>
        <v>1.2500000000000001E-2</v>
      </c>
      <c r="I34" s="145">
        <f ca="1">'EO9904.1'!M39</f>
        <v>1.4999999999999999E-2</v>
      </c>
      <c r="K34" s="138">
        <f>IF($B34&lt;=EO9904.2!mthend,Inputs!K22,0)</f>
        <v>6879</v>
      </c>
      <c r="L34" s="133">
        <f>IF($B34&lt;=EO9904.2!mthend,Inputs!L22,0)</f>
        <v>0</v>
      </c>
      <c r="M34" s="133">
        <f>IF($B34&lt;=EO9904.2!mthend,Inputs!M22,0)</f>
        <v>0</v>
      </c>
      <c r="N34" s="133">
        <f>IF($B34&lt;=EO9904.2!mthend,Inputs!N22,0)</f>
        <v>0</v>
      </c>
      <c r="O34" s="134">
        <v>0</v>
      </c>
      <c r="P34" s="134">
        <v>0</v>
      </c>
      <c r="Q34" s="134">
        <f ca="1">'EO9904.2'!M39-$Q$3</f>
        <v>7.4999999999999997E-3</v>
      </c>
      <c r="S34" s="138">
        <f>IF($B34&lt;=EO9904.3!mthend,Inputs!S22,0)</f>
        <v>298</v>
      </c>
      <c r="T34">
        <f>IF($B34&lt;=EO9904.3!mthend,Inputs!T22,0)</f>
        <v>1E-4</v>
      </c>
      <c r="U34">
        <f>IF($B34&lt;=EO9904.3!mthend,Inputs!U22,0)</f>
        <v>1E-4</v>
      </c>
      <c r="V34" s="133">
        <f>IF($B34&lt;=EO9904.3!mthend,Inputs!V22,0)</f>
        <v>0</v>
      </c>
      <c r="W34" s="134">
        <f ca="1">'EO9904.3'!G39+$W$3</f>
        <v>4.3780000000000001</v>
      </c>
      <c r="X34" s="134">
        <f ca="1">'EO9904.3'!J39+$X$3</f>
        <v>2.75E-2</v>
      </c>
      <c r="Y34" s="134">
        <v>0</v>
      </c>
      <c r="AA34" s="138">
        <f>IF($B34&lt;=EO9904.3!mthend,Inputs!AA22,0)</f>
        <v>596</v>
      </c>
      <c r="AB34">
        <f>IF($B34&lt;=EO9904.3!mthend,Inputs!AB22,0)</f>
        <v>1E-4</v>
      </c>
      <c r="AC34">
        <f>IF($B34&lt;=EO9904.3!mthend,Inputs!AC22,0)</f>
        <v>1E-4</v>
      </c>
      <c r="AD34" s="133">
        <f>IF($B34&lt;=EO9904.3!mthend,Inputs!AD22,0)</f>
        <v>0</v>
      </c>
      <c r="AE34" s="134">
        <f ca="1">'EO9904.M'!G39+$AE$3</f>
        <v>4.3780000000000001</v>
      </c>
      <c r="AF34" s="134">
        <f ca="1">'EO9904.M'!J39+$AF$3</f>
        <v>2.75E-2</v>
      </c>
      <c r="AG34" s="134">
        <v>0</v>
      </c>
    </row>
    <row r="35" spans="2:33">
      <c r="B35" s="88">
        <f>'EO9904.1'!A40</f>
        <v>37865</v>
      </c>
      <c r="C35" s="138">
        <f>IF($B35&lt;=Summary!$D$10,Inputs!C23,0)</f>
        <v>3704</v>
      </c>
      <c r="D35" s="135">
        <f>IF($B35&lt;=Summary!$D$10,Inputs!D23,0)</f>
        <v>2.8294999999999999</v>
      </c>
      <c r="E35" s="136">
        <f>IF($B35&lt;=Summary!$D$10,Inputs!E23,0)</f>
        <v>0</v>
      </c>
      <c r="F35" s="136">
        <f>IF($B35&lt;=Summary!$D$10,Inputs!F23,0)</f>
        <v>0</v>
      </c>
      <c r="G35" s="145">
        <f ca="1">'EO9904.1'!G40</f>
        <v>4.3330000000000002</v>
      </c>
      <c r="H35" s="145">
        <f ca="1">'EO9904.1'!J40</f>
        <v>1.2500000000000001E-2</v>
      </c>
      <c r="I35" s="145">
        <f ca="1">'EO9904.1'!M40</f>
        <v>1.4999999999999999E-2</v>
      </c>
      <c r="K35" s="138">
        <f>IF($B35&lt;=EO9904.2!mthend,Inputs!K23,0)</f>
        <v>6879</v>
      </c>
      <c r="L35" s="133">
        <f>IF($B35&lt;=EO9904.2!mthend,Inputs!L23,0)</f>
        <v>0</v>
      </c>
      <c r="M35" s="133">
        <f>IF($B35&lt;=EO9904.2!mthend,Inputs!M23,0)</f>
        <v>0</v>
      </c>
      <c r="N35" s="133">
        <f>IF($B35&lt;=EO9904.2!mthend,Inputs!N23,0)</f>
        <v>0</v>
      </c>
      <c r="O35" s="134">
        <v>0</v>
      </c>
      <c r="P35" s="134">
        <v>0</v>
      </c>
      <c r="Q35" s="134">
        <f ca="1">'EO9904.2'!M40-$Q$3</f>
        <v>7.4999999999999997E-3</v>
      </c>
      <c r="S35" s="138">
        <f>IF($B35&lt;=EO9904.3!mthend,Inputs!S23,0)</f>
        <v>298</v>
      </c>
      <c r="T35">
        <f>IF($B35&lt;=EO9904.3!mthend,Inputs!T23,0)</f>
        <v>1E-4</v>
      </c>
      <c r="U35">
        <f>IF($B35&lt;=EO9904.3!mthend,Inputs!U23,0)</f>
        <v>1E-4</v>
      </c>
      <c r="V35" s="133">
        <f>IF($B35&lt;=EO9904.3!mthend,Inputs!V23,0)</f>
        <v>0</v>
      </c>
      <c r="W35" s="134">
        <f ca="1">'EO9904.3'!G40+$W$3</f>
        <v>4.4130000000000003</v>
      </c>
      <c r="X35" s="134">
        <f ca="1">'EO9904.3'!J40+$X$3</f>
        <v>2.75E-2</v>
      </c>
      <c r="Y35" s="134">
        <v>0</v>
      </c>
      <c r="AA35" s="138">
        <f>IF($B35&lt;=EO9904.3!mthend,Inputs!AA23,0)</f>
        <v>596</v>
      </c>
      <c r="AB35">
        <f>IF($B35&lt;=EO9904.3!mthend,Inputs!AB23,0)</f>
        <v>1E-4</v>
      </c>
      <c r="AC35">
        <f>IF($B35&lt;=EO9904.3!mthend,Inputs!AC23,0)</f>
        <v>1E-4</v>
      </c>
      <c r="AD35" s="133">
        <f>IF($B35&lt;=EO9904.3!mthend,Inputs!AD23,0)</f>
        <v>0</v>
      </c>
      <c r="AE35" s="134">
        <f ca="1">'EO9904.M'!G40+$AE$3</f>
        <v>4.4130000000000003</v>
      </c>
      <c r="AF35" s="134">
        <f ca="1">'EO9904.M'!J40+$AF$3</f>
        <v>2.75E-2</v>
      </c>
      <c r="AG35" s="134">
        <v>0</v>
      </c>
    </row>
    <row r="36" spans="2:33">
      <c r="B36" s="88">
        <f>'EO9904.1'!A41</f>
        <v>37895</v>
      </c>
      <c r="C36" s="138">
        <f>IF($B36&lt;=Summary!$D$10,Inputs!C24,0)</f>
        <v>3704</v>
      </c>
      <c r="D36" s="135">
        <f>IF($B36&lt;=Summary!$D$10,Inputs!D24,0)</f>
        <v>2.8266</v>
      </c>
      <c r="E36" s="136">
        <f>IF($B36&lt;=Summary!$D$10,Inputs!E24,0)</f>
        <v>0</v>
      </c>
      <c r="F36" s="136">
        <f>IF($B36&lt;=Summary!$D$10,Inputs!F24,0)</f>
        <v>0</v>
      </c>
      <c r="G36" s="145">
        <f ca="1">'EO9904.1'!G41</f>
        <v>4.3630000000000004</v>
      </c>
      <c r="H36" s="145">
        <f ca="1">'EO9904.1'!J41</f>
        <v>1.2500000000000001E-2</v>
      </c>
      <c r="I36" s="145">
        <f ca="1">'EO9904.1'!M41</f>
        <v>1.4999999999999999E-2</v>
      </c>
      <c r="K36" s="138">
        <f>IF($B36&lt;=EO9904.2!mthend,Inputs!K24,0)</f>
        <v>6879</v>
      </c>
      <c r="L36" s="133">
        <f>IF($B36&lt;=EO9904.2!mthend,Inputs!L24,0)</f>
        <v>0</v>
      </c>
      <c r="M36" s="133">
        <f>IF($B36&lt;=EO9904.2!mthend,Inputs!M24,0)</f>
        <v>0</v>
      </c>
      <c r="N36" s="133">
        <f>IF($B36&lt;=EO9904.2!mthend,Inputs!N24,0)</f>
        <v>0</v>
      </c>
      <c r="O36" s="134">
        <v>0</v>
      </c>
      <c r="P36" s="134">
        <v>0</v>
      </c>
      <c r="Q36" s="134">
        <f ca="1">'EO9904.2'!M41-$Q$3</f>
        <v>7.4999999999999997E-3</v>
      </c>
      <c r="S36" s="138">
        <f>IF($B36&lt;=EO9904.3!mthend,Inputs!S24,0)</f>
        <v>298</v>
      </c>
      <c r="T36">
        <f>IF($B36&lt;=EO9904.3!mthend,Inputs!T24,0)</f>
        <v>1E-4</v>
      </c>
      <c r="U36">
        <f>IF($B36&lt;=EO9904.3!mthend,Inputs!U24,0)</f>
        <v>1E-4</v>
      </c>
      <c r="V36" s="133">
        <f>IF($B36&lt;=EO9904.3!mthend,Inputs!V24,0)</f>
        <v>0</v>
      </c>
      <c r="W36" s="134">
        <f ca="1">'EO9904.3'!G41+$W$3</f>
        <v>4.4430000000000005</v>
      </c>
      <c r="X36" s="134">
        <f ca="1">'EO9904.3'!J41+$X$3</f>
        <v>2.75E-2</v>
      </c>
      <c r="Y36" s="134">
        <v>0</v>
      </c>
      <c r="AA36" s="138">
        <f>IF($B36&lt;=EO9904.3!mthend,Inputs!AA24,0)</f>
        <v>596</v>
      </c>
      <c r="AB36">
        <f>IF($B36&lt;=EO9904.3!mthend,Inputs!AB24,0)</f>
        <v>1E-4</v>
      </c>
      <c r="AC36">
        <f>IF($B36&lt;=EO9904.3!mthend,Inputs!AC24,0)</f>
        <v>1E-4</v>
      </c>
      <c r="AD36" s="133">
        <f>IF($B36&lt;=EO9904.3!mthend,Inputs!AD24,0)</f>
        <v>0</v>
      </c>
      <c r="AE36" s="134">
        <f ca="1">'EO9904.M'!G41+$AE$3</f>
        <v>4.4430000000000005</v>
      </c>
      <c r="AF36" s="134">
        <f ca="1">'EO9904.M'!J41+$AF$3</f>
        <v>2.75E-2</v>
      </c>
      <c r="AG36" s="134">
        <v>0</v>
      </c>
    </row>
    <row r="37" spans="2:33">
      <c r="B37" s="88">
        <f>'EO9904.1'!A42</f>
        <v>37926</v>
      </c>
      <c r="C37" s="138">
        <f>IF($B37&lt;=Summary!$D$10,Inputs!C25,0)</f>
        <v>3704</v>
      </c>
      <c r="D37" s="135">
        <f>IF($B37&lt;=Summary!$D$10,Inputs!D25,0)</f>
        <v>2.8309000000000002</v>
      </c>
      <c r="E37" s="136">
        <f>IF($B37&lt;=Summary!$D$10,Inputs!E25,0)</f>
        <v>0</v>
      </c>
      <c r="F37" s="136">
        <f>IF($B37&lt;=Summary!$D$10,Inputs!F25,0)</f>
        <v>0</v>
      </c>
      <c r="G37" s="145">
        <f ca="1">'EO9904.1'!G42</f>
        <v>4.5030000000000001</v>
      </c>
      <c r="H37" s="145">
        <f ca="1">'EO9904.1'!J42</f>
        <v>0.02</v>
      </c>
      <c r="I37" s="145">
        <f ca="1">'EO9904.1'!M42</f>
        <v>1.4999999999999999E-2</v>
      </c>
      <c r="K37" s="138">
        <f>IF($B37&lt;=EO9904.2!mthend,Inputs!K25,0)</f>
        <v>6879</v>
      </c>
      <c r="L37" s="133">
        <f>IF($B37&lt;=EO9904.2!mthend,Inputs!L25,0)</f>
        <v>0</v>
      </c>
      <c r="M37" s="133">
        <f>IF($B37&lt;=EO9904.2!mthend,Inputs!M25,0)</f>
        <v>0</v>
      </c>
      <c r="N37" s="133">
        <f>IF($B37&lt;=EO9904.2!mthend,Inputs!N25,0)</f>
        <v>0</v>
      </c>
      <c r="O37" s="134">
        <v>0</v>
      </c>
      <c r="P37" s="134">
        <v>0</v>
      </c>
      <c r="Q37" s="134">
        <f ca="1">'EO9904.2'!M42-$Q$3</f>
        <v>7.4999999999999997E-3</v>
      </c>
      <c r="S37" s="138">
        <f>IF($B37&lt;=EO9904.3!mthend,Inputs!S25,0)</f>
        <v>298</v>
      </c>
      <c r="T37">
        <f>IF($B37&lt;=EO9904.3!mthend,Inputs!T25,0)</f>
        <v>1E-4</v>
      </c>
      <c r="U37">
        <f>IF($B37&lt;=EO9904.3!mthend,Inputs!U25,0)</f>
        <v>1E-4</v>
      </c>
      <c r="V37" s="133">
        <f>IF($B37&lt;=EO9904.3!mthend,Inputs!V25,0)</f>
        <v>0</v>
      </c>
      <c r="W37" s="134">
        <f ca="1">'EO9904.3'!G42+$W$3</f>
        <v>4.5830000000000002</v>
      </c>
      <c r="X37" s="134">
        <f ca="1">'EO9904.3'!J42+$X$3</f>
        <v>3.5000000000000003E-2</v>
      </c>
      <c r="Y37" s="134">
        <v>0</v>
      </c>
      <c r="AA37" s="138">
        <f>IF($B37&lt;=EO9904.3!mthend,Inputs!AA25,0)</f>
        <v>596</v>
      </c>
      <c r="AB37">
        <f>IF($B37&lt;=EO9904.3!mthend,Inputs!AB25,0)</f>
        <v>1E-4</v>
      </c>
      <c r="AC37">
        <f>IF($B37&lt;=EO9904.3!mthend,Inputs!AC25,0)</f>
        <v>1E-4</v>
      </c>
      <c r="AD37" s="133">
        <f>IF($B37&lt;=EO9904.3!mthend,Inputs!AD25,0)</f>
        <v>0</v>
      </c>
      <c r="AE37" s="134">
        <f ca="1">'EO9904.M'!G42+$AE$3</f>
        <v>4.5830000000000002</v>
      </c>
      <c r="AF37" s="134">
        <f ca="1">'EO9904.M'!J42+$AF$3</f>
        <v>3.5000000000000003E-2</v>
      </c>
      <c r="AG37" s="134">
        <v>0</v>
      </c>
    </row>
    <row r="38" spans="2:33">
      <c r="B38" s="88">
        <f>'EO9904.1'!A43</f>
        <v>37956</v>
      </c>
      <c r="C38" s="138">
        <f>IF($B38&lt;=Summary!$D$10,Inputs!C26,0)</f>
        <v>4288</v>
      </c>
      <c r="D38" s="135">
        <f>IF($B38&lt;=Summary!$D$10,Inputs!D26,0)</f>
        <v>2.8637000000000001</v>
      </c>
      <c r="E38" s="136">
        <f>IF($B38&lt;=Summary!$D$10,Inputs!E26,0)</f>
        <v>0</v>
      </c>
      <c r="F38" s="136">
        <f>IF($B38&lt;=Summary!$D$10,Inputs!F26,0)</f>
        <v>0</v>
      </c>
      <c r="G38" s="145">
        <f ca="1">'EO9904.1'!G43</f>
        <v>4.6280000000000001</v>
      </c>
      <c r="H38" s="145">
        <f ca="1">'EO9904.1'!J43</f>
        <v>0.02</v>
      </c>
      <c r="I38" s="145">
        <f ca="1">'EO9904.1'!M43</f>
        <v>1.4999999999999999E-2</v>
      </c>
      <c r="K38" s="138">
        <f>IF($B38&lt;=EO9904.2!mthend,Inputs!K26,0)</f>
        <v>7962</v>
      </c>
      <c r="L38" s="133">
        <f>IF($B38&lt;=EO9904.2!mthend,Inputs!L26,0)</f>
        <v>0</v>
      </c>
      <c r="M38" s="133">
        <f>IF($B38&lt;=EO9904.2!mthend,Inputs!M26,0)</f>
        <v>0</v>
      </c>
      <c r="N38" s="133">
        <f>IF($B38&lt;=EO9904.2!mthend,Inputs!N26,0)</f>
        <v>0</v>
      </c>
      <c r="O38" s="134">
        <v>0</v>
      </c>
      <c r="P38" s="134">
        <v>0</v>
      </c>
      <c r="Q38" s="134">
        <f ca="1">'EO9904.2'!M43-$Q$3</f>
        <v>7.4999999999999997E-3</v>
      </c>
      <c r="S38" s="138">
        <f>IF($B38&lt;=EO9904.3!mthend,Inputs!S26,0)</f>
        <v>345</v>
      </c>
      <c r="T38">
        <f>IF($B38&lt;=EO9904.3!mthend,Inputs!T26,0)</f>
        <v>1E-4</v>
      </c>
      <c r="U38">
        <f>IF($B38&lt;=EO9904.3!mthend,Inputs!U26,0)</f>
        <v>1E-4</v>
      </c>
      <c r="V38" s="133">
        <f>IF($B38&lt;=EO9904.3!mthend,Inputs!V26,0)</f>
        <v>0</v>
      </c>
      <c r="W38" s="134">
        <f ca="1">'EO9904.3'!G43+$W$3</f>
        <v>4.7080000000000002</v>
      </c>
      <c r="X38" s="134">
        <f ca="1">'EO9904.3'!J43+$X$3</f>
        <v>3.5000000000000003E-2</v>
      </c>
      <c r="Y38" s="134">
        <v>0</v>
      </c>
      <c r="AA38" s="138">
        <f>IF($B38&lt;=EO9904.3!mthend,Inputs!AA26,0)</f>
        <v>690</v>
      </c>
      <c r="AB38">
        <f>IF($B38&lt;=EO9904.3!mthend,Inputs!AB26,0)</f>
        <v>1E-4</v>
      </c>
      <c r="AC38">
        <f>IF($B38&lt;=EO9904.3!mthend,Inputs!AC26,0)</f>
        <v>1E-4</v>
      </c>
      <c r="AD38" s="133">
        <f>IF($B38&lt;=EO9904.3!mthend,Inputs!AD26,0)</f>
        <v>0</v>
      </c>
      <c r="AE38" s="134">
        <f ca="1">'EO9904.M'!G43+$AE$3</f>
        <v>4.7080000000000002</v>
      </c>
      <c r="AF38" s="134">
        <f ca="1">'EO9904.M'!J43+$AF$3</f>
        <v>3.5000000000000003E-2</v>
      </c>
      <c r="AG38" s="134">
        <v>0</v>
      </c>
    </row>
    <row r="39" spans="2:33">
      <c r="B39" s="88">
        <f>'EO9904.1'!A44</f>
        <v>37987</v>
      </c>
      <c r="C39" s="138">
        <f>IF($B39&lt;=Summary!$D$10,Inputs!C27,0)</f>
        <v>4288</v>
      </c>
      <c r="D39" s="135">
        <f>IF($B39&lt;=Summary!$D$10,Inputs!D27,0)</f>
        <v>3.2706</v>
      </c>
      <c r="E39" s="136">
        <f>IF($B39&lt;=Summary!$D$10,Inputs!E27,0)</f>
        <v>0</v>
      </c>
      <c r="F39" s="136">
        <f>IF($B39&lt;=Summary!$D$10,Inputs!F27,0)</f>
        <v>0</v>
      </c>
      <c r="G39" s="145">
        <f ca="1">'EO9904.1'!G44</f>
        <v>4.6680000000000001</v>
      </c>
      <c r="H39" s="145">
        <f ca="1">'EO9904.1'!J44</f>
        <v>0.02</v>
      </c>
      <c r="I39" s="145">
        <f ca="1">'EO9904.1'!M44</f>
        <v>0.02</v>
      </c>
      <c r="K39" s="138">
        <f>IF($B39&lt;=EO9904.2!mthend,Inputs!K27,0)</f>
        <v>7962</v>
      </c>
      <c r="L39" s="133">
        <f>IF($B39&lt;=EO9904.2!mthend,Inputs!L27,0)</f>
        <v>0</v>
      </c>
      <c r="M39" s="133">
        <f>IF($B39&lt;=EO9904.2!mthend,Inputs!M27,0)</f>
        <v>0</v>
      </c>
      <c r="N39" s="133">
        <f>IF($B39&lt;=EO9904.2!mthend,Inputs!N27,0)</f>
        <v>0</v>
      </c>
      <c r="O39" s="134">
        <v>0</v>
      </c>
      <c r="P39" s="134">
        <v>0</v>
      </c>
      <c r="Q39" s="134">
        <f ca="1">'EO9904.2'!M44-$Q$3</f>
        <v>1.2500000000000001E-2</v>
      </c>
      <c r="S39" s="138">
        <f>IF($B39&lt;=EO9904.3!mthend,Inputs!S27,0)</f>
        <v>345</v>
      </c>
      <c r="T39">
        <f>IF($B39&lt;=EO9904.3!mthend,Inputs!T27,0)</f>
        <v>1E-4</v>
      </c>
      <c r="U39">
        <f>IF($B39&lt;=EO9904.3!mthend,Inputs!U27,0)</f>
        <v>1E-4</v>
      </c>
      <c r="V39" s="133">
        <f>IF($B39&lt;=EO9904.3!mthend,Inputs!V27,0)</f>
        <v>0</v>
      </c>
      <c r="W39" s="134">
        <f ca="1">'EO9904.3'!G44+$W$3</f>
        <v>4.7480000000000002</v>
      </c>
      <c r="X39" s="134">
        <f ca="1">'EO9904.3'!J44+$X$3</f>
        <v>3.5000000000000003E-2</v>
      </c>
      <c r="Y39" s="134">
        <v>0</v>
      </c>
      <c r="AA39" s="138">
        <f>IF($B39&lt;=EO9904.3!mthend,Inputs!AA27,0)</f>
        <v>690</v>
      </c>
      <c r="AB39">
        <f>IF($B39&lt;=EO9904.3!mthend,Inputs!AB27,0)</f>
        <v>1E-4</v>
      </c>
      <c r="AC39">
        <f>IF($B39&lt;=EO9904.3!mthend,Inputs!AC27,0)</f>
        <v>1E-4</v>
      </c>
      <c r="AD39" s="133">
        <f>IF($B39&lt;=EO9904.3!mthend,Inputs!AD27,0)</f>
        <v>0</v>
      </c>
      <c r="AE39" s="134">
        <f ca="1">'EO9904.M'!G44+$AE$3</f>
        <v>4.7480000000000002</v>
      </c>
      <c r="AF39" s="134">
        <f ca="1">'EO9904.M'!J44+$AF$3</f>
        <v>3.5000000000000003E-2</v>
      </c>
      <c r="AG39" s="134">
        <v>0</v>
      </c>
    </row>
    <row r="40" spans="2:33">
      <c r="B40" s="88">
        <f>'EO9904.1'!A45</f>
        <v>38018</v>
      </c>
      <c r="C40" s="138">
        <f>IF($B40&lt;=Summary!$D$10,Inputs!C28,0)</f>
        <v>4288</v>
      </c>
      <c r="D40" s="135">
        <f>IF($B40&lt;=Summary!$D$10,Inputs!D28,0)</f>
        <v>3.0684</v>
      </c>
      <c r="E40" s="136">
        <f>IF($B40&lt;=Summary!$D$10,Inputs!E28,0)</f>
        <v>0</v>
      </c>
      <c r="F40" s="136">
        <f>IF($B40&lt;=Summary!$D$10,Inputs!F28,0)</f>
        <v>0</v>
      </c>
      <c r="G40" s="145">
        <f ca="1">'EO9904.1'!G45</f>
        <v>4.548</v>
      </c>
      <c r="H40" s="145">
        <f ca="1">'EO9904.1'!J45</f>
        <v>0.02</v>
      </c>
      <c r="I40" s="145">
        <f ca="1">'EO9904.1'!M45</f>
        <v>0.02</v>
      </c>
      <c r="K40" s="138">
        <f>IF($B40&lt;=EO9904.2!mthend,Inputs!K28,0)</f>
        <v>7962</v>
      </c>
      <c r="L40" s="133">
        <f>IF($B40&lt;=EO9904.2!mthend,Inputs!L28,0)</f>
        <v>0</v>
      </c>
      <c r="M40" s="133">
        <f>IF($B40&lt;=EO9904.2!mthend,Inputs!M28,0)</f>
        <v>0</v>
      </c>
      <c r="N40" s="133">
        <f>IF($B40&lt;=EO9904.2!mthend,Inputs!N28,0)</f>
        <v>0</v>
      </c>
      <c r="O40" s="134">
        <v>0</v>
      </c>
      <c r="P40" s="134">
        <v>0</v>
      </c>
      <c r="Q40" s="134">
        <f ca="1">'EO9904.2'!M45-$Q$3</f>
        <v>1.2500000000000001E-2</v>
      </c>
      <c r="S40" s="138">
        <f>IF($B40&lt;=EO9904.3!mthend,Inputs!S28,0)</f>
        <v>345</v>
      </c>
      <c r="T40">
        <f>IF($B40&lt;=EO9904.3!mthend,Inputs!T28,0)</f>
        <v>1E-4</v>
      </c>
      <c r="U40">
        <f>IF($B40&lt;=EO9904.3!mthend,Inputs!U28,0)</f>
        <v>1E-4</v>
      </c>
      <c r="V40" s="133">
        <f>IF($B40&lt;=EO9904.3!mthend,Inputs!V28,0)</f>
        <v>0</v>
      </c>
      <c r="W40" s="134">
        <f ca="1">'EO9904.3'!G45+$W$3</f>
        <v>4.6280000000000001</v>
      </c>
      <c r="X40" s="134">
        <f ca="1">'EO9904.3'!J45+$X$3</f>
        <v>3.5000000000000003E-2</v>
      </c>
      <c r="Y40" s="134">
        <v>0</v>
      </c>
      <c r="AA40" s="138">
        <f>IF($B40&lt;=EO9904.3!mthend,Inputs!AA28,0)</f>
        <v>690</v>
      </c>
      <c r="AB40">
        <f>IF($B40&lt;=EO9904.3!mthend,Inputs!AB28,0)</f>
        <v>1E-4</v>
      </c>
      <c r="AC40">
        <f>IF($B40&lt;=EO9904.3!mthend,Inputs!AC28,0)</f>
        <v>1E-4</v>
      </c>
      <c r="AD40" s="133">
        <f>IF($B40&lt;=EO9904.3!mthend,Inputs!AD28,0)</f>
        <v>0</v>
      </c>
      <c r="AE40" s="134">
        <f ca="1">'EO9904.M'!G45+$AE$3</f>
        <v>4.6280000000000001</v>
      </c>
      <c r="AF40" s="134">
        <f ca="1">'EO9904.M'!J45+$AF$3</f>
        <v>3.5000000000000003E-2</v>
      </c>
      <c r="AG40" s="134">
        <v>0</v>
      </c>
    </row>
    <row r="41" spans="2:33">
      <c r="B41" s="88">
        <f>'EO9904.1'!A46</f>
        <v>38047</v>
      </c>
      <c r="C41" s="138">
        <f>IF($B41&lt;=Summary!$D$10,Inputs!C29,0)</f>
        <v>3704</v>
      </c>
      <c r="D41" s="135">
        <f>IF($B41&lt;=Summary!$D$10,Inputs!D29,0)</f>
        <v>2.9279000000000002</v>
      </c>
      <c r="E41" s="136">
        <f>IF($B41&lt;=Summary!$D$10,Inputs!E29,0)</f>
        <v>0</v>
      </c>
      <c r="F41" s="136">
        <f>IF($B41&lt;=Summary!$D$10,Inputs!F29,0)</f>
        <v>0</v>
      </c>
      <c r="G41" s="145">
        <f ca="1">'EO9904.1'!G46</f>
        <v>4.423</v>
      </c>
      <c r="H41" s="145">
        <f ca="1">'EO9904.1'!J46</f>
        <v>0.02</v>
      </c>
      <c r="I41" s="145">
        <f ca="1">'EO9904.1'!M46</f>
        <v>0.02</v>
      </c>
      <c r="K41" s="138">
        <f>IF($B41&lt;=EO9904.2!mthend,Inputs!K29,0)</f>
        <v>6879</v>
      </c>
      <c r="L41" s="133">
        <f>IF($B41&lt;=EO9904.2!mthend,Inputs!L29,0)</f>
        <v>0</v>
      </c>
      <c r="M41" s="133">
        <f>IF($B41&lt;=EO9904.2!mthend,Inputs!M29,0)</f>
        <v>0</v>
      </c>
      <c r="N41" s="133">
        <f>IF($B41&lt;=EO9904.2!mthend,Inputs!N29,0)</f>
        <v>0</v>
      </c>
      <c r="O41" s="134">
        <v>0</v>
      </c>
      <c r="P41" s="134">
        <v>0</v>
      </c>
      <c r="Q41" s="134">
        <f ca="1">'EO9904.2'!M46-$Q$3</f>
        <v>1.2500000000000001E-2</v>
      </c>
      <c r="S41" s="138">
        <f>IF($B41&lt;=EO9904.3!mthend,Inputs!S29,0)</f>
        <v>298</v>
      </c>
      <c r="T41">
        <f>IF($B41&lt;=EO9904.3!mthend,Inputs!T29,0)</f>
        <v>1E-4</v>
      </c>
      <c r="U41">
        <f>IF($B41&lt;=EO9904.3!mthend,Inputs!U29,0)</f>
        <v>1E-4</v>
      </c>
      <c r="V41" s="133">
        <f>IF($B41&lt;=EO9904.3!mthend,Inputs!V29,0)</f>
        <v>0</v>
      </c>
      <c r="W41" s="134">
        <f ca="1">'EO9904.3'!G46+$W$3</f>
        <v>4.5030000000000001</v>
      </c>
      <c r="X41" s="134">
        <f ca="1">'EO9904.3'!J46+$X$3</f>
        <v>3.5000000000000003E-2</v>
      </c>
      <c r="Y41" s="134">
        <v>0</v>
      </c>
      <c r="AA41" s="138">
        <f>IF($B41&lt;=EO9904.3!mthend,Inputs!AA29,0)</f>
        <v>596</v>
      </c>
      <c r="AB41">
        <f>IF($B41&lt;=EO9904.3!mthend,Inputs!AB29,0)</f>
        <v>1E-4</v>
      </c>
      <c r="AC41">
        <f>IF($B41&lt;=EO9904.3!mthend,Inputs!AC29,0)</f>
        <v>1E-4</v>
      </c>
      <c r="AD41" s="133">
        <f>IF($B41&lt;=EO9904.3!mthend,Inputs!AD29,0)</f>
        <v>0</v>
      </c>
      <c r="AE41" s="134">
        <f ca="1">'EO9904.M'!G46+$AE$3</f>
        <v>4.5030000000000001</v>
      </c>
      <c r="AF41" s="134">
        <f ca="1">'EO9904.M'!J46+$AF$3</f>
        <v>3.5000000000000003E-2</v>
      </c>
      <c r="AG41" s="134">
        <v>0</v>
      </c>
    </row>
    <row r="42" spans="2:33">
      <c r="B42" s="88">
        <f>'EO9904.1'!A47</f>
        <v>38078</v>
      </c>
      <c r="C42" s="138">
        <f>IF($B42&lt;=Summary!$D$10,Inputs!C30,0)</f>
        <v>3704</v>
      </c>
      <c r="D42" s="135">
        <f>IF($B42&lt;=Summary!$D$10,Inputs!D30,0)</f>
        <v>3.0733000000000001</v>
      </c>
      <c r="E42" s="136">
        <f>IF($B42&lt;=Summary!$D$10,Inputs!E30,0)</f>
        <v>0</v>
      </c>
      <c r="F42" s="136">
        <f>IF($B42&lt;=Summary!$D$10,Inputs!F30,0)</f>
        <v>0</v>
      </c>
      <c r="G42" s="145">
        <f ca="1">'EO9904.1'!G47</f>
        <v>4.2930000000000001</v>
      </c>
      <c r="H42" s="145">
        <f ca="1">'EO9904.1'!J47</f>
        <v>1.2500000000000001E-2</v>
      </c>
      <c r="I42" s="145">
        <f ca="1">'EO9904.1'!M47</f>
        <v>1.4999999999999999E-2</v>
      </c>
      <c r="K42" s="138">
        <f>IF($B42&lt;=EO9904.2!mthend,Inputs!K30,0)</f>
        <v>6879</v>
      </c>
      <c r="L42" s="133">
        <f>IF($B42&lt;=EO9904.2!mthend,Inputs!L30,0)</f>
        <v>0</v>
      </c>
      <c r="M42" s="133">
        <f>IF($B42&lt;=EO9904.2!mthend,Inputs!M30,0)</f>
        <v>0</v>
      </c>
      <c r="N42" s="133">
        <f>IF($B42&lt;=EO9904.2!mthend,Inputs!N30,0)</f>
        <v>0</v>
      </c>
      <c r="O42" s="134">
        <v>0</v>
      </c>
      <c r="P42" s="134">
        <v>0</v>
      </c>
      <c r="Q42" s="134">
        <f ca="1">'EO9904.2'!M47-$Q$3</f>
        <v>7.4999999999999997E-3</v>
      </c>
      <c r="S42" s="138">
        <f>IF($B42&lt;=EO9904.3!mthend,Inputs!S30,0)</f>
        <v>298</v>
      </c>
      <c r="T42">
        <f>IF($B42&lt;=EO9904.3!mthend,Inputs!T30,0)</f>
        <v>1E-4</v>
      </c>
      <c r="U42">
        <f>IF($B42&lt;=EO9904.3!mthend,Inputs!U30,0)</f>
        <v>1E-4</v>
      </c>
      <c r="V42" s="133">
        <f>IF($B42&lt;=EO9904.3!mthend,Inputs!V30,0)</f>
        <v>0</v>
      </c>
      <c r="W42" s="134">
        <f ca="1">'EO9904.3'!G47+$W$3</f>
        <v>4.3730000000000002</v>
      </c>
      <c r="X42" s="134">
        <f ca="1">'EO9904.3'!J47+$X$3</f>
        <v>2.75E-2</v>
      </c>
      <c r="Y42" s="134">
        <v>0</v>
      </c>
      <c r="AA42" s="138">
        <f>IF($B42&lt;=EO9904.3!mthend,Inputs!AA30,0)</f>
        <v>596</v>
      </c>
      <c r="AB42">
        <f>IF($B42&lt;=EO9904.3!mthend,Inputs!AB30,0)</f>
        <v>1E-4</v>
      </c>
      <c r="AC42">
        <f>IF($B42&lt;=EO9904.3!mthend,Inputs!AC30,0)</f>
        <v>1E-4</v>
      </c>
      <c r="AD42" s="133">
        <f>IF($B42&lt;=EO9904.3!mthend,Inputs!AD30,0)</f>
        <v>0</v>
      </c>
      <c r="AE42" s="134">
        <f ca="1">'EO9904.M'!G47+$AE$3</f>
        <v>4.3730000000000002</v>
      </c>
      <c r="AF42" s="134">
        <f ca="1">'EO9904.M'!J47+$AF$3</f>
        <v>2.75E-2</v>
      </c>
      <c r="AG42" s="134">
        <v>0</v>
      </c>
    </row>
    <row r="43" spans="2:33">
      <c r="B43" s="88">
        <f>'EO9904.1'!A48</f>
        <v>38108</v>
      </c>
      <c r="C43" s="138">
        <f>IF($B43&lt;=Summary!$D$10,Inputs!C31,0)</f>
        <v>3704</v>
      </c>
      <c r="D43" s="135">
        <f>IF($B43&lt;=Summary!$D$10,Inputs!D31,0)</f>
        <v>3.0979000000000001</v>
      </c>
      <c r="E43" s="136">
        <f>IF($B43&lt;=Summary!$D$10,Inputs!E31,0)</f>
        <v>0</v>
      </c>
      <c r="F43" s="136">
        <f>IF($B43&lt;=Summary!$D$10,Inputs!F31,0)</f>
        <v>0</v>
      </c>
      <c r="G43" s="145">
        <f ca="1">'EO9904.1'!G48</f>
        <v>4.2830000000000004</v>
      </c>
      <c r="H43" s="145">
        <f ca="1">'EO9904.1'!J48</f>
        <v>1.2500000000000001E-2</v>
      </c>
      <c r="I43" s="145">
        <f ca="1">'EO9904.1'!M48</f>
        <v>1.4999999999999999E-2</v>
      </c>
      <c r="K43" s="138">
        <f>IF($B43&lt;=EO9904.2!mthend,Inputs!K31,0)</f>
        <v>6879</v>
      </c>
      <c r="L43" s="133">
        <f>IF($B43&lt;=EO9904.2!mthend,Inputs!L31,0)</f>
        <v>0</v>
      </c>
      <c r="M43" s="133">
        <f>IF($B43&lt;=EO9904.2!mthend,Inputs!M31,0)</f>
        <v>0</v>
      </c>
      <c r="N43" s="133">
        <f>IF($B43&lt;=EO9904.2!mthend,Inputs!N31,0)</f>
        <v>0</v>
      </c>
      <c r="O43" s="134">
        <v>0</v>
      </c>
      <c r="P43" s="134">
        <v>0</v>
      </c>
      <c r="Q43" s="134">
        <f ca="1">'EO9904.2'!M48-$Q$3</f>
        <v>7.4999999999999997E-3</v>
      </c>
      <c r="S43" s="138">
        <f>IF($B43&lt;=EO9904.3!mthend,Inputs!S31,0)</f>
        <v>298</v>
      </c>
      <c r="T43">
        <f>IF($B43&lt;=EO9904.3!mthend,Inputs!T31,0)</f>
        <v>1E-4</v>
      </c>
      <c r="U43">
        <f>IF($B43&lt;=EO9904.3!mthend,Inputs!U31,0)</f>
        <v>1E-4</v>
      </c>
      <c r="V43" s="133">
        <f>IF($B43&lt;=EO9904.3!mthend,Inputs!V31,0)</f>
        <v>0</v>
      </c>
      <c r="W43" s="134">
        <f ca="1">'EO9904.3'!G48+$W$3</f>
        <v>4.3630000000000004</v>
      </c>
      <c r="X43" s="134">
        <f ca="1">'EO9904.3'!J48+$X$3</f>
        <v>2.75E-2</v>
      </c>
      <c r="Y43" s="134">
        <v>0</v>
      </c>
      <c r="AA43" s="138">
        <f>IF($B43&lt;=EO9904.3!mthend,Inputs!AA31,0)</f>
        <v>596</v>
      </c>
      <c r="AB43">
        <f>IF($B43&lt;=EO9904.3!mthend,Inputs!AB31,0)</f>
        <v>1E-4</v>
      </c>
      <c r="AC43">
        <f>IF($B43&lt;=EO9904.3!mthend,Inputs!AC31,0)</f>
        <v>1E-4</v>
      </c>
      <c r="AD43" s="133">
        <f>IF($B43&lt;=EO9904.3!mthend,Inputs!AD31,0)</f>
        <v>0</v>
      </c>
      <c r="AE43" s="134">
        <f ca="1">'EO9904.M'!G48+$AE$3</f>
        <v>4.3630000000000004</v>
      </c>
      <c r="AF43" s="134">
        <f ca="1">'EO9904.M'!J48+$AF$3</f>
        <v>2.75E-2</v>
      </c>
      <c r="AG43" s="134">
        <v>0</v>
      </c>
    </row>
    <row r="44" spans="2:33">
      <c r="B44" s="88">
        <f>'EO9904.1'!A49</f>
        <v>38139</v>
      </c>
      <c r="C44" s="138">
        <f>IF($B44&lt;=Summary!$D$10,Inputs!C32,0)</f>
        <v>3704</v>
      </c>
      <c r="D44" s="135">
        <f>IF($B44&lt;=Summary!$D$10,Inputs!D32,0)</f>
        <v>3.0272000000000001</v>
      </c>
      <c r="E44" s="136">
        <f>IF($B44&lt;=Summary!$D$10,Inputs!E32,0)</f>
        <v>0</v>
      </c>
      <c r="F44" s="136">
        <f>IF($B44&lt;=Summary!$D$10,Inputs!F32,0)</f>
        <v>0</v>
      </c>
      <c r="G44" s="145">
        <f ca="1">'EO9904.1'!G49</f>
        <v>4.3029999999999999</v>
      </c>
      <c r="H44" s="145">
        <f ca="1">'EO9904.1'!J49</f>
        <v>1.2500000000000001E-2</v>
      </c>
      <c r="I44" s="145">
        <f ca="1">'EO9904.1'!M49</f>
        <v>1.4999999999999999E-2</v>
      </c>
      <c r="K44" s="138">
        <f>IF($B44&lt;=EO9904.2!mthend,Inputs!K32,0)</f>
        <v>6879</v>
      </c>
      <c r="L44" s="133">
        <f>IF($B44&lt;=EO9904.2!mthend,Inputs!L32,0)</f>
        <v>0</v>
      </c>
      <c r="M44" s="133">
        <f>IF($B44&lt;=EO9904.2!mthend,Inputs!M32,0)</f>
        <v>0</v>
      </c>
      <c r="N44" s="133">
        <f>IF($B44&lt;=EO9904.2!mthend,Inputs!N32,0)</f>
        <v>0</v>
      </c>
      <c r="O44" s="134">
        <v>0</v>
      </c>
      <c r="P44" s="134">
        <v>0</v>
      </c>
      <c r="Q44" s="134">
        <f ca="1">'EO9904.2'!M49-$Q$3</f>
        <v>7.4999999999999997E-3</v>
      </c>
      <c r="S44" s="138">
        <f>IF($B44&lt;=EO9904.3!mthend,Inputs!S32,0)</f>
        <v>298</v>
      </c>
      <c r="T44">
        <f>IF($B44&lt;=EO9904.3!mthend,Inputs!T32,0)</f>
        <v>1E-4</v>
      </c>
      <c r="U44">
        <f>IF($B44&lt;=EO9904.3!mthend,Inputs!U32,0)</f>
        <v>1E-4</v>
      </c>
      <c r="V44" s="133">
        <f>IF($B44&lt;=EO9904.3!mthend,Inputs!V32,0)</f>
        <v>0</v>
      </c>
      <c r="W44" s="134">
        <f ca="1">'EO9904.3'!G49+$W$3</f>
        <v>4.383</v>
      </c>
      <c r="X44" s="134">
        <f ca="1">'EO9904.3'!J49+$X$3</f>
        <v>2.75E-2</v>
      </c>
      <c r="Y44" s="134">
        <v>0</v>
      </c>
      <c r="AA44" s="138">
        <f>IF($B44&lt;=EO9904.3!mthend,Inputs!AA32,0)</f>
        <v>596</v>
      </c>
      <c r="AB44">
        <f>IF($B44&lt;=EO9904.3!mthend,Inputs!AB32,0)</f>
        <v>1E-4</v>
      </c>
      <c r="AC44">
        <f>IF($B44&lt;=EO9904.3!mthend,Inputs!AC32,0)</f>
        <v>1E-4</v>
      </c>
      <c r="AD44" s="133">
        <f>IF($B44&lt;=EO9904.3!mthend,Inputs!AD32,0)</f>
        <v>0</v>
      </c>
      <c r="AE44" s="134">
        <f ca="1">'EO9904.M'!G49+$AE$3</f>
        <v>4.383</v>
      </c>
      <c r="AF44" s="134">
        <f ca="1">'EO9904.M'!J49+$AF$3</f>
        <v>2.75E-2</v>
      </c>
      <c r="AG44" s="134">
        <v>0</v>
      </c>
    </row>
    <row r="45" spans="2:33">
      <c r="B45" s="88">
        <f>'EO9904.1'!A50</f>
        <v>38169</v>
      </c>
      <c r="C45" s="138">
        <f>IF($B45&lt;=Summary!$D$10,Inputs!C33,0)</f>
        <v>3704</v>
      </c>
      <c r="D45" s="135">
        <f>IF($B45&lt;=Summary!$D$10,Inputs!D33,0)</f>
        <v>2.9666999999999999</v>
      </c>
      <c r="E45" s="136">
        <f>IF($B45&lt;=Summary!$D$10,Inputs!E33,0)</f>
        <v>0</v>
      </c>
      <c r="F45" s="136">
        <f>IF($B45&lt;=Summary!$D$10,Inputs!F33,0)</f>
        <v>0</v>
      </c>
      <c r="G45" s="145">
        <f ca="1">'EO9904.1'!G50</f>
        <v>4.3239999999999998</v>
      </c>
      <c r="H45" s="145">
        <f ca="1">'EO9904.1'!J50</f>
        <v>1.2500000000000001E-2</v>
      </c>
      <c r="I45" s="145">
        <f ca="1">'EO9904.1'!M50</f>
        <v>1.4999999999999999E-2</v>
      </c>
      <c r="K45" s="138">
        <f>IF($B45&lt;=EO9904.2!mthend,Inputs!K33,0)</f>
        <v>6879</v>
      </c>
      <c r="L45" s="133">
        <f>IF($B45&lt;=EO9904.2!mthend,Inputs!L33,0)</f>
        <v>0</v>
      </c>
      <c r="M45" s="133">
        <f>IF($B45&lt;=EO9904.2!mthend,Inputs!M33,0)</f>
        <v>0</v>
      </c>
      <c r="N45" s="133">
        <f>IF($B45&lt;=EO9904.2!mthend,Inputs!N33,0)</f>
        <v>0</v>
      </c>
      <c r="O45" s="134">
        <v>0</v>
      </c>
      <c r="P45" s="134">
        <v>0</v>
      </c>
      <c r="Q45" s="134">
        <f ca="1">'EO9904.2'!M50-$Q$3</f>
        <v>7.4999999999999997E-3</v>
      </c>
      <c r="S45" s="138">
        <f>IF($B45&lt;=EO9904.3!mthend,Inputs!S33,0)</f>
        <v>298</v>
      </c>
      <c r="T45">
        <f>IF($B45&lt;=EO9904.3!mthend,Inputs!T33,0)</f>
        <v>1E-4</v>
      </c>
      <c r="U45">
        <f>IF($B45&lt;=EO9904.3!mthend,Inputs!U33,0)</f>
        <v>1E-4</v>
      </c>
      <c r="V45" s="133">
        <f>IF($B45&lt;=EO9904.3!mthend,Inputs!V33,0)</f>
        <v>0</v>
      </c>
      <c r="W45" s="134">
        <f ca="1">'EO9904.3'!G50+$W$3</f>
        <v>4.4039999999999999</v>
      </c>
      <c r="X45" s="134">
        <f ca="1">'EO9904.3'!J50+$X$3</f>
        <v>2.75E-2</v>
      </c>
      <c r="Y45" s="134">
        <v>0</v>
      </c>
      <c r="AA45" s="138">
        <f>IF($B45&lt;=EO9904.3!mthend,Inputs!AA33,0)</f>
        <v>596</v>
      </c>
      <c r="AB45">
        <f>IF($B45&lt;=EO9904.3!mthend,Inputs!AB33,0)</f>
        <v>1E-4</v>
      </c>
      <c r="AC45">
        <f>IF($B45&lt;=EO9904.3!mthend,Inputs!AC33,0)</f>
        <v>1E-4</v>
      </c>
      <c r="AD45" s="133">
        <f>IF($B45&lt;=EO9904.3!mthend,Inputs!AD33,0)</f>
        <v>0</v>
      </c>
      <c r="AE45" s="134">
        <f ca="1">'EO9904.M'!G50+$AE$3</f>
        <v>4.4039999999999999</v>
      </c>
      <c r="AF45" s="134">
        <f ca="1">'EO9904.M'!J50+$AF$3</f>
        <v>2.75E-2</v>
      </c>
      <c r="AG45" s="134">
        <v>0</v>
      </c>
    </row>
    <row r="46" spans="2:33">
      <c r="B46" s="88">
        <f>'EO9904.1'!A51</f>
        <v>38200</v>
      </c>
      <c r="C46" s="138">
        <f>IF($B46&lt;=Summary!$D$10,Inputs!C34,0)</f>
        <v>3704</v>
      </c>
      <c r="D46" s="135">
        <f>IF($B46&lt;=Summary!$D$10,Inputs!D34,0)</f>
        <v>2.8936999999999999</v>
      </c>
      <c r="E46" s="136">
        <f>IF($B46&lt;=Summary!$D$10,Inputs!E34,0)</f>
        <v>0</v>
      </c>
      <c r="F46" s="136">
        <f>IF($B46&lt;=Summary!$D$10,Inputs!F34,0)</f>
        <v>0</v>
      </c>
      <c r="G46" s="145">
        <f ca="1">'EO9904.1'!G51</f>
        <v>4.3479999999999999</v>
      </c>
      <c r="H46" s="145">
        <f ca="1">'EO9904.1'!J51</f>
        <v>1.2500000000000001E-2</v>
      </c>
      <c r="I46" s="145">
        <f ca="1">'EO9904.1'!M51</f>
        <v>1.4999999999999999E-2</v>
      </c>
      <c r="K46" s="138">
        <f>IF($B46&lt;=EO9904.2!mthend,Inputs!K34,0)</f>
        <v>6879</v>
      </c>
      <c r="L46" s="133">
        <f>IF($B46&lt;=EO9904.2!mthend,Inputs!L34,0)</f>
        <v>0</v>
      </c>
      <c r="M46" s="133">
        <f>IF($B46&lt;=EO9904.2!mthend,Inputs!M34,0)</f>
        <v>0</v>
      </c>
      <c r="N46" s="133">
        <f>IF($B46&lt;=EO9904.2!mthend,Inputs!N34,0)</f>
        <v>0</v>
      </c>
      <c r="O46" s="134">
        <v>0</v>
      </c>
      <c r="P46" s="134">
        <v>0</v>
      </c>
      <c r="Q46" s="134">
        <f ca="1">'EO9904.2'!M51-$Q$3</f>
        <v>7.4999999999999997E-3</v>
      </c>
      <c r="S46" s="138">
        <f>IF($B46&lt;=EO9904.3!mthend,Inputs!S34,0)</f>
        <v>298</v>
      </c>
      <c r="T46">
        <f>IF($B46&lt;=EO9904.3!mthend,Inputs!T34,0)</f>
        <v>1E-4</v>
      </c>
      <c r="U46">
        <f>IF($B46&lt;=EO9904.3!mthend,Inputs!U34,0)</f>
        <v>1E-4</v>
      </c>
      <c r="V46" s="133">
        <f>IF($B46&lt;=EO9904.3!mthend,Inputs!V34,0)</f>
        <v>0</v>
      </c>
      <c r="W46" s="134">
        <f ca="1">'EO9904.3'!G51+$W$3</f>
        <v>4.4279999999999999</v>
      </c>
      <c r="X46" s="134">
        <f ca="1">'EO9904.3'!J51+$X$3</f>
        <v>2.75E-2</v>
      </c>
      <c r="Y46" s="134">
        <v>0</v>
      </c>
      <c r="AA46" s="138">
        <f>IF($B46&lt;=EO9904.3!mthend,Inputs!AA34,0)</f>
        <v>596</v>
      </c>
      <c r="AB46">
        <f>IF($B46&lt;=EO9904.3!mthend,Inputs!AB34,0)</f>
        <v>1E-4</v>
      </c>
      <c r="AC46">
        <f>IF($B46&lt;=EO9904.3!mthend,Inputs!AC34,0)</f>
        <v>1E-4</v>
      </c>
      <c r="AD46" s="133">
        <f>IF($B46&lt;=EO9904.3!mthend,Inputs!AD34,0)</f>
        <v>0</v>
      </c>
      <c r="AE46" s="134">
        <f ca="1">'EO9904.M'!G51+$AE$3</f>
        <v>4.4279999999999999</v>
      </c>
      <c r="AF46" s="134">
        <f ca="1">'EO9904.M'!J51+$AF$3</f>
        <v>2.75E-2</v>
      </c>
      <c r="AG46" s="134">
        <v>0</v>
      </c>
    </row>
    <row r="47" spans="2:33">
      <c r="B47" s="88">
        <f>'EO9904.1'!A52</f>
        <v>38231</v>
      </c>
      <c r="C47" s="138">
        <f>IF($B47&lt;=Summary!$D$10,Inputs!C35,0)</f>
        <v>3704</v>
      </c>
      <c r="D47" s="135">
        <f>IF($B47&lt;=Summary!$D$10,Inputs!D35,0)</f>
        <v>2.8294999999999999</v>
      </c>
      <c r="E47" s="136">
        <f>IF($B47&lt;=Summary!$D$10,Inputs!E35,0)</f>
        <v>0</v>
      </c>
      <c r="F47" s="136">
        <f>IF($B47&lt;=Summary!$D$10,Inputs!F35,0)</f>
        <v>0</v>
      </c>
      <c r="G47" s="145">
        <f ca="1">'EO9904.1'!G52</f>
        <v>4.3580000000000005</v>
      </c>
      <c r="H47" s="145">
        <f ca="1">'EO9904.1'!J52</f>
        <v>1.2500000000000001E-2</v>
      </c>
      <c r="I47" s="145">
        <f ca="1">'EO9904.1'!M52</f>
        <v>1.4999999999999999E-2</v>
      </c>
      <c r="K47" s="138">
        <f>IF($B47&lt;=EO9904.2!mthend,Inputs!K35,0)</f>
        <v>6879</v>
      </c>
      <c r="L47" s="133">
        <f>IF($B47&lt;=EO9904.2!mthend,Inputs!L35,0)</f>
        <v>0</v>
      </c>
      <c r="M47" s="133">
        <f>IF($B47&lt;=EO9904.2!mthend,Inputs!M35,0)</f>
        <v>0</v>
      </c>
      <c r="N47" s="133">
        <f>IF($B47&lt;=EO9904.2!mthend,Inputs!N35,0)</f>
        <v>0</v>
      </c>
      <c r="O47" s="134">
        <v>0</v>
      </c>
      <c r="P47" s="134">
        <v>0</v>
      </c>
      <c r="Q47" s="134">
        <f ca="1">'EO9904.2'!M52-$Q$3</f>
        <v>7.4999999999999997E-3</v>
      </c>
      <c r="S47" s="138">
        <f>IF($B47&lt;=EO9904.3!mthend,Inputs!S35,0)</f>
        <v>298</v>
      </c>
      <c r="T47">
        <f>IF($B47&lt;=EO9904.3!mthend,Inputs!T35,0)</f>
        <v>1E-4</v>
      </c>
      <c r="U47">
        <f>IF($B47&lt;=EO9904.3!mthend,Inputs!U35,0)</f>
        <v>1E-4</v>
      </c>
      <c r="V47" s="133">
        <f>IF($B47&lt;=EO9904.3!mthend,Inputs!V35,0)</f>
        <v>0</v>
      </c>
      <c r="W47" s="134">
        <f ca="1">'EO9904.3'!G52+$W$3</f>
        <v>4.4380000000000006</v>
      </c>
      <c r="X47" s="134">
        <f ca="1">'EO9904.3'!J52+$X$3</f>
        <v>2.75E-2</v>
      </c>
      <c r="Y47" s="134">
        <v>0</v>
      </c>
      <c r="AA47" s="138">
        <f>IF($B47&lt;=EO9904.3!mthend,Inputs!AA35,0)</f>
        <v>596</v>
      </c>
      <c r="AB47">
        <f>IF($B47&lt;=EO9904.3!mthend,Inputs!AB35,0)</f>
        <v>1E-4</v>
      </c>
      <c r="AC47">
        <f>IF($B47&lt;=EO9904.3!mthend,Inputs!AC35,0)</f>
        <v>1E-4</v>
      </c>
      <c r="AD47" s="133">
        <f>IF($B47&lt;=EO9904.3!mthend,Inputs!AD35,0)</f>
        <v>0</v>
      </c>
      <c r="AE47" s="134">
        <f ca="1">'EO9904.M'!G52+$AE$3</f>
        <v>4.4380000000000006</v>
      </c>
      <c r="AF47" s="134">
        <f ca="1">'EO9904.M'!J52+$AF$3</f>
        <v>2.75E-2</v>
      </c>
      <c r="AG47" s="134">
        <v>0</v>
      </c>
    </row>
    <row r="48" spans="2:33">
      <c r="B48" s="88">
        <f>'EO9904.1'!A53</f>
        <v>38261</v>
      </c>
      <c r="C48" s="138">
        <f>IF($B48&lt;=Summary!$D$10,Inputs!C36,0)</f>
        <v>0</v>
      </c>
      <c r="D48" s="135">
        <f>IF($B48&lt;=Summary!$D$10,Inputs!D36,0)</f>
        <v>0</v>
      </c>
      <c r="E48" s="136">
        <f>IF($B48&lt;=Summary!$D$10,Inputs!E36,0)</f>
        <v>0</v>
      </c>
      <c r="F48" s="136">
        <f>IF($B48&lt;=Summary!$D$10,Inputs!F36,0)</f>
        <v>0</v>
      </c>
      <c r="G48" s="145">
        <f ca="1">'EO9904.1'!G53</f>
        <v>4.3879999999999999</v>
      </c>
      <c r="H48" s="145">
        <f ca="1">'EO9904.1'!J53</f>
        <v>1.2500000000000001E-2</v>
      </c>
      <c r="I48" s="145">
        <f ca="1">'EO9904.1'!M53</f>
        <v>1.4999999999999999E-2</v>
      </c>
      <c r="K48" s="138">
        <f>IF($B48&lt;=EO9904.2!mthend,Inputs!K36,0)</f>
        <v>0</v>
      </c>
      <c r="L48" s="133">
        <f>IF($B48&lt;=EO9904.2!mthend,Inputs!L36,0)</f>
        <v>0</v>
      </c>
      <c r="M48" s="133">
        <f>IF($B48&lt;=EO9904.2!mthend,Inputs!M36,0)</f>
        <v>0</v>
      </c>
      <c r="N48" s="133">
        <f>IF($B48&lt;=EO9904.2!mthend,Inputs!N36,0)</f>
        <v>0</v>
      </c>
      <c r="O48" s="134">
        <v>0</v>
      </c>
      <c r="P48" s="134">
        <v>0</v>
      </c>
      <c r="Q48" s="134">
        <f ca="1">'EO9904.2'!M53-$Q$3</f>
        <v>7.4999999999999997E-3</v>
      </c>
      <c r="S48" s="138">
        <f>IF($B48&lt;=EO9904.3!mthend,Inputs!S36,0)</f>
        <v>0</v>
      </c>
      <c r="T48">
        <f>IF($B48&lt;=EO9904.3!mthend,Inputs!T36,0)</f>
        <v>0</v>
      </c>
      <c r="U48">
        <f>IF($B48&lt;=EO9904.3!mthend,Inputs!U36,0)</f>
        <v>0</v>
      </c>
      <c r="V48" s="133">
        <f>IF($B48&lt;=EO9904.3!mthend,Inputs!V36,0)</f>
        <v>0</v>
      </c>
      <c r="W48" s="134">
        <f ca="1">'EO9904.3'!G53+$W$3</f>
        <v>4.468</v>
      </c>
      <c r="X48" s="134">
        <f ca="1">'EO9904.3'!J53+$X$3</f>
        <v>2.75E-2</v>
      </c>
      <c r="Y48" s="134">
        <v>0</v>
      </c>
      <c r="AA48" s="138">
        <f>IF($B48&lt;=EO9904.3!mthend,Inputs!AA36,0)</f>
        <v>0</v>
      </c>
      <c r="AB48">
        <f>IF($B48&lt;=EO9904.3!mthend,Inputs!AB36,0)</f>
        <v>0</v>
      </c>
      <c r="AC48">
        <f>IF($B48&lt;=EO9904.3!mthend,Inputs!AC36,0)</f>
        <v>0</v>
      </c>
      <c r="AD48" s="133">
        <f>IF($B48&lt;=EO9904.3!mthend,Inputs!AD36,0)</f>
        <v>0</v>
      </c>
      <c r="AE48" s="134">
        <f ca="1">'EO9904.M'!G53+$AE$3</f>
        <v>4.468</v>
      </c>
      <c r="AF48" s="134">
        <f ca="1">'EO9904.M'!J53+$AF$3</f>
        <v>2.75E-2</v>
      </c>
      <c r="AG48" s="134">
        <v>0</v>
      </c>
    </row>
    <row r="49" spans="2:33">
      <c r="B49" s="88">
        <f>'EO9904.1'!A54</f>
        <v>38292</v>
      </c>
      <c r="C49" s="138">
        <f>IF($B49&lt;=Summary!$D$10,Inputs!C37,0)</f>
        <v>0</v>
      </c>
      <c r="D49" s="135">
        <f>IF($B49&lt;=Summary!$D$10,Inputs!D37,0)</f>
        <v>0</v>
      </c>
      <c r="E49" s="136">
        <f>IF($B49&lt;=Summary!$D$10,Inputs!E37,0)</f>
        <v>0</v>
      </c>
      <c r="F49" s="136">
        <f>IF($B49&lt;=Summary!$D$10,Inputs!F37,0)</f>
        <v>0</v>
      </c>
      <c r="G49" s="145">
        <f ca="1">'EO9904.1'!G54</f>
        <v>4.5280000000000005</v>
      </c>
      <c r="H49" s="145">
        <f ca="1">'EO9904.1'!J54</f>
        <v>0.02</v>
      </c>
      <c r="I49" s="145">
        <f ca="1">'EO9904.1'!M54</f>
        <v>1.4999999999999999E-2</v>
      </c>
      <c r="K49" s="138">
        <f>IF($B49&lt;=EO9904.2!mthend,Inputs!K37,0)</f>
        <v>0</v>
      </c>
      <c r="L49" s="133">
        <f>IF($B49&lt;=EO9904.2!mthend,Inputs!L37,0)</f>
        <v>0</v>
      </c>
      <c r="M49" s="133">
        <f>IF($B49&lt;=EO9904.2!mthend,Inputs!M37,0)</f>
        <v>0</v>
      </c>
      <c r="N49" s="133">
        <f>IF($B49&lt;=EO9904.2!mthend,Inputs!N37,0)</f>
        <v>0</v>
      </c>
      <c r="O49" s="134">
        <v>0</v>
      </c>
      <c r="P49" s="134">
        <v>0</v>
      </c>
      <c r="Q49" s="134">
        <f ca="1">'EO9904.2'!M54-$Q$3</f>
        <v>7.4999999999999997E-3</v>
      </c>
      <c r="S49" s="138">
        <f>IF($B49&lt;=EO9904.3!mthend,Inputs!S37,0)</f>
        <v>0</v>
      </c>
      <c r="T49">
        <f>IF($B49&lt;=EO9904.3!mthend,Inputs!T37,0)</f>
        <v>0</v>
      </c>
      <c r="U49">
        <f>IF($B49&lt;=EO9904.3!mthend,Inputs!U37,0)</f>
        <v>0</v>
      </c>
      <c r="V49" s="133">
        <f>IF($B49&lt;=EO9904.3!mthend,Inputs!V37,0)</f>
        <v>0</v>
      </c>
      <c r="W49" s="134">
        <f ca="1">'EO9904.3'!G54+$W$3</f>
        <v>4.6080000000000005</v>
      </c>
      <c r="X49" s="134">
        <f ca="1">'EO9904.3'!J54+$X$3</f>
        <v>3.5000000000000003E-2</v>
      </c>
      <c r="Y49" s="134">
        <v>0</v>
      </c>
      <c r="AA49" s="138">
        <f>IF($B49&lt;=EO9904.3!mthend,Inputs!AA37,0)</f>
        <v>0</v>
      </c>
      <c r="AB49">
        <f>IF($B49&lt;=EO9904.3!mthend,Inputs!AB37,0)</f>
        <v>0</v>
      </c>
      <c r="AC49">
        <f>IF($B49&lt;=EO9904.3!mthend,Inputs!AC37,0)</f>
        <v>0</v>
      </c>
      <c r="AD49" s="133">
        <f>IF($B49&lt;=EO9904.3!mthend,Inputs!AD37,0)</f>
        <v>0</v>
      </c>
      <c r="AE49" s="134">
        <f ca="1">'EO9904.M'!G54+$AE$3</f>
        <v>4.6080000000000005</v>
      </c>
      <c r="AF49" s="134">
        <f ca="1">'EO9904.M'!J54+$AF$3</f>
        <v>3.5000000000000003E-2</v>
      </c>
      <c r="AG49" s="134">
        <v>0</v>
      </c>
    </row>
    <row r="50" spans="2:33">
      <c r="B50" s="88">
        <f>'EO9904.1'!A55</f>
        <v>38322</v>
      </c>
      <c r="C50" s="138">
        <f>IF($B50&lt;=Summary!$D$10,Inputs!C38,0)</f>
        <v>0</v>
      </c>
      <c r="D50" s="135">
        <f>IF($B50&lt;=Summary!$D$10,Inputs!D38,0)</f>
        <v>0</v>
      </c>
      <c r="E50" s="136">
        <f>IF($B50&lt;=Summary!$D$10,Inputs!E38,0)</f>
        <v>0</v>
      </c>
      <c r="F50" s="136">
        <f>IF($B50&lt;=Summary!$D$10,Inputs!F38,0)</f>
        <v>0</v>
      </c>
      <c r="G50" s="145">
        <f ca="1">'EO9904.1'!G55</f>
        <v>4.6680000000000001</v>
      </c>
      <c r="H50" s="145">
        <f ca="1">'EO9904.1'!J55</f>
        <v>0.02</v>
      </c>
      <c r="I50" s="145">
        <f ca="1">'EO9904.1'!M55</f>
        <v>1.4999999999999999E-2</v>
      </c>
      <c r="K50" s="138">
        <f>IF($B50&lt;=EO9904.2!mthend,Inputs!K38,0)</f>
        <v>0</v>
      </c>
      <c r="L50" s="133">
        <f>IF($B50&lt;=EO9904.2!mthend,Inputs!L38,0)</f>
        <v>0</v>
      </c>
      <c r="M50" s="133">
        <f>IF($B50&lt;=EO9904.2!mthend,Inputs!M38,0)</f>
        <v>0</v>
      </c>
      <c r="N50" s="133">
        <f>IF($B50&lt;=EO9904.2!mthend,Inputs!N38,0)</f>
        <v>0</v>
      </c>
      <c r="O50" s="134">
        <v>0</v>
      </c>
      <c r="P50" s="134">
        <v>0</v>
      </c>
      <c r="Q50" s="134">
        <f ca="1">'EO9904.2'!M55-$Q$3</f>
        <v>7.4999999999999997E-3</v>
      </c>
      <c r="S50" s="138">
        <f>IF($B50&lt;=EO9904.3!mthend,Inputs!S38,0)</f>
        <v>0</v>
      </c>
      <c r="T50">
        <f>IF($B50&lt;=EO9904.3!mthend,Inputs!T38,0)</f>
        <v>0</v>
      </c>
      <c r="U50">
        <f>IF($B50&lt;=EO9904.3!mthend,Inputs!U38,0)</f>
        <v>0</v>
      </c>
      <c r="V50" s="133">
        <f>IF($B50&lt;=EO9904.3!mthend,Inputs!V38,0)</f>
        <v>0</v>
      </c>
      <c r="W50" s="134">
        <f ca="1">'EO9904.3'!G55+$W$3</f>
        <v>4.7480000000000002</v>
      </c>
      <c r="X50" s="134">
        <f ca="1">'EO9904.3'!J55+$X$3</f>
        <v>3.5000000000000003E-2</v>
      </c>
      <c r="Y50" s="134">
        <v>0</v>
      </c>
      <c r="AA50" s="138">
        <f>IF($B50&lt;=EO9904.3!mthend,Inputs!AA38,0)</f>
        <v>0</v>
      </c>
      <c r="AB50">
        <f>IF($B50&lt;=EO9904.3!mthend,Inputs!AB38,0)</f>
        <v>0</v>
      </c>
      <c r="AC50">
        <f>IF($B50&lt;=EO9904.3!mthend,Inputs!AC38,0)</f>
        <v>0</v>
      </c>
      <c r="AD50" s="133">
        <f>IF($B50&lt;=EO9904.3!mthend,Inputs!AD38,0)</f>
        <v>0</v>
      </c>
      <c r="AE50" s="134">
        <f ca="1">'EO9904.M'!G55+$AE$3</f>
        <v>4.7480000000000002</v>
      </c>
      <c r="AF50" s="134">
        <f ca="1">'EO9904.M'!J55+$AF$3</f>
        <v>3.5000000000000003E-2</v>
      </c>
      <c r="AG50" s="134">
        <v>0</v>
      </c>
    </row>
    <row r="51" spans="2:33">
      <c r="B51" s="88">
        <f>'EO9904.1'!A56</f>
        <v>38353</v>
      </c>
      <c r="C51" s="138">
        <f>IF($B51&lt;=Summary!$D$10,Inputs!C39,0)</f>
        <v>0</v>
      </c>
      <c r="D51" s="135">
        <f>IF($B51&lt;=Summary!$D$10,Inputs!D39,0)</f>
        <v>0</v>
      </c>
      <c r="E51" s="136">
        <f>IF($B51&lt;=Summary!$D$10,Inputs!E39,0)</f>
        <v>0</v>
      </c>
      <c r="F51" s="136">
        <f>IF($B51&lt;=Summary!$D$10,Inputs!F39,0)</f>
        <v>0</v>
      </c>
      <c r="G51" s="145">
        <f ca="1">'EO9904.1'!G56</f>
        <v>4.718</v>
      </c>
      <c r="H51" s="145">
        <f ca="1">'EO9904.1'!J56</f>
        <v>0.02</v>
      </c>
      <c r="I51" s="145">
        <f ca="1">'EO9904.1'!M56</f>
        <v>0.02</v>
      </c>
      <c r="K51" s="138">
        <f>IF($B51&lt;=EO9904.2!mthend,Inputs!K39,0)</f>
        <v>0</v>
      </c>
      <c r="L51" s="133">
        <f>IF($B51&lt;=EO9904.2!mthend,Inputs!L39,0)</f>
        <v>0</v>
      </c>
      <c r="M51" s="133">
        <f>IF($B51&lt;=EO9904.2!mthend,Inputs!M39,0)</f>
        <v>0</v>
      </c>
      <c r="N51" s="133">
        <f>IF($B51&lt;=EO9904.2!mthend,Inputs!N39,0)</f>
        <v>0</v>
      </c>
      <c r="O51" s="134">
        <v>0</v>
      </c>
      <c r="P51" s="134">
        <v>0</v>
      </c>
      <c r="Q51" s="134">
        <f ca="1">'EO9904.2'!M56-$Q$3</f>
        <v>1.2500000000000001E-2</v>
      </c>
      <c r="S51" s="138">
        <f>IF($B51&lt;=EO9904.3!mthend,Inputs!S39,0)</f>
        <v>0</v>
      </c>
      <c r="T51">
        <f>IF($B51&lt;=EO9904.3!mthend,Inputs!T39,0)</f>
        <v>0</v>
      </c>
      <c r="U51">
        <f>IF($B51&lt;=EO9904.3!mthend,Inputs!U39,0)</f>
        <v>0</v>
      </c>
      <c r="V51" s="133">
        <f>IF($B51&lt;=EO9904.3!mthend,Inputs!V39,0)</f>
        <v>0</v>
      </c>
      <c r="W51" s="134">
        <f ca="1">'EO9904.3'!G56+$W$3</f>
        <v>4.798</v>
      </c>
      <c r="X51" s="134">
        <f ca="1">'EO9904.3'!J56+$X$3</f>
        <v>3.5000000000000003E-2</v>
      </c>
      <c r="Y51" s="134">
        <v>0</v>
      </c>
      <c r="AA51" s="138">
        <f>IF($B51&lt;=EO9904.3!mthend,Inputs!AA39,0)</f>
        <v>0</v>
      </c>
      <c r="AB51">
        <f>IF($B51&lt;=EO9904.3!mthend,Inputs!AB39,0)</f>
        <v>0</v>
      </c>
      <c r="AC51">
        <f>IF($B51&lt;=EO9904.3!mthend,Inputs!AC39,0)</f>
        <v>0</v>
      </c>
      <c r="AD51" s="133">
        <f>IF($B51&lt;=EO9904.3!mthend,Inputs!AD39,0)</f>
        <v>0</v>
      </c>
      <c r="AE51" s="134">
        <f ca="1">'EO9904.M'!G56+$AE$3</f>
        <v>4.798</v>
      </c>
      <c r="AF51" s="134">
        <f ca="1">'EO9904.M'!J56+$AF$3</f>
        <v>3.5000000000000003E-2</v>
      </c>
      <c r="AG51" s="134">
        <v>0</v>
      </c>
    </row>
    <row r="52" spans="2:33">
      <c r="B52" s="88">
        <f>'EO9904.1'!A57</f>
        <v>38384</v>
      </c>
      <c r="C52" s="138">
        <f>IF($B52&lt;=Summary!$D$10,Inputs!C40,0)</f>
        <v>0</v>
      </c>
      <c r="D52" s="135">
        <f>IF($B52&lt;=Summary!$D$10,Inputs!D40,0)</f>
        <v>0</v>
      </c>
      <c r="E52" s="136">
        <f>IF($B52&lt;=Summary!$D$10,Inputs!E40,0)</f>
        <v>0</v>
      </c>
      <c r="F52" s="136">
        <f>IF($B52&lt;=Summary!$D$10,Inputs!F40,0)</f>
        <v>0</v>
      </c>
      <c r="G52" s="145">
        <f ca="1">'EO9904.1'!G57</f>
        <v>4.5979999999999999</v>
      </c>
      <c r="H52" s="145">
        <f ca="1">'EO9904.1'!J57</f>
        <v>0.02</v>
      </c>
      <c r="I52" s="145">
        <f ca="1">'EO9904.1'!M57</f>
        <v>0.02</v>
      </c>
      <c r="K52" s="138">
        <f>IF($B52&lt;=EO9904.2!mthend,Inputs!K40,0)</f>
        <v>0</v>
      </c>
      <c r="L52" s="133">
        <f>IF($B52&lt;=EO9904.2!mthend,Inputs!L40,0)</f>
        <v>0</v>
      </c>
      <c r="M52" s="133">
        <f>IF($B52&lt;=EO9904.2!mthend,Inputs!M40,0)</f>
        <v>0</v>
      </c>
      <c r="N52" s="133">
        <f>IF($B52&lt;=EO9904.2!mthend,Inputs!N40,0)</f>
        <v>0</v>
      </c>
      <c r="O52" s="134">
        <v>0</v>
      </c>
      <c r="P52" s="134">
        <v>0</v>
      </c>
      <c r="Q52" s="134">
        <f ca="1">'EO9904.2'!M57-$Q$3</f>
        <v>1.2500000000000001E-2</v>
      </c>
      <c r="S52" s="138">
        <f>IF($B52&lt;=EO9904.3!mthend,Inputs!S40,0)</f>
        <v>0</v>
      </c>
      <c r="T52">
        <f>IF($B52&lt;=EO9904.3!mthend,Inputs!T40,0)</f>
        <v>0</v>
      </c>
      <c r="U52">
        <f>IF($B52&lt;=EO9904.3!mthend,Inputs!U40,0)</f>
        <v>0</v>
      </c>
      <c r="V52" s="133">
        <f>IF($B52&lt;=EO9904.3!mthend,Inputs!V40,0)</f>
        <v>0</v>
      </c>
      <c r="W52" s="134">
        <f ca="1">'EO9904.3'!G57+$W$3</f>
        <v>4.6779999999999999</v>
      </c>
      <c r="X52" s="134">
        <f ca="1">'EO9904.3'!J57+$X$3</f>
        <v>3.5000000000000003E-2</v>
      </c>
      <c r="Y52" s="134">
        <v>0</v>
      </c>
      <c r="AA52" s="138">
        <f>IF($B52&lt;=EO9904.3!mthend,Inputs!AA40,0)</f>
        <v>0</v>
      </c>
      <c r="AB52">
        <f>IF($B52&lt;=EO9904.3!mthend,Inputs!AB40,0)</f>
        <v>0</v>
      </c>
      <c r="AC52">
        <f>IF($B52&lt;=EO9904.3!mthend,Inputs!AC40,0)</f>
        <v>0</v>
      </c>
      <c r="AD52" s="133">
        <f>IF($B52&lt;=EO9904.3!mthend,Inputs!AD40,0)</f>
        <v>0</v>
      </c>
      <c r="AE52" s="134">
        <f ca="1">'EO9904.M'!G57+$AE$3</f>
        <v>4.6779999999999999</v>
      </c>
      <c r="AF52" s="134">
        <f ca="1">'EO9904.M'!J57+$AF$3</f>
        <v>3.5000000000000003E-2</v>
      </c>
      <c r="AG52" s="134">
        <v>0</v>
      </c>
    </row>
    <row r="53" spans="2:33">
      <c r="B53" s="88">
        <f>'EO9904.1'!A58</f>
        <v>38412</v>
      </c>
      <c r="C53" s="138">
        <f>IF($B53&lt;=Summary!$D$10,Inputs!C41,0)</f>
        <v>0</v>
      </c>
      <c r="D53" s="135">
        <f>IF($B53&lt;=Summary!$D$10,Inputs!D41,0)</f>
        <v>0</v>
      </c>
      <c r="E53" s="136">
        <f>IF($B53&lt;=Summary!$D$10,Inputs!E41,0)</f>
        <v>0</v>
      </c>
      <c r="F53" s="136">
        <f>IF($B53&lt;=Summary!$D$10,Inputs!F41,0)</f>
        <v>0</v>
      </c>
      <c r="G53" s="145">
        <f ca="1">'EO9904.1'!G58</f>
        <v>4.4729999999999999</v>
      </c>
      <c r="H53" s="145">
        <f ca="1">'EO9904.1'!J58</f>
        <v>0.02</v>
      </c>
      <c r="I53" s="145">
        <f ca="1">'EO9904.1'!M58</f>
        <v>0.02</v>
      </c>
      <c r="K53" s="138">
        <f>IF($B53&lt;=EO9904.2!mthend,Inputs!K41,0)</f>
        <v>0</v>
      </c>
      <c r="L53" s="133">
        <f>IF($B53&lt;=EO9904.2!mthend,Inputs!L41,0)</f>
        <v>0</v>
      </c>
      <c r="M53" s="133">
        <f>IF($B53&lt;=EO9904.2!mthend,Inputs!M41,0)</f>
        <v>0</v>
      </c>
      <c r="N53" s="133">
        <f>IF($B53&lt;=EO9904.2!mthend,Inputs!N41,0)</f>
        <v>0</v>
      </c>
      <c r="O53" s="134">
        <v>0</v>
      </c>
      <c r="P53" s="134">
        <v>0</v>
      </c>
      <c r="Q53" s="134">
        <f ca="1">'EO9904.2'!M58-$Q$3</f>
        <v>1.2500000000000001E-2</v>
      </c>
      <c r="S53" s="138">
        <f>IF($B53&lt;=EO9904.3!mthend,Inputs!S41,0)</f>
        <v>0</v>
      </c>
      <c r="T53">
        <f>IF($B53&lt;=EO9904.3!mthend,Inputs!T41,0)</f>
        <v>0</v>
      </c>
      <c r="U53">
        <f>IF($B53&lt;=EO9904.3!mthend,Inputs!U41,0)</f>
        <v>0</v>
      </c>
      <c r="V53" s="133">
        <f>IF($B53&lt;=EO9904.3!mthend,Inputs!V41,0)</f>
        <v>0</v>
      </c>
      <c r="W53" s="134">
        <f ca="1">'EO9904.3'!G58+$W$3</f>
        <v>4.5529999999999999</v>
      </c>
      <c r="X53" s="134">
        <f ca="1">'EO9904.3'!J58+$X$3</f>
        <v>3.5000000000000003E-2</v>
      </c>
      <c r="Y53" s="134">
        <v>0</v>
      </c>
      <c r="AA53" s="138">
        <f>IF($B53&lt;=EO9904.3!mthend,Inputs!AA41,0)</f>
        <v>0</v>
      </c>
      <c r="AB53">
        <f>IF($B53&lt;=EO9904.3!mthend,Inputs!AB41,0)</f>
        <v>0</v>
      </c>
      <c r="AC53">
        <f>IF($B53&lt;=EO9904.3!mthend,Inputs!AC41,0)</f>
        <v>0</v>
      </c>
      <c r="AD53" s="133">
        <f>IF($B53&lt;=EO9904.3!mthend,Inputs!AD41,0)</f>
        <v>0</v>
      </c>
      <c r="AE53" s="134">
        <f ca="1">'EO9904.M'!G58+$AE$3</f>
        <v>4.5529999999999999</v>
      </c>
      <c r="AF53" s="134">
        <f ca="1">'EO9904.M'!J58+$AF$3</f>
        <v>3.5000000000000003E-2</v>
      </c>
      <c r="AG53" s="134">
        <v>0</v>
      </c>
    </row>
    <row r="54" spans="2:33">
      <c r="B54" s="88">
        <f>'EO9904.1'!A59</f>
        <v>38443</v>
      </c>
      <c r="C54" s="138">
        <f>IF($B54&lt;=Summary!$D$10,Inputs!C42,0)</f>
        <v>0</v>
      </c>
      <c r="D54" s="135">
        <f>IF($B54&lt;=Summary!$D$10,Inputs!D42,0)</f>
        <v>0</v>
      </c>
      <c r="E54" s="136">
        <f>IF($B54&lt;=Summary!$D$10,Inputs!E42,0)</f>
        <v>0</v>
      </c>
      <c r="F54" s="136">
        <f>IF($B54&lt;=Summary!$D$10,Inputs!F42,0)</f>
        <v>0</v>
      </c>
      <c r="G54" s="145">
        <f ca="1">'EO9904.1'!G59</f>
        <v>4.343</v>
      </c>
      <c r="H54" s="145">
        <f ca="1">'EO9904.1'!J59</f>
        <v>1.2500000000000001E-2</v>
      </c>
      <c r="I54" s="145">
        <f ca="1">'EO9904.1'!M59</f>
        <v>1.4999999999999999E-2</v>
      </c>
      <c r="K54" s="138">
        <f>IF($B54&lt;=EO9904.2!mthend,Inputs!K42,0)</f>
        <v>0</v>
      </c>
      <c r="L54" s="133">
        <f>IF($B54&lt;=EO9904.2!mthend,Inputs!L42,0)</f>
        <v>0</v>
      </c>
      <c r="M54" s="133">
        <f>IF($B54&lt;=EO9904.2!mthend,Inputs!M42,0)</f>
        <v>0</v>
      </c>
      <c r="N54" s="133">
        <f>IF($B54&lt;=EO9904.2!mthend,Inputs!N42,0)</f>
        <v>0</v>
      </c>
      <c r="O54" s="134">
        <v>0</v>
      </c>
      <c r="P54" s="134">
        <v>0</v>
      </c>
      <c r="Q54" s="134">
        <f ca="1">'EO9904.2'!M59-$Q$3</f>
        <v>7.4999999999999997E-3</v>
      </c>
      <c r="S54" s="138">
        <f>IF($B54&lt;=EO9904.3!mthend,Inputs!S42,0)</f>
        <v>0</v>
      </c>
      <c r="T54">
        <f>IF($B54&lt;=EO9904.3!mthend,Inputs!T42,0)</f>
        <v>0</v>
      </c>
      <c r="U54">
        <f>IF($B54&lt;=EO9904.3!mthend,Inputs!U42,0)</f>
        <v>0</v>
      </c>
      <c r="V54" s="133">
        <f>IF($B54&lt;=EO9904.3!mthend,Inputs!V42,0)</f>
        <v>0</v>
      </c>
      <c r="W54" s="134">
        <f ca="1">'EO9904.3'!G59+$W$3</f>
        <v>4.423</v>
      </c>
      <c r="X54" s="134">
        <f ca="1">'EO9904.3'!J59+$X$3</f>
        <v>2.75E-2</v>
      </c>
      <c r="Y54" s="134">
        <v>0</v>
      </c>
      <c r="AA54" s="138">
        <f>IF($B54&lt;=EO9904.3!mthend,Inputs!AA42,0)</f>
        <v>0</v>
      </c>
      <c r="AB54">
        <f>IF($B54&lt;=EO9904.3!mthend,Inputs!AB42,0)</f>
        <v>0</v>
      </c>
      <c r="AC54">
        <f>IF($B54&lt;=EO9904.3!mthend,Inputs!AC42,0)</f>
        <v>0</v>
      </c>
      <c r="AD54" s="133">
        <f>IF($B54&lt;=EO9904.3!mthend,Inputs!AD42,0)</f>
        <v>0</v>
      </c>
      <c r="AE54" s="134">
        <f ca="1">'EO9904.M'!G59+$AE$3</f>
        <v>4.423</v>
      </c>
      <c r="AF54" s="134">
        <f ca="1">'EO9904.M'!J59+$AF$3</f>
        <v>2.75E-2</v>
      </c>
      <c r="AG54" s="134">
        <v>0</v>
      </c>
    </row>
    <row r="55" spans="2:33">
      <c r="B55" s="88">
        <f>'EO9904.1'!A60</f>
        <v>38473</v>
      </c>
      <c r="C55" s="138">
        <f>IF($B55&lt;=Summary!$D$10,Inputs!C43,0)</f>
        <v>0</v>
      </c>
      <c r="D55" s="135">
        <f>IF($B55&lt;=Summary!$D$10,Inputs!D43,0)</f>
        <v>0</v>
      </c>
      <c r="E55" s="136">
        <f>IF($B55&lt;=Summary!$D$10,Inputs!E43,0)</f>
        <v>0</v>
      </c>
      <c r="F55" s="136">
        <f>IF($B55&lt;=Summary!$D$10,Inputs!F43,0)</f>
        <v>0</v>
      </c>
      <c r="G55" s="145">
        <f ca="1">'EO9904.1'!G60</f>
        <v>4.3330000000000002</v>
      </c>
      <c r="H55" s="145">
        <f ca="1">'EO9904.1'!J60</f>
        <v>1.2500000000000001E-2</v>
      </c>
      <c r="I55" s="145">
        <f ca="1">'EO9904.1'!M60</f>
        <v>1.4999999999999999E-2</v>
      </c>
      <c r="K55" s="138">
        <f>IF($B55&lt;=EO9904.2!mthend,Inputs!K43,0)</f>
        <v>0</v>
      </c>
      <c r="L55" s="133">
        <f>IF($B55&lt;=EO9904.2!mthend,Inputs!L43,0)</f>
        <v>0</v>
      </c>
      <c r="M55" s="133">
        <f>IF($B55&lt;=EO9904.2!mthend,Inputs!M43,0)</f>
        <v>0</v>
      </c>
      <c r="N55" s="133">
        <f>IF($B55&lt;=EO9904.2!mthend,Inputs!N43,0)</f>
        <v>0</v>
      </c>
      <c r="O55" s="134">
        <v>0</v>
      </c>
      <c r="P55" s="134">
        <v>0</v>
      </c>
      <c r="Q55" s="134">
        <f ca="1">'EO9904.2'!M60-$Q$3</f>
        <v>7.4999999999999997E-3</v>
      </c>
      <c r="S55" s="138">
        <f>IF($B55&lt;=EO9904.3!mthend,Inputs!S43,0)</f>
        <v>0</v>
      </c>
      <c r="T55">
        <f>IF($B55&lt;=EO9904.3!mthend,Inputs!T43,0)</f>
        <v>0</v>
      </c>
      <c r="U55">
        <f>IF($B55&lt;=EO9904.3!mthend,Inputs!U43,0)</f>
        <v>0</v>
      </c>
      <c r="V55" s="133">
        <f>IF($B55&lt;=EO9904.3!mthend,Inputs!V43,0)</f>
        <v>0</v>
      </c>
      <c r="W55" s="134">
        <f ca="1">'EO9904.3'!G60+$W$3</f>
        <v>4.4130000000000003</v>
      </c>
      <c r="X55" s="134">
        <f ca="1">'EO9904.3'!J60+$X$3</f>
        <v>2.75E-2</v>
      </c>
      <c r="Y55" s="134">
        <v>0</v>
      </c>
      <c r="AA55" s="138">
        <f>IF($B55&lt;=EO9904.3!mthend,Inputs!AA43,0)</f>
        <v>0</v>
      </c>
      <c r="AB55">
        <f>IF($B55&lt;=EO9904.3!mthend,Inputs!AB43,0)</f>
        <v>0</v>
      </c>
      <c r="AC55">
        <f>IF($B55&lt;=EO9904.3!mthend,Inputs!AC43,0)</f>
        <v>0</v>
      </c>
      <c r="AD55" s="133">
        <f>IF($B55&lt;=EO9904.3!mthend,Inputs!AD43,0)</f>
        <v>0</v>
      </c>
      <c r="AE55" s="134">
        <f ca="1">'EO9904.M'!G60+$AE$3</f>
        <v>4.4130000000000003</v>
      </c>
      <c r="AF55" s="134">
        <f ca="1">'EO9904.M'!J60+$AF$3</f>
        <v>2.75E-2</v>
      </c>
      <c r="AG55" s="134">
        <v>0</v>
      </c>
    </row>
    <row r="56" spans="2:33">
      <c r="B56" s="88">
        <f>'EO9904.1'!A61</f>
        <v>38504</v>
      </c>
      <c r="C56" s="138">
        <f>IF($B56&lt;=Summary!$D$10,Inputs!C44,0)</f>
        <v>0</v>
      </c>
      <c r="D56" s="135">
        <f>IF($B56&lt;=Summary!$D$10,Inputs!D44,0)</f>
        <v>0</v>
      </c>
      <c r="E56" s="136">
        <f>IF($B56&lt;=Summary!$D$10,Inputs!E44,0)</f>
        <v>0</v>
      </c>
      <c r="F56" s="136">
        <f>IF($B56&lt;=Summary!$D$10,Inputs!F44,0)</f>
        <v>0</v>
      </c>
      <c r="G56" s="145">
        <f ca="1">'EO9904.1'!G61</f>
        <v>4.3530000000000006</v>
      </c>
      <c r="H56" s="145">
        <f ca="1">'EO9904.1'!J61</f>
        <v>1.2500000000000001E-2</v>
      </c>
      <c r="I56" s="145">
        <f ca="1">'EO9904.1'!M61</f>
        <v>1.4999999999999999E-2</v>
      </c>
      <c r="K56" s="138">
        <f>IF($B56&lt;=EO9904.2!mthend,Inputs!K44,0)</f>
        <v>0</v>
      </c>
      <c r="L56" s="133">
        <f>IF($B56&lt;=EO9904.2!mthend,Inputs!L44,0)</f>
        <v>0</v>
      </c>
      <c r="M56" s="133">
        <f>IF($B56&lt;=EO9904.2!mthend,Inputs!M44,0)</f>
        <v>0</v>
      </c>
      <c r="N56" s="133">
        <f>IF($B56&lt;=EO9904.2!mthend,Inputs!N44,0)</f>
        <v>0</v>
      </c>
      <c r="O56" s="134">
        <v>0</v>
      </c>
      <c r="P56" s="134">
        <v>0</v>
      </c>
      <c r="Q56" s="134">
        <f ca="1">'EO9904.2'!M61-$Q$3</f>
        <v>7.4999999999999997E-3</v>
      </c>
      <c r="S56" s="138">
        <f>IF($B56&lt;=EO9904.3!mthend,Inputs!S44,0)</f>
        <v>0</v>
      </c>
      <c r="T56">
        <f>IF($B56&lt;=EO9904.3!mthend,Inputs!T44,0)</f>
        <v>0</v>
      </c>
      <c r="U56">
        <f>IF($B56&lt;=EO9904.3!mthend,Inputs!U44,0)</f>
        <v>0</v>
      </c>
      <c r="V56" s="133">
        <f>IF($B56&lt;=EO9904.3!mthend,Inputs!V44,0)</f>
        <v>0</v>
      </c>
      <c r="W56" s="134">
        <f ca="1">'EO9904.3'!G61+$W$3</f>
        <v>4.4330000000000007</v>
      </c>
      <c r="X56" s="134">
        <f ca="1">'EO9904.3'!J61+$X$3</f>
        <v>2.75E-2</v>
      </c>
      <c r="Y56" s="134">
        <v>0</v>
      </c>
      <c r="AA56" s="138">
        <f>IF($B56&lt;=EO9904.3!mthend,Inputs!AA44,0)</f>
        <v>0</v>
      </c>
      <c r="AB56">
        <f>IF($B56&lt;=EO9904.3!mthend,Inputs!AB44,0)</f>
        <v>0</v>
      </c>
      <c r="AC56">
        <f>IF($B56&lt;=EO9904.3!mthend,Inputs!AC44,0)</f>
        <v>0</v>
      </c>
      <c r="AD56" s="133">
        <f>IF($B56&lt;=EO9904.3!mthend,Inputs!AD44,0)</f>
        <v>0</v>
      </c>
      <c r="AE56" s="134">
        <f ca="1">'EO9904.M'!G61+$AE$3</f>
        <v>4.4330000000000007</v>
      </c>
      <c r="AF56" s="134">
        <f ca="1">'EO9904.M'!J61+$AF$3</f>
        <v>2.75E-2</v>
      </c>
      <c r="AG56" s="134">
        <v>0</v>
      </c>
    </row>
    <row r="57" spans="2:33">
      <c r="B57" s="88">
        <f>'EO9904.1'!A62</f>
        <v>38534</v>
      </c>
      <c r="C57" s="138">
        <f>IF($B57&lt;=Summary!$D$10,Inputs!C45,0)</f>
        <v>0</v>
      </c>
      <c r="D57" s="135">
        <f>IF($B57&lt;=Summary!$D$10,Inputs!D45,0)</f>
        <v>0</v>
      </c>
      <c r="E57" s="136">
        <f>IF($B57&lt;=Summary!$D$10,Inputs!E45,0)</f>
        <v>0</v>
      </c>
      <c r="F57" s="136">
        <f>IF($B57&lt;=Summary!$D$10,Inputs!F45,0)</f>
        <v>0</v>
      </c>
      <c r="G57" s="145">
        <f ca="1">'EO9904.1'!G62</f>
        <v>4.3740000000000006</v>
      </c>
      <c r="H57" s="145">
        <f ca="1">'EO9904.1'!J62</f>
        <v>1.2500000000000001E-2</v>
      </c>
      <c r="I57" s="145">
        <f ca="1">'EO9904.1'!M62</f>
        <v>1.4999999999999999E-2</v>
      </c>
      <c r="K57" s="138">
        <f>IF($B57&lt;=EO9904.2!mthend,Inputs!K45,0)</f>
        <v>0</v>
      </c>
      <c r="L57" s="133">
        <f>IF($B57&lt;=EO9904.2!mthend,Inputs!L45,0)</f>
        <v>0</v>
      </c>
      <c r="M57" s="133">
        <f>IF($B57&lt;=EO9904.2!mthend,Inputs!M45,0)</f>
        <v>0</v>
      </c>
      <c r="N57" s="133">
        <f>IF($B57&lt;=EO9904.2!mthend,Inputs!N45,0)</f>
        <v>0</v>
      </c>
      <c r="O57" s="134">
        <v>0</v>
      </c>
      <c r="P57" s="134">
        <v>0</v>
      </c>
      <c r="Q57" s="134">
        <f ca="1">'EO9904.2'!M62-$Q$3</f>
        <v>7.4999999999999997E-3</v>
      </c>
      <c r="S57" s="138">
        <f>IF($B57&lt;=EO9904.3!mthend,Inputs!S45,0)</f>
        <v>0</v>
      </c>
      <c r="T57">
        <f>IF($B57&lt;=EO9904.3!mthend,Inputs!T45,0)</f>
        <v>0</v>
      </c>
      <c r="U57">
        <f>IF($B57&lt;=EO9904.3!mthend,Inputs!U45,0)</f>
        <v>0</v>
      </c>
      <c r="V57" s="133">
        <f>IF($B57&lt;=EO9904.3!mthend,Inputs!V45,0)</f>
        <v>0</v>
      </c>
      <c r="W57" s="134">
        <f ca="1">'EO9904.3'!G62+$W$3</f>
        <v>4.4540000000000006</v>
      </c>
      <c r="X57" s="134">
        <f ca="1">'EO9904.3'!J62+$X$3</f>
        <v>2.75E-2</v>
      </c>
      <c r="Y57" s="134">
        <v>0</v>
      </c>
      <c r="AA57" s="138">
        <f>IF($B57&lt;=EO9904.3!mthend,Inputs!AA45,0)</f>
        <v>0</v>
      </c>
      <c r="AB57">
        <f>IF($B57&lt;=EO9904.3!mthend,Inputs!AB45,0)</f>
        <v>0</v>
      </c>
      <c r="AC57">
        <f>IF($B57&lt;=EO9904.3!mthend,Inputs!AC45,0)</f>
        <v>0</v>
      </c>
      <c r="AD57" s="133">
        <f>IF($B57&lt;=EO9904.3!mthend,Inputs!AD45,0)</f>
        <v>0</v>
      </c>
      <c r="AE57" s="134">
        <f ca="1">'EO9904.M'!G62+$AE$3</f>
        <v>4.4540000000000006</v>
      </c>
      <c r="AF57" s="134">
        <f ca="1">'EO9904.M'!J62+$AF$3</f>
        <v>2.75E-2</v>
      </c>
      <c r="AG57" s="134">
        <v>0</v>
      </c>
    </row>
    <row r="58" spans="2:33">
      <c r="B58" s="88">
        <f>'EO9904.1'!A63</f>
        <v>38565</v>
      </c>
      <c r="C58" s="138">
        <f>IF($B58&lt;=Summary!$D$10,Inputs!C46,0)</f>
        <v>0</v>
      </c>
      <c r="D58" s="135">
        <f>IF($B58&lt;=Summary!$D$10,Inputs!D46,0)</f>
        <v>0</v>
      </c>
      <c r="E58" s="136">
        <f>IF($B58&lt;=Summary!$D$10,Inputs!E46,0)</f>
        <v>0</v>
      </c>
      <c r="F58" s="136">
        <f>IF($B58&lt;=Summary!$D$10,Inputs!F46,0)</f>
        <v>0</v>
      </c>
      <c r="G58" s="145">
        <f ca="1">'EO9904.1'!G63</f>
        <v>4.3980000000000006</v>
      </c>
      <c r="H58" s="145">
        <f ca="1">'EO9904.1'!J63</f>
        <v>1.2500000000000001E-2</v>
      </c>
      <c r="I58" s="145">
        <f ca="1">'EO9904.1'!M63</f>
        <v>1.4999999999999999E-2</v>
      </c>
      <c r="K58" s="138">
        <f>IF($B58&lt;=EO9904.2!mthend,Inputs!K46,0)</f>
        <v>0</v>
      </c>
      <c r="L58" s="133">
        <f>IF($B58&lt;=EO9904.2!mthend,Inputs!L46,0)</f>
        <v>0</v>
      </c>
      <c r="M58" s="133">
        <f>IF($B58&lt;=EO9904.2!mthend,Inputs!M46,0)</f>
        <v>0</v>
      </c>
      <c r="N58" s="133">
        <f>IF($B58&lt;=EO9904.2!mthend,Inputs!N46,0)</f>
        <v>0</v>
      </c>
      <c r="O58" s="134">
        <v>0</v>
      </c>
      <c r="P58" s="134">
        <v>0</v>
      </c>
      <c r="Q58" s="134">
        <f ca="1">'EO9904.2'!M63-$Q$3</f>
        <v>7.4999999999999997E-3</v>
      </c>
      <c r="S58" s="138">
        <f>IF($B58&lt;=EO9904.3!mthend,Inputs!S46,0)</f>
        <v>0</v>
      </c>
      <c r="T58">
        <f>IF($B58&lt;=EO9904.3!mthend,Inputs!T46,0)</f>
        <v>0</v>
      </c>
      <c r="U58">
        <f>IF($B58&lt;=EO9904.3!mthend,Inputs!U46,0)</f>
        <v>0</v>
      </c>
      <c r="V58" s="133">
        <f>IF($B58&lt;=EO9904.3!mthend,Inputs!V46,0)</f>
        <v>0</v>
      </c>
      <c r="W58" s="134">
        <f ca="1">'EO9904.3'!G63+$W$3</f>
        <v>4.4780000000000006</v>
      </c>
      <c r="X58" s="134">
        <f ca="1">'EO9904.3'!J63+$X$3</f>
        <v>2.75E-2</v>
      </c>
      <c r="Y58" s="134">
        <v>0</v>
      </c>
      <c r="AA58" s="138">
        <f>IF($B58&lt;=EO9904.3!mthend,Inputs!AA46,0)</f>
        <v>0</v>
      </c>
      <c r="AB58">
        <f>IF($B58&lt;=EO9904.3!mthend,Inputs!AB46,0)</f>
        <v>0</v>
      </c>
      <c r="AC58">
        <f>IF($B58&lt;=EO9904.3!mthend,Inputs!AC46,0)</f>
        <v>0</v>
      </c>
      <c r="AD58" s="133">
        <f>IF($B58&lt;=EO9904.3!mthend,Inputs!AD46,0)</f>
        <v>0</v>
      </c>
      <c r="AE58" s="134">
        <f ca="1">'EO9904.M'!G63+$AE$3</f>
        <v>4.4780000000000006</v>
      </c>
      <c r="AF58" s="134">
        <f ca="1">'EO9904.M'!J63+$AF$3</f>
        <v>2.75E-2</v>
      </c>
      <c r="AG58" s="134">
        <v>0</v>
      </c>
    </row>
    <row r="59" spans="2:33">
      <c r="B59" s="88">
        <f>'EO9904.1'!A64</f>
        <v>38596</v>
      </c>
      <c r="C59" s="138">
        <f>IF($B59&lt;=Summary!$D$10,Inputs!C47,0)</f>
        <v>0</v>
      </c>
      <c r="D59" s="135">
        <f>IF($B59&lt;=Summary!$D$10,Inputs!D47,0)</f>
        <v>0</v>
      </c>
      <c r="E59" s="136">
        <f>IF($B59&lt;=Summary!$D$10,Inputs!E47,0)</f>
        <v>0</v>
      </c>
      <c r="F59" s="136">
        <f>IF($B59&lt;=Summary!$D$10,Inputs!F47,0)</f>
        <v>0</v>
      </c>
      <c r="G59" s="145">
        <f ca="1">'EO9904.1'!G64</f>
        <v>4.4080000000000004</v>
      </c>
      <c r="H59" s="145">
        <f ca="1">'EO9904.1'!J64</f>
        <v>1.2500000000000001E-2</v>
      </c>
      <c r="I59" s="145">
        <f ca="1">'EO9904.1'!M64</f>
        <v>1.4999999999999999E-2</v>
      </c>
      <c r="K59" s="138">
        <f>IF($B59&lt;=EO9904.2!mthend,Inputs!K47,0)</f>
        <v>0</v>
      </c>
      <c r="L59" s="133">
        <f>IF($B59&lt;=EO9904.2!mthend,Inputs!L47,0)</f>
        <v>0</v>
      </c>
      <c r="M59" s="133">
        <f>IF($B59&lt;=EO9904.2!mthend,Inputs!M47,0)</f>
        <v>0</v>
      </c>
      <c r="N59" s="133">
        <f>IF($B59&lt;=EO9904.2!mthend,Inputs!N47,0)</f>
        <v>0</v>
      </c>
      <c r="O59" s="134">
        <v>0</v>
      </c>
      <c r="P59" s="134">
        <v>0</v>
      </c>
      <c r="Q59" s="134">
        <f ca="1">'EO9904.2'!M64-$Q$3</f>
        <v>7.4999999999999997E-3</v>
      </c>
      <c r="S59" s="138">
        <f>IF($B59&lt;=EO9904.3!mthend,Inputs!S47,0)</f>
        <v>0</v>
      </c>
      <c r="T59">
        <f>IF($B59&lt;=EO9904.3!mthend,Inputs!T47,0)</f>
        <v>0</v>
      </c>
      <c r="U59">
        <f>IF($B59&lt;=EO9904.3!mthend,Inputs!U47,0)</f>
        <v>0</v>
      </c>
      <c r="V59" s="133">
        <f>IF($B59&lt;=EO9904.3!mthend,Inputs!V47,0)</f>
        <v>0</v>
      </c>
      <c r="W59" s="134">
        <f ca="1">'EO9904.3'!G64+$W$3</f>
        <v>4.4880000000000004</v>
      </c>
      <c r="X59" s="134">
        <f ca="1">'EO9904.3'!J64+$X$3</f>
        <v>2.75E-2</v>
      </c>
      <c r="Y59" s="134">
        <v>0</v>
      </c>
      <c r="AA59" s="138">
        <f>IF($B59&lt;=EO9904.3!mthend,Inputs!AA47,0)</f>
        <v>0</v>
      </c>
      <c r="AB59">
        <f>IF($B59&lt;=EO9904.3!mthend,Inputs!AB47,0)</f>
        <v>0</v>
      </c>
      <c r="AC59">
        <f>IF($B59&lt;=EO9904.3!mthend,Inputs!AC47,0)</f>
        <v>0</v>
      </c>
      <c r="AD59" s="133">
        <f>IF($B59&lt;=EO9904.3!mthend,Inputs!AD47,0)</f>
        <v>0</v>
      </c>
      <c r="AE59" s="134">
        <f ca="1">'EO9904.M'!G64+$AE$3</f>
        <v>4.4880000000000004</v>
      </c>
      <c r="AF59" s="134">
        <f ca="1">'EO9904.M'!J64+$AF$3</f>
        <v>2.75E-2</v>
      </c>
      <c r="AG59" s="134">
        <v>0</v>
      </c>
    </row>
    <row r="60" spans="2:33">
      <c r="B60" s="88">
        <f>'EO9904.1'!A65</f>
        <v>38626</v>
      </c>
      <c r="C60" s="138">
        <f>IF($B60&lt;=Summary!$D$10,Inputs!C48,0)</f>
        <v>0</v>
      </c>
      <c r="D60" s="135">
        <f>IF($B60&lt;=Summary!$D$10,Inputs!D48,0)</f>
        <v>0</v>
      </c>
      <c r="E60" s="136">
        <f>IF($B60&lt;=Summary!$D$10,Inputs!E48,0)</f>
        <v>0</v>
      </c>
      <c r="F60" s="136">
        <f>IF($B60&lt;=Summary!$D$10,Inputs!F48,0)</f>
        <v>0</v>
      </c>
      <c r="G60" s="145">
        <f ca="1">'EO9904.1'!G65</f>
        <v>4.4380000000000006</v>
      </c>
      <c r="H60" s="145">
        <f ca="1">'EO9904.1'!J65</f>
        <v>1.2500000000000001E-2</v>
      </c>
      <c r="I60" s="145">
        <f ca="1">'EO9904.1'!M65</f>
        <v>1.4999999999999999E-2</v>
      </c>
      <c r="K60" s="138">
        <f>IF($B60&lt;=EO9904.2!mthend,Inputs!K48,0)</f>
        <v>0</v>
      </c>
      <c r="L60" s="133">
        <f>IF($B60&lt;=EO9904.2!mthend,Inputs!L48,0)</f>
        <v>0</v>
      </c>
      <c r="M60" s="133">
        <f>IF($B60&lt;=EO9904.2!mthend,Inputs!M48,0)</f>
        <v>0</v>
      </c>
      <c r="N60" s="133">
        <f>IF($B60&lt;=EO9904.2!mthend,Inputs!N48,0)</f>
        <v>0</v>
      </c>
      <c r="O60" s="134">
        <v>0</v>
      </c>
      <c r="P60" s="134">
        <v>0</v>
      </c>
      <c r="Q60" s="134">
        <f ca="1">'EO9904.2'!M65-$Q$3</f>
        <v>7.4999999999999997E-3</v>
      </c>
      <c r="S60" s="138">
        <f>IF($B60&lt;=EO9904.3!mthend,Inputs!S48,0)</f>
        <v>0</v>
      </c>
      <c r="T60">
        <f>IF($B60&lt;=EO9904.3!mthend,Inputs!T48,0)</f>
        <v>0</v>
      </c>
      <c r="U60">
        <f>IF($B60&lt;=EO9904.3!mthend,Inputs!U48,0)</f>
        <v>0</v>
      </c>
      <c r="V60" s="133">
        <f>IF($B60&lt;=EO9904.3!mthend,Inputs!V48,0)</f>
        <v>0</v>
      </c>
      <c r="W60" s="134">
        <f ca="1">'EO9904.3'!G65+$W$3</f>
        <v>4.5180000000000007</v>
      </c>
      <c r="X60" s="134">
        <f ca="1">'EO9904.3'!J65+$X$3</f>
        <v>2.75E-2</v>
      </c>
      <c r="Y60" s="134">
        <v>0</v>
      </c>
      <c r="AA60" s="138">
        <f>IF($B60&lt;=EO9904.3!mthend,Inputs!AA48,0)</f>
        <v>0</v>
      </c>
      <c r="AB60">
        <f>IF($B60&lt;=EO9904.3!mthend,Inputs!AB48,0)</f>
        <v>0</v>
      </c>
      <c r="AC60">
        <f>IF($B60&lt;=EO9904.3!mthend,Inputs!AC48,0)</f>
        <v>0</v>
      </c>
      <c r="AD60" s="133">
        <f>IF($B60&lt;=EO9904.3!mthend,Inputs!AD48,0)</f>
        <v>0</v>
      </c>
      <c r="AE60" s="134">
        <f ca="1">'EO9904.M'!G65+$AE$3</f>
        <v>4.5180000000000007</v>
      </c>
      <c r="AF60" s="134">
        <f ca="1">'EO9904.M'!J65+$AF$3</f>
        <v>2.75E-2</v>
      </c>
      <c r="AG60" s="134">
        <v>0</v>
      </c>
    </row>
    <row r="61" spans="2:33">
      <c r="B61" s="88">
        <f>'EO9904.1'!A66</f>
        <v>38657</v>
      </c>
      <c r="C61" s="138">
        <f>IF($B61&lt;=Summary!$D$10,Inputs!C49,0)</f>
        <v>0</v>
      </c>
      <c r="D61" s="135">
        <f>IF($B61&lt;=Summary!$D$10,Inputs!D49,0)</f>
        <v>0</v>
      </c>
      <c r="E61" s="136">
        <f>IF($B61&lt;=Summary!$D$10,Inputs!E49,0)</f>
        <v>0</v>
      </c>
      <c r="F61" s="136">
        <f>IF($B61&lt;=Summary!$D$10,Inputs!F49,0)</f>
        <v>0</v>
      </c>
      <c r="G61" s="145">
        <f ca="1">'EO9904.1'!G66</f>
        <v>4.5780000000000003</v>
      </c>
      <c r="H61" s="145">
        <f ca="1">'EO9904.1'!J66</f>
        <v>2.1000000000000001E-2</v>
      </c>
      <c r="I61" s="145">
        <f ca="1">'EO9904.1'!M66</f>
        <v>1.4999999999999999E-2</v>
      </c>
      <c r="K61" s="138">
        <f>IF($B61&lt;=EO9904.2!mthend,Inputs!K49,0)</f>
        <v>0</v>
      </c>
      <c r="L61" s="133">
        <f>IF($B61&lt;=EO9904.2!mthend,Inputs!L49,0)</f>
        <v>0</v>
      </c>
      <c r="M61" s="133">
        <f>IF($B61&lt;=EO9904.2!mthend,Inputs!M49,0)</f>
        <v>0</v>
      </c>
      <c r="N61" s="133">
        <f>IF($B61&lt;=EO9904.2!mthend,Inputs!N49,0)</f>
        <v>0</v>
      </c>
      <c r="O61" s="134">
        <v>0</v>
      </c>
      <c r="P61" s="134">
        <v>0</v>
      </c>
      <c r="Q61" s="134">
        <f ca="1">'EO9904.2'!M66-$Q$3</f>
        <v>7.4999999999999997E-3</v>
      </c>
      <c r="S61" s="138">
        <f>IF($B61&lt;=EO9904.3!mthend,Inputs!S49,0)</f>
        <v>0</v>
      </c>
      <c r="T61">
        <f>IF($B61&lt;=EO9904.3!mthend,Inputs!T49,0)</f>
        <v>0</v>
      </c>
      <c r="U61">
        <f>IF($B61&lt;=EO9904.3!mthend,Inputs!U49,0)</f>
        <v>0</v>
      </c>
      <c r="V61" s="133">
        <f>IF($B61&lt;=EO9904.3!mthend,Inputs!V49,0)</f>
        <v>0</v>
      </c>
      <c r="W61" s="134">
        <f ca="1">'EO9904.3'!G66+$W$3</f>
        <v>4.6580000000000004</v>
      </c>
      <c r="X61" s="134">
        <f ca="1">'EO9904.3'!J66+$X$3</f>
        <v>3.6000000000000004E-2</v>
      </c>
      <c r="Y61" s="134">
        <v>0</v>
      </c>
      <c r="AA61" s="138">
        <f>IF($B61&lt;=EO9904.3!mthend,Inputs!AA49,0)</f>
        <v>0</v>
      </c>
      <c r="AB61">
        <f>IF($B61&lt;=EO9904.3!mthend,Inputs!AB49,0)</f>
        <v>0</v>
      </c>
      <c r="AC61">
        <f>IF($B61&lt;=EO9904.3!mthend,Inputs!AC49,0)</f>
        <v>0</v>
      </c>
      <c r="AD61" s="133">
        <f>IF($B61&lt;=EO9904.3!mthend,Inputs!AD49,0)</f>
        <v>0</v>
      </c>
      <c r="AE61" s="134">
        <f ca="1">'EO9904.M'!G66+$AE$3</f>
        <v>4.6580000000000004</v>
      </c>
      <c r="AF61" s="134">
        <f ca="1">'EO9904.M'!J66+$AF$3</f>
        <v>3.6000000000000004E-2</v>
      </c>
      <c r="AG61" s="134">
        <v>0</v>
      </c>
    </row>
    <row r="62" spans="2:33">
      <c r="B62" s="88">
        <f>'EO9904.1'!A67</f>
        <v>38687</v>
      </c>
      <c r="C62" s="138">
        <f>IF($B62&lt;=Summary!$D$10,Inputs!C50,0)</f>
        <v>0</v>
      </c>
      <c r="D62" s="135">
        <f>IF($B62&lt;=Summary!$D$10,Inputs!D50,0)</f>
        <v>0</v>
      </c>
      <c r="E62" s="136">
        <f>IF($B62&lt;=Summary!$D$10,Inputs!E50,0)</f>
        <v>0</v>
      </c>
      <c r="F62" s="136">
        <f>IF($B62&lt;=Summary!$D$10,Inputs!F50,0)</f>
        <v>0</v>
      </c>
      <c r="G62" s="145">
        <f ca="1">'EO9904.1'!G67</f>
        <v>4.718</v>
      </c>
      <c r="H62" s="145">
        <f ca="1">'EO9904.1'!J67</f>
        <v>2.1000000000000001E-2</v>
      </c>
      <c r="I62" s="145">
        <f ca="1">'EO9904.1'!M67</f>
        <v>1.4999999999999999E-2</v>
      </c>
      <c r="K62" s="138">
        <f>IF($B62&lt;=EO9904.2!mthend,Inputs!K50,0)</f>
        <v>0</v>
      </c>
      <c r="L62" s="133">
        <f>IF($B62&lt;=EO9904.2!mthend,Inputs!L50,0)</f>
        <v>0</v>
      </c>
      <c r="M62" s="133">
        <f>IF($B62&lt;=EO9904.2!mthend,Inputs!M50,0)</f>
        <v>0</v>
      </c>
      <c r="N62" s="133">
        <f>IF($B62&lt;=EO9904.2!mthend,Inputs!N50,0)</f>
        <v>0</v>
      </c>
      <c r="O62" s="134">
        <v>0</v>
      </c>
      <c r="P62" s="134">
        <v>0</v>
      </c>
      <c r="Q62" s="134">
        <f ca="1">'EO9904.2'!M67-$Q$3</f>
        <v>7.4999999999999997E-3</v>
      </c>
      <c r="S62" s="138">
        <f>IF($B62&lt;=EO9904.3!mthend,Inputs!S50,0)</f>
        <v>0</v>
      </c>
      <c r="T62">
        <f>IF($B62&lt;=EO9904.3!mthend,Inputs!T50,0)</f>
        <v>0</v>
      </c>
      <c r="U62">
        <f>IF($B62&lt;=EO9904.3!mthend,Inputs!U50,0)</f>
        <v>0</v>
      </c>
      <c r="V62" s="133">
        <f>IF($B62&lt;=EO9904.3!mthend,Inputs!V50,0)</f>
        <v>0</v>
      </c>
      <c r="W62" s="134">
        <f ca="1">'EO9904.3'!G67+$W$3</f>
        <v>4.798</v>
      </c>
      <c r="X62" s="134">
        <f ca="1">'EO9904.3'!J67+$X$3</f>
        <v>3.6000000000000004E-2</v>
      </c>
      <c r="Y62" s="134">
        <v>0</v>
      </c>
      <c r="AA62" s="138">
        <f>IF($B62&lt;=EO9904.3!mthend,Inputs!AA50,0)</f>
        <v>0</v>
      </c>
      <c r="AB62">
        <f>IF($B62&lt;=EO9904.3!mthend,Inputs!AB50,0)</f>
        <v>0</v>
      </c>
      <c r="AC62">
        <f>IF($B62&lt;=EO9904.3!mthend,Inputs!AC50,0)</f>
        <v>0</v>
      </c>
      <c r="AD62" s="133">
        <f>IF($B62&lt;=EO9904.3!mthend,Inputs!AD50,0)</f>
        <v>0</v>
      </c>
      <c r="AE62" s="134">
        <f ca="1">'EO9904.M'!G67+$AE$3</f>
        <v>4.798</v>
      </c>
      <c r="AF62" s="134">
        <f ca="1">'EO9904.M'!J67+$AF$3</f>
        <v>3.6000000000000004E-2</v>
      </c>
      <c r="AG62" s="134">
        <v>0</v>
      </c>
    </row>
    <row r="63" spans="2:33">
      <c r="B63" s="88">
        <f>'EO9904.1'!A68</f>
        <v>38718</v>
      </c>
      <c r="C63" s="138">
        <f>IF($B63&lt;=Summary!$D$10,Inputs!C51,0)</f>
        <v>0</v>
      </c>
      <c r="D63" s="135">
        <f>IF($B63&lt;=Summary!$D$10,Inputs!D51,0)</f>
        <v>0</v>
      </c>
      <c r="E63" s="136">
        <f>IF($B63&lt;=Summary!$D$10,Inputs!E51,0)</f>
        <v>0</v>
      </c>
      <c r="F63" s="136">
        <f>IF($B63&lt;=Summary!$D$10,Inputs!F51,0)</f>
        <v>0</v>
      </c>
      <c r="G63" s="145">
        <f ca="1">'EO9904.1'!G68</f>
        <v>4.7730000000000006</v>
      </c>
      <c r="H63" s="145">
        <f ca="1">'EO9904.1'!J68</f>
        <v>2.1000000000000001E-2</v>
      </c>
      <c r="I63" s="145">
        <f ca="1">'EO9904.1'!M68</f>
        <v>1.2500000000000001E-2</v>
      </c>
      <c r="K63" s="138">
        <f>IF($B63&lt;=EO9904.2!mthend,Inputs!K51,0)</f>
        <v>0</v>
      </c>
      <c r="L63" s="133">
        <f>IF($B63&lt;=EO9904.2!mthend,Inputs!L51,0)</f>
        <v>0</v>
      </c>
      <c r="M63" s="133">
        <f>IF($B63&lt;=EO9904.2!mthend,Inputs!M51,0)</f>
        <v>0</v>
      </c>
      <c r="N63" s="133">
        <f>IF($B63&lt;=EO9904.2!mthend,Inputs!N51,0)</f>
        <v>0</v>
      </c>
      <c r="O63" s="134">
        <v>0</v>
      </c>
      <c r="P63" s="134">
        <v>0</v>
      </c>
      <c r="Q63" s="134">
        <f ca="1">'EO9904.2'!M68-$Q$3</f>
        <v>5.000000000000001E-3</v>
      </c>
      <c r="S63" s="138">
        <f>IF($B63&lt;=EO9904.3!mthend,Inputs!S51,0)</f>
        <v>0</v>
      </c>
      <c r="T63">
        <f>IF($B63&lt;=EO9904.3!mthend,Inputs!T51,0)</f>
        <v>0</v>
      </c>
      <c r="U63">
        <f>IF($B63&lt;=EO9904.3!mthend,Inputs!U51,0)</f>
        <v>0</v>
      </c>
      <c r="V63" s="133">
        <f>IF($B63&lt;=EO9904.3!mthend,Inputs!V51,0)</f>
        <v>0</v>
      </c>
      <c r="W63" s="134">
        <f ca="1">'EO9904.3'!G68+$W$3</f>
        <v>4.8530000000000006</v>
      </c>
      <c r="X63" s="134">
        <f ca="1">'EO9904.3'!J68+$X$3</f>
        <v>3.6000000000000004E-2</v>
      </c>
      <c r="Y63" s="134">
        <v>0</v>
      </c>
      <c r="AA63" s="138">
        <f>IF($B63&lt;=EO9904.3!mthend,Inputs!AA51,0)</f>
        <v>0</v>
      </c>
      <c r="AB63">
        <f>IF($B63&lt;=EO9904.3!mthend,Inputs!AB51,0)</f>
        <v>0</v>
      </c>
      <c r="AC63">
        <f>IF($B63&lt;=EO9904.3!mthend,Inputs!AC51,0)</f>
        <v>0</v>
      </c>
      <c r="AD63" s="133">
        <f>IF($B63&lt;=EO9904.3!mthend,Inputs!AD51,0)</f>
        <v>0</v>
      </c>
      <c r="AE63" s="134">
        <f ca="1">'EO9904.M'!G68+$AE$3</f>
        <v>4.8530000000000006</v>
      </c>
      <c r="AF63" s="134">
        <f ca="1">'EO9904.M'!J68+$AF$3</f>
        <v>3.6000000000000004E-2</v>
      </c>
      <c r="AG63" s="134">
        <v>0</v>
      </c>
    </row>
    <row r="64" spans="2:33">
      <c r="B64" s="88">
        <f>'EO9904.1'!A69</f>
        <v>38749</v>
      </c>
      <c r="C64" s="138">
        <f>IF($B64&lt;=Summary!$D$10,Inputs!C52,0)</f>
        <v>0</v>
      </c>
      <c r="D64" s="135">
        <f>IF($B64&lt;=Summary!$D$10,Inputs!D52,0)</f>
        <v>0</v>
      </c>
      <c r="E64" s="136">
        <f>IF($B64&lt;=Summary!$D$10,Inputs!E52,0)</f>
        <v>0</v>
      </c>
      <c r="F64" s="136">
        <f>IF($B64&lt;=Summary!$D$10,Inputs!F52,0)</f>
        <v>0</v>
      </c>
      <c r="G64" s="145">
        <f ca="1">'EO9904.1'!G69</f>
        <v>4.6530000000000005</v>
      </c>
      <c r="H64" s="145">
        <f ca="1">'EO9904.1'!J69</f>
        <v>2.1000000000000001E-2</v>
      </c>
      <c r="I64" s="145">
        <f ca="1">'EO9904.1'!M69</f>
        <v>1.2500000000000001E-2</v>
      </c>
      <c r="K64" s="138">
        <f>IF($B64&lt;=EO9904.2!mthend,Inputs!K52,0)</f>
        <v>0</v>
      </c>
      <c r="L64" s="133">
        <f>IF($B64&lt;=EO9904.2!mthend,Inputs!L52,0)</f>
        <v>0</v>
      </c>
      <c r="M64" s="133">
        <f>IF($B64&lt;=EO9904.2!mthend,Inputs!M52,0)</f>
        <v>0</v>
      </c>
      <c r="N64" s="133">
        <f>IF($B64&lt;=EO9904.2!mthend,Inputs!N52,0)</f>
        <v>0</v>
      </c>
      <c r="O64" s="134">
        <v>0</v>
      </c>
      <c r="P64" s="134">
        <v>0</v>
      </c>
      <c r="Q64" s="134">
        <f ca="1">'EO9904.2'!M69-$Q$3</f>
        <v>5.000000000000001E-3</v>
      </c>
      <c r="S64" s="138">
        <f>IF($B64&lt;=EO9904.3!mthend,Inputs!S52,0)</f>
        <v>0</v>
      </c>
      <c r="T64">
        <f>IF($B64&lt;=EO9904.3!mthend,Inputs!T52,0)</f>
        <v>0</v>
      </c>
      <c r="U64">
        <f>IF($B64&lt;=EO9904.3!mthend,Inputs!U52,0)</f>
        <v>0</v>
      </c>
      <c r="V64" s="133">
        <f>IF($B64&lt;=EO9904.3!mthend,Inputs!V52,0)</f>
        <v>0</v>
      </c>
      <c r="W64" s="134">
        <f ca="1">'EO9904.3'!G69+$W$3</f>
        <v>4.7330000000000005</v>
      </c>
      <c r="X64" s="134">
        <f ca="1">'EO9904.3'!J69+$X$3</f>
        <v>3.6000000000000004E-2</v>
      </c>
      <c r="Y64" s="134">
        <v>0</v>
      </c>
      <c r="AA64" s="138">
        <f>IF($B64&lt;=EO9904.3!mthend,Inputs!AA52,0)</f>
        <v>0</v>
      </c>
      <c r="AB64">
        <f>IF($B64&lt;=EO9904.3!mthend,Inputs!AB52,0)</f>
        <v>0</v>
      </c>
      <c r="AC64">
        <f>IF($B64&lt;=EO9904.3!mthend,Inputs!AC52,0)</f>
        <v>0</v>
      </c>
      <c r="AD64" s="133">
        <f>IF($B64&lt;=EO9904.3!mthend,Inputs!AD52,0)</f>
        <v>0</v>
      </c>
      <c r="AE64" s="134">
        <f ca="1">'EO9904.M'!G69+$AE$3</f>
        <v>4.7330000000000005</v>
      </c>
      <c r="AF64" s="134">
        <f ca="1">'EO9904.M'!J69+$AF$3</f>
        <v>3.6000000000000004E-2</v>
      </c>
      <c r="AG64" s="134">
        <v>0</v>
      </c>
    </row>
    <row r="65" spans="2:33">
      <c r="B65" s="88">
        <f>'EO9904.1'!A70</f>
        <v>38777</v>
      </c>
      <c r="C65" s="138">
        <f>IF($B65&lt;=Summary!$D$10,Inputs!C53,0)</f>
        <v>0</v>
      </c>
      <c r="D65" s="135">
        <f>IF($B65&lt;=Summary!$D$10,Inputs!D53,0)</f>
        <v>0</v>
      </c>
      <c r="E65" s="136">
        <f>IF($B65&lt;=Summary!$D$10,Inputs!E53,0)</f>
        <v>0</v>
      </c>
      <c r="F65" s="136">
        <f>IF($B65&lt;=Summary!$D$10,Inputs!F53,0)</f>
        <v>0</v>
      </c>
      <c r="G65" s="145">
        <f ca="1">'EO9904.1'!G70</f>
        <v>4.5280000000000005</v>
      </c>
      <c r="H65" s="145">
        <f ca="1">'EO9904.1'!J70</f>
        <v>2.1000000000000001E-2</v>
      </c>
      <c r="I65" s="145">
        <f ca="1">'EO9904.1'!M70</f>
        <v>1.2500000000000001E-2</v>
      </c>
      <c r="K65" s="138">
        <f>IF($B65&lt;=EO9904.2!mthend,Inputs!K53,0)</f>
        <v>0</v>
      </c>
      <c r="L65" s="133">
        <f>IF($B65&lt;=EO9904.2!mthend,Inputs!L53,0)</f>
        <v>0</v>
      </c>
      <c r="M65" s="133">
        <f>IF($B65&lt;=EO9904.2!mthend,Inputs!M53,0)</f>
        <v>0</v>
      </c>
      <c r="N65" s="133">
        <f>IF($B65&lt;=EO9904.2!mthend,Inputs!N53,0)</f>
        <v>0</v>
      </c>
      <c r="O65" s="134">
        <v>0</v>
      </c>
      <c r="P65" s="134">
        <v>0</v>
      </c>
      <c r="Q65" s="134">
        <f ca="1">'EO9904.2'!M70-$Q$3</f>
        <v>5.000000000000001E-3</v>
      </c>
      <c r="S65" s="138">
        <f>IF($B65&lt;=EO9904.3!mthend,Inputs!S53,0)</f>
        <v>0</v>
      </c>
      <c r="T65">
        <f>IF($B65&lt;=EO9904.3!mthend,Inputs!T53,0)</f>
        <v>0</v>
      </c>
      <c r="U65">
        <f>IF($B65&lt;=EO9904.3!mthend,Inputs!U53,0)</f>
        <v>0</v>
      </c>
      <c r="V65" s="133">
        <f>IF($B65&lt;=EO9904.3!mthend,Inputs!V53,0)</f>
        <v>0</v>
      </c>
      <c r="W65" s="134">
        <f ca="1">'EO9904.3'!G70+$W$3</f>
        <v>4.6080000000000005</v>
      </c>
      <c r="X65" s="134">
        <f ca="1">'EO9904.3'!J70+$X$3</f>
        <v>3.6000000000000004E-2</v>
      </c>
      <c r="Y65" s="134">
        <v>0</v>
      </c>
      <c r="AA65" s="138">
        <f>IF($B65&lt;=EO9904.3!mthend,Inputs!AA53,0)</f>
        <v>0</v>
      </c>
      <c r="AB65">
        <f>IF($B65&lt;=EO9904.3!mthend,Inputs!AB53,0)</f>
        <v>0</v>
      </c>
      <c r="AC65">
        <f>IF($B65&lt;=EO9904.3!mthend,Inputs!AC53,0)</f>
        <v>0</v>
      </c>
      <c r="AD65" s="133">
        <f>IF($B65&lt;=EO9904.3!mthend,Inputs!AD53,0)</f>
        <v>0</v>
      </c>
      <c r="AE65" s="134">
        <f ca="1">'EO9904.M'!G70+$AE$3</f>
        <v>4.6080000000000005</v>
      </c>
      <c r="AF65" s="134">
        <f ca="1">'EO9904.M'!J70+$AF$3</f>
        <v>3.6000000000000004E-2</v>
      </c>
      <c r="AG65" s="134">
        <v>0</v>
      </c>
    </row>
    <row r="66" spans="2:33">
      <c r="B66" s="88">
        <f>'EO9904.1'!A71</f>
        <v>38808</v>
      </c>
      <c r="C66" s="138">
        <f>IF($B66&lt;=Summary!$D$10,Inputs!C54,0)</f>
        <v>0</v>
      </c>
      <c r="D66" s="135">
        <f>IF($B66&lt;=Summary!$D$10,Inputs!D54,0)</f>
        <v>0</v>
      </c>
      <c r="E66" s="136">
        <f>IF($B66&lt;=Summary!$D$10,Inputs!E54,0)</f>
        <v>0</v>
      </c>
      <c r="F66" s="136">
        <f>IF($B66&lt;=Summary!$D$10,Inputs!F54,0)</f>
        <v>0</v>
      </c>
      <c r="G66" s="145">
        <f ca="1">'EO9904.1'!G71</f>
        <v>4.3980000000000006</v>
      </c>
      <c r="H66" s="145">
        <f ca="1">'EO9904.1'!J71</f>
        <v>1.3000000000000001E-2</v>
      </c>
      <c r="I66" s="145">
        <f ca="1">'EO9904.1'!M71</f>
        <v>0.01</v>
      </c>
      <c r="K66" s="138">
        <f>IF($B66&lt;=EO9904.2!mthend,Inputs!K54,0)</f>
        <v>0</v>
      </c>
      <c r="L66" s="133">
        <f>IF($B66&lt;=EO9904.2!mthend,Inputs!L54,0)</f>
        <v>0</v>
      </c>
      <c r="M66" s="133">
        <f>IF($B66&lt;=EO9904.2!mthend,Inputs!M54,0)</f>
        <v>0</v>
      </c>
      <c r="N66" s="133">
        <f>IF($B66&lt;=EO9904.2!mthend,Inputs!N54,0)</f>
        <v>0</v>
      </c>
      <c r="O66" s="134">
        <v>0</v>
      </c>
      <c r="P66" s="134">
        <v>0</v>
      </c>
      <c r="Q66" s="134">
        <f ca="1">'EO9904.2'!M71-$Q$3</f>
        <v>2.5000000000000005E-3</v>
      </c>
      <c r="S66" s="138">
        <f>IF($B66&lt;=EO9904.3!mthend,Inputs!S54,0)</f>
        <v>0</v>
      </c>
      <c r="T66">
        <f>IF($B66&lt;=EO9904.3!mthend,Inputs!T54,0)</f>
        <v>0</v>
      </c>
      <c r="U66">
        <f>IF($B66&lt;=EO9904.3!mthend,Inputs!U54,0)</f>
        <v>0</v>
      </c>
      <c r="V66" s="133">
        <f>IF($B66&lt;=EO9904.3!mthend,Inputs!V54,0)</f>
        <v>0</v>
      </c>
      <c r="W66" s="134">
        <f ca="1">'EO9904.3'!G71+$W$3</f>
        <v>4.4780000000000006</v>
      </c>
      <c r="X66" s="134">
        <f ca="1">'EO9904.3'!J71+$X$3</f>
        <v>2.8000000000000001E-2</v>
      </c>
      <c r="Y66" s="134">
        <v>0</v>
      </c>
      <c r="AA66" s="138">
        <f>IF($B66&lt;=EO9904.3!mthend,Inputs!AA54,0)</f>
        <v>0</v>
      </c>
      <c r="AB66">
        <f>IF($B66&lt;=EO9904.3!mthend,Inputs!AB54,0)</f>
        <v>0</v>
      </c>
      <c r="AC66">
        <f>IF($B66&lt;=EO9904.3!mthend,Inputs!AC54,0)</f>
        <v>0</v>
      </c>
      <c r="AD66" s="133">
        <f>IF($B66&lt;=EO9904.3!mthend,Inputs!AD54,0)</f>
        <v>0</v>
      </c>
      <c r="AE66" s="134">
        <f ca="1">'EO9904.M'!G71+$AE$3</f>
        <v>4.4780000000000006</v>
      </c>
      <c r="AF66" s="134">
        <f ca="1">'EO9904.M'!J71+$AF$3</f>
        <v>2.8000000000000001E-2</v>
      </c>
      <c r="AG66" s="134">
        <v>0</v>
      </c>
    </row>
    <row r="67" spans="2:33">
      <c r="B67" s="88">
        <f>'EO9904.1'!A72</f>
        <v>38838</v>
      </c>
      <c r="C67" s="138">
        <f>IF($B67&lt;=Summary!$D$10,Inputs!C55,0)</f>
        <v>0</v>
      </c>
      <c r="D67" s="135">
        <f>IF($B67&lt;=Summary!$D$10,Inputs!D55,0)</f>
        <v>0</v>
      </c>
      <c r="E67" s="136">
        <f>IF($B67&lt;=Summary!$D$10,Inputs!E55,0)</f>
        <v>0</v>
      </c>
      <c r="F67" s="136">
        <f>IF($B67&lt;=Summary!$D$10,Inputs!F55,0)</f>
        <v>0</v>
      </c>
      <c r="G67" s="145">
        <f ca="1">'EO9904.1'!G72</f>
        <v>4.3879999999999999</v>
      </c>
      <c r="H67" s="145">
        <f ca="1">'EO9904.1'!J72</f>
        <v>1.3000000000000001E-2</v>
      </c>
      <c r="I67" s="145">
        <f ca="1">'EO9904.1'!M72</f>
        <v>0.01</v>
      </c>
      <c r="K67" s="138">
        <f>IF($B67&lt;=EO9904.2!mthend,Inputs!K55,0)</f>
        <v>0</v>
      </c>
      <c r="L67" s="133">
        <f>IF($B67&lt;=EO9904.2!mthend,Inputs!L55,0)</f>
        <v>0</v>
      </c>
      <c r="M67" s="133">
        <f>IF($B67&lt;=EO9904.2!mthend,Inputs!M55,0)</f>
        <v>0</v>
      </c>
      <c r="N67" s="133">
        <f>IF($B67&lt;=EO9904.2!mthend,Inputs!N55,0)</f>
        <v>0</v>
      </c>
      <c r="O67" s="134">
        <v>0</v>
      </c>
      <c r="P67" s="134">
        <v>0</v>
      </c>
      <c r="Q67" s="134">
        <f ca="1">'EO9904.2'!M72-$Q$3</f>
        <v>2.5000000000000005E-3</v>
      </c>
      <c r="S67" s="138">
        <f>IF($B67&lt;=EO9904.3!mthend,Inputs!S55,0)</f>
        <v>0</v>
      </c>
      <c r="T67">
        <f>IF($B67&lt;=EO9904.3!mthend,Inputs!T55,0)</f>
        <v>0</v>
      </c>
      <c r="U67">
        <f>IF($B67&lt;=EO9904.3!mthend,Inputs!U55,0)</f>
        <v>0</v>
      </c>
      <c r="V67" s="133">
        <f>IF($B67&lt;=EO9904.3!mthend,Inputs!V55,0)</f>
        <v>0</v>
      </c>
      <c r="W67" s="134">
        <f ca="1">'EO9904.3'!G72+$W$3</f>
        <v>4.468</v>
      </c>
      <c r="X67" s="134">
        <f ca="1">'EO9904.3'!J72+$X$3</f>
        <v>2.8000000000000001E-2</v>
      </c>
      <c r="Y67" s="134">
        <v>0</v>
      </c>
      <c r="AA67" s="138">
        <f>IF($B67&lt;=EO9904.3!mthend,Inputs!AA55,0)</f>
        <v>0</v>
      </c>
      <c r="AB67">
        <f>IF($B67&lt;=EO9904.3!mthend,Inputs!AB55,0)</f>
        <v>0</v>
      </c>
      <c r="AC67">
        <f>IF($B67&lt;=EO9904.3!mthend,Inputs!AC55,0)</f>
        <v>0</v>
      </c>
      <c r="AD67" s="133">
        <f>IF($B67&lt;=EO9904.3!mthend,Inputs!AD55,0)</f>
        <v>0</v>
      </c>
      <c r="AE67" s="134">
        <f ca="1">'EO9904.M'!G72+$AE$3</f>
        <v>4.468</v>
      </c>
      <c r="AF67" s="134">
        <f ca="1">'EO9904.M'!J72+$AF$3</f>
        <v>2.8000000000000001E-2</v>
      </c>
      <c r="AG67" s="134">
        <v>0</v>
      </c>
    </row>
    <row r="68" spans="2:33">
      <c r="B68" s="88">
        <f>'EO9904.1'!A73</f>
        <v>38869</v>
      </c>
      <c r="C68" s="138">
        <f>IF($B68&lt;=Summary!$D$10,Inputs!C56,0)</f>
        <v>0</v>
      </c>
      <c r="D68" s="135">
        <f>IF($B68&lt;=Summary!$D$10,Inputs!D56,0)</f>
        <v>0</v>
      </c>
      <c r="E68" s="136">
        <f>IF($B68&lt;=Summary!$D$10,Inputs!E56,0)</f>
        <v>0</v>
      </c>
      <c r="F68" s="136">
        <f>IF($B68&lt;=Summary!$D$10,Inputs!F56,0)</f>
        <v>0</v>
      </c>
      <c r="G68" s="145">
        <f ca="1">'EO9904.1'!G73</f>
        <v>4.4080000000000004</v>
      </c>
      <c r="H68" s="145">
        <f ca="1">'EO9904.1'!J73</f>
        <v>1.3000000000000001E-2</v>
      </c>
      <c r="I68" s="145">
        <f ca="1">'EO9904.1'!M73</f>
        <v>0.01</v>
      </c>
      <c r="K68" s="138">
        <f>IF($B68&lt;=EO9904.2!mthend,Inputs!K56,0)</f>
        <v>0</v>
      </c>
      <c r="L68" s="133">
        <f>IF($B68&lt;=EO9904.2!mthend,Inputs!L56,0)</f>
        <v>0</v>
      </c>
      <c r="M68" s="133">
        <f>IF($B68&lt;=EO9904.2!mthend,Inputs!M56,0)</f>
        <v>0</v>
      </c>
      <c r="N68" s="133">
        <f>IF($B68&lt;=EO9904.2!mthend,Inputs!N56,0)</f>
        <v>0</v>
      </c>
      <c r="O68" s="134">
        <v>0</v>
      </c>
      <c r="P68" s="134">
        <v>0</v>
      </c>
      <c r="Q68" s="134">
        <f ca="1">'EO9904.2'!M73-$Q$3</f>
        <v>2.5000000000000005E-3</v>
      </c>
      <c r="S68" s="138">
        <f>IF($B68&lt;=EO9904.3!mthend,Inputs!S56,0)</f>
        <v>0</v>
      </c>
      <c r="T68">
        <f>IF($B68&lt;=EO9904.3!mthend,Inputs!T56,0)</f>
        <v>0</v>
      </c>
      <c r="U68">
        <f>IF($B68&lt;=EO9904.3!mthend,Inputs!U56,0)</f>
        <v>0</v>
      </c>
      <c r="V68" s="133">
        <f>IF($B68&lt;=EO9904.3!mthend,Inputs!V56,0)</f>
        <v>0</v>
      </c>
      <c r="W68" s="134">
        <f ca="1">'EO9904.3'!G73+$W$3</f>
        <v>4.4880000000000004</v>
      </c>
      <c r="X68" s="134">
        <f ca="1">'EO9904.3'!J73+$X$3</f>
        <v>2.8000000000000001E-2</v>
      </c>
      <c r="Y68" s="134">
        <v>0</v>
      </c>
      <c r="AA68" s="138">
        <f>IF($B68&lt;=EO9904.3!mthend,Inputs!AA56,0)</f>
        <v>0</v>
      </c>
      <c r="AB68">
        <f>IF($B68&lt;=EO9904.3!mthend,Inputs!AB56,0)</f>
        <v>0</v>
      </c>
      <c r="AC68">
        <f>IF($B68&lt;=EO9904.3!mthend,Inputs!AC56,0)</f>
        <v>0</v>
      </c>
      <c r="AD68" s="133">
        <f>IF($B68&lt;=EO9904.3!mthend,Inputs!AD56,0)</f>
        <v>0</v>
      </c>
      <c r="AE68" s="134">
        <f ca="1">'EO9904.M'!G73+$AE$3</f>
        <v>4.4880000000000004</v>
      </c>
      <c r="AF68" s="134">
        <f ca="1">'EO9904.M'!J73+$AF$3</f>
        <v>2.8000000000000001E-2</v>
      </c>
      <c r="AG68" s="134">
        <v>0</v>
      </c>
    </row>
    <row r="69" spans="2:33">
      <c r="B69" s="88">
        <f>'EO9904.1'!A74</f>
        <v>38899</v>
      </c>
      <c r="C69" s="138">
        <f>IF($B69&lt;=Summary!$D$10,Inputs!C57,0)</f>
        <v>0</v>
      </c>
      <c r="D69" s="135">
        <f>IF($B69&lt;=Summary!$D$10,Inputs!D57,0)</f>
        <v>0</v>
      </c>
      <c r="E69" s="136">
        <f>IF($B69&lt;=Summary!$D$10,Inputs!E57,0)</f>
        <v>0</v>
      </c>
      <c r="F69" s="136">
        <f>IF($B69&lt;=Summary!$D$10,Inputs!F57,0)</f>
        <v>0</v>
      </c>
      <c r="G69" s="145">
        <f ca="1">'EO9904.1'!G74</f>
        <v>4.4290000000000003</v>
      </c>
      <c r="H69" s="145">
        <f ca="1">'EO9904.1'!J74</f>
        <v>1.3000000000000001E-2</v>
      </c>
      <c r="I69" s="145">
        <f ca="1">'EO9904.1'!M74</f>
        <v>0.01</v>
      </c>
      <c r="K69" s="138">
        <f>IF($B69&lt;=EO9904.2!mthend,Inputs!K57,0)</f>
        <v>0</v>
      </c>
      <c r="L69" s="133">
        <f>IF($B69&lt;=EO9904.2!mthend,Inputs!L57,0)</f>
        <v>0</v>
      </c>
      <c r="M69" s="133">
        <f>IF($B69&lt;=EO9904.2!mthend,Inputs!M57,0)</f>
        <v>0</v>
      </c>
      <c r="N69" s="133">
        <f>IF($B69&lt;=EO9904.2!mthend,Inputs!N57,0)</f>
        <v>0</v>
      </c>
      <c r="O69" s="134">
        <v>0</v>
      </c>
      <c r="P69" s="134">
        <v>0</v>
      </c>
      <c r="Q69" s="134">
        <f ca="1">'EO9904.2'!M74-$Q$3</f>
        <v>2.5000000000000005E-3</v>
      </c>
      <c r="S69" s="138">
        <f>IF($B69&lt;=EO9904.3!mthend,Inputs!S57,0)</f>
        <v>0</v>
      </c>
      <c r="T69">
        <f>IF($B69&lt;=EO9904.3!mthend,Inputs!T57,0)</f>
        <v>0</v>
      </c>
      <c r="U69">
        <f>IF($B69&lt;=EO9904.3!mthend,Inputs!U57,0)</f>
        <v>0</v>
      </c>
      <c r="V69" s="133">
        <f>IF($B69&lt;=EO9904.3!mthend,Inputs!V57,0)</f>
        <v>0</v>
      </c>
      <c r="W69" s="134">
        <f ca="1">'EO9904.3'!G74+$W$3</f>
        <v>4.5090000000000003</v>
      </c>
      <c r="X69" s="134">
        <f ca="1">'EO9904.3'!J74+$X$3</f>
        <v>2.8000000000000001E-2</v>
      </c>
      <c r="Y69" s="134">
        <v>0</v>
      </c>
      <c r="AA69" s="138">
        <f>IF($B69&lt;=EO9904.3!mthend,Inputs!AA57,0)</f>
        <v>0</v>
      </c>
      <c r="AB69">
        <f>IF($B69&lt;=EO9904.3!mthend,Inputs!AB57,0)</f>
        <v>0</v>
      </c>
      <c r="AC69">
        <f>IF($B69&lt;=EO9904.3!mthend,Inputs!AC57,0)</f>
        <v>0</v>
      </c>
      <c r="AD69" s="133">
        <f>IF($B69&lt;=EO9904.3!mthend,Inputs!AD57,0)</f>
        <v>0</v>
      </c>
      <c r="AE69" s="134">
        <f ca="1">'EO9904.M'!G74+$AE$3</f>
        <v>4.5090000000000003</v>
      </c>
      <c r="AF69" s="134">
        <f ca="1">'EO9904.M'!J74+$AF$3</f>
        <v>2.8000000000000001E-2</v>
      </c>
      <c r="AG69" s="134">
        <v>0</v>
      </c>
    </row>
    <row r="70" spans="2:33">
      <c r="B70" s="88">
        <f>'EO9904.1'!A75</f>
        <v>38930</v>
      </c>
      <c r="C70" s="138">
        <f>IF($B70&lt;=Summary!$D$10,Inputs!C58,0)</f>
        <v>0</v>
      </c>
      <c r="D70" s="135">
        <f>IF($B70&lt;=Summary!$D$10,Inputs!D58,0)</f>
        <v>0</v>
      </c>
      <c r="E70" s="136">
        <f>IF($B70&lt;=Summary!$D$10,Inputs!E58,0)</f>
        <v>0</v>
      </c>
      <c r="F70" s="136">
        <f>IF($B70&lt;=Summary!$D$10,Inputs!F58,0)</f>
        <v>0</v>
      </c>
      <c r="G70" s="145">
        <f ca="1">'EO9904.1'!G75</f>
        <v>4.4530000000000003</v>
      </c>
      <c r="H70" s="145">
        <f ca="1">'EO9904.1'!J75</f>
        <v>1.3000000000000001E-2</v>
      </c>
      <c r="I70" s="145">
        <f ca="1">'EO9904.1'!M75</f>
        <v>0.01</v>
      </c>
      <c r="K70" s="138">
        <f>IF($B70&lt;=EO9904.2!mthend,Inputs!K58,0)</f>
        <v>0</v>
      </c>
      <c r="L70" s="133">
        <f>IF($B70&lt;=EO9904.2!mthend,Inputs!L58,0)</f>
        <v>0</v>
      </c>
      <c r="M70" s="133">
        <f>IF($B70&lt;=EO9904.2!mthend,Inputs!M58,0)</f>
        <v>0</v>
      </c>
      <c r="N70" s="133">
        <f>IF($B70&lt;=EO9904.2!mthend,Inputs!N58,0)</f>
        <v>0</v>
      </c>
      <c r="O70" s="134">
        <v>0</v>
      </c>
      <c r="P70" s="134">
        <v>0</v>
      </c>
      <c r="Q70" s="134">
        <f ca="1">'EO9904.2'!M75-$Q$3</f>
        <v>2.5000000000000005E-3</v>
      </c>
      <c r="S70" s="138">
        <f>IF($B70&lt;=EO9904.3!mthend,Inputs!S58,0)</f>
        <v>0</v>
      </c>
      <c r="T70">
        <f>IF($B70&lt;=EO9904.3!mthend,Inputs!T58,0)</f>
        <v>0</v>
      </c>
      <c r="U70">
        <f>IF($B70&lt;=EO9904.3!mthend,Inputs!U58,0)</f>
        <v>0</v>
      </c>
      <c r="V70" s="133">
        <f>IF($B70&lt;=EO9904.3!mthend,Inputs!V58,0)</f>
        <v>0</v>
      </c>
      <c r="W70" s="134">
        <f ca="1">'EO9904.3'!G75+$W$3</f>
        <v>4.5330000000000004</v>
      </c>
      <c r="X70" s="134">
        <f ca="1">'EO9904.3'!J75+$X$3</f>
        <v>2.8000000000000001E-2</v>
      </c>
      <c r="Y70" s="134">
        <v>0</v>
      </c>
      <c r="AA70" s="138">
        <f>IF($B70&lt;=EO9904.3!mthend,Inputs!AA58,0)</f>
        <v>0</v>
      </c>
      <c r="AB70">
        <f>IF($B70&lt;=EO9904.3!mthend,Inputs!AB58,0)</f>
        <v>0</v>
      </c>
      <c r="AC70">
        <f>IF($B70&lt;=EO9904.3!mthend,Inputs!AC58,0)</f>
        <v>0</v>
      </c>
      <c r="AD70" s="133">
        <f>IF($B70&lt;=EO9904.3!mthend,Inputs!AD58,0)</f>
        <v>0</v>
      </c>
      <c r="AE70" s="134">
        <f ca="1">'EO9904.M'!G75+$AE$3</f>
        <v>4.5330000000000004</v>
      </c>
      <c r="AF70" s="134">
        <f ca="1">'EO9904.M'!J75+$AF$3</f>
        <v>2.8000000000000001E-2</v>
      </c>
      <c r="AG70" s="134">
        <v>0</v>
      </c>
    </row>
    <row r="71" spans="2:33">
      <c r="B71" s="88">
        <f>'EO9904.1'!A76</f>
        <v>38961</v>
      </c>
      <c r="C71" s="138">
        <f>IF($B71&lt;=Summary!$D$10,Inputs!C59,0)</f>
        <v>0</v>
      </c>
      <c r="D71" s="135">
        <f>IF($B71&lt;=Summary!$D$10,Inputs!D59,0)</f>
        <v>0</v>
      </c>
      <c r="E71" s="136">
        <f>IF($B71&lt;=Summary!$D$10,Inputs!E59,0)</f>
        <v>0</v>
      </c>
      <c r="F71" s="136">
        <f>IF($B71&lt;=Summary!$D$10,Inputs!F59,0)</f>
        <v>0</v>
      </c>
      <c r="G71" s="145">
        <f ca="1">'EO9904.1'!G76</f>
        <v>4.4630000000000001</v>
      </c>
      <c r="H71" s="145">
        <f ca="1">'EO9904.1'!J76</f>
        <v>1.3000000000000001E-2</v>
      </c>
      <c r="I71" s="145">
        <f ca="1">'EO9904.1'!M76</f>
        <v>0.01</v>
      </c>
      <c r="K71" s="138">
        <f>IF($B71&lt;=EO9904.2!mthend,Inputs!K59,0)</f>
        <v>0</v>
      </c>
      <c r="L71" s="133">
        <f>IF($B71&lt;=EO9904.2!mthend,Inputs!L59,0)</f>
        <v>0</v>
      </c>
      <c r="M71" s="133">
        <f>IF($B71&lt;=EO9904.2!mthend,Inputs!M59,0)</f>
        <v>0</v>
      </c>
      <c r="N71" s="133">
        <f>IF($B71&lt;=EO9904.2!mthend,Inputs!N59,0)</f>
        <v>0</v>
      </c>
      <c r="O71" s="134">
        <v>0</v>
      </c>
      <c r="P71" s="134">
        <v>0</v>
      </c>
      <c r="Q71" s="134">
        <f ca="1">'EO9904.2'!M76-$Q$3</f>
        <v>2.5000000000000005E-3</v>
      </c>
      <c r="S71" s="138">
        <f>IF($B71&lt;=EO9904.3!mthend,Inputs!S59,0)</f>
        <v>0</v>
      </c>
      <c r="T71">
        <f>IF($B71&lt;=EO9904.3!mthend,Inputs!T59,0)</f>
        <v>0</v>
      </c>
      <c r="U71">
        <f>IF($B71&lt;=EO9904.3!mthend,Inputs!U59,0)</f>
        <v>0</v>
      </c>
      <c r="V71" s="133">
        <f>IF($B71&lt;=EO9904.3!mthend,Inputs!V59,0)</f>
        <v>0</v>
      </c>
      <c r="W71" s="134">
        <f ca="1">'EO9904.3'!G76+$W$3</f>
        <v>4.5430000000000001</v>
      </c>
      <c r="X71" s="134">
        <f ca="1">'EO9904.3'!J76+$X$3</f>
        <v>2.8000000000000001E-2</v>
      </c>
      <c r="Y71" s="134">
        <v>0</v>
      </c>
      <c r="AA71" s="138">
        <f>IF($B71&lt;=EO9904.3!mthend,Inputs!AA59,0)</f>
        <v>0</v>
      </c>
      <c r="AB71">
        <f>IF($B71&lt;=EO9904.3!mthend,Inputs!AB59,0)</f>
        <v>0</v>
      </c>
      <c r="AC71">
        <f>IF($B71&lt;=EO9904.3!mthend,Inputs!AC59,0)</f>
        <v>0</v>
      </c>
      <c r="AD71" s="133">
        <f>IF($B71&lt;=EO9904.3!mthend,Inputs!AD59,0)</f>
        <v>0</v>
      </c>
      <c r="AE71" s="134">
        <f ca="1">'EO9904.M'!G76+$AE$3</f>
        <v>4.5430000000000001</v>
      </c>
      <c r="AF71" s="134">
        <f ca="1">'EO9904.M'!J76+$AF$3</f>
        <v>2.8000000000000001E-2</v>
      </c>
      <c r="AG71" s="134">
        <v>0</v>
      </c>
    </row>
    <row r="72" spans="2:33">
      <c r="B72" s="88">
        <f>'EO9904.1'!A77</f>
        <v>38991</v>
      </c>
      <c r="C72" s="138">
        <f>IF($B72&lt;=Summary!$D$10,Inputs!C60,0)</f>
        <v>0</v>
      </c>
      <c r="D72" s="135">
        <f>IF($B72&lt;=Summary!$D$10,Inputs!D60,0)</f>
        <v>0</v>
      </c>
      <c r="E72" s="136">
        <f>IF($B72&lt;=Summary!$D$10,Inputs!E60,0)</f>
        <v>0</v>
      </c>
      <c r="F72" s="136">
        <f>IF($B72&lt;=Summary!$D$10,Inputs!F60,0)</f>
        <v>0</v>
      </c>
      <c r="G72" s="145">
        <f ca="1">'EO9904.1'!G77</f>
        <v>4.4930000000000003</v>
      </c>
      <c r="H72" s="145">
        <f ca="1">'EO9904.1'!J77</f>
        <v>1.3000000000000001E-2</v>
      </c>
      <c r="I72" s="145">
        <f ca="1">'EO9904.1'!M77</f>
        <v>0.01</v>
      </c>
      <c r="K72" s="138">
        <f>IF($B72&lt;=EO9904.2!mthend,Inputs!K60,0)</f>
        <v>0</v>
      </c>
      <c r="L72" s="133">
        <f>IF($B72&lt;=EO9904.2!mthend,Inputs!L60,0)</f>
        <v>0</v>
      </c>
      <c r="M72" s="133">
        <f>IF($B72&lt;=EO9904.2!mthend,Inputs!M60,0)</f>
        <v>0</v>
      </c>
      <c r="N72" s="133">
        <f>IF($B72&lt;=EO9904.2!mthend,Inputs!N60,0)</f>
        <v>0</v>
      </c>
      <c r="O72" s="134">
        <v>0</v>
      </c>
      <c r="P72" s="134">
        <v>0</v>
      </c>
      <c r="Q72" s="134">
        <f ca="1">'EO9904.2'!M77-$Q$3</f>
        <v>2.5000000000000005E-3</v>
      </c>
      <c r="S72" s="138">
        <f>IF($B72&lt;=EO9904.3!mthend,Inputs!S60,0)</f>
        <v>0</v>
      </c>
      <c r="T72">
        <f>IF($B72&lt;=EO9904.3!mthend,Inputs!T60,0)</f>
        <v>0</v>
      </c>
      <c r="U72">
        <f>IF($B72&lt;=EO9904.3!mthend,Inputs!U60,0)</f>
        <v>0</v>
      </c>
      <c r="V72" s="133">
        <f>IF($B72&lt;=EO9904.3!mthend,Inputs!V60,0)</f>
        <v>0</v>
      </c>
      <c r="W72" s="134">
        <f ca="1">'EO9904.3'!G77+$W$3</f>
        <v>4.5730000000000004</v>
      </c>
      <c r="X72" s="134">
        <f ca="1">'EO9904.3'!J77+$X$3</f>
        <v>2.8000000000000001E-2</v>
      </c>
      <c r="Y72" s="134">
        <v>0</v>
      </c>
      <c r="AA72" s="138">
        <f>IF($B72&lt;=EO9904.3!mthend,Inputs!AA60,0)</f>
        <v>0</v>
      </c>
      <c r="AB72">
        <f>IF($B72&lt;=EO9904.3!mthend,Inputs!AB60,0)</f>
        <v>0</v>
      </c>
      <c r="AC72">
        <f>IF($B72&lt;=EO9904.3!mthend,Inputs!AC60,0)</f>
        <v>0</v>
      </c>
      <c r="AD72" s="133">
        <f>IF($B72&lt;=EO9904.3!mthend,Inputs!AD60,0)</f>
        <v>0</v>
      </c>
      <c r="AE72" s="134">
        <f ca="1">'EO9904.M'!G77+$AE$3</f>
        <v>4.5730000000000004</v>
      </c>
      <c r="AF72" s="134">
        <f ca="1">'EO9904.M'!J77+$AF$3</f>
        <v>2.8000000000000001E-2</v>
      </c>
      <c r="AG72" s="134">
        <v>0</v>
      </c>
    </row>
    <row r="73" spans="2:33">
      <c r="B73" s="88">
        <f>'EO9904.1'!A78</f>
        <v>39022</v>
      </c>
      <c r="C73" s="138">
        <f>IF($B73&lt;=Summary!$D$10,Inputs!C61,0)</f>
        <v>0</v>
      </c>
      <c r="D73" s="135">
        <f>IF($B73&lt;=Summary!$D$10,Inputs!D61,0)</f>
        <v>0</v>
      </c>
      <c r="E73" s="136">
        <f>IF($B73&lt;=Summary!$D$10,Inputs!E61,0)</f>
        <v>0</v>
      </c>
      <c r="F73" s="136">
        <f>IF($B73&lt;=Summary!$D$10,Inputs!F61,0)</f>
        <v>0</v>
      </c>
      <c r="G73" s="145">
        <f ca="1">'EO9904.1'!G78</f>
        <v>4.633</v>
      </c>
      <c r="H73" s="145">
        <f ca="1">'EO9904.1'!J78</f>
        <v>2.1500000000000002E-2</v>
      </c>
      <c r="I73" s="145">
        <f ca="1">'EO9904.1'!M78</f>
        <v>1.4999999999999999E-2</v>
      </c>
      <c r="K73" s="138">
        <f>IF($B73&lt;=EO9904.2!mthend,Inputs!K61,0)</f>
        <v>0</v>
      </c>
      <c r="L73" s="133">
        <f>IF($B73&lt;=EO9904.2!mthend,Inputs!L61,0)</f>
        <v>0</v>
      </c>
      <c r="M73" s="133">
        <f>IF($B73&lt;=EO9904.2!mthend,Inputs!M61,0)</f>
        <v>0</v>
      </c>
      <c r="N73" s="133">
        <f>IF($B73&lt;=EO9904.2!mthend,Inputs!N61,0)</f>
        <v>0</v>
      </c>
      <c r="O73" s="134">
        <v>0</v>
      </c>
      <c r="P73" s="134">
        <v>0</v>
      </c>
      <c r="Q73" s="134">
        <f ca="1">'EO9904.2'!M78-$Q$3</f>
        <v>7.4999999999999997E-3</v>
      </c>
      <c r="S73" s="138">
        <f>IF($B73&lt;=EO9904.3!mthend,Inputs!S61,0)</f>
        <v>0</v>
      </c>
      <c r="T73">
        <f>IF($B73&lt;=EO9904.3!mthend,Inputs!T61,0)</f>
        <v>0</v>
      </c>
      <c r="U73">
        <f>IF($B73&lt;=EO9904.3!mthend,Inputs!U61,0)</f>
        <v>0</v>
      </c>
      <c r="V73" s="133">
        <f>IF($B73&lt;=EO9904.3!mthend,Inputs!V61,0)</f>
        <v>0</v>
      </c>
      <c r="W73" s="134">
        <f ca="1">'EO9904.3'!G78+$W$3</f>
        <v>4.7130000000000001</v>
      </c>
      <c r="X73" s="134">
        <f ca="1">'EO9904.3'!J78+$X$3</f>
        <v>3.6500000000000005E-2</v>
      </c>
      <c r="Y73" s="134">
        <v>0</v>
      </c>
      <c r="AA73" s="138">
        <f>IF($B73&lt;=EO9904.3!mthend,Inputs!AA61,0)</f>
        <v>0</v>
      </c>
      <c r="AB73">
        <f>IF($B73&lt;=EO9904.3!mthend,Inputs!AB61,0)</f>
        <v>0</v>
      </c>
      <c r="AC73">
        <f>IF($B73&lt;=EO9904.3!mthend,Inputs!AC61,0)</f>
        <v>0</v>
      </c>
      <c r="AD73" s="133">
        <f>IF($B73&lt;=EO9904.3!mthend,Inputs!AD61,0)</f>
        <v>0</v>
      </c>
      <c r="AE73" s="134">
        <f ca="1">'EO9904.M'!G78+$AE$3</f>
        <v>4.7130000000000001</v>
      </c>
      <c r="AF73" s="134">
        <f ca="1">'EO9904.M'!J78+$AF$3</f>
        <v>3.6500000000000005E-2</v>
      </c>
      <c r="AG73" s="134">
        <v>0</v>
      </c>
    </row>
    <row r="74" spans="2:33">
      <c r="B74" s="88">
        <f>'EO9904.1'!A79</f>
        <v>39052</v>
      </c>
      <c r="C74" s="138">
        <f>IF($B74&lt;=Summary!$D$10,Inputs!C62,0)</f>
        <v>0</v>
      </c>
      <c r="D74" s="135">
        <f>IF($B74&lt;=Summary!$D$10,Inputs!D62,0)</f>
        <v>0</v>
      </c>
      <c r="E74" s="136">
        <f>IF($B74&lt;=Summary!$D$10,Inputs!E62,0)</f>
        <v>0</v>
      </c>
      <c r="F74" s="136">
        <f>IF($B74&lt;=Summary!$D$10,Inputs!F62,0)</f>
        <v>0</v>
      </c>
      <c r="G74" s="145">
        <f ca="1">'EO9904.1'!G79</f>
        <v>4.7730000000000006</v>
      </c>
      <c r="H74" s="145">
        <f ca="1">'EO9904.1'!J79</f>
        <v>2.1500000000000002E-2</v>
      </c>
      <c r="I74" s="145">
        <f ca="1">'EO9904.1'!M79</f>
        <v>1.4999999999999999E-2</v>
      </c>
      <c r="K74" s="138">
        <f>IF($B74&lt;=EO9904.2!mthend,Inputs!K62,0)</f>
        <v>0</v>
      </c>
      <c r="L74" s="133">
        <f>IF($B74&lt;=EO9904.2!mthend,Inputs!L62,0)</f>
        <v>0</v>
      </c>
      <c r="M74" s="133">
        <f>IF($B74&lt;=EO9904.2!mthend,Inputs!M62,0)</f>
        <v>0</v>
      </c>
      <c r="N74" s="133">
        <f>IF($B74&lt;=EO9904.2!mthend,Inputs!N62,0)</f>
        <v>0</v>
      </c>
      <c r="O74" s="134">
        <v>0</v>
      </c>
      <c r="P74" s="134">
        <v>0</v>
      </c>
      <c r="Q74" s="134">
        <f ca="1">'EO9904.2'!M79-$Q$3</f>
        <v>7.4999999999999997E-3</v>
      </c>
      <c r="S74" s="138">
        <f>IF($B74&lt;=EO9904.3!mthend,Inputs!S62,0)</f>
        <v>0</v>
      </c>
      <c r="T74">
        <f>IF($B74&lt;=EO9904.3!mthend,Inputs!T62,0)</f>
        <v>0</v>
      </c>
      <c r="U74">
        <f>IF($B74&lt;=EO9904.3!mthend,Inputs!U62,0)</f>
        <v>0</v>
      </c>
      <c r="V74" s="133">
        <f>IF($B74&lt;=EO9904.3!mthend,Inputs!V62,0)</f>
        <v>0</v>
      </c>
      <c r="W74" s="134">
        <f ca="1">'EO9904.3'!G79+$W$3</f>
        <v>4.8530000000000006</v>
      </c>
      <c r="X74" s="134">
        <f ca="1">'EO9904.3'!J79+$X$3</f>
        <v>3.6500000000000005E-2</v>
      </c>
      <c r="Y74" s="134">
        <v>0</v>
      </c>
      <c r="AA74" s="138">
        <f>IF($B74&lt;=EO9904.3!mthend,Inputs!AA62,0)</f>
        <v>0</v>
      </c>
      <c r="AB74">
        <f>IF($B74&lt;=EO9904.3!mthend,Inputs!AB62,0)</f>
        <v>0</v>
      </c>
      <c r="AC74">
        <f>IF($B74&lt;=EO9904.3!mthend,Inputs!AC62,0)</f>
        <v>0</v>
      </c>
      <c r="AD74" s="133">
        <f>IF($B74&lt;=EO9904.3!mthend,Inputs!AD62,0)</f>
        <v>0</v>
      </c>
      <c r="AE74" s="134">
        <f ca="1">'EO9904.M'!G79+$AE$3</f>
        <v>4.8530000000000006</v>
      </c>
      <c r="AF74" s="134">
        <f ca="1">'EO9904.M'!J79+$AF$3</f>
        <v>3.6500000000000005E-2</v>
      </c>
      <c r="AG74" s="134">
        <v>0</v>
      </c>
    </row>
    <row r="75" spans="2:33">
      <c r="B75" s="88">
        <f>'EO9904.1'!A80</f>
        <v>39083</v>
      </c>
      <c r="C75" s="138">
        <f>IF($B75&lt;=Summary!$D$10,Inputs!C63,0)</f>
        <v>0</v>
      </c>
      <c r="D75" s="135">
        <f>IF($B75&lt;=Summary!$D$10,Inputs!D63,0)</f>
        <v>0</v>
      </c>
      <c r="E75" s="136">
        <f>IF($B75&lt;=Summary!$D$10,Inputs!E63,0)</f>
        <v>0</v>
      </c>
      <c r="F75" s="136">
        <f>IF($B75&lt;=Summary!$D$10,Inputs!F63,0)</f>
        <v>0</v>
      </c>
      <c r="G75" s="145">
        <f ca="1">'EO9904.1'!G80</f>
        <v>4.8330000000000002</v>
      </c>
      <c r="H75" s="145">
        <f ca="1">'EO9904.1'!J80</f>
        <v>2.1500000000000002E-2</v>
      </c>
      <c r="I75" s="145">
        <f ca="1">'EO9904.1'!M80</f>
        <v>1.4999999999999999E-2</v>
      </c>
      <c r="K75" s="138">
        <f>IF($B75&lt;=EO9904.2!mthend,Inputs!K63,0)</f>
        <v>0</v>
      </c>
      <c r="L75" s="133">
        <f>IF($B75&lt;=EO9904.2!mthend,Inputs!L63,0)</f>
        <v>0</v>
      </c>
      <c r="M75" s="133">
        <f>IF($B75&lt;=EO9904.2!mthend,Inputs!M63,0)</f>
        <v>0</v>
      </c>
      <c r="N75" s="133">
        <f>IF($B75&lt;=EO9904.2!mthend,Inputs!N63,0)</f>
        <v>0</v>
      </c>
      <c r="O75" s="134">
        <v>0</v>
      </c>
      <c r="P75" s="134">
        <v>0</v>
      </c>
      <c r="Q75" s="134">
        <f ca="1">'EO9904.2'!M80-$Q$3</f>
        <v>7.4999999999999997E-3</v>
      </c>
      <c r="S75" s="138">
        <f>IF($B75&lt;=EO9904.3!mthend,Inputs!S63,0)</f>
        <v>0</v>
      </c>
      <c r="T75">
        <f>IF($B75&lt;=EO9904.3!mthend,Inputs!T63,0)</f>
        <v>0</v>
      </c>
      <c r="U75">
        <f>IF($B75&lt;=EO9904.3!mthend,Inputs!U63,0)</f>
        <v>0</v>
      </c>
      <c r="V75" s="133">
        <f>IF($B75&lt;=EO9904.3!mthend,Inputs!V63,0)</f>
        <v>0</v>
      </c>
      <c r="W75" s="134">
        <f ca="1">'EO9904.3'!G80+$W$3</f>
        <v>4.9130000000000003</v>
      </c>
      <c r="X75" s="134">
        <f ca="1">'EO9904.3'!J80+$X$3</f>
        <v>3.6500000000000005E-2</v>
      </c>
      <c r="Y75" s="134">
        <v>0</v>
      </c>
      <c r="AA75" s="138">
        <f>IF($B75&lt;=EO9904.3!mthend,Inputs!AA63,0)</f>
        <v>0</v>
      </c>
      <c r="AB75">
        <f>IF($B75&lt;=EO9904.3!mthend,Inputs!AB63,0)</f>
        <v>0</v>
      </c>
      <c r="AC75">
        <f>IF($B75&lt;=EO9904.3!mthend,Inputs!AC63,0)</f>
        <v>0</v>
      </c>
      <c r="AD75" s="133">
        <f>IF($B75&lt;=EO9904.3!mthend,Inputs!AD63,0)</f>
        <v>0</v>
      </c>
      <c r="AE75" s="134">
        <f ca="1">'EO9904.M'!G80+$AE$3</f>
        <v>4.9130000000000003</v>
      </c>
      <c r="AF75" s="134">
        <f ca="1">'EO9904.M'!J80+$AF$3</f>
        <v>3.6500000000000005E-2</v>
      </c>
      <c r="AG75" s="134">
        <v>0</v>
      </c>
    </row>
    <row r="76" spans="2:33">
      <c r="B76" s="88">
        <f>'EO9904.1'!A81</f>
        <v>39114</v>
      </c>
      <c r="C76" s="138">
        <f>IF($B76&lt;=Summary!$D$10,Inputs!C64,0)</f>
        <v>0</v>
      </c>
      <c r="D76" s="135">
        <f>IF($B76&lt;=Summary!$D$10,Inputs!D64,0)</f>
        <v>0</v>
      </c>
      <c r="E76" s="136">
        <f>IF($B76&lt;=Summary!$D$10,Inputs!E64,0)</f>
        <v>0</v>
      </c>
      <c r="F76" s="136">
        <f>IF($B76&lt;=Summary!$D$10,Inputs!F64,0)</f>
        <v>0</v>
      </c>
      <c r="G76" s="145">
        <f ca="1">'EO9904.1'!G81</f>
        <v>4.7130000000000001</v>
      </c>
      <c r="H76" s="145">
        <f ca="1">'EO9904.1'!J81</f>
        <v>2.1500000000000002E-2</v>
      </c>
      <c r="I76" s="145">
        <f ca="1">'EO9904.1'!M81</f>
        <v>1.4999999999999999E-2</v>
      </c>
      <c r="K76" s="138">
        <f>IF($B76&lt;=EO9904.2!mthend,Inputs!K64,0)</f>
        <v>0</v>
      </c>
      <c r="L76" s="133">
        <f>IF($B76&lt;=EO9904.2!mthend,Inputs!L64,0)</f>
        <v>0</v>
      </c>
      <c r="M76" s="133">
        <f>IF($B76&lt;=EO9904.2!mthend,Inputs!M64,0)</f>
        <v>0</v>
      </c>
      <c r="N76" s="133">
        <f>IF($B76&lt;=EO9904.2!mthend,Inputs!N64,0)</f>
        <v>0</v>
      </c>
      <c r="O76" s="134">
        <v>0</v>
      </c>
      <c r="P76" s="134">
        <v>0</v>
      </c>
      <c r="Q76" s="134">
        <f ca="1">'EO9904.2'!M81-$Q$3</f>
        <v>7.4999999999999997E-3</v>
      </c>
      <c r="S76" s="138">
        <f>IF($B76&lt;=EO9904.3!mthend,Inputs!S64,0)</f>
        <v>0</v>
      </c>
      <c r="T76">
        <f>IF($B76&lt;=EO9904.3!mthend,Inputs!T64,0)</f>
        <v>0</v>
      </c>
      <c r="U76">
        <f>IF($B76&lt;=EO9904.3!mthend,Inputs!U64,0)</f>
        <v>0</v>
      </c>
      <c r="V76" s="133">
        <f>IF($B76&lt;=EO9904.3!mthend,Inputs!V64,0)</f>
        <v>0</v>
      </c>
      <c r="W76" s="134">
        <f ca="1">'EO9904.3'!G81+$W$3</f>
        <v>4.7930000000000001</v>
      </c>
      <c r="X76" s="134">
        <f ca="1">'EO9904.3'!J81+$X$3</f>
        <v>3.6500000000000005E-2</v>
      </c>
      <c r="Y76" s="134">
        <v>0</v>
      </c>
      <c r="AA76" s="138">
        <f>IF($B76&lt;=EO9904.3!mthend,Inputs!AA64,0)</f>
        <v>0</v>
      </c>
      <c r="AB76">
        <f>IF($B76&lt;=EO9904.3!mthend,Inputs!AB64,0)</f>
        <v>0</v>
      </c>
      <c r="AC76">
        <f>IF($B76&lt;=EO9904.3!mthend,Inputs!AC64,0)</f>
        <v>0</v>
      </c>
      <c r="AD76" s="133">
        <f>IF($B76&lt;=EO9904.3!mthend,Inputs!AD64,0)</f>
        <v>0</v>
      </c>
      <c r="AE76" s="134">
        <f ca="1">'EO9904.M'!G81+$AE$3</f>
        <v>4.7930000000000001</v>
      </c>
      <c r="AF76" s="134">
        <f ca="1">'EO9904.M'!J81+$AF$3</f>
        <v>3.6500000000000005E-2</v>
      </c>
      <c r="AG76" s="134">
        <v>0</v>
      </c>
    </row>
    <row r="77" spans="2:33">
      <c r="B77" s="88">
        <f>'EO9904.1'!A82</f>
        <v>39142</v>
      </c>
      <c r="C77" s="138">
        <f>IF($B77&lt;=Summary!$D$10,Inputs!C65,0)</f>
        <v>0</v>
      </c>
      <c r="D77" s="135">
        <f>IF($B77&lt;=Summary!$D$10,Inputs!D65,0)</f>
        <v>0</v>
      </c>
      <c r="E77" s="136">
        <f>IF($B77&lt;=Summary!$D$10,Inputs!E65,0)</f>
        <v>0</v>
      </c>
      <c r="F77" s="136">
        <f>IF($B77&lt;=Summary!$D$10,Inputs!F65,0)</f>
        <v>0</v>
      </c>
      <c r="G77" s="145">
        <f ca="1">'EO9904.1'!G82</f>
        <v>4.5880000000000001</v>
      </c>
      <c r="H77" s="145">
        <f ca="1">'EO9904.1'!J82</f>
        <v>2.1500000000000002E-2</v>
      </c>
      <c r="I77" s="145">
        <f ca="1">'EO9904.1'!M82</f>
        <v>1.4999999999999999E-2</v>
      </c>
      <c r="K77" s="138">
        <f>IF($B77&lt;=EO9904.2!mthend,Inputs!K65,0)</f>
        <v>0</v>
      </c>
      <c r="L77" s="133">
        <f>IF($B77&lt;=EO9904.2!mthend,Inputs!L65,0)</f>
        <v>0</v>
      </c>
      <c r="M77" s="133">
        <f>IF($B77&lt;=EO9904.2!mthend,Inputs!M65,0)</f>
        <v>0</v>
      </c>
      <c r="N77" s="133">
        <f>IF($B77&lt;=EO9904.2!mthend,Inputs!N65,0)</f>
        <v>0</v>
      </c>
      <c r="O77" s="134">
        <v>0</v>
      </c>
      <c r="P77" s="134">
        <v>0</v>
      </c>
      <c r="Q77" s="134">
        <f ca="1">'EO9904.2'!M82-$Q$3</f>
        <v>7.4999999999999997E-3</v>
      </c>
      <c r="S77" s="138">
        <f>IF($B77&lt;=EO9904.3!mthend,Inputs!S65,0)</f>
        <v>0</v>
      </c>
      <c r="T77">
        <f>IF($B77&lt;=EO9904.3!mthend,Inputs!T65,0)</f>
        <v>0</v>
      </c>
      <c r="U77">
        <f>IF($B77&lt;=EO9904.3!mthend,Inputs!U65,0)</f>
        <v>0</v>
      </c>
      <c r="V77" s="133">
        <f>IF($B77&lt;=EO9904.3!mthend,Inputs!V65,0)</f>
        <v>0</v>
      </c>
      <c r="W77" s="134">
        <f ca="1">'EO9904.3'!G82+$W$3</f>
        <v>4.6680000000000001</v>
      </c>
      <c r="X77" s="134">
        <f ca="1">'EO9904.3'!J82+$X$3</f>
        <v>3.6500000000000005E-2</v>
      </c>
      <c r="Y77" s="134">
        <v>0</v>
      </c>
      <c r="AA77" s="138">
        <f>IF($B77&lt;=EO9904.3!mthend,Inputs!AA65,0)</f>
        <v>0</v>
      </c>
      <c r="AB77">
        <f>IF($B77&lt;=EO9904.3!mthend,Inputs!AB65,0)</f>
        <v>0</v>
      </c>
      <c r="AC77">
        <f>IF($B77&lt;=EO9904.3!mthend,Inputs!AC65,0)</f>
        <v>0</v>
      </c>
      <c r="AD77" s="133">
        <f>IF($B77&lt;=EO9904.3!mthend,Inputs!AD65,0)</f>
        <v>0</v>
      </c>
      <c r="AE77" s="134">
        <f ca="1">'EO9904.M'!G82+$AE$3</f>
        <v>4.6680000000000001</v>
      </c>
      <c r="AF77" s="134">
        <f ca="1">'EO9904.M'!J82+$AF$3</f>
        <v>3.6500000000000005E-2</v>
      </c>
      <c r="AG77" s="134">
        <v>0</v>
      </c>
    </row>
    <row r="78" spans="2:33">
      <c r="B78" s="88">
        <f>'EO9904.1'!A83</f>
        <v>39173</v>
      </c>
      <c r="C78" s="138">
        <f>IF($B78&lt;=Summary!$D$10,Inputs!C66,0)</f>
        <v>0</v>
      </c>
      <c r="D78" s="135">
        <f>IF($B78&lt;=Summary!$D$10,Inputs!D66,0)</f>
        <v>0</v>
      </c>
      <c r="E78" s="136">
        <f>IF($B78&lt;=Summary!$D$10,Inputs!E66,0)</f>
        <v>0</v>
      </c>
      <c r="F78" s="136">
        <f>IF($B78&lt;=Summary!$D$10,Inputs!F66,0)</f>
        <v>0</v>
      </c>
      <c r="G78" s="145">
        <f ca="1">'EO9904.1'!G83</f>
        <v>4.4580000000000002</v>
      </c>
      <c r="H78" s="145">
        <f ca="1">'EO9904.1'!J83</f>
        <v>1.3000000000000001E-2</v>
      </c>
      <c r="I78" s="145">
        <f ca="1">'EO9904.1'!M83</f>
        <v>0.01</v>
      </c>
      <c r="K78" s="138">
        <f>IF($B78&lt;=EO9904.2!mthend,Inputs!K66,0)</f>
        <v>0</v>
      </c>
      <c r="L78" s="133">
        <f>IF($B78&lt;=EO9904.2!mthend,Inputs!L66,0)</f>
        <v>0</v>
      </c>
      <c r="M78" s="133">
        <f>IF($B78&lt;=EO9904.2!mthend,Inputs!M66,0)</f>
        <v>0</v>
      </c>
      <c r="N78" s="133">
        <f>IF($B78&lt;=EO9904.2!mthend,Inputs!N66,0)</f>
        <v>0</v>
      </c>
      <c r="O78" s="134">
        <v>0</v>
      </c>
      <c r="P78" s="134">
        <v>0</v>
      </c>
      <c r="Q78" s="134">
        <f ca="1">'EO9904.2'!M83-$Q$3</f>
        <v>2.5000000000000005E-3</v>
      </c>
      <c r="S78" s="138">
        <f>IF($B78&lt;=EO9904.3!mthend,Inputs!S66,0)</f>
        <v>0</v>
      </c>
      <c r="T78">
        <f>IF($B78&lt;=EO9904.3!mthend,Inputs!T66,0)</f>
        <v>0</v>
      </c>
      <c r="U78">
        <f>IF($B78&lt;=EO9904.3!mthend,Inputs!U66,0)</f>
        <v>0</v>
      </c>
      <c r="V78" s="133">
        <f>IF($B78&lt;=EO9904.3!mthend,Inputs!V66,0)</f>
        <v>0</v>
      </c>
      <c r="W78" s="134">
        <f ca="1">'EO9904.3'!G83+$W$3</f>
        <v>4.5380000000000003</v>
      </c>
      <c r="X78" s="134">
        <f ca="1">'EO9904.3'!J83+$X$3</f>
        <v>2.8000000000000001E-2</v>
      </c>
      <c r="Y78" s="134">
        <v>0</v>
      </c>
      <c r="AA78" s="138">
        <f>IF($B78&lt;=EO9904.3!mthend,Inputs!AA66,0)</f>
        <v>0</v>
      </c>
      <c r="AB78">
        <f>IF($B78&lt;=EO9904.3!mthend,Inputs!AB66,0)</f>
        <v>0</v>
      </c>
      <c r="AC78">
        <f>IF($B78&lt;=EO9904.3!mthend,Inputs!AC66,0)</f>
        <v>0</v>
      </c>
      <c r="AD78" s="133">
        <f>IF($B78&lt;=EO9904.3!mthend,Inputs!AD66,0)</f>
        <v>0</v>
      </c>
      <c r="AE78" s="134">
        <f ca="1">'EO9904.M'!G83+$AE$3</f>
        <v>4.5380000000000003</v>
      </c>
      <c r="AF78" s="134">
        <f ca="1">'EO9904.M'!J83+$AF$3</f>
        <v>2.8000000000000001E-2</v>
      </c>
      <c r="AG78" s="134">
        <v>0</v>
      </c>
    </row>
    <row r="79" spans="2:33">
      <c r="B79" s="88">
        <f>'EO9904.1'!A84</f>
        <v>39203</v>
      </c>
      <c r="C79" s="138">
        <f>IF($B79&lt;=Summary!$D$10,Inputs!C67,0)</f>
        <v>0</v>
      </c>
      <c r="D79" s="135">
        <f>IF($B79&lt;=Summary!$D$10,Inputs!D67,0)</f>
        <v>0</v>
      </c>
      <c r="E79" s="136">
        <f>IF($B79&lt;=Summary!$D$10,Inputs!E67,0)</f>
        <v>0</v>
      </c>
      <c r="F79" s="136">
        <f>IF($B79&lt;=Summary!$D$10,Inputs!F67,0)</f>
        <v>0</v>
      </c>
      <c r="G79" s="145">
        <f ca="1">'EO9904.1'!G84</f>
        <v>4.4480000000000004</v>
      </c>
      <c r="H79" s="145">
        <f ca="1">'EO9904.1'!J84</f>
        <v>1.3000000000000001E-2</v>
      </c>
      <c r="I79" s="145">
        <f ca="1">'EO9904.1'!M84</f>
        <v>0.01</v>
      </c>
      <c r="K79" s="138">
        <f>IF($B79&lt;=EO9904.2!mthend,Inputs!K67,0)</f>
        <v>0</v>
      </c>
      <c r="L79" s="133">
        <f>IF($B79&lt;=EO9904.2!mthend,Inputs!L67,0)</f>
        <v>0</v>
      </c>
      <c r="M79" s="133">
        <f>IF($B79&lt;=EO9904.2!mthend,Inputs!M67,0)</f>
        <v>0</v>
      </c>
      <c r="N79" s="133">
        <f>IF($B79&lt;=EO9904.2!mthend,Inputs!N67,0)</f>
        <v>0</v>
      </c>
      <c r="O79" s="134">
        <v>0</v>
      </c>
      <c r="P79" s="134">
        <v>0</v>
      </c>
      <c r="Q79" s="134">
        <f ca="1">'EO9904.2'!M84-$Q$3</f>
        <v>2.5000000000000005E-3</v>
      </c>
      <c r="S79" s="138">
        <f>IF($B79&lt;=EO9904.3!mthend,Inputs!S67,0)</f>
        <v>0</v>
      </c>
      <c r="T79">
        <f>IF($B79&lt;=EO9904.3!mthend,Inputs!T67,0)</f>
        <v>0</v>
      </c>
      <c r="U79">
        <f>IF($B79&lt;=EO9904.3!mthend,Inputs!U67,0)</f>
        <v>0</v>
      </c>
      <c r="V79" s="133">
        <f>IF($B79&lt;=EO9904.3!mthend,Inputs!V67,0)</f>
        <v>0</v>
      </c>
      <c r="W79" s="134">
        <f ca="1">'EO9904.3'!G84+$W$3</f>
        <v>4.5280000000000005</v>
      </c>
      <c r="X79" s="134">
        <f ca="1">'EO9904.3'!J84+$X$3</f>
        <v>2.8000000000000001E-2</v>
      </c>
      <c r="Y79" s="134">
        <v>0</v>
      </c>
      <c r="AA79" s="138">
        <f>IF($B79&lt;=EO9904.3!mthend,Inputs!AA67,0)</f>
        <v>0</v>
      </c>
      <c r="AB79">
        <f>IF($B79&lt;=EO9904.3!mthend,Inputs!AB67,0)</f>
        <v>0</v>
      </c>
      <c r="AC79">
        <f>IF($B79&lt;=EO9904.3!mthend,Inputs!AC67,0)</f>
        <v>0</v>
      </c>
      <c r="AD79" s="133">
        <f>IF($B79&lt;=EO9904.3!mthend,Inputs!AD67,0)</f>
        <v>0</v>
      </c>
      <c r="AE79" s="134">
        <f ca="1">'EO9904.M'!G84+$AE$3</f>
        <v>4.5280000000000005</v>
      </c>
      <c r="AF79" s="134">
        <f ca="1">'EO9904.M'!J84+$AF$3</f>
        <v>2.8000000000000001E-2</v>
      </c>
      <c r="AG79" s="134">
        <v>0</v>
      </c>
    </row>
    <row r="80" spans="2:33">
      <c r="B80" s="88">
        <f>'EO9904.1'!A85</f>
        <v>39234</v>
      </c>
      <c r="C80" s="138">
        <f>IF($B80&lt;=Summary!$D$10,Inputs!C68,0)</f>
        <v>0</v>
      </c>
      <c r="D80" s="135">
        <f>IF($B80&lt;=Summary!$D$10,Inputs!D68,0)</f>
        <v>0</v>
      </c>
      <c r="E80" s="136">
        <f>IF($B80&lt;=Summary!$D$10,Inputs!E68,0)</f>
        <v>0</v>
      </c>
      <c r="F80" s="136">
        <f>IF($B80&lt;=Summary!$D$10,Inputs!F68,0)</f>
        <v>0</v>
      </c>
      <c r="G80" s="145">
        <f ca="1">'EO9904.1'!G85</f>
        <v>4.468</v>
      </c>
      <c r="H80" s="145">
        <f ca="1">'EO9904.1'!J85</f>
        <v>1.3000000000000001E-2</v>
      </c>
      <c r="I80" s="145">
        <f ca="1">'EO9904.1'!M85</f>
        <v>0.01</v>
      </c>
      <c r="K80" s="138">
        <f>IF($B80&lt;=EO9904.2!mthend,Inputs!K68,0)</f>
        <v>0</v>
      </c>
      <c r="L80" s="133">
        <f>IF($B80&lt;=EO9904.2!mthend,Inputs!L68,0)</f>
        <v>0</v>
      </c>
      <c r="M80" s="133">
        <f>IF($B80&lt;=EO9904.2!mthend,Inputs!M68,0)</f>
        <v>0</v>
      </c>
      <c r="N80" s="133">
        <f>IF($B80&lt;=EO9904.2!mthend,Inputs!N68,0)</f>
        <v>0</v>
      </c>
      <c r="O80" s="134">
        <v>0</v>
      </c>
      <c r="P80" s="134">
        <v>0</v>
      </c>
      <c r="Q80" s="134">
        <f ca="1">'EO9904.2'!M85-$Q$3</f>
        <v>2.5000000000000005E-3</v>
      </c>
      <c r="S80" s="138">
        <f>IF($B80&lt;=EO9904.3!mthend,Inputs!S68,0)</f>
        <v>0</v>
      </c>
      <c r="T80">
        <f>IF($B80&lt;=EO9904.3!mthend,Inputs!T68,0)</f>
        <v>0</v>
      </c>
      <c r="U80">
        <f>IF($B80&lt;=EO9904.3!mthend,Inputs!U68,0)</f>
        <v>0</v>
      </c>
      <c r="V80" s="133">
        <f>IF($B80&lt;=EO9904.3!mthend,Inputs!V68,0)</f>
        <v>0</v>
      </c>
      <c r="W80" s="134">
        <f ca="1">'EO9904.3'!G85+$W$3</f>
        <v>4.548</v>
      </c>
      <c r="X80" s="134">
        <f ca="1">'EO9904.3'!J85+$X$3</f>
        <v>2.8000000000000001E-2</v>
      </c>
      <c r="Y80" s="134">
        <v>0</v>
      </c>
      <c r="AA80" s="138">
        <f>IF($B80&lt;=EO9904.3!mthend,Inputs!AA68,0)</f>
        <v>0</v>
      </c>
      <c r="AB80">
        <f>IF($B80&lt;=EO9904.3!mthend,Inputs!AB68,0)</f>
        <v>0</v>
      </c>
      <c r="AC80">
        <f>IF($B80&lt;=EO9904.3!mthend,Inputs!AC68,0)</f>
        <v>0</v>
      </c>
      <c r="AD80" s="133">
        <f>IF($B80&lt;=EO9904.3!mthend,Inputs!AD68,0)</f>
        <v>0</v>
      </c>
      <c r="AE80" s="134">
        <f ca="1">'EO9904.M'!G85+$AE$3</f>
        <v>4.548</v>
      </c>
      <c r="AF80" s="134">
        <f ca="1">'EO9904.M'!J85+$AF$3</f>
        <v>2.8000000000000001E-2</v>
      </c>
      <c r="AG80" s="134">
        <v>0</v>
      </c>
    </row>
    <row r="81" spans="2:33">
      <c r="B81" s="88">
        <f>'EO9904.1'!A86</f>
        <v>39264</v>
      </c>
      <c r="C81" s="138">
        <f>IF($B81&lt;=Summary!$D$10,Inputs!C69,0)</f>
        <v>0</v>
      </c>
      <c r="D81" s="135">
        <f>IF($B81&lt;=Summary!$D$10,Inputs!D69,0)</f>
        <v>0</v>
      </c>
      <c r="E81" s="136">
        <f>IF($B81&lt;=Summary!$D$10,Inputs!E69,0)</f>
        <v>0</v>
      </c>
      <c r="F81" s="136">
        <f>IF($B81&lt;=Summary!$D$10,Inputs!F69,0)</f>
        <v>0</v>
      </c>
      <c r="G81" s="145">
        <f ca="1">'EO9904.1'!G86</f>
        <v>4.4889999999999999</v>
      </c>
      <c r="H81" s="145">
        <f ca="1">'EO9904.1'!J86</f>
        <v>1.3000000000000001E-2</v>
      </c>
      <c r="I81" s="145">
        <f ca="1">'EO9904.1'!M86</f>
        <v>0.01</v>
      </c>
      <c r="K81" s="138">
        <f>IF($B81&lt;=EO9904.2!mthend,Inputs!K69,0)</f>
        <v>0</v>
      </c>
      <c r="L81" s="133">
        <f>IF($B81&lt;=EO9904.2!mthend,Inputs!L69,0)</f>
        <v>0</v>
      </c>
      <c r="M81" s="133">
        <f>IF($B81&lt;=EO9904.2!mthend,Inputs!M69,0)</f>
        <v>0</v>
      </c>
      <c r="N81" s="133">
        <f>IF($B81&lt;=EO9904.2!mthend,Inputs!N69,0)</f>
        <v>0</v>
      </c>
      <c r="O81" s="134">
        <v>0</v>
      </c>
      <c r="P81" s="134">
        <v>0</v>
      </c>
      <c r="Q81" s="134">
        <f ca="1">'EO9904.2'!M86-$Q$3</f>
        <v>2.5000000000000005E-3</v>
      </c>
      <c r="S81" s="138">
        <f>IF($B81&lt;=EO9904.3!mthend,Inputs!S69,0)</f>
        <v>0</v>
      </c>
      <c r="T81">
        <f>IF($B81&lt;=EO9904.3!mthend,Inputs!T69,0)</f>
        <v>0</v>
      </c>
      <c r="U81">
        <f>IF($B81&lt;=EO9904.3!mthend,Inputs!U69,0)</f>
        <v>0</v>
      </c>
      <c r="V81" s="133">
        <f>IF($B81&lt;=EO9904.3!mthend,Inputs!V69,0)</f>
        <v>0</v>
      </c>
      <c r="W81" s="134">
        <f ca="1">'EO9904.3'!G86+$W$3</f>
        <v>4.569</v>
      </c>
      <c r="X81" s="134">
        <f ca="1">'EO9904.3'!J86+$X$3</f>
        <v>2.8000000000000001E-2</v>
      </c>
      <c r="Y81" s="134">
        <v>0</v>
      </c>
      <c r="AA81" s="138">
        <f>IF($B81&lt;=EO9904.3!mthend,Inputs!AA69,0)</f>
        <v>0</v>
      </c>
      <c r="AB81">
        <f>IF($B81&lt;=EO9904.3!mthend,Inputs!AB69,0)</f>
        <v>0</v>
      </c>
      <c r="AC81">
        <f>IF($B81&lt;=EO9904.3!mthend,Inputs!AC69,0)</f>
        <v>0</v>
      </c>
      <c r="AD81" s="133">
        <f>IF($B81&lt;=EO9904.3!mthend,Inputs!AD69,0)</f>
        <v>0</v>
      </c>
      <c r="AE81" s="134">
        <f ca="1">'EO9904.M'!G86+$AE$3</f>
        <v>4.569</v>
      </c>
      <c r="AF81" s="134">
        <f ca="1">'EO9904.M'!J86+$AF$3</f>
        <v>2.8000000000000001E-2</v>
      </c>
      <c r="AG81" s="134">
        <v>0</v>
      </c>
    </row>
    <row r="82" spans="2:33">
      <c r="B82" s="88">
        <f>'EO9904.1'!A87</f>
        <v>39295</v>
      </c>
      <c r="C82" s="138">
        <f>IF($B82&lt;=Summary!$D$10,Inputs!C70,0)</f>
        <v>0</v>
      </c>
      <c r="D82" s="135">
        <f>IF($B82&lt;=Summary!$D$10,Inputs!D70,0)</f>
        <v>0</v>
      </c>
      <c r="E82" s="136">
        <f>IF($B82&lt;=Summary!$D$10,Inputs!E70,0)</f>
        <v>0</v>
      </c>
      <c r="F82" s="136">
        <f>IF($B82&lt;=Summary!$D$10,Inputs!F70,0)</f>
        <v>0</v>
      </c>
      <c r="G82" s="145">
        <f ca="1">'EO9904.1'!G87</f>
        <v>4.5129999999999999</v>
      </c>
      <c r="H82" s="145">
        <f ca="1">'EO9904.1'!J87</f>
        <v>1.3000000000000001E-2</v>
      </c>
      <c r="I82" s="145">
        <f ca="1">'EO9904.1'!M87</f>
        <v>0.01</v>
      </c>
      <c r="K82" s="138">
        <f>IF($B82&lt;=EO9904.2!mthend,Inputs!K70,0)</f>
        <v>0</v>
      </c>
      <c r="L82" s="133">
        <f>IF($B82&lt;=EO9904.2!mthend,Inputs!L70,0)</f>
        <v>0</v>
      </c>
      <c r="M82" s="133">
        <f>IF($B82&lt;=EO9904.2!mthend,Inputs!M70,0)</f>
        <v>0</v>
      </c>
      <c r="N82" s="133">
        <f>IF($B82&lt;=EO9904.2!mthend,Inputs!N70,0)</f>
        <v>0</v>
      </c>
      <c r="O82" s="134">
        <v>0</v>
      </c>
      <c r="P82" s="134">
        <v>0</v>
      </c>
      <c r="Q82" s="134">
        <f ca="1">'EO9904.2'!M87-$Q$3</f>
        <v>2.5000000000000005E-3</v>
      </c>
      <c r="S82" s="138">
        <f>IF($B82&lt;=EO9904.3!mthend,Inputs!S70,0)</f>
        <v>0</v>
      </c>
      <c r="T82">
        <f>IF($B82&lt;=EO9904.3!mthend,Inputs!T70,0)</f>
        <v>0</v>
      </c>
      <c r="U82">
        <f>IF($B82&lt;=EO9904.3!mthend,Inputs!U70,0)</f>
        <v>0</v>
      </c>
      <c r="V82" s="133">
        <f>IF($B82&lt;=EO9904.3!mthend,Inputs!V70,0)</f>
        <v>0</v>
      </c>
      <c r="W82" s="134">
        <f ca="1">'EO9904.3'!G87+$W$3</f>
        <v>4.593</v>
      </c>
      <c r="X82" s="134">
        <f ca="1">'EO9904.3'!J87+$X$3</f>
        <v>2.8000000000000001E-2</v>
      </c>
      <c r="Y82" s="134">
        <v>0</v>
      </c>
      <c r="AA82" s="138">
        <f>IF($B82&lt;=EO9904.3!mthend,Inputs!AA70,0)</f>
        <v>0</v>
      </c>
      <c r="AB82">
        <f>IF($B82&lt;=EO9904.3!mthend,Inputs!AB70,0)</f>
        <v>0</v>
      </c>
      <c r="AC82">
        <f>IF($B82&lt;=EO9904.3!mthend,Inputs!AC70,0)</f>
        <v>0</v>
      </c>
      <c r="AD82" s="133">
        <f>IF($B82&lt;=EO9904.3!mthend,Inputs!AD70,0)</f>
        <v>0</v>
      </c>
      <c r="AE82" s="134">
        <f ca="1">'EO9904.M'!G87+$AE$3</f>
        <v>4.593</v>
      </c>
      <c r="AF82" s="134">
        <f ca="1">'EO9904.M'!J87+$AF$3</f>
        <v>2.8000000000000001E-2</v>
      </c>
      <c r="AG82" s="134">
        <v>0</v>
      </c>
    </row>
    <row r="83" spans="2:33">
      <c r="B83" s="88">
        <f>'EO9904.1'!A88</f>
        <v>39326</v>
      </c>
      <c r="C83" s="138">
        <f>IF($B83&lt;=Summary!$D$10,Inputs!C71,0)</f>
        <v>0</v>
      </c>
      <c r="D83" s="135">
        <f>IF($B83&lt;=Summary!$D$10,Inputs!D71,0)</f>
        <v>0</v>
      </c>
      <c r="E83" s="136">
        <f>IF($B83&lt;=Summary!$D$10,Inputs!E71,0)</f>
        <v>0</v>
      </c>
      <c r="F83" s="136">
        <f>IF($B83&lt;=Summary!$D$10,Inputs!F71,0)</f>
        <v>0</v>
      </c>
      <c r="G83" s="145">
        <f ca="1">'EO9904.1'!G88</f>
        <v>4.5230000000000006</v>
      </c>
      <c r="H83" s="145">
        <f ca="1">'EO9904.1'!J88</f>
        <v>1.3000000000000001E-2</v>
      </c>
      <c r="I83" s="145">
        <f ca="1">'EO9904.1'!M88</f>
        <v>0.01</v>
      </c>
      <c r="K83" s="138">
        <f>IF($B83&lt;=EO9904.2!mthend,Inputs!K71,0)</f>
        <v>0</v>
      </c>
      <c r="L83" s="133">
        <f>IF($B83&lt;=EO9904.2!mthend,Inputs!L71,0)</f>
        <v>0</v>
      </c>
      <c r="M83" s="133">
        <f>IF($B83&lt;=EO9904.2!mthend,Inputs!M71,0)</f>
        <v>0</v>
      </c>
      <c r="N83" s="133">
        <f>IF($B83&lt;=EO9904.2!mthend,Inputs!N71,0)</f>
        <v>0</v>
      </c>
      <c r="O83" s="134">
        <v>0</v>
      </c>
      <c r="P83" s="134">
        <v>0</v>
      </c>
      <c r="Q83" s="134">
        <f ca="1">'EO9904.2'!M88-$Q$3</f>
        <v>2.5000000000000005E-3</v>
      </c>
      <c r="S83" s="138">
        <f>IF($B83&lt;=EO9904.3!mthend,Inputs!S71,0)</f>
        <v>0</v>
      </c>
      <c r="T83">
        <f>IF($B83&lt;=EO9904.3!mthend,Inputs!T71,0)</f>
        <v>0</v>
      </c>
      <c r="U83">
        <f>IF($B83&lt;=EO9904.3!mthend,Inputs!U71,0)</f>
        <v>0</v>
      </c>
      <c r="V83" s="133">
        <f>IF($B83&lt;=EO9904.3!mthend,Inputs!V71,0)</f>
        <v>0</v>
      </c>
      <c r="W83" s="134">
        <f ca="1">'EO9904.3'!G88+$W$3</f>
        <v>4.6030000000000006</v>
      </c>
      <c r="X83" s="134">
        <f ca="1">'EO9904.3'!J88+$X$3</f>
        <v>2.8000000000000001E-2</v>
      </c>
      <c r="Y83" s="134">
        <v>0</v>
      </c>
      <c r="AA83" s="138">
        <f>IF($B83&lt;=EO9904.3!mthend,Inputs!AA71,0)</f>
        <v>0</v>
      </c>
      <c r="AB83">
        <f>IF($B83&lt;=EO9904.3!mthend,Inputs!AB71,0)</f>
        <v>0</v>
      </c>
      <c r="AC83">
        <f>IF($B83&lt;=EO9904.3!mthend,Inputs!AC71,0)</f>
        <v>0</v>
      </c>
      <c r="AD83" s="133">
        <f>IF($B83&lt;=EO9904.3!mthend,Inputs!AD71,0)</f>
        <v>0</v>
      </c>
      <c r="AE83" s="134">
        <f ca="1">'EO9904.M'!G88+$AE$3</f>
        <v>4.6030000000000006</v>
      </c>
      <c r="AF83" s="134">
        <f ca="1">'EO9904.M'!J88+$AF$3</f>
        <v>2.8000000000000001E-2</v>
      </c>
      <c r="AG83" s="134">
        <v>0</v>
      </c>
    </row>
    <row r="84" spans="2:33">
      <c r="B84" s="88">
        <f>'EO9904.1'!A89</f>
        <v>39356</v>
      </c>
      <c r="C84" s="138">
        <f>IF($B84&lt;=Summary!$D$10,Inputs!C72,0)</f>
        <v>0</v>
      </c>
      <c r="D84" s="135">
        <f>IF($B84&lt;=Summary!$D$10,Inputs!D72,0)</f>
        <v>0</v>
      </c>
      <c r="E84" s="136">
        <f>IF($B84&lt;=Summary!$D$10,Inputs!E72,0)</f>
        <v>0</v>
      </c>
      <c r="F84" s="136">
        <f>IF($B84&lt;=Summary!$D$10,Inputs!F72,0)</f>
        <v>0</v>
      </c>
      <c r="G84" s="145">
        <f ca="1">'EO9904.1'!G89</f>
        <v>4.5529999999999999</v>
      </c>
      <c r="H84" s="145">
        <f ca="1">'EO9904.1'!J89</f>
        <v>1.3000000000000001E-2</v>
      </c>
      <c r="I84" s="145">
        <f ca="1">'EO9904.1'!M89</f>
        <v>0.01</v>
      </c>
      <c r="K84" s="138">
        <f>IF($B84&lt;=EO9904.2!mthend,Inputs!K72,0)</f>
        <v>0</v>
      </c>
      <c r="L84" s="133">
        <f>IF($B84&lt;=EO9904.2!mthend,Inputs!L72,0)</f>
        <v>0</v>
      </c>
      <c r="M84" s="133">
        <f>IF($B84&lt;=EO9904.2!mthend,Inputs!M72,0)</f>
        <v>0</v>
      </c>
      <c r="N84" s="133">
        <f>IF($B84&lt;=EO9904.2!mthend,Inputs!N72,0)</f>
        <v>0</v>
      </c>
      <c r="O84" s="134">
        <v>0</v>
      </c>
      <c r="P84" s="134">
        <v>0</v>
      </c>
      <c r="Q84" s="134">
        <f ca="1">'EO9904.2'!M89-$Q$3</f>
        <v>2.5000000000000005E-3</v>
      </c>
      <c r="S84" s="138">
        <f>IF($B84&lt;=EO9904.3!mthend,Inputs!S72,0)</f>
        <v>0</v>
      </c>
      <c r="T84">
        <f>IF($B84&lt;=EO9904.3!mthend,Inputs!T72,0)</f>
        <v>0</v>
      </c>
      <c r="U84">
        <f>IF($B84&lt;=EO9904.3!mthend,Inputs!U72,0)</f>
        <v>0</v>
      </c>
      <c r="V84" s="133">
        <f>IF($B84&lt;=EO9904.3!mthend,Inputs!V72,0)</f>
        <v>0</v>
      </c>
      <c r="W84" s="134">
        <f ca="1">'EO9904.3'!G89+$W$3</f>
        <v>4.633</v>
      </c>
      <c r="X84" s="134">
        <f ca="1">'EO9904.3'!J89+$X$3</f>
        <v>2.8000000000000001E-2</v>
      </c>
      <c r="Y84" s="134">
        <v>0</v>
      </c>
      <c r="AA84" s="138">
        <f>IF($B84&lt;=EO9904.3!mthend,Inputs!AA72,0)</f>
        <v>0</v>
      </c>
      <c r="AB84">
        <f>IF($B84&lt;=EO9904.3!mthend,Inputs!AB72,0)</f>
        <v>0</v>
      </c>
      <c r="AC84">
        <f>IF($B84&lt;=EO9904.3!mthend,Inputs!AC72,0)</f>
        <v>0</v>
      </c>
      <c r="AD84" s="133">
        <f>IF($B84&lt;=EO9904.3!mthend,Inputs!AD72,0)</f>
        <v>0</v>
      </c>
      <c r="AE84" s="134">
        <f ca="1">'EO9904.M'!G89+$AE$3</f>
        <v>4.633</v>
      </c>
      <c r="AF84" s="134">
        <f ca="1">'EO9904.M'!J89+$AF$3</f>
        <v>2.8000000000000001E-2</v>
      </c>
      <c r="AG84" s="134">
        <v>0</v>
      </c>
    </row>
    <row r="85" spans="2:33">
      <c r="B85" s="88">
        <f>'EO9904.1'!A90</f>
        <v>39387</v>
      </c>
      <c r="C85" s="138">
        <f>IF($B85&lt;=Summary!$D$10,Inputs!C73,0)</f>
        <v>0</v>
      </c>
      <c r="D85" s="135">
        <f>IF($B85&lt;=Summary!$D$10,Inputs!D73,0)</f>
        <v>0</v>
      </c>
      <c r="E85" s="136">
        <f>IF($B85&lt;=Summary!$D$10,Inputs!E73,0)</f>
        <v>0</v>
      </c>
      <c r="F85" s="136">
        <f>IF($B85&lt;=Summary!$D$10,Inputs!F73,0)</f>
        <v>0</v>
      </c>
      <c r="G85" s="145">
        <f ca="1">'EO9904.1'!G90</f>
        <v>4.6930000000000005</v>
      </c>
      <c r="H85" s="145">
        <f ca="1">'EO9904.1'!J90</f>
        <v>2.2499999999999999E-2</v>
      </c>
      <c r="I85" s="145">
        <f ca="1">'EO9904.1'!M90</f>
        <v>1.4999999999999999E-2</v>
      </c>
      <c r="K85" s="138">
        <f>IF($B85&lt;=EO9904.2!mthend,Inputs!K73,0)</f>
        <v>0</v>
      </c>
      <c r="L85" s="133">
        <f>IF($B85&lt;=EO9904.2!mthend,Inputs!L73,0)</f>
        <v>0</v>
      </c>
      <c r="M85" s="133">
        <f>IF($B85&lt;=EO9904.2!mthend,Inputs!M73,0)</f>
        <v>0</v>
      </c>
      <c r="N85" s="133">
        <f>IF($B85&lt;=EO9904.2!mthend,Inputs!N73,0)</f>
        <v>0</v>
      </c>
      <c r="O85" s="134">
        <v>0</v>
      </c>
      <c r="P85" s="134">
        <v>0</v>
      </c>
      <c r="Q85" s="134">
        <f ca="1">'EO9904.2'!M90-$Q$3</f>
        <v>7.4999999999999997E-3</v>
      </c>
      <c r="S85" s="138">
        <f>IF($B85&lt;=EO9904.3!mthend,Inputs!S73,0)</f>
        <v>0</v>
      </c>
      <c r="T85">
        <f>IF($B85&lt;=EO9904.3!mthend,Inputs!T73,0)</f>
        <v>0</v>
      </c>
      <c r="U85">
        <f>IF($B85&lt;=EO9904.3!mthend,Inputs!U73,0)</f>
        <v>0</v>
      </c>
      <c r="V85" s="133">
        <f>IF($B85&lt;=EO9904.3!mthend,Inputs!V73,0)</f>
        <v>0</v>
      </c>
      <c r="W85" s="134">
        <f ca="1">'EO9904.3'!G90+$W$3</f>
        <v>4.7730000000000006</v>
      </c>
      <c r="X85" s="134">
        <f ca="1">'EO9904.3'!J90+$X$3</f>
        <v>3.7499999999999999E-2</v>
      </c>
      <c r="Y85" s="134">
        <v>0</v>
      </c>
      <c r="AA85" s="138">
        <f>IF($B85&lt;=EO9904.3!mthend,Inputs!AA73,0)</f>
        <v>0</v>
      </c>
      <c r="AB85">
        <f>IF($B85&lt;=EO9904.3!mthend,Inputs!AB73,0)</f>
        <v>0</v>
      </c>
      <c r="AC85">
        <f>IF($B85&lt;=EO9904.3!mthend,Inputs!AC73,0)</f>
        <v>0</v>
      </c>
      <c r="AD85" s="133">
        <f>IF($B85&lt;=EO9904.3!mthend,Inputs!AD73,0)</f>
        <v>0</v>
      </c>
      <c r="AE85" s="134">
        <f ca="1">'EO9904.M'!G90+$AE$3</f>
        <v>4.7730000000000006</v>
      </c>
      <c r="AF85" s="134">
        <f ca="1">'EO9904.M'!J90+$AF$3</f>
        <v>3.7499999999999999E-2</v>
      </c>
      <c r="AG85" s="134">
        <v>0</v>
      </c>
    </row>
    <row r="86" spans="2:33">
      <c r="B86" s="88">
        <f>'EO9904.1'!A91</f>
        <v>39417</v>
      </c>
      <c r="C86" s="138">
        <f>IF($B86&lt;=Summary!$D$10,Inputs!C74,0)</f>
        <v>0</v>
      </c>
      <c r="D86" s="135">
        <f>IF($B86&lt;=Summary!$D$10,Inputs!D74,0)</f>
        <v>0</v>
      </c>
      <c r="E86" s="136">
        <f>IF($B86&lt;=Summary!$D$10,Inputs!E74,0)</f>
        <v>0</v>
      </c>
      <c r="F86" s="136">
        <f>IF($B86&lt;=Summary!$D$10,Inputs!F74,0)</f>
        <v>0</v>
      </c>
      <c r="G86" s="145">
        <f ca="1">'EO9904.1'!G91</f>
        <v>4.8330000000000002</v>
      </c>
      <c r="H86" s="145">
        <f ca="1">'EO9904.1'!J91</f>
        <v>2.2499999999999999E-2</v>
      </c>
      <c r="I86" s="145">
        <f ca="1">'EO9904.1'!M91</f>
        <v>1.4999999999999999E-2</v>
      </c>
      <c r="K86" s="138">
        <f>IF($B86&lt;=EO9904.2!mthend,Inputs!K74,0)</f>
        <v>0</v>
      </c>
      <c r="L86" s="133">
        <f>IF($B86&lt;=EO9904.2!mthend,Inputs!L74,0)</f>
        <v>0</v>
      </c>
      <c r="M86" s="133">
        <f>IF($B86&lt;=EO9904.2!mthend,Inputs!M74,0)</f>
        <v>0</v>
      </c>
      <c r="N86" s="133">
        <f>IF($B86&lt;=EO9904.2!mthend,Inputs!N74,0)</f>
        <v>0</v>
      </c>
      <c r="O86" s="134">
        <v>0</v>
      </c>
      <c r="P86" s="134">
        <v>0</v>
      </c>
      <c r="Q86" s="134">
        <f ca="1">'EO9904.2'!M91-$Q$3</f>
        <v>7.4999999999999997E-3</v>
      </c>
      <c r="S86" s="138">
        <f>IF($B86&lt;=EO9904.3!mthend,Inputs!S74,0)</f>
        <v>0</v>
      </c>
      <c r="T86">
        <f>IF($B86&lt;=EO9904.3!mthend,Inputs!T74,0)</f>
        <v>0</v>
      </c>
      <c r="U86">
        <f>IF($B86&lt;=EO9904.3!mthend,Inputs!U74,0)</f>
        <v>0</v>
      </c>
      <c r="V86" s="133">
        <f>IF($B86&lt;=EO9904.3!mthend,Inputs!V74,0)</f>
        <v>0</v>
      </c>
      <c r="W86" s="134">
        <f ca="1">'EO9904.3'!G91+$W$3</f>
        <v>4.9130000000000003</v>
      </c>
      <c r="X86" s="134">
        <f ca="1">'EO9904.3'!J91+$X$3</f>
        <v>3.7499999999999999E-2</v>
      </c>
      <c r="Y86" s="134">
        <v>0</v>
      </c>
      <c r="AA86" s="138">
        <f>IF($B86&lt;=EO9904.3!mthend,Inputs!AA74,0)</f>
        <v>0</v>
      </c>
      <c r="AB86">
        <f>IF($B86&lt;=EO9904.3!mthend,Inputs!AB74,0)</f>
        <v>0</v>
      </c>
      <c r="AC86">
        <f>IF($B86&lt;=EO9904.3!mthend,Inputs!AC74,0)</f>
        <v>0</v>
      </c>
      <c r="AD86" s="133">
        <f>IF($B86&lt;=EO9904.3!mthend,Inputs!AD74,0)</f>
        <v>0</v>
      </c>
      <c r="AE86" s="134">
        <f ca="1">'EO9904.M'!G91+$AE$3</f>
        <v>4.9130000000000003</v>
      </c>
      <c r="AF86" s="134">
        <f ca="1">'EO9904.M'!J91+$AF$3</f>
        <v>3.7499999999999999E-2</v>
      </c>
      <c r="AG86" s="134">
        <v>0</v>
      </c>
    </row>
    <row r="87" spans="2:33">
      <c r="B87" s="88">
        <f>'EO9904.1'!A92</f>
        <v>39448</v>
      </c>
      <c r="C87" s="138">
        <f>IF($B87&lt;=Summary!$D$10,Inputs!C75,0)</f>
        <v>0</v>
      </c>
      <c r="D87" s="135">
        <f>IF($B87&lt;=Summary!$D$10,Inputs!D75,0)</f>
        <v>0</v>
      </c>
      <c r="E87" s="136">
        <f>IF($B87&lt;=Summary!$D$10,Inputs!E75,0)</f>
        <v>0</v>
      </c>
      <c r="F87" s="136">
        <f>IF($B87&lt;=Summary!$D$10,Inputs!F75,0)</f>
        <v>0</v>
      </c>
      <c r="G87" s="145">
        <f ca="1">'EO9904.1'!G92</f>
        <v>4.8980000000000006</v>
      </c>
      <c r="H87" s="145">
        <f ca="1">'EO9904.1'!J92</f>
        <v>2.2499999999999999E-2</v>
      </c>
      <c r="I87" s="145">
        <f ca="1">'EO9904.1'!M92</f>
        <v>1.4999999999999999E-2</v>
      </c>
      <c r="K87" s="138">
        <f>IF($B87&lt;=EO9904.2!mthend,Inputs!K75,0)</f>
        <v>0</v>
      </c>
      <c r="L87" s="133">
        <f>IF($B87&lt;=EO9904.2!mthend,Inputs!L75,0)</f>
        <v>0</v>
      </c>
      <c r="M87" s="133">
        <f>IF($B87&lt;=EO9904.2!mthend,Inputs!M75,0)</f>
        <v>0</v>
      </c>
      <c r="N87" s="133">
        <f>IF($B87&lt;=EO9904.2!mthend,Inputs!N75,0)</f>
        <v>0</v>
      </c>
      <c r="O87" s="134">
        <v>0</v>
      </c>
      <c r="P87" s="134">
        <v>0</v>
      </c>
      <c r="Q87" s="134">
        <f ca="1">'EO9904.2'!M92-$Q$3</f>
        <v>7.4999999999999997E-3</v>
      </c>
      <c r="S87" s="138">
        <f>IF($B87&lt;=EO9904.3!mthend,Inputs!S75,0)</f>
        <v>0</v>
      </c>
      <c r="T87">
        <f>IF($B87&lt;=EO9904.3!mthend,Inputs!T75,0)</f>
        <v>0</v>
      </c>
      <c r="U87">
        <f>IF($B87&lt;=EO9904.3!mthend,Inputs!U75,0)</f>
        <v>0</v>
      </c>
      <c r="V87" s="133">
        <f>IF($B87&lt;=EO9904.3!mthend,Inputs!V75,0)</f>
        <v>0</v>
      </c>
      <c r="W87" s="134">
        <f ca="1">'EO9904.3'!G92+$W$3</f>
        <v>4.9780000000000006</v>
      </c>
      <c r="X87" s="134">
        <f ca="1">'EO9904.3'!J92+$X$3</f>
        <v>3.7499999999999999E-2</v>
      </c>
      <c r="Y87" s="134">
        <v>0</v>
      </c>
      <c r="AA87" s="138">
        <f>IF($B87&lt;=EO9904.3!mthend,Inputs!AA75,0)</f>
        <v>0</v>
      </c>
      <c r="AB87">
        <f>IF($B87&lt;=EO9904.3!mthend,Inputs!AB75,0)</f>
        <v>0</v>
      </c>
      <c r="AC87">
        <f>IF($B87&lt;=EO9904.3!mthend,Inputs!AC75,0)</f>
        <v>0</v>
      </c>
      <c r="AD87" s="133">
        <f>IF($B87&lt;=EO9904.3!mthend,Inputs!AD75,0)</f>
        <v>0</v>
      </c>
      <c r="AE87" s="134">
        <f ca="1">'EO9904.M'!G92+$AE$3</f>
        <v>4.9780000000000006</v>
      </c>
      <c r="AF87" s="134">
        <f ca="1">'EO9904.M'!J92+$AF$3</f>
        <v>3.7499999999999999E-2</v>
      </c>
      <c r="AG87" s="134">
        <v>0</v>
      </c>
    </row>
    <row r="88" spans="2:33">
      <c r="B88" s="88">
        <f>'EO9904.1'!A93</f>
        <v>39479</v>
      </c>
      <c r="C88" s="138">
        <f>IF($B88&lt;=Summary!$D$10,Inputs!C76,0)</f>
        <v>0</v>
      </c>
      <c r="D88" s="135">
        <f>IF($B88&lt;=Summary!$D$10,Inputs!D76,0)</f>
        <v>0</v>
      </c>
      <c r="E88" s="136">
        <f>IF($B88&lt;=Summary!$D$10,Inputs!E76,0)</f>
        <v>0</v>
      </c>
      <c r="F88" s="136">
        <f>IF($B88&lt;=Summary!$D$10,Inputs!F76,0)</f>
        <v>0</v>
      </c>
      <c r="G88" s="145">
        <f ca="1">'EO9904.1'!G93</f>
        <v>4.7780000000000005</v>
      </c>
      <c r="H88" s="145">
        <f ca="1">'EO9904.1'!J93</f>
        <v>2.2499999999999999E-2</v>
      </c>
      <c r="I88" s="145">
        <f ca="1">'EO9904.1'!M93</f>
        <v>1.4999999999999999E-2</v>
      </c>
      <c r="K88" s="138">
        <f>IF($B88&lt;=EO9904.2!mthend,Inputs!K76,0)</f>
        <v>0</v>
      </c>
      <c r="L88" s="133">
        <f>IF($B88&lt;=EO9904.2!mthend,Inputs!L76,0)</f>
        <v>0</v>
      </c>
      <c r="M88" s="133">
        <f>IF($B88&lt;=EO9904.2!mthend,Inputs!M76,0)</f>
        <v>0</v>
      </c>
      <c r="N88" s="133">
        <f>IF($B88&lt;=EO9904.2!mthend,Inputs!N76,0)</f>
        <v>0</v>
      </c>
      <c r="O88" s="134">
        <v>0</v>
      </c>
      <c r="P88" s="134">
        <v>0</v>
      </c>
      <c r="Q88" s="134">
        <f ca="1">'EO9904.2'!M93-$Q$3</f>
        <v>7.4999999999999997E-3</v>
      </c>
      <c r="S88" s="138">
        <f>IF($B88&lt;=EO9904.3!mthend,Inputs!S76,0)</f>
        <v>0</v>
      </c>
      <c r="T88">
        <f>IF($B88&lt;=EO9904.3!mthend,Inputs!T76,0)</f>
        <v>0</v>
      </c>
      <c r="U88">
        <f>IF($B88&lt;=EO9904.3!mthend,Inputs!U76,0)</f>
        <v>0</v>
      </c>
      <c r="V88" s="133">
        <f>IF($B88&lt;=EO9904.3!mthend,Inputs!V76,0)</f>
        <v>0</v>
      </c>
      <c r="W88" s="134">
        <f ca="1">'EO9904.3'!G93+$W$3</f>
        <v>4.8580000000000005</v>
      </c>
      <c r="X88" s="134">
        <f ca="1">'EO9904.3'!J93+$X$3</f>
        <v>3.7499999999999999E-2</v>
      </c>
      <c r="Y88" s="134">
        <v>0</v>
      </c>
      <c r="AA88" s="138">
        <f>IF($B88&lt;=EO9904.3!mthend,Inputs!AA76,0)</f>
        <v>0</v>
      </c>
      <c r="AB88">
        <f>IF($B88&lt;=EO9904.3!mthend,Inputs!AB76,0)</f>
        <v>0</v>
      </c>
      <c r="AC88">
        <f>IF($B88&lt;=EO9904.3!mthend,Inputs!AC76,0)</f>
        <v>0</v>
      </c>
      <c r="AD88" s="133">
        <f>IF($B88&lt;=EO9904.3!mthend,Inputs!AD76,0)</f>
        <v>0</v>
      </c>
      <c r="AE88" s="134">
        <f ca="1">'EO9904.M'!G93+$AE$3</f>
        <v>4.8580000000000005</v>
      </c>
      <c r="AF88" s="134">
        <f ca="1">'EO9904.M'!J93+$AF$3</f>
        <v>3.7499999999999999E-2</v>
      </c>
      <c r="AG88" s="134">
        <v>0</v>
      </c>
    </row>
    <row r="89" spans="2:33">
      <c r="B89" s="88">
        <f>'EO9904.1'!A94</f>
        <v>39508</v>
      </c>
      <c r="C89" s="138">
        <f>IF($B89&lt;=Summary!$D$10,Inputs!C77,0)</f>
        <v>0</v>
      </c>
      <c r="D89" s="135">
        <f>IF($B89&lt;=Summary!$D$10,Inputs!D77,0)</f>
        <v>0</v>
      </c>
      <c r="E89" s="136">
        <f>IF($B89&lt;=Summary!$D$10,Inputs!E77,0)</f>
        <v>0</v>
      </c>
      <c r="F89" s="136">
        <f>IF($B89&lt;=Summary!$D$10,Inputs!F77,0)</f>
        <v>0</v>
      </c>
      <c r="G89" s="145">
        <f ca="1">'EO9904.1'!G94</f>
        <v>4.6530000000000005</v>
      </c>
      <c r="H89" s="145">
        <f ca="1">'EO9904.1'!J94</f>
        <v>2.2499999999999999E-2</v>
      </c>
      <c r="I89" s="145">
        <f ca="1">'EO9904.1'!M94</f>
        <v>1.4999999999999999E-2</v>
      </c>
      <c r="K89" s="138">
        <f>IF($B89&lt;=EO9904.2!mthend,Inputs!K77,0)</f>
        <v>0</v>
      </c>
      <c r="L89" s="133">
        <f>IF($B89&lt;=EO9904.2!mthend,Inputs!L77,0)</f>
        <v>0</v>
      </c>
      <c r="M89" s="133">
        <f>IF($B89&lt;=EO9904.2!mthend,Inputs!M77,0)</f>
        <v>0</v>
      </c>
      <c r="N89" s="133">
        <f>IF($B89&lt;=EO9904.2!mthend,Inputs!N77,0)</f>
        <v>0</v>
      </c>
      <c r="O89" s="134">
        <v>0</v>
      </c>
      <c r="P89" s="134">
        <v>0</v>
      </c>
      <c r="Q89" s="134">
        <f ca="1">'EO9904.2'!M94-$Q$3</f>
        <v>7.4999999999999997E-3</v>
      </c>
      <c r="S89" s="138">
        <f>IF($B89&lt;=EO9904.3!mthend,Inputs!S77,0)</f>
        <v>0</v>
      </c>
      <c r="T89">
        <f>IF($B89&lt;=EO9904.3!mthend,Inputs!T77,0)</f>
        <v>0</v>
      </c>
      <c r="U89">
        <f>IF($B89&lt;=EO9904.3!mthend,Inputs!U77,0)</f>
        <v>0</v>
      </c>
      <c r="V89" s="133">
        <f>IF($B89&lt;=EO9904.3!mthend,Inputs!V77,0)</f>
        <v>0</v>
      </c>
      <c r="W89" s="134">
        <f ca="1">'EO9904.3'!G94+$W$3</f>
        <v>4.7330000000000005</v>
      </c>
      <c r="X89" s="134">
        <f ca="1">'EO9904.3'!J94+$X$3</f>
        <v>3.7499999999999999E-2</v>
      </c>
      <c r="Y89" s="134">
        <v>0</v>
      </c>
      <c r="AA89" s="138">
        <f>IF($B89&lt;=EO9904.3!mthend,Inputs!AA77,0)</f>
        <v>0</v>
      </c>
      <c r="AB89">
        <f>IF($B89&lt;=EO9904.3!mthend,Inputs!AB77,0)</f>
        <v>0</v>
      </c>
      <c r="AC89">
        <f>IF($B89&lt;=EO9904.3!mthend,Inputs!AC77,0)</f>
        <v>0</v>
      </c>
      <c r="AD89" s="133">
        <f>IF($B89&lt;=EO9904.3!mthend,Inputs!AD77,0)</f>
        <v>0</v>
      </c>
      <c r="AE89" s="134">
        <f ca="1">'EO9904.M'!G94+$AE$3</f>
        <v>4.7330000000000005</v>
      </c>
      <c r="AF89" s="134">
        <f ca="1">'EO9904.M'!J94+$AF$3</f>
        <v>3.7499999999999999E-2</v>
      </c>
      <c r="AG89" s="134">
        <v>0</v>
      </c>
    </row>
    <row r="90" spans="2:33">
      <c r="B90" s="88">
        <f>'EO9904.1'!A95</f>
        <v>39539</v>
      </c>
      <c r="C90" s="138">
        <f>IF($B90&lt;=Summary!$D$10,Inputs!C78,0)</f>
        <v>0</v>
      </c>
      <c r="D90" s="135">
        <f>IF($B90&lt;=Summary!$D$10,Inputs!D78,0)</f>
        <v>0</v>
      </c>
      <c r="E90" s="136">
        <f>IF($B90&lt;=Summary!$D$10,Inputs!E78,0)</f>
        <v>0</v>
      </c>
      <c r="F90" s="136">
        <f>IF($B90&lt;=Summary!$D$10,Inputs!F78,0)</f>
        <v>0</v>
      </c>
      <c r="G90" s="145">
        <f ca="1">'EO9904.1'!G95</f>
        <v>4.5230000000000006</v>
      </c>
      <c r="H90" s="145">
        <f ca="1">'EO9904.1'!J95</f>
        <v>1.3000000000000001E-2</v>
      </c>
      <c r="I90" s="145">
        <f ca="1">'EO9904.1'!M95</f>
        <v>0.01</v>
      </c>
      <c r="K90" s="138">
        <f>IF($B90&lt;=EO9904.2!mthend,Inputs!K78,0)</f>
        <v>0</v>
      </c>
      <c r="L90" s="133">
        <f>IF($B90&lt;=EO9904.2!mthend,Inputs!L78,0)</f>
        <v>0</v>
      </c>
      <c r="M90" s="133">
        <f>IF($B90&lt;=EO9904.2!mthend,Inputs!M78,0)</f>
        <v>0</v>
      </c>
      <c r="N90" s="133">
        <f>IF($B90&lt;=EO9904.2!mthend,Inputs!N78,0)</f>
        <v>0</v>
      </c>
      <c r="O90" s="134">
        <v>0</v>
      </c>
      <c r="P90" s="134">
        <v>0</v>
      </c>
      <c r="Q90" s="134">
        <f ca="1">'EO9904.2'!M95-$Q$3</f>
        <v>2.5000000000000005E-3</v>
      </c>
      <c r="S90" s="138">
        <f>IF($B90&lt;=EO9904.3!mthend,Inputs!S78,0)</f>
        <v>0</v>
      </c>
      <c r="T90">
        <f>IF($B90&lt;=EO9904.3!mthend,Inputs!T78,0)</f>
        <v>0</v>
      </c>
      <c r="U90">
        <f>IF($B90&lt;=EO9904.3!mthend,Inputs!U78,0)</f>
        <v>0</v>
      </c>
      <c r="V90" s="133">
        <f>IF($B90&lt;=EO9904.3!mthend,Inputs!V78,0)</f>
        <v>0</v>
      </c>
      <c r="W90" s="134">
        <f ca="1">'EO9904.3'!G95+$W$3</f>
        <v>4.6030000000000006</v>
      </c>
      <c r="X90" s="134">
        <f ca="1">'EO9904.3'!J95+$X$3</f>
        <v>2.8000000000000001E-2</v>
      </c>
      <c r="Y90" s="134">
        <v>0</v>
      </c>
      <c r="AA90" s="138">
        <f>IF($B90&lt;=EO9904.3!mthend,Inputs!AA78,0)</f>
        <v>0</v>
      </c>
      <c r="AB90">
        <f>IF($B90&lt;=EO9904.3!mthend,Inputs!AB78,0)</f>
        <v>0</v>
      </c>
      <c r="AC90">
        <f>IF($B90&lt;=EO9904.3!mthend,Inputs!AC78,0)</f>
        <v>0</v>
      </c>
      <c r="AD90" s="133">
        <f>IF($B90&lt;=EO9904.3!mthend,Inputs!AD78,0)</f>
        <v>0</v>
      </c>
      <c r="AE90" s="134">
        <f ca="1">'EO9904.M'!G95+$AE$3</f>
        <v>4.6030000000000006</v>
      </c>
      <c r="AF90" s="134">
        <f ca="1">'EO9904.M'!J95+$AF$3</f>
        <v>2.8000000000000001E-2</v>
      </c>
      <c r="AG90" s="134">
        <v>0</v>
      </c>
    </row>
    <row r="91" spans="2:33">
      <c r="B91" s="88">
        <f>'EO9904.1'!A96</f>
        <v>39569</v>
      </c>
      <c r="C91" s="138">
        <f>IF($B91&lt;=Summary!$D$10,Inputs!C79,0)</f>
        <v>0</v>
      </c>
      <c r="D91" s="135">
        <f>IF($B91&lt;=Summary!$D$10,Inputs!D79,0)</f>
        <v>0</v>
      </c>
      <c r="E91" s="136">
        <f>IF($B91&lt;=Summary!$D$10,Inputs!E79,0)</f>
        <v>0</v>
      </c>
      <c r="F91" s="136">
        <f>IF($B91&lt;=Summary!$D$10,Inputs!F79,0)</f>
        <v>0</v>
      </c>
      <c r="G91" s="145">
        <f ca="1">'EO9904.1'!G96</f>
        <v>4.5129999999999999</v>
      </c>
      <c r="H91" s="145">
        <f ca="1">'EO9904.1'!J96</f>
        <v>1.3000000000000001E-2</v>
      </c>
      <c r="I91" s="145">
        <f ca="1">'EO9904.1'!M96</f>
        <v>0.01</v>
      </c>
      <c r="K91" s="138">
        <f>IF($B91&lt;=EO9904.2!mthend,Inputs!K79,0)</f>
        <v>0</v>
      </c>
      <c r="L91" s="133">
        <f>IF($B91&lt;=EO9904.2!mthend,Inputs!L79,0)</f>
        <v>0</v>
      </c>
      <c r="M91" s="133">
        <f>IF($B91&lt;=EO9904.2!mthend,Inputs!M79,0)</f>
        <v>0</v>
      </c>
      <c r="N91" s="133">
        <f>IF($B91&lt;=EO9904.2!mthend,Inputs!N79,0)</f>
        <v>0</v>
      </c>
      <c r="O91" s="134">
        <v>0</v>
      </c>
      <c r="P91" s="134">
        <v>0</v>
      </c>
      <c r="Q91" s="134">
        <f ca="1">'EO9904.2'!M96-$Q$3</f>
        <v>2.5000000000000005E-3</v>
      </c>
      <c r="S91" s="138">
        <f>IF($B91&lt;=EO9904.3!mthend,Inputs!S79,0)</f>
        <v>0</v>
      </c>
      <c r="T91">
        <f>IF($B91&lt;=EO9904.3!mthend,Inputs!T79,0)</f>
        <v>0</v>
      </c>
      <c r="U91">
        <f>IF($B91&lt;=EO9904.3!mthend,Inputs!U79,0)</f>
        <v>0</v>
      </c>
      <c r="V91" s="133">
        <f>IF($B91&lt;=EO9904.3!mthend,Inputs!V79,0)</f>
        <v>0</v>
      </c>
      <c r="W91" s="134">
        <f ca="1">'EO9904.3'!G96+$W$3</f>
        <v>4.593</v>
      </c>
      <c r="X91" s="134">
        <f ca="1">'EO9904.3'!J96+$X$3</f>
        <v>2.8000000000000001E-2</v>
      </c>
      <c r="Y91" s="134">
        <v>0</v>
      </c>
      <c r="AA91" s="138">
        <f>IF($B91&lt;=EO9904.3!mthend,Inputs!AA79,0)</f>
        <v>0</v>
      </c>
      <c r="AB91">
        <f>IF($B91&lt;=EO9904.3!mthend,Inputs!AB79,0)</f>
        <v>0</v>
      </c>
      <c r="AC91">
        <f>IF($B91&lt;=EO9904.3!mthend,Inputs!AC79,0)</f>
        <v>0</v>
      </c>
      <c r="AD91" s="133">
        <f>IF($B91&lt;=EO9904.3!mthend,Inputs!AD79,0)</f>
        <v>0</v>
      </c>
      <c r="AE91" s="134">
        <f ca="1">'EO9904.M'!G96+$AE$3</f>
        <v>4.593</v>
      </c>
      <c r="AF91" s="134">
        <f ca="1">'EO9904.M'!J96+$AF$3</f>
        <v>2.8000000000000001E-2</v>
      </c>
      <c r="AG91" s="134">
        <v>0</v>
      </c>
    </row>
    <row r="92" spans="2:33">
      <c r="B92" s="88">
        <f>'EO9904.1'!A97</f>
        <v>39600</v>
      </c>
      <c r="C92" s="138">
        <f>IF($B92&lt;=Summary!$D$10,Inputs!C80,0)</f>
        <v>0</v>
      </c>
      <c r="D92" s="135">
        <f>IF($B92&lt;=Summary!$D$10,Inputs!D80,0)</f>
        <v>0</v>
      </c>
      <c r="E92" s="136">
        <f>IF($B92&lt;=Summary!$D$10,Inputs!E80,0)</f>
        <v>0</v>
      </c>
      <c r="F92" s="136">
        <f>IF($B92&lt;=Summary!$D$10,Inputs!F80,0)</f>
        <v>0</v>
      </c>
      <c r="G92" s="145">
        <f ca="1">'EO9904.1'!G97</f>
        <v>4.5330000000000004</v>
      </c>
      <c r="H92" s="145">
        <f ca="1">'EO9904.1'!J97</f>
        <v>1.3000000000000001E-2</v>
      </c>
      <c r="I92" s="145">
        <f ca="1">'EO9904.1'!M97</f>
        <v>0.01</v>
      </c>
      <c r="K92" s="138">
        <f>IF($B92&lt;=EO9904.2!mthend,Inputs!K80,0)</f>
        <v>0</v>
      </c>
      <c r="L92" s="133">
        <f>IF($B92&lt;=EO9904.2!mthend,Inputs!L80,0)</f>
        <v>0</v>
      </c>
      <c r="M92" s="133">
        <f>IF($B92&lt;=EO9904.2!mthend,Inputs!M80,0)</f>
        <v>0</v>
      </c>
      <c r="N92" s="133">
        <f>IF($B92&lt;=EO9904.2!mthend,Inputs!N80,0)</f>
        <v>0</v>
      </c>
      <c r="O92" s="134">
        <v>0</v>
      </c>
      <c r="P92" s="134">
        <v>0</v>
      </c>
      <c r="Q92" s="134">
        <f ca="1">'EO9904.2'!M97-$Q$3</f>
        <v>2.5000000000000005E-3</v>
      </c>
      <c r="S92" s="138">
        <f>IF($B92&lt;=EO9904.3!mthend,Inputs!S80,0)</f>
        <v>0</v>
      </c>
      <c r="T92">
        <f>IF($B92&lt;=EO9904.3!mthend,Inputs!T80,0)</f>
        <v>0</v>
      </c>
      <c r="U92">
        <f>IF($B92&lt;=EO9904.3!mthend,Inputs!U80,0)</f>
        <v>0</v>
      </c>
      <c r="V92" s="133">
        <f>IF($B92&lt;=EO9904.3!mthend,Inputs!V80,0)</f>
        <v>0</v>
      </c>
      <c r="W92" s="134">
        <f ca="1">'EO9904.3'!G97+$W$3</f>
        <v>4.6130000000000004</v>
      </c>
      <c r="X92" s="134">
        <f ca="1">'EO9904.3'!J97+$X$3</f>
        <v>2.8000000000000001E-2</v>
      </c>
      <c r="Y92" s="134">
        <v>0</v>
      </c>
      <c r="AA92" s="138">
        <f>IF($B92&lt;=EO9904.3!mthend,Inputs!AA80,0)</f>
        <v>0</v>
      </c>
      <c r="AB92">
        <f>IF($B92&lt;=EO9904.3!mthend,Inputs!AB80,0)</f>
        <v>0</v>
      </c>
      <c r="AC92">
        <f>IF($B92&lt;=EO9904.3!mthend,Inputs!AC80,0)</f>
        <v>0</v>
      </c>
      <c r="AD92" s="133">
        <f>IF($B92&lt;=EO9904.3!mthend,Inputs!AD80,0)</f>
        <v>0</v>
      </c>
      <c r="AE92" s="134">
        <f ca="1">'EO9904.M'!G97+$AE$3</f>
        <v>4.6130000000000004</v>
      </c>
      <c r="AF92" s="134">
        <f ca="1">'EO9904.M'!J97+$AF$3</f>
        <v>2.8000000000000001E-2</v>
      </c>
      <c r="AG92" s="134">
        <v>0</v>
      </c>
    </row>
    <row r="93" spans="2:33">
      <c r="B93" s="88">
        <f>'EO9904.1'!A98</f>
        <v>39630</v>
      </c>
      <c r="C93" s="138">
        <f>IF($B93&lt;=Summary!$D$10,Inputs!C81,0)</f>
        <v>0</v>
      </c>
      <c r="D93" s="135">
        <f>IF($B93&lt;=Summary!$D$10,Inputs!D81,0)</f>
        <v>0</v>
      </c>
      <c r="E93" s="136">
        <f>IF($B93&lt;=Summary!$D$10,Inputs!E81,0)</f>
        <v>0</v>
      </c>
      <c r="F93" s="136">
        <f>IF($B93&lt;=Summary!$D$10,Inputs!F81,0)</f>
        <v>0</v>
      </c>
      <c r="G93" s="145">
        <f ca="1">'EO9904.1'!G98</f>
        <v>4.5540000000000003</v>
      </c>
      <c r="H93" s="145">
        <f ca="1">'EO9904.1'!J98</f>
        <v>1.3000000000000001E-2</v>
      </c>
      <c r="I93" s="145">
        <f ca="1">'EO9904.1'!M98</f>
        <v>0.01</v>
      </c>
      <c r="K93" s="138">
        <f>IF($B93&lt;=EO9904.2!mthend,Inputs!K81,0)</f>
        <v>0</v>
      </c>
      <c r="L93" s="133">
        <f>IF($B93&lt;=EO9904.2!mthend,Inputs!L81,0)</f>
        <v>0</v>
      </c>
      <c r="M93" s="133">
        <f>IF($B93&lt;=EO9904.2!mthend,Inputs!M81,0)</f>
        <v>0</v>
      </c>
      <c r="N93" s="133">
        <f>IF($B93&lt;=EO9904.2!mthend,Inputs!N81,0)</f>
        <v>0</v>
      </c>
      <c r="O93" s="134">
        <v>0</v>
      </c>
      <c r="P93" s="134">
        <v>0</v>
      </c>
      <c r="Q93" s="134">
        <f ca="1">'EO9904.2'!M98-$Q$3</f>
        <v>2.5000000000000005E-3</v>
      </c>
      <c r="S93" s="138">
        <f>IF($B93&lt;=EO9904.3!mthend,Inputs!S81,0)</f>
        <v>0</v>
      </c>
      <c r="T93">
        <f>IF($B93&lt;=EO9904.3!mthend,Inputs!T81,0)</f>
        <v>0</v>
      </c>
      <c r="U93">
        <f>IF($B93&lt;=EO9904.3!mthend,Inputs!U81,0)</f>
        <v>0</v>
      </c>
      <c r="V93" s="133">
        <f>IF($B93&lt;=EO9904.3!mthend,Inputs!V81,0)</f>
        <v>0</v>
      </c>
      <c r="W93" s="134">
        <f ca="1">'EO9904.3'!G98+$W$3</f>
        <v>4.6340000000000003</v>
      </c>
      <c r="X93" s="134">
        <f ca="1">'EO9904.3'!J98+$X$3</f>
        <v>2.8000000000000001E-2</v>
      </c>
      <c r="Y93" s="134">
        <v>0</v>
      </c>
      <c r="AA93" s="138">
        <f>IF($B93&lt;=EO9904.3!mthend,Inputs!AA81,0)</f>
        <v>0</v>
      </c>
      <c r="AB93">
        <f>IF($B93&lt;=EO9904.3!mthend,Inputs!AB81,0)</f>
        <v>0</v>
      </c>
      <c r="AC93">
        <f>IF($B93&lt;=EO9904.3!mthend,Inputs!AC81,0)</f>
        <v>0</v>
      </c>
      <c r="AD93" s="133">
        <f>IF($B93&lt;=EO9904.3!mthend,Inputs!AD81,0)</f>
        <v>0</v>
      </c>
      <c r="AE93" s="134">
        <f ca="1">'EO9904.M'!G98+$AE$3</f>
        <v>4.6340000000000003</v>
      </c>
      <c r="AF93" s="134">
        <f ca="1">'EO9904.M'!J98+$AF$3</f>
        <v>2.8000000000000001E-2</v>
      </c>
      <c r="AG93" s="134">
        <v>0</v>
      </c>
    </row>
    <row r="94" spans="2:33">
      <c r="B94" s="88">
        <f>'EO9904.1'!A99</f>
        <v>39661</v>
      </c>
      <c r="C94" s="138">
        <f>IF($B94&lt;=Summary!$D$10,Inputs!C82,0)</f>
        <v>0</v>
      </c>
      <c r="D94" s="135">
        <f>IF($B94&lt;=Summary!$D$10,Inputs!D82,0)</f>
        <v>0</v>
      </c>
      <c r="E94" s="136">
        <f>IF($B94&lt;=Summary!$D$10,Inputs!E82,0)</f>
        <v>0</v>
      </c>
      <c r="F94" s="136">
        <f>IF($B94&lt;=Summary!$D$10,Inputs!F82,0)</f>
        <v>0</v>
      </c>
      <c r="G94" s="145">
        <f ca="1">'EO9904.1'!G99</f>
        <v>4.5780000000000003</v>
      </c>
      <c r="H94" s="145">
        <f ca="1">'EO9904.1'!J99</f>
        <v>1.3000000000000001E-2</v>
      </c>
      <c r="I94" s="145">
        <f ca="1">'EO9904.1'!M99</f>
        <v>0.01</v>
      </c>
      <c r="K94" s="138">
        <f>IF($B94&lt;=EO9904.2!mthend,Inputs!K82,0)</f>
        <v>0</v>
      </c>
      <c r="L94" s="133">
        <f>IF($B94&lt;=EO9904.2!mthend,Inputs!L82,0)</f>
        <v>0</v>
      </c>
      <c r="M94" s="133">
        <f>IF($B94&lt;=EO9904.2!mthend,Inputs!M82,0)</f>
        <v>0</v>
      </c>
      <c r="N94" s="133">
        <f>IF($B94&lt;=EO9904.2!mthend,Inputs!N82,0)</f>
        <v>0</v>
      </c>
      <c r="O94" s="134">
        <v>0</v>
      </c>
      <c r="P94" s="134">
        <v>0</v>
      </c>
      <c r="Q94" s="134">
        <f ca="1">'EO9904.2'!M99-$Q$3</f>
        <v>2.5000000000000005E-3</v>
      </c>
      <c r="S94" s="138">
        <f>IF($B94&lt;=EO9904.3!mthend,Inputs!S82,0)</f>
        <v>0</v>
      </c>
      <c r="T94">
        <f>IF($B94&lt;=EO9904.3!mthend,Inputs!T82,0)</f>
        <v>0</v>
      </c>
      <c r="U94">
        <f>IF($B94&lt;=EO9904.3!mthend,Inputs!U82,0)</f>
        <v>0</v>
      </c>
      <c r="V94" s="133">
        <f>IF($B94&lt;=EO9904.3!mthend,Inputs!V82,0)</f>
        <v>0</v>
      </c>
      <c r="W94" s="134">
        <f ca="1">'EO9904.3'!G99+$W$3</f>
        <v>4.6580000000000004</v>
      </c>
      <c r="X94" s="134">
        <f ca="1">'EO9904.3'!J99+$X$3</f>
        <v>2.8000000000000001E-2</v>
      </c>
      <c r="Y94" s="134">
        <v>0</v>
      </c>
      <c r="AA94" s="138">
        <f>IF($B94&lt;=EO9904.3!mthend,Inputs!AA82,0)</f>
        <v>0</v>
      </c>
      <c r="AB94">
        <f>IF($B94&lt;=EO9904.3!mthend,Inputs!AB82,0)</f>
        <v>0</v>
      </c>
      <c r="AC94">
        <f>IF($B94&lt;=EO9904.3!mthend,Inputs!AC82,0)</f>
        <v>0</v>
      </c>
      <c r="AD94" s="133">
        <f>IF($B94&lt;=EO9904.3!mthend,Inputs!AD82,0)</f>
        <v>0</v>
      </c>
      <c r="AE94" s="134">
        <f ca="1">'EO9904.M'!G99+$AE$3</f>
        <v>4.6580000000000004</v>
      </c>
      <c r="AF94" s="134">
        <f ca="1">'EO9904.M'!J99+$AF$3</f>
        <v>2.8000000000000001E-2</v>
      </c>
      <c r="AG94" s="134">
        <v>0</v>
      </c>
    </row>
    <row r="95" spans="2:33">
      <c r="B95" s="88">
        <f>'EO9904.1'!A100</f>
        <v>39692</v>
      </c>
      <c r="C95" s="138">
        <f>IF($B95&lt;=Summary!$D$10,Inputs!C83,0)</f>
        <v>0</v>
      </c>
      <c r="D95" s="135">
        <f>IF($B95&lt;=Summary!$D$10,Inputs!D83,0)</f>
        <v>0</v>
      </c>
      <c r="E95" s="136">
        <f>IF($B95&lt;=Summary!$D$10,Inputs!E83,0)</f>
        <v>0</v>
      </c>
      <c r="F95" s="136">
        <f>IF($B95&lt;=Summary!$D$10,Inputs!F83,0)</f>
        <v>0</v>
      </c>
      <c r="G95" s="145">
        <f ca="1">'EO9904.1'!G100</f>
        <v>4.5880000000000001</v>
      </c>
      <c r="H95" s="145">
        <f ca="1">'EO9904.1'!J100</f>
        <v>1.3000000000000001E-2</v>
      </c>
      <c r="I95" s="145">
        <f ca="1">'EO9904.1'!M100</f>
        <v>0.01</v>
      </c>
      <c r="K95" s="138">
        <f>IF($B95&lt;=EO9904.2!mthend,Inputs!K83,0)</f>
        <v>0</v>
      </c>
      <c r="L95" s="133">
        <f>IF($B95&lt;=EO9904.2!mthend,Inputs!L83,0)</f>
        <v>0</v>
      </c>
      <c r="M95" s="133">
        <f>IF($B95&lt;=EO9904.2!mthend,Inputs!M83,0)</f>
        <v>0</v>
      </c>
      <c r="N95" s="133">
        <f>IF($B95&lt;=EO9904.2!mthend,Inputs!N83,0)</f>
        <v>0</v>
      </c>
      <c r="O95" s="134">
        <v>0</v>
      </c>
      <c r="P95" s="134">
        <v>0</v>
      </c>
      <c r="Q95" s="134">
        <f ca="1">'EO9904.2'!M100-$Q$3</f>
        <v>2.5000000000000005E-3</v>
      </c>
      <c r="S95" s="138">
        <f>IF($B95&lt;=EO9904.3!mthend,Inputs!S83,0)</f>
        <v>0</v>
      </c>
      <c r="T95">
        <f>IF($B95&lt;=EO9904.3!mthend,Inputs!T83,0)</f>
        <v>0</v>
      </c>
      <c r="U95">
        <f>IF($B95&lt;=EO9904.3!mthend,Inputs!U83,0)</f>
        <v>0</v>
      </c>
      <c r="V95" s="133">
        <f>IF($B95&lt;=EO9904.3!mthend,Inputs!V83,0)</f>
        <v>0</v>
      </c>
      <c r="W95" s="134">
        <f ca="1">'EO9904.3'!G100+$W$3</f>
        <v>4.6680000000000001</v>
      </c>
      <c r="X95" s="134">
        <f ca="1">'EO9904.3'!J100+$X$3</f>
        <v>2.8000000000000001E-2</v>
      </c>
      <c r="Y95" s="134">
        <v>0</v>
      </c>
      <c r="AA95" s="138">
        <f>IF($B95&lt;=EO9904.3!mthend,Inputs!AA83,0)</f>
        <v>0</v>
      </c>
      <c r="AB95">
        <f>IF($B95&lt;=EO9904.3!mthend,Inputs!AB83,0)</f>
        <v>0</v>
      </c>
      <c r="AC95">
        <f>IF($B95&lt;=EO9904.3!mthend,Inputs!AC83,0)</f>
        <v>0</v>
      </c>
      <c r="AD95" s="133">
        <f>IF($B95&lt;=EO9904.3!mthend,Inputs!AD83,0)</f>
        <v>0</v>
      </c>
      <c r="AE95" s="134">
        <f ca="1">'EO9904.M'!G100+$AE$3</f>
        <v>4.6680000000000001</v>
      </c>
      <c r="AF95" s="134">
        <f ca="1">'EO9904.M'!J100+$AF$3</f>
        <v>2.8000000000000001E-2</v>
      </c>
      <c r="AG95" s="134">
        <v>0</v>
      </c>
    </row>
    <row r="96" spans="2:33">
      <c r="B96" s="88">
        <f>'EO9904.1'!A101</f>
        <v>39722</v>
      </c>
      <c r="C96" s="138">
        <f>IF($B96&lt;=Summary!$D$10,Inputs!C84,0)</f>
        <v>0</v>
      </c>
      <c r="D96" s="135">
        <f>IF($B96&lt;=Summary!$D$10,Inputs!D84,0)</f>
        <v>0</v>
      </c>
      <c r="E96" s="136">
        <f>IF($B96&lt;=Summary!$D$10,Inputs!E84,0)</f>
        <v>0</v>
      </c>
      <c r="F96" s="136">
        <f>IF($B96&lt;=Summary!$D$10,Inputs!F84,0)</f>
        <v>0</v>
      </c>
      <c r="G96" s="145">
        <f ca="1">'EO9904.1'!G101</f>
        <v>4.6180000000000003</v>
      </c>
      <c r="H96" s="145">
        <f ca="1">'EO9904.1'!J101</f>
        <v>1.3000000000000001E-2</v>
      </c>
      <c r="I96" s="145">
        <f ca="1">'EO9904.1'!M101</f>
        <v>0.01</v>
      </c>
      <c r="K96" s="138">
        <f>IF($B96&lt;=EO9904.2!mthend,Inputs!K84,0)</f>
        <v>0</v>
      </c>
      <c r="L96" s="133">
        <f>IF($B96&lt;=EO9904.2!mthend,Inputs!L84,0)</f>
        <v>0</v>
      </c>
      <c r="M96" s="133">
        <f>IF($B96&lt;=EO9904.2!mthend,Inputs!M84,0)</f>
        <v>0</v>
      </c>
      <c r="N96" s="133">
        <f>IF($B96&lt;=EO9904.2!mthend,Inputs!N84,0)</f>
        <v>0</v>
      </c>
      <c r="O96" s="134">
        <v>0</v>
      </c>
      <c r="P96" s="134">
        <v>0</v>
      </c>
      <c r="Q96" s="134">
        <f ca="1">'EO9904.2'!M101-$Q$3</f>
        <v>2.5000000000000005E-3</v>
      </c>
      <c r="S96" s="138">
        <f>IF($B96&lt;=EO9904.3!mthend,Inputs!S84,0)</f>
        <v>0</v>
      </c>
      <c r="T96">
        <f>IF($B96&lt;=EO9904.3!mthend,Inputs!T84,0)</f>
        <v>0</v>
      </c>
      <c r="U96">
        <f>IF($B96&lt;=EO9904.3!mthend,Inputs!U84,0)</f>
        <v>0</v>
      </c>
      <c r="V96" s="133">
        <f>IF($B96&lt;=EO9904.3!mthend,Inputs!V84,0)</f>
        <v>0</v>
      </c>
      <c r="W96" s="134">
        <f ca="1">'EO9904.3'!G101+$W$3</f>
        <v>4.6980000000000004</v>
      </c>
      <c r="X96" s="134">
        <f ca="1">'EO9904.3'!J101+$X$3</f>
        <v>2.8000000000000001E-2</v>
      </c>
      <c r="Y96" s="134">
        <v>0</v>
      </c>
      <c r="AA96" s="138">
        <f>IF($B96&lt;=EO9904.3!mthend,Inputs!AA84,0)</f>
        <v>0</v>
      </c>
      <c r="AB96">
        <f>IF($B96&lt;=EO9904.3!mthend,Inputs!AB84,0)</f>
        <v>0</v>
      </c>
      <c r="AC96">
        <f>IF($B96&lt;=EO9904.3!mthend,Inputs!AC84,0)</f>
        <v>0</v>
      </c>
      <c r="AD96" s="133">
        <f>IF($B96&lt;=EO9904.3!mthend,Inputs!AD84,0)</f>
        <v>0</v>
      </c>
      <c r="AE96" s="134">
        <f ca="1">'EO9904.M'!G101+$AE$3</f>
        <v>4.6980000000000004</v>
      </c>
      <c r="AF96" s="134">
        <f ca="1">'EO9904.M'!J101+$AF$3</f>
        <v>2.8000000000000001E-2</v>
      </c>
      <c r="AG96" s="134">
        <v>0</v>
      </c>
    </row>
    <row r="97" spans="2:33">
      <c r="B97" s="88">
        <f>'EO9904.1'!A102</f>
        <v>39753</v>
      </c>
      <c r="C97" s="138">
        <f>IF($B97&lt;=Summary!$D$10,Inputs!C85,0)</f>
        <v>0</v>
      </c>
      <c r="D97" s="135">
        <f>IF($B97&lt;=Summary!$D$10,Inputs!D85,0)</f>
        <v>0</v>
      </c>
      <c r="E97" s="136">
        <f>IF($B97&lt;=Summary!$D$10,Inputs!E85,0)</f>
        <v>0</v>
      </c>
      <c r="F97" s="136">
        <f>IF($B97&lt;=Summary!$D$10,Inputs!F85,0)</f>
        <v>0</v>
      </c>
      <c r="G97" s="145">
        <f ca="1">'EO9904.1'!G102</f>
        <v>4.758</v>
      </c>
      <c r="H97" s="145">
        <f ca="1">'EO9904.1'!J102</f>
        <v>2.35E-2</v>
      </c>
      <c r="I97" s="145">
        <f ca="1">'EO9904.1'!M102</f>
        <v>1.4999999999999999E-2</v>
      </c>
      <c r="K97" s="138">
        <f>IF($B97&lt;=EO9904.2!mthend,Inputs!K85,0)</f>
        <v>0</v>
      </c>
      <c r="L97" s="133">
        <f>IF($B97&lt;=EO9904.2!mthend,Inputs!L85,0)</f>
        <v>0</v>
      </c>
      <c r="M97" s="133">
        <f>IF($B97&lt;=EO9904.2!mthend,Inputs!M85,0)</f>
        <v>0</v>
      </c>
      <c r="N97" s="133">
        <f>IF($B97&lt;=EO9904.2!mthend,Inputs!N85,0)</f>
        <v>0</v>
      </c>
      <c r="O97" s="134">
        <v>0</v>
      </c>
      <c r="P97" s="134">
        <v>0</v>
      </c>
      <c r="Q97" s="134">
        <f ca="1">'EO9904.2'!M102-$Q$3</f>
        <v>7.4999999999999997E-3</v>
      </c>
      <c r="S97" s="138">
        <f>IF($B97&lt;=EO9904.3!mthend,Inputs!S85,0)</f>
        <v>0</v>
      </c>
      <c r="T97">
        <f>IF($B97&lt;=EO9904.3!mthend,Inputs!T85,0)</f>
        <v>0</v>
      </c>
      <c r="U97">
        <f>IF($B97&lt;=EO9904.3!mthend,Inputs!U85,0)</f>
        <v>0</v>
      </c>
      <c r="V97" s="133">
        <f>IF($B97&lt;=EO9904.3!mthend,Inputs!V85,0)</f>
        <v>0</v>
      </c>
      <c r="W97" s="134">
        <f ca="1">'EO9904.3'!G102+$W$3</f>
        <v>4.8380000000000001</v>
      </c>
      <c r="X97" s="134">
        <f ca="1">'EO9904.3'!J102+$X$3</f>
        <v>3.85E-2</v>
      </c>
      <c r="Y97" s="134">
        <v>0</v>
      </c>
      <c r="AA97" s="138">
        <f>IF($B97&lt;=EO9904.3!mthend,Inputs!AA85,0)</f>
        <v>0</v>
      </c>
      <c r="AB97">
        <f>IF($B97&lt;=EO9904.3!mthend,Inputs!AB85,0)</f>
        <v>0</v>
      </c>
      <c r="AC97">
        <f>IF($B97&lt;=EO9904.3!mthend,Inputs!AC85,0)</f>
        <v>0</v>
      </c>
      <c r="AD97" s="133">
        <f>IF($B97&lt;=EO9904.3!mthend,Inputs!AD85,0)</f>
        <v>0</v>
      </c>
      <c r="AE97" s="134">
        <f ca="1">'EO9904.M'!G102+$AE$3</f>
        <v>4.8380000000000001</v>
      </c>
      <c r="AF97" s="134">
        <f ca="1">'EO9904.M'!J102+$AF$3</f>
        <v>3.85E-2</v>
      </c>
      <c r="AG97" s="134">
        <v>0</v>
      </c>
    </row>
    <row r="98" spans="2:33">
      <c r="B98" s="88">
        <f>'EO9904.1'!A103</f>
        <v>39783</v>
      </c>
      <c r="C98" s="138">
        <f>IF($B98&lt;=Summary!$D$10,Inputs!C86,0)</f>
        <v>0</v>
      </c>
      <c r="D98" s="135">
        <f>IF($B98&lt;=Summary!$D$10,Inputs!D86,0)</f>
        <v>0</v>
      </c>
      <c r="E98" s="136">
        <f>IF($B98&lt;=Summary!$D$10,Inputs!E86,0)</f>
        <v>0</v>
      </c>
      <c r="F98" s="136">
        <f>IF($B98&lt;=Summary!$D$10,Inputs!F86,0)</f>
        <v>0</v>
      </c>
      <c r="G98" s="145">
        <f ca="1">'EO9904.1'!G103</f>
        <v>4.8980000000000006</v>
      </c>
      <c r="H98" s="145">
        <f ca="1">'EO9904.1'!J103</f>
        <v>2.35E-2</v>
      </c>
      <c r="I98" s="145">
        <f ca="1">'EO9904.1'!M103</f>
        <v>1.4999999999999999E-2</v>
      </c>
      <c r="K98" s="138">
        <f>IF($B98&lt;=EO9904.2!mthend,Inputs!K86,0)</f>
        <v>0</v>
      </c>
      <c r="L98" s="133">
        <f>IF($B98&lt;=EO9904.2!mthend,Inputs!L86,0)</f>
        <v>0</v>
      </c>
      <c r="M98" s="133">
        <f>IF($B98&lt;=EO9904.2!mthend,Inputs!M86,0)</f>
        <v>0</v>
      </c>
      <c r="N98" s="133">
        <f>IF($B98&lt;=EO9904.2!mthend,Inputs!N86,0)</f>
        <v>0</v>
      </c>
      <c r="O98" s="134">
        <v>0</v>
      </c>
      <c r="P98" s="134">
        <v>0</v>
      </c>
      <c r="Q98" s="134">
        <f ca="1">'EO9904.2'!M103-$Q$3</f>
        <v>7.4999999999999997E-3</v>
      </c>
      <c r="S98" s="138">
        <f>IF($B98&lt;=EO9904.3!mthend,Inputs!S86,0)</f>
        <v>0</v>
      </c>
      <c r="T98">
        <f>IF($B98&lt;=EO9904.3!mthend,Inputs!T86,0)</f>
        <v>0</v>
      </c>
      <c r="U98">
        <f>IF($B98&lt;=EO9904.3!mthend,Inputs!U86,0)</f>
        <v>0</v>
      </c>
      <c r="V98" s="133">
        <f>IF($B98&lt;=EO9904.3!mthend,Inputs!V86,0)</f>
        <v>0</v>
      </c>
      <c r="W98" s="134">
        <f ca="1">'EO9904.3'!G103+$W$3</f>
        <v>4.9780000000000006</v>
      </c>
      <c r="X98" s="134">
        <f ca="1">'EO9904.3'!J103+$X$3</f>
        <v>3.85E-2</v>
      </c>
      <c r="Y98" s="134">
        <v>0</v>
      </c>
      <c r="AA98" s="138">
        <f>IF($B98&lt;=EO9904.3!mthend,Inputs!AA86,0)</f>
        <v>0</v>
      </c>
      <c r="AB98">
        <f>IF($B98&lt;=EO9904.3!mthend,Inputs!AB86,0)</f>
        <v>0</v>
      </c>
      <c r="AC98">
        <f>IF($B98&lt;=EO9904.3!mthend,Inputs!AC86,0)</f>
        <v>0</v>
      </c>
      <c r="AD98" s="133">
        <f>IF($B98&lt;=EO9904.3!mthend,Inputs!AD86,0)</f>
        <v>0</v>
      </c>
      <c r="AE98" s="134">
        <f ca="1">'EO9904.M'!G103+$AE$3</f>
        <v>4.9780000000000006</v>
      </c>
      <c r="AF98" s="134">
        <f ca="1">'EO9904.M'!J103+$AF$3</f>
        <v>3.85E-2</v>
      </c>
      <c r="AG98" s="134">
        <v>0</v>
      </c>
    </row>
    <row r="99" spans="2:33">
      <c r="B99" s="88">
        <f>'EO9904.1'!A104</f>
        <v>39814</v>
      </c>
      <c r="C99" s="138">
        <f>IF($B99&lt;=Summary!$D$10,Inputs!C87,0)</f>
        <v>0</v>
      </c>
      <c r="D99" s="135">
        <f>IF($B99&lt;=Summary!$D$10,Inputs!D87,0)</f>
        <v>0</v>
      </c>
      <c r="E99" s="136">
        <f>IF($B99&lt;=Summary!$D$10,Inputs!E87,0)</f>
        <v>0</v>
      </c>
      <c r="F99" s="136">
        <f>IF($B99&lt;=Summary!$D$10,Inputs!F87,0)</f>
        <v>0</v>
      </c>
      <c r="G99" s="145">
        <f ca="1">'EO9904.1'!G104</f>
        <v>4.968</v>
      </c>
      <c r="H99" s="145">
        <f ca="1">'EO9904.1'!J104</f>
        <v>2.35E-2</v>
      </c>
      <c r="I99" s="145">
        <f ca="1">'EO9904.1'!M104</f>
        <v>1.4999999999999999E-2</v>
      </c>
      <c r="K99" s="138">
        <f>IF($B99&lt;=EO9904.2!mthend,Inputs!K87,0)</f>
        <v>0</v>
      </c>
      <c r="L99" s="133">
        <f>IF($B99&lt;=EO9904.2!mthend,Inputs!L87,0)</f>
        <v>0</v>
      </c>
      <c r="M99" s="133">
        <f>IF($B99&lt;=EO9904.2!mthend,Inputs!M87,0)</f>
        <v>0</v>
      </c>
      <c r="N99" s="133">
        <f>IF($B99&lt;=EO9904.2!mthend,Inputs!N87,0)</f>
        <v>0</v>
      </c>
      <c r="O99" s="134">
        <v>0</v>
      </c>
      <c r="P99" s="134">
        <v>0</v>
      </c>
      <c r="Q99" s="134">
        <f ca="1">'EO9904.2'!M104-$Q$3</f>
        <v>7.4999999999999997E-3</v>
      </c>
      <c r="S99" s="138">
        <f>IF($B99&lt;=EO9904.3!mthend,Inputs!S87,0)</f>
        <v>0</v>
      </c>
      <c r="T99">
        <f>IF($B99&lt;=EO9904.3!mthend,Inputs!T87,0)</f>
        <v>0</v>
      </c>
      <c r="U99">
        <f>IF($B99&lt;=EO9904.3!mthend,Inputs!U87,0)</f>
        <v>0</v>
      </c>
      <c r="V99" s="133">
        <f>IF($B99&lt;=EO9904.3!mthend,Inputs!V87,0)</f>
        <v>0</v>
      </c>
      <c r="W99" s="134">
        <f ca="1">'EO9904.3'!G104+$W$3</f>
        <v>5.048</v>
      </c>
      <c r="X99" s="134">
        <f ca="1">'EO9904.3'!J104+$X$3</f>
        <v>3.85E-2</v>
      </c>
      <c r="Y99" s="134">
        <v>0</v>
      </c>
      <c r="AA99" s="138">
        <f>IF($B99&lt;=EO9904.3!mthend,Inputs!AA87,0)</f>
        <v>0</v>
      </c>
      <c r="AB99">
        <f>IF($B99&lt;=EO9904.3!mthend,Inputs!AB87,0)</f>
        <v>0</v>
      </c>
      <c r="AC99">
        <f>IF($B99&lt;=EO9904.3!mthend,Inputs!AC87,0)</f>
        <v>0</v>
      </c>
      <c r="AD99" s="133">
        <f>IF($B99&lt;=EO9904.3!mthend,Inputs!AD87,0)</f>
        <v>0</v>
      </c>
      <c r="AE99" s="134">
        <f ca="1">'EO9904.M'!G104+$AE$3</f>
        <v>5.048</v>
      </c>
      <c r="AF99" s="134">
        <f ca="1">'EO9904.M'!J104+$AF$3</f>
        <v>3.85E-2</v>
      </c>
      <c r="AG99" s="134">
        <v>0</v>
      </c>
    </row>
    <row r="100" spans="2:33">
      <c r="B100" s="88">
        <f>'EO9904.1'!A105</f>
        <v>39845</v>
      </c>
      <c r="C100" s="138">
        <f>IF($B100&lt;=Summary!$D$10,Inputs!C88,0)</f>
        <v>0</v>
      </c>
      <c r="D100" s="135">
        <f>IF($B100&lt;=Summary!$D$10,Inputs!D88,0)</f>
        <v>0</v>
      </c>
      <c r="E100" s="136">
        <f>IF($B100&lt;=Summary!$D$10,Inputs!E88,0)</f>
        <v>0</v>
      </c>
      <c r="F100" s="136">
        <f>IF($B100&lt;=Summary!$D$10,Inputs!F88,0)</f>
        <v>0</v>
      </c>
      <c r="G100" s="145">
        <f ca="1">'EO9904.1'!G105</f>
        <v>4.8479999999999999</v>
      </c>
      <c r="H100" s="145">
        <f ca="1">'EO9904.1'!J105</f>
        <v>2.35E-2</v>
      </c>
      <c r="I100" s="145">
        <f ca="1">'EO9904.1'!M105</f>
        <v>1.4999999999999999E-2</v>
      </c>
      <c r="K100" s="138">
        <f>IF($B100&lt;=EO9904.2!mthend,Inputs!K88,0)</f>
        <v>0</v>
      </c>
      <c r="L100" s="133">
        <f>IF($B100&lt;=EO9904.2!mthend,Inputs!L88,0)</f>
        <v>0</v>
      </c>
      <c r="M100" s="133">
        <f>IF($B100&lt;=EO9904.2!mthend,Inputs!M88,0)</f>
        <v>0</v>
      </c>
      <c r="N100" s="133">
        <f>IF($B100&lt;=EO9904.2!mthend,Inputs!N88,0)</f>
        <v>0</v>
      </c>
      <c r="O100" s="134">
        <v>0</v>
      </c>
      <c r="P100" s="134">
        <v>0</v>
      </c>
      <c r="Q100" s="134">
        <f ca="1">'EO9904.2'!M105-$Q$3</f>
        <v>7.4999999999999997E-3</v>
      </c>
      <c r="S100" s="138">
        <f>IF($B100&lt;=EO9904.3!mthend,Inputs!S88,0)</f>
        <v>0</v>
      </c>
      <c r="T100">
        <f>IF($B100&lt;=EO9904.3!mthend,Inputs!T88,0)</f>
        <v>0</v>
      </c>
      <c r="U100">
        <f>IF($B100&lt;=EO9904.3!mthend,Inputs!U88,0)</f>
        <v>0</v>
      </c>
      <c r="V100" s="133">
        <f>IF($B100&lt;=EO9904.3!mthend,Inputs!V88,0)</f>
        <v>0</v>
      </c>
      <c r="W100" s="134">
        <f ca="1">'EO9904.3'!G105+$W$3</f>
        <v>4.9279999999999999</v>
      </c>
      <c r="X100" s="134">
        <f ca="1">'EO9904.3'!J105+$X$3</f>
        <v>3.85E-2</v>
      </c>
      <c r="Y100" s="134">
        <v>0</v>
      </c>
      <c r="AA100" s="138">
        <f>IF($B100&lt;=EO9904.3!mthend,Inputs!AA88,0)</f>
        <v>0</v>
      </c>
      <c r="AB100">
        <f>IF($B100&lt;=EO9904.3!mthend,Inputs!AB88,0)</f>
        <v>0</v>
      </c>
      <c r="AC100">
        <f>IF($B100&lt;=EO9904.3!mthend,Inputs!AC88,0)</f>
        <v>0</v>
      </c>
      <c r="AD100" s="133">
        <f>IF($B100&lt;=EO9904.3!mthend,Inputs!AD88,0)</f>
        <v>0</v>
      </c>
      <c r="AE100" s="134">
        <f ca="1">'EO9904.M'!G105+$AE$3</f>
        <v>4.9279999999999999</v>
      </c>
      <c r="AF100" s="134">
        <f ca="1">'EO9904.M'!J105+$AF$3</f>
        <v>3.85E-2</v>
      </c>
      <c r="AG100" s="134">
        <v>0</v>
      </c>
    </row>
    <row r="101" spans="2:33">
      <c r="B101" s="88">
        <f>'EO9904.1'!A106</f>
        <v>39873</v>
      </c>
      <c r="C101" s="138">
        <f>IF($B101&lt;=Summary!$D$10,Inputs!C89,0)</f>
        <v>0</v>
      </c>
      <c r="D101" s="135">
        <f>IF($B101&lt;=Summary!$D$10,Inputs!D89,0)</f>
        <v>0</v>
      </c>
      <c r="E101" s="136">
        <f>IF($B101&lt;=Summary!$D$10,Inputs!E89,0)</f>
        <v>0</v>
      </c>
      <c r="F101" s="136">
        <f>IF($B101&lt;=Summary!$D$10,Inputs!F89,0)</f>
        <v>0</v>
      </c>
      <c r="G101" s="145">
        <f ca="1">'EO9904.1'!G106</f>
        <v>4.7229999999999999</v>
      </c>
      <c r="H101" s="145">
        <f ca="1">'EO9904.1'!J106</f>
        <v>2.35E-2</v>
      </c>
      <c r="I101" s="145">
        <f ca="1">'EO9904.1'!M106</f>
        <v>1.4999999999999999E-2</v>
      </c>
      <c r="K101" s="138">
        <f>IF($B101&lt;=EO9904.2!mthend,Inputs!K89,0)</f>
        <v>0</v>
      </c>
      <c r="L101" s="133">
        <f>IF($B101&lt;=EO9904.2!mthend,Inputs!L89,0)</f>
        <v>0</v>
      </c>
      <c r="M101" s="133">
        <f>IF($B101&lt;=EO9904.2!mthend,Inputs!M89,0)</f>
        <v>0</v>
      </c>
      <c r="N101" s="133">
        <f>IF($B101&lt;=EO9904.2!mthend,Inputs!N89,0)</f>
        <v>0</v>
      </c>
      <c r="O101" s="134">
        <v>0</v>
      </c>
      <c r="P101" s="134">
        <v>0</v>
      </c>
      <c r="Q101" s="134">
        <f ca="1">'EO9904.2'!M106-$Q$3</f>
        <v>7.4999999999999997E-3</v>
      </c>
      <c r="S101" s="138">
        <f>IF($B101&lt;=EO9904.3!mthend,Inputs!S89,0)</f>
        <v>0</v>
      </c>
      <c r="T101">
        <f>IF($B101&lt;=EO9904.3!mthend,Inputs!T89,0)</f>
        <v>0</v>
      </c>
      <c r="U101">
        <f>IF($B101&lt;=EO9904.3!mthend,Inputs!U89,0)</f>
        <v>0</v>
      </c>
      <c r="V101" s="133">
        <f>IF($B101&lt;=EO9904.3!mthend,Inputs!V89,0)</f>
        <v>0</v>
      </c>
      <c r="W101" s="134">
        <f ca="1">'EO9904.3'!G106+$W$3</f>
        <v>4.8029999999999999</v>
      </c>
      <c r="X101" s="134">
        <f ca="1">'EO9904.3'!J106+$X$3</f>
        <v>3.85E-2</v>
      </c>
      <c r="Y101" s="134">
        <v>0</v>
      </c>
      <c r="AA101" s="138">
        <f>IF($B101&lt;=EO9904.3!mthend,Inputs!AA89,0)</f>
        <v>0</v>
      </c>
      <c r="AB101">
        <f>IF($B101&lt;=EO9904.3!mthend,Inputs!AB89,0)</f>
        <v>0</v>
      </c>
      <c r="AC101">
        <f>IF($B101&lt;=EO9904.3!mthend,Inputs!AC89,0)</f>
        <v>0</v>
      </c>
      <c r="AD101" s="133">
        <f>IF($B101&lt;=EO9904.3!mthend,Inputs!AD89,0)</f>
        <v>0</v>
      </c>
      <c r="AE101" s="134">
        <f ca="1">'EO9904.M'!G106+$AE$3</f>
        <v>4.8029999999999999</v>
      </c>
      <c r="AF101" s="134">
        <f ca="1">'EO9904.M'!J106+$AF$3</f>
        <v>3.85E-2</v>
      </c>
      <c r="AG101" s="134">
        <v>0</v>
      </c>
    </row>
    <row r="102" spans="2:33">
      <c r="B102" s="88">
        <f>'EO9904.1'!A107</f>
        <v>39904</v>
      </c>
      <c r="C102" s="138">
        <f>IF($B102&lt;=Summary!$D$10,Inputs!C90,0)</f>
        <v>0</v>
      </c>
      <c r="D102" s="135">
        <f>IF($B102&lt;=Summary!$D$10,Inputs!D90,0)</f>
        <v>0</v>
      </c>
      <c r="E102" s="136">
        <f>IF($B102&lt;=Summary!$D$10,Inputs!E90,0)</f>
        <v>0</v>
      </c>
      <c r="F102" s="136">
        <f>IF($B102&lt;=Summary!$D$10,Inputs!F90,0)</f>
        <v>0</v>
      </c>
      <c r="G102" s="145">
        <f ca="1">'EO9904.1'!G107</f>
        <v>4.593</v>
      </c>
      <c r="H102" s="145">
        <f ca="1">'EO9904.1'!J107</f>
        <v>1.3000000000000001E-2</v>
      </c>
      <c r="I102" s="145">
        <f ca="1">'EO9904.1'!M107</f>
        <v>0.01</v>
      </c>
      <c r="K102" s="138">
        <f>IF($B102&lt;=EO9904.2!mthend,Inputs!K90,0)</f>
        <v>0</v>
      </c>
      <c r="L102" s="133">
        <f>IF($B102&lt;=EO9904.2!mthend,Inputs!L90,0)</f>
        <v>0</v>
      </c>
      <c r="M102" s="133">
        <f>IF($B102&lt;=EO9904.2!mthend,Inputs!M90,0)</f>
        <v>0</v>
      </c>
      <c r="N102" s="133">
        <f>IF($B102&lt;=EO9904.2!mthend,Inputs!N90,0)</f>
        <v>0</v>
      </c>
      <c r="O102" s="134">
        <v>0</v>
      </c>
      <c r="P102" s="134">
        <v>0</v>
      </c>
      <c r="Q102" s="134">
        <f ca="1">'EO9904.2'!M107-$Q$3</f>
        <v>2.5000000000000005E-3</v>
      </c>
      <c r="S102" s="138">
        <f>IF($B102&lt;=EO9904.3!mthend,Inputs!S90,0)</f>
        <v>0</v>
      </c>
      <c r="T102">
        <f>IF($B102&lt;=EO9904.3!mthend,Inputs!T90,0)</f>
        <v>0</v>
      </c>
      <c r="U102">
        <f>IF($B102&lt;=EO9904.3!mthend,Inputs!U90,0)</f>
        <v>0</v>
      </c>
      <c r="V102" s="133">
        <f>IF($B102&lt;=EO9904.3!mthend,Inputs!V90,0)</f>
        <v>0</v>
      </c>
      <c r="W102" s="134">
        <f ca="1">'EO9904.3'!G107+$W$3</f>
        <v>4.673</v>
      </c>
      <c r="X102" s="134">
        <f ca="1">'EO9904.3'!J107+$X$3</f>
        <v>2.8000000000000001E-2</v>
      </c>
      <c r="Y102" s="134">
        <v>0</v>
      </c>
      <c r="AA102" s="138">
        <f>IF($B102&lt;=EO9904.3!mthend,Inputs!AA90,0)</f>
        <v>0</v>
      </c>
      <c r="AB102">
        <f>IF($B102&lt;=EO9904.3!mthend,Inputs!AB90,0)</f>
        <v>0</v>
      </c>
      <c r="AC102">
        <f>IF($B102&lt;=EO9904.3!mthend,Inputs!AC90,0)</f>
        <v>0</v>
      </c>
      <c r="AD102" s="133">
        <f>IF($B102&lt;=EO9904.3!mthend,Inputs!AD90,0)</f>
        <v>0</v>
      </c>
      <c r="AE102" s="134">
        <f ca="1">'EO9904.M'!G107+$AE$3</f>
        <v>4.673</v>
      </c>
      <c r="AF102" s="134">
        <f ca="1">'EO9904.M'!J107+$AF$3</f>
        <v>2.8000000000000001E-2</v>
      </c>
      <c r="AG102" s="134">
        <v>0</v>
      </c>
    </row>
    <row r="103" spans="2:33">
      <c r="B103" s="88">
        <f>'EO9904.1'!A108</f>
        <v>39934</v>
      </c>
      <c r="C103" s="138">
        <f>IF($B103&lt;=Summary!$D$10,Inputs!C91,0)</f>
        <v>0</v>
      </c>
      <c r="D103" s="135">
        <f>IF($B103&lt;=Summary!$D$10,Inputs!D91,0)</f>
        <v>0</v>
      </c>
      <c r="E103" s="136">
        <f>IF($B103&lt;=Summary!$D$10,Inputs!E91,0)</f>
        <v>0</v>
      </c>
      <c r="F103" s="136">
        <f>IF($B103&lt;=Summary!$D$10,Inputs!F91,0)</f>
        <v>0</v>
      </c>
      <c r="G103" s="145">
        <f ca="1">'EO9904.1'!G108</f>
        <v>4.5830000000000002</v>
      </c>
      <c r="H103" s="145">
        <f ca="1">'EO9904.1'!J108</f>
        <v>1.3000000000000001E-2</v>
      </c>
      <c r="I103" s="145">
        <f ca="1">'EO9904.1'!M108</f>
        <v>0.01</v>
      </c>
      <c r="K103" s="138">
        <f>IF($B103&lt;=EO9904.2!mthend,Inputs!K91,0)</f>
        <v>0</v>
      </c>
      <c r="L103" s="133">
        <f>IF($B103&lt;=EO9904.2!mthend,Inputs!L91,0)</f>
        <v>0</v>
      </c>
      <c r="M103" s="133">
        <f>IF($B103&lt;=EO9904.2!mthend,Inputs!M91,0)</f>
        <v>0</v>
      </c>
      <c r="N103" s="133">
        <f>IF($B103&lt;=EO9904.2!mthend,Inputs!N91,0)</f>
        <v>0</v>
      </c>
      <c r="O103" s="134">
        <v>0</v>
      </c>
      <c r="P103" s="134">
        <v>0</v>
      </c>
      <c r="Q103" s="134">
        <f ca="1">'EO9904.2'!M108-$Q$3</f>
        <v>2.5000000000000005E-3</v>
      </c>
      <c r="S103" s="138">
        <f>IF($B103&lt;=EO9904.3!mthend,Inputs!S91,0)</f>
        <v>0</v>
      </c>
      <c r="T103">
        <f>IF($B103&lt;=EO9904.3!mthend,Inputs!T91,0)</f>
        <v>0</v>
      </c>
      <c r="U103">
        <f>IF($B103&lt;=EO9904.3!mthend,Inputs!U91,0)</f>
        <v>0</v>
      </c>
      <c r="V103" s="133">
        <f>IF($B103&lt;=EO9904.3!mthend,Inputs!V91,0)</f>
        <v>0</v>
      </c>
      <c r="W103" s="134">
        <f ca="1">'EO9904.3'!G108+$W$3</f>
        <v>4.6630000000000003</v>
      </c>
      <c r="X103" s="134">
        <f ca="1">'EO9904.3'!J108+$X$3</f>
        <v>2.8000000000000001E-2</v>
      </c>
      <c r="Y103" s="134">
        <v>0</v>
      </c>
      <c r="AA103" s="138">
        <f>IF($B103&lt;=EO9904.3!mthend,Inputs!AA91,0)</f>
        <v>0</v>
      </c>
      <c r="AB103">
        <f>IF($B103&lt;=EO9904.3!mthend,Inputs!AB91,0)</f>
        <v>0</v>
      </c>
      <c r="AC103">
        <f>IF($B103&lt;=EO9904.3!mthend,Inputs!AC91,0)</f>
        <v>0</v>
      </c>
      <c r="AD103" s="133">
        <f>IF($B103&lt;=EO9904.3!mthend,Inputs!AD91,0)</f>
        <v>0</v>
      </c>
      <c r="AE103" s="134">
        <f ca="1">'EO9904.M'!G108+$AE$3</f>
        <v>4.6630000000000003</v>
      </c>
      <c r="AF103" s="134">
        <f ca="1">'EO9904.M'!J108+$AF$3</f>
        <v>2.8000000000000001E-2</v>
      </c>
      <c r="AG103" s="134">
        <v>0</v>
      </c>
    </row>
    <row r="104" spans="2:33">
      <c r="B104" s="88">
        <f>'EO9904.1'!A109</f>
        <v>39965</v>
      </c>
      <c r="C104" s="138">
        <f>IF($B104&lt;=Summary!$D$10,Inputs!C92,0)</f>
        <v>0</v>
      </c>
      <c r="D104" s="135">
        <f>IF($B104&lt;=Summary!$D$10,Inputs!D92,0)</f>
        <v>0</v>
      </c>
      <c r="E104" s="136">
        <f>IF($B104&lt;=Summary!$D$10,Inputs!E92,0)</f>
        <v>0</v>
      </c>
      <c r="F104" s="136">
        <f>IF($B104&lt;=Summary!$D$10,Inputs!F92,0)</f>
        <v>0</v>
      </c>
      <c r="G104" s="145">
        <f ca="1">'EO9904.1'!G109</f>
        <v>4.6030000000000006</v>
      </c>
      <c r="H104" s="145">
        <f ca="1">'EO9904.1'!J109</f>
        <v>1.3000000000000001E-2</v>
      </c>
      <c r="I104" s="145">
        <f ca="1">'EO9904.1'!M109</f>
        <v>0.01</v>
      </c>
      <c r="K104" s="138">
        <f>IF($B104&lt;=EO9904.2!mthend,Inputs!K92,0)</f>
        <v>0</v>
      </c>
      <c r="L104" s="133">
        <f>IF($B104&lt;=EO9904.2!mthend,Inputs!L92,0)</f>
        <v>0</v>
      </c>
      <c r="M104" s="133">
        <f>IF($B104&lt;=EO9904.2!mthend,Inputs!M92,0)</f>
        <v>0</v>
      </c>
      <c r="N104" s="133">
        <f>IF($B104&lt;=EO9904.2!mthend,Inputs!N92,0)</f>
        <v>0</v>
      </c>
      <c r="O104" s="134">
        <v>0</v>
      </c>
      <c r="P104" s="134">
        <v>0</v>
      </c>
      <c r="Q104" s="134">
        <f ca="1">'EO9904.2'!M109-$Q$3</f>
        <v>2.5000000000000005E-3</v>
      </c>
      <c r="S104" s="138">
        <f>IF($B104&lt;=EO9904.3!mthend,Inputs!S92,0)</f>
        <v>0</v>
      </c>
      <c r="T104">
        <f>IF($B104&lt;=EO9904.3!mthend,Inputs!T92,0)</f>
        <v>0</v>
      </c>
      <c r="U104">
        <f>IF($B104&lt;=EO9904.3!mthend,Inputs!U92,0)</f>
        <v>0</v>
      </c>
      <c r="V104" s="133">
        <f>IF($B104&lt;=EO9904.3!mthend,Inputs!V92,0)</f>
        <v>0</v>
      </c>
      <c r="W104" s="134">
        <f ca="1">'EO9904.3'!G109+$W$3</f>
        <v>4.6830000000000007</v>
      </c>
      <c r="X104" s="134">
        <f ca="1">'EO9904.3'!J109+$X$3</f>
        <v>2.8000000000000001E-2</v>
      </c>
      <c r="Y104" s="134">
        <v>0</v>
      </c>
      <c r="AA104" s="138">
        <f>IF($B104&lt;=EO9904.3!mthend,Inputs!AA92,0)</f>
        <v>0</v>
      </c>
      <c r="AB104">
        <f>IF($B104&lt;=EO9904.3!mthend,Inputs!AB92,0)</f>
        <v>0</v>
      </c>
      <c r="AC104">
        <f>IF($B104&lt;=EO9904.3!mthend,Inputs!AC92,0)</f>
        <v>0</v>
      </c>
      <c r="AD104" s="133">
        <f>IF($B104&lt;=EO9904.3!mthend,Inputs!AD92,0)</f>
        <v>0</v>
      </c>
      <c r="AE104" s="134">
        <f ca="1">'EO9904.M'!G109+$AE$3</f>
        <v>4.6830000000000007</v>
      </c>
      <c r="AF104" s="134">
        <f ca="1">'EO9904.M'!J109+$AF$3</f>
        <v>2.8000000000000001E-2</v>
      </c>
      <c r="AG104" s="134">
        <v>0</v>
      </c>
    </row>
    <row r="105" spans="2:33">
      <c r="B105" s="88">
        <f>'EO9904.1'!A110</f>
        <v>39995</v>
      </c>
      <c r="C105" s="138">
        <f>IF($B105&lt;=Summary!$D$10,Inputs!C93,0)</f>
        <v>0</v>
      </c>
      <c r="D105" s="135">
        <f>IF($B105&lt;=Summary!$D$10,Inputs!D93,0)</f>
        <v>0</v>
      </c>
      <c r="E105" s="136">
        <f>IF($B105&lt;=Summary!$D$10,Inputs!E93,0)</f>
        <v>0</v>
      </c>
      <c r="F105" s="136">
        <f>IF($B105&lt;=Summary!$D$10,Inputs!F93,0)</f>
        <v>0</v>
      </c>
      <c r="G105" s="145">
        <f ca="1">'EO9904.1'!G110</f>
        <v>4.6240000000000006</v>
      </c>
      <c r="H105" s="145">
        <f ca="1">'EO9904.1'!J110</f>
        <v>1.3000000000000001E-2</v>
      </c>
      <c r="I105" s="145">
        <f ca="1">'EO9904.1'!M110</f>
        <v>0.01</v>
      </c>
      <c r="K105" s="138">
        <f>IF($B105&lt;=EO9904.2!mthend,Inputs!K93,0)</f>
        <v>0</v>
      </c>
      <c r="L105" s="133">
        <f>IF($B105&lt;=EO9904.2!mthend,Inputs!L93,0)</f>
        <v>0</v>
      </c>
      <c r="M105" s="133">
        <f>IF($B105&lt;=EO9904.2!mthend,Inputs!M93,0)</f>
        <v>0</v>
      </c>
      <c r="N105" s="133">
        <f>IF($B105&lt;=EO9904.2!mthend,Inputs!N93,0)</f>
        <v>0</v>
      </c>
      <c r="O105" s="134">
        <v>0</v>
      </c>
      <c r="P105" s="134">
        <v>0</v>
      </c>
      <c r="Q105" s="134">
        <f ca="1">'EO9904.2'!M110-$Q$3</f>
        <v>2.5000000000000005E-3</v>
      </c>
      <c r="S105" s="138">
        <f>IF($B105&lt;=EO9904.3!mthend,Inputs!S93,0)</f>
        <v>0</v>
      </c>
      <c r="T105">
        <f>IF($B105&lt;=EO9904.3!mthend,Inputs!T93,0)</f>
        <v>0</v>
      </c>
      <c r="U105">
        <f>IF($B105&lt;=EO9904.3!mthend,Inputs!U93,0)</f>
        <v>0</v>
      </c>
      <c r="V105" s="133">
        <f>IF($B105&lt;=EO9904.3!mthend,Inputs!V93,0)</f>
        <v>0</v>
      </c>
      <c r="W105" s="134">
        <f ca="1">'EO9904.3'!G110+$W$3</f>
        <v>4.7040000000000006</v>
      </c>
      <c r="X105" s="134">
        <f ca="1">'EO9904.3'!J110+$X$3</f>
        <v>2.8000000000000001E-2</v>
      </c>
      <c r="Y105" s="134">
        <v>0</v>
      </c>
      <c r="AA105" s="138">
        <f>IF($B105&lt;=EO9904.3!mthend,Inputs!AA93,0)</f>
        <v>0</v>
      </c>
      <c r="AB105">
        <f>IF($B105&lt;=EO9904.3!mthend,Inputs!AB93,0)</f>
        <v>0</v>
      </c>
      <c r="AC105">
        <f>IF($B105&lt;=EO9904.3!mthend,Inputs!AC93,0)</f>
        <v>0</v>
      </c>
      <c r="AD105" s="133">
        <f>IF($B105&lt;=EO9904.3!mthend,Inputs!AD93,0)</f>
        <v>0</v>
      </c>
      <c r="AE105" s="134">
        <f ca="1">'EO9904.M'!G110+$AE$3</f>
        <v>4.7040000000000006</v>
      </c>
      <c r="AF105" s="134">
        <f ca="1">'EO9904.M'!J110+$AF$3</f>
        <v>2.8000000000000001E-2</v>
      </c>
      <c r="AG105" s="134">
        <v>0</v>
      </c>
    </row>
    <row r="106" spans="2:33">
      <c r="B106" s="88">
        <f>'EO9904.1'!A111</f>
        <v>40026</v>
      </c>
      <c r="C106" s="138">
        <f>IF($B106&lt;=Summary!$D$10,Inputs!C94,0)</f>
        <v>0</v>
      </c>
      <c r="D106" s="135">
        <f>IF($B106&lt;=Summary!$D$10,Inputs!D94,0)</f>
        <v>0</v>
      </c>
      <c r="E106" s="136">
        <f>IF($B106&lt;=Summary!$D$10,Inputs!E94,0)</f>
        <v>0</v>
      </c>
      <c r="F106" s="136">
        <f>IF($B106&lt;=Summary!$D$10,Inputs!F94,0)</f>
        <v>0</v>
      </c>
      <c r="G106" s="145">
        <f ca="1">'EO9904.1'!G111</f>
        <v>4.6480000000000006</v>
      </c>
      <c r="H106" s="145">
        <f ca="1">'EO9904.1'!J111</f>
        <v>1.3000000000000001E-2</v>
      </c>
      <c r="I106" s="145">
        <f ca="1">'EO9904.1'!M111</f>
        <v>0.01</v>
      </c>
      <c r="K106" s="138">
        <f>IF($B106&lt;=EO9904.2!mthend,Inputs!K94,0)</f>
        <v>0</v>
      </c>
      <c r="L106" s="133">
        <f>IF($B106&lt;=EO9904.2!mthend,Inputs!L94,0)</f>
        <v>0</v>
      </c>
      <c r="M106" s="133">
        <f>IF($B106&lt;=EO9904.2!mthend,Inputs!M94,0)</f>
        <v>0</v>
      </c>
      <c r="N106" s="133">
        <f>IF($B106&lt;=EO9904.2!mthend,Inputs!N94,0)</f>
        <v>0</v>
      </c>
      <c r="O106" s="134">
        <v>0</v>
      </c>
      <c r="P106" s="134">
        <v>0</v>
      </c>
      <c r="Q106" s="134">
        <f ca="1">'EO9904.2'!M111-$Q$3</f>
        <v>2.5000000000000005E-3</v>
      </c>
      <c r="S106" s="138">
        <f>IF($B106&lt;=EO9904.3!mthend,Inputs!S94,0)</f>
        <v>0</v>
      </c>
      <c r="T106">
        <f>IF($B106&lt;=EO9904.3!mthend,Inputs!T94,0)</f>
        <v>0</v>
      </c>
      <c r="U106">
        <f>IF($B106&lt;=EO9904.3!mthend,Inputs!U94,0)</f>
        <v>0</v>
      </c>
      <c r="V106" s="133">
        <f>IF($B106&lt;=EO9904.3!mthend,Inputs!V94,0)</f>
        <v>0</v>
      </c>
      <c r="W106" s="134">
        <f ca="1">'EO9904.3'!G111+$W$3</f>
        <v>4.7280000000000006</v>
      </c>
      <c r="X106" s="134">
        <f ca="1">'EO9904.3'!J111+$X$3</f>
        <v>2.8000000000000001E-2</v>
      </c>
      <c r="Y106" s="134">
        <v>0</v>
      </c>
      <c r="AA106" s="138">
        <f>IF($B106&lt;=EO9904.3!mthend,Inputs!AA94,0)</f>
        <v>0</v>
      </c>
      <c r="AB106">
        <f>IF($B106&lt;=EO9904.3!mthend,Inputs!AB94,0)</f>
        <v>0</v>
      </c>
      <c r="AC106">
        <f>IF($B106&lt;=EO9904.3!mthend,Inputs!AC94,0)</f>
        <v>0</v>
      </c>
      <c r="AD106" s="133">
        <f>IF($B106&lt;=EO9904.3!mthend,Inputs!AD94,0)</f>
        <v>0</v>
      </c>
      <c r="AE106" s="134">
        <f ca="1">'EO9904.M'!G111+$AE$3</f>
        <v>4.7280000000000006</v>
      </c>
      <c r="AF106" s="134">
        <f ca="1">'EO9904.M'!J111+$AF$3</f>
        <v>2.8000000000000001E-2</v>
      </c>
      <c r="AG106" s="134">
        <v>0</v>
      </c>
    </row>
    <row r="107" spans="2:33">
      <c r="B107" s="88">
        <f>'EO9904.1'!A112</f>
        <v>40057</v>
      </c>
      <c r="C107" s="138">
        <f>IF($B107&lt;=Summary!$D$10,Inputs!C95,0)</f>
        <v>0</v>
      </c>
      <c r="D107" s="135">
        <f>IF($B107&lt;=Summary!$D$10,Inputs!D95,0)</f>
        <v>0</v>
      </c>
      <c r="E107" s="136">
        <f>IF($B107&lt;=Summary!$D$10,Inputs!E95,0)</f>
        <v>0</v>
      </c>
      <c r="F107" s="136">
        <f>IF($B107&lt;=Summary!$D$10,Inputs!F95,0)</f>
        <v>0</v>
      </c>
      <c r="G107" s="145">
        <f ca="1">'EO9904.1'!G112</f>
        <v>4.6580000000000004</v>
      </c>
      <c r="H107" s="145">
        <f ca="1">'EO9904.1'!J112</f>
        <v>1.3000000000000001E-2</v>
      </c>
      <c r="I107" s="145">
        <f ca="1">'EO9904.1'!M112</f>
        <v>0.01</v>
      </c>
      <c r="K107" s="138">
        <f>IF($B107&lt;=EO9904.2!mthend,Inputs!K95,0)</f>
        <v>0</v>
      </c>
      <c r="L107" s="133">
        <f>IF($B107&lt;=EO9904.2!mthend,Inputs!L95,0)</f>
        <v>0</v>
      </c>
      <c r="M107" s="133">
        <f>IF($B107&lt;=EO9904.2!mthend,Inputs!M95,0)</f>
        <v>0</v>
      </c>
      <c r="N107" s="133">
        <f>IF($B107&lt;=EO9904.2!mthend,Inputs!N95,0)</f>
        <v>0</v>
      </c>
      <c r="O107" s="134">
        <v>0</v>
      </c>
      <c r="P107" s="134">
        <v>0</v>
      </c>
      <c r="Q107" s="134">
        <f ca="1">'EO9904.2'!M112-$Q$3</f>
        <v>2.5000000000000005E-3</v>
      </c>
      <c r="S107" s="138">
        <f>IF($B107&lt;=EO9904.3!mthend,Inputs!S95,0)</f>
        <v>0</v>
      </c>
      <c r="T107">
        <f>IF($B107&lt;=EO9904.3!mthend,Inputs!T95,0)</f>
        <v>0</v>
      </c>
      <c r="U107">
        <f>IF($B107&lt;=EO9904.3!mthend,Inputs!U95,0)</f>
        <v>0</v>
      </c>
      <c r="V107" s="133">
        <f>IF($B107&lt;=EO9904.3!mthend,Inputs!V95,0)</f>
        <v>0</v>
      </c>
      <c r="W107" s="134">
        <f ca="1">'EO9904.3'!G112+$W$3</f>
        <v>4.7380000000000004</v>
      </c>
      <c r="X107" s="134">
        <f ca="1">'EO9904.3'!J112+$X$3</f>
        <v>2.8000000000000001E-2</v>
      </c>
      <c r="Y107" s="134">
        <v>0</v>
      </c>
      <c r="AA107" s="138">
        <f>IF($B107&lt;=EO9904.3!mthend,Inputs!AA95,0)</f>
        <v>0</v>
      </c>
      <c r="AB107">
        <f>IF($B107&lt;=EO9904.3!mthend,Inputs!AB95,0)</f>
        <v>0</v>
      </c>
      <c r="AC107">
        <f>IF($B107&lt;=EO9904.3!mthend,Inputs!AC95,0)</f>
        <v>0</v>
      </c>
      <c r="AD107" s="133">
        <f>IF($B107&lt;=EO9904.3!mthend,Inputs!AD95,0)</f>
        <v>0</v>
      </c>
      <c r="AE107" s="134">
        <f ca="1">'EO9904.M'!G112+$AE$3</f>
        <v>4.7380000000000004</v>
      </c>
      <c r="AF107" s="134">
        <f ca="1">'EO9904.M'!J112+$AF$3</f>
        <v>2.8000000000000001E-2</v>
      </c>
      <c r="AG107" s="134">
        <v>0</v>
      </c>
    </row>
    <row r="108" spans="2:33">
      <c r="B108" s="88">
        <f>'EO9904.1'!A113</f>
        <v>40087</v>
      </c>
      <c r="C108" s="138">
        <f>IF($B108&lt;=Summary!$D$10,Inputs!C96,0)</f>
        <v>0</v>
      </c>
      <c r="D108" s="135">
        <f>IF($B108&lt;=Summary!$D$10,Inputs!D96,0)</f>
        <v>0</v>
      </c>
      <c r="E108" s="136">
        <f>IF($B108&lt;=Summary!$D$10,Inputs!E96,0)</f>
        <v>0</v>
      </c>
      <c r="F108" s="136">
        <f>IF($B108&lt;=Summary!$D$10,Inputs!F96,0)</f>
        <v>0</v>
      </c>
      <c r="G108" s="145">
        <f ca="1">'EO9904.1'!G113</f>
        <v>4.6880000000000006</v>
      </c>
      <c r="H108" s="145">
        <f ca="1">'EO9904.1'!J113</f>
        <v>1.3000000000000001E-2</v>
      </c>
      <c r="I108" s="145">
        <f ca="1">'EO9904.1'!M113</f>
        <v>0.01</v>
      </c>
      <c r="K108" s="138">
        <f>IF($B108&lt;=EO9904.2!mthend,Inputs!K96,0)</f>
        <v>0</v>
      </c>
      <c r="L108" s="133">
        <f>IF($B108&lt;=EO9904.2!mthend,Inputs!L96,0)</f>
        <v>0</v>
      </c>
      <c r="M108" s="133">
        <f>IF($B108&lt;=EO9904.2!mthend,Inputs!M96,0)</f>
        <v>0</v>
      </c>
      <c r="N108" s="133">
        <f>IF($B108&lt;=EO9904.2!mthend,Inputs!N96,0)</f>
        <v>0</v>
      </c>
      <c r="O108" s="134">
        <v>0</v>
      </c>
      <c r="P108" s="134">
        <v>0</v>
      </c>
      <c r="Q108" s="134">
        <f ca="1">'EO9904.2'!M113-$Q$3</f>
        <v>2.5000000000000005E-3</v>
      </c>
      <c r="S108" s="138">
        <f>IF($B108&lt;=EO9904.3!mthend,Inputs!S96,0)</f>
        <v>0</v>
      </c>
      <c r="T108">
        <f>IF($B108&lt;=EO9904.3!mthend,Inputs!T96,0)</f>
        <v>0</v>
      </c>
      <c r="U108">
        <f>IF($B108&lt;=EO9904.3!mthend,Inputs!U96,0)</f>
        <v>0</v>
      </c>
      <c r="V108" s="133">
        <f>IF($B108&lt;=EO9904.3!mthend,Inputs!V96,0)</f>
        <v>0</v>
      </c>
      <c r="W108" s="134">
        <f ca="1">'EO9904.3'!G113+$W$3</f>
        <v>4.7680000000000007</v>
      </c>
      <c r="X108" s="134">
        <f ca="1">'EO9904.3'!J113+$X$3</f>
        <v>2.8000000000000001E-2</v>
      </c>
      <c r="Y108" s="134">
        <v>0</v>
      </c>
      <c r="AA108" s="138">
        <f>IF($B108&lt;=EO9904.3!mthend,Inputs!AA96,0)</f>
        <v>0</v>
      </c>
      <c r="AB108">
        <f>IF($B108&lt;=EO9904.3!mthend,Inputs!AB96,0)</f>
        <v>0</v>
      </c>
      <c r="AC108">
        <f>IF($B108&lt;=EO9904.3!mthend,Inputs!AC96,0)</f>
        <v>0</v>
      </c>
      <c r="AD108" s="133">
        <f>IF($B108&lt;=EO9904.3!mthend,Inputs!AD96,0)</f>
        <v>0</v>
      </c>
      <c r="AE108" s="134">
        <f ca="1">'EO9904.M'!G113+$AE$3</f>
        <v>4.7680000000000007</v>
      </c>
      <c r="AF108" s="134">
        <f ca="1">'EO9904.M'!J113+$AF$3</f>
        <v>2.8000000000000001E-2</v>
      </c>
      <c r="AG108" s="134">
        <v>0</v>
      </c>
    </row>
    <row r="109" spans="2:33">
      <c r="B109" s="88">
        <f>'EO9904.1'!A114</f>
        <v>40118</v>
      </c>
      <c r="C109" s="138">
        <f>IF($B109&lt;=Summary!$D$10,Inputs!C97,0)</f>
        <v>0</v>
      </c>
      <c r="D109" s="135">
        <f>IF($B109&lt;=Summary!$D$10,Inputs!D97,0)</f>
        <v>0</v>
      </c>
      <c r="E109" s="136">
        <f>IF($B109&lt;=Summary!$D$10,Inputs!E97,0)</f>
        <v>0</v>
      </c>
      <c r="F109" s="136">
        <f>IF($B109&lt;=Summary!$D$10,Inputs!F97,0)</f>
        <v>0</v>
      </c>
      <c r="G109" s="145">
        <f ca="1">'EO9904.1'!G114</f>
        <v>4.8280000000000003</v>
      </c>
      <c r="H109" s="145">
        <f ca="1">'EO9904.1'!J114</f>
        <v>2.35E-2</v>
      </c>
      <c r="I109" s="145">
        <f ca="1">'EO9904.1'!M114</f>
        <v>1.4999999999999999E-2</v>
      </c>
      <c r="K109" s="138">
        <f>IF($B109&lt;=EO9904.2!mthend,Inputs!K97,0)</f>
        <v>0</v>
      </c>
      <c r="L109" s="133">
        <f>IF($B109&lt;=EO9904.2!mthend,Inputs!L97,0)</f>
        <v>0</v>
      </c>
      <c r="M109" s="133">
        <f>IF($B109&lt;=EO9904.2!mthend,Inputs!M97,0)</f>
        <v>0</v>
      </c>
      <c r="N109" s="133">
        <f>IF($B109&lt;=EO9904.2!mthend,Inputs!N97,0)</f>
        <v>0</v>
      </c>
      <c r="O109" s="134">
        <v>0</v>
      </c>
      <c r="P109" s="134">
        <v>0</v>
      </c>
      <c r="Q109" s="134">
        <f ca="1">'EO9904.2'!M114-$Q$3</f>
        <v>7.4999999999999997E-3</v>
      </c>
      <c r="S109" s="138">
        <f>IF($B109&lt;=EO9904.3!mthend,Inputs!S97,0)</f>
        <v>0</v>
      </c>
      <c r="T109">
        <f>IF($B109&lt;=EO9904.3!mthend,Inputs!T97,0)</f>
        <v>0</v>
      </c>
      <c r="U109">
        <f>IF($B109&lt;=EO9904.3!mthend,Inputs!U97,0)</f>
        <v>0</v>
      </c>
      <c r="V109" s="133">
        <f>IF($B109&lt;=EO9904.3!mthend,Inputs!V97,0)</f>
        <v>0</v>
      </c>
      <c r="W109" s="134">
        <f ca="1">'EO9904.3'!G114+$W$3</f>
        <v>4.9080000000000004</v>
      </c>
      <c r="X109" s="134">
        <f ca="1">'EO9904.3'!J114+$X$3</f>
        <v>3.85E-2</v>
      </c>
      <c r="Y109" s="134">
        <v>0</v>
      </c>
      <c r="AA109" s="138">
        <f>IF($B109&lt;=EO9904.3!mthend,Inputs!AA97,0)</f>
        <v>0</v>
      </c>
      <c r="AB109">
        <f>IF($B109&lt;=EO9904.3!mthend,Inputs!AB97,0)</f>
        <v>0</v>
      </c>
      <c r="AC109">
        <f>IF($B109&lt;=EO9904.3!mthend,Inputs!AC97,0)</f>
        <v>0</v>
      </c>
      <c r="AD109" s="133">
        <f>IF($B109&lt;=EO9904.3!mthend,Inputs!AD97,0)</f>
        <v>0</v>
      </c>
      <c r="AE109" s="134">
        <f ca="1">'EO9904.M'!G114+$AE$3</f>
        <v>4.9080000000000004</v>
      </c>
      <c r="AF109" s="134">
        <f ca="1">'EO9904.M'!J114+$AF$3</f>
        <v>3.85E-2</v>
      </c>
      <c r="AG109" s="134">
        <v>0</v>
      </c>
    </row>
    <row r="110" spans="2:33">
      <c r="B110" s="88">
        <f>'EO9904.1'!A115</f>
        <v>40148</v>
      </c>
      <c r="C110" s="138">
        <f>IF($B110&lt;=Summary!$D$10,Inputs!C98,0)</f>
        <v>0</v>
      </c>
      <c r="D110" s="135">
        <f>IF($B110&lt;=Summary!$D$10,Inputs!D98,0)</f>
        <v>0</v>
      </c>
      <c r="E110" s="136">
        <f>IF($B110&lt;=Summary!$D$10,Inputs!E98,0)</f>
        <v>0</v>
      </c>
      <c r="F110" s="136">
        <f>IF($B110&lt;=Summary!$D$10,Inputs!F98,0)</f>
        <v>0</v>
      </c>
      <c r="G110" s="145">
        <f ca="1">'EO9904.1'!G115</f>
        <v>4.968</v>
      </c>
      <c r="H110" s="145">
        <f ca="1">'EO9904.1'!J115</f>
        <v>2.35E-2</v>
      </c>
      <c r="I110" s="145">
        <f ca="1">'EO9904.1'!M115</f>
        <v>1.4999999999999999E-2</v>
      </c>
      <c r="K110" s="138">
        <f>IF($B110&lt;=EO9904.2!mthend,Inputs!K98,0)</f>
        <v>0</v>
      </c>
      <c r="L110" s="133">
        <f>IF($B110&lt;=EO9904.2!mthend,Inputs!L98,0)</f>
        <v>0</v>
      </c>
      <c r="M110" s="133">
        <f>IF($B110&lt;=EO9904.2!mthend,Inputs!M98,0)</f>
        <v>0</v>
      </c>
      <c r="N110" s="133">
        <f>IF($B110&lt;=EO9904.2!mthend,Inputs!N98,0)</f>
        <v>0</v>
      </c>
      <c r="O110" s="134">
        <v>0</v>
      </c>
      <c r="P110" s="134">
        <v>0</v>
      </c>
      <c r="Q110" s="134">
        <f ca="1">'EO9904.2'!M115-$Q$3</f>
        <v>7.4999999999999997E-3</v>
      </c>
      <c r="S110" s="138">
        <f>IF($B110&lt;=EO9904.3!mthend,Inputs!S98,0)</f>
        <v>0</v>
      </c>
      <c r="T110">
        <f>IF($B110&lt;=EO9904.3!mthend,Inputs!T98,0)</f>
        <v>0</v>
      </c>
      <c r="U110">
        <f>IF($B110&lt;=EO9904.3!mthend,Inputs!U98,0)</f>
        <v>0</v>
      </c>
      <c r="V110" s="133">
        <f>IF($B110&lt;=EO9904.3!mthend,Inputs!V98,0)</f>
        <v>0</v>
      </c>
      <c r="W110" s="134">
        <f ca="1">'EO9904.3'!G115+$W$3</f>
        <v>5.048</v>
      </c>
      <c r="X110" s="134">
        <f ca="1">'EO9904.3'!J115+$X$3</f>
        <v>3.85E-2</v>
      </c>
      <c r="Y110" s="134">
        <v>0</v>
      </c>
      <c r="AA110" s="138">
        <f>IF($B110&lt;=EO9904.3!mthend,Inputs!AA98,0)</f>
        <v>0</v>
      </c>
      <c r="AB110">
        <f>IF($B110&lt;=EO9904.3!mthend,Inputs!AB98,0)</f>
        <v>0</v>
      </c>
      <c r="AC110">
        <f>IF($B110&lt;=EO9904.3!mthend,Inputs!AC98,0)</f>
        <v>0</v>
      </c>
      <c r="AD110" s="133">
        <f>IF($B110&lt;=EO9904.3!mthend,Inputs!AD98,0)</f>
        <v>0</v>
      </c>
      <c r="AE110" s="134">
        <f ca="1">'EO9904.M'!G115+$AE$3</f>
        <v>5.048</v>
      </c>
      <c r="AF110" s="134">
        <f ca="1">'EO9904.M'!J115+$AF$3</f>
        <v>3.85E-2</v>
      </c>
      <c r="AG110" s="134">
        <v>0</v>
      </c>
    </row>
    <row r="111" spans="2:33">
      <c r="B111" s="88">
        <f>'EO9904.1'!A116</f>
        <v>40179</v>
      </c>
      <c r="C111" s="138">
        <f>IF($B111&lt;=Summary!$D$10,Inputs!C99,0)</f>
        <v>0</v>
      </c>
      <c r="D111" s="135">
        <f>IF($B111&lt;=Summary!$D$10,Inputs!D99,0)</f>
        <v>0</v>
      </c>
      <c r="E111" s="136">
        <f>IF($B111&lt;=Summary!$D$10,Inputs!E99,0)</f>
        <v>0</v>
      </c>
      <c r="F111" s="136">
        <f>IF($B111&lt;=Summary!$D$10,Inputs!F99,0)</f>
        <v>0</v>
      </c>
      <c r="G111" s="145">
        <f ca="1">'EO9904.1'!G116</f>
        <v>5.0430000000000001</v>
      </c>
      <c r="H111" s="145">
        <f ca="1">'EO9904.1'!J116</f>
        <v>2.35E-2</v>
      </c>
      <c r="I111" s="145">
        <f ca="1">'EO9904.1'!M116</f>
        <v>1.4999999999999999E-2</v>
      </c>
      <c r="K111" s="138">
        <f>IF($B111&lt;=EO9904.2!mthend,Inputs!K99,0)</f>
        <v>0</v>
      </c>
      <c r="L111" s="133">
        <f>IF($B111&lt;=EO9904.2!mthend,Inputs!L99,0)</f>
        <v>0</v>
      </c>
      <c r="M111" s="133">
        <f>IF($B111&lt;=EO9904.2!mthend,Inputs!M99,0)</f>
        <v>0</v>
      </c>
      <c r="N111" s="133">
        <f>IF($B111&lt;=EO9904.2!mthend,Inputs!N99,0)</f>
        <v>0</v>
      </c>
      <c r="O111" s="134">
        <v>0</v>
      </c>
      <c r="P111" s="134">
        <v>0</v>
      </c>
      <c r="Q111" s="134">
        <f ca="1">'EO9904.2'!M116-$Q$3</f>
        <v>7.4999999999999997E-3</v>
      </c>
      <c r="S111" s="138">
        <f>IF($B111&lt;=EO9904.3!mthend,Inputs!S99,0)</f>
        <v>0</v>
      </c>
      <c r="T111">
        <f>IF($B111&lt;=EO9904.3!mthend,Inputs!T99,0)</f>
        <v>0</v>
      </c>
      <c r="U111">
        <f>IF($B111&lt;=EO9904.3!mthend,Inputs!U99,0)</f>
        <v>0</v>
      </c>
      <c r="V111" s="133">
        <f>IF($B111&lt;=EO9904.3!mthend,Inputs!V99,0)</f>
        <v>0</v>
      </c>
      <c r="W111" s="134">
        <f ca="1">'EO9904.3'!G116+$W$3</f>
        <v>5.1230000000000002</v>
      </c>
      <c r="X111" s="134">
        <f ca="1">'EO9904.3'!J116+$X$3</f>
        <v>3.85E-2</v>
      </c>
      <c r="Y111" s="134">
        <v>0</v>
      </c>
      <c r="AA111" s="138">
        <f>IF($B111&lt;=EO9904.3!mthend,Inputs!AA99,0)</f>
        <v>0</v>
      </c>
      <c r="AB111">
        <f>IF($B111&lt;=EO9904.3!mthend,Inputs!AB99,0)</f>
        <v>0</v>
      </c>
      <c r="AC111">
        <f>IF($B111&lt;=EO9904.3!mthend,Inputs!AC99,0)</f>
        <v>0</v>
      </c>
      <c r="AD111" s="133">
        <f>IF($B111&lt;=EO9904.3!mthend,Inputs!AD99,0)</f>
        <v>0</v>
      </c>
      <c r="AE111" s="134">
        <f ca="1">'EO9904.M'!G116+$AE$3</f>
        <v>5.1230000000000002</v>
      </c>
      <c r="AF111" s="134">
        <f ca="1">'EO9904.M'!J116+$AF$3</f>
        <v>3.85E-2</v>
      </c>
      <c r="AG111" s="134">
        <v>0</v>
      </c>
    </row>
    <row r="112" spans="2:33">
      <c r="B112" s="88">
        <f>'EO9904.1'!A117</f>
        <v>40210</v>
      </c>
      <c r="C112" s="138">
        <f>IF($B112&lt;=Summary!$D$10,Inputs!C100,0)</f>
        <v>0</v>
      </c>
      <c r="D112" s="135">
        <f>IF($B112&lt;=Summary!$D$10,Inputs!D100,0)</f>
        <v>0</v>
      </c>
      <c r="E112" s="136">
        <f>IF($B112&lt;=Summary!$D$10,Inputs!E100,0)</f>
        <v>0</v>
      </c>
      <c r="F112" s="136">
        <f>IF($B112&lt;=Summary!$D$10,Inputs!F100,0)</f>
        <v>0</v>
      </c>
      <c r="G112" s="145">
        <f ca="1">'EO9904.1'!G117</f>
        <v>4.923</v>
      </c>
      <c r="H112" s="145">
        <f ca="1">'EO9904.1'!J117</f>
        <v>2.35E-2</v>
      </c>
      <c r="I112" s="145">
        <f ca="1">'EO9904.1'!M117</f>
        <v>1.4999999999999999E-2</v>
      </c>
      <c r="K112" s="138">
        <f>IF($B112&lt;=EO9904.2!mthend,Inputs!K100,0)</f>
        <v>0</v>
      </c>
      <c r="L112" s="133">
        <f>IF($B112&lt;=EO9904.2!mthend,Inputs!L100,0)</f>
        <v>0</v>
      </c>
      <c r="M112" s="133">
        <f>IF($B112&lt;=EO9904.2!mthend,Inputs!M100,0)</f>
        <v>0</v>
      </c>
      <c r="N112" s="133">
        <f>IF($B112&lt;=EO9904.2!mthend,Inputs!N100,0)</f>
        <v>0</v>
      </c>
      <c r="O112" s="134">
        <v>0</v>
      </c>
      <c r="P112" s="134">
        <v>0</v>
      </c>
      <c r="Q112" s="134">
        <f ca="1">'EO9904.2'!M117-$Q$3</f>
        <v>7.4999999999999997E-3</v>
      </c>
      <c r="S112" s="138">
        <f>IF($B112&lt;=EO9904.3!mthend,Inputs!S100,0)</f>
        <v>0</v>
      </c>
      <c r="T112">
        <f>IF($B112&lt;=EO9904.3!mthend,Inputs!T100,0)</f>
        <v>0</v>
      </c>
      <c r="U112">
        <f>IF($B112&lt;=EO9904.3!mthend,Inputs!U100,0)</f>
        <v>0</v>
      </c>
      <c r="V112" s="133">
        <f>IF($B112&lt;=EO9904.3!mthend,Inputs!V100,0)</f>
        <v>0</v>
      </c>
      <c r="W112" s="134">
        <f ca="1">'EO9904.3'!G117+$W$3</f>
        <v>5.0030000000000001</v>
      </c>
      <c r="X112" s="134">
        <f ca="1">'EO9904.3'!J117+$X$3</f>
        <v>3.85E-2</v>
      </c>
      <c r="Y112" s="134">
        <v>0</v>
      </c>
      <c r="AA112" s="138">
        <f>IF($B112&lt;=EO9904.3!mthend,Inputs!AA100,0)</f>
        <v>0</v>
      </c>
      <c r="AB112">
        <f>IF($B112&lt;=EO9904.3!mthend,Inputs!AB100,0)</f>
        <v>0</v>
      </c>
      <c r="AC112">
        <f>IF($B112&lt;=EO9904.3!mthend,Inputs!AC100,0)</f>
        <v>0</v>
      </c>
      <c r="AD112" s="133">
        <f>IF($B112&lt;=EO9904.3!mthend,Inputs!AD100,0)</f>
        <v>0</v>
      </c>
      <c r="AE112" s="134">
        <f ca="1">'EO9904.M'!G117+$AE$3</f>
        <v>5.0030000000000001</v>
      </c>
      <c r="AF112" s="134">
        <f ca="1">'EO9904.M'!J117+$AF$3</f>
        <v>3.85E-2</v>
      </c>
      <c r="AG112" s="134">
        <v>0</v>
      </c>
    </row>
    <row r="113" spans="2:33">
      <c r="B113" s="88">
        <f>'EO9904.1'!A118</f>
        <v>40238</v>
      </c>
      <c r="C113" s="138">
        <f>IF($B113&lt;=Summary!$D$10,Inputs!C101,0)</f>
        <v>0</v>
      </c>
      <c r="D113" s="135">
        <f>IF($B113&lt;=Summary!$D$10,Inputs!D101,0)</f>
        <v>0</v>
      </c>
      <c r="E113" s="136">
        <f>IF($B113&lt;=Summary!$D$10,Inputs!E101,0)</f>
        <v>0</v>
      </c>
      <c r="F113" s="136">
        <f>IF($B113&lt;=Summary!$D$10,Inputs!F101,0)</f>
        <v>0</v>
      </c>
      <c r="G113" s="145">
        <f ca="1">'EO9904.1'!G118</f>
        <v>4.798</v>
      </c>
      <c r="H113" s="145">
        <f ca="1">'EO9904.1'!J118</f>
        <v>2.35E-2</v>
      </c>
      <c r="I113" s="145">
        <f ca="1">'EO9904.1'!M118</f>
        <v>1.4999999999999999E-2</v>
      </c>
      <c r="K113" s="138">
        <f>IF($B113&lt;=EO9904.2!mthend,Inputs!K101,0)</f>
        <v>0</v>
      </c>
      <c r="L113" s="133">
        <f>IF($B113&lt;=EO9904.2!mthend,Inputs!L101,0)</f>
        <v>0</v>
      </c>
      <c r="M113" s="133">
        <f>IF($B113&lt;=EO9904.2!mthend,Inputs!M101,0)</f>
        <v>0</v>
      </c>
      <c r="N113" s="133">
        <f>IF($B113&lt;=EO9904.2!mthend,Inputs!N101,0)</f>
        <v>0</v>
      </c>
      <c r="O113" s="134">
        <v>0</v>
      </c>
      <c r="P113" s="134">
        <v>0</v>
      </c>
      <c r="Q113" s="134">
        <f ca="1">'EO9904.2'!M118-$Q$3</f>
        <v>7.4999999999999997E-3</v>
      </c>
      <c r="S113" s="138">
        <f>IF($B113&lt;=EO9904.3!mthend,Inputs!S101,0)</f>
        <v>0</v>
      </c>
      <c r="T113">
        <f>IF($B113&lt;=EO9904.3!mthend,Inputs!T101,0)</f>
        <v>0</v>
      </c>
      <c r="U113">
        <f>IF($B113&lt;=EO9904.3!mthend,Inputs!U101,0)</f>
        <v>0</v>
      </c>
      <c r="V113" s="133">
        <f>IF($B113&lt;=EO9904.3!mthend,Inputs!V101,0)</f>
        <v>0</v>
      </c>
      <c r="W113" s="134">
        <f ca="1">'EO9904.3'!G118+$W$3</f>
        <v>4.8780000000000001</v>
      </c>
      <c r="X113" s="134">
        <f ca="1">'EO9904.3'!J118+$X$3</f>
        <v>3.85E-2</v>
      </c>
      <c r="Y113" s="134">
        <v>0</v>
      </c>
      <c r="AA113" s="138">
        <f>IF($B113&lt;=EO9904.3!mthend,Inputs!AA101,0)</f>
        <v>0</v>
      </c>
      <c r="AB113">
        <f>IF($B113&lt;=EO9904.3!mthend,Inputs!AB101,0)</f>
        <v>0</v>
      </c>
      <c r="AC113">
        <f>IF($B113&lt;=EO9904.3!mthend,Inputs!AC101,0)</f>
        <v>0</v>
      </c>
      <c r="AD113" s="133">
        <f>IF($B113&lt;=EO9904.3!mthend,Inputs!AD101,0)</f>
        <v>0</v>
      </c>
      <c r="AE113" s="134">
        <f ca="1">'EO9904.M'!G118+$AE$3</f>
        <v>4.8780000000000001</v>
      </c>
      <c r="AF113" s="134">
        <f ca="1">'EO9904.M'!J118+$AF$3</f>
        <v>3.85E-2</v>
      </c>
      <c r="AG113" s="134">
        <v>0</v>
      </c>
    </row>
    <row r="114" spans="2:33">
      <c r="B114" s="88">
        <f>'EO9904.1'!A119</f>
        <v>40269</v>
      </c>
      <c r="C114" s="138">
        <f>IF($B114&lt;=Summary!$D$10,Inputs!C102,0)</f>
        <v>0</v>
      </c>
      <c r="D114" s="135">
        <f>IF($B114&lt;=Summary!$D$10,Inputs!D102,0)</f>
        <v>0</v>
      </c>
      <c r="E114" s="136">
        <f>IF($B114&lt;=Summary!$D$10,Inputs!E102,0)</f>
        <v>0</v>
      </c>
      <c r="F114" s="136">
        <f>IF($B114&lt;=Summary!$D$10,Inputs!F102,0)</f>
        <v>0</v>
      </c>
      <c r="G114" s="145">
        <f ca="1">'EO9904.1'!G119</f>
        <v>4.6680000000000001</v>
      </c>
      <c r="H114" s="145">
        <f ca="1">'EO9904.1'!J119</f>
        <v>1.3000000000000001E-2</v>
      </c>
      <c r="I114" s="145">
        <f ca="1">'EO9904.1'!M119</f>
        <v>0.01</v>
      </c>
      <c r="K114" s="138">
        <f>IF($B114&lt;=EO9904.2!mthend,Inputs!K102,0)</f>
        <v>0</v>
      </c>
      <c r="L114" s="133">
        <f>IF($B114&lt;=EO9904.2!mthend,Inputs!L102,0)</f>
        <v>0</v>
      </c>
      <c r="M114" s="133">
        <f>IF($B114&lt;=EO9904.2!mthend,Inputs!M102,0)</f>
        <v>0</v>
      </c>
      <c r="N114" s="133">
        <f>IF($B114&lt;=EO9904.2!mthend,Inputs!N102,0)</f>
        <v>0</v>
      </c>
      <c r="O114" s="134">
        <v>0</v>
      </c>
      <c r="P114" s="134">
        <v>0</v>
      </c>
      <c r="Q114" s="134">
        <f ca="1">'EO9904.2'!M119-$Q$3</f>
        <v>2.5000000000000005E-3</v>
      </c>
      <c r="S114" s="138">
        <f>IF($B114&lt;=EO9904.3!mthend,Inputs!S102,0)</f>
        <v>0</v>
      </c>
      <c r="T114">
        <f>IF($B114&lt;=EO9904.3!mthend,Inputs!T102,0)</f>
        <v>0</v>
      </c>
      <c r="U114">
        <f>IF($B114&lt;=EO9904.3!mthend,Inputs!U102,0)</f>
        <v>0</v>
      </c>
      <c r="V114" s="133">
        <f>IF($B114&lt;=EO9904.3!mthend,Inputs!V102,0)</f>
        <v>0</v>
      </c>
      <c r="W114" s="134">
        <f ca="1">'EO9904.3'!G119+$W$3</f>
        <v>4.7480000000000002</v>
      </c>
      <c r="X114" s="134">
        <f ca="1">'EO9904.3'!J119+$X$3</f>
        <v>2.8000000000000001E-2</v>
      </c>
      <c r="Y114" s="134">
        <v>0</v>
      </c>
      <c r="AA114" s="138">
        <f>IF($B114&lt;=EO9904.3!mthend,Inputs!AA102,0)</f>
        <v>0</v>
      </c>
      <c r="AB114">
        <f>IF($B114&lt;=EO9904.3!mthend,Inputs!AB102,0)</f>
        <v>0</v>
      </c>
      <c r="AC114">
        <f>IF($B114&lt;=EO9904.3!mthend,Inputs!AC102,0)</f>
        <v>0</v>
      </c>
      <c r="AD114" s="133">
        <f>IF($B114&lt;=EO9904.3!mthend,Inputs!AD102,0)</f>
        <v>0</v>
      </c>
      <c r="AE114" s="134">
        <f ca="1">'EO9904.M'!G119+$AE$3</f>
        <v>4.7480000000000002</v>
      </c>
      <c r="AF114" s="134">
        <f ca="1">'EO9904.M'!J119+$AF$3</f>
        <v>2.8000000000000001E-2</v>
      </c>
      <c r="AG114" s="134">
        <v>0</v>
      </c>
    </row>
    <row r="115" spans="2:33">
      <c r="B115" s="88">
        <f>'EO9904.1'!A120</f>
        <v>40299</v>
      </c>
      <c r="C115" s="138">
        <f>IF($B115&lt;=Summary!$D$10,Inputs!C103,0)</f>
        <v>0</v>
      </c>
      <c r="D115" s="135">
        <f>IF($B115&lt;=Summary!$D$10,Inputs!D103,0)</f>
        <v>0</v>
      </c>
      <c r="E115" s="136">
        <f>IF($B115&lt;=Summary!$D$10,Inputs!E103,0)</f>
        <v>0</v>
      </c>
      <c r="F115" s="136">
        <f>IF($B115&lt;=Summary!$D$10,Inputs!F103,0)</f>
        <v>0</v>
      </c>
      <c r="G115" s="145">
        <f ca="1">'EO9904.1'!G120</f>
        <v>4.6580000000000004</v>
      </c>
      <c r="H115" s="145">
        <f ca="1">'EO9904.1'!J120</f>
        <v>1.3000000000000001E-2</v>
      </c>
      <c r="I115" s="145">
        <f ca="1">'EO9904.1'!M120</f>
        <v>0.01</v>
      </c>
      <c r="K115" s="138">
        <f>IF($B115&lt;=EO9904.2!mthend,Inputs!K103,0)</f>
        <v>0</v>
      </c>
      <c r="L115" s="133">
        <f>IF($B115&lt;=EO9904.2!mthend,Inputs!L103,0)</f>
        <v>0</v>
      </c>
      <c r="M115" s="133">
        <f>IF($B115&lt;=EO9904.2!mthend,Inputs!M103,0)</f>
        <v>0</v>
      </c>
      <c r="N115" s="133">
        <f>IF($B115&lt;=EO9904.2!mthend,Inputs!N103,0)</f>
        <v>0</v>
      </c>
      <c r="O115" s="134">
        <v>0</v>
      </c>
      <c r="P115" s="134">
        <v>0</v>
      </c>
      <c r="Q115" s="134">
        <f ca="1">'EO9904.2'!M120-$Q$3</f>
        <v>2.5000000000000005E-3</v>
      </c>
      <c r="S115" s="138">
        <f>IF($B115&lt;=EO9904.3!mthend,Inputs!S103,0)</f>
        <v>0</v>
      </c>
      <c r="T115">
        <f>IF($B115&lt;=EO9904.3!mthend,Inputs!T103,0)</f>
        <v>0</v>
      </c>
      <c r="U115">
        <f>IF($B115&lt;=EO9904.3!mthend,Inputs!U103,0)</f>
        <v>0</v>
      </c>
      <c r="V115" s="133">
        <f>IF($B115&lt;=EO9904.3!mthend,Inputs!V103,0)</f>
        <v>0</v>
      </c>
      <c r="W115" s="134">
        <f ca="1">'EO9904.3'!G120+$W$3</f>
        <v>4.7380000000000004</v>
      </c>
      <c r="X115" s="134">
        <f ca="1">'EO9904.3'!J120+$X$3</f>
        <v>2.8000000000000001E-2</v>
      </c>
      <c r="Y115" s="134">
        <v>0</v>
      </c>
      <c r="AA115" s="138">
        <f>IF($B115&lt;=EO9904.3!mthend,Inputs!AA103,0)</f>
        <v>0</v>
      </c>
      <c r="AB115">
        <f>IF($B115&lt;=EO9904.3!mthend,Inputs!AB103,0)</f>
        <v>0</v>
      </c>
      <c r="AC115">
        <f>IF($B115&lt;=EO9904.3!mthend,Inputs!AC103,0)</f>
        <v>0</v>
      </c>
      <c r="AD115" s="133">
        <f>IF($B115&lt;=EO9904.3!mthend,Inputs!AD103,0)</f>
        <v>0</v>
      </c>
      <c r="AE115" s="134">
        <f ca="1">'EO9904.M'!G120+$AE$3</f>
        <v>4.7380000000000004</v>
      </c>
      <c r="AF115" s="134">
        <f ca="1">'EO9904.M'!J120+$AF$3</f>
        <v>2.8000000000000001E-2</v>
      </c>
      <c r="AG115" s="134">
        <v>0</v>
      </c>
    </row>
    <row r="116" spans="2:33">
      <c r="B116" s="88">
        <f>'EO9904.1'!A121</f>
        <v>40330</v>
      </c>
      <c r="C116" s="138">
        <f>IF($B116&lt;=Summary!$D$10,Inputs!C104,0)</f>
        <v>0</v>
      </c>
      <c r="D116" s="135">
        <f>IF($B116&lt;=Summary!$D$10,Inputs!D104,0)</f>
        <v>0</v>
      </c>
      <c r="E116" s="136">
        <f>IF($B116&lt;=Summary!$D$10,Inputs!E104,0)</f>
        <v>0</v>
      </c>
      <c r="F116" s="136">
        <f>IF($B116&lt;=Summary!$D$10,Inputs!F104,0)</f>
        <v>0</v>
      </c>
      <c r="G116" s="145">
        <f ca="1">'EO9904.1'!G121</f>
        <v>4.6779999999999999</v>
      </c>
      <c r="H116" s="145">
        <f ca="1">'EO9904.1'!J121</f>
        <v>1.3000000000000001E-2</v>
      </c>
      <c r="I116" s="145">
        <f ca="1">'EO9904.1'!M121</f>
        <v>0.01</v>
      </c>
      <c r="K116" s="138">
        <f>IF($B116&lt;=EO9904.2!mthend,Inputs!K104,0)</f>
        <v>0</v>
      </c>
      <c r="L116" s="133">
        <f>IF($B116&lt;=EO9904.2!mthend,Inputs!L104,0)</f>
        <v>0</v>
      </c>
      <c r="M116" s="133">
        <f>IF($B116&lt;=EO9904.2!mthend,Inputs!M104,0)</f>
        <v>0</v>
      </c>
      <c r="N116" s="133">
        <f>IF($B116&lt;=EO9904.2!mthend,Inputs!N104,0)</f>
        <v>0</v>
      </c>
      <c r="O116" s="134">
        <v>0</v>
      </c>
      <c r="P116" s="134">
        <v>0</v>
      </c>
      <c r="Q116" s="134">
        <f ca="1">'EO9904.2'!M121-$Q$3</f>
        <v>2.5000000000000005E-3</v>
      </c>
      <c r="S116" s="138">
        <f>IF($B116&lt;=EO9904.3!mthend,Inputs!S104,0)</f>
        <v>0</v>
      </c>
      <c r="T116">
        <f>IF($B116&lt;=EO9904.3!mthend,Inputs!T104,0)</f>
        <v>0</v>
      </c>
      <c r="U116">
        <f>IF($B116&lt;=EO9904.3!mthend,Inputs!U104,0)</f>
        <v>0</v>
      </c>
      <c r="V116" s="133">
        <f>IF($B116&lt;=EO9904.3!mthend,Inputs!V104,0)</f>
        <v>0</v>
      </c>
      <c r="W116" s="134">
        <f ca="1">'EO9904.3'!G121+$W$3</f>
        <v>4.758</v>
      </c>
      <c r="X116" s="134">
        <f ca="1">'EO9904.3'!J121+$X$3</f>
        <v>2.8000000000000001E-2</v>
      </c>
      <c r="Y116" s="134">
        <v>0</v>
      </c>
      <c r="AA116" s="138">
        <f>IF($B116&lt;=EO9904.3!mthend,Inputs!AA104,0)</f>
        <v>0</v>
      </c>
      <c r="AB116">
        <f>IF($B116&lt;=EO9904.3!mthend,Inputs!AB104,0)</f>
        <v>0</v>
      </c>
      <c r="AC116">
        <f>IF($B116&lt;=EO9904.3!mthend,Inputs!AC104,0)</f>
        <v>0</v>
      </c>
      <c r="AD116" s="133">
        <f>IF($B116&lt;=EO9904.3!mthend,Inputs!AD104,0)</f>
        <v>0</v>
      </c>
      <c r="AE116" s="134">
        <f ca="1">'EO9904.M'!G121+$AE$3</f>
        <v>4.758</v>
      </c>
      <c r="AF116" s="134">
        <f ca="1">'EO9904.M'!J121+$AF$3</f>
        <v>2.8000000000000001E-2</v>
      </c>
      <c r="AG116" s="134">
        <v>0</v>
      </c>
    </row>
    <row r="117" spans="2:33">
      <c r="B117" s="88">
        <f>'EO9904.1'!A122</f>
        <v>40360</v>
      </c>
      <c r="C117" s="138">
        <f>IF($B117&lt;=Summary!$D$10,Inputs!C105,0)</f>
        <v>0</v>
      </c>
      <c r="D117" s="135">
        <f>IF($B117&lt;=Summary!$D$10,Inputs!D105,0)</f>
        <v>0</v>
      </c>
      <c r="E117" s="136">
        <f>IF($B117&lt;=Summary!$D$10,Inputs!E105,0)</f>
        <v>0</v>
      </c>
      <c r="F117" s="136">
        <f>IF($B117&lt;=Summary!$D$10,Inputs!F105,0)</f>
        <v>0</v>
      </c>
      <c r="G117" s="145">
        <f ca="1">'EO9904.1'!G122</f>
        <v>4.6989999999999998</v>
      </c>
      <c r="H117" s="145">
        <f ca="1">'EO9904.1'!J122</f>
        <v>1.3000000000000001E-2</v>
      </c>
      <c r="I117" s="145">
        <f ca="1">'EO9904.1'!M122</f>
        <v>0.01</v>
      </c>
      <c r="K117" s="138">
        <f>IF($B117&lt;=EO9904.2!mthend,Inputs!K105,0)</f>
        <v>0</v>
      </c>
      <c r="L117" s="133">
        <f>IF($B117&lt;=EO9904.2!mthend,Inputs!L105,0)</f>
        <v>0</v>
      </c>
      <c r="M117" s="133">
        <f>IF($B117&lt;=EO9904.2!mthend,Inputs!M105,0)</f>
        <v>0</v>
      </c>
      <c r="N117" s="133">
        <f>IF($B117&lt;=EO9904.2!mthend,Inputs!N105,0)</f>
        <v>0</v>
      </c>
      <c r="O117" s="134">
        <v>0</v>
      </c>
      <c r="P117" s="134">
        <v>0</v>
      </c>
      <c r="Q117" s="134">
        <f ca="1">'EO9904.2'!M122-$Q$3</f>
        <v>2.5000000000000005E-3</v>
      </c>
      <c r="S117" s="138">
        <f>IF($B117&lt;=EO9904.3!mthend,Inputs!S105,0)</f>
        <v>0</v>
      </c>
      <c r="T117">
        <f>IF($B117&lt;=EO9904.3!mthend,Inputs!T105,0)</f>
        <v>0</v>
      </c>
      <c r="U117">
        <f>IF($B117&lt;=EO9904.3!mthend,Inputs!U105,0)</f>
        <v>0</v>
      </c>
      <c r="V117" s="133">
        <f>IF($B117&lt;=EO9904.3!mthend,Inputs!V105,0)</f>
        <v>0</v>
      </c>
      <c r="W117" s="134">
        <f ca="1">'EO9904.3'!G122+$W$3</f>
        <v>4.7789999999999999</v>
      </c>
      <c r="X117" s="134">
        <f ca="1">'EO9904.3'!J122+$X$3</f>
        <v>2.8000000000000001E-2</v>
      </c>
      <c r="Y117" s="134">
        <v>0</v>
      </c>
      <c r="AA117" s="138">
        <f>IF($B117&lt;=EO9904.3!mthend,Inputs!AA105,0)</f>
        <v>0</v>
      </c>
      <c r="AB117">
        <f>IF($B117&lt;=EO9904.3!mthend,Inputs!AB105,0)</f>
        <v>0</v>
      </c>
      <c r="AC117">
        <f>IF($B117&lt;=EO9904.3!mthend,Inputs!AC105,0)</f>
        <v>0</v>
      </c>
      <c r="AD117" s="133">
        <f>IF($B117&lt;=EO9904.3!mthend,Inputs!AD105,0)</f>
        <v>0</v>
      </c>
      <c r="AE117" s="134">
        <f ca="1">'EO9904.M'!G122+$AE$3</f>
        <v>4.7789999999999999</v>
      </c>
      <c r="AF117" s="134">
        <f ca="1">'EO9904.M'!J122+$AF$3</f>
        <v>2.8000000000000001E-2</v>
      </c>
      <c r="AG117" s="134">
        <v>0</v>
      </c>
    </row>
    <row r="118" spans="2:33">
      <c r="B118" s="88">
        <f>'EO9904.1'!A123</f>
        <v>40391</v>
      </c>
      <c r="C118" s="138">
        <f>IF($B118&lt;=Summary!$D$10,Inputs!C106,0)</f>
        <v>0</v>
      </c>
      <c r="D118" s="135">
        <f>IF($B118&lt;=Summary!$D$10,Inputs!D106,0)</f>
        <v>0</v>
      </c>
      <c r="E118" s="136">
        <f>IF($B118&lt;=Summary!$D$10,Inputs!E106,0)</f>
        <v>0</v>
      </c>
      <c r="F118" s="136">
        <f>IF($B118&lt;=Summary!$D$10,Inputs!F106,0)</f>
        <v>0</v>
      </c>
      <c r="G118" s="145">
        <f ca="1">'EO9904.1'!G123</f>
        <v>4.7229999999999999</v>
      </c>
      <c r="H118" s="145">
        <f ca="1">'EO9904.1'!J123</f>
        <v>1.3000000000000001E-2</v>
      </c>
      <c r="I118" s="145">
        <f ca="1">'EO9904.1'!M123</f>
        <v>0.01</v>
      </c>
      <c r="K118" s="138">
        <f>IF($B118&lt;=EO9904.2!mthend,Inputs!K106,0)</f>
        <v>0</v>
      </c>
      <c r="L118" s="133">
        <f>IF($B118&lt;=EO9904.2!mthend,Inputs!L106,0)</f>
        <v>0</v>
      </c>
      <c r="M118" s="133">
        <f>IF($B118&lt;=EO9904.2!mthend,Inputs!M106,0)</f>
        <v>0</v>
      </c>
      <c r="N118" s="133">
        <f>IF($B118&lt;=EO9904.2!mthend,Inputs!N106,0)</f>
        <v>0</v>
      </c>
      <c r="O118" s="134">
        <v>0</v>
      </c>
      <c r="P118" s="134">
        <v>0</v>
      </c>
      <c r="Q118" s="134">
        <f ca="1">'EO9904.2'!M123-$Q$3</f>
        <v>2.5000000000000005E-3</v>
      </c>
      <c r="S118" s="138">
        <f>IF($B118&lt;=EO9904.3!mthend,Inputs!S106,0)</f>
        <v>0</v>
      </c>
      <c r="T118">
        <f>IF($B118&lt;=EO9904.3!mthend,Inputs!T106,0)</f>
        <v>0</v>
      </c>
      <c r="U118">
        <f>IF($B118&lt;=EO9904.3!mthend,Inputs!U106,0)</f>
        <v>0</v>
      </c>
      <c r="V118" s="133">
        <f>IF($B118&lt;=EO9904.3!mthend,Inputs!V106,0)</f>
        <v>0</v>
      </c>
      <c r="W118" s="134">
        <f ca="1">'EO9904.3'!G123+$W$3</f>
        <v>4.8029999999999999</v>
      </c>
      <c r="X118" s="134">
        <f ca="1">'EO9904.3'!J123+$X$3</f>
        <v>2.8000000000000001E-2</v>
      </c>
      <c r="Y118" s="134">
        <v>0</v>
      </c>
      <c r="AA118" s="138">
        <f>IF($B118&lt;=EO9904.3!mthend,Inputs!AA106,0)</f>
        <v>0</v>
      </c>
      <c r="AB118">
        <f>IF($B118&lt;=EO9904.3!mthend,Inputs!AB106,0)</f>
        <v>0</v>
      </c>
      <c r="AC118">
        <f>IF($B118&lt;=EO9904.3!mthend,Inputs!AC106,0)</f>
        <v>0</v>
      </c>
      <c r="AD118" s="133">
        <f>IF($B118&lt;=EO9904.3!mthend,Inputs!AD106,0)</f>
        <v>0</v>
      </c>
      <c r="AE118" s="134">
        <f ca="1">'EO9904.M'!G123+$AE$3</f>
        <v>4.8029999999999999</v>
      </c>
      <c r="AF118" s="134">
        <f ca="1">'EO9904.M'!J123+$AF$3</f>
        <v>2.8000000000000001E-2</v>
      </c>
      <c r="AG118" s="134">
        <v>0</v>
      </c>
    </row>
    <row r="119" spans="2:33">
      <c r="B119" s="88">
        <f>'EO9904.1'!A124</f>
        <v>40422</v>
      </c>
      <c r="C119" s="138">
        <f>IF($B119&lt;=Summary!$D$10,Inputs!C107,0)</f>
        <v>0</v>
      </c>
      <c r="D119" s="135">
        <f>IF($B119&lt;=Summary!$D$10,Inputs!D107,0)</f>
        <v>0</v>
      </c>
      <c r="E119" s="136">
        <f>IF($B119&lt;=Summary!$D$10,Inputs!E107,0)</f>
        <v>0</v>
      </c>
      <c r="F119" s="136">
        <f>IF($B119&lt;=Summary!$D$10,Inputs!F107,0)</f>
        <v>0</v>
      </c>
      <c r="G119" s="145">
        <f ca="1">'EO9904.1'!G124</f>
        <v>4.7330000000000005</v>
      </c>
      <c r="H119" s="145">
        <f ca="1">'EO9904.1'!J124</f>
        <v>1.3000000000000001E-2</v>
      </c>
      <c r="I119" s="145">
        <f ca="1">'EO9904.1'!M124</f>
        <v>0.01</v>
      </c>
      <c r="K119" s="138">
        <f>IF($B119&lt;=EO9904.2!mthend,Inputs!K107,0)</f>
        <v>0</v>
      </c>
      <c r="L119" s="133">
        <f>IF($B119&lt;=EO9904.2!mthend,Inputs!L107,0)</f>
        <v>0</v>
      </c>
      <c r="M119" s="133">
        <f>IF($B119&lt;=EO9904.2!mthend,Inputs!M107,0)</f>
        <v>0</v>
      </c>
      <c r="N119" s="133">
        <f>IF($B119&lt;=EO9904.2!mthend,Inputs!N107,0)</f>
        <v>0</v>
      </c>
      <c r="O119" s="134">
        <v>0</v>
      </c>
      <c r="P119" s="134">
        <v>0</v>
      </c>
      <c r="Q119" s="134">
        <f ca="1">'EO9904.2'!M124-$Q$3</f>
        <v>2.5000000000000005E-3</v>
      </c>
      <c r="S119" s="138">
        <f>IF($B119&lt;=EO9904.3!mthend,Inputs!S107,0)</f>
        <v>0</v>
      </c>
      <c r="T119">
        <f>IF($B119&lt;=EO9904.3!mthend,Inputs!T107,0)</f>
        <v>0</v>
      </c>
      <c r="U119">
        <f>IF($B119&lt;=EO9904.3!mthend,Inputs!U107,0)</f>
        <v>0</v>
      </c>
      <c r="V119" s="133">
        <f>IF($B119&lt;=EO9904.3!mthend,Inputs!V107,0)</f>
        <v>0</v>
      </c>
      <c r="W119" s="134">
        <f ca="1">'EO9904.3'!G124+$W$3</f>
        <v>4.8130000000000006</v>
      </c>
      <c r="X119" s="134">
        <f ca="1">'EO9904.3'!J124+$X$3</f>
        <v>2.8000000000000001E-2</v>
      </c>
      <c r="Y119" s="134">
        <v>0</v>
      </c>
      <c r="AA119" s="138">
        <f>IF($B119&lt;=EO9904.3!mthend,Inputs!AA107,0)</f>
        <v>0</v>
      </c>
      <c r="AB119">
        <f>IF($B119&lt;=EO9904.3!mthend,Inputs!AB107,0)</f>
        <v>0</v>
      </c>
      <c r="AC119">
        <f>IF($B119&lt;=EO9904.3!mthend,Inputs!AC107,0)</f>
        <v>0</v>
      </c>
      <c r="AD119" s="133">
        <f>IF($B119&lt;=EO9904.3!mthend,Inputs!AD107,0)</f>
        <v>0</v>
      </c>
      <c r="AE119" s="134">
        <f ca="1">'EO9904.M'!G124+$AE$3</f>
        <v>4.8130000000000006</v>
      </c>
      <c r="AF119" s="134">
        <f ca="1">'EO9904.M'!J124+$AF$3</f>
        <v>2.8000000000000001E-2</v>
      </c>
      <c r="AG119" s="134">
        <v>0</v>
      </c>
    </row>
    <row r="120" spans="2:33">
      <c r="B120" s="88">
        <f>'EO9904.1'!A125</f>
        <v>40452</v>
      </c>
      <c r="C120" s="138">
        <f>IF($B120&lt;=Summary!$D$10,Inputs!C108,0)</f>
        <v>0</v>
      </c>
      <c r="D120" s="135">
        <f>IF($B120&lt;=Summary!$D$10,Inputs!D108,0)</f>
        <v>0</v>
      </c>
      <c r="E120" s="136">
        <f>IF($B120&lt;=Summary!$D$10,Inputs!E108,0)</f>
        <v>0</v>
      </c>
      <c r="F120" s="136">
        <f>IF($B120&lt;=Summary!$D$10,Inputs!F108,0)</f>
        <v>0</v>
      </c>
      <c r="G120" s="145">
        <f ca="1">'EO9904.1'!G125</f>
        <v>4.7629999999999999</v>
      </c>
      <c r="H120" s="145">
        <f ca="1">'EO9904.1'!J125</f>
        <v>1.3000000000000001E-2</v>
      </c>
      <c r="I120" s="145">
        <f ca="1">'EO9904.1'!M125</f>
        <v>0.01</v>
      </c>
      <c r="K120" s="138">
        <f>IF($B120&lt;=EO9904.2!mthend,Inputs!K108,0)</f>
        <v>0</v>
      </c>
      <c r="L120" s="133">
        <f>IF($B120&lt;=EO9904.2!mthend,Inputs!L108,0)</f>
        <v>0</v>
      </c>
      <c r="M120" s="133">
        <f>IF($B120&lt;=EO9904.2!mthend,Inputs!M108,0)</f>
        <v>0</v>
      </c>
      <c r="N120" s="133">
        <f>IF($B120&lt;=EO9904.2!mthend,Inputs!N108,0)</f>
        <v>0</v>
      </c>
      <c r="O120" s="134">
        <v>0</v>
      </c>
      <c r="P120" s="134">
        <v>0</v>
      </c>
      <c r="Q120" s="134">
        <f ca="1">'EO9904.2'!M125-$Q$3</f>
        <v>2.5000000000000005E-3</v>
      </c>
      <c r="S120" s="138">
        <f>IF($B120&lt;=EO9904.3!mthend,Inputs!S108,0)</f>
        <v>0</v>
      </c>
      <c r="T120">
        <f>IF($B120&lt;=EO9904.3!mthend,Inputs!T108,0)</f>
        <v>0</v>
      </c>
      <c r="U120">
        <f>IF($B120&lt;=EO9904.3!mthend,Inputs!U108,0)</f>
        <v>0</v>
      </c>
      <c r="V120" s="133">
        <f>IF($B120&lt;=EO9904.3!mthend,Inputs!V108,0)</f>
        <v>0</v>
      </c>
      <c r="W120" s="134">
        <f ca="1">'EO9904.3'!G125+$W$3</f>
        <v>4.843</v>
      </c>
      <c r="X120" s="134">
        <f ca="1">'EO9904.3'!J125+$X$3</f>
        <v>2.8000000000000001E-2</v>
      </c>
      <c r="Y120" s="134">
        <v>0</v>
      </c>
      <c r="AA120" s="138">
        <f>IF($B120&lt;=EO9904.3!mthend,Inputs!AA108,0)</f>
        <v>0</v>
      </c>
      <c r="AB120">
        <f>IF($B120&lt;=EO9904.3!mthend,Inputs!AB108,0)</f>
        <v>0</v>
      </c>
      <c r="AC120">
        <f>IF($B120&lt;=EO9904.3!mthend,Inputs!AC108,0)</f>
        <v>0</v>
      </c>
      <c r="AD120" s="133">
        <f>IF($B120&lt;=EO9904.3!mthend,Inputs!AD108,0)</f>
        <v>0</v>
      </c>
      <c r="AE120" s="134">
        <f ca="1">'EO9904.M'!G125+$AE$3</f>
        <v>4.843</v>
      </c>
      <c r="AF120" s="134">
        <f ca="1">'EO9904.M'!J125+$AF$3</f>
        <v>2.8000000000000001E-2</v>
      </c>
      <c r="AG120" s="134">
        <v>0</v>
      </c>
    </row>
    <row r="121" spans="2:33">
      <c r="B121" s="88">
        <f>'EO9904.1'!A126</f>
        <v>40483</v>
      </c>
      <c r="C121" s="138">
        <f>IF($B121&lt;=Summary!$D$10,Inputs!C109,0)</f>
        <v>0</v>
      </c>
      <c r="D121" s="135">
        <f>IF($B121&lt;=Summary!$D$10,Inputs!D109,0)</f>
        <v>0</v>
      </c>
      <c r="E121" s="136">
        <f>IF($B121&lt;=Summary!$D$10,Inputs!E109,0)</f>
        <v>0</v>
      </c>
      <c r="F121" s="136">
        <f>IF($B121&lt;=Summary!$D$10,Inputs!F109,0)</f>
        <v>0</v>
      </c>
      <c r="G121" s="145">
        <f ca="1">'EO9904.1'!G126</f>
        <v>4.9030000000000005</v>
      </c>
      <c r="H121" s="145">
        <f ca="1">'EO9904.1'!J126</f>
        <v>2.35E-2</v>
      </c>
      <c r="I121" s="145">
        <f ca="1">'EO9904.1'!M126</f>
        <v>1.4999999999999999E-2</v>
      </c>
      <c r="K121" s="138">
        <f>IF($B121&lt;=EO9904.2!mthend,Inputs!K109,0)</f>
        <v>0</v>
      </c>
      <c r="L121" s="133">
        <f>IF($B121&lt;=EO9904.2!mthend,Inputs!L109,0)</f>
        <v>0</v>
      </c>
      <c r="M121" s="133">
        <f>IF($B121&lt;=EO9904.2!mthend,Inputs!M109,0)</f>
        <v>0</v>
      </c>
      <c r="N121" s="133">
        <f>IF($B121&lt;=EO9904.2!mthend,Inputs!N109,0)</f>
        <v>0</v>
      </c>
      <c r="O121" s="134">
        <v>0</v>
      </c>
      <c r="P121" s="134">
        <v>0</v>
      </c>
      <c r="Q121" s="134">
        <f ca="1">'EO9904.2'!M126-$Q$3</f>
        <v>7.4999999999999997E-3</v>
      </c>
      <c r="S121" s="138">
        <f>IF($B121&lt;=EO9904.3!mthend,Inputs!S109,0)</f>
        <v>0</v>
      </c>
      <c r="T121">
        <f>IF($B121&lt;=EO9904.3!mthend,Inputs!T109,0)</f>
        <v>0</v>
      </c>
      <c r="U121">
        <f>IF($B121&lt;=EO9904.3!mthend,Inputs!U109,0)</f>
        <v>0</v>
      </c>
      <c r="V121" s="133">
        <f>IF($B121&lt;=EO9904.3!mthend,Inputs!V109,0)</f>
        <v>0</v>
      </c>
      <c r="W121" s="134">
        <f ca="1">'EO9904.3'!G126+$W$3</f>
        <v>4.9830000000000005</v>
      </c>
      <c r="X121" s="134">
        <f ca="1">'EO9904.3'!J126+$X$3</f>
        <v>3.85E-2</v>
      </c>
      <c r="Y121" s="134">
        <v>0</v>
      </c>
      <c r="AA121" s="138">
        <f>IF($B121&lt;=EO9904.3!mthend,Inputs!AA109,0)</f>
        <v>0</v>
      </c>
      <c r="AB121">
        <f>IF($B121&lt;=EO9904.3!mthend,Inputs!AB109,0)</f>
        <v>0</v>
      </c>
      <c r="AC121">
        <f>IF($B121&lt;=EO9904.3!mthend,Inputs!AC109,0)</f>
        <v>0</v>
      </c>
      <c r="AD121" s="133">
        <f>IF($B121&lt;=EO9904.3!mthend,Inputs!AD109,0)</f>
        <v>0</v>
      </c>
      <c r="AE121" s="134">
        <f ca="1">'EO9904.M'!G126+$AE$3</f>
        <v>4.9830000000000005</v>
      </c>
      <c r="AF121" s="134">
        <f ca="1">'EO9904.M'!J126+$AF$3</f>
        <v>3.85E-2</v>
      </c>
      <c r="AG121" s="134">
        <v>0</v>
      </c>
    </row>
    <row r="122" spans="2:33">
      <c r="B122" s="88">
        <f>'EO9904.1'!A127</f>
        <v>40513</v>
      </c>
      <c r="C122" s="138">
        <f>IF($B122&lt;=Summary!$D$10,Inputs!C110,0)</f>
        <v>0</v>
      </c>
      <c r="D122" s="135">
        <f>IF($B122&lt;=Summary!$D$10,Inputs!D110,0)</f>
        <v>0</v>
      </c>
      <c r="E122" s="136">
        <f>IF($B122&lt;=Summary!$D$10,Inputs!E110,0)</f>
        <v>0</v>
      </c>
      <c r="F122" s="136">
        <f>IF($B122&lt;=Summary!$D$10,Inputs!F110,0)</f>
        <v>0</v>
      </c>
      <c r="G122" s="145">
        <f ca="1">'EO9904.1'!G127</f>
        <v>5.0430000000000001</v>
      </c>
      <c r="H122" s="145">
        <f ca="1">'EO9904.1'!J127</f>
        <v>2.35E-2</v>
      </c>
      <c r="I122" s="145">
        <f ca="1">'EO9904.1'!M127</f>
        <v>1.4999999999999999E-2</v>
      </c>
      <c r="K122" s="138">
        <f>IF($B122&lt;=EO9904.2!mthend,Inputs!K110,0)</f>
        <v>0</v>
      </c>
      <c r="L122" s="133">
        <f>IF($B122&lt;=EO9904.2!mthend,Inputs!L110,0)</f>
        <v>0</v>
      </c>
      <c r="M122" s="133">
        <f>IF($B122&lt;=EO9904.2!mthend,Inputs!M110,0)</f>
        <v>0</v>
      </c>
      <c r="N122" s="133">
        <f>IF($B122&lt;=EO9904.2!mthend,Inputs!N110,0)</f>
        <v>0</v>
      </c>
      <c r="O122" s="134">
        <v>0</v>
      </c>
      <c r="P122" s="134">
        <v>0</v>
      </c>
      <c r="Q122" s="134">
        <f ca="1">'EO9904.2'!M127-$Q$3</f>
        <v>7.4999999999999997E-3</v>
      </c>
      <c r="S122" s="138">
        <f>IF($B122&lt;=EO9904.3!mthend,Inputs!S110,0)</f>
        <v>0</v>
      </c>
      <c r="T122">
        <f>IF($B122&lt;=EO9904.3!mthend,Inputs!T110,0)</f>
        <v>0</v>
      </c>
      <c r="U122">
        <f>IF($B122&lt;=EO9904.3!mthend,Inputs!U110,0)</f>
        <v>0</v>
      </c>
      <c r="V122" s="133">
        <f>IF($B122&lt;=EO9904.3!mthend,Inputs!V110,0)</f>
        <v>0</v>
      </c>
      <c r="W122" s="134">
        <f ca="1">'EO9904.3'!G127+$W$3</f>
        <v>5.1230000000000002</v>
      </c>
      <c r="X122" s="134">
        <f ca="1">'EO9904.3'!J127+$X$3</f>
        <v>3.85E-2</v>
      </c>
      <c r="Y122" s="134">
        <v>0</v>
      </c>
      <c r="AA122" s="138">
        <f>IF($B122&lt;=EO9904.3!mthend,Inputs!AA110,0)</f>
        <v>0</v>
      </c>
      <c r="AB122">
        <f>IF($B122&lt;=EO9904.3!mthend,Inputs!AB110,0)</f>
        <v>0</v>
      </c>
      <c r="AC122">
        <f>IF($B122&lt;=EO9904.3!mthend,Inputs!AC110,0)</f>
        <v>0</v>
      </c>
      <c r="AD122" s="133">
        <f>IF($B122&lt;=EO9904.3!mthend,Inputs!AD110,0)</f>
        <v>0</v>
      </c>
      <c r="AE122" s="134">
        <f ca="1">'EO9904.M'!G127+$AE$3</f>
        <v>5.1230000000000002</v>
      </c>
      <c r="AF122" s="134">
        <f ca="1">'EO9904.M'!J127+$AF$3</f>
        <v>3.85E-2</v>
      </c>
      <c r="AG122" s="134">
        <v>0</v>
      </c>
    </row>
    <row r="123" spans="2:33">
      <c r="B123" s="88">
        <f>'EO9904.1'!A128</f>
        <v>40544</v>
      </c>
      <c r="C123" s="138">
        <f>IF($B123&lt;=Summary!$D$10,Inputs!C111,0)</f>
        <v>0</v>
      </c>
      <c r="D123" s="135">
        <f>IF($B123&lt;=Summary!$D$10,Inputs!D111,0)</f>
        <v>0</v>
      </c>
      <c r="E123" s="136">
        <f>IF($B123&lt;=Summary!$D$10,Inputs!E111,0)</f>
        <v>0</v>
      </c>
      <c r="F123" s="136">
        <f>IF($B123&lt;=Summary!$D$10,Inputs!F111,0)</f>
        <v>0</v>
      </c>
      <c r="G123" s="145">
        <f ca="1">'EO9904.1'!G128</f>
        <v>5.1130000000000004</v>
      </c>
      <c r="H123" s="145">
        <f ca="1">'EO9904.1'!J128</f>
        <v>2.35E-2</v>
      </c>
      <c r="I123" s="145">
        <f ca="1">'EO9904.1'!M128</f>
        <v>1.4999999999999999E-2</v>
      </c>
      <c r="K123" s="138">
        <f>IF($B123&lt;=EO9904.2!mthend,Inputs!K111,0)</f>
        <v>0</v>
      </c>
      <c r="L123" s="133">
        <f>IF($B123&lt;=EO9904.2!mthend,Inputs!L111,0)</f>
        <v>0</v>
      </c>
      <c r="M123" s="133">
        <f>IF($B123&lt;=EO9904.2!mthend,Inputs!M111,0)</f>
        <v>0</v>
      </c>
      <c r="N123" s="133">
        <f>IF($B123&lt;=EO9904.2!mthend,Inputs!N111,0)</f>
        <v>0</v>
      </c>
      <c r="O123" s="134">
        <v>0</v>
      </c>
      <c r="P123" s="134">
        <v>0</v>
      </c>
      <c r="Q123" s="134">
        <f ca="1">'EO9904.2'!M128-$Q$3</f>
        <v>7.4999999999999997E-3</v>
      </c>
      <c r="S123" s="138">
        <f>IF($B123&lt;=EO9904.3!mthend,Inputs!S111,0)</f>
        <v>0</v>
      </c>
      <c r="T123">
        <f>IF($B123&lt;=EO9904.3!mthend,Inputs!T111,0)</f>
        <v>0</v>
      </c>
      <c r="U123">
        <f>IF($B123&lt;=EO9904.3!mthend,Inputs!U111,0)</f>
        <v>0</v>
      </c>
      <c r="V123" s="133">
        <f>IF($B123&lt;=EO9904.3!mthend,Inputs!V111,0)</f>
        <v>0</v>
      </c>
      <c r="W123" s="134">
        <f ca="1">'EO9904.3'!G128+$W$3</f>
        <v>5.1930000000000005</v>
      </c>
      <c r="X123" s="134">
        <f ca="1">'EO9904.3'!J128+$X$3</f>
        <v>3.85E-2</v>
      </c>
      <c r="Y123" s="134">
        <v>0</v>
      </c>
      <c r="AA123" s="138">
        <f>IF($B123&lt;=EO9904.3!mthend,Inputs!AA111,0)</f>
        <v>0</v>
      </c>
      <c r="AB123">
        <f>IF($B123&lt;=EO9904.3!mthend,Inputs!AB111,0)</f>
        <v>0</v>
      </c>
      <c r="AC123">
        <f>IF($B123&lt;=EO9904.3!mthend,Inputs!AC111,0)</f>
        <v>0</v>
      </c>
      <c r="AD123" s="133">
        <f>IF($B123&lt;=EO9904.3!mthend,Inputs!AD111,0)</f>
        <v>0</v>
      </c>
      <c r="AE123" s="134">
        <f ca="1">'EO9904.M'!G128+$AE$3</f>
        <v>5.1930000000000005</v>
      </c>
      <c r="AF123" s="134">
        <f ca="1">'EO9904.M'!J128+$AF$3</f>
        <v>3.85E-2</v>
      </c>
      <c r="AG123" s="134">
        <v>0</v>
      </c>
    </row>
    <row r="124" spans="2:33">
      <c r="B124" s="88">
        <f>'EO9904.1'!A129</f>
        <v>40575</v>
      </c>
      <c r="C124" s="138">
        <f>IF($B124&lt;=Summary!$D$10,Inputs!C112,0)</f>
        <v>0</v>
      </c>
      <c r="D124" s="135">
        <f>IF($B124&lt;=Summary!$D$10,Inputs!D112,0)</f>
        <v>0</v>
      </c>
      <c r="E124" s="136">
        <f>IF($B124&lt;=Summary!$D$10,Inputs!E112,0)</f>
        <v>0</v>
      </c>
      <c r="F124" s="136">
        <f>IF($B124&lt;=Summary!$D$10,Inputs!F112,0)</f>
        <v>0</v>
      </c>
      <c r="G124" s="145">
        <f ca="1">'EO9904.1'!G129</f>
        <v>4.9930000000000003</v>
      </c>
      <c r="H124" s="145">
        <f ca="1">'EO9904.1'!J129</f>
        <v>2.35E-2</v>
      </c>
      <c r="I124" s="145">
        <f ca="1">'EO9904.1'!M129</f>
        <v>1.4999999999999999E-2</v>
      </c>
      <c r="K124" s="138">
        <f>IF($B124&lt;=EO9904.2!mthend,Inputs!K112,0)</f>
        <v>0</v>
      </c>
      <c r="L124" s="133">
        <f>IF($B124&lt;=EO9904.2!mthend,Inputs!L112,0)</f>
        <v>0</v>
      </c>
      <c r="M124" s="133">
        <f>IF($B124&lt;=EO9904.2!mthend,Inputs!M112,0)</f>
        <v>0</v>
      </c>
      <c r="N124" s="133">
        <f>IF($B124&lt;=EO9904.2!mthend,Inputs!N112,0)</f>
        <v>0</v>
      </c>
      <c r="O124" s="134">
        <v>0</v>
      </c>
      <c r="P124" s="134">
        <v>0</v>
      </c>
      <c r="Q124" s="134">
        <f ca="1">'EO9904.2'!M129-$Q$3</f>
        <v>7.4999999999999997E-3</v>
      </c>
      <c r="S124" s="138">
        <f>IF($B124&lt;=EO9904.3!mthend,Inputs!S112,0)</f>
        <v>0</v>
      </c>
      <c r="T124">
        <f>IF($B124&lt;=EO9904.3!mthend,Inputs!T112,0)</f>
        <v>0</v>
      </c>
      <c r="U124">
        <f>IF($B124&lt;=EO9904.3!mthend,Inputs!U112,0)</f>
        <v>0</v>
      </c>
      <c r="V124" s="133">
        <f>IF($B124&lt;=EO9904.3!mthend,Inputs!V112,0)</f>
        <v>0</v>
      </c>
      <c r="W124" s="134">
        <f ca="1">'EO9904.3'!G129+$W$3</f>
        <v>5.0730000000000004</v>
      </c>
      <c r="X124" s="134">
        <f ca="1">'EO9904.3'!J129+$X$3</f>
        <v>3.85E-2</v>
      </c>
      <c r="Y124" s="134">
        <v>0</v>
      </c>
      <c r="AA124" s="138">
        <f>IF($B124&lt;=EO9904.3!mthend,Inputs!AA112,0)</f>
        <v>0</v>
      </c>
      <c r="AB124">
        <f>IF($B124&lt;=EO9904.3!mthend,Inputs!AB112,0)</f>
        <v>0</v>
      </c>
      <c r="AC124">
        <f>IF($B124&lt;=EO9904.3!mthend,Inputs!AC112,0)</f>
        <v>0</v>
      </c>
      <c r="AD124" s="133">
        <f>IF($B124&lt;=EO9904.3!mthend,Inputs!AD112,0)</f>
        <v>0</v>
      </c>
      <c r="AE124" s="134">
        <f ca="1">'EO9904.M'!G129+$AE$3</f>
        <v>5.0730000000000004</v>
      </c>
      <c r="AF124" s="134">
        <f ca="1">'EO9904.M'!J129+$AF$3</f>
        <v>3.85E-2</v>
      </c>
      <c r="AG124" s="134">
        <v>0</v>
      </c>
    </row>
    <row r="125" spans="2:33">
      <c r="B125" s="88">
        <f>'EO9904.1'!A130</f>
        <v>40603</v>
      </c>
      <c r="C125" s="138">
        <f>IF($B125&lt;=Summary!$D$10,Inputs!C113,0)</f>
        <v>0</v>
      </c>
      <c r="D125" s="135">
        <f>IF($B125&lt;=Summary!$D$10,Inputs!D113,0)</f>
        <v>0</v>
      </c>
      <c r="E125" s="136">
        <f>IF($B125&lt;=Summary!$D$10,Inputs!E113,0)</f>
        <v>0</v>
      </c>
      <c r="F125" s="136">
        <f>IF($B125&lt;=Summary!$D$10,Inputs!F113,0)</f>
        <v>0</v>
      </c>
      <c r="G125" s="145">
        <f ca="1">'EO9904.1'!G130</f>
        <v>4.8680000000000003</v>
      </c>
      <c r="H125" s="145">
        <f ca="1">'EO9904.1'!J130</f>
        <v>2.35E-2</v>
      </c>
      <c r="I125" s="145">
        <f ca="1">'EO9904.1'!M130</f>
        <v>1.4999999999999999E-2</v>
      </c>
      <c r="K125" s="138">
        <f>IF($B125&lt;=EO9904.2!mthend,Inputs!K113,0)</f>
        <v>0</v>
      </c>
      <c r="L125" s="133">
        <f>IF($B125&lt;=EO9904.2!mthend,Inputs!L113,0)</f>
        <v>0</v>
      </c>
      <c r="M125" s="133">
        <f>IF($B125&lt;=EO9904.2!mthend,Inputs!M113,0)</f>
        <v>0</v>
      </c>
      <c r="N125" s="133">
        <f>IF($B125&lt;=EO9904.2!mthend,Inputs!N113,0)</f>
        <v>0</v>
      </c>
      <c r="O125" s="134">
        <v>0</v>
      </c>
      <c r="P125" s="134">
        <v>0</v>
      </c>
      <c r="Q125" s="134">
        <f ca="1">'EO9904.2'!M130-$Q$3</f>
        <v>7.4999999999999997E-3</v>
      </c>
      <c r="S125" s="138">
        <f>IF($B125&lt;=EO9904.3!mthend,Inputs!S113,0)</f>
        <v>0</v>
      </c>
      <c r="T125">
        <f>IF($B125&lt;=EO9904.3!mthend,Inputs!T113,0)</f>
        <v>0</v>
      </c>
      <c r="U125">
        <f>IF($B125&lt;=EO9904.3!mthend,Inputs!U113,0)</f>
        <v>0</v>
      </c>
      <c r="V125" s="133">
        <f>IF($B125&lt;=EO9904.3!mthend,Inputs!V113,0)</f>
        <v>0</v>
      </c>
      <c r="W125" s="134">
        <f ca="1">'EO9904.3'!G130+$W$3</f>
        <v>4.9480000000000004</v>
      </c>
      <c r="X125" s="134">
        <f ca="1">'EO9904.3'!J130+$X$3</f>
        <v>3.85E-2</v>
      </c>
      <c r="Y125" s="134">
        <v>0</v>
      </c>
      <c r="AA125" s="138">
        <f>IF($B125&lt;=EO9904.3!mthend,Inputs!AA113,0)</f>
        <v>0</v>
      </c>
      <c r="AB125">
        <f>IF($B125&lt;=EO9904.3!mthend,Inputs!AB113,0)</f>
        <v>0</v>
      </c>
      <c r="AC125">
        <f>IF($B125&lt;=EO9904.3!mthend,Inputs!AC113,0)</f>
        <v>0</v>
      </c>
      <c r="AD125" s="133">
        <f>IF($B125&lt;=EO9904.3!mthend,Inputs!AD113,0)</f>
        <v>0</v>
      </c>
      <c r="AE125" s="134">
        <f ca="1">'EO9904.M'!G130+$AE$3</f>
        <v>4.9480000000000004</v>
      </c>
      <c r="AF125" s="134">
        <f ca="1">'EO9904.M'!J130+$AF$3</f>
        <v>3.85E-2</v>
      </c>
      <c r="AG125" s="134">
        <v>0</v>
      </c>
    </row>
    <row r="126" spans="2:33">
      <c r="B126" s="88">
        <f>'EO9904.1'!A131</f>
        <v>40634</v>
      </c>
      <c r="C126" s="138">
        <f>IF($B126&lt;=Summary!$D$10,Inputs!C114,0)</f>
        <v>0</v>
      </c>
      <c r="D126" s="135">
        <f>IF($B126&lt;=Summary!$D$10,Inputs!D114,0)</f>
        <v>0</v>
      </c>
      <c r="E126" s="136">
        <f>IF($B126&lt;=Summary!$D$10,Inputs!E114,0)</f>
        <v>0</v>
      </c>
      <c r="F126" s="136">
        <f>IF($B126&lt;=Summary!$D$10,Inputs!F114,0)</f>
        <v>0</v>
      </c>
      <c r="G126" s="145">
        <f ca="1">'EO9904.1'!G131</f>
        <v>4.7380000000000004</v>
      </c>
      <c r="H126" s="145">
        <f ca="1">'EO9904.1'!J131</f>
        <v>1.3000000000000001E-2</v>
      </c>
      <c r="I126" s="145">
        <f ca="1">'EO9904.1'!M131</f>
        <v>0.01</v>
      </c>
      <c r="K126" s="138">
        <f>IF($B126&lt;=EO9904.2!mthend,Inputs!K114,0)</f>
        <v>0</v>
      </c>
      <c r="L126" s="133">
        <f>IF($B126&lt;=EO9904.2!mthend,Inputs!L114,0)</f>
        <v>0</v>
      </c>
      <c r="M126" s="133">
        <f>IF($B126&lt;=EO9904.2!mthend,Inputs!M114,0)</f>
        <v>0</v>
      </c>
      <c r="N126" s="133">
        <f>IF($B126&lt;=EO9904.2!mthend,Inputs!N114,0)</f>
        <v>0</v>
      </c>
      <c r="O126" s="134">
        <v>0</v>
      </c>
      <c r="P126" s="134">
        <v>0</v>
      </c>
      <c r="Q126" s="134">
        <f ca="1">'EO9904.2'!M131-$Q$3</f>
        <v>2.5000000000000005E-3</v>
      </c>
      <c r="S126" s="138">
        <f>IF($B126&lt;=EO9904.3!mthend,Inputs!S114,0)</f>
        <v>0</v>
      </c>
      <c r="T126">
        <f>IF($B126&lt;=EO9904.3!mthend,Inputs!T114,0)</f>
        <v>0</v>
      </c>
      <c r="U126">
        <f>IF($B126&lt;=EO9904.3!mthend,Inputs!U114,0)</f>
        <v>0</v>
      </c>
      <c r="V126" s="133">
        <f>IF($B126&lt;=EO9904.3!mthend,Inputs!V114,0)</f>
        <v>0</v>
      </c>
      <c r="W126" s="134">
        <f ca="1">'EO9904.3'!G131+$W$3</f>
        <v>4.8180000000000005</v>
      </c>
      <c r="X126" s="134">
        <f ca="1">'EO9904.3'!J131+$X$3</f>
        <v>2.8000000000000001E-2</v>
      </c>
      <c r="Y126" s="134">
        <v>0</v>
      </c>
      <c r="AA126" s="138">
        <f>IF($B126&lt;=EO9904.3!mthend,Inputs!AA114,0)</f>
        <v>0</v>
      </c>
      <c r="AB126">
        <f>IF($B126&lt;=EO9904.3!mthend,Inputs!AB114,0)</f>
        <v>0</v>
      </c>
      <c r="AC126">
        <f>IF($B126&lt;=EO9904.3!mthend,Inputs!AC114,0)</f>
        <v>0</v>
      </c>
      <c r="AD126" s="133">
        <f>IF($B126&lt;=EO9904.3!mthend,Inputs!AD114,0)</f>
        <v>0</v>
      </c>
      <c r="AE126" s="134">
        <f ca="1">'EO9904.M'!G131+$AE$3</f>
        <v>4.8180000000000005</v>
      </c>
      <c r="AF126" s="134">
        <f ca="1">'EO9904.M'!J131+$AF$3</f>
        <v>2.8000000000000001E-2</v>
      </c>
      <c r="AG126" s="134">
        <v>0</v>
      </c>
    </row>
    <row r="127" spans="2:33">
      <c r="B127" s="88">
        <f>'EO9904.1'!A132</f>
        <v>40664</v>
      </c>
      <c r="C127" s="138">
        <f>IF($B127&lt;=Summary!$D$10,Inputs!C115,0)</f>
        <v>0</v>
      </c>
      <c r="D127" s="135">
        <f>IF($B127&lt;=Summary!$D$10,Inputs!D115,0)</f>
        <v>0</v>
      </c>
      <c r="E127" s="136">
        <f>IF($B127&lt;=Summary!$D$10,Inputs!E115,0)</f>
        <v>0</v>
      </c>
      <c r="F127" s="136">
        <f>IF($B127&lt;=Summary!$D$10,Inputs!F115,0)</f>
        <v>0</v>
      </c>
      <c r="G127" s="145">
        <f ca="1">'EO9904.1'!G132</f>
        <v>4.7280000000000006</v>
      </c>
      <c r="H127" s="145">
        <f ca="1">'EO9904.1'!J132</f>
        <v>1.3000000000000001E-2</v>
      </c>
      <c r="I127" s="145">
        <f ca="1">'EO9904.1'!M132</f>
        <v>0.01</v>
      </c>
      <c r="K127" s="138">
        <f>IF($B127&lt;=EO9904.2!mthend,Inputs!K115,0)</f>
        <v>0</v>
      </c>
      <c r="L127" s="133">
        <f>IF($B127&lt;=EO9904.2!mthend,Inputs!L115,0)</f>
        <v>0</v>
      </c>
      <c r="M127" s="133">
        <f>IF($B127&lt;=EO9904.2!mthend,Inputs!M115,0)</f>
        <v>0</v>
      </c>
      <c r="N127" s="133">
        <f>IF($B127&lt;=EO9904.2!mthend,Inputs!N115,0)</f>
        <v>0</v>
      </c>
      <c r="O127" s="134">
        <v>0</v>
      </c>
      <c r="P127" s="134">
        <v>0</v>
      </c>
      <c r="Q127" s="134">
        <f ca="1">'EO9904.2'!M132-$Q$3</f>
        <v>2.5000000000000005E-3</v>
      </c>
      <c r="S127" s="138">
        <f>IF($B127&lt;=EO9904.3!mthend,Inputs!S115,0)</f>
        <v>0</v>
      </c>
      <c r="T127">
        <f>IF($B127&lt;=EO9904.3!mthend,Inputs!T115,0)</f>
        <v>0</v>
      </c>
      <c r="U127">
        <f>IF($B127&lt;=EO9904.3!mthend,Inputs!U115,0)</f>
        <v>0</v>
      </c>
      <c r="V127" s="133">
        <f>IF($B127&lt;=EO9904.3!mthend,Inputs!V115,0)</f>
        <v>0</v>
      </c>
      <c r="W127" s="134">
        <f ca="1">'EO9904.3'!G132+$W$3</f>
        <v>4.8080000000000007</v>
      </c>
      <c r="X127" s="134">
        <f ca="1">'EO9904.3'!J132+$X$3</f>
        <v>2.8000000000000001E-2</v>
      </c>
      <c r="Y127" s="134">
        <v>0</v>
      </c>
      <c r="AA127" s="138">
        <f>IF($B127&lt;=EO9904.3!mthend,Inputs!AA115,0)</f>
        <v>0</v>
      </c>
      <c r="AB127">
        <f>IF($B127&lt;=EO9904.3!mthend,Inputs!AB115,0)</f>
        <v>0</v>
      </c>
      <c r="AC127">
        <f>IF($B127&lt;=EO9904.3!mthend,Inputs!AC115,0)</f>
        <v>0</v>
      </c>
      <c r="AD127" s="133">
        <f>IF($B127&lt;=EO9904.3!mthend,Inputs!AD115,0)</f>
        <v>0</v>
      </c>
      <c r="AE127" s="134">
        <f ca="1">'EO9904.M'!G132+$AE$3</f>
        <v>4.8080000000000007</v>
      </c>
      <c r="AF127" s="134">
        <f ca="1">'EO9904.M'!J132+$AF$3</f>
        <v>2.8000000000000001E-2</v>
      </c>
      <c r="AG127" s="134">
        <v>0</v>
      </c>
    </row>
    <row r="128" spans="2:33">
      <c r="B128" s="88">
        <f>'EO9904.1'!A133</f>
        <v>40695</v>
      </c>
      <c r="C128" s="138">
        <f>IF($B128&lt;=Summary!$D$10,Inputs!C116,0)</f>
        <v>0</v>
      </c>
      <c r="D128" s="135">
        <f>IF($B128&lt;=Summary!$D$10,Inputs!D116,0)</f>
        <v>0</v>
      </c>
      <c r="E128" s="136">
        <f>IF($B128&lt;=Summary!$D$10,Inputs!E116,0)</f>
        <v>0</v>
      </c>
      <c r="F128" s="136">
        <f>IF($B128&lt;=Summary!$D$10,Inputs!F116,0)</f>
        <v>0</v>
      </c>
      <c r="G128" s="145">
        <f ca="1">'EO9904.1'!G133</f>
        <v>4.7480000000000002</v>
      </c>
      <c r="H128" s="145">
        <f ca="1">'EO9904.1'!J133</f>
        <v>1.3000000000000001E-2</v>
      </c>
      <c r="I128" s="145">
        <f ca="1">'EO9904.1'!M133</f>
        <v>0.01</v>
      </c>
      <c r="K128" s="138">
        <f>IF($B128&lt;=EO9904.2!mthend,Inputs!K116,0)</f>
        <v>0</v>
      </c>
      <c r="L128" s="133">
        <f>IF($B128&lt;=EO9904.2!mthend,Inputs!L116,0)</f>
        <v>0</v>
      </c>
      <c r="M128" s="133">
        <f>IF($B128&lt;=EO9904.2!mthend,Inputs!M116,0)</f>
        <v>0</v>
      </c>
      <c r="N128" s="133">
        <f>IF($B128&lt;=EO9904.2!mthend,Inputs!N116,0)</f>
        <v>0</v>
      </c>
      <c r="O128" s="134">
        <v>0</v>
      </c>
      <c r="P128" s="134">
        <v>0</v>
      </c>
      <c r="Q128" s="134">
        <f ca="1">'EO9904.2'!M133-$Q$3</f>
        <v>2.5000000000000005E-3</v>
      </c>
      <c r="S128" s="138">
        <f>IF($B128&lt;=EO9904.3!mthend,Inputs!S116,0)</f>
        <v>0</v>
      </c>
      <c r="T128">
        <f>IF($B128&lt;=EO9904.3!mthend,Inputs!T116,0)</f>
        <v>0</v>
      </c>
      <c r="U128">
        <f>IF($B128&lt;=EO9904.3!mthend,Inputs!U116,0)</f>
        <v>0</v>
      </c>
      <c r="V128" s="133">
        <f>IF($B128&lt;=EO9904.3!mthend,Inputs!V116,0)</f>
        <v>0</v>
      </c>
      <c r="W128" s="134">
        <f ca="1">'EO9904.3'!G133+$W$3</f>
        <v>4.8280000000000003</v>
      </c>
      <c r="X128" s="134">
        <f ca="1">'EO9904.3'!J133+$X$3</f>
        <v>2.8000000000000001E-2</v>
      </c>
      <c r="Y128" s="134">
        <v>0</v>
      </c>
      <c r="AA128" s="138">
        <f>IF($B128&lt;=EO9904.3!mthend,Inputs!AA116,0)</f>
        <v>0</v>
      </c>
      <c r="AB128">
        <f>IF($B128&lt;=EO9904.3!mthend,Inputs!AB116,0)</f>
        <v>0</v>
      </c>
      <c r="AC128">
        <f>IF($B128&lt;=EO9904.3!mthend,Inputs!AC116,0)</f>
        <v>0</v>
      </c>
      <c r="AD128" s="133">
        <f>IF($B128&lt;=EO9904.3!mthend,Inputs!AD116,0)</f>
        <v>0</v>
      </c>
      <c r="AE128" s="134">
        <f ca="1">'EO9904.M'!G133+$AE$3</f>
        <v>4.8280000000000003</v>
      </c>
      <c r="AF128" s="134">
        <f ca="1">'EO9904.M'!J133+$AF$3</f>
        <v>2.8000000000000001E-2</v>
      </c>
      <c r="AG128" s="134">
        <v>0</v>
      </c>
    </row>
    <row r="129" spans="2:33">
      <c r="B129" s="88">
        <f>'EO9904.1'!A134</f>
        <v>40725</v>
      </c>
      <c r="C129" s="138">
        <f>IF($B129&lt;=Summary!$D$10,Inputs!C117,0)</f>
        <v>0</v>
      </c>
      <c r="D129" s="135">
        <f>IF($B129&lt;=Summary!$D$10,Inputs!D117,0)</f>
        <v>0</v>
      </c>
      <c r="E129" s="136">
        <f>IF($B129&lt;=Summary!$D$10,Inputs!E117,0)</f>
        <v>0</v>
      </c>
      <c r="F129" s="136">
        <f>IF($B129&lt;=Summary!$D$10,Inputs!F117,0)</f>
        <v>0</v>
      </c>
      <c r="G129" s="145">
        <f ca="1">'EO9904.1'!G134</f>
        <v>4.7690000000000001</v>
      </c>
      <c r="H129" s="145">
        <f ca="1">'EO9904.1'!J134</f>
        <v>1.3000000000000001E-2</v>
      </c>
      <c r="I129" s="145">
        <f ca="1">'EO9904.1'!M134</f>
        <v>0.01</v>
      </c>
      <c r="K129" s="138">
        <f>IF($B129&lt;=EO9904.2!mthend,Inputs!K117,0)</f>
        <v>0</v>
      </c>
      <c r="L129" s="133">
        <f>IF($B129&lt;=EO9904.2!mthend,Inputs!L117,0)</f>
        <v>0</v>
      </c>
      <c r="M129" s="133">
        <f>IF($B129&lt;=EO9904.2!mthend,Inputs!M117,0)</f>
        <v>0</v>
      </c>
      <c r="N129" s="133">
        <f>IF($B129&lt;=EO9904.2!mthend,Inputs!N117,0)</f>
        <v>0</v>
      </c>
      <c r="O129" s="134">
        <v>0</v>
      </c>
      <c r="P129" s="134">
        <v>0</v>
      </c>
      <c r="Q129" s="134">
        <f ca="1">'EO9904.2'!M134-$Q$3</f>
        <v>2.5000000000000005E-3</v>
      </c>
      <c r="S129" s="138">
        <f>IF($B129&lt;=EO9904.3!mthend,Inputs!S117,0)</f>
        <v>0</v>
      </c>
      <c r="T129">
        <f>IF($B129&lt;=EO9904.3!mthend,Inputs!T117,0)</f>
        <v>0</v>
      </c>
      <c r="U129">
        <f>IF($B129&lt;=EO9904.3!mthend,Inputs!U117,0)</f>
        <v>0</v>
      </c>
      <c r="V129" s="133">
        <f>IF($B129&lt;=EO9904.3!mthend,Inputs!V117,0)</f>
        <v>0</v>
      </c>
      <c r="W129" s="134">
        <f ca="1">'EO9904.3'!G134+$W$3</f>
        <v>4.8490000000000002</v>
      </c>
      <c r="X129" s="134">
        <f ca="1">'EO9904.3'!J134+$X$3</f>
        <v>2.8000000000000001E-2</v>
      </c>
      <c r="Y129" s="134">
        <v>0</v>
      </c>
      <c r="AA129" s="138">
        <f>IF($B129&lt;=EO9904.3!mthend,Inputs!AA117,0)</f>
        <v>0</v>
      </c>
      <c r="AB129">
        <f>IF($B129&lt;=EO9904.3!mthend,Inputs!AB117,0)</f>
        <v>0</v>
      </c>
      <c r="AC129">
        <f>IF($B129&lt;=EO9904.3!mthend,Inputs!AC117,0)</f>
        <v>0</v>
      </c>
      <c r="AD129" s="133">
        <f>IF($B129&lt;=EO9904.3!mthend,Inputs!AD117,0)</f>
        <v>0</v>
      </c>
      <c r="AE129" s="134">
        <f ca="1">'EO9904.M'!G134+$AE$3</f>
        <v>4.8490000000000002</v>
      </c>
      <c r="AF129" s="134">
        <f ca="1">'EO9904.M'!J134+$AF$3</f>
        <v>2.8000000000000001E-2</v>
      </c>
      <c r="AG129" s="134">
        <v>0</v>
      </c>
    </row>
    <row r="130" spans="2:33">
      <c r="B130" s="88">
        <f>'EO9904.1'!A135</f>
        <v>40756</v>
      </c>
      <c r="C130" s="138">
        <f>IF($B130&lt;=Summary!$D$10,Inputs!C118,0)</f>
        <v>0</v>
      </c>
      <c r="D130" s="135">
        <f>IF($B130&lt;=Summary!$D$10,Inputs!D118,0)</f>
        <v>0</v>
      </c>
      <c r="E130" s="136">
        <f>IF($B130&lt;=Summary!$D$10,Inputs!E118,0)</f>
        <v>0</v>
      </c>
      <c r="F130" s="136">
        <f>IF($B130&lt;=Summary!$D$10,Inputs!F118,0)</f>
        <v>0</v>
      </c>
      <c r="G130" s="145">
        <f ca="1">'EO9904.1'!G135</f>
        <v>4.7930000000000001</v>
      </c>
      <c r="H130" s="145">
        <f ca="1">'EO9904.1'!J135</f>
        <v>1.3000000000000001E-2</v>
      </c>
      <c r="I130" s="145">
        <f ca="1">'EO9904.1'!M135</f>
        <v>0.01</v>
      </c>
      <c r="K130" s="138">
        <f>IF($B130&lt;=EO9904.2!mthend,Inputs!K118,0)</f>
        <v>0</v>
      </c>
      <c r="L130" s="133">
        <f>IF($B130&lt;=EO9904.2!mthend,Inputs!L118,0)</f>
        <v>0</v>
      </c>
      <c r="M130" s="133">
        <f>IF($B130&lt;=EO9904.2!mthend,Inputs!M118,0)</f>
        <v>0</v>
      </c>
      <c r="N130" s="133">
        <f>IF($B130&lt;=EO9904.2!mthend,Inputs!N118,0)</f>
        <v>0</v>
      </c>
      <c r="O130" s="134">
        <v>0</v>
      </c>
      <c r="P130" s="134">
        <v>0</v>
      </c>
      <c r="Q130" s="134">
        <f ca="1">'EO9904.2'!M135-$Q$3</f>
        <v>2.5000000000000005E-3</v>
      </c>
      <c r="S130" s="138">
        <f>IF($B130&lt;=EO9904.3!mthend,Inputs!S118,0)</f>
        <v>0</v>
      </c>
      <c r="T130">
        <f>IF($B130&lt;=EO9904.3!mthend,Inputs!T118,0)</f>
        <v>0</v>
      </c>
      <c r="U130">
        <f>IF($B130&lt;=EO9904.3!mthend,Inputs!U118,0)</f>
        <v>0</v>
      </c>
      <c r="V130" s="133">
        <f>IF($B130&lt;=EO9904.3!mthend,Inputs!V118,0)</f>
        <v>0</v>
      </c>
      <c r="W130" s="134">
        <f ca="1">'EO9904.3'!G135+$W$3</f>
        <v>4.8730000000000002</v>
      </c>
      <c r="X130" s="134">
        <f ca="1">'EO9904.3'!J135+$X$3</f>
        <v>2.8000000000000001E-2</v>
      </c>
      <c r="Y130" s="134">
        <v>0</v>
      </c>
      <c r="AA130" s="138">
        <f>IF($B130&lt;=EO9904.3!mthend,Inputs!AA118,0)</f>
        <v>0</v>
      </c>
      <c r="AB130">
        <f>IF($B130&lt;=EO9904.3!mthend,Inputs!AB118,0)</f>
        <v>0</v>
      </c>
      <c r="AC130">
        <f>IF($B130&lt;=EO9904.3!mthend,Inputs!AC118,0)</f>
        <v>0</v>
      </c>
      <c r="AD130" s="133">
        <f>IF($B130&lt;=EO9904.3!mthend,Inputs!AD118,0)</f>
        <v>0</v>
      </c>
      <c r="AE130" s="134">
        <f ca="1">'EO9904.M'!G135+$AE$3</f>
        <v>4.8730000000000002</v>
      </c>
      <c r="AF130" s="134">
        <f ca="1">'EO9904.M'!J135+$AF$3</f>
        <v>2.8000000000000001E-2</v>
      </c>
      <c r="AG130" s="134">
        <v>0</v>
      </c>
    </row>
    <row r="131" spans="2:33">
      <c r="B131" s="88">
        <f>'EO9904.1'!A136</f>
        <v>40787</v>
      </c>
      <c r="C131" s="138">
        <f>IF($B131&lt;=Summary!$D$10,Inputs!C119,0)</f>
        <v>0</v>
      </c>
      <c r="D131" s="135">
        <f>IF($B131&lt;=Summary!$D$10,Inputs!D119,0)</f>
        <v>0</v>
      </c>
      <c r="E131" s="136">
        <f>IF($B131&lt;=Summary!$D$10,Inputs!E119,0)</f>
        <v>0</v>
      </c>
      <c r="F131" s="136">
        <f>IF($B131&lt;=Summary!$D$10,Inputs!F119,0)</f>
        <v>0</v>
      </c>
      <c r="G131" s="145">
        <f ca="1">'EO9904.1'!G136</f>
        <v>4.8029999999999999</v>
      </c>
      <c r="H131" s="145">
        <f ca="1">'EO9904.1'!J136</f>
        <v>1.3000000000000001E-2</v>
      </c>
      <c r="I131" s="145">
        <f ca="1">'EO9904.1'!M136</f>
        <v>0.01</v>
      </c>
      <c r="K131" s="138">
        <f>IF($B131&lt;=EO9904.2!mthend,Inputs!K119,0)</f>
        <v>0</v>
      </c>
      <c r="L131" s="133">
        <f>IF($B131&lt;=EO9904.2!mthend,Inputs!L119,0)</f>
        <v>0</v>
      </c>
      <c r="M131" s="133">
        <f>IF($B131&lt;=EO9904.2!mthend,Inputs!M119,0)</f>
        <v>0</v>
      </c>
      <c r="N131" s="133">
        <f>IF($B131&lt;=EO9904.2!mthend,Inputs!N119,0)</f>
        <v>0</v>
      </c>
      <c r="O131" s="134">
        <v>0</v>
      </c>
      <c r="P131" s="134">
        <v>0</v>
      </c>
      <c r="Q131" s="134">
        <f ca="1">'EO9904.2'!M136-$Q$3</f>
        <v>2.5000000000000005E-3</v>
      </c>
      <c r="S131" s="138">
        <f>IF($B131&lt;=EO9904.3!mthend,Inputs!S119,0)</f>
        <v>0</v>
      </c>
      <c r="T131">
        <f>IF($B131&lt;=EO9904.3!mthend,Inputs!T119,0)</f>
        <v>0</v>
      </c>
      <c r="U131">
        <f>IF($B131&lt;=EO9904.3!mthend,Inputs!U119,0)</f>
        <v>0</v>
      </c>
      <c r="V131" s="133">
        <f>IF($B131&lt;=EO9904.3!mthend,Inputs!V119,0)</f>
        <v>0</v>
      </c>
      <c r="W131" s="134">
        <f ca="1">'EO9904.3'!G136+$W$3</f>
        <v>4.883</v>
      </c>
      <c r="X131" s="134">
        <f ca="1">'EO9904.3'!J136+$X$3</f>
        <v>2.8000000000000001E-2</v>
      </c>
      <c r="Y131" s="134">
        <v>0</v>
      </c>
      <c r="AA131" s="138">
        <f>IF($B131&lt;=EO9904.3!mthend,Inputs!AA119,0)</f>
        <v>0</v>
      </c>
      <c r="AB131">
        <f>IF($B131&lt;=EO9904.3!mthend,Inputs!AB119,0)</f>
        <v>0</v>
      </c>
      <c r="AC131">
        <f>IF($B131&lt;=EO9904.3!mthend,Inputs!AC119,0)</f>
        <v>0</v>
      </c>
      <c r="AD131" s="133">
        <f>IF($B131&lt;=EO9904.3!mthend,Inputs!AD119,0)</f>
        <v>0</v>
      </c>
      <c r="AE131" s="134">
        <f ca="1">'EO9904.M'!G136+$AE$3</f>
        <v>4.883</v>
      </c>
      <c r="AF131" s="134">
        <f ca="1">'EO9904.M'!J136+$AF$3</f>
        <v>2.8000000000000001E-2</v>
      </c>
      <c r="AG131" s="134">
        <v>0</v>
      </c>
    </row>
    <row r="132" spans="2:33">
      <c r="B132" s="88">
        <f>'EO9904.1'!A137</f>
        <v>40817</v>
      </c>
      <c r="C132" s="138">
        <f>IF($B132&lt;=Summary!$D$10,Inputs!C120,0)</f>
        <v>0</v>
      </c>
      <c r="D132" s="135">
        <f>IF($B132&lt;=Summary!$D$10,Inputs!D120,0)</f>
        <v>0</v>
      </c>
      <c r="E132" s="136">
        <f>IF($B132&lt;=Summary!$D$10,Inputs!E120,0)</f>
        <v>0</v>
      </c>
      <c r="F132" s="136">
        <f>IF($B132&lt;=Summary!$D$10,Inputs!F120,0)</f>
        <v>0</v>
      </c>
      <c r="G132" s="145">
        <f ca="1">'EO9904.1'!G137</f>
        <v>4.8330000000000002</v>
      </c>
      <c r="H132" s="145">
        <f ca="1">'EO9904.1'!J137</f>
        <v>1.3000000000000001E-2</v>
      </c>
      <c r="I132" s="145">
        <f ca="1">'EO9904.1'!M137</f>
        <v>0.01</v>
      </c>
      <c r="K132" s="138">
        <f>IF($B132&lt;=EO9904.2!mthend,Inputs!K120,0)</f>
        <v>0</v>
      </c>
      <c r="L132" s="133">
        <f>IF($B132&lt;=EO9904.2!mthend,Inputs!L120,0)</f>
        <v>0</v>
      </c>
      <c r="M132" s="133">
        <f>IF($B132&lt;=EO9904.2!mthend,Inputs!M120,0)</f>
        <v>0</v>
      </c>
      <c r="N132" s="133">
        <f>IF($B132&lt;=EO9904.2!mthend,Inputs!N120,0)</f>
        <v>0</v>
      </c>
      <c r="O132" s="134">
        <v>0</v>
      </c>
      <c r="P132" s="134">
        <v>0</v>
      </c>
      <c r="Q132" s="134">
        <f ca="1">'EO9904.2'!M137-$Q$3</f>
        <v>2.5000000000000005E-3</v>
      </c>
      <c r="S132" s="138">
        <f>IF($B132&lt;=EO9904.3!mthend,Inputs!S120,0)</f>
        <v>0</v>
      </c>
      <c r="T132">
        <f>IF($B132&lt;=EO9904.3!mthend,Inputs!T120,0)</f>
        <v>0</v>
      </c>
      <c r="U132">
        <f>IF($B132&lt;=EO9904.3!mthend,Inputs!U120,0)</f>
        <v>0</v>
      </c>
      <c r="V132" s="133">
        <f>IF($B132&lt;=EO9904.3!mthend,Inputs!V120,0)</f>
        <v>0</v>
      </c>
      <c r="W132" s="134">
        <f ca="1">'EO9904.3'!G137+$W$3</f>
        <v>4.9130000000000003</v>
      </c>
      <c r="X132" s="134">
        <f ca="1">'EO9904.3'!J137+$X$3</f>
        <v>2.8000000000000001E-2</v>
      </c>
      <c r="Y132" s="134">
        <v>0</v>
      </c>
      <c r="AA132" s="138">
        <f>IF($B132&lt;=EO9904.3!mthend,Inputs!AA120,0)</f>
        <v>0</v>
      </c>
      <c r="AB132">
        <f>IF($B132&lt;=EO9904.3!mthend,Inputs!AB120,0)</f>
        <v>0</v>
      </c>
      <c r="AC132">
        <f>IF($B132&lt;=EO9904.3!mthend,Inputs!AC120,0)</f>
        <v>0</v>
      </c>
      <c r="AD132" s="133">
        <f>IF($B132&lt;=EO9904.3!mthend,Inputs!AD120,0)</f>
        <v>0</v>
      </c>
      <c r="AE132" s="134">
        <f ca="1">'EO9904.M'!G137+$AE$3</f>
        <v>4.9130000000000003</v>
      </c>
      <c r="AF132" s="134">
        <f ca="1">'EO9904.M'!J137+$AF$3</f>
        <v>2.8000000000000001E-2</v>
      </c>
      <c r="AG132" s="134">
        <v>0</v>
      </c>
    </row>
    <row r="133" spans="2:33">
      <c r="B133" s="88">
        <f>'EO9904.1'!A138</f>
        <v>40848</v>
      </c>
      <c r="C133" s="138">
        <f>IF($B133&lt;=Summary!$D$10,Inputs!C121,0)</f>
        <v>0</v>
      </c>
      <c r="D133" s="135">
        <f>IF($B133&lt;=Summary!$D$10,Inputs!D121,0)</f>
        <v>0</v>
      </c>
      <c r="E133" s="136">
        <f>IF($B133&lt;=Summary!$D$10,Inputs!E121,0)</f>
        <v>0</v>
      </c>
      <c r="F133" s="136">
        <f>IF($B133&lt;=Summary!$D$10,Inputs!F121,0)</f>
        <v>0</v>
      </c>
      <c r="G133" s="145">
        <f ca="1">'EO9904.1'!G138</f>
        <v>4.9729999999999999</v>
      </c>
      <c r="H133" s="145">
        <f ca="1">'EO9904.1'!J138</f>
        <v>2.35E-2</v>
      </c>
      <c r="I133" s="145">
        <f ca="1">'EO9904.1'!M138</f>
        <v>1.4999999999999999E-2</v>
      </c>
      <c r="K133" s="138">
        <f>IF($B133&lt;=EO9904.2!mthend,Inputs!K121,0)</f>
        <v>0</v>
      </c>
      <c r="L133" s="133">
        <f>IF($B133&lt;=EO9904.2!mthend,Inputs!L121,0)</f>
        <v>0</v>
      </c>
      <c r="M133" s="133">
        <f>IF($B133&lt;=EO9904.2!mthend,Inputs!M121,0)</f>
        <v>0</v>
      </c>
      <c r="N133" s="133">
        <f>IF($B133&lt;=EO9904.2!mthend,Inputs!N121,0)</f>
        <v>0</v>
      </c>
      <c r="O133" s="134">
        <v>0</v>
      </c>
      <c r="P133" s="134">
        <v>0</v>
      </c>
      <c r="Q133" s="134">
        <f ca="1">'EO9904.2'!M138-$Q$3</f>
        <v>7.4999999999999997E-3</v>
      </c>
      <c r="S133" s="138">
        <f>IF($B133&lt;=EO9904.3!mthend,Inputs!S121,0)</f>
        <v>0</v>
      </c>
      <c r="T133">
        <f>IF($B133&lt;=EO9904.3!mthend,Inputs!T121,0)</f>
        <v>0</v>
      </c>
      <c r="U133">
        <f>IF($B133&lt;=EO9904.3!mthend,Inputs!U121,0)</f>
        <v>0</v>
      </c>
      <c r="V133" s="133">
        <f>IF($B133&lt;=EO9904.3!mthend,Inputs!V121,0)</f>
        <v>0</v>
      </c>
      <c r="W133" s="134">
        <f ca="1">'EO9904.3'!G138+$W$3</f>
        <v>5.0529999999999999</v>
      </c>
      <c r="X133" s="134">
        <f ca="1">'EO9904.3'!J138+$X$3</f>
        <v>3.85E-2</v>
      </c>
      <c r="Y133" s="134">
        <v>0</v>
      </c>
      <c r="AA133" s="138">
        <f>IF($B133&lt;=EO9904.3!mthend,Inputs!AA121,0)</f>
        <v>0</v>
      </c>
      <c r="AB133">
        <f>IF($B133&lt;=EO9904.3!mthend,Inputs!AB121,0)</f>
        <v>0</v>
      </c>
      <c r="AC133">
        <f>IF($B133&lt;=EO9904.3!mthend,Inputs!AC121,0)</f>
        <v>0</v>
      </c>
      <c r="AD133" s="133">
        <f>IF($B133&lt;=EO9904.3!mthend,Inputs!AD121,0)</f>
        <v>0</v>
      </c>
      <c r="AE133" s="134">
        <f ca="1">'EO9904.M'!G138+$AE$3</f>
        <v>5.0529999999999999</v>
      </c>
      <c r="AF133" s="134">
        <f ca="1">'EO9904.M'!J138+$AF$3</f>
        <v>3.85E-2</v>
      </c>
      <c r="AG133" s="134">
        <v>0</v>
      </c>
    </row>
    <row r="134" spans="2:33">
      <c r="B134" s="88">
        <f>'EO9904.1'!A139</f>
        <v>40878</v>
      </c>
      <c r="C134" s="138">
        <f>IF($B134&lt;=Summary!$D$10,Inputs!C122,0)</f>
        <v>0</v>
      </c>
      <c r="D134" s="135">
        <f>IF($B134&lt;=Summary!$D$10,Inputs!D122,0)</f>
        <v>0</v>
      </c>
      <c r="E134" s="136">
        <f>IF($B134&lt;=Summary!$D$10,Inputs!E122,0)</f>
        <v>0</v>
      </c>
      <c r="F134" s="136">
        <f>IF($B134&lt;=Summary!$D$10,Inputs!F122,0)</f>
        <v>0</v>
      </c>
      <c r="G134" s="145">
        <f ca="1">'EO9904.1'!G139</f>
        <v>5.1130000000000004</v>
      </c>
      <c r="H134" s="145">
        <f ca="1">'EO9904.1'!J139</f>
        <v>2.35E-2</v>
      </c>
      <c r="I134" s="145">
        <f ca="1">'EO9904.1'!M139</f>
        <v>1.4999999999999999E-2</v>
      </c>
      <c r="K134" s="138">
        <f>IF($B134&lt;=EO9904.2!mthend,Inputs!K122,0)</f>
        <v>0</v>
      </c>
      <c r="L134" s="133">
        <f>IF($B134&lt;=EO9904.2!mthend,Inputs!L122,0)</f>
        <v>0</v>
      </c>
      <c r="M134" s="133">
        <f>IF($B134&lt;=EO9904.2!mthend,Inputs!M122,0)</f>
        <v>0</v>
      </c>
      <c r="N134" s="133">
        <f>IF($B134&lt;=EO9904.2!mthend,Inputs!N122,0)</f>
        <v>0</v>
      </c>
      <c r="O134" s="134">
        <v>0</v>
      </c>
      <c r="P134" s="134">
        <v>0</v>
      </c>
      <c r="Q134" s="134">
        <f ca="1">'EO9904.2'!M139-$Q$3</f>
        <v>7.4999999999999997E-3</v>
      </c>
      <c r="S134" s="138">
        <f>IF($B134&lt;=EO9904.3!mthend,Inputs!S122,0)</f>
        <v>0</v>
      </c>
      <c r="T134">
        <f>IF($B134&lt;=EO9904.3!mthend,Inputs!T122,0)</f>
        <v>0</v>
      </c>
      <c r="U134">
        <f>IF($B134&lt;=EO9904.3!mthend,Inputs!U122,0)</f>
        <v>0</v>
      </c>
      <c r="V134" s="133">
        <f>IF($B134&lt;=EO9904.3!mthend,Inputs!V122,0)</f>
        <v>0</v>
      </c>
      <c r="W134" s="134">
        <f ca="1">'EO9904.3'!G139+$W$3</f>
        <v>5.1930000000000005</v>
      </c>
      <c r="X134" s="134">
        <f ca="1">'EO9904.3'!J139+$X$3</f>
        <v>3.85E-2</v>
      </c>
      <c r="Y134" s="134">
        <v>0</v>
      </c>
      <c r="AA134" s="138">
        <f>IF($B134&lt;=EO9904.3!mthend,Inputs!AA122,0)</f>
        <v>0</v>
      </c>
      <c r="AB134">
        <f>IF($B134&lt;=EO9904.3!mthend,Inputs!AB122,0)</f>
        <v>0</v>
      </c>
      <c r="AC134">
        <f>IF($B134&lt;=EO9904.3!mthend,Inputs!AC122,0)</f>
        <v>0</v>
      </c>
      <c r="AD134" s="133">
        <f>IF($B134&lt;=EO9904.3!mthend,Inputs!AD122,0)</f>
        <v>0</v>
      </c>
      <c r="AE134" s="134">
        <f ca="1">'EO9904.M'!G139+$AE$3</f>
        <v>5.1930000000000005</v>
      </c>
      <c r="AF134" s="134">
        <f ca="1">'EO9904.M'!J139+$AF$3</f>
        <v>3.85E-2</v>
      </c>
      <c r="AG134" s="134">
        <v>0</v>
      </c>
    </row>
    <row r="135" spans="2:33">
      <c r="B135" s="88">
        <f>'EO9904.1'!A140</f>
        <v>40909</v>
      </c>
      <c r="C135" s="138">
        <f>IF($B135&lt;=Summary!$D$10,Inputs!C123,0)</f>
        <v>0</v>
      </c>
      <c r="D135" s="135">
        <f>IF($B135&lt;=Summary!$D$10,Inputs!D123,0)</f>
        <v>0</v>
      </c>
      <c r="E135" s="136">
        <f>IF($B135&lt;=Summary!$D$10,Inputs!E123,0)</f>
        <v>0</v>
      </c>
      <c r="F135" s="136">
        <f>IF($B135&lt;=Summary!$D$10,Inputs!F123,0)</f>
        <v>0</v>
      </c>
      <c r="G135" s="145">
        <f ca="1">'EO9904.1'!G140</f>
        <v>5.1880000000000006</v>
      </c>
      <c r="H135" s="145">
        <f ca="1">'EO9904.1'!J140</f>
        <v>2.35E-2</v>
      </c>
      <c r="I135" s="145">
        <f ca="1">'EO9904.1'!M140</f>
        <v>1.4999999999999999E-2</v>
      </c>
      <c r="K135" s="138">
        <f>IF($B135&lt;=EO9904.2!mthend,Inputs!K123,0)</f>
        <v>0</v>
      </c>
      <c r="L135" s="133">
        <f>IF($B135&lt;=EO9904.2!mthend,Inputs!L123,0)</f>
        <v>0</v>
      </c>
      <c r="M135" s="133">
        <f>IF($B135&lt;=EO9904.2!mthend,Inputs!M123,0)</f>
        <v>0</v>
      </c>
      <c r="N135" s="133">
        <f>IF($B135&lt;=EO9904.2!mthend,Inputs!N123,0)</f>
        <v>0</v>
      </c>
      <c r="O135" s="134">
        <v>0</v>
      </c>
      <c r="P135" s="134">
        <v>0</v>
      </c>
      <c r="Q135" s="134">
        <f ca="1">'EO9904.2'!M140-$Q$3</f>
        <v>7.4999999999999997E-3</v>
      </c>
      <c r="S135" s="138">
        <f>IF($B135&lt;=EO9904.3!mthend,Inputs!S123,0)</f>
        <v>0</v>
      </c>
      <c r="T135">
        <f>IF($B135&lt;=EO9904.3!mthend,Inputs!T123,0)</f>
        <v>0</v>
      </c>
      <c r="U135">
        <f>IF($B135&lt;=EO9904.3!mthend,Inputs!U123,0)</f>
        <v>0</v>
      </c>
      <c r="V135" s="133">
        <f>IF($B135&lt;=EO9904.3!mthend,Inputs!V123,0)</f>
        <v>0</v>
      </c>
      <c r="W135" s="134">
        <f ca="1">'EO9904.3'!G140+$W$3</f>
        <v>5.2680000000000007</v>
      </c>
      <c r="X135" s="134">
        <f ca="1">'EO9904.3'!J140+$X$3</f>
        <v>3.85E-2</v>
      </c>
      <c r="Y135" s="134">
        <v>0</v>
      </c>
      <c r="AA135" s="138">
        <f>IF($B135&lt;=EO9904.3!mthend,Inputs!AA123,0)</f>
        <v>0</v>
      </c>
      <c r="AB135">
        <f>IF($B135&lt;=EO9904.3!mthend,Inputs!AB123,0)</f>
        <v>0</v>
      </c>
      <c r="AC135">
        <f>IF($B135&lt;=EO9904.3!mthend,Inputs!AC123,0)</f>
        <v>0</v>
      </c>
      <c r="AD135" s="133">
        <f>IF($B135&lt;=EO9904.3!mthend,Inputs!AD123,0)</f>
        <v>0</v>
      </c>
      <c r="AE135" s="134">
        <f ca="1">'EO9904.M'!G140+$AE$3</f>
        <v>5.2680000000000007</v>
      </c>
      <c r="AF135" s="134">
        <f ca="1">'EO9904.M'!J140+$AF$3</f>
        <v>3.85E-2</v>
      </c>
      <c r="AG135" s="134">
        <v>0</v>
      </c>
    </row>
    <row r="136" spans="2:33">
      <c r="B136" s="88">
        <f>'EO9904.1'!A141</f>
        <v>40940</v>
      </c>
      <c r="C136" s="138">
        <f>IF($B136&lt;=Summary!$D$10,Inputs!C124,0)</f>
        <v>0</v>
      </c>
      <c r="D136" s="135">
        <f>IF($B136&lt;=Summary!$D$10,Inputs!D124,0)</f>
        <v>0</v>
      </c>
      <c r="E136" s="136">
        <f>IF($B136&lt;=Summary!$D$10,Inputs!E124,0)</f>
        <v>0</v>
      </c>
      <c r="F136" s="136">
        <f>IF($B136&lt;=Summary!$D$10,Inputs!F124,0)</f>
        <v>0</v>
      </c>
      <c r="G136" s="145">
        <f ca="1">'EO9904.1'!G141</f>
        <v>5.0680000000000005</v>
      </c>
      <c r="H136" s="145">
        <f ca="1">'EO9904.1'!J141</f>
        <v>2.35E-2</v>
      </c>
      <c r="I136" s="145">
        <f ca="1">'EO9904.1'!M141</f>
        <v>1.4999999999999999E-2</v>
      </c>
      <c r="K136" s="138">
        <f>IF($B136&lt;=EO9904.2!mthend,Inputs!K124,0)</f>
        <v>0</v>
      </c>
      <c r="L136" s="133">
        <f>IF($B136&lt;=EO9904.2!mthend,Inputs!L124,0)</f>
        <v>0</v>
      </c>
      <c r="M136" s="133">
        <f>IF($B136&lt;=EO9904.2!mthend,Inputs!M124,0)</f>
        <v>0</v>
      </c>
      <c r="N136" s="133">
        <f>IF($B136&lt;=EO9904.2!mthend,Inputs!N124,0)</f>
        <v>0</v>
      </c>
      <c r="O136" s="134">
        <v>0</v>
      </c>
      <c r="P136" s="134">
        <v>0</v>
      </c>
      <c r="Q136" s="134">
        <f ca="1">'EO9904.2'!M141-$Q$3</f>
        <v>7.4999999999999997E-3</v>
      </c>
      <c r="S136" s="138">
        <f>IF($B136&lt;=EO9904.3!mthend,Inputs!S124,0)</f>
        <v>0</v>
      </c>
      <c r="T136">
        <f>IF($B136&lt;=EO9904.3!mthend,Inputs!T124,0)</f>
        <v>0</v>
      </c>
      <c r="U136">
        <f>IF($B136&lt;=EO9904.3!mthend,Inputs!U124,0)</f>
        <v>0</v>
      </c>
      <c r="V136" s="133">
        <f>IF($B136&lt;=EO9904.3!mthend,Inputs!V124,0)</f>
        <v>0</v>
      </c>
      <c r="W136" s="134">
        <f ca="1">'EO9904.3'!G141+$W$3</f>
        <v>5.1480000000000006</v>
      </c>
      <c r="X136" s="134">
        <f ca="1">'EO9904.3'!J141+$X$3</f>
        <v>3.85E-2</v>
      </c>
      <c r="Y136" s="134">
        <v>0</v>
      </c>
      <c r="AA136" s="138">
        <f>IF($B136&lt;=EO9904.3!mthend,Inputs!AA124,0)</f>
        <v>0</v>
      </c>
      <c r="AB136">
        <f>IF($B136&lt;=EO9904.3!mthend,Inputs!AB124,0)</f>
        <v>0</v>
      </c>
      <c r="AC136">
        <f>IF($B136&lt;=EO9904.3!mthend,Inputs!AC124,0)</f>
        <v>0</v>
      </c>
      <c r="AD136" s="133">
        <f>IF($B136&lt;=EO9904.3!mthend,Inputs!AD124,0)</f>
        <v>0</v>
      </c>
      <c r="AE136" s="134">
        <f ca="1">'EO9904.M'!G141+$AE$3</f>
        <v>5.1480000000000006</v>
      </c>
      <c r="AF136" s="134">
        <f ca="1">'EO9904.M'!J141+$AF$3</f>
        <v>3.85E-2</v>
      </c>
      <c r="AG136" s="134">
        <v>0</v>
      </c>
    </row>
    <row r="137" spans="2:33">
      <c r="B137" s="88">
        <f>'EO9904.1'!A142</f>
        <v>40969</v>
      </c>
      <c r="C137" s="138">
        <f>IF($B137&lt;=Summary!$D$10,Inputs!C125,0)</f>
        <v>0</v>
      </c>
      <c r="D137" s="135">
        <f>IF($B137&lt;=Summary!$D$10,Inputs!D125,0)</f>
        <v>0</v>
      </c>
      <c r="E137" s="136">
        <f>IF($B137&lt;=Summary!$D$10,Inputs!E125,0)</f>
        <v>0</v>
      </c>
      <c r="F137" s="136">
        <f>IF($B137&lt;=Summary!$D$10,Inputs!F125,0)</f>
        <v>0</v>
      </c>
      <c r="G137" s="145">
        <f ca="1">'EO9904.1'!G142</f>
        <v>4.9430000000000005</v>
      </c>
      <c r="H137" s="145">
        <f ca="1">'EO9904.1'!J142</f>
        <v>2.35E-2</v>
      </c>
      <c r="I137" s="145">
        <f ca="1">'EO9904.1'!M142</f>
        <v>1.4999999999999999E-2</v>
      </c>
      <c r="K137" s="138">
        <f>IF($B137&lt;=EO9904.2!mthend,Inputs!K125,0)</f>
        <v>0</v>
      </c>
      <c r="L137" s="133">
        <f>IF($B137&lt;=EO9904.2!mthend,Inputs!L125,0)</f>
        <v>0</v>
      </c>
      <c r="M137" s="133">
        <f>IF($B137&lt;=EO9904.2!mthend,Inputs!M125,0)</f>
        <v>0</v>
      </c>
      <c r="N137" s="133">
        <f>IF($B137&lt;=EO9904.2!mthend,Inputs!N125,0)</f>
        <v>0</v>
      </c>
      <c r="O137" s="134">
        <v>0</v>
      </c>
      <c r="P137" s="134">
        <v>0</v>
      </c>
      <c r="Q137" s="134">
        <f ca="1">'EO9904.2'!M142-$Q$3</f>
        <v>7.4999999999999997E-3</v>
      </c>
      <c r="S137" s="138">
        <f>IF($B137&lt;=EO9904.3!mthend,Inputs!S125,0)</f>
        <v>0</v>
      </c>
      <c r="T137">
        <f>IF($B137&lt;=EO9904.3!mthend,Inputs!T125,0)</f>
        <v>0</v>
      </c>
      <c r="U137">
        <f>IF($B137&lt;=EO9904.3!mthend,Inputs!U125,0)</f>
        <v>0</v>
      </c>
      <c r="V137" s="133">
        <f>IF($B137&lt;=EO9904.3!mthend,Inputs!V125,0)</f>
        <v>0</v>
      </c>
      <c r="W137" s="134">
        <f ca="1">'EO9904.3'!G142+$W$3</f>
        <v>5.0230000000000006</v>
      </c>
      <c r="X137" s="134">
        <f ca="1">'EO9904.3'!J142+$X$3</f>
        <v>3.85E-2</v>
      </c>
      <c r="Y137" s="134">
        <v>0</v>
      </c>
      <c r="AA137" s="138">
        <f>IF($B137&lt;=EO9904.3!mthend,Inputs!AA125,0)</f>
        <v>0</v>
      </c>
      <c r="AB137">
        <f>IF($B137&lt;=EO9904.3!mthend,Inputs!AB125,0)</f>
        <v>0</v>
      </c>
      <c r="AC137">
        <f>IF($B137&lt;=EO9904.3!mthend,Inputs!AC125,0)</f>
        <v>0</v>
      </c>
      <c r="AD137" s="133">
        <f>IF($B137&lt;=EO9904.3!mthend,Inputs!AD125,0)</f>
        <v>0</v>
      </c>
      <c r="AE137" s="134">
        <f ca="1">'EO9904.M'!G142+$AE$3</f>
        <v>5.0230000000000006</v>
      </c>
      <c r="AF137" s="134">
        <f ca="1">'EO9904.M'!J142+$AF$3</f>
        <v>3.85E-2</v>
      </c>
      <c r="AG137" s="134">
        <v>0</v>
      </c>
    </row>
    <row r="138" spans="2:33">
      <c r="B138" s="88">
        <f>'EO9904.1'!A143</f>
        <v>41000</v>
      </c>
      <c r="C138" s="138">
        <f>IF($B138&lt;=Summary!$D$10,Inputs!C126,0)</f>
        <v>0</v>
      </c>
      <c r="D138" s="135">
        <f>IF($B138&lt;=Summary!$D$10,Inputs!D126,0)</f>
        <v>0</v>
      </c>
      <c r="E138" s="136">
        <f>IF($B138&lt;=Summary!$D$10,Inputs!E126,0)</f>
        <v>0</v>
      </c>
      <c r="F138" s="136">
        <f>IF($B138&lt;=Summary!$D$10,Inputs!F126,0)</f>
        <v>0</v>
      </c>
      <c r="G138" s="145">
        <f ca="1">'EO9904.1'!G143</f>
        <v>4.8130000000000006</v>
      </c>
      <c r="H138" s="145">
        <f ca="1">'EO9904.1'!J143</f>
        <v>1.3000000000000001E-2</v>
      </c>
      <c r="I138" s="145">
        <f ca="1">'EO9904.1'!M143</f>
        <v>0.01</v>
      </c>
      <c r="K138" s="138">
        <f>IF($B138&lt;=EO9904.2!mthend,Inputs!K126,0)</f>
        <v>0</v>
      </c>
      <c r="L138" s="133">
        <f>IF($B138&lt;=EO9904.2!mthend,Inputs!L126,0)</f>
        <v>0</v>
      </c>
      <c r="M138" s="133">
        <f>IF($B138&lt;=EO9904.2!mthend,Inputs!M126,0)</f>
        <v>0</v>
      </c>
      <c r="N138" s="133">
        <f>IF($B138&lt;=EO9904.2!mthend,Inputs!N126,0)</f>
        <v>0</v>
      </c>
      <c r="O138" s="134">
        <v>0</v>
      </c>
      <c r="P138" s="134">
        <v>0</v>
      </c>
      <c r="Q138" s="134">
        <f ca="1">'EO9904.2'!M143-$Q$3</f>
        <v>2.5000000000000005E-3</v>
      </c>
      <c r="S138" s="138">
        <f>IF($B138&lt;=EO9904.3!mthend,Inputs!S126,0)</f>
        <v>0</v>
      </c>
      <c r="T138">
        <f>IF($B138&lt;=EO9904.3!mthend,Inputs!T126,0)</f>
        <v>0</v>
      </c>
      <c r="U138">
        <f>IF($B138&lt;=EO9904.3!mthend,Inputs!U126,0)</f>
        <v>0</v>
      </c>
      <c r="V138" s="133">
        <f>IF($B138&lt;=EO9904.3!mthend,Inputs!V126,0)</f>
        <v>0</v>
      </c>
      <c r="W138" s="134">
        <f ca="1">'EO9904.3'!G143+$W$3</f>
        <v>4.8930000000000007</v>
      </c>
      <c r="X138" s="134">
        <f ca="1">'EO9904.3'!J143+$X$3</f>
        <v>2.8000000000000001E-2</v>
      </c>
      <c r="Y138" s="134">
        <v>0</v>
      </c>
      <c r="AA138" s="138">
        <f>IF($B138&lt;=EO9904.3!mthend,Inputs!AA126,0)</f>
        <v>0</v>
      </c>
      <c r="AB138">
        <f>IF($B138&lt;=EO9904.3!mthend,Inputs!AB126,0)</f>
        <v>0</v>
      </c>
      <c r="AC138">
        <f>IF($B138&lt;=EO9904.3!mthend,Inputs!AC126,0)</f>
        <v>0</v>
      </c>
      <c r="AD138" s="133">
        <f>IF($B138&lt;=EO9904.3!mthend,Inputs!AD126,0)</f>
        <v>0</v>
      </c>
      <c r="AE138" s="134">
        <f ca="1">'EO9904.M'!G143+$AE$3</f>
        <v>4.8930000000000007</v>
      </c>
      <c r="AF138" s="134">
        <f ca="1">'EO9904.M'!J143+$AF$3</f>
        <v>2.8000000000000001E-2</v>
      </c>
      <c r="AG138" s="134">
        <v>0</v>
      </c>
    </row>
    <row r="139" spans="2:33">
      <c r="B139" s="88">
        <f>'EO9904.1'!A144</f>
        <v>41030</v>
      </c>
      <c r="C139" s="138">
        <f>IF($B139&lt;=Summary!$D$10,Inputs!C127,0)</f>
        <v>0</v>
      </c>
      <c r="D139" s="135">
        <f>IF($B139&lt;=Summary!$D$10,Inputs!D127,0)</f>
        <v>0</v>
      </c>
      <c r="E139" s="136">
        <f>IF($B139&lt;=Summary!$D$10,Inputs!E127,0)</f>
        <v>0</v>
      </c>
      <c r="F139" s="136">
        <f>IF($B139&lt;=Summary!$D$10,Inputs!F127,0)</f>
        <v>0</v>
      </c>
      <c r="G139" s="145">
        <f ca="1">'EO9904.1'!G144</f>
        <v>4.8029999999999999</v>
      </c>
      <c r="H139" s="145">
        <f ca="1">'EO9904.1'!J144</f>
        <v>1.3000000000000001E-2</v>
      </c>
      <c r="I139" s="145">
        <f ca="1">'EO9904.1'!M144</f>
        <v>0.01</v>
      </c>
      <c r="K139" s="138">
        <f>IF($B139&lt;=EO9904.2!mthend,Inputs!K127,0)</f>
        <v>0</v>
      </c>
      <c r="L139" s="133">
        <f>IF($B139&lt;=EO9904.2!mthend,Inputs!L127,0)</f>
        <v>0</v>
      </c>
      <c r="M139" s="133">
        <f>IF($B139&lt;=EO9904.2!mthend,Inputs!M127,0)</f>
        <v>0</v>
      </c>
      <c r="N139" s="133">
        <f>IF($B139&lt;=EO9904.2!mthend,Inputs!N127,0)</f>
        <v>0</v>
      </c>
      <c r="O139" s="134">
        <v>0</v>
      </c>
      <c r="P139" s="134">
        <v>0</v>
      </c>
      <c r="Q139" s="134">
        <f ca="1">'EO9904.2'!M144-$Q$3</f>
        <v>2.5000000000000005E-3</v>
      </c>
      <c r="S139" s="138">
        <f>IF($B139&lt;=EO9904.3!mthend,Inputs!S127,0)</f>
        <v>0</v>
      </c>
      <c r="T139">
        <f>IF($B139&lt;=EO9904.3!mthend,Inputs!T127,0)</f>
        <v>0</v>
      </c>
      <c r="U139">
        <f>IF($B139&lt;=EO9904.3!mthend,Inputs!U127,0)</f>
        <v>0</v>
      </c>
      <c r="V139" s="133">
        <f>IF($B139&lt;=EO9904.3!mthend,Inputs!V127,0)</f>
        <v>0</v>
      </c>
      <c r="W139" s="134">
        <f ca="1">'EO9904.3'!G144+$W$3</f>
        <v>4.883</v>
      </c>
      <c r="X139" s="134">
        <f ca="1">'EO9904.3'!J144+$X$3</f>
        <v>2.8000000000000001E-2</v>
      </c>
      <c r="Y139" s="134">
        <v>0</v>
      </c>
      <c r="AA139" s="138">
        <f>IF($B139&lt;=EO9904.3!mthend,Inputs!AA127,0)</f>
        <v>0</v>
      </c>
      <c r="AB139">
        <f>IF($B139&lt;=EO9904.3!mthend,Inputs!AB127,0)</f>
        <v>0</v>
      </c>
      <c r="AC139">
        <f>IF($B139&lt;=EO9904.3!mthend,Inputs!AC127,0)</f>
        <v>0</v>
      </c>
      <c r="AD139" s="133">
        <f>IF($B139&lt;=EO9904.3!mthend,Inputs!AD127,0)</f>
        <v>0</v>
      </c>
      <c r="AE139" s="134">
        <f ca="1">'EO9904.M'!G144+$AE$3</f>
        <v>4.883</v>
      </c>
      <c r="AF139" s="134">
        <f ca="1">'EO9904.M'!J144+$AF$3</f>
        <v>2.8000000000000001E-2</v>
      </c>
      <c r="AG139" s="134">
        <v>0</v>
      </c>
    </row>
    <row r="140" spans="2:33">
      <c r="B140" s="88">
        <f>'EO9904.1'!A145</f>
        <v>41061</v>
      </c>
      <c r="C140" s="138">
        <f>IF($B140&lt;=Summary!$D$10,Inputs!C128,0)</f>
        <v>0</v>
      </c>
      <c r="D140" s="135">
        <f>IF($B140&lt;=Summary!$D$10,Inputs!D128,0)</f>
        <v>0</v>
      </c>
      <c r="E140" s="136">
        <f>IF($B140&lt;=Summary!$D$10,Inputs!E128,0)</f>
        <v>0</v>
      </c>
      <c r="F140" s="136">
        <f>IF($B140&lt;=Summary!$D$10,Inputs!F128,0)</f>
        <v>0</v>
      </c>
      <c r="G140" s="145">
        <f ca="1">'EO9904.1'!G145</f>
        <v>4.8230000000000004</v>
      </c>
      <c r="H140" s="145">
        <f ca="1">'EO9904.1'!J145</f>
        <v>1.3000000000000001E-2</v>
      </c>
      <c r="I140" s="145">
        <f ca="1">'EO9904.1'!M145</f>
        <v>0.01</v>
      </c>
      <c r="K140" s="138">
        <f>IF($B140&lt;=EO9904.2!mthend,Inputs!K128,0)</f>
        <v>0</v>
      </c>
      <c r="L140" s="133">
        <f>IF($B140&lt;=EO9904.2!mthend,Inputs!L128,0)</f>
        <v>0</v>
      </c>
      <c r="M140" s="133">
        <f>IF($B140&lt;=EO9904.2!mthend,Inputs!M128,0)</f>
        <v>0</v>
      </c>
      <c r="N140" s="133">
        <f>IF($B140&lt;=EO9904.2!mthend,Inputs!N128,0)</f>
        <v>0</v>
      </c>
      <c r="O140" s="134">
        <v>0</v>
      </c>
      <c r="P140" s="134">
        <v>0</v>
      </c>
      <c r="Q140" s="134">
        <f ca="1">'EO9904.2'!M145-$Q$3</f>
        <v>2.5000000000000005E-3</v>
      </c>
      <c r="S140" s="138">
        <f>IF($B140&lt;=EO9904.3!mthend,Inputs!S128,0)</f>
        <v>0</v>
      </c>
      <c r="T140">
        <f>IF($B140&lt;=EO9904.3!mthend,Inputs!T128,0)</f>
        <v>0</v>
      </c>
      <c r="U140">
        <f>IF($B140&lt;=EO9904.3!mthend,Inputs!U128,0)</f>
        <v>0</v>
      </c>
      <c r="V140" s="133">
        <f>IF($B140&lt;=EO9904.3!mthend,Inputs!V128,0)</f>
        <v>0</v>
      </c>
      <c r="W140" s="134">
        <f ca="1">'EO9904.3'!G145+$W$3</f>
        <v>4.9030000000000005</v>
      </c>
      <c r="X140" s="134">
        <f ca="1">'EO9904.3'!J145+$X$3</f>
        <v>2.8000000000000001E-2</v>
      </c>
      <c r="Y140" s="134">
        <v>0</v>
      </c>
      <c r="AA140" s="138">
        <f>IF($B140&lt;=EO9904.3!mthend,Inputs!AA128,0)</f>
        <v>0</v>
      </c>
      <c r="AB140">
        <f>IF($B140&lt;=EO9904.3!mthend,Inputs!AB128,0)</f>
        <v>0</v>
      </c>
      <c r="AC140">
        <f>IF($B140&lt;=EO9904.3!mthend,Inputs!AC128,0)</f>
        <v>0</v>
      </c>
      <c r="AD140" s="133">
        <f>IF($B140&lt;=EO9904.3!mthend,Inputs!AD128,0)</f>
        <v>0</v>
      </c>
      <c r="AE140" s="134">
        <f ca="1">'EO9904.M'!G145+$AE$3</f>
        <v>4.9030000000000005</v>
      </c>
      <c r="AF140" s="134">
        <f ca="1">'EO9904.M'!J145+$AF$3</f>
        <v>2.8000000000000001E-2</v>
      </c>
      <c r="AG140" s="134">
        <v>0</v>
      </c>
    </row>
    <row r="141" spans="2:33">
      <c r="B141" s="88">
        <f>'EO9904.1'!A146</f>
        <v>41091</v>
      </c>
      <c r="C141" s="138">
        <f>IF($B141&lt;=Summary!$D$10,Inputs!C129,0)</f>
        <v>0</v>
      </c>
      <c r="D141" s="135">
        <f>IF($B141&lt;=Summary!$D$10,Inputs!D129,0)</f>
        <v>0</v>
      </c>
      <c r="E141" s="136">
        <f>IF($B141&lt;=Summary!$D$10,Inputs!E129,0)</f>
        <v>0</v>
      </c>
      <c r="F141" s="136">
        <f>IF($B141&lt;=Summary!$D$10,Inputs!F129,0)</f>
        <v>0</v>
      </c>
      <c r="G141" s="145">
        <f ca="1">'EO9904.1'!G146</f>
        <v>4.8440000000000003</v>
      </c>
      <c r="H141" s="145">
        <f ca="1">'EO9904.1'!J146</f>
        <v>1.3000000000000001E-2</v>
      </c>
      <c r="I141" s="145">
        <f ca="1">'EO9904.1'!M146</f>
        <v>0.01</v>
      </c>
      <c r="K141" s="138">
        <f>IF($B141&lt;=EO9904.2!mthend,Inputs!K129,0)</f>
        <v>0</v>
      </c>
      <c r="L141" s="133">
        <f>IF($B141&lt;=EO9904.2!mthend,Inputs!L129,0)</f>
        <v>0</v>
      </c>
      <c r="M141" s="133">
        <f>IF($B141&lt;=EO9904.2!mthend,Inputs!M129,0)</f>
        <v>0</v>
      </c>
      <c r="N141" s="133">
        <f>IF($B141&lt;=EO9904.2!mthend,Inputs!N129,0)</f>
        <v>0</v>
      </c>
      <c r="O141" s="134">
        <v>0</v>
      </c>
      <c r="P141" s="134">
        <v>0</v>
      </c>
      <c r="Q141" s="134">
        <f ca="1">'EO9904.2'!M146-$Q$3</f>
        <v>2.5000000000000005E-3</v>
      </c>
      <c r="S141" s="138">
        <f>IF($B141&lt;=EO9904.3!mthend,Inputs!S129,0)</f>
        <v>0</v>
      </c>
      <c r="T141">
        <f>IF($B141&lt;=EO9904.3!mthend,Inputs!T129,0)</f>
        <v>0</v>
      </c>
      <c r="U141">
        <f>IF($B141&lt;=EO9904.3!mthend,Inputs!U129,0)</f>
        <v>0</v>
      </c>
      <c r="V141" s="133">
        <f>IF($B141&lt;=EO9904.3!mthend,Inputs!V129,0)</f>
        <v>0</v>
      </c>
      <c r="W141" s="134">
        <f ca="1">'EO9904.3'!G146+$W$3</f>
        <v>4.9240000000000004</v>
      </c>
      <c r="X141" s="134">
        <f ca="1">'EO9904.3'!J146+$X$3</f>
        <v>2.8000000000000001E-2</v>
      </c>
      <c r="Y141" s="134">
        <v>0</v>
      </c>
      <c r="AA141" s="138">
        <f>IF($B141&lt;=EO9904.3!mthend,Inputs!AA129,0)</f>
        <v>0</v>
      </c>
      <c r="AB141">
        <f>IF($B141&lt;=EO9904.3!mthend,Inputs!AB129,0)</f>
        <v>0</v>
      </c>
      <c r="AC141">
        <f>IF($B141&lt;=EO9904.3!mthend,Inputs!AC129,0)</f>
        <v>0</v>
      </c>
      <c r="AD141" s="133">
        <f>IF($B141&lt;=EO9904.3!mthend,Inputs!AD129,0)</f>
        <v>0</v>
      </c>
      <c r="AE141" s="134">
        <f ca="1">'EO9904.M'!G146+$AE$3</f>
        <v>4.9240000000000004</v>
      </c>
      <c r="AF141" s="134">
        <f ca="1">'EO9904.M'!J146+$AF$3</f>
        <v>2.8000000000000001E-2</v>
      </c>
      <c r="AG141" s="134">
        <v>0</v>
      </c>
    </row>
    <row r="142" spans="2:33">
      <c r="B142" s="88">
        <f>'EO9904.1'!A147</f>
        <v>41122</v>
      </c>
      <c r="C142" s="138">
        <f>IF($B142&lt;=Summary!$D$10,Inputs!C130,0)</f>
        <v>0</v>
      </c>
      <c r="D142" s="135">
        <f>IF($B142&lt;=Summary!$D$10,Inputs!D130,0)</f>
        <v>0</v>
      </c>
      <c r="E142" s="136">
        <f>IF($B142&lt;=Summary!$D$10,Inputs!E130,0)</f>
        <v>0</v>
      </c>
      <c r="F142" s="136">
        <f>IF($B142&lt;=Summary!$D$10,Inputs!F130,0)</f>
        <v>0</v>
      </c>
      <c r="G142" s="145">
        <f ca="1">'EO9904.1'!G147</f>
        <v>4.8680000000000003</v>
      </c>
      <c r="H142" s="145">
        <f ca="1">'EO9904.1'!J147</f>
        <v>1.3000000000000001E-2</v>
      </c>
      <c r="I142" s="145">
        <f ca="1">'EO9904.1'!M147</f>
        <v>0.01</v>
      </c>
      <c r="K142" s="138">
        <f>IF($B142&lt;=EO9904.2!mthend,Inputs!K130,0)</f>
        <v>0</v>
      </c>
      <c r="L142" s="133">
        <f>IF($B142&lt;=EO9904.2!mthend,Inputs!L130,0)</f>
        <v>0</v>
      </c>
      <c r="M142" s="133">
        <f>IF($B142&lt;=EO9904.2!mthend,Inputs!M130,0)</f>
        <v>0</v>
      </c>
      <c r="N142" s="133">
        <f>IF($B142&lt;=EO9904.2!mthend,Inputs!N130,0)</f>
        <v>0</v>
      </c>
      <c r="O142" s="134">
        <v>0</v>
      </c>
      <c r="P142" s="134">
        <v>0</v>
      </c>
      <c r="Q142" s="134">
        <f ca="1">'EO9904.2'!M147-$Q$3</f>
        <v>2.5000000000000005E-3</v>
      </c>
      <c r="S142" s="138">
        <f>IF($B142&lt;=EO9904.3!mthend,Inputs!S130,0)</f>
        <v>0</v>
      </c>
      <c r="T142">
        <f>IF($B142&lt;=EO9904.3!mthend,Inputs!T130,0)</f>
        <v>0</v>
      </c>
      <c r="U142">
        <f>IF($B142&lt;=EO9904.3!mthend,Inputs!U130,0)</f>
        <v>0</v>
      </c>
      <c r="V142" s="133">
        <f>IF($B142&lt;=EO9904.3!mthend,Inputs!V130,0)</f>
        <v>0</v>
      </c>
      <c r="W142" s="134">
        <f ca="1">'EO9904.3'!G147+$W$3</f>
        <v>4.9480000000000004</v>
      </c>
      <c r="X142" s="134">
        <f ca="1">'EO9904.3'!J147+$X$3</f>
        <v>2.8000000000000001E-2</v>
      </c>
      <c r="Y142" s="134">
        <v>0</v>
      </c>
      <c r="AA142" s="138">
        <f>IF($B142&lt;=EO9904.3!mthend,Inputs!AA130,0)</f>
        <v>0</v>
      </c>
      <c r="AB142">
        <f>IF($B142&lt;=EO9904.3!mthend,Inputs!AB130,0)</f>
        <v>0</v>
      </c>
      <c r="AC142">
        <f>IF($B142&lt;=EO9904.3!mthend,Inputs!AC130,0)</f>
        <v>0</v>
      </c>
      <c r="AD142" s="133">
        <f>IF($B142&lt;=EO9904.3!mthend,Inputs!AD130,0)</f>
        <v>0</v>
      </c>
      <c r="AE142" s="134">
        <f ca="1">'EO9904.M'!G147+$AE$3</f>
        <v>4.9480000000000004</v>
      </c>
      <c r="AF142" s="134">
        <f ca="1">'EO9904.M'!J147+$AF$3</f>
        <v>2.8000000000000001E-2</v>
      </c>
      <c r="AG142" s="134">
        <v>0</v>
      </c>
    </row>
    <row r="143" spans="2:33">
      <c r="B143" s="88">
        <f>'EO9904.1'!A148</f>
        <v>41153</v>
      </c>
      <c r="C143" s="138">
        <f>IF($B143&lt;=Summary!$D$10,Inputs!C131,0)</f>
        <v>0</v>
      </c>
      <c r="D143" s="135">
        <f>IF($B143&lt;=Summary!$D$10,Inputs!D131,0)</f>
        <v>0</v>
      </c>
      <c r="E143" s="136">
        <f>IF($B143&lt;=Summary!$D$10,Inputs!E131,0)</f>
        <v>0</v>
      </c>
      <c r="F143" s="136">
        <f>IF($B143&lt;=Summary!$D$10,Inputs!F131,0)</f>
        <v>0</v>
      </c>
      <c r="G143" s="145">
        <f ca="1">'EO9904.1'!G148</f>
        <v>4.8780000000000001</v>
      </c>
      <c r="H143" s="145">
        <f ca="1">'EO9904.1'!J148</f>
        <v>1.3000000000000001E-2</v>
      </c>
      <c r="I143" s="145">
        <f ca="1">'EO9904.1'!M148</f>
        <v>0.01</v>
      </c>
      <c r="K143" s="138">
        <f>IF($B143&lt;=EO9904.2!mthend,Inputs!K131,0)</f>
        <v>0</v>
      </c>
      <c r="L143" s="133">
        <f>IF($B143&lt;=EO9904.2!mthend,Inputs!L131,0)</f>
        <v>0</v>
      </c>
      <c r="M143" s="133">
        <f>IF($B143&lt;=EO9904.2!mthend,Inputs!M131,0)</f>
        <v>0</v>
      </c>
      <c r="N143" s="133">
        <f>IF($B143&lt;=EO9904.2!mthend,Inputs!N131,0)</f>
        <v>0</v>
      </c>
      <c r="O143" s="134">
        <v>0</v>
      </c>
      <c r="P143" s="134">
        <v>0</v>
      </c>
      <c r="Q143" s="134">
        <f ca="1">'EO9904.2'!M148-$Q$3</f>
        <v>2.5000000000000005E-3</v>
      </c>
      <c r="S143" s="138">
        <f>IF($B143&lt;=EO9904.3!mthend,Inputs!S131,0)</f>
        <v>0</v>
      </c>
      <c r="T143">
        <f>IF($B143&lt;=EO9904.3!mthend,Inputs!T131,0)</f>
        <v>0</v>
      </c>
      <c r="U143">
        <f>IF($B143&lt;=EO9904.3!mthend,Inputs!U131,0)</f>
        <v>0</v>
      </c>
      <c r="V143" s="133">
        <f>IF($B143&lt;=EO9904.3!mthend,Inputs!V131,0)</f>
        <v>0</v>
      </c>
      <c r="W143" s="134">
        <f ca="1">'EO9904.3'!G148+$W$3</f>
        <v>4.9580000000000002</v>
      </c>
      <c r="X143" s="134">
        <f ca="1">'EO9904.3'!J148+$X$3</f>
        <v>2.8000000000000001E-2</v>
      </c>
      <c r="Y143" s="134">
        <v>0</v>
      </c>
      <c r="AA143" s="138">
        <f>IF($B143&lt;=EO9904.3!mthend,Inputs!AA131,0)</f>
        <v>0</v>
      </c>
      <c r="AB143">
        <f>IF($B143&lt;=EO9904.3!mthend,Inputs!AB131,0)</f>
        <v>0</v>
      </c>
      <c r="AC143">
        <f>IF($B143&lt;=EO9904.3!mthend,Inputs!AC131,0)</f>
        <v>0</v>
      </c>
      <c r="AD143" s="133">
        <f>IF($B143&lt;=EO9904.3!mthend,Inputs!AD131,0)</f>
        <v>0</v>
      </c>
      <c r="AE143" s="134">
        <f ca="1">'EO9904.M'!G148+$AE$3</f>
        <v>4.9580000000000002</v>
      </c>
      <c r="AF143" s="134">
        <f ca="1">'EO9904.M'!J148+$AF$3</f>
        <v>2.8000000000000001E-2</v>
      </c>
      <c r="AG143" s="134">
        <v>0</v>
      </c>
    </row>
    <row r="144" spans="2:33">
      <c r="B144" s="88">
        <f>'EO9904.1'!A149</f>
        <v>41183</v>
      </c>
      <c r="C144" s="138">
        <f>IF($B144&lt;=Summary!$D$10,Inputs!C132,0)</f>
        <v>0</v>
      </c>
      <c r="D144" s="135">
        <f>IF($B144&lt;=Summary!$D$10,Inputs!D132,0)</f>
        <v>0</v>
      </c>
      <c r="E144" s="136">
        <f>IF($B144&lt;=Summary!$D$10,Inputs!E132,0)</f>
        <v>0</v>
      </c>
      <c r="F144" s="136">
        <f>IF($B144&lt;=Summary!$D$10,Inputs!F132,0)</f>
        <v>0</v>
      </c>
      <c r="G144" s="145">
        <f ca="1">'EO9904.1'!G149</f>
        <v>4.9080000000000004</v>
      </c>
      <c r="H144" s="145">
        <f ca="1">'EO9904.1'!J149</f>
        <v>1.3000000000000001E-2</v>
      </c>
      <c r="I144" s="145">
        <f ca="1">'EO9904.1'!M149</f>
        <v>0.01</v>
      </c>
      <c r="K144" s="138">
        <f>IF($B144&lt;=EO9904.2!mthend,Inputs!K132,0)</f>
        <v>0</v>
      </c>
      <c r="L144" s="133">
        <f>IF($B144&lt;=EO9904.2!mthend,Inputs!L132,0)</f>
        <v>0</v>
      </c>
      <c r="M144" s="133">
        <f>IF($B144&lt;=EO9904.2!mthend,Inputs!M132,0)</f>
        <v>0</v>
      </c>
      <c r="N144" s="133">
        <f>IF($B144&lt;=EO9904.2!mthend,Inputs!N132,0)</f>
        <v>0</v>
      </c>
      <c r="O144" s="134">
        <v>0</v>
      </c>
      <c r="P144" s="134">
        <v>0</v>
      </c>
      <c r="Q144" s="134">
        <f ca="1">'EO9904.2'!M149-$Q$3</f>
        <v>2.5000000000000005E-3</v>
      </c>
      <c r="S144" s="138">
        <f>IF($B144&lt;=EO9904.3!mthend,Inputs!S132,0)</f>
        <v>0</v>
      </c>
      <c r="T144">
        <f>IF($B144&lt;=EO9904.3!mthend,Inputs!T132,0)</f>
        <v>0</v>
      </c>
      <c r="U144">
        <f>IF($B144&lt;=EO9904.3!mthend,Inputs!U132,0)</f>
        <v>0</v>
      </c>
      <c r="V144" s="133">
        <f>IF($B144&lt;=EO9904.3!mthend,Inputs!V132,0)</f>
        <v>0</v>
      </c>
      <c r="W144" s="134">
        <f ca="1">'EO9904.3'!G149+$W$3</f>
        <v>4.9880000000000004</v>
      </c>
      <c r="X144" s="134">
        <f ca="1">'EO9904.3'!J149+$X$3</f>
        <v>2.8000000000000001E-2</v>
      </c>
      <c r="Y144" s="134">
        <v>0</v>
      </c>
      <c r="AA144" s="138">
        <f>IF($B144&lt;=EO9904.3!mthend,Inputs!AA132,0)</f>
        <v>0</v>
      </c>
      <c r="AB144">
        <f>IF($B144&lt;=EO9904.3!mthend,Inputs!AB132,0)</f>
        <v>0</v>
      </c>
      <c r="AC144">
        <f>IF($B144&lt;=EO9904.3!mthend,Inputs!AC132,0)</f>
        <v>0</v>
      </c>
      <c r="AD144" s="133">
        <f>IF($B144&lt;=EO9904.3!mthend,Inputs!AD132,0)</f>
        <v>0</v>
      </c>
      <c r="AE144" s="134">
        <f ca="1">'EO9904.M'!G149+$AE$3</f>
        <v>4.9880000000000004</v>
      </c>
      <c r="AF144" s="134">
        <f ca="1">'EO9904.M'!J149+$AF$3</f>
        <v>2.8000000000000001E-2</v>
      </c>
      <c r="AG144" s="134">
        <v>0</v>
      </c>
    </row>
    <row r="145" spans="2:33">
      <c r="B145" s="88">
        <f>'EO9904.1'!A150</f>
        <v>41214</v>
      </c>
      <c r="C145" s="138">
        <f>IF($B145&lt;=Summary!$D$10,Inputs!C133,0)</f>
        <v>0</v>
      </c>
      <c r="D145" s="135">
        <f>IF($B145&lt;=Summary!$D$10,Inputs!D133,0)</f>
        <v>0</v>
      </c>
      <c r="E145" s="136">
        <f>IF($B145&lt;=Summary!$D$10,Inputs!E133,0)</f>
        <v>0</v>
      </c>
      <c r="F145" s="136">
        <f>IF($B145&lt;=Summary!$D$10,Inputs!F133,0)</f>
        <v>0</v>
      </c>
      <c r="G145" s="145">
        <f ca="1">'EO9904.1'!G150</f>
        <v>5.048</v>
      </c>
      <c r="H145" s="145">
        <f ca="1">'EO9904.1'!J150</f>
        <v>2.35E-2</v>
      </c>
      <c r="I145" s="145">
        <f ca="1">'EO9904.1'!M150</f>
        <v>1.4999999999999999E-2</v>
      </c>
      <c r="K145" s="138">
        <f>IF($B145&lt;=EO9904.2!mthend,Inputs!K133,0)</f>
        <v>0</v>
      </c>
      <c r="L145" s="133">
        <f>IF($B145&lt;=EO9904.2!mthend,Inputs!L133,0)</f>
        <v>0</v>
      </c>
      <c r="M145" s="133">
        <f>IF($B145&lt;=EO9904.2!mthend,Inputs!M133,0)</f>
        <v>0</v>
      </c>
      <c r="N145" s="133">
        <f>IF($B145&lt;=EO9904.2!mthend,Inputs!N133,0)</f>
        <v>0</v>
      </c>
      <c r="O145" s="134">
        <v>0</v>
      </c>
      <c r="P145" s="134">
        <v>0</v>
      </c>
      <c r="Q145" s="134">
        <f ca="1">'EO9904.2'!M150-$Q$3</f>
        <v>7.4999999999999997E-3</v>
      </c>
      <c r="S145" s="138">
        <f>IF($B145&lt;=EO9904.3!mthend,Inputs!S133,0)</f>
        <v>0</v>
      </c>
      <c r="T145">
        <f>IF($B145&lt;=EO9904.3!mthend,Inputs!T133,0)</f>
        <v>0</v>
      </c>
      <c r="U145">
        <f>IF($B145&lt;=EO9904.3!mthend,Inputs!U133,0)</f>
        <v>0</v>
      </c>
      <c r="V145" s="133">
        <f>IF($B145&lt;=EO9904.3!mthend,Inputs!V133,0)</f>
        <v>0</v>
      </c>
      <c r="W145" s="134">
        <f ca="1">'EO9904.3'!G150+$W$3</f>
        <v>5.1280000000000001</v>
      </c>
      <c r="X145" s="134">
        <f ca="1">'EO9904.3'!J150+$X$3</f>
        <v>3.85E-2</v>
      </c>
      <c r="Y145" s="134">
        <v>0</v>
      </c>
      <c r="AA145" s="138">
        <f>IF($B145&lt;=EO9904.3!mthend,Inputs!AA133,0)</f>
        <v>0</v>
      </c>
      <c r="AB145">
        <f>IF($B145&lt;=EO9904.3!mthend,Inputs!AB133,0)</f>
        <v>0</v>
      </c>
      <c r="AC145">
        <f>IF($B145&lt;=EO9904.3!mthend,Inputs!AC133,0)</f>
        <v>0</v>
      </c>
      <c r="AD145" s="133">
        <f>IF($B145&lt;=EO9904.3!mthend,Inputs!AD133,0)</f>
        <v>0</v>
      </c>
      <c r="AE145" s="134">
        <f ca="1">'EO9904.M'!G150+$AE$3</f>
        <v>5.1280000000000001</v>
      </c>
      <c r="AF145" s="134">
        <f ca="1">'EO9904.M'!J150+$AF$3</f>
        <v>3.85E-2</v>
      </c>
      <c r="AG145" s="134">
        <v>0</v>
      </c>
    </row>
    <row r="146" spans="2:33">
      <c r="B146" s="88">
        <f>'EO9904.1'!A151</f>
        <v>41244</v>
      </c>
      <c r="C146" s="138">
        <f>IF($B146&lt;=Summary!$D$10,Inputs!C134,0)</f>
        <v>0</v>
      </c>
      <c r="D146" s="135">
        <f>IF($B146&lt;=Summary!$D$10,Inputs!D134,0)</f>
        <v>0</v>
      </c>
      <c r="E146" s="136">
        <f>IF($B146&lt;=Summary!$D$10,Inputs!E134,0)</f>
        <v>0</v>
      </c>
      <c r="F146" s="136">
        <f>IF($B146&lt;=Summary!$D$10,Inputs!F134,0)</f>
        <v>0</v>
      </c>
      <c r="G146" s="145">
        <f ca="1">'EO9904.1'!G151</f>
        <v>5.1880000000000006</v>
      </c>
      <c r="H146" s="145">
        <f ca="1">'EO9904.1'!J151</f>
        <v>2.35E-2</v>
      </c>
      <c r="I146" s="145">
        <f ca="1">'EO9904.1'!M151</f>
        <v>1.4999999999999999E-2</v>
      </c>
      <c r="K146" s="138">
        <f>IF($B146&lt;=EO9904.2!mthend,Inputs!K134,0)</f>
        <v>0</v>
      </c>
      <c r="L146" s="133">
        <f>IF($B146&lt;=EO9904.2!mthend,Inputs!L134,0)</f>
        <v>0</v>
      </c>
      <c r="M146" s="133">
        <f>IF($B146&lt;=EO9904.2!mthend,Inputs!M134,0)</f>
        <v>0</v>
      </c>
      <c r="N146" s="133">
        <f>IF($B146&lt;=EO9904.2!mthend,Inputs!N134,0)</f>
        <v>0</v>
      </c>
      <c r="O146" s="134">
        <v>0</v>
      </c>
      <c r="P146" s="134">
        <v>0</v>
      </c>
      <c r="Q146" s="134">
        <f ca="1">'EO9904.2'!M151-$Q$3</f>
        <v>7.4999999999999997E-3</v>
      </c>
      <c r="S146" s="138">
        <f>IF($B146&lt;=EO9904.3!mthend,Inputs!S134,0)</f>
        <v>0</v>
      </c>
      <c r="T146">
        <f>IF($B146&lt;=EO9904.3!mthend,Inputs!T134,0)</f>
        <v>0</v>
      </c>
      <c r="U146">
        <f>IF($B146&lt;=EO9904.3!mthend,Inputs!U134,0)</f>
        <v>0</v>
      </c>
      <c r="V146" s="133">
        <f>IF($B146&lt;=EO9904.3!mthend,Inputs!V134,0)</f>
        <v>0</v>
      </c>
      <c r="W146" s="134">
        <f ca="1">'EO9904.3'!G151+$W$3</f>
        <v>5.2680000000000007</v>
      </c>
      <c r="X146" s="134">
        <f ca="1">'EO9904.3'!J151+$X$3</f>
        <v>3.85E-2</v>
      </c>
      <c r="Y146" s="134">
        <v>0</v>
      </c>
      <c r="AA146" s="138">
        <f>IF($B146&lt;=EO9904.3!mthend,Inputs!AA134,0)</f>
        <v>0</v>
      </c>
      <c r="AB146">
        <f>IF($B146&lt;=EO9904.3!mthend,Inputs!AB134,0)</f>
        <v>0</v>
      </c>
      <c r="AC146">
        <f>IF($B146&lt;=EO9904.3!mthend,Inputs!AC134,0)</f>
        <v>0</v>
      </c>
      <c r="AD146" s="133">
        <f>IF($B146&lt;=EO9904.3!mthend,Inputs!AD134,0)</f>
        <v>0</v>
      </c>
      <c r="AE146" s="134">
        <f ca="1">'EO9904.M'!G151+$AE$3</f>
        <v>5.2680000000000007</v>
      </c>
      <c r="AF146" s="134">
        <f ca="1">'EO9904.M'!J151+$AF$3</f>
        <v>3.85E-2</v>
      </c>
      <c r="AG146" s="134">
        <v>0</v>
      </c>
    </row>
    <row r="147" spans="2:33">
      <c r="B147" s="88">
        <f>'EO9904.1'!A152</f>
        <v>41275</v>
      </c>
      <c r="C147" s="138">
        <f>IF($B147&lt;=Summary!$D$10,Inputs!C135,0)</f>
        <v>0</v>
      </c>
      <c r="D147" s="135">
        <f>IF($B147&lt;=Summary!$D$10,Inputs!D135,0)</f>
        <v>0</v>
      </c>
      <c r="E147" s="136">
        <f>IF($B147&lt;=Summary!$D$10,Inputs!E135,0)</f>
        <v>0</v>
      </c>
      <c r="F147" s="136">
        <f>IF($B147&lt;=Summary!$D$10,Inputs!F135,0)</f>
        <v>0</v>
      </c>
      <c r="G147" s="145">
        <f ca="1">'EO9904.1'!G152</f>
        <v>5.2680000000000007</v>
      </c>
      <c r="H147" s="145">
        <f ca="1">'EO9904.1'!J152</f>
        <v>2.35E-2</v>
      </c>
      <c r="I147" s="145">
        <f ca="1">'EO9904.1'!M152</f>
        <v>1.4999999999999999E-2</v>
      </c>
      <c r="K147" s="138">
        <f>IF($B147&lt;=EO9904.2!mthend,Inputs!K135,0)</f>
        <v>0</v>
      </c>
      <c r="L147" s="133">
        <f>IF($B147&lt;=EO9904.2!mthend,Inputs!L135,0)</f>
        <v>0</v>
      </c>
      <c r="M147" s="133">
        <f>IF($B147&lt;=EO9904.2!mthend,Inputs!M135,0)</f>
        <v>0</v>
      </c>
      <c r="N147" s="133">
        <f>IF($B147&lt;=EO9904.2!mthend,Inputs!N135,0)</f>
        <v>0</v>
      </c>
      <c r="O147" s="134">
        <v>0</v>
      </c>
      <c r="P147" s="134">
        <v>0</v>
      </c>
      <c r="Q147" s="134">
        <f ca="1">'EO9904.2'!M152-$Q$3</f>
        <v>7.4999999999999997E-3</v>
      </c>
      <c r="S147" s="138">
        <f>IF($B147&lt;=EO9904.3!mthend,Inputs!S135,0)</f>
        <v>0</v>
      </c>
      <c r="T147">
        <f>IF($B147&lt;=EO9904.3!mthend,Inputs!T135,0)</f>
        <v>0</v>
      </c>
      <c r="U147">
        <f>IF($B147&lt;=EO9904.3!mthend,Inputs!U135,0)</f>
        <v>0</v>
      </c>
      <c r="V147" s="133">
        <f>IF($B147&lt;=EO9904.3!mthend,Inputs!V135,0)</f>
        <v>0</v>
      </c>
      <c r="W147" s="134">
        <f ca="1">'EO9904.3'!G152+$W$3</f>
        <v>5.3480000000000008</v>
      </c>
      <c r="X147" s="134">
        <f ca="1">'EO9904.3'!J152+$X$3</f>
        <v>3.85E-2</v>
      </c>
      <c r="Y147" s="134">
        <v>0</v>
      </c>
      <c r="AA147" s="138">
        <f>IF($B147&lt;=EO9904.3!mthend,Inputs!AA135,0)</f>
        <v>0</v>
      </c>
      <c r="AB147">
        <f>IF($B147&lt;=EO9904.3!mthend,Inputs!AB135,0)</f>
        <v>0</v>
      </c>
      <c r="AC147">
        <f>IF($B147&lt;=EO9904.3!mthend,Inputs!AC135,0)</f>
        <v>0</v>
      </c>
      <c r="AD147" s="133">
        <f>IF($B147&lt;=EO9904.3!mthend,Inputs!AD135,0)</f>
        <v>0</v>
      </c>
      <c r="AE147" s="134">
        <f ca="1">'EO9904.M'!G152+$AE$3</f>
        <v>5.3480000000000008</v>
      </c>
      <c r="AF147" s="134">
        <f ca="1">'EO9904.M'!J152+$AF$3</f>
        <v>3.85E-2</v>
      </c>
      <c r="AG147" s="134">
        <v>0</v>
      </c>
    </row>
    <row r="148" spans="2:33">
      <c r="B148" s="88">
        <f>'EO9904.1'!A153</f>
        <v>41306</v>
      </c>
      <c r="C148" s="138">
        <f>IF($B148&lt;=Summary!$D$10,Inputs!C136,0)</f>
        <v>0</v>
      </c>
      <c r="D148" s="135">
        <f>IF($B148&lt;=Summary!$D$10,Inputs!D136,0)</f>
        <v>0</v>
      </c>
      <c r="E148" s="136">
        <f>IF($B148&lt;=Summary!$D$10,Inputs!E136,0)</f>
        <v>0</v>
      </c>
      <c r="F148" s="136">
        <f>IF($B148&lt;=Summary!$D$10,Inputs!F136,0)</f>
        <v>0</v>
      </c>
      <c r="G148" s="145">
        <f ca="1">'EO9904.1'!G153</f>
        <v>5.1480000000000006</v>
      </c>
      <c r="H148" s="145">
        <f ca="1">'EO9904.1'!J153</f>
        <v>2.35E-2</v>
      </c>
      <c r="I148" s="145">
        <f ca="1">'EO9904.1'!M153</f>
        <v>1.4999999999999999E-2</v>
      </c>
      <c r="K148" s="138">
        <f>IF($B148&lt;=EO9904.2!mthend,Inputs!K136,0)</f>
        <v>0</v>
      </c>
      <c r="L148" s="133">
        <f>IF($B148&lt;=EO9904.2!mthend,Inputs!L136,0)</f>
        <v>0</v>
      </c>
      <c r="M148" s="133">
        <f>IF($B148&lt;=EO9904.2!mthend,Inputs!M136,0)</f>
        <v>0</v>
      </c>
      <c r="N148" s="133">
        <f>IF($B148&lt;=EO9904.2!mthend,Inputs!N136,0)</f>
        <v>0</v>
      </c>
      <c r="O148" s="134">
        <v>0</v>
      </c>
      <c r="P148" s="134">
        <v>0</v>
      </c>
      <c r="Q148" s="134">
        <f ca="1">'EO9904.2'!M153-$Q$3</f>
        <v>7.4999999999999997E-3</v>
      </c>
      <c r="S148" s="138">
        <f>IF($B148&lt;=EO9904.3!mthend,Inputs!S136,0)</f>
        <v>0</v>
      </c>
      <c r="T148">
        <f>IF($B148&lt;=EO9904.3!mthend,Inputs!T136,0)</f>
        <v>0</v>
      </c>
      <c r="U148">
        <f>IF($B148&lt;=EO9904.3!mthend,Inputs!U136,0)</f>
        <v>0</v>
      </c>
      <c r="V148" s="133">
        <f>IF($B148&lt;=EO9904.3!mthend,Inputs!V136,0)</f>
        <v>0</v>
      </c>
      <c r="W148" s="134">
        <f ca="1">'EO9904.3'!G153+$W$3</f>
        <v>5.2280000000000006</v>
      </c>
      <c r="X148" s="134">
        <f ca="1">'EO9904.3'!J153+$X$3</f>
        <v>3.85E-2</v>
      </c>
      <c r="Y148" s="134">
        <v>0</v>
      </c>
      <c r="AA148" s="138">
        <f>IF($B148&lt;=EO9904.3!mthend,Inputs!AA136,0)</f>
        <v>0</v>
      </c>
      <c r="AB148">
        <f>IF($B148&lt;=EO9904.3!mthend,Inputs!AB136,0)</f>
        <v>0</v>
      </c>
      <c r="AC148">
        <f>IF($B148&lt;=EO9904.3!mthend,Inputs!AC136,0)</f>
        <v>0</v>
      </c>
      <c r="AD148" s="133">
        <f>IF($B148&lt;=EO9904.3!mthend,Inputs!AD136,0)</f>
        <v>0</v>
      </c>
      <c r="AE148" s="134">
        <f ca="1">'EO9904.M'!G153+$AE$3</f>
        <v>5.2280000000000006</v>
      </c>
      <c r="AF148" s="134">
        <f ca="1">'EO9904.M'!J153+$AF$3</f>
        <v>3.85E-2</v>
      </c>
      <c r="AG148" s="134">
        <v>0</v>
      </c>
    </row>
    <row r="149" spans="2:33">
      <c r="B149" s="88">
        <f>'EO9904.1'!A154</f>
        <v>41334</v>
      </c>
      <c r="C149" s="138">
        <f>IF($B149&lt;=Summary!$D$10,Inputs!C137,0)</f>
        <v>0</v>
      </c>
      <c r="D149" s="135">
        <f>IF($B149&lt;=Summary!$D$10,Inputs!D137,0)</f>
        <v>0</v>
      </c>
      <c r="E149" s="136">
        <f>IF($B149&lt;=Summary!$D$10,Inputs!E137,0)</f>
        <v>0</v>
      </c>
      <c r="F149" s="136">
        <f>IF($B149&lt;=Summary!$D$10,Inputs!F137,0)</f>
        <v>0</v>
      </c>
      <c r="G149" s="145">
        <f ca="1">'EO9904.1'!G154</f>
        <v>5.0230000000000006</v>
      </c>
      <c r="H149" s="145">
        <f ca="1">'EO9904.1'!J154</f>
        <v>2.35E-2</v>
      </c>
      <c r="I149" s="145">
        <f ca="1">'EO9904.1'!M154</f>
        <v>1.4999999999999999E-2</v>
      </c>
      <c r="K149" s="138">
        <f>IF($B149&lt;=EO9904.2!mthend,Inputs!K137,0)</f>
        <v>0</v>
      </c>
      <c r="L149" s="133">
        <f>IF($B149&lt;=EO9904.2!mthend,Inputs!L137,0)</f>
        <v>0</v>
      </c>
      <c r="M149" s="133">
        <f>IF($B149&lt;=EO9904.2!mthend,Inputs!M137,0)</f>
        <v>0</v>
      </c>
      <c r="N149" s="133">
        <f>IF($B149&lt;=EO9904.2!mthend,Inputs!N137,0)</f>
        <v>0</v>
      </c>
      <c r="O149" s="134">
        <v>0</v>
      </c>
      <c r="P149" s="134">
        <v>0</v>
      </c>
      <c r="Q149" s="134">
        <f ca="1">'EO9904.2'!M154-$Q$3</f>
        <v>7.4999999999999997E-3</v>
      </c>
      <c r="S149" s="138">
        <f>IF($B149&lt;=EO9904.3!mthend,Inputs!S137,0)</f>
        <v>0</v>
      </c>
      <c r="T149">
        <f>IF($B149&lt;=EO9904.3!mthend,Inputs!T137,0)</f>
        <v>0</v>
      </c>
      <c r="U149">
        <f>IF($B149&lt;=EO9904.3!mthend,Inputs!U137,0)</f>
        <v>0</v>
      </c>
      <c r="V149" s="133">
        <f>IF($B149&lt;=EO9904.3!mthend,Inputs!V137,0)</f>
        <v>0</v>
      </c>
      <c r="W149" s="134">
        <f ca="1">'EO9904.3'!G154+$W$3</f>
        <v>5.1030000000000006</v>
      </c>
      <c r="X149" s="134">
        <f ca="1">'EO9904.3'!J154+$X$3</f>
        <v>3.85E-2</v>
      </c>
      <c r="Y149" s="134">
        <v>0</v>
      </c>
      <c r="AA149" s="138">
        <f>IF($B149&lt;=EO9904.3!mthend,Inputs!AA137,0)</f>
        <v>0</v>
      </c>
      <c r="AB149">
        <f>IF($B149&lt;=EO9904.3!mthend,Inputs!AB137,0)</f>
        <v>0</v>
      </c>
      <c r="AC149">
        <f>IF($B149&lt;=EO9904.3!mthend,Inputs!AC137,0)</f>
        <v>0</v>
      </c>
      <c r="AD149" s="133">
        <f>IF($B149&lt;=EO9904.3!mthend,Inputs!AD137,0)</f>
        <v>0</v>
      </c>
      <c r="AE149" s="134">
        <f ca="1">'EO9904.M'!G154+$AE$3</f>
        <v>5.1030000000000006</v>
      </c>
      <c r="AF149" s="134">
        <f ca="1">'EO9904.M'!J154+$AF$3</f>
        <v>3.85E-2</v>
      </c>
      <c r="AG149" s="134">
        <v>0</v>
      </c>
    </row>
    <row r="150" spans="2:33">
      <c r="B150" s="88">
        <f>'EO9904.1'!A155</f>
        <v>41365</v>
      </c>
      <c r="C150" s="138">
        <f>IF($B150&lt;=Summary!$D$10,Inputs!C138,0)</f>
        <v>0</v>
      </c>
      <c r="D150" s="135">
        <f>IF($B150&lt;=Summary!$D$10,Inputs!D138,0)</f>
        <v>0</v>
      </c>
      <c r="E150" s="136">
        <f>IF($B150&lt;=Summary!$D$10,Inputs!E138,0)</f>
        <v>0</v>
      </c>
      <c r="F150" s="136">
        <f>IF($B150&lt;=Summary!$D$10,Inputs!F138,0)</f>
        <v>0</v>
      </c>
      <c r="G150" s="145">
        <f ca="1">'EO9904.1'!G155</f>
        <v>4.8929999999999998</v>
      </c>
      <c r="H150" s="145">
        <f ca="1">'EO9904.1'!J155</f>
        <v>1.3000000000000001E-2</v>
      </c>
      <c r="I150" s="145">
        <f ca="1">'EO9904.1'!M155</f>
        <v>0.01</v>
      </c>
      <c r="K150" s="138">
        <f>IF($B150&lt;=EO9904.2!mthend,Inputs!K138,0)</f>
        <v>0</v>
      </c>
      <c r="L150" s="133">
        <f>IF($B150&lt;=EO9904.2!mthend,Inputs!L138,0)</f>
        <v>0</v>
      </c>
      <c r="M150" s="133">
        <f>IF($B150&lt;=EO9904.2!mthend,Inputs!M138,0)</f>
        <v>0</v>
      </c>
      <c r="N150" s="133">
        <f>IF($B150&lt;=EO9904.2!mthend,Inputs!N138,0)</f>
        <v>0</v>
      </c>
      <c r="O150" s="134">
        <v>0</v>
      </c>
      <c r="P150" s="134">
        <v>0</v>
      </c>
      <c r="Q150" s="134">
        <f ca="1">'EO9904.2'!M155-$Q$3</f>
        <v>2.5000000000000005E-3</v>
      </c>
      <c r="S150" s="138">
        <f>IF($B150&lt;=EO9904.3!mthend,Inputs!S138,0)</f>
        <v>0</v>
      </c>
      <c r="T150">
        <f>IF($B150&lt;=EO9904.3!mthend,Inputs!T138,0)</f>
        <v>0</v>
      </c>
      <c r="U150">
        <f>IF($B150&lt;=EO9904.3!mthend,Inputs!U138,0)</f>
        <v>0</v>
      </c>
      <c r="V150" s="133">
        <f>IF($B150&lt;=EO9904.3!mthend,Inputs!V138,0)</f>
        <v>0</v>
      </c>
      <c r="W150" s="134">
        <f ca="1">'EO9904.3'!G155+$W$3</f>
        <v>4.9729999999999999</v>
      </c>
      <c r="X150" s="134">
        <f ca="1">'EO9904.3'!J155+$X$3</f>
        <v>2.8000000000000001E-2</v>
      </c>
      <c r="Y150" s="134">
        <v>0</v>
      </c>
      <c r="AA150" s="138">
        <f>IF($B150&lt;=EO9904.3!mthend,Inputs!AA138,0)</f>
        <v>0</v>
      </c>
      <c r="AB150">
        <f>IF($B150&lt;=EO9904.3!mthend,Inputs!AB138,0)</f>
        <v>0</v>
      </c>
      <c r="AC150">
        <f>IF($B150&lt;=EO9904.3!mthend,Inputs!AC138,0)</f>
        <v>0</v>
      </c>
      <c r="AD150" s="133">
        <f>IF($B150&lt;=EO9904.3!mthend,Inputs!AD138,0)</f>
        <v>0</v>
      </c>
      <c r="AE150" s="134">
        <f ca="1">'EO9904.M'!G155+$AE$3</f>
        <v>4.9729999999999999</v>
      </c>
      <c r="AF150" s="134">
        <f ca="1">'EO9904.M'!J155+$AF$3</f>
        <v>2.8000000000000001E-2</v>
      </c>
      <c r="AG150" s="134">
        <v>0</v>
      </c>
    </row>
    <row r="151" spans="2:33">
      <c r="B151" s="88">
        <f>'EO9904.1'!A156</f>
        <v>41395</v>
      </c>
      <c r="C151" s="138">
        <f>IF($B151&lt;=Summary!$D$10,Inputs!C139,0)</f>
        <v>0</v>
      </c>
      <c r="D151" s="135">
        <f>IF($B151&lt;=Summary!$D$10,Inputs!D139,0)</f>
        <v>0</v>
      </c>
      <c r="E151" s="136">
        <f>IF($B151&lt;=Summary!$D$10,Inputs!E139,0)</f>
        <v>0</v>
      </c>
      <c r="F151" s="136">
        <f>IF($B151&lt;=Summary!$D$10,Inputs!F139,0)</f>
        <v>0</v>
      </c>
      <c r="G151" s="145">
        <f ca="1">'EO9904.1'!G156</f>
        <v>4.883</v>
      </c>
      <c r="H151" s="145">
        <f ca="1">'EO9904.1'!J156</f>
        <v>1.3000000000000001E-2</v>
      </c>
      <c r="I151" s="145">
        <f ca="1">'EO9904.1'!M156</f>
        <v>0.01</v>
      </c>
      <c r="K151" s="138">
        <f>IF($B151&lt;=EO9904.2!mthend,Inputs!K139,0)</f>
        <v>0</v>
      </c>
      <c r="L151" s="133">
        <f>IF($B151&lt;=EO9904.2!mthend,Inputs!L139,0)</f>
        <v>0</v>
      </c>
      <c r="M151" s="133">
        <f>IF($B151&lt;=EO9904.2!mthend,Inputs!M139,0)</f>
        <v>0</v>
      </c>
      <c r="N151" s="133">
        <f>IF($B151&lt;=EO9904.2!mthend,Inputs!N139,0)</f>
        <v>0</v>
      </c>
      <c r="O151" s="134">
        <v>0</v>
      </c>
      <c r="P151" s="134">
        <v>0</v>
      </c>
      <c r="Q151" s="134">
        <f ca="1">'EO9904.2'!M156-$Q$3</f>
        <v>2.5000000000000005E-3</v>
      </c>
      <c r="S151" s="138">
        <f>IF($B151&lt;=EO9904.3!mthend,Inputs!S139,0)</f>
        <v>0</v>
      </c>
      <c r="T151">
        <f>IF($B151&lt;=EO9904.3!mthend,Inputs!T139,0)</f>
        <v>0</v>
      </c>
      <c r="U151">
        <f>IF($B151&lt;=EO9904.3!mthend,Inputs!U139,0)</f>
        <v>0</v>
      </c>
      <c r="V151" s="133">
        <f>IF($B151&lt;=EO9904.3!mthend,Inputs!V139,0)</f>
        <v>0</v>
      </c>
      <c r="W151" s="134">
        <f ca="1">'EO9904.3'!G156+$W$3</f>
        <v>4.9630000000000001</v>
      </c>
      <c r="X151" s="134">
        <f ca="1">'EO9904.3'!J156+$X$3</f>
        <v>2.8000000000000001E-2</v>
      </c>
      <c r="Y151" s="134">
        <v>0</v>
      </c>
      <c r="AA151" s="138">
        <f>IF($B151&lt;=EO9904.3!mthend,Inputs!AA139,0)</f>
        <v>0</v>
      </c>
      <c r="AB151">
        <f>IF($B151&lt;=EO9904.3!mthend,Inputs!AB139,0)</f>
        <v>0</v>
      </c>
      <c r="AC151">
        <f>IF($B151&lt;=EO9904.3!mthend,Inputs!AC139,0)</f>
        <v>0</v>
      </c>
      <c r="AD151" s="133">
        <f>IF($B151&lt;=EO9904.3!mthend,Inputs!AD139,0)</f>
        <v>0</v>
      </c>
      <c r="AE151" s="134">
        <f ca="1">'EO9904.M'!G156+$AE$3</f>
        <v>4.9630000000000001</v>
      </c>
      <c r="AF151" s="134">
        <f ca="1">'EO9904.M'!J156+$AF$3</f>
        <v>2.8000000000000001E-2</v>
      </c>
      <c r="AG151" s="134">
        <v>0</v>
      </c>
    </row>
    <row r="152" spans="2:33">
      <c r="B152" s="88">
        <f>'EO9904.1'!A157</f>
        <v>41426</v>
      </c>
      <c r="C152" s="138">
        <f>IF($B152&lt;=Summary!$D$10,Inputs!C140,0)</f>
        <v>0</v>
      </c>
      <c r="D152" s="135">
        <f>IF($B152&lt;=Summary!$D$10,Inputs!D140,0)</f>
        <v>0</v>
      </c>
      <c r="E152" s="136">
        <f>IF($B152&lt;=Summary!$D$10,Inputs!E140,0)</f>
        <v>0</v>
      </c>
      <c r="F152" s="136">
        <f>IF($B152&lt;=Summary!$D$10,Inputs!F140,0)</f>
        <v>0</v>
      </c>
      <c r="G152" s="145">
        <f ca="1">'EO9904.1'!G157</f>
        <v>4.9030000000000005</v>
      </c>
      <c r="H152" s="145">
        <f ca="1">'EO9904.1'!J157</f>
        <v>1.3000000000000001E-2</v>
      </c>
      <c r="I152" s="145">
        <f ca="1">'EO9904.1'!M157</f>
        <v>0.01</v>
      </c>
      <c r="K152" s="138">
        <f>IF($B152&lt;=EO9904.2!mthend,Inputs!K140,0)</f>
        <v>0</v>
      </c>
      <c r="L152" s="133">
        <f>IF($B152&lt;=EO9904.2!mthend,Inputs!L140,0)</f>
        <v>0</v>
      </c>
      <c r="M152" s="133">
        <f>IF($B152&lt;=EO9904.2!mthend,Inputs!M140,0)</f>
        <v>0</v>
      </c>
      <c r="N152" s="133">
        <f>IF($B152&lt;=EO9904.2!mthend,Inputs!N140,0)</f>
        <v>0</v>
      </c>
      <c r="O152" s="134">
        <v>0</v>
      </c>
      <c r="P152" s="134">
        <v>0</v>
      </c>
      <c r="Q152" s="134">
        <f ca="1">'EO9904.2'!M157-$Q$3</f>
        <v>2.5000000000000005E-3</v>
      </c>
      <c r="S152" s="138">
        <f>IF($B152&lt;=EO9904.3!mthend,Inputs!S140,0)</f>
        <v>0</v>
      </c>
      <c r="T152">
        <f>IF($B152&lt;=EO9904.3!mthend,Inputs!T140,0)</f>
        <v>0</v>
      </c>
      <c r="U152">
        <f>IF($B152&lt;=EO9904.3!mthend,Inputs!U140,0)</f>
        <v>0</v>
      </c>
      <c r="V152" s="133">
        <f>IF($B152&lt;=EO9904.3!mthend,Inputs!V140,0)</f>
        <v>0</v>
      </c>
      <c r="W152" s="134">
        <f ca="1">'EO9904.3'!G157+$W$3</f>
        <v>4.9830000000000005</v>
      </c>
      <c r="X152" s="134">
        <f ca="1">'EO9904.3'!J157+$X$3</f>
        <v>2.8000000000000001E-2</v>
      </c>
      <c r="Y152" s="134">
        <v>0</v>
      </c>
      <c r="AA152" s="138">
        <f>IF($B152&lt;=EO9904.3!mthend,Inputs!AA140,0)</f>
        <v>0</v>
      </c>
      <c r="AB152">
        <f>IF($B152&lt;=EO9904.3!mthend,Inputs!AB140,0)</f>
        <v>0</v>
      </c>
      <c r="AC152">
        <f>IF($B152&lt;=EO9904.3!mthend,Inputs!AC140,0)</f>
        <v>0</v>
      </c>
      <c r="AD152" s="133">
        <f>IF($B152&lt;=EO9904.3!mthend,Inputs!AD140,0)</f>
        <v>0</v>
      </c>
      <c r="AE152" s="134">
        <f ca="1">'EO9904.M'!G157+$AE$3</f>
        <v>4.9830000000000005</v>
      </c>
      <c r="AF152" s="134">
        <f ca="1">'EO9904.M'!J157+$AF$3</f>
        <v>2.8000000000000001E-2</v>
      </c>
      <c r="AG152" s="134">
        <v>0</v>
      </c>
    </row>
    <row r="153" spans="2:33">
      <c r="B153" s="88">
        <f>'EO9904.1'!A158</f>
        <v>41456</v>
      </c>
      <c r="C153" s="138">
        <f>IF($B153&lt;=Summary!$D$10,Inputs!C141,0)</f>
        <v>0</v>
      </c>
      <c r="D153" s="135">
        <f>IF($B153&lt;=Summary!$D$10,Inputs!D141,0)</f>
        <v>0</v>
      </c>
      <c r="E153" s="136">
        <f>IF($B153&lt;=Summary!$D$10,Inputs!E141,0)</f>
        <v>0</v>
      </c>
      <c r="F153" s="136">
        <f>IF($B153&lt;=Summary!$D$10,Inputs!F141,0)</f>
        <v>0</v>
      </c>
      <c r="G153" s="145">
        <f ca="1">'EO9904.1'!G158</f>
        <v>4.9240000000000004</v>
      </c>
      <c r="H153" s="145">
        <f ca="1">'EO9904.1'!J158</f>
        <v>1.3000000000000001E-2</v>
      </c>
      <c r="I153" s="145">
        <f ca="1">'EO9904.1'!M158</f>
        <v>0.01</v>
      </c>
      <c r="K153" s="138">
        <f>IF($B153&lt;=EO9904.2!mthend,Inputs!K141,0)</f>
        <v>0</v>
      </c>
      <c r="L153" s="133">
        <f>IF($B153&lt;=EO9904.2!mthend,Inputs!L141,0)</f>
        <v>0</v>
      </c>
      <c r="M153" s="133">
        <f>IF($B153&lt;=EO9904.2!mthend,Inputs!M141,0)</f>
        <v>0</v>
      </c>
      <c r="N153" s="133">
        <f>IF($B153&lt;=EO9904.2!mthend,Inputs!N141,0)</f>
        <v>0</v>
      </c>
      <c r="O153" s="134">
        <v>0</v>
      </c>
      <c r="P153" s="134">
        <v>0</v>
      </c>
      <c r="Q153" s="134">
        <f ca="1">'EO9904.2'!M158-$Q$3</f>
        <v>2.5000000000000005E-3</v>
      </c>
      <c r="S153" s="138">
        <f>IF($B153&lt;=EO9904.3!mthend,Inputs!S141,0)</f>
        <v>0</v>
      </c>
      <c r="T153">
        <f>IF($B153&lt;=EO9904.3!mthend,Inputs!T141,0)</f>
        <v>0</v>
      </c>
      <c r="U153">
        <f>IF($B153&lt;=EO9904.3!mthend,Inputs!U141,0)</f>
        <v>0</v>
      </c>
      <c r="V153" s="133">
        <f>IF($B153&lt;=EO9904.3!mthend,Inputs!V141,0)</f>
        <v>0</v>
      </c>
      <c r="W153" s="134">
        <f ca="1">'EO9904.3'!G158+$W$3</f>
        <v>5.0040000000000004</v>
      </c>
      <c r="X153" s="134">
        <f ca="1">'EO9904.3'!J158+$X$3</f>
        <v>2.8000000000000001E-2</v>
      </c>
      <c r="Y153" s="134">
        <v>0</v>
      </c>
      <c r="AA153" s="138">
        <f>IF($B153&lt;=EO9904.3!mthend,Inputs!AA141,0)</f>
        <v>0</v>
      </c>
      <c r="AB153">
        <f>IF($B153&lt;=EO9904.3!mthend,Inputs!AB141,0)</f>
        <v>0</v>
      </c>
      <c r="AC153">
        <f>IF($B153&lt;=EO9904.3!mthend,Inputs!AC141,0)</f>
        <v>0</v>
      </c>
      <c r="AD153" s="133">
        <f>IF($B153&lt;=EO9904.3!mthend,Inputs!AD141,0)</f>
        <v>0</v>
      </c>
      <c r="AE153" s="134">
        <f ca="1">'EO9904.M'!G158+$AE$3</f>
        <v>5.0040000000000004</v>
      </c>
      <c r="AF153" s="134">
        <f ca="1">'EO9904.M'!J158+$AF$3</f>
        <v>2.8000000000000001E-2</v>
      </c>
      <c r="AG153" s="134">
        <v>0</v>
      </c>
    </row>
    <row r="154" spans="2:33">
      <c r="B154" s="88">
        <f>'EO9904.1'!A159</f>
        <v>41487</v>
      </c>
      <c r="C154" s="138">
        <f>IF($B154&lt;=Summary!$D$10,Inputs!C142,0)</f>
        <v>0</v>
      </c>
      <c r="D154" s="135">
        <f>IF($B154&lt;=Summary!$D$10,Inputs!D142,0)</f>
        <v>0</v>
      </c>
      <c r="E154" s="136">
        <f>IF($B154&lt;=Summary!$D$10,Inputs!E142,0)</f>
        <v>0</v>
      </c>
      <c r="F154" s="136">
        <f>IF($B154&lt;=Summary!$D$10,Inputs!F142,0)</f>
        <v>0</v>
      </c>
      <c r="G154" s="145">
        <f ca="1">'EO9904.1'!G159</f>
        <v>4.9480000000000004</v>
      </c>
      <c r="H154" s="145">
        <f ca="1">'EO9904.1'!J159</f>
        <v>1.3000000000000001E-2</v>
      </c>
      <c r="I154" s="145">
        <f ca="1">'EO9904.1'!M159</f>
        <v>0.01</v>
      </c>
      <c r="K154" s="138">
        <f>IF($B154&lt;=EO9904.2!mthend,Inputs!K142,0)</f>
        <v>0</v>
      </c>
      <c r="L154" s="133">
        <f>IF($B154&lt;=EO9904.2!mthend,Inputs!L142,0)</f>
        <v>0</v>
      </c>
      <c r="M154" s="133">
        <f>IF($B154&lt;=EO9904.2!mthend,Inputs!M142,0)</f>
        <v>0</v>
      </c>
      <c r="N154" s="133">
        <f>IF($B154&lt;=EO9904.2!mthend,Inputs!N142,0)</f>
        <v>0</v>
      </c>
      <c r="O154" s="134">
        <v>0</v>
      </c>
      <c r="P154" s="134">
        <v>0</v>
      </c>
      <c r="Q154" s="134">
        <f ca="1">'EO9904.2'!M159-$Q$3</f>
        <v>2.5000000000000005E-3</v>
      </c>
      <c r="S154" s="138">
        <f>IF($B154&lt;=EO9904.3!mthend,Inputs!S142,0)</f>
        <v>0</v>
      </c>
      <c r="T154">
        <f>IF($B154&lt;=EO9904.3!mthend,Inputs!T142,0)</f>
        <v>0</v>
      </c>
      <c r="U154">
        <f>IF($B154&lt;=EO9904.3!mthend,Inputs!U142,0)</f>
        <v>0</v>
      </c>
      <c r="V154" s="133">
        <f>IF($B154&lt;=EO9904.3!mthend,Inputs!V142,0)</f>
        <v>0</v>
      </c>
      <c r="W154" s="134">
        <f ca="1">'EO9904.3'!G159+$W$3</f>
        <v>5.0280000000000005</v>
      </c>
      <c r="X154" s="134">
        <f ca="1">'EO9904.3'!J159+$X$3</f>
        <v>2.8000000000000001E-2</v>
      </c>
      <c r="Y154" s="134">
        <v>0</v>
      </c>
      <c r="AA154" s="138">
        <f>IF($B154&lt;=EO9904.3!mthend,Inputs!AA142,0)</f>
        <v>0</v>
      </c>
      <c r="AB154">
        <f>IF($B154&lt;=EO9904.3!mthend,Inputs!AB142,0)</f>
        <v>0</v>
      </c>
      <c r="AC154">
        <f>IF($B154&lt;=EO9904.3!mthend,Inputs!AC142,0)</f>
        <v>0</v>
      </c>
      <c r="AD154" s="133">
        <f>IF($B154&lt;=EO9904.3!mthend,Inputs!AD142,0)</f>
        <v>0</v>
      </c>
      <c r="AE154" s="134">
        <f ca="1">'EO9904.M'!G159+$AE$3</f>
        <v>5.0280000000000005</v>
      </c>
      <c r="AF154" s="134">
        <f ca="1">'EO9904.M'!J159+$AF$3</f>
        <v>2.8000000000000001E-2</v>
      </c>
      <c r="AG154" s="134">
        <v>0</v>
      </c>
    </row>
    <row r="155" spans="2:33">
      <c r="B155" s="88">
        <f>'EO9904.1'!A160</f>
        <v>41518</v>
      </c>
      <c r="C155" s="138">
        <f>IF($B155&lt;=Summary!$D$10,Inputs!C143,0)</f>
        <v>0</v>
      </c>
      <c r="D155" s="135">
        <f>IF($B155&lt;=Summary!$D$10,Inputs!D143,0)</f>
        <v>0</v>
      </c>
      <c r="E155" s="136">
        <f>IF($B155&lt;=Summary!$D$10,Inputs!E143,0)</f>
        <v>0</v>
      </c>
      <c r="F155" s="136">
        <f>IF($B155&lt;=Summary!$D$10,Inputs!F143,0)</f>
        <v>0</v>
      </c>
      <c r="G155" s="145">
        <f ca="1">'EO9904.1'!G160</f>
        <v>4.9580000000000002</v>
      </c>
      <c r="H155" s="145">
        <f ca="1">'EO9904.1'!J160</f>
        <v>1.3000000000000001E-2</v>
      </c>
      <c r="I155" s="145">
        <f ca="1">'EO9904.1'!M160</f>
        <v>0.01</v>
      </c>
      <c r="K155" s="138">
        <f>IF($B155&lt;=EO9904.2!mthend,Inputs!K143,0)</f>
        <v>0</v>
      </c>
      <c r="L155" s="133">
        <f>IF($B155&lt;=EO9904.2!mthend,Inputs!L143,0)</f>
        <v>0</v>
      </c>
      <c r="M155" s="133">
        <f>IF($B155&lt;=EO9904.2!mthend,Inputs!M143,0)</f>
        <v>0</v>
      </c>
      <c r="N155" s="133">
        <f>IF($B155&lt;=EO9904.2!mthend,Inputs!N143,0)</f>
        <v>0</v>
      </c>
      <c r="O155" s="134">
        <v>0</v>
      </c>
      <c r="P155" s="134">
        <v>0</v>
      </c>
      <c r="Q155" s="134">
        <f ca="1">'EO9904.2'!M160-$Q$3</f>
        <v>2.5000000000000005E-3</v>
      </c>
      <c r="S155" s="138">
        <f>IF($B155&lt;=EO9904.3!mthend,Inputs!S143,0)</f>
        <v>0</v>
      </c>
      <c r="T155">
        <f>IF($B155&lt;=EO9904.3!mthend,Inputs!T143,0)</f>
        <v>0</v>
      </c>
      <c r="U155">
        <f>IF($B155&lt;=EO9904.3!mthend,Inputs!U143,0)</f>
        <v>0</v>
      </c>
      <c r="V155" s="133">
        <f>IF($B155&lt;=EO9904.3!mthend,Inputs!V143,0)</f>
        <v>0</v>
      </c>
      <c r="W155" s="134">
        <f ca="1">'EO9904.3'!G160+$W$3</f>
        <v>5.0380000000000003</v>
      </c>
      <c r="X155" s="134">
        <f ca="1">'EO9904.3'!J160+$X$3</f>
        <v>2.8000000000000001E-2</v>
      </c>
      <c r="Y155" s="134">
        <v>0</v>
      </c>
      <c r="AA155" s="138">
        <f>IF($B155&lt;=EO9904.3!mthend,Inputs!AA143,0)</f>
        <v>0</v>
      </c>
      <c r="AB155">
        <f>IF($B155&lt;=EO9904.3!mthend,Inputs!AB143,0)</f>
        <v>0</v>
      </c>
      <c r="AC155">
        <f>IF($B155&lt;=EO9904.3!mthend,Inputs!AC143,0)</f>
        <v>0</v>
      </c>
      <c r="AD155" s="133">
        <f>IF($B155&lt;=EO9904.3!mthend,Inputs!AD143,0)</f>
        <v>0</v>
      </c>
      <c r="AE155" s="134">
        <f ca="1">'EO9904.M'!G160+$AE$3</f>
        <v>5.0380000000000003</v>
      </c>
      <c r="AF155" s="134">
        <f ca="1">'EO9904.M'!J160+$AF$3</f>
        <v>2.8000000000000001E-2</v>
      </c>
      <c r="AG155" s="134">
        <v>0</v>
      </c>
    </row>
    <row r="156" spans="2:33">
      <c r="B156" s="88">
        <f>'EO9904.1'!A161</f>
        <v>41548</v>
      </c>
      <c r="C156" s="138">
        <f>IF($B156&lt;=Summary!$D$10,Inputs!C144,0)</f>
        <v>0</v>
      </c>
      <c r="D156" s="135">
        <f>IF($B156&lt;=Summary!$D$10,Inputs!D144,0)</f>
        <v>0</v>
      </c>
      <c r="E156" s="136">
        <f>IF($B156&lt;=Summary!$D$10,Inputs!E144,0)</f>
        <v>0</v>
      </c>
      <c r="F156" s="136">
        <f>IF($B156&lt;=Summary!$D$10,Inputs!F144,0)</f>
        <v>0</v>
      </c>
      <c r="G156" s="145">
        <f ca="1">'EO9904.1'!G161</f>
        <v>4.9880000000000004</v>
      </c>
      <c r="H156" s="145">
        <f ca="1">'EO9904.1'!J161</f>
        <v>1.3000000000000001E-2</v>
      </c>
      <c r="I156" s="145">
        <f ca="1">'EO9904.1'!M161</f>
        <v>0.01</v>
      </c>
      <c r="K156" s="138">
        <f>IF($B156&lt;=EO9904.2!mthend,Inputs!K144,0)</f>
        <v>0</v>
      </c>
      <c r="L156" s="133">
        <f>IF($B156&lt;=EO9904.2!mthend,Inputs!L144,0)</f>
        <v>0</v>
      </c>
      <c r="M156" s="133">
        <f>IF($B156&lt;=EO9904.2!mthend,Inputs!M144,0)</f>
        <v>0</v>
      </c>
      <c r="N156" s="133">
        <f>IF($B156&lt;=EO9904.2!mthend,Inputs!N144,0)</f>
        <v>0</v>
      </c>
      <c r="O156" s="134">
        <v>0</v>
      </c>
      <c r="P156" s="134">
        <v>0</v>
      </c>
      <c r="Q156" s="134">
        <f ca="1">'EO9904.2'!M161-$Q$3</f>
        <v>2.5000000000000005E-3</v>
      </c>
      <c r="S156" s="138">
        <f>IF($B156&lt;=EO9904.3!mthend,Inputs!S144,0)</f>
        <v>0</v>
      </c>
      <c r="T156">
        <f>IF($B156&lt;=EO9904.3!mthend,Inputs!T144,0)</f>
        <v>0</v>
      </c>
      <c r="U156">
        <f>IF($B156&lt;=EO9904.3!mthend,Inputs!U144,0)</f>
        <v>0</v>
      </c>
      <c r="V156" s="133">
        <f>IF($B156&lt;=EO9904.3!mthend,Inputs!V144,0)</f>
        <v>0</v>
      </c>
      <c r="W156" s="134">
        <f ca="1">'EO9904.3'!G161+$W$3</f>
        <v>5.0680000000000005</v>
      </c>
      <c r="X156" s="134">
        <f ca="1">'EO9904.3'!J161+$X$3</f>
        <v>2.8000000000000001E-2</v>
      </c>
      <c r="Y156" s="134">
        <v>0</v>
      </c>
      <c r="AA156" s="138">
        <f>IF($B156&lt;=EO9904.3!mthend,Inputs!AA144,0)</f>
        <v>0</v>
      </c>
      <c r="AB156">
        <f>IF($B156&lt;=EO9904.3!mthend,Inputs!AB144,0)</f>
        <v>0</v>
      </c>
      <c r="AC156">
        <f>IF($B156&lt;=EO9904.3!mthend,Inputs!AC144,0)</f>
        <v>0</v>
      </c>
      <c r="AD156" s="133">
        <f>IF($B156&lt;=EO9904.3!mthend,Inputs!AD144,0)</f>
        <v>0</v>
      </c>
      <c r="AE156" s="134">
        <f ca="1">'EO9904.M'!G161+$AE$3</f>
        <v>5.0680000000000005</v>
      </c>
      <c r="AF156" s="134">
        <f ca="1">'EO9904.M'!J161+$AF$3</f>
        <v>2.8000000000000001E-2</v>
      </c>
      <c r="AG156" s="134">
        <v>0</v>
      </c>
    </row>
    <row r="157" spans="2:33">
      <c r="B157" s="88">
        <f>'EO9904.1'!A162</f>
        <v>41579</v>
      </c>
      <c r="C157" s="138">
        <f>IF($B157&lt;=Summary!$D$10,Inputs!C145,0)</f>
        <v>0</v>
      </c>
      <c r="D157" s="135">
        <f>IF($B157&lt;=Summary!$D$10,Inputs!D145,0)</f>
        <v>0</v>
      </c>
      <c r="E157" s="136">
        <f>IF($B157&lt;=Summary!$D$10,Inputs!E145,0)</f>
        <v>0</v>
      </c>
      <c r="F157" s="136">
        <f>IF($B157&lt;=Summary!$D$10,Inputs!F145,0)</f>
        <v>0</v>
      </c>
      <c r="G157" s="145">
        <f ca="1">'EO9904.1'!G162</f>
        <v>5.1280000000000001</v>
      </c>
      <c r="H157" s="145">
        <f ca="1">'EO9904.1'!J162</f>
        <v>2.35E-2</v>
      </c>
      <c r="I157" s="145">
        <f ca="1">'EO9904.1'!M162</f>
        <v>1.4999999999999999E-2</v>
      </c>
      <c r="K157" s="138">
        <f>IF($B157&lt;=EO9904.2!mthend,Inputs!K145,0)</f>
        <v>0</v>
      </c>
      <c r="L157" s="133">
        <f>IF($B157&lt;=EO9904.2!mthend,Inputs!L145,0)</f>
        <v>0</v>
      </c>
      <c r="M157" s="133">
        <f>IF($B157&lt;=EO9904.2!mthend,Inputs!M145,0)</f>
        <v>0</v>
      </c>
      <c r="N157" s="133">
        <f>IF($B157&lt;=EO9904.2!mthend,Inputs!N145,0)</f>
        <v>0</v>
      </c>
      <c r="O157" s="134">
        <v>0</v>
      </c>
      <c r="P157" s="134">
        <v>0</v>
      </c>
      <c r="Q157" s="134">
        <f ca="1">'EO9904.2'!M162-$Q$3</f>
        <v>7.4999999999999997E-3</v>
      </c>
      <c r="S157" s="138">
        <f>IF($B157&lt;=EO9904.3!mthend,Inputs!S145,0)</f>
        <v>0</v>
      </c>
      <c r="T157">
        <f>IF($B157&lt;=EO9904.3!mthend,Inputs!T145,0)</f>
        <v>0</v>
      </c>
      <c r="U157">
        <f>IF($B157&lt;=EO9904.3!mthend,Inputs!U145,0)</f>
        <v>0</v>
      </c>
      <c r="V157" s="133">
        <f>IF($B157&lt;=EO9904.3!mthend,Inputs!V145,0)</f>
        <v>0</v>
      </c>
      <c r="W157" s="134">
        <f ca="1">'EO9904.3'!G162+$W$3</f>
        <v>5.2080000000000002</v>
      </c>
      <c r="X157" s="134">
        <f ca="1">'EO9904.3'!J162+$X$3</f>
        <v>3.85E-2</v>
      </c>
      <c r="Y157" s="134">
        <v>0</v>
      </c>
      <c r="AA157" s="138">
        <f>IF($B157&lt;=EO9904.3!mthend,Inputs!AA145,0)</f>
        <v>0</v>
      </c>
      <c r="AB157">
        <f>IF($B157&lt;=EO9904.3!mthend,Inputs!AB145,0)</f>
        <v>0</v>
      </c>
      <c r="AC157">
        <f>IF($B157&lt;=EO9904.3!mthend,Inputs!AC145,0)</f>
        <v>0</v>
      </c>
      <c r="AD157" s="133">
        <f>IF($B157&lt;=EO9904.3!mthend,Inputs!AD145,0)</f>
        <v>0</v>
      </c>
      <c r="AE157" s="134">
        <f ca="1">'EO9904.M'!G162+$AE$3</f>
        <v>5.2080000000000002</v>
      </c>
      <c r="AF157" s="134">
        <f ca="1">'EO9904.M'!J162+$AF$3</f>
        <v>3.85E-2</v>
      </c>
      <c r="AG157" s="134">
        <v>0</v>
      </c>
    </row>
    <row r="158" spans="2:33">
      <c r="B158" s="88">
        <f>'EO9904.1'!A163</f>
        <v>41609</v>
      </c>
      <c r="C158" s="138">
        <f>IF($B158&lt;=Summary!$D$10,Inputs!C146,0)</f>
        <v>0</v>
      </c>
      <c r="D158" s="135">
        <f>IF($B158&lt;=Summary!$D$10,Inputs!D146,0)</f>
        <v>0</v>
      </c>
      <c r="E158" s="136">
        <f>IF($B158&lt;=Summary!$D$10,Inputs!E146,0)</f>
        <v>0</v>
      </c>
      <c r="F158" s="136">
        <f>IF($B158&lt;=Summary!$D$10,Inputs!F146,0)</f>
        <v>0</v>
      </c>
      <c r="G158" s="145">
        <f ca="1">'EO9904.1'!G163</f>
        <v>5.2680000000000007</v>
      </c>
      <c r="H158" s="145">
        <f ca="1">'EO9904.1'!J163</f>
        <v>2.35E-2</v>
      </c>
      <c r="I158" s="145">
        <f ca="1">'EO9904.1'!M163</f>
        <v>1.4999999999999999E-2</v>
      </c>
      <c r="K158" s="138">
        <f>IF($B158&lt;=EO9904.2!mthend,Inputs!K146,0)</f>
        <v>0</v>
      </c>
      <c r="L158" s="133">
        <f>IF($B158&lt;=EO9904.2!mthend,Inputs!L146,0)</f>
        <v>0</v>
      </c>
      <c r="M158" s="133">
        <f>IF($B158&lt;=EO9904.2!mthend,Inputs!M146,0)</f>
        <v>0</v>
      </c>
      <c r="N158" s="133">
        <f>IF($B158&lt;=EO9904.2!mthend,Inputs!N146,0)</f>
        <v>0</v>
      </c>
      <c r="O158" s="134">
        <v>0</v>
      </c>
      <c r="P158" s="134">
        <v>0</v>
      </c>
      <c r="Q158" s="134">
        <f ca="1">'EO9904.2'!M163-$Q$3</f>
        <v>7.4999999999999997E-3</v>
      </c>
      <c r="S158" s="138">
        <f>IF($B158&lt;=EO9904.3!mthend,Inputs!S146,0)</f>
        <v>0</v>
      </c>
      <c r="T158">
        <f>IF($B158&lt;=EO9904.3!mthend,Inputs!T146,0)</f>
        <v>0</v>
      </c>
      <c r="U158">
        <f>IF($B158&lt;=EO9904.3!mthend,Inputs!U146,0)</f>
        <v>0</v>
      </c>
      <c r="V158" s="133">
        <f>IF($B158&lt;=EO9904.3!mthend,Inputs!V146,0)</f>
        <v>0</v>
      </c>
      <c r="W158" s="134">
        <f ca="1">'EO9904.3'!G163+$W$3</f>
        <v>5.3480000000000008</v>
      </c>
      <c r="X158" s="134">
        <f ca="1">'EO9904.3'!J163+$X$3</f>
        <v>3.85E-2</v>
      </c>
      <c r="Y158" s="134">
        <v>0</v>
      </c>
      <c r="AA158" s="138">
        <f>IF($B158&lt;=EO9904.3!mthend,Inputs!AA146,0)</f>
        <v>0</v>
      </c>
      <c r="AB158">
        <f>IF($B158&lt;=EO9904.3!mthend,Inputs!AB146,0)</f>
        <v>0</v>
      </c>
      <c r="AC158">
        <f>IF($B158&lt;=EO9904.3!mthend,Inputs!AC146,0)</f>
        <v>0</v>
      </c>
      <c r="AD158" s="133">
        <f>IF($B158&lt;=EO9904.3!mthend,Inputs!AD146,0)</f>
        <v>0</v>
      </c>
      <c r="AE158" s="134">
        <f ca="1">'EO9904.M'!G163+$AE$3</f>
        <v>5.3480000000000008</v>
      </c>
      <c r="AF158" s="134">
        <f ca="1">'EO9904.M'!J163+$AF$3</f>
        <v>3.85E-2</v>
      </c>
      <c r="AG158" s="134">
        <v>0</v>
      </c>
    </row>
    <row r="159" spans="2:33">
      <c r="B159" s="88">
        <f>'EO9904.1'!A164</f>
        <v>41640</v>
      </c>
      <c r="C159" s="138">
        <f>IF($B159&lt;=Summary!$D$10,Inputs!C147,0)</f>
        <v>0</v>
      </c>
      <c r="D159" s="135">
        <f>IF($B159&lt;=Summary!$D$10,Inputs!D147,0)</f>
        <v>0</v>
      </c>
      <c r="E159" s="136">
        <f>IF($B159&lt;=Summary!$D$10,Inputs!E147,0)</f>
        <v>0</v>
      </c>
      <c r="F159" s="136">
        <f>IF($B159&lt;=Summary!$D$10,Inputs!F147,0)</f>
        <v>0</v>
      </c>
      <c r="G159" s="145">
        <f ca="1">'EO9904.1'!G164</f>
        <v>5.3530000000000006</v>
      </c>
      <c r="H159" s="145">
        <f ca="1">'EO9904.1'!J164</f>
        <v>2.35E-2</v>
      </c>
      <c r="I159" s="145">
        <f ca="1">'EO9904.1'!M164</f>
        <v>1.4999999999999999E-2</v>
      </c>
      <c r="K159" s="138">
        <f>IF($B159&lt;=EO9904.2!mthend,Inputs!K147,0)</f>
        <v>0</v>
      </c>
      <c r="L159" s="133">
        <f>IF($B159&lt;=EO9904.2!mthend,Inputs!L147,0)</f>
        <v>0</v>
      </c>
      <c r="M159" s="133">
        <f>IF($B159&lt;=EO9904.2!mthend,Inputs!M147,0)</f>
        <v>0</v>
      </c>
      <c r="N159" s="133">
        <f>IF($B159&lt;=EO9904.2!mthend,Inputs!N147,0)</f>
        <v>0</v>
      </c>
      <c r="O159" s="134">
        <v>0</v>
      </c>
      <c r="P159" s="134">
        <v>0</v>
      </c>
      <c r="Q159" s="134">
        <f ca="1">'EO9904.2'!M164-$Q$3</f>
        <v>7.4999999999999997E-3</v>
      </c>
      <c r="S159" s="138">
        <f>IF($B159&lt;=EO9904.3!mthend,Inputs!S147,0)</f>
        <v>0</v>
      </c>
      <c r="T159">
        <f>IF($B159&lt;=EO9904.3!mthend,Inputs!T147,0)</f>
        <v>0</v>
      </c>
      <c r="U159">
        <f>IF($B159&lt;=EO9904.3!mthend,Inputs!U147,0)</f>
        <v>0</v>
      </c>
      <c r="V159" s="133">
        <f>IF($B159&lt;=EO9904.3!mthend,Inputs!V147,0)</f>
        <v>0</v>
      </c>
      <c r="W159" s="134">
        <f ca="1">'EO9904.3'!G164+$W$3</f>
        <v>5.4330000000000007</v>
      </c>
      <c r="X159" s="134">
        <f ca="1">'EO9904.3'!J164+$X$3</f>
        <v>3.85E-2</v>
      </c>
      <c r="Y159" s="134">
        <v>0</v>
      </c>
      <c r="AA159" s="138">
        <f>IF($B159&lt;=EO9904.3!mthend,Inputs!AA147,0)</f>
        <v>0</v>
      </c>
      <c r="AB159">
        <f>IF($B159&lt;=EO9904.3!mthend,Inputs!AB147,0)</f>
        <v>0</v>
      </c>
      <c r="AC159">
        <f>IF($B159&lt;=EO9904.3!mthend,Inputs!AC147,0)</f>
        <v>0</v>
      </c>
      <c r="AD159" s="133">
        <f>IF($B159&lt;=EO9904.3!mthend,Inputs!AD147,0)</f>
        <v>0</v>
      </c>
      <c r="AE159" s="134">
        <f ca="1">'EO9904.M'!G164+$AE$3</f>
        <v>5.4330000000000007</v>
      </c>
      <c r="AF159" s="134">
        <f ca="1">'EO9904.M'!J164+$AF$3</f>
        <v>3.85E-2</v>
      </c>
      <c r="AG159" s="134">
        <v>0</v>
      </c>
    </row>
    <row r="160" spans="2:33">
      <c r="B160" s="88">
        <f>'EO9904.1'!A165</f>
        <v>41671</v>
      </c>
      <c r="C160" s="138">
        <f>IF($B160&lt;=Summary!$D$10,Inputs!C148,0)</f>
        <v>0</v>
      </c>
      <c r="D160" s="135">
        <f>IF($B160&lt;=Summary!$D$10,Inputs!D148,0)</f>
        <v>0</v>
      </c>
      <c r="E160" s="136">
        <f>IF($B160&lt;=Summary!$D$10,Inputs!E148,0)</f>
        <v>0</v>
      </c>
      <c r="F160" s="136">
        <f>IF($B160&lt;=Summary!$D$10,Inputs!F148,0)</f>
        <v>0</v>
      </c>
      <c r="G160" s="145">
        <f ca="1">'EO9904.1'!G165</f>
        <v>5.2330000000000005</v>
      </c>
      <c r="H160" s="145">
        <f ca="1">'EO9904.1'!J165</f>
        <v>2.35E-2</v>
      </c>
      <c r="I160" s="145">
        <f ca="1">'EO9904.1'!M165</f>
        <v>1.4999999999999999E-2</v>
      </c>
      <c r="K160" s="138">
        <f>IF($B160&lt;=EO9904.2!mthend,Inputs!K148,0)</f>
        <v>0</v>
      </c>
      <c r="L160" s="133">
        <f>IF($B160&lt;=EO9904.2!mthend,Inputs!L148,0)</f>
        <v>0</v>
      </c>
      <c r="M160" s="133">
        <f>IF($B160&lt;=EO9904.2!mthend,Inputs!M148,0)</f>
        <v>0</v>
      </c>
      <c r="N160" s="133">
        <f>IF($B160&lt;=EO9904.2!mthend,Inputs!N148,0)</f>
        <v>0</v>
      </c>
      <c r="O160" s="134">
        <v>0</v>
      </c>
      <c r="P160" s="134">
        <v>0</v>
      </c>
      <c r="Q160" s="134">
        <f ca="1">'EO9904.2'!M165-$Q$3</f>
        <v>7.4999999999999997E-3</v>
      </c>
      <c r="S160" s="138">
        <f>IF($B160&lt;=EO9904.3!mthend,Inputs!S148,0)</f>
        <v>0</v>
      </c>
      <c r="T160">
        <f>IF($B160&lt;=EO9904.3!mthend,Inputs!T148,0)</f>
        <v>0</v>
      </c>
      <c r="U160">
        <f>IF($B160&lt;=EO9904.3!mthend,Inputs!U148,0)</f>
        <v>0</v>
      </c>
      <c r="V160" s="133">
        <f>IF($B160&lt;=EO9904.3!mthend,Inputs!V148,0)</f>
        <v>0</v>
      </c>
      <c r="W160" s="134">
        <f ca="1">'EO9904.3'!G165+$W$3</f>
        <v>5.3130000000000006</v>
      </c>
      <c r="X160" s="134">
        <f ca="1">'EO9904.3'!J165+$X$3</f>
        <v>3.85E-2</v>
      </c>
      <c r="Y160" s="134">
        <v>0</v>
      </c>
      <c r="AA160" s="138">
        <f>IF($B160&lt;=EO9904.3!mthend,Inputs!AA148,0)</f>
        <v>0</v>
      </c>
      <c r="AB160">
        <f>IF($B160&lt;=EO9904.3!mthend,Inputs!AB148,0)</f>
        <v>0</v>
      </c>
      <c r="AC160">
        <f>IF($B160&lt;=EO9904.3!mthend,Inputs!AC148,0)</f>
        <v>0</v>
      </c>
      <c r="AD160" s="133">
        <f>IF($B160&lt;=EO9904.3!mthend,Inputs!AD148,0)</f>
        <v>0</v>
      </c>
      <c r="AE160" s="134">
        <f ca="1">'EO9904.M'!G165+$AE$3</f>
        <v>5.3130000000000006</v>
      </c>
      <c r="AF160" s="134">
        <f ca="1">'EO9904.M'!J165+$AF$3</f>
        <v>3.85E-2</v>
      </c>
      <c r="AG160" s="134">
        <v>0</v>
      </c>
    </row>
    <row r="161" spans="2:33">
      <c r="B161" s="88">
        <f>'EO9904.1'!A166</f>
        <v>41699</v>
      </c>
      <c r="C161" s="138">
        <f>IF($B161&lt;=Summary!$D$10,Inputs!C149,0)</f>
        <v>0</v>
      </c>
      <c r="D161" s="135">
        <f>IF($B161&lt;=Summary!$D$10,Inputs!D149,0)</f>
        <v>0</v>
      </c>
      <c r="E161" s="136">
        <f>IF($B161&lt;=Summary!$D$10,Inputs!E149,0)</f>
        <v>0</v>
      </c>
      <c r="F161" s="136">
        <f>IF($B161&lt;=Summary!$D$10,Inputs!F149,0)</f>
        <v>0</v>
      </c>
      <c r="G161" s="145">
        <f ca="1">'EO9904.1'!G166</f>
        <v>5.1080000000000005</v>
      </c>
      <c r="H161" s="145">
        <f ca="1">'EO9904.1'!J166</f>
        <v>2.35E-2</v>
      </c>
      <c r="I161" s="145">
        <f ca="1">'EO9904.1'!M166</f>
        <v>1.4999999999999999E-2</v>
      </c>
      <c r="K161" s="138">
        <f>IF($B161&lt;=EO9904.2!mthend,Inputs!K149,0)</f>
        <v>0</v>
      </c>
      <c r="L161" s="133">
        <f>IF($B161&lt;=EO9904.2!mthend,Inputs!L149,0)</f>
        <v>0</v>
      </c>
      <c r="M161" s="133">
        <f>IF($B161&lt;=EO9904.2!mthend,Inputs!M149,0)</f>
        <v>0</v>
      </c>
      <c r="N161" s="133">
        <f>IF($B161&lt;=EO9904.2!mthend,Inputs!N149,0)</f>
        <v>0</v>
      </c>
      <c r="O161" s="134">
        <v>0</v>
      </c>
      <c r="P161" s="134">
        <v>0</v>
      </c>
      <c r="Q161" s="134">
        <f ca="1">'EO9904.2'!M166-$Q$3</f>
        <v>7.4999999999999997E-3</v>
      </c>
      <c r="S161" s="138">
        <f>IF($B161&lt;=EO9904.3!mthend,Inputs!S149,0)</f>
        <v>0</v>
      </c>
      <c r="T161">
        <f>IF($B161&lt;=EO9904.3!mthend,Inputs!T149,0)</f>
        <v>0</v>
      </c>
      <c r="U161">
        <f>IF($B161&lt;=EO9904.3!mthend,Inputs!U149,0)</f>
        <v>0</v>
      </c>
      <c r="V161" s="133">
        <f>IF($B161&lt;=EO9904.3!mthend,Inputs!V149,0)</f>
        <v>0</v>
      </c>
      <c r="W161" s="134">
        <f ca="1">'EO9904.3'!G166+$W$3</f>
        <v>5.1880000000000006</v>
      </c>
      <c r="X161" s="134">
        <f ca="1">'EO9904.3'!J166+$X$3</f>
        <v>3.85E-2</v>
      </c>
      <c r="Y161" s="134">
        <v>0</v>
      </c>
      <c r="AA161" s="138">
        <f>IF($B161&lt;=EO9904.3!mthend,Inputs!AA149,0)</f>
        <v>0</v>
      </c>
      <c r="AB161">
        <f>IF($B161&lt;=EO9904.3!mthend,Inputs!AB149,0)</f>
        <v>0</v>
      </c>
      <c r="AC161">
        <f>IF($B161&lt;=EO9904.3!mthend,Inputs!AC149,0)</f>
        <v>0</v>
      </c>
      <c r="AD161" s="133">
        <f>IF($B161&lt;=EO9904.3!mthend,Inputs!AD149,0)</f>
        <v>0</v>
      </c>
      <c r="AE161" s="134">
        <f ca="1">'EO9904.M'!G166+$AE$3</f>
        <v>5.1880000000000006</v>
      </c>
      <c r="AF161" s="134">
        <f ca="1">'EO9904.M'!J166+$AF$3</f>
        <v>3.85E-2</v>
      </c>
      <c r="AG161" s="134">
        <v>0</v>
      </c>
    </row>
    <row r="162" spans="2:33">
      <c r="B162" s="88">
        <f>'EO9904.1'!A167</f>
        <v>41730</v>
      </c>
      <c r="C162" s="138">
        <f>IF($B162&lt;=Summary!$D$10,Inputs!C150,0)</f>
        <v>0</v>
      </c>
      <c r="D162" s="135">
        <f>IF($B162&lt;=Summary!$D$10,Inputs!D150,0)</f>
        <v>0</v>
      </c>
      <c r="E162" s="136">
        <f>IF($B162&lt;=Summary!$D$10,Inputs!E150,0)</f>
        <v>0</v>
      </c>
      <c r="F162" s="136">
        <f>IF($B162&lt;=Summary!$D$10,Inputs!F150,0)</f>
        <v>0</v>
      </c>
      <c r="G162" s="145">
        <f ca="1">'EO9904.1'!G167</f>
        <v>4.9780000000000006</v>
      </c>
      <c r="H162" s="145">
        <f ca="1">'EO9904.1'!J167</f>
        <v>1.3000000000000001E-2</v>
      </c>
      <c r="I162" s="145">
        <f ca="1">'EO9904.1'!M167</f>
        <v>0.01</v>
      </c>
      <c r="K162" s="138">
        <f>IF($B162&lt;=EO9904.2!mthend,Inputs!K150,0)</f>
        <v>0</v>
      </c>
      <c r="L162" s="133">
        <f>IF($B162&lt;=EO9904.2!mthend,Inputs!L150,0)</f>
        <v>0</v>
      </c>
      <c r="M162" s="133">
        <f>IF($B162&lt;=EO9904.2!mthend,Inputs!M150,0)</f>
        <v>0</v>
      </c>
      <c r="N162" s="133">
        <f>IF($B162&lt;=EO9904.2!mthend,Inputs!N150,0)</f>
        <v>0</v>
      </c>
      <c r="O162" s="134">
        <v>0</v>
      </c>
      <c r="P162" s="134">
        <v>0</v>
      </c>
      <c r="Q162" s="134">
        <f ca="1">'EO9904.2'!M167-$Q$3</f>
        <v>2.5000000000000005E-3</v>
      </c>
      <c r="S162" s="138">
        <f>IF($B162&lt;=EO9904.3!mthend,Inputs!S150,0)</f>
        <v>0</v>
      </c>
      <c r="T162">
        <f>IF($B162&lt;=EO9904.3!mthend,Inputs!T150,0)</f>
        <v>0</v>
      </c>
      <c r="U162">
        <f>IF($B162&lt;=EO9904.3!mthend,Inputs!U150,0)</f>
        <v>0</v>
      </c>
      <c r="V162" s="133">
        <f>IF($B162&lt;=EO9904.3!mthend,Inputs!V150,0)</f>
        <v>0</v>
      </c>
      <c r="W162" s="134">
        <f ca="1">'EO9904.3'!G167+$W$3</f>
        <v>5.0580000000000007</v>
      </c>
      <c r="X162" s="134">
        <f ca="1">'EO9904.3'!J167+$X$3</f>
        <v>2.8000000000000001E-2</v>
      </c>
      <c r="Y162" s="134">
        <v>0</v>
      </c>
      <c r="AA162" s="138">
        <f>IF($B162&lt;=EO9904.3!mthend,Inputs!AA150,0)</f>
        <v>0</v>
      </c>
      <c r="AB162">
        <f>IF($B162&lt;=EO9904.3!mthend,Inputs!AB150,0)</f>
        <v>0</v>
      </c>
      <c r="AC162">
        <f>IF($B162&lt;=EO9904.3!mthend,Inputs!AC150,0)</f>
        <v>0</v>
      </c>
      <c r="AD162" s="133">
        <f>IF($B162&lt;=EO9904.3!mthend,Inputs!AD150,0)</f>
        <v>0</v>
      </c>
      <c r="AE162" s="134">
        <f ca="1">'EO9904.M'!G167+$AE$3</f>
        <v>5.0580000000000007</v>
      </c>
      <c r="AF162" s="134">
        <f ca="1">'EO9904.M'!J167+$AF$3</f>
        <v>2.8000000000000001E-2</v>
      </c>
      <c r="AG162" s="134">
        <v>0</v>
      </c>
    </row>
    <row r="163" spans="2:33">
      <c r="B163" s="88">
        <f>'EO9904.1'!A168</f>
        <v>41760</v>
      </c>
      <c r="C163" s="138">
        <f>IF($B163&lt;=Summary!$D$10,Inputs!C151,0)</f>
        <v>0</v>
      </c>
      <c r="D163" s="135">
        <f>IF($B163&lt;=Summary!$D$10,Inputs!D151,0)</f>
        <v>0</v>
      </c>
      <c r="E163" s="136">
        <f>IF($B163&lt;=Summary!$D$10,Inputs!E151,0)</f>
        <v>0</v>
      </c>
      <c r="F163" s="136">
        <f>IF($B163&lt;=Summary!$D$10,Inputs!F151,0)</f>
        <v>0</v>
      </c>
      <c r="G163" s="145">
        <f ca="1">'EO9904.1'!G168</f>
        <v>4.968</v>
      </c>
      <c r="H163" s="145">
        <f ca="1">'EO9904.1'!J168</f>
        <v>1.3000000000000001E-2</v>
      </c>
      <c r="I163" s="145">
        <f ca="1">'EO9904.1'!M168</f>
        <v>0.01</v>
      </c>
      <c r="K163" s="138">
        <f>IF($B163&lt;=EO9904.2!mthend,Inputs!K151,0)</f>
        <v>0</v>
      </c>
      <c r="L163" s="133">
        <f>IF($B163&lt;=EO9904.2!mthend,Inputs!L151,0)</f>
        <v>0</v>
      </c>
      <c r="M163" s="133">
        <f>IF($B163&lt;=EO9904.2!mthend,Inputs!M151,0)</f>
        <v>0</v>
      </c>
      <c r="N163" s="133">
        <f>IF($B163&lt;=EO9904.2!mthend,Inputs!N151,0)</f>
        <v>0</v>
      </c>
      <c r="O163" s="134">
        <v>0</v>
      </c>
      <c r="P163" s="134">
        <v>0</v>
      </c>
      <c r="Q163" s="134">
        <f ca="1">'EO9904.2'!M168-$Q$3</f>
        <v>2.5000000000000005E-3</v>
      </c>
      <c r="S163" s="138">
        <f>IF($B163&lt;=EO9904.3!mthend,Inputs!S151,0)</f>
        <v>0</v>
      </c>
      <c r="T163">
        <f>IF($B163&lt;=EO9904.3!mthend,Inputs!T151,0)</f>
        <v>0</v>
      </c>
      <c r="U163">
        <f>IF($B163&lt;=EO9904.3!mthend,Inputs!U151,0)</f>
        <v>0</v>
      </c>
      <c r="V163" s="133">
        <f>IF($B163&lt;=EO9904.3!mthend,Inputs!V151,0)</f>
        <v>0</v>
      </c>
      <c r="W163" s="134">
        <f ca="1">'EO9904.3'!G168+$W$3</f>
        <v>5.048</v>
      </c>
      <c r="X163" s="134">
        <f ca="1">'EO9904.3'!J168+$X$3</f>
        <v>2.8000000000000001E-2</v>
      </c>
      <c r="Y163" s="134">
        <v>0</v>
      </c>
      <c r="AA163" s="138">
        <f>IF($B163&lt;=EO9904.3!mthend,Inputs!AA151,0)</f>
        <v>0</v>
      </c>
      <c r="AB163">
        <f>IF($B163&lt;=EO9904.3!mthend,Inputs!AB151,0)</f>
        <v>0</v>
      </c>
      <c r="AC163">
        <f>IF($B163&lt;=EO9904.3!mthend,Inputs!AC151,0)</f>
        <v>0</v>
      </c>
      <c r="AD163" s="133">
        <f>IF($B163&lt;=EO9904.3!mthend,Inputs!AD151,0)</f>
        <v>0</v>
      </c>
      <c r="AE163" s="134">
        <f ca="1">'EO9904.M'!G168+$AE$3</f>
        <v>5.048</v>
      </c>
      <c r="AF163" s="134">
        <f ca="1">'EO9904.M'!J168+$AF$3</f>
        <v>2.8000000000000001E-2</v>
      </c>
      <c r="AG163" s="134">
        <v>0</v>
      </c>
    </row>
    <row r="164" spans="2:33">
      <c r="B164" s="88">
        <f>'EO9904.1'!A169</f>
        <v>41791</v>
      </c>
      <c r="C164" s="138">
        <f>IF($B164&lt;=Summary!$D$10,Inputs!C152,0)</f>
        <v>0</v>
      </c>
      <c r="D164" s="135">
        <f>IF($B164&lt;=Summary!$D$10,Inputs!D152,0)</f>
        <v>0</v>
      </c>
      <c r="E164" s="136">
        <f>IF($B164&lt;=Summary!$D$10,Inputs!E152,0)</f>
        <v>0</v>
      </c>
      <c r="F164" s="136">
        <f>IF($B164&lt;=Summary!$D$10,Inputs!F152,0)</f>
        <v>0</v>
      </c>
      <c r="G164" s="145">
        <f ca="1">'EO9904.1'!G169</f>
        <v>4.9880000000000004</v>
      </c>
      <c r="H164" s="145">
        <f ca="1">'EO9904.1'!J169</f>
        <v>1.3000000000000001E-2</v>
      </c>
      <c r="I164" s="145">
        <f ca="1">'EO9904.1'!M169</f>
        <v>0.01</v>
      </c>
      <c r="K164" s="138">
        <f>IF($B164&lt;=EO9904.2!mthend,Inputs!K152,0)</f>
        <v>0</v>
      </c>
      <c r="L164" s="133">
        <f>IF($B164&lt;=EO9904.2!mthend,Inputs!L152,0)</f>
        <v>0</v>
      </c>
      <c r="M164" s="133">
        <f>IF($B164&lt;=EO9904.2!mthend,Inputs!M152,0)</f>
        <v>0</v>
      </c>
      <c r="N164" s="133">
        <f>IF($B164&lt;=EO9904.2!mthend,Inputs!N152,0)</f>
        <v>0</v>
      </c>
      <c r="O164" s="134">
        <v>0</v>
      </c>
      <c r="P164" s="134">
        <v>0</v>
      </c>
      <c r="Q164" s="134">
        <f ca="1">'EO9904.2'!M169-$Q$3</f>
        <v>2.5000000000000005E-3</v>
      </c>
      <c r="S164" s="138">
        <f>IF($B164&lt;=EO9904.3!mthend,Inputs!S152,0)</f>
        <v>0</v>
      </c>
      <c r="T164">
        <f>IF($B164&lt;=EO9904.3!mthend,Inputs!T152,0)</f>
        <v>0</v>
      </c>
      <c r="U164">
        <f>IF($B164&lt;=EO9904.3!mthend,Inputs!U152,0)</f>
        <v>0</v>
      </c>
      <c r="V164" s="133">
        <f>IF($B164&lt;=EO9904.3!mthend,Inputs!V152,0)</f>
        <v>0</v>
      </c>
      <c r="W164" s="134">
        <f ca="1">'EO9904.3'!G169+$W$3</f>
        <v>5.0680000000000005</v>
      </c>
      <c r="X164" s="134">
        <f ca="1">'EO9904.3'!J169+$X$3</f>
        <v>2.8000000000000001E-2</v>
      </c>
      <c r="Y164" s="134">
        <v>0</v>
      </c>
      <c r="AA164" s="138">
        <f>IF($B164&lt;=EO9904.3!mthend,Inputs!AA152,0)</f>
        <v>0</v>
      </c>
      <c r="AB164">
        <f>IF($B164&lt;=EO9904.3!mthend,Inputs!AB152,0)</f>
        <v>0</v>
      </c>
      <c r="AC164">
        <f>IF($B164&lt;=EO9904.3!mthend,Inputs!AC152,0)</f>
        <v>0</v>
      </c>
      <c r="AD164" s="133">
        <f>IF($B164&lt;=EO9904.3!mthend,Inputs!AD152,0)</f>
        <v>0</v>
      </c>
      <c r="AE164" s="134">
        <f ca="1">'EO9904.M'!G169+$AE$3</f>
        <v>5.0680000000000005</v>
      </c>
      <c r="AF164" s="134">
        <f ca="1">'EO9904.M'!J169+$AF$3</f>
        <v>2.8000000000000001E-2</v>
      </c>
      <c r="AG164" s="134">
        <v>0</v>
      </c>
    </row>
    <row r="165" spans="2:33">
      <c r="B165" s="88">
        <f>'EO9904.1'!A170</f>
        <v>41821</v>
      </c>
      <c r="C165" s="138">
        <f>IF($B165&lt;=Summary!$D$10,Inputs!C153,0)</f>
        <v>0</v>
      </c>
      <c r="D165" s="135">
        <f>IF($B165&lt;=Summary!$D$10,Inputs!D153,0)</f>
        <v>0</v>
      </c>
      <c r="E165" s="136">
        <f>IF($B165&lt;=Summary!$D$10,Inputs!E153,0)</f>
        <v>0</v>
      </c>
      <c r="F165" s="136">
        <f>IF($B165&lt;=Summary!$D$10,Inputs!F153,0)</f>
        <v>0</v>
      </c>
      <c r="G165" s="145">
        <f ca="1">'EO9904.1'!G170</f>
        <v>5.0090000000000003</v>
      </c>
      <c r="H165" s="145">
        <f ca="1">'EO9904.1'!J170</f>
        <v>1.3000000000000001E-2</v>
      </c>
      <c r="I165" s="145">
        <f ca="1">'EO9904.1'!M170</f>
        <v>0.01</v>
      </c>
      <c r="K165" s="138">
        <f>IF($B165&lt;=EO9904.2!mthend,Inputs!K153,0)</f>
        <v>0</v>
      </c>
      <c r="L165" s="133">
        <f>IF($B165&lt;=EO9904.2!mthend,Inputs!L153,0)</f>
        <v>0</v>
      </c>
      <c r="M165" s="133">
        <f>IF($B165&lt;=EO9904.2!mthend,Inputs!M153,0)</f>
        <v>0</v>
      </c>
      <c r="N165" s="133">
        <f>IF($B165&lt;=EO9904.2!mthend,Inputs!N153,0)</f>
        <v>0</v>
      </c>
      <c r="O165" s="134">
        <v>0</v>
      </c>
      <c r="P165" s="134">
        <v>0</v>
      </c>
      <c r="Q165" s="134">
        <f ca="1">'EO9904.2'!M170-$Q$3</f>
        <v>2.5000000000000005E-3</v>
      </c>
      <c r="S165" s="138">
        <f>IF($B165&lt;=EO9904.3!mthend,Inputs!S153,0)</f>
        <v>0</v>
      </c>
      <c r="T165">
        <f>IF($B165&lt;=EO9904.3!mthend,Inputs!T153,0)</f>
        <v>0</v>
      </c>
      <c r="U165">
        <f>IF($B165&lt;=EO9904.3!mthend,Inputs!U153,0)</f>
        <v>0</v>
      </c>
      <c r="V165" s="133">
        <f>IF($B165&lt;=EO9904.3!mthend,Inputs!V153,0)</f>
        <v>0</v>
      </c>
      <c r="W165" s="134">
        <f ca="1">'EO9904.3'!G170+$W$3</f>
        <v>5.0890000000000004</v>
      </c>
      <c r="X165" s="134">
        <f ca="1">'EO9904.3'!J170+$X$3</f>
        <v>2.8000000000000001E-2</v>
      </c>
      <c r="Y165" s="134">
        <v>0</v>
      </c>
      <c r="AA165" s="138">
        <f>IF($B165&lt;=EO9904.3!mthend,Inputs!AA153,0)</f>
        <v>0</v>
      </c>
      <c r="AB165">
        <f>IF($B165&lt;=EO9904.3!mthend,Inputs!AB153,0)</f>
        <v>0</v>
      </c>
      <c r="AC165">
        <f>IF($B165&lt;=EO9904.3!mthend,Inputs!AC153,0)</f>
        <v>0</v>
      </c>
      <c r="AD165" s="133">
        <f>IF($B165&lt;=EO9904.3!mthend,Inputs!AD153,0)</f>
        <v>0</v>
      </c>
      <c r="AE165" s="134">
        <f ca="1">'EO9904.M'!G170+$AE$3</f>
        <v>5.0890000000000004</v>
      </c>
      <c r="AF165" s="134">
        <f ca="1">'EO9904.M'!J170+$AF$3</f>
        <v>2.8000000000000001E-2</v>
      </c>
      <c r="AG165" s="134">
        <v>0</v>
      </c>
    </row>
    <row r="166" spans="2:33">
      <c r="B166" s="88">
        <f>'EO9904.1'!A171</f>
        <v>41852</v>
      </c>
      <c r="C166" s="138">
        <f>IF($B166&lt;=Summary!$D$10,Inputs!C154,0)</f>
        <v>0</v>
      </c>
      <c r="D166" s="135">
        <f>IF($B166&lt;=Summary!$D$10,Inputs!D154,0)</f>
        <v>0</v>
      </c>
      <c r="E166" s="136">
        <f>IF($B166&lt;=Summary!$D$10,Inputs!E154,0)</f>
        <v>0</v>
      </c>
      <c r="F166" s="136">
        <f>IF($B166&lt;=Summary!$D$10,Inputs!F154,0)</f>
        <v>0</v>
      </c>
      <c r="G166" s="145">
        <f ca="1">'EO9904.1'!G171</f>
        <v>5.0330000000000004</v>
      </c>
      <c r="H166" s="145">
        <f ca="1">'EO9904.1'!J171</f>
        <v>1.3000000000000001E-2</v>
      </c>
      <c r="I166" s="145">
        <f ca="1">'EO9904.1'!M171</f>
        <v>0.01</v>
      </c>
      <c r="K166" s="138">
        <f>IF($B166&lt;=EO9904.2!mthend,Inputs!K154,0)</f>
        <v>0</v>
      </c>
      <c r="L166" s="133">
        <f>IF($B166&lt;=EO9904.2!mthend,Inputs!L154,0)</f>
        <v>0</v>
      </c>
      <c r="M166" s="133">
        <f>IF($B166&lt;=EO9904.2!mthend,Inputs!M154,0)</f>
        <v>0</v>
      </c>
      <c r="N166" s="133">
        <f>IF($B166&lt;=EO9904.2!mthend,Inputs!N154,0)</f>
        <v>0</v>
      </c>
      <c r="O166" s="134">
        <v>0</v>
      </c>
      <c r="P166" s="134">
        <v>0</v>
      </c>
      <c r="Q166" s="134">
        <f ca="1">'EO9904.2'!M171-$Q$3</f>
        <v>2.5000000000000005E-3</v>
      </c>
      <c r="S166" s="138">
        <f>IF($B166&lt;=EO9904.3!mthend,Inputs!S154,0)</f>
        <v>0</v>
      </c>
      <c r="T166">
        <f>IF($B166&lt;=EO9904.3!mthend,Inputs!T154,0)</f>
        <v>0</v>
      </c>
      <c r="U166">
        <f>IF($B166&lt;=EO9904.3!mthend,Inputs!U154,0)</f>
        <v>0</v>
      </c>
      <c r="V166" s="133">
        <f>IF($B166&lt;=EO9904.3!mthend,Inputs!V154,0)</f>
        <v>0</v>
      </c>
      <c r="W166" s="134">
        <f ca="1">'EO9904.3'!G171+$W$3</f>
        <v>5.1130000000000004</v>
      </c>
      <c r="X166" s="134">
        <f ca="1">'EO9904.3'!J171+$X$3</f>
        <v>2.8000000000000001E-2</v>
      </c>
      <c r="Y166" s="134">
        <v>0</v>
      </c>
      <c r="AA166" s="138">
        <f>IF($B166&lt;=EO9904.3!mthend,Inputs!AA154,0)</f>
        <v>0</v>
      </c>
      <c r="AB166">
        <f>IF($B166&lt;=EO9904.3!mthend,Inputs!AB154,0)</f>
        <v>0</v>
      </c>
      <c r="AC166">
        <f>IF($B166&lt;=EO9904.3!mthend,Inputs!AC154,0)</f>
        <v>0</v>
      </c>
      <c r="AD166" s="133">
        <f>IF($B166&lt;=EO9904.3!mthend,Inputs!AD154,0)</f>
        <v>0</v>
      </c>
      <c r="AE166" s="134">
        <f ca="1">'EO9904.M'!G171+$AE$3</f>
        <v>5.1130000000000004</v>
      </c>
      <c r="AF166" s="134">
        <f ca="1">'EO9904.M'!J171+$AF$3</f>
        <v>2.8000000000000001E-2</v>
      </c>
      <c r="AG166" s="134">
        <v>0</v>
      </c>
    </row>
    <row r="167" spans="2:33">
      <c r="B167" s="88">
        <f>'EO9904.1'!A172</f>
        <v>41883</v>
      </c>
      <c r="C167" s="138">
        <f>IF($B167&lt;=Summary!$D$10,Inputs!C155,0)</f>
        <v>0</v>
      </c>
      <c r="D167" s="135">
        <f>IF($B167&lt;=Summary!$D$10,Inputs!D155,0)</f>
        <v>0</v>
      </c>
      <c r="E167" s="136">
        <f>IF($B167&lt;=Summary!$D$10,Inputs!E155,0)</f>
        <v>0</v>
      </c>
      <c r="F167" s="136">
        <f>IF($B167&lt;=Summary!$D$10,Inputs!F155,0)</f>
        <v>0</v>
      </c>
      <c r="G167" s="145">
        <f ca="1">'EO9904.1'!G172</f>
        <v>5.0430000000000001</v>
      </c>
      <c r="H167" s="145">
        <f ca="1">'EO9904.1'!J172</f>
        <v>1.3000000000000001E-2</v>
      </c>
      <c r="I167" s="145">
        <f ca="1">'EO9904.1'!M172</f>
        <v>0.01</v>
      </c>
      <c r="K167" s="138">
        <f>IF($B167&lt;=EO9904.2!mthend,Inputs!K155,0)</f>
        <v>0</v>
      </c>
      <c r="L167" s="133">
        <f>IF($B167&lt;=EO9904.2!mthend,Inputs!L155,0)</f>
        <v>0</v>
      </c>
      <c r="M167" s="133">
        <f>IF($B167&lt;=EO9904.2!mthend,Inputs!M155,0)</f>
        <v>0</v>
      </c>
      <c r="N167" s="133">
        <f>IF($B167&lt;=EO9904.2!mthend,Inputs!N155,0)</f>
        <v>0</v>
      </c>
      <c r="O167" s="134">
        <v>0</v>
      </c>
      <c r="P167" s="134">
        <v>0</v>
      </c>
      <c r="Q167" s="134">
        <f ca="1">'EO9904.2'!M172-$Q$3</f>
        <v>2.5000000000000005E-3</v>
      </c>
      <c r="S167" s="138">
        <f>IF($B167&lt;=EO9904.3!mthend,Inputs!S155,0)</f>
        <v>0</v>
      </c>
      <c r="T167">
        <f>IF($B167&lt;=EO9904.3!mthend,Inputs!T155,0)</f>
        <v>0</v>
      </c>
      <c r="U167">
        <f>IF($B167&lt;=EO9904.3!mthend,Inputs!U155,0)</f>
        <v>0</v>
      </c>
      <c r="V167" s="133">
        <f>IF($B167&lt;=EO9904.3!mthend,Inputs!V155,0)</f>
        <v>0</v>
      </c>
      <c r="W167" s="134">
        <f ca="1">'EO9904.3'!G172+$W$3</f>
        <v>5.1230000000000002</v>
      </c>
      <c r="X167" s="134">
        <f ca="1">'EO9904.3'!J172+$X$3</f>
        <v>2.8000000000000001E-2</v>
      </c>
      <c r="Y167" s="134">
        <v>0</v>
      </c>
      <c r="AA167" s="138">
        <f>IF($B167&lt;=EO9904.3!mthend,Inputs!AA155,0)</f>
        <v>0</v>
      </c>
      <c r="AB167">
        <f>IF($B167&lt;=EO9904.3!mthend,Inputs!AB155,0)</f>
        <v>0</v>
      </c>
      <c r="AC167">
        <f>IF($B167&lt;=EO9904.3!mthend,Inputs!AC155,0)</f>
        <v>0</v>
      </c>
      <c r="AD167" s="133">
        <f>IF($B167&lt;=EO9904.3!mthend,Inputs!AD155,0)</f>
        <v>0</v>
      </c>
      <c r="AE167" s="134">
        <f ca="1">'EO9904.M'!G172+$AE$3</f>
        <v>5.1230000000000002</v>
      </c>
      <c r="AF167" s="134">
        <f ca="1">'EO9904.M'!J172+$AF$3</f>
        <v>2.8000000000000001E-2</v>
      </c>
      <c r="AG167" s="134">
        <v>0</v>
      </c>
    </row>
    <row r="168" spans="2:33">
      <c r="B168" s="88">
        <f>'EO9904.1'!A173</f>
        <v>41913</v>
      </c>
      <c r="C168" s="138">
        <f>IF($B168&lt;=Summary!$D$10,Inputs!C156,0)</f>
        <v>0</v>
      </c>
      <c r="D168" s="135">
        <f>IF($B168&lt;=Summary!$D$10,Inputs!D156,0)</f>
        <v>0</v>
      </c>
      <c r="E168" s="136">
        <f>IF($B168&lt;=Summary!$D$10,Inputs!E156,0)</f>
        <v>0</v>
      </c>
      <c r="F168" s="136">
        <f>IF($B168&lt;=Summary!$D$10,Inputs!F156,0)</f>
        <v>0</v>
      </c>
      <c r="G168" s="145">
        <f ca="1">'EO9904.1'!G173</f>
        <v>5.0730000000000004</v>
      </c>
      <c r="H168" s="145">
        <f ca="1">'EO9904.1'!J173</f>
        <v>1.3000000000000001E-2</v>
      </c>
      <c r="I168" s="145">
        <f ca="1">'EO9904.1'!M173</f>
        <v>0.01</v>
      </c>
      <c r="K168" s="138">
        <f>IF($B168&lt;=EO9904.2!mthend,Inputs!K156,0)</f>
        <v>0</v>
      </c>
      <c r="L168" s="133">
        <f>IF($B168&lt;=EO9904.2!mthend,Inputs!L156,0)</f>
        <v>0</v>
      </c>
      <c r="M168" s="133">
        <f>IF($B168&lt;=EO9904.2!mthend,Inputs!M156,0)</f>
        <v>0</v>
      </c>
      <c r="N168" s="133">
        <f>IF($B168&lt;=EO9904.2!mthend,Inputs!N156,0)</f>
        <v>0</v>
      </c>
      <c r="O168" s="134">
        <v>0</v>
      </c>
      <c r="P168" s="134">
        <v>0</v>
      </c>
      <c r="Q168" s="134">
        <f ca="1">'EO9904.2'!M173-$Q$3</f>
        <v>2.5000000000000005E-3</v>
      </c>
      <c r="S168" s="138">
        <f>IF($B168&lt;=EO9904.3!mthend,Inputs!S156,0)</f>
        <v>0</v>
      </c>
      <c r="T168">
        <f>IF($B168&lt;=EO9904.3!mthend,Inputs!T156,0)</f>
        <v>0</v>
      </c>
      <c r="U168">
        <f>IF($B168&lt;=EO9904.3!mthend,Inputs!U156,0)</f>
        <v>0</v>
      </c>
      <c r="V168" s="133">
        <f>IF($B168&lt;=EO9904.3!mthend,Inputs!V156,0)</f>
        <v>0</v>
      </c>
      <c r="W168" s="134">
        <f ca="1">'EO9904.3'!G173+$W$3</f>
        <v>5.1530000000000005</v>
      </c>
      <c r="X168" s="134">
        <f ca="1">'EO9904.3'!J173+$X$3</f>
        <v>2.8000000000000001E-2</v>
      </c>
      <c r="Y168" s="134">
        <v>0</v>
      </c>
      <c r="AA168" s="138">
        <f>IF($B168&lt;=EO9904.3!mthend,Inputs!AA156,0)</f>
        <v>0</v>
      </c>
      <c r="AB168">
        <f>IF($B168&lt;=EO9904.3!mthend,Inputs!AB156,0)</f>
        <v>0</v>
      </c>
      <c r="AC168">
        <f>IF($B168&lt;=EO9904.3!mthend,Inputs!AC156,0)</f>
        <v>0</v>
      </c>
      <c r="AD168" s="133">
        <f>IF($B168&lt;=EO9904.3!mthend,Inputs!AD156,0)</f>
        <v>0</v>
      </c>
      <c r="AE168" s="134">
        <f ca="1">'EO9904.M'!G173+$AE$3</f>
        <v>5.1530000000000005</v>
      </c>
      <c r="AF168" s="134">
        <f ca="1">'EO9904.M'!J173+$AF$3</f>
        <v>2.8000000000000001E-2</v>
      </c>
      <c r="AG168" s="134">
        <v>0</v>
      </c>
    </row>
    <row r="169" spans="2:33">
      <c r="B169" s="88">
        <f>'EO9904.1'!A174</f>
        <v>41944</v>
      </c>
      <c r="C169" s="138">
        <f>IF($B169&lt;=Summary!$D$10,Inputs!C157,0)</f>
        <v>0</v>
      </c>
      <c r="D169" s="135">
        <f>IF($B169&lt;=Summary!$D$10,Inputs!D157,0)</f>
        <v>0</v>
      </c>
      <c r="E169" s="136">
        <f>IF($B169&lt;=Summary!$D$10,Inputs!E157,0)</f>
        <v>0</v>
      </c>
      <c r="F169" s="136">
        <f>IF($B169&lt;=Summary!$D$10,Inputs!F157,0)</f>
        <v>0</v>
      </c>
      <c r="G169" s="145">
        <f ca="1">'EO9904.1'!G174</f>
        <v>5.2130000000000001</v>
      </c>
      <c r="H169" s="145">
        <f ca="1">'EO9904.1'!J174</f>
        <v>2.35E-2</v>
      </c>
      <c r="I169" s="145">
        <f ca="1">'EO9904.1'!M174</f>
        <v>1.4999999999999999E-2</v>
      </c>
      <c r="K169" s="138">
        <f>IF($B169&lt;=EO9904.2!mthend,Inputs!K157,0)</f>
        <v>0</v>
      </c>
      <c r="L169" s="133">
        <f>IF($B169&lt;=EO9904.2!mthend,Inputs!L157,0)</f>
        <v>0</v>
      </c>
      <c r="M169" s="133">
        <f>IF($B169&lt;=EO9904.2!mthend,Inputs!M157,0)</f>
        <v>0</v>
      </c>
      <c r="N169" s="133">
        <f>IF($B169&lt;=EO9904.2!mthend,Inputs!N157,0)</f>
        <v>0</v>
      </c>
      <c r="O169" s="134">
        <v>0</v>
      </c>
      <c r="P169" s="134">
        <v>0</v>
      </c>
      <c r="Q169" s="134">
        <f ca="1">'EO9904.2'!M174-$Q$3</f>
        <v>7.4999999999999997E-3</v>
      </c>
      <c r="S169" s="138">
        <f>IF($B169&lt;=EO9904.3!mthend,Inputs!S157,0)</f>
        <v>0</v>
      </c>
      <c r="T169">
        <f>IF($B169&lt;=EO9904.3!mthend,Inputs!T157,0)</f>
        <v>0</v>
      </c>
      <c r="U169">
        <f>IF($B169&lt;=EO9904.3!mthend,Inputs!U157,0)</f>
        <v>0</v>
      </c>
      <c r="V169" s="133">
        <f>IF($B169&lt;=EO9904.3!mthend,Inputs!V157,0)</f>
        <v>0</v>
      </c>
      <c r="W169" s="134">
        <f ca="1">'EO9904.3'!G174+$W$3</f>
        <v>5.2930000000000001</v>
      </c>
      <c r="X169" s="134">
        <f ca="1">'EO9904.3'!J174+$X$3</f>
        <v>3.85E-2</v>
      </c>
      <c r="Y169" s="134">
        <v>0</v>
      </c>
      <c r="AA169" s="138">
        <f>IF($B169&lt;=EO9904.3!mthend,Inputs!AA157,0)</f>
        <v>0</v>
      </c>
      <c r="AB169">
        <f>IF($B169&lt;=EO9904.3!mthend,Inputs!AB157,0)</f>
        <v>0</v>
      </c>
      <c r="AC169">
        <f>IF($B169&lt;=EO9904.3!mthend,Inputs!AC157,0)</f>
        <v>0</v>
      </c>
      <c r="AD169" s="133">
        <f>IF($B169&lt;=EO9904.3!mthend,Inputs!AD157,0)</f>
        <v>0</v>
      </c>
      <c r="AE169" s="134">
        <f ca="1">'EO9904.M'!G174+$AE$3</f>
        <v>5.2930000000000001</v>
      </c>
      <c r="AF169" s="134">
        <f ca="1">'EO9904.M'!J174+$AF$3</f>
        <v>3.85E-2</v>
      </c>
      <c r="AG169" s="134">
        <v>0</v>
      </c>
    </row>
    <row r="170" spans="2:33">
      <c r="B170" s="88">
        <f>'EO9904.1'!A175</f>
        <v>41974</v>
      </c>
      <c r="C170" s="138">
        <f>IF($B170&lt;=Summary!$D$10,Inputs!C158,0)</f>
        <v>0</v>
      </c>
      <c r="D170" s="135">
        <f>IF($B170&lt;=Summary!$D$10,Inputs!D158,0)</f>
        <v>0</v>
      </c>
      <c r="E170" s="136">
        <f>IF($B170&lt;=Summary!$D$10,Inputs!E158,0)</f>
        <v>0</v>
      </c>
      <c r="F170" s="136">
        <f>IF($B170&lt;=Summary!$D$10,Inputs!F158,0)</f>
        <v>0</v>
      </c>
      <c r="G170" s="145">
        <f ca="1">'EO9904.1'!G175</f>
        <v>5.3530000000000006</v>
      </c>
      <c r="H170" s="145">
        <f ca="1">'EO9904.1'!J175</f>
        <v>2.35E-2</v>
      </c>
      <c r="I170" s="145">
        <f ca="1">'EO9904.1'!M175</f>
        <v>1.4999999999999999E-2</v>
      </c>
      <c r="K170" s="138">
        <f>IF($B170&lt;=EO9904.2!mthend,Inputs!K158,0)</f>
        <v>0</v>
      </c>
      <c r="L170" s="133">
        <f>IF($B170&lt;=EO9904.2!mthend,Inputs!L158,0)</f>
        <v>0</v>
      </c>
      <c r="M170" s="133">
        <f>IF($B170&lt;=EO9904.2!mthend,Inputs!M158,0)</f>
        <v>0</v>
      </c>
      <c r="N170" s="133">
        <f>IF($B170&lt;=EO9904.2!mthend,Inputs!N158,0)</f>
        <v>0</v>
      </c>
      <c r="O170" s="134">
        <v>0</v>
      </c>
      <c r="P170" s="134">
        <v>0</v>
      </c>
      <c r="Q170" s="134">
        <f ca="1">'EO9904.2'!M175-$Q$3</f>
        <v>7.4999999999999997E-3</v>
      </c>
      <c r="S170" s="138">
        <f>IF($B170&lt;=EO9904.3!mthend,Inputs!S158,0)</f>
        <v>0</v>
      </c>
      <c r="T170">
        <f>IF($B170&lt;=EO9904.3!mthend,Inputs!T158,0)</f>
        <v>0</v>
      </c>
      <c r="U170">
        <f>IF($B170&lt;=EO9904.3!mthend,Inputs!U158,0)</f>
        <v>0</v>
      </c>
      <c r="V170" s="133">
        <f>IF($B170&lt;=EO9904.3!mthend,Inputs!V158,0)</f>
        <v>0</v>
      </c>
      <c r="W170" s="134">
        <f ca="1">'EO9904.3'!G175+$W$3</f>
        <v>5.4330000000000007</v>
      </c>
      <c r="X170" s="134">
        <f ca="1">'EO9904.3'!J175+$X$3</f>
        <v>3.85E-2</v>
      </c>
      <c r="Y170" s="134">
        <v>0</v>
      </c>
      <c r="AA170" s="138">
        <f>IF($B170&lt;=EO9904.3!mthend,Inputs!AA158,0)</f>
        <v>0</v>
      </c>
      <c r="AB170">
        <f>IF($B170&lt;=EO9904.3!mthend,Inputs!AB158,0)</f>
        <v>0</v>
      </c>
      <c r="AC170">
        <f>IF($B170&lt;=EO9904.3!mthend,Inputs!AC158,0)</f>
        <v>0</v>
      </c>
      <c r="AD170" s="133">
        <f>IF($B170&lt;=EO9904.3!mthend,Inputs!AD158,0)</f>
        <v>0</v>
      </c>
      <c r="AE170" s="134">
        <f ca="1">'EO9904.M'!G175+$AE$3</f>
        <v>5.4330000000000007</v>
      </c>
      <c r="AF170" s="134">
        <f ca="1">'EO9904.M'!J175+$AF$3</f>
        <v>3.85E-2</v>
      </c>
      <c r="AG170" s="134">
        <v>0</v>
      </c>
    </row>
    <row r="171" spans="2:33">
      <c r="B171" s="88">
        <f>'EO9904.1'!A176</f>
        <v>42005</v>
      </c>
      <c r="C171" s="138">
        <f>IF($B171&lt;=Summary!$D$10,Inputs!C159,0)</f>
        <v>0</v>
      </c>
      <c r="D171" s="135">
        <f>IF($B171&lt;=Summary!$D$10,Inputs!D159,0)</f>
        <v>0</v>
      </c>
      <c r="E171" s="136">
        <f>IF($B171&lt;=Summary!$D$10,Inputs!E159,0)</f>
        <v>0</v>
      </c>
      <c r="F171" s="136">
        <f>IF($B171&lt;=Summary!$D$10,Inputs!F159,0)</f>
        <v>0</v>
      </c>
      <c r="G171" s="145">
        <f ca="1">'EO9904.1'!G176</f>
        <v>5.4430000000000005</v>
      </c>
      <c r="H171" s="145">
        <f ca="1">'EO9904.1'!J176</f>
        <v>2.35E-2</v>
      </c>
      <c r="I171" s="145">
        <f ca="1">'EO9904.1'!M176</f>
        <v>1.4999999999999999E-2</v>
      </c>
      <c r="K171" s="138">
        <f>IF($B171&lt;=EO9904.2!mthend,Inputs!K159,0)</f>
        <v>0</v>
      </c>
      <c r="L171" s="133">
        <f>IF($B171&lt;=EO9904.2!mthend,Inputs!L159,0)</f>
        <v>0</v>
      </c>
      <c r="M171" s="133">
        <f>IF($B171&lt;=EO9904.2!mthend,Inputs!M159,0)</f>
        <v>0</v>
      </c>
      <c r="N171" s="133">
        <f>IF($B171&lt;=EO9904.2!mthend,Inputs!N159,0)</f>
        <v>0</v>
      </c>
      <c r="O171" s="134">
        <v>0</v>
      </c>
      <c r="P171" s="134">
        <v>0</v>
      </c>
      <c r="Q171" s="134">
        <f ca="1">'EO9904.2'!M176-$Q$3</f>
        <v>7.4999999999999997E-3</v>
      </c>
      <c r="S171" s="138">
        <f>IF($B171&lt;=EO9904.3!mthend,Inputs!S159,0)</f>
        <v>0</v>
      </c>
      <c r="T171">
        <f>IF($B171&lt;=EO9904.3!mthend,Inputs!T159,0)</f>
        <v>0</v>
      </c>
      <c r="U171">
        <f>IF($B171&lt;=EO9904.3!mthend,Inputs!U159,0)</f>
        <v>0</v>
      </c>
      <c r="V171" s="133">
        <f>IF($B171&lt;=EO9904.3!mthend,Inputs!V159,0)</f>
        <v>0</v>
      </c>
      <c r="W171" s="134">
        <f ca="1">'EO9904.3'!G176+$W$3</f>
        <v>5.5230000000000006</v>
      </c>
      <c r="X171" s="134">
        <f ca="1">'EO9904.3'!J176+$X$3</f>
        <v>3.85E-2</v>
      </c>
      <c r="Y171" s="134">
        <v>0</v>
      </c>
      <c r="AA171" s="138">
        <f>IF($B171&lt;=EO9904.3!mthend,Inputs!AA159,0)</f>
        <v>0</v>
      </c>
      <c r="AB171">
        <f>IF($B171&lt;=EO9904.3!mthend,Inputs!AB159,0)</f>
        <v>0</v>
      </c>
      <c r="AC171">
        <f>IF($B171&lt;=EO9904.3!mthend,Inputs!AC159,0)</f>
        <v>0</v>
      </c>
      <c r="AD171" s="133">
        <f>IF($B171&lt;=EO9904.3!mthend,Inputs!AD159,0)</f>
        <v>0</v>
      </c>
      <c r="AE171" s="134">
        <f ca="1">'EO9904.M'!G176+$AE$3</f>
        <v>5.5230000000000006</v>
      </c>
      <c r="AF171" s="134">
        <f ca="1">'EO9904.M'!J176+$AF$3</f>
        <v>3.85E-2</v>
      </c>
      <c r="AG171" s="134">
        <v>0</v>
      </c>
    </row>
    <row r="172" spans="2:33">
      <c r="B172" s="88">
        <f>'EO9904.1'!A177</f>
        <v>42036</v>
      </c>
      <c r="C172" s="138">
        <f>IF($B172&lt;=Summary!$D$10,Inputs!C160,0)</f>
        <v>0</v>
      </c>
      <c r="D172" s="135">
        <f>IF($B172&lt;=Summary!$D$10,Inputs!D160,0)</f>
        <v>0</v>
      </c>
      <c r="E172" s="136">
        <f>IF($B172&lt;=Summary!$D$10,Inputs!E160,0)</f>
        <v>0</v>
      </c>
      <c r="F172" s="136">
        <f>IF($B172&lt;=Summary!$D$10,Inputs!F160,0)</f>
        <v>0</v>
      </c>
      <c r="G172" s="145">
        <f ca="1">'EO9904.1'!G177</f>
        <v>5.3230000000000004</v>
      </c>
      <c r="H172" s="145">
        <f ca="1">'EO9904.1'!J177</f>
        <v>2.35E-2</v>
      </c>
      <c r="I172" s="145">
        <f ca="1">'EO9904.1'!M177</f>
        <v>1.4999999999999999E-2</v>
      </c>
      <c r="K172" s="138">
        <f>IF($B172&lt;=EO9904.2!mthend,Inputs!K160,0)</f>
        <v>0</v>
      </c>
      <c r="L172" s="133">
        <f>IF($B172&lt;=EO9904.2!mthend,Inputs!L160,0)</f>
        <v>0</v>
      </c>
      <c r="M172" s="133">
        <f>IF($B172&lt;=EO9904.2!mthend,Inputs!M160,0)</f>
        <v>0</v>
      </c>
      <c r="N172" s="133">
        <f>IF($B172&lt;=EO9904.2!mthend,Inputs!N160,0)</f>
        <v>0</v>
      </c>
      <c r="O172" s="134">
        <v>0</v>
      </c>
      <c r="P172" s="134">
        <v>0</v>
      </c>
      <c r="Q172" s="134">
        <f ca="1">'EO9904.2'!M177-$Q$3</f>
        <v>7.4999999999999997E-3</v>
      </c>
      <c r="S172" s="138">
        <f>IF($B172&lt;=EO9904.3!mthend,Inputs!S160,0)</f>
        <v>0</v>
      </c>
      <c r="T172">
        <f>IF($B172&lt;=EO9904.3!mthend,Inputs!T160,0)</f>
        <v>0</v>
      </c>
      <c r="U172">
        <f>IF($B172&lt;=EO9904.3!mthend,Inputs!U160,0)</f>
        <v>0</v>
      </c>
      <c r="V172" s="133">
        <f>IF($B172&lt;=EO9904.3!mthend,Inputs!V160,0)</f>
        <v>0</v>
      </c>
      <c r="W172" s="134">
        <f ca="1">'EO9904.3'!G177+$W$3</f>
        <v>5.4030000000000005</v>
      </c>
      <c r="X172" s="134">
        <f ca="1">'EO9904.3'!J177+$X$3</f>
        <v>3.85E-2</v>
      </c>
      <c r="Y172" s="134">
        <v>0</v>
      </c>
      <c r="AA172" s="138">
        <f>IF($B172&lt;=EO9904.3!mthend,Inputs!AA160,0)</f>
        <v>0</v>
      </c>
      <c r="AB172">
        <f>IF($B172&lt;=EO9904.3!mthend,Inputs!AB160,0)</f>
        <v>0</v>
      </c>
      <c r="AC172">
        <f>IF($B172&lt;=EO9904.3!mthend,Inputs!AC160,0)</f>
        <v>0</v>
      </c>
      <c r="AD172" s="133">
        <f>IF($B172&lt;=EO9904.3!mthend,Inputs!AD160,0)</f>
        <v>0</v>
      </c>
      <c r="AE172" s="134">
        <f ca="1">'EO9904.M'!G177+$AE$3</f>
        <v>5.4030000000000005</v>
      </c>
      <c r="AF172" s="134">
        <f ca="1">'EO9904.M'!J177+$AF$3</f>
        <v>3.85E-2</v>
      </c>
      <c r="AG172" s="134">
        <v>0</v>
      </c>
    </row>
    <row r="173" spans="2:33">
      <c r="B173" s="88">
        <f>'EO9904.1'!A178</f>
        <v>42064</v>
      </c>
      <c r="C173" s="138">
        <f>IF($B173&lt;=Summary!$D$10,Inputs!C161,0)</f>
        <v>0</v>
      </c>
      <c r="D173" s="135">
        <f>IF($B173&lt;=Summary!$D$10,Inputs!D161,0)</f>
        <v>0</v>
      </c>
      <c r="E173" s="136">
        <f>IF($B173&lt;=Summary!$D$10,Inputs!E161,0)</f>
        <v>0</v>
      </c>
      <c r="F173" s="136">
        <f>IF($B173&lt;=Summary!$D$10,Inputs!F161,0)</f>
        <v>0</v>
      </c>
      <c r="G173" s="145">
        <f ca="1">'EO9904.1'!G178</f>
        <v>5.1980000000000004</v>
      </c>
      <c r="H173" s="145">
        <f ca="1">'EO9904.1'!J178</f>
        <v>2.35E-2</v>
      </c>
      <c r="I173" s="145">
        <f ca="1">'EO9904.1'!M178</f>
        <v>1.4999999999999999E-2</v>
      </c>
      <c r="K173" s="138">
        <f>IF($B173&lt;=EO9904.2!mthend,Inputs!K161,0)</f>
        <v>0</v>
      </c>
      <c r="L173" s="133">
        <f>IF($B173&lt;=EO9904.2!mthend,Inputs!L161,0)</f>
        <v>0</v>
      </c>
      <c r="M173" s="133">
        <f>IF($B173&lt;=EO9904.2!mthend,Inputs!M161,0)</f>
        <v>0</v>
      </c>
      <c r="N173" s="133">
        <f>IF($B173&lt;=EO9904.2!mthend,Inputs!N161,0)</f>
        <v>0</v>
      </c>
      <c r="O173" s="134">
        <v>0</v>
      </c>
      <c r="P173" s="134">
        <v>0</v>
      </c>
      <c r="Q173" s="134">
        <f ca="1">'EO9904.2'!M178-$Q$3</f>
        <v>7.4999999999999997E-3</v>
      </c>
      <c r="S173" s="138">
        <f>IF($B173&lt;=EO9904.3!mthend,Inputs!S161,0)</f>
        <v>0</v>
      </c>
      <c r="T173">
        <f>IF($B173&lt;=EO9904.3!mthend,Inputs!T161,0)</f>
        <v>0</v>
      </c>
      <c r="U173">
        <f>IF($B173&lt;=EO9904.3!mthend,Inputs!U161,0)</f>
        <v>0</v>
      </c>
      <c r="V173" s="133">
        <f>IF($B173&lt;=EO9904.3!mthend,Inputs!V161,0)</f>
        <v>0</v>
      </c>
      <c r="W173" s="134">
        <f ca="1">'EO9904.3'!G178+$W$3</f>
        <v>5.2780000000000005</v>
      </c>
      <c r="X173" s="134">
        <f ca="1">'EO9904.3'!J178+$X$3</f>
        <v>3.85E-2</v>
      </c>
      <c r="Y173" s="134">
        <v>0</v>
      </c>
      <c r="AA173" s="138">
        <f>IF($B173&lt;=EO9904.3!mthend,Inputs!AA161,0)</f>
        <v>0</v>
      </c>
      <c r="AB173">
        <f>IF($B173&lt;=EO9904.3!mthend,Inputs!AB161,0)</f>
        <v>0</v>
      </c>
      <c r="AC173">
        <f>IF($B173&lt;=EO9904.3!mthend,Inputs!AC161,0)</f>
        <v>0</v>
      </c>
      <c r="AD173" s="133">
        <f>IF($B173&lt;=EO9904.3!mthend,Inputs!AD161,0)</f>
        <v>0</v>
      </c>
      <c r="AE173" s="134">
        <f ca="1">'EO9904.M'!G178+$AE$3</f>
        <v>5.2780000000000005</v>
      </c>
      <c r="AF173" s="134">
        <f ca="1">'EO9904.M'!J178+$AF$3</f>
        <v>3.85E-2</v>
      </c>
      <c r="AG173" s="134">
        <v>0</v>
      </c>
    </row>
    <row r="174" spans="2:33">
      <c r="B174" s="88">
        <f>'EO9904.1'!A179</f>
        <v>42095</v>
      </c>
      <c r="C174" s="138">
        <f>IF($B174&lt;=Summary!$D$10,Inputs!C162,0)</f>
        <v>0</v>
      </c>
      <c r="D174" s="135">
        <f>IF($B174&lt;=Summary!$D$10,Inputs!D162,0)</f>
        <v>0</v>
      </c>
      <c r="E174" s="136">
        <f>IF($B174&lt;=Summary!$D$10,Inputs!E162,0)</f>
        <v>0</v>
      </c>
      <c r="F174" s="136">
        <f>IF($B174&lt;=Summary!$D$10,Inputs!F162,0)</f>
        <v>0</v>
      </c>
      <c r="G174" s="145">
        <f ca="1">'EO9904.1'!G179</f>
        <v>5.0680000000000005</v>
      </c>
      <c r="H174" s="145">
        <f ca="1">'EO9904.1'!J179</f>
        <v>1.3000000000000001E-2</v>
      </c>
      <c r="I174" s="145">
        <f ca="1">'EO9904.1'!M179</f>
        <v>0.01</v>
      </c>
      <c r="K174" s="138">
        <f>IF($B174&lt;=EO9904.2!mthend,Inputs!K162,0)</f>
        <v>0</v>
      </c>
      <c r="L174" s="133">
        <f>IF($B174&lt;=EO9904.2!mthend,Inputs!L162,0)</f>
        <v>0</v>
      </c>
      <c r="M174" s="133">
        <f>IF($B174&lt;=EO9904.2!mthend,Inputs!M162,0)</f>
        <v>0</v>
      </c>
      <c r="N174" s="133">
        <f>IF($B174&lt;=EO9904.2!mthend,Inputs!N162,0)</f>
        <v>0</v>
      </c>
      <c r="O174" s="134">
        <v>0</v>
      </c>
      <c r="P174" s="134">
        <v>0</v>
      </c>
      <c r="Q174" s="134">
        <f ca="1">'EO9904.2'!M179-$Q$3</f>
        <v>2.5000000000000005E-3</v>
      </c>
      <c r="S174" s="138">
        <f>IF($B174&lt;=EO9904.3!mthend,Inputs!S162,0)</f>
        <v>0</v>
      </c>
      <c r="T174">
        <f>IF($B174&lt;=EO9904.3!mthend,Inputs!T162,0)</f>
        <v>0</v>
      </c>
      <c r="U174">
        <f>IF($B174&lt;=EO9904.3!mthend,Inputs!U162,0)</f>
        <v>0</v>
      </c>
      <c r="V174" s="133">
        <f>IF($B174&lt;=EO9904.3!mthend,Inputs!V162,0)</f>
        <v>0</v>
      </c>
      <c r="W174" s="134">
        <f ca="1">'EO9904.3'!G179+$W$3</f>
        <v>5.1480000000000006</v>
      </c>
      <c r="X174" s="134">
        <f ca="1">'EO9904.3'!J179+$X$3</f>
        <v>2.8000000000000001E-2</v>
      </c>
      <c r="Y174" s="134">
        <v>0</v>
      </c>
      <c r="AA174" s="138">
        <f>IF($B174&lt;=EO9904.3!mthend,Inputs!AA162,0)</f>
        <v>0</v>
      </c>
      <c r="AB174">
        <f>IF($B174&lt;=EO9904.3!mthend,Inputs!AB162,0)</f>
        <v>0</v>
      </c>
      <c r="AC174">
        <f>IF($B174&lt;=EO9904.3!mthend,Inputs!AC162,0)</f>
        <v>0</v>
      </c>
      <c r="AD174" s="133">
        <f>IF($B174&lt;=EO9904.3!mthend,Inputs!AD162,0)</f>
        <v>0</v>
      </c>
      <c r="AE174" s="134">
        <f ca="1">'EO9904.M'!G179+$AE$3</f>
        <v>5.1480000000000006</v>
      </c>
      <c r="AF174" s="134">
        <f ca="1">'EO9904.M'!J179+$AF$3</f>
        <v>2.8000000000000001E-2</v>
      </c>
      <c r="AG174" s="134">
        <v>0</v>
      </c>
    </row>
    <row r="175" spans="2:33">
      <c r="B175" s="88">
        <f>'EO9904.1'!A180</f>
        <v>42125</v>
      </c>
      <c r="C175" s="138">
        <f>IF($B175&lt;=Summary!$D$10,Inputs!C163,0)</f>
        <v>0</v>
      </c>
      <c r="D175" s="135">
        <f>IF($B175&lt;=Summary!$D$10,Inputs!D163,0)</f>
        <v>0</v>
      </c>
      <c r="E175" s="136">
        <f>IF($B175&lt;=Summary!$D$10,Inputs!E163,0)</f>
        <v>0</v>
      </c>
      <c r="F175" s="136">
        <f>IF($B175&lt;=Summary!$D$10,Inputs!F163,0)</f>
        <v>0</v>
      </c>
      <c r="G175" s="145">
        <f ca="1">'EO9904.1'!G180</f>
        <v>5.0579999999999998</v>
      </c>
      <c r="H175" s="145">
        <f ca="1">'EO9904.1'!J180</f>
        <v>1.3000000000000001E-2</v>
      </c>
      <c r="I175" s="145">
        <f ca="1">'EO9904.1'!M180</f>
        <v>0.01</v>
      </c>
      <c r="K175" s="138">
        <f>IF($B175&lt;=EO9904.2!mthend,Inputs!K163,0)</f>
        <v>0</v>
      </c>
      <c r="L175" s="133">
        <f>IF($B175&lt;=EO9904.2!mthend,Inputs!L163,0)</f>
        <v>0</v>
      </c>
      <c r="M175" s="133">
        <f>IF($B175&lt;=EO9904.2!mthend,Inputs!M163,0)</f>
        <v>0</v>
      </c>
      <c r="N175" s="133">
        <f>IF($B175&lt;=EO9904.2!mthend,Inputs!N163,0)</f>
        <v>0</v>
      </c>
      <c r="O175" s="134">
        <v>0</v>
      </c>
      <c r="P175" s="134">
        <v>0</v>
      </c>
      <c r="Q175" s="134">
        <f ca="1">'EO9904.2'!M180-$Q$3</f>
        <v>2.5000000000000005E-3</v>
      </c>
      <c r="S175" s="138">
        <f>IF($B175&lt;=EO9904.3!mthend,Inputs!S163,0)</f>
        <v>0</v>
      </c>
      <c r="T175">
        <f>IF($B175&lt;=EO9904.3!mthend,Inputs!T163,0)</f>
        <v>0</v>
      </c>
      <c r="U175">
        <f>IF($B175&lt;=EO9904.3!mthend,Inputs!U163,0)</f>
        <v>0</v>
      </c>
      <c r="V175" s="133">
        <f>IF($B175&lt;=EO9904.3!mthend,Inputs!V163,0)</f>
        <v>0</v>
      </c>
      <c r="W175" s="134">
        <f ca="1">'EO9904.3'!G180+$W$3</f>
        <v>5.1379999999999999</v>
      </c>
      <c r="X175" s="134">
        <f ca="1">'EO9904.3'!J180+$X$3</f>
        <v>2.8000000000000001E-2</v>
      </c>
      <c r="Y175" s="134">
        <v>0</v>
      </c>
      <c r="AA175" s="138">
        <f>IF($B175&lt;=EO9904.3!mthend,Inputs!AA163,0)</f>
        <v>0</v>
      </c>
      <c r="AB175">
        <f>IF($B175&lt;=EO9904.3!mthend,Inputs!AB163,0)</f>
        <v>0</v>
      </c>
      <c r="AC175">
        <f>IF($B175&lt;=EO9904.3!mthend,Inputs!AC163,0)</f>
        <v>0</v>
      </c>
      <c r="AD175" s="133">
        <f>IF($B175&lt;=EO9904.3!mthend,Inputs!AD163,0)</f>
        <v>0</v>
      </c>
      <c r="AE175" s="134">
        <f ca="1">'EO9904.M'!G180+$AE$3</f>
        <v>5.1379999999999999</v>
      </c>
      <c r="AF175" s="134">
        <f ca="1">'EO9904.M'!J180+$AF$3</f>
        <v>2.8000000000000001E-2</v>
      </c>
      <c r="AG175" s="134">
        <v>0</v>
      </c>
    </row>
    <row r="176" spans="2:33">
      <c r="B176" s="88">
        <f>'EO9904.1'!A181</f>
        <v>42156</v>
      </c>
      <c r="C176" s="138">
        <f>IF($B176&lt;=Summary!$D$10,Inputs!C164,0)</f>
        <v>0</v>
      </c>
      <c r="D176" s="135">
        <f>IF($B176&lt;=Summary!$D$10,Inputs!D164,0)</f>
        <v>0</v>
      </c>
      <c r="E176" s="136">
        <f>IF($B176&lt;=Summary!$D$10,Inputs!E164,0)</f>
        <v>0</v>
      </c>
      <c r="F176" s="136">
        <f>IF($B176&lt;=Summary!$D$10,Inputs!F164,0)</f>
        <v>0</v>
      </c>
      <c r="G176" s="145">
        <f ca="1">'EO9904.1'!G181</f>
        <v>5.0780000000000003</v>
      </c>
      <c r="H176" s="145">
        <f ca="1">'EO9904.1'!J181</f>
        <v>1.3000000000000001E-2</v>
      </c>
      <c r="I176" s="145">
        <f ca="1">'EO9904.1'!M181</f>
        <v>0.01</v>
      </c>
      <c r="K176" s="138">
        <f>IF($B176&lt;=EO9904.2!mthend,Inputs!K164,0)</f>
        <v>0</v>
      </c>
      <c r="L176" s="133">
        <f>IF($B176&lt;=EO9904.2!mthend,Inputs!L164,0)</f>
        <v>0</v>
      </c>
      <c r="M176" s="133">
        <f>IF($B176&lt;=EO9904.2!mthend,Inputs!M164,0)</f>
        <v>0</v>
      </c>
      <c r="N176" s="133">
        <f>IF($B176&lt;=EO9904.2!mthend,Inputs!N164,0)</f>
        <v>0</v>
      </c>
      <c r="O176" s="134">
        <v>0</v>
      </c>
      <c r="P176" s="134">
        <v>0</v>
      </c>
      <c r="Q176" s="134">
        <f ca="1">'EO9904.2'!M181-$Q$3</f>
        <v>2.5000000000000005E-3</v>
      </c>
      <c r="S176" s="138">
        <f>IF($B176&lt;=EO9904.3!mthend,Inputs!S164,0)</f>
        <v>0</v>
      </c>
      <c r="T176">
        <f>IF($B176&lt;=EO9904.3!mthend,Inputs!T164,0)</f>
        <v>0</v>
      </c>
      <c r="U176">
        <f>IF($B176&lt;=EO9904.3!mthend,Inputs!U164,0)</f>
        <v>0</v>
      </c>
      <c r="V176" s="133">
        <f>IF($B176&lt;=EO9904.3!mthend,Inputs!V164,0)</f>
        <v>0</v>
      </c>
      <c r="W176" s="134">
        <f ca="1">'EO9904.3'!G181+$W$3</f>
        <v>5.1580000000000004</v>
      </c>
      <c r="X176" s="134">
        <f ca="1">'EO9904.3'!J181+$X$3</f>
        <v>2.8000000000000001E-2</v>
      </c>
      <c r="Y176" s="134">
        <v>0</v>
      </c>
      <c r="AA176" s="138">
        <f>IF($B176&lt;=EO9904.3!mthend,Inputs!AA164,0)</f>
        <v>0</v>
      </c>
      <c r="AB176">
        <f>IF($B176&lt;=EO9904.3!mthend,Inputs!AB164,0)</f>
        <v>0</v>
      </c>
      <c r="AC176">
        <f>IF($B176&lt;=EO9904.3!mthend,Inputs!AC164,0)</f>
        <v>0</v>
      </c>
      <c r="AD176" s="133">
        <f>IF($B176&lt;=EO9904.3!mthend,Inputs!AD164,0)</f>
        <v>0</v>
      </c>
      <c r="AE176" s="134">
        <f ca="1">'EO9904.M'!G181+$AE$3</f>
        <v>5.1580000000000004</v>
      </c>
      <c r="AF176" s="134">
        <f ca="1">'EO9904.M'!J181+$AF$3</f>
        <v>2.8000000000000001E-2</v>
      </c>
      <c r="AG176" s="134">
        <v>0</v>
      </c>
    </row>
    <row r="177" spans="2:33">
      <c r="B177" s="88">
        <f>'EO9904.1'!A182</f>
        <v>42186</v>
      </c>
      <c r="C177" s="138">
        <f>IF($B177&lt;=Summary!$D$10,Inputs!C165,0)</f>
        <v>0</v>
      </c>
      <c r="D177" s="135">
        <f>IF($B177&lt;=Summary!$D$10,Inputs!D165,0)</f>
        <v>0</v>
      </c>
      <c r="E177" s="136">
        <f>IF($B177&lt;=Summary!$D$10,Inputs!E165,0)</f>
        <v>0</v>
      </c>
      <c r="F177" s="136">
        <f>IF($B177&lt;=Summary!$D$10,Inputs!F165,0)</f>
        <v>0</v>
      </c>
      <c r="G177" s="145">
        <f ca="1">'EO9904.1'!G182</f>
        <v>5.0990000000000002</v>
      </c>
      <c r="H177" s="145">
        <f ca="1">'EO9904.1'!J182</f>
        <v>1.3000000000000001E-2</v>
      </c>
      <c r="I177" s="145">
        <f ca="1">'EO9904.1'!M182</f>
        <v>0.01</v>
      </c>
      <c r="K177" s="138">
        <f>IF($B177&lt;=EO9904.2!mthend,Inputs!K165,0)</f>
        <v>0</v>
      </c>
      <c r="L177" s="133">
        <f>IF($B177&lt;=EO9904.2!mthend,Inputs!L165,0)</f>
        <v>0</v>
      </c>
      <c r="M177" s="133">
        <f>IF($B177&lt;=EO9904.2!mthend,Inputs!M165,0)</f>
        <v>0</v>
      </c>
      <c r="N177" s="133">
        <f>IF($B177&lt;=EO9904.2!mthend,Inputs!N165,0)</f>
        <v>0</v>
      </c>
      <c r="O177" s="134">
        <v>0</v>
      </c>
      <c r="P177" s="134">
        <v>0</v>
      </c>
      <c r="Q177" s="134">
        <f ca="1">'EO9904.2'!M182-$Q$3</f>
        <v>2.5000000000000005E-3</v>
      </c>
      <c r="S177" s="138">
        <f>IF($B177&lt;=EO9904.3!mthend,Inputs!S165,0)</f>
        <v>0</v>
      </c>
      <c r="T177">
        <f>IF($B177&lt;=EO9904.3!mthend,Inputs!T165,0)</f>
        <v>0</v>
      </c>
      <c r="U177">
        <f>IF($B177&lt;=EO9904.3!mthend,Inputs!U165,0)</f>
        <v>0</v>
      </c>
      <c r="V177" s="133">
        <f>IF($B177&lt;=EO9904.3!mthend,Inputs!V165,0)</f>
        <v>0</v>
      </c>
      <c r="W177" s="134">
        <f ca="1">'EO9904.3'!G182+$W$3</f>
        <v>5.1790000000000003</v>
      </c>
      <c r="X177" s="134">
        <f ca="1">'EO9904.3'!J182+$X$3</f>
        <v>2.8000000000000001E-2</v>
      </c>
      <c r="Y177" s="134">
        <v>0</v>
      </c>
      <c r="AA177" s="138">
        <f>IF($B177&lt;=EO9904.3!mthend,Inputs!AA165,0)</f>
        <v>0</v>
      </c>
      <c r="AB177">
        <f>IF($B177&lt;=EO9904.3!mthend,Inputs!AB165,0)</f>
        <v>0</v>
      </c>
      <c r="AC177">
        <f>IF($B177&lt;=EO9904.3!mthend,Inputs!AC165,0)</f>
        <v>0</v>
      </c>
      <c r="AD177" s="133">
        <f>IF($B177&lt;=EO9904.3!mthend,Inputs!AD165,0)</f>
        <v>0</v>
      </c>
      <c r="AE177" s="134">
        <f ca="1">'EO9904.M'!G182+$AE$3</f>
        <v>5.1790000000000003</v>
      </c>
      <c r="AF177" s="134">
        <f ca="1">'EO9904.M'!J182+$AF$3</f>
        <v>2.8000000000000001E-2</v>
      </c>
      <c r="AG177" s="134">
        <v>0</v>
      </c>
    </row>
    <row r="178" spans="2:33">
      <c r="B178" s="88">
        <f>'EO9904.1'!A183</f>
        <v>42217</v>
      </c>
      <c r="C178" s="138">
        <f>IF($B178&lt;=Summary!$D$10,Inputs!C166,0)</f>
        <v>0</v>
      </c>
      <c r="D178" s="135">
        <f>IF($B178&lt;=Summary!$D$10,Inputs!D166,0)</f>
        <v>0</v>
      </c>
      <c r="E178" s="136">
        <f>IF($B178&lt;=Summary!$D$10,Inputs!E166,0)</f>
        <v>0</v>
      </c>
      <c r="F178" s="136">
        <f>IF($B178&lt;=Summary!$D$10,Inputs!F166,0)</f>
        <v>0</v>
      </c>
      <c r="G178" s="145">
        <f ca="1">'EO9904.1'!G183</f>
        <v>5.1230000000000002</v>
      </c>
      <c r="H178" s="145">
        <f ca="1">'EO9904.1'!J183</f>
        <v>1.3000000000000001E-2</v>
      </c>
      <c r="I178" s="145">
        <f ca="1">'EO9904.1'!M183</f>
        <v>0.01</v>
      </c>
      <c r="K178" s="138">
        <f>IF($B178&lt;=EO9904.2!mthend,Inputs!K166,0)</f>
        <v>0</v>
      </c>
      <c r="L178" s="133">
        <f>IF($B178&lt;=EO9904.2!mthend,Inputs!L166,0)</f>
        <v>0</v>
      </c>
      <c r="M178" s="133">
        <f>IF($B178&lt;=EO9904.2!mthend,Inputs!M166,0)</f>
        <v>0</v>
      </c>
      <c r="N178" s="133">
        <f>IF($B178&lt;=EO9904.2!mthend,Inputs!N166,0)</f>
        <v>0</v>
      </c>
      <c r="O178" s="134">
        <v>0</v>
      </c>
      <c r="P178" s="134">
        <v>0</v>
      </c>
      <c r="Q178" s="134">
        <f ca="1">'EO9904.2'!M183-$Q$3</f>
        <v>2.5000000000000005E-3</v>
      </c>
      <c r="S178" s="138">
        <f>IF($B178&lt;=EO9904.3!mthend,Inputs!S166,0)</f>
        <v>0</v>
      </c>
      <c r="T178">
        <f>IF($B178&lt;=EO9904.3!mthend,Inputs!T166,0)</f>
        <v>0</v>
      </c>
      <c r="U178">
        <f>IF($B178&lt;=EO9904.3!mthend,Inputs!U166,0)</f>
        <v>0</v>
      </c>
      <c r="V178" s="133">
        <f>IF($B178&lt;=EO9904.3!mthend,Inputs!V166,0)</f>
        <v>0</v>
      </c>
      <c r="W178" s="134">
        <f ca="1">'EO9904.3'!G183+$W$3</f>
        <v>5.2030000000000003</v>
      </c>
      <c r="X178" s="134">
        <f ca="1">'EO9904.3'!J183+$X$3</f>
        <v>2.8000000000000001E-2</v>
      </c>
      <c r="Y178" s="134">
        <v>0</v>
      </c>
      <c r="AA178" s="138">
        <f>IF($B178&lt;=EO9904.3!mthend,Inputs!AA166,0)</f>
        <v>0</v>
      </c>
      <c r="AB178">
        <f>IF($B178&lt;=EO9904.3!mthend,Inputs!AB166,0)</f>
        <v>0</v>
      </c>
      <c r="AC178">
        <f>IF($B178&lt;=EO9904.3!mthend,Inputs!AC166,0)</f>
        <v>0</v>
      </c>
      <c r="AD178" s="133">
        <f>IF($B178&lt;=EO9904.3!mthend,Inputs!AD166,0)</f>
        <v>0</v>
      </c>
      <c r="AE178" s="134">
        <f ca="1">'EO9904.M'!G183+$AE$3</f>
        <v>5.2030000000000003</v>
      </c>
      <c r="AF178" s="134">
        <f ca="1">'EO9904.M'!J183+$AF$3</f>
        <v>2.8000000000000001E-2</v>
      </c>
      <c r="AG178" s="134">
        <v>0</v>
      </c>
    </row>
    <row r="179" spans="2:33">
      <c r="B179" s="88">
        <f>'EO9904.1'!A184</f>
        <v>42248</v>
      </c>
      <c r="C179" s="138">
        <f>IF($B179&lt;=Summary!$D$10,Inputs!C167,0)</f>
        <v>0</v>
      </c>
      <c r="D179" s="135">
        <f>IF($B179&lt;=Summary!$D$10,Inputs!D167,0)</f>
        <v>0</v>
      </c>
      <c r="E179" s="136">
        <f>IF($B179&lt;=Summary!$D$10,Inputs!E167,0)</f>
        <v>0</v>
      </c>
      <c r="F179" s="136">
        <f>IF($B179&lt;=Summary!$D$10,Inputs!F167,0)</f>
        <v>0</v>
      </c>
      <c r="G179" s="145">
        <f ca="1">'EO9904.1'!G184</f>
        <v>5.133</v>
      </c>
      <c r="H179" s="145">
        <f ca="1">'EO9904.1'!J184</f>
        <v>1.3000000000000001E-2</v>
      </c>
      <c r="I179" s="145">
        <f ca="1">'EO9904.1'!M184</f>
        <v>0.01</v>
      </c>
      <c r="K179" s="138">
        <f>IF($B179&lt;=EO9904.2!mthend,Inputs!K167,0)</f>
        <v>0</v>
      </c>
      <c r="L179" s="133">
        <f>IF($B179&lt;=EO9904.2!mthend,Inputs!L167,0)</f>
        <v>0</v>
      </c>
      <c r="M179" s="133">
        <f>IF($B179&lt;=EO9904.2!mthend,Inputs!M167,0)</f>
        <v>0</v>
      </c>
      <c r="N179" s="133">
        <f>IF($B179&lt;=EO9904.2!mthend,Inputs!N167,0)</f>
        <v>0</v>
      </c>
      <c r="O179" s="134">
        <v>0</v>
      </c>
      <c r="P179" s="134">
        <v>0</v>
      </c>
      <c r="Q179" s="134">
        <f ca="1">'EO9904.2'!M184-$Q$3</f>
        <v>2.5000000000000005E-3</v>
      </c>
      <c r="S179" s="138">
        <f>IF($B179&lt;=EO9904.3!mthend,Inputs!S167,0)</f>
        <v>0</v>
      </c>
      <c r="T179">
        <f>IF($B179&lt;=EO9904.3!mthend,Inputs!T167,0)</f>
        <v>0</v>
      </c>
      <c r="U179">
        <f>IF($B179&lt;=EO9904.3!mthend,Inputs!U167,0)</f>
        <v>0</v>
      </c>
      <c r="V179" s="133">
        <f>IF($B179&lt;=EO9904.3!mthend,Inputs!V167,0)</f>
        <v>0</v>
      </c>
      <c r="W179" s="134">
        <f ca="1">'EO9904.3'!G184+$W$3</f>
        <v>5.2130000000000001</v>
      </c>
      <c r="X179" s="134">
        <f ca="1">'EO9904.3'!J184+$X$3</f>
        <v>2.8000000000000001E-2</v>
      </c>
      <c r="Y179" s="134">
        <v>0</v>
      </c>
      <c r="AA179" s="138">
        <f>IF($B179&lt;=EO9904.3!mthend,Inputs!AA167,0)</f>
        <v>0</v>
      </c>
      <c r="AB179">
        <f>IF($B179&lt;=EO9904.3!mthend,Inputs!AB167,0)</f>
        <v>0</v>
      </c>
      <c r="AC179">
        <f>IF($B179&lt;=EO9904.3!mthend,Inputs!AC167,0)</f>
        <v>0</v>
      </c>
      <c r="AD179" s="133">
        <f>IF($B179&lt;=EO9904.3!mthend,Inputs!AD167,0)</f>
        <v>0</v>
      </c>
      <c r="AE179" s="134">
        <f ca="1">'EO9904.M'!G184+$AE$3</f>
        <v>5.2130000000000001</v>
      </c>
      <c r="AF179" s="134">
        <f ca="1">'EO9904.M'!J184+$AF$3</f>
        <v>2.8000000000000001E-2</v>
      </c>
      <c r="AG179" s="134">
        <v>0</v>
      </c>
    </row>
    <row r="180" spans="2:33">
      <c r="B180" s="88">
        <f>'EO9904.1'!A185</f>
        <v>42278</v>
      </c>
      <c r="C180" s="138">
        <f>IF($B180&lt;=Summary!$D$10,Inputs!C168,0)</f>
        <v>0</v>
      </c>
      <c r="D180" s="135">
        <f>IF($B180&lt;=Summary!$D$10,Inputs!D168,0)</f>
        <v>0</v>
      </c>
      <c r="E180" s="136">
        <f>IF($B180&lt;=Summary!$D$10,Inputs!E168,0)</f>
        <v>0</v>
      </c>
      <c r="F180" s="136">
        <f>IF($B180&lt;=Summary!$D$10,Inputs!F168,0)</f>
        <v>0</v>
      </c>
      <c r="G180" s="145">
        <f ca="1">'EO9904.1'!G185</f>
        <v>5.1630000000000003</v>
      </c>
      <c r="H180" s="145">
        <f ca="1">'EO9904.1'!J185</f>
        <v>1.3000000000000001E-2</v>
      </c>
      <c r="I180" s="145">
        <f ca="1">'EO9904.1'!M185</f>
        <v>0.01</v>
      </c>
      <c r="K180" s="138">
        <f>IF($B180&lt;=EO9904.2!mthend,Inputs!K168,0)</f>
        <v>0</v>
      </c>
      <c r="L180" s="133">
        <f>IF($B180&lt;=EO9904.2!mthend,Inputs!L168,0)</f>
        <v>0</v>
      </c>
      <c r="M180" s="133">
        <f>IF($B180&lt;=EO9904.2!mthend,Inputs!M168,0)</f>
        <v>0</v>
      </c>
      <c r="N180" s="133">
        <f>IF($B180&lt;=EO9904.2!mthend,Inputs!N168,0)</f>
        <v>0</v>
      </c>
      <c r="O180" s="134">
        <v>0</v>
      </c>
      <c r="P180" s="134">
        <v>0</v>
      </c>
      <c r="Q180" s="134">
        <f ca="1">'EO9904.2'!M185-$Q$3</f>
        <v>2.5000000000000005E-3</v>
      </c>
      <c r="S180" s="138">
        <f>IF($B180&lt;=EO9904.3!mthend,Inputs!S168,0)</f>
        <v>0</v>
      </c>
      <c r="T180">
        <f>IF($B180&lt;=EO9904.3!mthend,Inputs!T168,0)</f>
        <v>0</v>
      </c>
      <c r="U180">
        <f>IF($B180&lt;=EO9904.3!mthend,Inputs!U168,0)</f>
        <v>0</v>
      </c>
      <c r="V180" s="133">
        <f>IF($B180&lt;=EO9904.3!mthend,Inputs!V168,0)</f>
        <v>0</v>
      </c>
      <c r="W180" s="134">
        <f ca="1">'EO9904.3'!G185+$W$3</f>
        <v>5.2430000000000003</v>
      </c>
      <c r="X180" s="134">
        <f ca="1">'EO9904.3'!J185+$X$3</f>
        <v>2.8000000000000001E-2</v>
      </c>
      <c r="Y180" s="134">
        <v>0</v>
      </c>
      <c r="AA180" s="138">
        <f>IF($B180&lt;=EO9904.3!mthend,Inputs!AA168,0)</f>
        <v>0</v>
      </c>
      <c r="AB180">
        <f>IF($B180&lt;=EO9904.3!mthend,Inputs!AB168,0)</f>
        <v>0</v>
      </c>
      <c r="AC180">
        <f>IF($B180&lt;=EO9904.3!mthend,Inputs!AC168,0)</f>
        <v>0</v>
      </c>
      <c r="AD180" s="133">
        <f>IF($B180&lt;=EO9904.3!mthend,Inputs!AD168,0)</f>
        <v>0</v>
      </c>
      <c r="AE180" s="134">
        <f ca="1">'EO9904.M'!G185+$AE$3</f>
        <v>5.2430000000000003</v>
      </c>
      <c r="AF180" s="134">
        <f ca="1">'EO9904.M'!J185+$AF$3</f>
        <v>2.8000000000000001E-2</v>
      </c>
      <c r="AG180" s="134">
        <v>0</v>
      </c>
    </row>
    <row r="181" spans="2:33">
      <c r="B181" s="88">
        <f>'EO9904.1'!A186</f>
        <v>42309</v>
      </c>
      <c r="C181" s="138">
        <f>IF($B181&lt;=Summary!$D$10,Inputs!C169,0)</f>
        <v>0</v>
      </c>
      <c r="D181" s="135">
        <f>IF($B181&lt;=Summary!$D$10,Inputs!D169,0)</f>
        <v>0</v>
      </c>
      <c r="E181" s="136">
        <f>IF($B181&lt;=Summary!$D$10,Inputs!E169,0)</f>
        <v>0</v>
      </c>
      <c r="F181" s="136">
        <f>IF($B181&lt;=Summary!$D$10,Inputs!F169,0)</f>
        <v>0</v>
      </c>
      <c r="G181" s="145">
        <f ca="1">'EO9904.1'!G186</f>
        <v>5.3029999999999999</v>
      </c>
      <c r="H181" s="145">
        <f ca="1">'EO9904.1'!J186</f>
        <v>2.35E-2</v>
      </c>
      <c r="I181" s="145">
        <f ca="1">'EO9904.1'!M186</f>
        <v>1.4999999999999999E-2</v>
      </c>
      <c r="K181" s="138">
        <f>IF($B181&lt;=EO9904.2!mthend,Inputs!K169,0)</f>
        <v>0</v>
      </c>
      <c r="L181" s="133">
        <f>IF($B181&lt;=EO9904.2!mthend,Inputs!L169,0)</f>
        <v>0</v>
      </c>
      <c r="M181" s="133">
        <f>IF($B181&lt;=EO9904.2!mthend,Inputs!M169,0)</f>
        <v>0</v>
      </c>
      <c r="N181" s="133">
        <f>IF($B181&lt;=EO9904.2!mthend,Inputs!N169,0)</f>
        <v>0</v>
      </c>
      <c r="O181" s="134">
        <v>0</v>
      </c>
      <c r="P181" s="134">
        <v>0</v>
      </c>
      <c r="Q181" s="134">
        <f ca="1">'EO9904.2'!M186-$Q$3</f>
        <v>7.4999999999999997E-3</v>
      </c>
      <c r="S181" s="138">
        <f>IF($B181&lt;=EO9904.3!mthend,Inputs!S169,0)</f>
        <v>0</v>
      </c>
      <c r="T181">
        <f>IF($B181&lt;=EO9904.3!mthend,Inputs!T169,0)</f>
        <v>0</v>
      </c>
      <c r="U181">
        <f>IF($B181&lt;=EO9904.3!mthend,Inputs!U169,0)</f>
        <v>0</v>
      </c>
      <c r="V181" s="133">
        <f>IF($B181&lt;=EO9904.3!mthend,Inputs!V169,0)</f>
        <v>0</v>
      </c>
      <c r="W181" s="134">
        <f ca="1">'EO9904.3'!G186+$W$3</f>
        <v>5.383</v>
      </c>
      <c r="X181" s="134">
        <f ca="1">'EO9904.3'!J186+$X$3</f>
        <v>3.85E-2</v>
      </c>
      <c r="Y181" s="134">
        <v>0</v>
      </c>
      <c r="AA181" s="138">
        <f>IF($B181&lt;=EO9904.3!mthend,Inputs!AA169,0)</f>
        <v>0</v>
      </c>
      <c r="AB181">
        <f>IF($B181&lt;=EO9904.3!mthend,Inputs!AB169,0)</f>
        <v>0</v>
      </c>
      <c r="AC181">
        <f>IF($B181&lt;=EO9904.3!mthend,Inputs!AC169,0)</f>
        <v>0</v>
      </c>
      <c r="AD181" s="133">
        <f>IF($B181&lt;=EO9904.3!mthend,Inputs!AD169,0)</f>
        <v>0</v>
      </c>
      <c r="AE181" s="134">
        <f ca="1">'EO9904.M'!G186+$AE$3</f>
        <v>5.383</v>
      </c>
      <c r="AF181" s="134">
        <f ca="1">'EO9904.M'!J186+$AF$3</f>
        <v>3.85E-2</v>
      </c>
      <c r="AG181" s="134">
        <v>0</v>
      </c>
    </row>
    <row r="182" spans="2:33">
      <c r="B182" s="88">
        <f>'EO9904.1'!A187</f>
        <v>42339</v>
      </c>
      <c r="C182" s="138">
        <f>IF($B182&lt;=Summary!$D$10,Inputs!C170,0)</f>
        <v>0</v>
      </c>
      <c r="D182" s="135">
        <f>IF($B182&lt;=Summary!$D$10,Inputs!D170,0)</f>
        <v>0</v>
      </c>
      <c r="E182" s="136">
        <f>IF($B182&lt;=Summary!$D$10,Inputs!E170,0)</f>
        <v>0</v>
      </c>
      <c r="F182" s="136">
        <f>IF($B182&lt;=Summary!$D$10,Inputs!F170,0)</f>
        <v>0</v>
      </c>
      <c r="G182" s="145">
        <f ca="1">'EO9904.1'!G187</f>
        <v>5.4430000000000005</v>
      </c>
      <c r="H182" s="145">
        <f ca="1">'EO9904.1'!J187</f>
        <v>2.35E-2</v>
      </c>
      <c r="I182" s="145">
        <f ca="1">'EO9904.1'!M187</f>
        <v>1.4999999999999999E-2</v>
      </c>
      <c r="K182" s="138">
        <f>IF($B182&lt;=EO9904.2!mthend,Inputs!K170,0)</f>
        <v>0</v>
      </c>
      <c r="L182" s="133">
        <f>IF($B182&lt;=EO9904.2!mthend,Inputs!L170,0)</f>
        <v>0</v>
      </c>
      <c r="M182" s="133">
        <f>IF($B182&lt;=EO9904.2!mthend,Inputs!M170,0)</f>
        <v>0</v>
      </c>
      <c r="N182" s="133">
        <f>IF($B182&lt;=EO9904.2!mthend,Inputs!N170,0)</f>
        <v>0</v>
      </c>
      <c r="O182" s="134">
        <v>0</v>
      </c>
      <c r="P182" s="134">
        <v>0</v>
      </c>
      <c r="Q182" s="134">
        <f ca="1">'EO9904.2'!M187-$Q$3</f>
        <v>7.4999999999999997E-3</v>
      </c>
      <c r="S182" s="138">
        <f>IF($B182&lt;=EO9904.3!mthend,Inputs!S170,0)</f>
        <v>0</v>
      </c>
      <c r="T182">
        <f>IF($B182&lt;=EO9904.3!mthend,Inputs!T170,0)</f>
        <v>0</v>
      </c>
      <c r="U182">
        <f>IF($B182&lt;=EO9904.3!mthend,Inputs!U170,0)</f>
        <v>0</v>
      </c>
      <c r="V182" s="133">
        <f>IF($B182&lt;=EO9904.3!mthend,Inputs!V170,0)</f>
        <v>0</v>
      </c>
      <c r="W182" s="134">
        <f ca="1">'EO9904.3'!G187+$W$3</f>
        <v>5.5230000000000006</v>
      </c>
      <c r="X182" s="134">
        <f ca="1">'EO9904.3'!J187+$X$3</f>
        <v>3.85E-2</v>
      </c>
      <c r="Y182" s="134">
        <v>0</v>
      </c>
      <c r="AA182" s="138">
        <f>IF($B182&lt;=EO9904.3!mthend,Inputs!AA170,0)</f>
        <v>0</v>
      </c>
      <c r="AB182">
        <f>IF($B182&lt;=EO9904.3!mthend,Inputs!AB170,0)</f>
        <v>0</v>
      </c>
      <c r="AC182">
        <f>IF($B182&lt;=EO9904.3!mthend,Inputs!AC170,0)</f>
        <v>0</v>
      </c>
      <c r="AD182" s="133">
        <f>IF($B182&lt;=EO9904.3!mthend,Inputs!AD170,0)</f>
        <v>0</v>
      </c>
      <c r="AE182" s="134">
        <f ca="1">'EO9904.M'!G187+$AE$3</f>
        <v>5.5230000000000006</v>
      </c>
      <c r="AF182" s="134">
        <f ca="1">'EO9904.M'!J187+$AF$3</f>
        <v>3.85E-2</v>
      </c>
      <c r="AG182" s="134">
        <v>0</v>
      </c>
    </row>
    <row r="183" spans="2:33">
      <c r="B183" s="88">
        <f>'EO9904.1'!A188</f>
        <v>42370</v>
      </c>
      <c r="C183" s="138">
        <f>IF($B183&lt;=Summary!$D$10,Inputs!C171,0)</f>
        <v>0</v>
      </c>
      <c r="D183" s="135">
        <f>IF($B183&lt;=Summary!$D$10,Inputs!D171,0)</f>
        <v>0</v>
      </c>
      <c r="E183" s="136">
        <f>IF($B183&lt;=Summary!$D$10,Inputs!E171,0)</f>
        <v>0</v>
      </c>
      <c r="F183" s="136">
        <f>IF($B183&lt;=Summary!$D$10,Inputs!F171,0)</f>
        <v>0</v>
      </c>
      <c r="G183" s="145">
        <f ca="1">'EO9904.1'!G188</f>
        <v>5.5380000000000003</v>
      </c>
      <c r="H183" s="145">
        <f ca="1">'EO9904.1'!J188</f>
        <v>2.35E-2</v>
      </c>
      <c r="I183" s="145">
        <f ca="1">'EO9904.1'!M188</f>
        <v>1.4999999999999999E-2</v>
      </c>
      <c r="K183" s="138">
        <f>IF($B183&lt;=EO9904.2!mthend,Inputs!K171,0)</f>
        <v>0</v>
      </c>
      <c r="L183" s="133">
        <f>IF($B183&lt;=EO9904.2!mthend,Inputs!L171,0)</f>
        <v>0</v>
      </c>
      <c r="M183" s="133">
        <f>IF($B183&lt;=EO9904.2!mthend,Inputs!M171,0)</f>
        <v>0</v>
      </c>
      <c r="N183" s="133">
        <f>IF($B183&lt;=EO9904.2!mthend,Inputs!N171,0)</f>
        <v>0</v>
      </c>
      <c r="O183" s="134">
        <v>0</v>
      </c>
      <c r="P183" s="134">
        <v>0</v>
      </c>
      <c r="Q183" s="134">
        <f ca="1">'EO9904.2'!M188-$Q$3</f>
        <v>7.4999999999999997E-3</v>
      </c>
      <c r="S183" s="138">
        <f>IF($B183&lt;=EO9904.3!mthend,Inputs!S171,0)</f>
        <v>0</v>
      </c>
      <c r="T183">
        <f>IF($B183&lt;=EO9904.3!mthend,Inputs!T171,0)</f>
        <v>0</v>
      </c>
      <c r="U183">
        <f>IF($B183&lt;=EO9904.3!mthend,Inputs!U171,0)</f>
        <v>0</v>
      </c>
      <c r="V183" s="133">
        <f>IF($B183&lt;=EO9904.3!mthend,Inputs!V171,0)</f>
        <v>0</v>
      </c>
      <c r="W183" s="134">
        <f ca="1">'EO9904.3'!G188+$W$3</f>
        <v>5.6180000000000003</v>
      </c>
      <c r="X183" s="134">
        <f ca="1">'EO9904.3'!J188+$X$3</f>
        <v>3.85E-2</v>
      </c>
      <c r="Y183" s="134">
        <v>0</v>
      </c>
      <c r="AA183" s="138">
        <f>IF($B183&lt;=EO9904.3!mthend,Inputs!AA171,0)</f>
        <v>0</v>
      </c>
      <c r="AB183">
        <f>IF($B183&lt;=EO9904.3!mthend,Inputs!AB171,0)</f>
        <v>0</v>
      </c>
      <c r="AC183">
        <f>IF($B183&lt;=EO9904.3!mthend,Inputs!AC171,0)</f>
        <v>0</v>
      </c>
      <c r="AD183" s="133">
        <f>IF($B183&lt;=EO9904.3!mthend,Inputs!AD171,0)</f>
        <v>0</v>
      </c>
      <c r="AE183" s="134">
        <f ca="1">'EO9904.M'!G188+$AE$3</f>
        <v>5.6180000000000003</v>
      </c>
      <c r="AF183" s="134">
        <f ca="1">'EO9904.M'!J188+$AF$3</f>
        <v>3.85E-2</v>
      </c>
      <c r="AG183" s="134">
        <v>0</v>
      </c>
    </row>
    <row r="184" spans="2:33">
      <c r="B184" s="88">
        <f>'EO9904.1'!A189</f>
        <v>42401</v>
      </c>
      <c r="C184" s="138">
        <f>IF($B184&lt;=Summary!$D$10,Inputs!C172,0)</f>
        <v>0</v>
      </c>
      <c r="D184" s="135">
        <f>IF($B184&lt;=Summary!$D$10,Inputs!D172,0)</f>
        <v>0</v>
      </c>
      <c r="E184" s="136">
        <f>IF($B184&lt;=Summary!$D$10,Inputs!E172,0)</f>
        <v>0</v>
      </c>
      <c r="F184" s="136">
        <f>IF($B184&lt;=Summary!$D$10,Inputs!F172,0)</f>
        <v>0</v>
      </c>
      <c r="G184" s="145">
        <f ca="1">'EO9904.1'!G189</f>
        <v>5.4180000000000001</v>
      </c>
      <c r="H184" s="145">
        <f ca="1">'EO9904.1'!J189</f>
        <v>2.35E-2</v>
      </c>
      <c r="I184" s="145">
        <f ca="1">'EO9904.1'!M189</f>
        <v>1.4999999999999999E-2</v>
      </c>
      <c r="K184" s="138">
        <f>IF($B184&lt;=EO9904.2!mthend,Inputs!K172,0)</f>
        <v>0</v>
      </c>
      <c r="L184" s="133">
        <f>IF($B184&lt;=EO9904.2!mthend,Inputs!L172,0)</f>
        <v>0</v>
      </c>
      <c r="M184" s="133">
        <f>IF($B184&lt;=EO9904.2!mthend,Inputs!M172,0)</f>
        <v>0</v>
      </c>
      <c r="N184" s="133">
        <f>IF($B184&lt;=EO9904.2!mthend,Inputs!N172,0)</f>
        <v>0</v>
      </c>
      <c r="O184" s="134">
        <v>0</v>
      </c>
      <c r="P184" s="134">
        <v>0</v>
      </c>
      <c r="Q184" s="134">
        <f ca="1">'EO9904.2'!M189-$Q$3</f>
        <v>7.4999999999999997E-3</v>
      </c>
      <c r="S184" s="138">
        <f>IF($B184&lt;=EO9904.3!mthend,Inputs!S172,0)</f>
        <v>0</v>
      </c>
      <c r="T184">
        <f>IF($B184&lt;=EO9904.3!mthend,Inputs!T172,0)</f>
        <v>0</v>
      </c>
      <c r="U184">
        <f>IF($B184&lt;=EO9904.3!mthend,Inputs!U172,0)</f>
        <v>0</v>
      </c>
      <c r="V184" s="133">
        <f>IF($B184&lt;=EO9904.3!mthend,Inputs!V172,0)</f>
        <v>0</v>
      </c>
      <c r="W184" s="134">
        <f ca="1">'EO9904.3'!G189+$W$3</f>
        <v>5.4980000000000002</v>
      </c>
      <c r="X184" s="134">
        <f ca="1">'EO9904.3'!J189+$X$3</f>
        <v>3.85E-2</v>
      </c>
      <c r="Y184" s="134">
        <v>0</v>
      </c>
      <c r="AA184" s="138">
        <f>IF($B184&lt;=EO9904.3!mthend,Inputs!AA172,0)</f>
        <v>0</v>
      </c>
      <c r="AB184">
        <f>IF($B184&lt;=EO9904.3!mthend,Inputs!AB172,0)</f>
        <v>0</v>
      </c>
      <c r="AC184">
        <f>IF($B184&lt;=EO9904.3!mthend,Inputs!AC172,0)</f>
        <v>0</v>
      </c>
      <c r="AD184" s="133">
        <f>IF($B184&lt;=EO9904.3!mthend,Inputs!AD172,0)</f>
        <v>0</v>
      </c>
      <c r="AE184" s="134">
        <f ca="1">'EO9904.M'!G189+$AE$3</f>
        <v>5.4980000000000002</v>
      </c>
      <c r="AF184" s="134">
        <f ca="1">'EO9904.M'!J189+$AF$3</f>
        <v>3.85E-2</v>
      </c>
      <c r="AG184" s="134">
        <v>0</v>
      </c>
    </row>
    <row r="185" spans="2:33">
      <c r="B185" s="88">
        <f>'EO9904.1'!A190</f>
        <v>42430</v>
      </c>
      <c r="C185" s="138">
        <f>IF($B185&lt;=Summary!$D$10,Inputs!C173,0)</f>
        <v>0</v>
      </c>
      <c r="D185" s="135">
        <f>IF($B185&lt;=Summary!$D$10,Inputs!D173,0)</f>
        <v>0</v>
      </c>
      <c r="E185" s="136">
        <f>IF($B185&lt;=Summary!$D$10,Inputs!E173,0)</f>
        <v>0</v>
      </c>
      <c r="F185" s="136">
        <f>IF($B185&lt;=Summary!$D$10,Inputs!F173,0)</f>
        <v>0</v>
      </c>
      <c r="G185" s="145">
        <f ca="1">'EO9904.1'!G190</f>
        <v>5.2930000000000001</v>
      </c>
      <c r="H185" s="145">
        <f ca="1">'EO9904.1'!J190</f>
        <v>2.35E-2</v>
      </c>
      <c r="I185" s="145">
        <f ca="1">'EO9904.1'!M190</f>
        <v>1.4999999999999999E-2</v>
      </c>
      <c r="K185" s="138">
        <f>IF($B185&lt;=EO9904.2!mthend,Inputs!K173,0)</f>
        <v>0</v>
      </c>
      <c r="L185" s="133">
        <f>IF($B185&lt;=EO9904.2!mthend,Inputs!L173,0)</f>
        <v>0</v>
      </c>
      <c r="M185" s="133">
        <f>IF($B185&lt;=EO9904.2!mthend,Inputs!M173,0)</f>
        <v>0</v>
      </c>
      <c r="N185" s="133">
        <f>IF($B185&lt;=EO9904.2!mthend,Inputs!N173,0)</f>
        <v>0</v>
      </c>
      <c r="O185" s="134">
        <v>0</v>
      </c>
      <c r="P185" s="134">
        <v>0</v>
      </c>
      <c r="Q185" s="134">
        <f ca="1">'EO9904.2'!M190-$Q$3</f>
        <v>7.4999999999999997E-3</v>
      </c>
      <c r="S185" s="138">
        <f>IF($B185&lt;=EO9904.3!mthend,Inputs!S173,0)</f>
        <v>0</v>
      </c>
      <c r="T185">
        <f>IF($B185&lt;=EO9904.3!mthend,Inputs!T173,0)</f>
        <v>0</v>
      </c>
      <c r="U185">
        <f>IF($B185&lt;=EO9904.3!mthend,Inputs!U173,0)</f>
        <v>0</v>
      </c>
      <c r="V185" s="133">
        <f>IF($B185&lt;=EO9904.3!mthend,Inputs!V173,0)</f>
        <v>0</v>
      </c>
      <c r="W185" s="134">
        <f ca="1">'EO9904.3'!G190+$W$3</f>
        <v>5.3730000000000002</v>
      </c>
      <c r="X185" s="134">
        <f ca="1">'EO9904.3'!J190+$X$3</f>
        <v>3.85E-2</v>
      </c>
      <c r="Y185" s="134">
        <v>0</v>
      </c>
      <c r="AA185" s="138">
        <f>IF($B185&lt;=EO9904.3!mthend,Inputs!AA173,0)</f>
        <v>0</v>
      </c>
      <c r="AB185">
        <f>IF($B185&lt;=EO9904.3!mthend,Inputs!AB173,0)</f>
        <v>0</v>
      </c>
      <c r="AC185">
        <f>IF($B185&lt;=EO9904.3!mthend,Inputs!AC173,0)</f>
        <v>0</v>
      </c>
      <c r="AD185" s="133">
        <f>IF($B185&lt;=EO9904.3!mthend,Inputs!AD173,0)</f>
        <v>0</v>
      </c>
      <c r="AE185" s="134">
        <f ca="1">'EO9904.M'!G190+$AE$3</f>
        <v>5.3730000000000002</v>
      </c>
      <c r="AF185" s="134">
        <f ca="1">'EO9904.M'!J190+$AF$3</f>
        <v>3.85E-2</v>
      </c>
      <c r="AG185" s="134">
        <v>0</v>
      </c>
    </row>
    <row r="186" spans="2:33">
      <c r="B186" s="88">
        <f>'EO9904.1'!A191</f>
        <v>42461</v>
      </c>
      <c r="C186" s="138">
        <f>IF($B186&lt;=Summary!$D$10,Inputs!C174,0)</f>
        <v>0</v>
      </c>
      <c r="D186" s="135">
        <f>IF($B186&lt;=Summary!$D$10,Inputs!D174,0)</f>
        <v>0</v>
      </c>
      <c r="E186" s="136">
        <f>IF($B186&lt;=Summary!$D$10,Inputs!E174,0)</f>
        <v>0</v>
      </c>
      <c r="F186" s="136">
        <f>IF($B186&lt;=Summary!$D$10,Inputs!F174,0)</f>
        <v>0</v>
      </c>
      <c r="G186" s="145">
        <f ca="1">'EO9904.1'!G191</f>
        <v>5.1630000000000003</v>
      </c>
      <c r="H186" s="145">
        <f ca="1">'EO9904.1'!J191</f>
        <v>1.3000000000000001E-2</v>
      </c>
      <c r="I186" s="145">
        <f ca="1">'EO9904.1'!M191</f>
        <v>0.01</v>
      </c>
      <c r="K186" s="138">
        <f>IF($B186&lt;=EO9904.2!mthend,Inputs!K174,0)</f>
        <v>0</v>
      </c>
      <c r="L186" s="133">
        <f>IF($B186&lt;=EO9904.2!mthend,Inputs!L174,0)</f>
        <v>0</v>
      </c>
      <c r="M186" s="133">
        <f>IF($B186&lt;=EO9904.2!mthend,Inputs!M174,0)</f>
        <v>0</v>
      </c>
      <c r="N186" s="133">
        <f>IF($B186&lt;=EO9904.2!mthend,Inputs!N174,0)</f>
        <v>0</v>
      </c>
      <c r="O186" s="134">
        <v>0</v>
      </c>
      <c r="P186" s="134">
        <v>0</v>
      </c>
      <c r="Q186" s="134">
        <f ca="1">'EO9904.2'!M191-$Q$3</f>
        <v>2.5000000000000005E-3</v>
      </c>
      <c r="S186" s="138">
        <f>IF($B186&lt;=EO9904.3!mthend,Inputs!S174,0)</f>
        <v>0</v>
      </c>
      <c r="T186">
        <f>IF($B186&lt;=EO9904.3!mthend,Inputs!T174,0)</f>
        <v>0</v>
      </c>
      <c r="U186">
        <f>IF($B186&lt;=EO9904.3!mthend,Inputs!U174,0)</f>
        <v>0</v>
      </c>
      <c r="V186" s="133">
        <f>IF($B186&lt;=EO9904.3!mthend,Inputs!V174,0)</f>
        <v>0</v>
      </c>
      <c r="W186" s="134">
        <f ca="1">'EO9904.3'!G191+$W$3</f>
        <v>5.2430000000000003</v>
      </c>
      <c r="X186" s="134">
        <f ca="1">'EO9904.3'!J191+$X$3</f>
        <v>2.8000000000000001E-2</v>
      </c>
      <c r="Y186" s="134">
        <v>0</v>
      </c>
      <c r="AA186" s="138">
        <f>IF($B186&lt;=EO9904.3!mthend,Inputs!AA174,0)</f>
        <v>0</v>
      </c>
      <c r="AB186">
        <f>IF($B186&lt;=EO9904.3!mthend,Inputs!AB174,0)</f>
        <v>0</v>
      </c>
      <c r="AC186">
        <f>IF($B186&lt;=EO9904.3!mthend,Inputs!AC174,0)</f>
        <v>0</v>
      </c>
      <c r="AD186" s="133">
        <f>IF($B186&lt;=EO9904.3!mthend,Inputs!AD174,0)</f>
        <v>0</v>
      </c>
      <c r="AE186" s="134">
        <f ca="1">'EO9904.M'!G191+$AE$3</f>
        <v>5.2430000000000003</v>
      </c>
      <c r="AF186" s="134">
        <f ca="1">'EO9904.M'!J191+$AF$3</f>
        <v>2.8000000000000001E-2</v>
      </c>
      <c r="AG186" s="134">
        <v>0</v>
      </c>
    </row>
    <row r="187" spans="2:33">
      <c r="B187" s="88">
        <f>'EO9904.1'!A192</f>
        <v>42491</v>
      </c>
      <c r="C187" s="138">
        <f>IF($B187&lt;=Summary!$D$10,Inputs!C175,0)</f>
        <v>0</v>
      </c>
      <c r="D187" s="135">
        <f>IF($B187&lt;=Summary!$D$10,Inputs!D175,0)</f>
        <v>0</v>
      </c>
      <c r="E187" s="136">
        <f>IF($B187&lt;=Summary!$D$10,Inputs!E175,0)</f>
        <v>0</v>
      </c>
      <c r="F187" s="136">
        <f>IF($B187&lt;=Summary!$D$10,Inputs!F175,0)</f>
        <v>0</v>
      </c>
      <c r="G187" s="145">
        <f ca="1">'EO9904.1'!G192</f>
        <v>5.1530000000000005</v>
      </c>
      <c r="H187" s="145">
        <f ca="1">'EO9904.1'!J192</f>
        <v>1.3000000000000001E-2</v>
      </c>
      <c r="I187" s="145">
        <f ca="1">'EO9904.1'!M192</f>
        <v>0.01</v>
      </c>
      <c r="K187" s="138">
        <f>IF($B187&lt;=EO9904.2!mthend,Inputs!K175,0)</f>
        <v>0</v>
      </c>
      <c r="L187" s="133">
        <f>IF($B187&lt;=EO9904.2!mthend,Inputs!L175,0)</f>
        <v>0</v>
      </c>
      <c r="M187" s="133">
        <f>IF($B187&lt;=EO9904.2!mthend,Inputs!M175,0)</f>
        <v>0</v>
      </c>
      <c r="N187" s="133">
        <f>IF($B187&lt;=EO9904.2!mthend,Inputs!N175,0)</f>
        <v>0</v>
      </c>
      <c r="O187" s="134">
        <v>0</v>
      </c>
      <c r="P187" s="134">
        <v>0</v>
      </c>
      <c r="Q187" s="134">
        <f ca="1">'EO9904.2'!M192-$Q$3</f>
        <v>2.5000000000000005E-3</v>
      </c>
      <c r="S187" s="138">
        <f>IF($B187&lt;=EO9904.3!mthend,Inputs!S175,0)</f>
        <v>0</v>
      </c>
      <c r="T187">
        <f>IF($B187&lt;=EO9904.3!mthend,Inputs!T175,0)</f>
        <v>0</v>
      </c>
      <c r="U187">
        <f>IF($B187&lt;=EO9904.3!mthend,Inputs!U175,0)</f>
        <v>0</v>
      </c>
      <c r="V187" s="133">
        <f>IF($B187&lt;=EO9904.3!mthend,Inputs!V175,0)</f>
        <v>0</v>
      </c>
      <c r="W187" s="134">
        <f ca="1">'EO9904.3'!G192+$W$3</f>
        <v>5.2330000000000005</v>
      </c>
      <c r="X187" s="134">
        <f ca="1">'EO9904.3'!J192+$X$3</f>
        <v>2.8000000000000001E-2</v>
      </c>
      <c r="Y187" s="134">
        <v>0</v>
      </c>
      <c r="AA187" s="138">
        <f>IF($B187&lt;=EO9904.3!mthend,Inputs!AA175,0)</f>
        <v>0</v>
      </c>
      <c r="AB187">
        <f>IF($B187&lt;=EO9904.3!mthend,Inputs!AB175,0)</f>
        <v>0</v>
      </c>
      <c r="AC187">
        <f>IF($B187&lt;=EO9904.3!mthend,Inputs!AC175,0)</f>
        <v>0</v>
      </c>
      <c r="AD187" s="133">
        <f>IF($B187&lt;=EO9904.3!mthend,Inputs!AD175,0)</f>
        <v>0</v>
      </c>
      <c r="AE187" s="134">
        <f ca="1">'EO9904.M'!G192+$AE$3</f>
        <v>5.2330000000000005</v>
      </c>
      <c r="AF187" s="134">
        <f ca="1">'EO9904.M'!J192+$AF$3</f>
        <v>2.8000000000000001E-2</v>
      </c>
      <c r="AG187" s="134">
        <v>0</v>
      </c>
    </row>
    <row r="188" spans="2:33">
      <c r="B188" s="88">
        <f>'EO9904.1'!A193</f>
        <v>42522</v>
      </c>
      <c r="C188" s="138">
        <f>IF($B188&lt;=Summary!$D$10,Inputs!C176,0)</f>
        <v>0</v>
      </c>
      <c r="D188" s="135">
        <f>IF($B188&lt;=Summary!$D$10,Inputs!D176,0)</f>
        <v>0</v>
      </c>
      <c r="E188" s="136">
        <f>IF($B188&lt;=Summary!$D$10,Inputs!E176,0)</f>
        <v>0</v>
      </c>
      <c r="F188" s="136">
        <f>IF($B188&lt;=Summary!$D$10,Inputs!F176,0)</f>
        <v>0</v>
      </c>
      <c r="G188" s="145">
        <f ca="1">'EO9904.1'!G193</f>
        <v>5.173</v>
      </c>
      <c r="H188" s="145">
        <f ca="1">'EO9904.1'!J193</f>
        <v>1.3000000000000001E-2</v>
      </c>
      <c r="I188" s="145">
        <f ca="1">'EO9904.1'!M193</f>
        <v>0.01</v>
      </c>
      <c r="K188" s="138">
        <f>IF($B188&lt;=EO9904.2!mthend,Inputs!K176,0)</f>
        <v>0</v>
      </c>
      <c r="L188" s="133">
        <f>IF($B188&lt;=EO9904.2!mthend,Inputs!L176,0)</f>
        <v>0</v>
      </c>
      <c r="M188" s="133">
        <f>IF($B188&lt;=EO9904.2!mthend,Inputs!M176,0)</f>
        <v>0</v>
      </c>
      <c r="N188" s="133">
        <f>IF($B188&lt;=EO9904.2!mthend,Inputs!N176,0)</f>
        <v>0</v>
      </c>
      <c r="O188" s="134">
        <v>0</v>
      </c>
      <c r="P188" s="134">
        <v>0</v>
      </c>
      <c r="Q188" s="134">
        <f ca="1">'EO9904.2'!M193-$Q$3</f>
        <v>2.5000000000000005E-3</v>
      </c>
      <c r="S188" s="138">
        <f>IF($B188&lt;=EO9904.3!mthend,Inputs!S176,0)</f>
        <v>0</v>
      </c>
      <c r="T188">
        <f>IF($B188&lt;=EO9904.3!mthend,Inputs!T176,0)</f>
        <v>0</v>
      </c>
      <c r="U188">
        <f>IF($B188&lt;=EO9904.3!mthend,Inputs!U176,0)</f>
        <v>0</v>
      </c>
      <c r="V188" s="133">
        <f>IF($B188&lt;=EO9904.3!mthend,Inputs!V176,0)</f>
        <v>0</v>
      </c>
      <c r="W188" s="134">
        <f ca="1">'EO9904.3'!G193+$W$3</f>
        <v>5.2530000000000001</v>
      </c>
      <c r="X188" s="134">
        <f ca="1">'EO9904.3'!J193+$X$3</f>
        <v>2.8000000000000001E-2</v>
      </c>
      <c r="Y188" s="134">
        <v>0</v>
      </c>
      <c r="AA188" s="138">
        <f>IF($B188&lt;=EO9904.3!mthend,Inputs!AA176,0)</f>
        <v>0</v>
      </c>
      <c r="AB188">
        <f>IF($B188&lt;=EO9904.3!mthend,Inputs!AB176,0)</f>
        <v>0</v>
      </c>
      <c r="AC188">
        <f>IF($B188&lt;=EO9904.3!mthend,Inputs!AC176,0)</f>
        <v>0</v>
      </c>
      <c r="AD188" s="133">
        <f>IF($B188&lt;=EO9904.3!mthend,Inputs!AD176,0)</f>
        <v>0</v>
      </c>
      <c r="AE188" s="134">
        <f ca="1">'EO9904.M'!G193+$AE$3</f>
        <v>5.2530000000000001</v>
      </c>
      <c r="AF188" s="134">
        <f ca="1">'EO9904.M'!J193+$AF$3</f>
        <v>2.8000000000000001E-2</v>
      </c>
      <c r="AG188" s="134">
        <v>0</v>
      </c>
    </row>
    <row r="189" spans="2:33">
      <c r="B189" s="88">
        <f>'EO9904.1'!A194</f>
        <v>42552</v>
      </c>
      <c r="C189" s="138">
        <f>IF($B189&lt;=Summary!$D$10,Inputs!C177,0)</f>
        <v>0</v>
      </c>
      <c r="D189" s="135">
        <f>IF($B189&lt;=Summary!$D$10,Inputs!D177,0)</f>
        <v>0</v>
      </c>
      <c r="E189" s="136">
        <f>IF($B189&lt;=Summary!$D$10,Inputs!E177,0)</f>
        <v>0</v>
      </c>
      <c r="F189" s="136">
        <f>IF($B189&lt;=Summary!$D$10,Inputs!F177,0)</f>
        <v>0</v>
      </c>
      <c r="G189" s="145">
        <f ca="1">'EO9904.1'!G194</f>
        <v>5.194</v>
      </c>
      <c r="H189" s="145">
        <f ca="1">'EO9904.1'!J194</f>
        <v>1.3000000000000001E-2</v>
      </c>
      <c r="I189" s="145">
        <f ca="1">'EO9904.1'!M194</f>
        <v>0.01</v>
      </c>
      <c r="K189" s="138">
        <f>IF($B189&lt;=EO9904.2!mthend,Inputs!K177,0)</f>
        <v>0</v>
      </c>
      <c r="L189" s="133">
        <f>IF($B189&lt;=EO9904.2!mthend,Inputs!L177,0)</f>
        <v>0</v>
      </c>
      <c r="M189" s="133">
        <f>IF($B189&lt;=EO9904.2!mthend,Inputs!M177,0)</f>
        <v>0</v>
      </c>
      <c r="N189" s="133">
        <f>IF($B189&lt;=EO9904.2!mthend,Inputs!N177,0)</f>
        <v>0</v>
      </c>
      <c r="O189" s="134">
        <v>0</v>
      </c>
      <c r="P189" s="134">
        <v>0</v>
      </c>
      <c r="Q189" s="134">
        <f ca="1">'EO9904.2'!M194-$Q$3</f>
        <v>2.5000000000000005E-3</v>
      </c>
      <c r="S189" s="138">
        <f>IF($B189&lt;=EO9904.3!mthend,Inputs!S177,0)</f>
        <v>0</v>
      </c>
      <c r="T189">
        <f>IF($B189&lt;=EO9904.3!mthend,Inputs!T177,0)</f>
        <v>0</v>
      </c>
      <c r="U189">
        <f>IF($B189&lt;=EO9904.3!mthend,Inputs!U177,0)</f>
        <v>0</v>
      </c>
      <c r="V189" s="133">
        <f>IF($B189&lt;=EO9904.3!mthend,Inputs!V177,0)</f>
        <v>0</v>
      </c>
      <c r="W189" s="134">
        <f ca="1">'EO9904.3'!G194+$W$3</f>
        <v>5.274</v>
      </c>
      <c r="X189" s="134">
        <f ca="1">'EO9904.3'!J194+$X$3</f>
        <v>2.8000000000000001E-2</v>
      </c>
      <c r="Y189" s="134">
        <v>0</v>
      </c>
      <c r="AA189" s="138">
        <f>IF($B189&lt;=EO9904.3!mthend,Inputs!AA177,0)</f>
        <v>0</v>
      </c>
      <c r="AB189">
        <f>IF($B189&lt;=EO9904.3!mthend,Inputs!AB177,0)</f>
        <v>0</v>
      </c>
      <c r="AC189">
        <f>IF($B189&lt;=EO9904.3!mthend,Inputs!AC177,0)</f>
        <v>0</v>
      </c>
      <c r="AD189" s="133">
        <f>IF($B189&lt;=EO9904.3!mthend,Inputs!AD177,0)</f>
        <v>0</v>
      </c>
      <c r="AE189" s="134">
        <f ca="1">'EO9904.M'!G194+$AE$3</f>
        <v>5.274</v>
      </c>
      <c r="AF189" s="134">
        <f ca="1">'EO9904.M'!J194+$AF$3</f>
        <v>2.8000000000000001E-2</v>
      </c>
      <c r="AG189" s="134">
        <v>0</v>
      </c>
    </row>
    <row r="190" spans="2:33">
      <c r="B190" s="88">
        <f>'EO9904.1'!A195</f>
        <v>42583</v>
      </c>
      <c r="C190" s="138">
        <f>IF($B190&lt;=Summary!$D$10,Inputs!C178,0)</f>
        <v>0</v>
      </c>
      <c r="D190" s="135">
        <f>IF($B190&lt;=Summary!$D$10,Inputs!D178,0)</f>
        <v>0</v>
      </c>
      <c r="E190" s="136">
        <f>IF($B190&lt;=Summary!$D$10,Inputs!E178,0)</f>
        <v>0</v>
      </c>
      <c r="F190" s="136">
        <f>IF($B190&lt;=Summary!$D$10,Inputs!F178,0)</f>
        <v>0</v>
      </c>
      <c r="G190" s="145">
        <f ca="1">'EO9904.1'!G195</f>
        <v>5.218</v>
      </c>
      <c r="H190" s="145">
        <f ca="1">'EO9904.1'!J195</f>
        <v>1.3000000000000001E-2</v>
      </c>
      <c r="I190" s="145">
        <f ca="1">'EO9904.1'!M195</f>
        <v>0.01</v>
      </c>
      <c r="K190" s="138">
        <f>IF($B190&lt;=EO9904.2!mthend,Inputs!K178,0)</f>
        <v>0</v>
      </c>
      <c r="L190" s="133">
        <f>IF($B190&lt;=EO9904.2!mthend,Inputs!L178,0)</f>
        <v>0</v>
      </c>
      <c r="M190" s="133">
        <f>IF($B190&lt;=EO9904.2!mthend,Inputs!M178,0)</f>
        <v>0</v>
      </c>
      <c r="N190" s="133">
        <f>IF($B190&lt;=EO9904.2!mthend,Inputs!N178,0)</f>
        <v>0</v>
      </c>
      <c r="O190" s="134">
        <v>0</v>
      </c>
      <c r="P190" s="134">
        <v>0</v>
      </c>
      <c r="Q190" s="134">
        <f ca="1">'EO9904.2'!M195-$Q$3</f>
        <v>2.5000000000000005E-3</v>
      </c>
      <c r="S190" s="138">
        <f>IF($B190&lt;=EO9904.3!mthend,Inputs!S178,0)</f>
        <v>0</v>
      </c>
      <c r="T190">
        <f>IF($B190&lt;=EO9904.3!mthend,Inputs!T178,0)</f>
        <v>0</v>
      </c>
      <c r="U190">
        <f>IF($B190&lt;=EO9904.3!mthend,Inputs!U178,0)</f>
        <v>0</v>
      </c>
      <c r="V190" s="133">
        <f>IF($B190&lt;=EO9904.3!mthend,Inputs!V178,0)</f>
        <v>0</v>
      </c>
      <c r="W190" s="134">
        <f ca="1">'EO9904.3'!G195+$W$3</f>
        <v>5.298</v>
      </c>
      <c r="X190" s="134">
        <f ca="1">'EO9904.3'!J195+$X$3</f>
        <v>2.8000000000000001E-2</v>
      </c>
      <c r="Y190" s="134">
        <v>0</v>
      </c>
      <c r="AA190" s="138">
        <f>IF($B190&lt;=EO9904.3!mthend,Inputs!AA178,0)</f>
        <v>0</v>
      </c>
      <c r="AB190">
        <f>IF($B190&lt;=EO9904.3!mthend,Inputs!AB178,0)</f>
        <v>0</v>
      </c>
      <c r="AC190">
        <f>IF($B190&lt;=EO9904.3!mthend,Inputs!AC178,0)</f>
        <v>0</v>
      </c>
      <c r="AD190" s="133">
        <f>IF($B190&lt;=EO9904.3!mthend,Inputs!AD178,0)</f>
        <v>0</v>
      </c>
      <c r="AE190" s="134">
        <f ca="1">'EO9904.M'!G195+$AE$3</f>
        <v>5.298</v>
      </c>
      <c r="AF190" s="134">
        <f ca="1">'EO9904.M'!J195+$AF$3</f>
        <v>2.8000000000000001E-2</v>
      </c>
      <c r="AG190" s="134">
        <v>0</v>
      </c>
    </row>
    <row r="191" spans="2:33">
      <c r="B191" s="88">
        <f>'EO9904.1'!A196</f>
        <v>42614</v>
      </c>
      <c r="C191" s="138">
        <f>IF($B191&lt;=Summary!$D$10,Inputs!C179,0)</f>
        <v>0</v>
      </c>
      <c r="D191" s="135">
        <f>IF($B191&lt;=Summary!$D$10,Inputs!D179,0)</f>
        <v>0</v>
      </c>
      <c r="E191" s="136">
        <f>IF($B191&lt;=Summary!$D$10,Inputs!E179,0)</f>
        <v>0</v>
      </c>
      <c r="F191" s="136">
        <f>IF($B191&lt;=Summary!$D$10,Inputs!F179,0)</f>
        <v>0</v>
      </c>
      <c r="G191" s="145">
        <f ca="1">'EO9904.1'!G196</f>
        <v>5.2280000000000006</v>
      </c>
      <c r="H191" s="145">
        <f ca="1">'EO9904.1'!J196</f>
        <v>1.3000000000000001E-2</v>
      </c>
      <c r="I191" s="145">
        <f ca="1">'EO9904.1'!M196</f>
        <v>0.01</v>
      </c>
      <c r="K191" s="138">
        <f>IF($B191&lt;=EO9904.2!mthend,Inputs!K179,0)</f>
        <v>0</v>
      </c>
      <c r="L191" s="133">
        <f>IF($B191&lt;=EO9904.2!mthend,Inputs!L179,0)</f>
        <v>0</v>
      </c>
      <c r="M191" s="133">
        <f>IF($B191&lt;=EO9904.2!mthend,Inputs!M179,0)</f>
        <v>0</v>
      </c>
      <c r="N191" s="133">
        <f>IF($B191&lt;=EO9904.2!mthend,Inputs!N179,0)</f>
        <v>0</v>
      </c>
      <c r="O191" s="134">
        <v>0</v>
      </c>
      <c r="P191" s="134">
        <v>0</v>
      </c>
      <c r="Q191" s="134">
        <f ca="1">'EO9904.2'!M196-$Q$3</f>
        <v>2.5000000000000005E-3</v>
      </c>
      <c r="S191" s="138">
        <f>IF($B191&lt;=EO9904.3!mthend,Inputs!S179,0)</f>
        <v>0</v>
      </c>
      <c r="T191">
        <f>IF($B191&lt;=EO9904.3!mthend,Inputs!T179,0)</f>
        <v>0</v>
      </c>
      <c r="U191">
        <f>IF($B191&lt;=EO9904.3!mthend,Inputs!U179,0)</f>
        <v>0</v>
      </c>
      <c r="V191" s="133">
        <f>IF($B191&lt;=EO9904.3!mthend,Inputs!V179,0)</f>
        <v>0</v>
      </c>
      <c r="W191" s="134">
        <f ca="1">'EO9904.3'!G196+$W$3</f>
        <v>5.3080000000000007</v>
      </c>
      <c r="X191" s="134">
        <f ca="1">'EO9904.3'!J196+$X$3</f>
        <v>2.8000000000000001E-2</v>
      </c>
      <c r="Y191" s="134">
        <v>0</v>
      </c>
      <c r="AA191" s="138">
        <f>IF($B191&lt;=EO9904.3!mthend,Inputs!AA179,0)</f>
        <v>0</v>
      </c>
      <c r="AB191">
        <f>IF($B191&lt;=EO9904.3!mthend,Inputs!AB179,0)</f>
        <v>0</v>
      </c>
      <c r="AC191">
        <f>IF($B191&lt;=EO9904.3!mthend,Inputs!AC179,0)</f>
        <v>0</v>
      </c>
      <c r="AD191" s="133">
        <f>IF($B191&lt;=EO9904.3!mthend,Inputs!AD179,0)</f>
        <v>0</v>
      </c>
      <c r="AE191" s="134">
        <f ca="1">'EO9904.M'!G196+$AE$3</f>
        <v>5.3080000000000007</v>
      </c>
      <c r="AF191" s="134">
        <f ca="1">'EO9904.M'!J196+$AF$3</f>
        <v>2.8000000000000001E-2</v>
      </c>
      <c r="AG191" s="134">
        <v>0</v>
      </c>
    </row>
    <row r="192" spans="2:33">
      <c r="B192" s="88">
        <f>'EO9904.1'!A197</f>
        <v>42644</v>
      </c>
      <c r="C192" s="138">
        <f>IF($B192&lt;=Summary!$D$10,Inputs!C180,0)</f>
        <v>0</v>
      </c>
      <c r="D192" s="135">
        <f>IF($B192&lt;=Summary!$D$10,Inputs!D180,0)</f>
        <v>0</v>
      </c>
      <c r="E192" s="136">
        <f>IF($B192&lt;=Summary!$D$10,Inputs!E180,0)</f>
        <v>0</v>
      </c>
      <c r="F192" s="136">
        <f>IF($B192&lt;=Summary!$D$10,Inputs!F180,0)</f>
        <v>0</v>
      </c>
      <c r="G192" s="145">
        <f ca="1">'EO9904.1'!G197</f>
        <v>5.258</v>
      </c>
      <c r="H192" s="145">
        <f ca="1">'EO9904.1'!J197</f>
        <v>1.3000000000000001E-2</v>
      </c>
      <c r="I192" s="145">
        <f ca="1">'EO9904.1'!M197</f>
        <v>0.01</v>
      </c>
      <c r="K192" s="138">
        <f>IF($B192&lt;=EO9904.2!mthend,Inputs!K180,0)</f>
        <v>0</v>
      </c>
      <c r="L192" s="133">
        <f>IF($B192&lt;=EO9904.2!mthend,Inputs!L180,0)</f>
        <v>0</v>
      </c>
      <c r="M192" s="133">
        <f>IF($B192&lt;=EO9904.2!mthend,Inputs!M180,0)</f>
        <v>0</v>
      </c>
      <c r="N192" s="133">
        <f>IF($B192&lt;=EO9904.2!mthend,Inputs!N180,0)</f>
        <v>0</v>
      </c>
      <c r="O192" s="134">
        <v>0</v>
      </c>
      <c r="P192" s="134">
        <v>0</v>
      </c>
      <c r="Q192" s="134">
        <f ca="1">'EO9904.2'!M197-$Q$3</f>
        <v>2.5000000000000005E-3</v>
      </c>
      <c r="S192" s="138">
        <f>IF($B192&lt;=EO9904.3!mthend,Inputs!S180,0)</f>
        <v>0</v>
      </c>
      <c r="T192">
        <f>IF($B192&lt;=EO9904.3!mthend,Inputs!T180,0)</f>
        <v>0</v>
      </c>
      <c r="U192">
        <f>IF($B192&lt;=EO9904.3!mthend,Inputs!U180,0)</f>
        <v>0</v>
      </c>
      <c r="V192" s="133">
        <f>IF($B192&lt;=EO9904.3!mthend,Inputs!V180,0)</f>
        <v>0</v>
      </c>
      <c r="W192" s="134">
        <f ca="1">'EO9904.3'!G197+$W$3</f>
        <v>5.3380000000000001</v>
      </c>
      <c r="X192" s="134">
        <f ca="1">'EO9904.3'!J197+$X$3</f>
        <v>2.8000000000000001E-2</v>
      </c>
      <c r="Y192" s="134">
        <v>0</v>
      </c>
      <c r="AA192" s="138">
        <f>IF($B192&lt;=EO9904.3!mthend,Inputs!AA180,0)</f>
        <v>0</v>
      </c>
      <c r="AB192">
        <f>IF($B192&lt;=EO9904.3!mthend,Inputs!AB180,0)</f>
        <v>0</v>
      </c>
      <c r="AC192">
        <f>IF($B192&lt;=EO9904.3!mthend,Inputs!AC180,0)</f>
        <v>0</v>
      </c>
      <c r="AD192" s="133">
        <f>IF($B192&lt;=EO9904.3!mthend,Inputs!AD180,0)</f>
        <v>0</v>
      </c>
      <c r="AE192" s="134">
        <f ca="1">'EO9904.M'!G197+$AE$3</f>
        <v>5.3380000000000001</v>
      </c>
      <c r="AF192" s="134">
        <f ca="1">'EO9904.M'!J197+$AF$3</f>
        <v>2.8000000000000001E-2</v>
      </c>
      <c r="AG192" s="134">
        <v>0</v>
      </c>
    </row>
    <row r="193" spans="2:33">
      <c r="B193" s="88">
        <f>'EO9904.1'!A198</f>
        <v>42675</v>
      </c>
      <c r="C193" s="138">
        <f>IF($B193&lt;=Summary!$D$10,Inputs!C181,0)</f>
        <v>0</v>
      </c>
      <c r="D193" s="135">
        <f>IF($B193&lt;=Summary!$D$10,Inputs!D181,0)</f>
        <v>0</v>
      </c>
      <c r="E193" s="136">
        <f>IF($B193&lt;=Summary!$D$10,Inputs!E181,0)</f>
        <v>0</v>
      </c>
      <c r="F193" s="136">
        <f>IF($B193&lt;=Summary!$D$10,Inputs!F181,0)</f>
        <v>0</v>
      </c>
      <c r="G193" s="145">
        <f ca="1">'EO9904.1'!G198</f>
        <v>5.3980000000000006</v>
      </c>
      <c r="H193" s="145">
        <f ca="1">'EO9904.1'!J198</f>
        <v>2.35E-2</v>
      </c>
      <c r="I193" s="145">
        <f ca="1">'EO9904.1'!M198</f>
        <v>1.4999999999999999E-2</v>
      </c>
      <c r="K193" s="138">
        <f>IF($B193&lt;=EO9904.2!mthend,Inputs!K181,0)</f>
        <v>0</v>
      </c>
      <c r="L193" s="133">
        <f>IF($B193&lt;=EO9904.2!mthend,Inputs!L181,0)</f>
        <v>0</v>
      </c>
      <c r="M193" s="133">
        <f>IF($B193&lt;=EO9904.2!mthend,Inputs!M181,0)</f>
        <v>0</v>
      </c>
      <c r="N193" s="133">
        <f>IF($B193&lt;=EO9904.2!mthend,Inputs!N181,0)</f>
        <v>0</v>
      </c>
      <c r="O193" s="134">
        <v>0</v>
      </c>
      <c r="P193" s="134">
        <v>0</v>
      </c>
      <c r="Q193" s="134">
        <f ca="1">'EO9904.2'!M198-$Q$3</f>
        <v>7.4999999999999997E-3</v>
      </c>
      <c r="S193" s="138">
        <f>IF($B193&lt;=EO9904.3!mthend,Inputs!S181,0)</f>
        <v>0</v>
      </c>
      <c r="T193">
        <f>IF($B193&lt;=EO9904.3!mthend,Inputs!T181,0)</f>
        <v>0</v>
      </c>
      <c r="U193">
        <f>IF($B193&lt;=EO9904.3!mthend,Inputs!U181,0)</f>
        <v>0</v>
      </c>
      <c r="V193" s="133">
        <f>IF($B193&lt;=EO9904.3!mthend,Inputs!V181,0)</f>
        <v>0</v>
      </c>
      <c r="W193" s="134">
        <f ca="1">'EO9904.3'!G198+$W$3</f>
        <v>5.4780000000000006</v>
      </c>
      <c r="X193" s="134">
        <f ca="1">'EO9904.3'!J198+$X$3</f>
        <v>3.85E-2</v>
      </c>
      <c r="Y193" s="134">
        <v>0</v>
      </c>
      <c r="AA193" s="138">
        <f>IF($B193&lt;=EO9904.3!mthend,Inputs!AA181,0)</f>
        <v>0</v>
      </c>
      <c r="AB193">
        <f>IF($B193&lt;=EO9904.3!mthend,Inputs!AB181,0)</f>
        <v>0</v>
      </c>
      <c r="AC193">
        <f>IF($B193&lt;=EO9904.3!mthend,Inputs!AC181,0)</f>
        <v>0</v>
      </c>
      <c r="AD193" s="133">
        <f>IF($B193&lt;=EO9904.3!mthend,Inputs!AD181,0)</f>
        <v>0</v>
      </c>
      <c r="AE193" s="134">
        <f ca="1">'EO9904.M'!G198+$AE$3</f>
        <v>5.4780000000000006</v>
      </c>
      <c r="AF193" s="134">
        <f ca="1">'EO9904.M'!J198+$AF$3</f>
        <v>3.85E-2</v>
      </c>
      <c r="AG193" s="134">
        <v>0</v>
      </c>
    </row>
    <row r="194" spans="2:33">
      <c r="B194" s="88">
        <f>'EO9904.1'!A199</f>
        <v>42705</v>
      </c>
      <c r="C194" s="138">
        <f>IF($B194&lt;=Summary!$D$10,Inputs!C182,0)</f>
        <v>0</v>
      </c>
      <c r="D194" s="135">
        <f>IF($B194&lt;=Summary!$D$10,Inputs!D182,0)</f>
        <v>0</v>
      </c>
      <c r="E194" s="136">
        <f>IF($B194&lt;=Summary!$D$10,Inputs!E182,0)</f>
        <v>0</v>
      </c>
      <c r="F194" s="136">
        <f>IF($B194&lt;=Summary!$D$10,Inputs!F182,0)</f>
        <v>0</v>
      </c>
      <c r="G194" s="145">
        <f ca="1">'EO9904.1'!G199</f>
        <v>5.5380000000000003</v>
      </c>
      <c r="H194" s="145">
        <f ca="1">'EO9904.1'!J199</f>
        <v>2.35E-2</v>
      </c>
      <c r="I194" s="145">
        <f ca="1">'EO9904.1'!M199</f>
        <v>1.4999999999999999E-2</v>
      </c>
      <c r="K194" s="138">
        <f>IF($B194&lt;=EO9904.2!mthend,Inputs!K182,0)</f>
        <v>0</v>
      </c>
      <c r="L194" s="133">
        <f>IF($B194&lt;=EO9904.2!mthend,Inputs!L182,0)</f>
        <v>0</v>
      </c>
      <c r="M194" s="133">
        <f>IF($B194&lt;=EO9904.2!mthend,Inputs!M182,0)</f>
        <v>0</v>
      </c>
      <c r="N194" s="133">
        <f>IF($B194&lt;=EO9904.2!mthend,Inputs!N182,0)</f>
        <v>0</v>
      </c>
      <c r="O194" s="134">
        <v>0</v>
      </c>
      <c r="P194" s="134">
        <v>0</v>
      </c>
      <c r="Q194" s="134">
        <f ca="1">'EO9904.2'!M199-$Q$3</f>
        <v>7.4999999999999997E-3</v>
      </c>
      <c r="S194" s="138">
        <f>IF($B194&lt;=EO9904.3!mthend,Inputs!S182,0)</f>
        <v>0</v>
      </c>
      <c r="T194">
        <f>IF($B194&lt;=EO9904.3!mthend,Inputs!T182,0)</f>
        <v>0</v>
      </c>
      <c r="U194">
        <f>IF($B194&lt;=EO9904.3!mthend,Inputs!U182,0)</f>
        <v>0</v>
      </c>
      <c r="V194" s="133">
        <f>IF($B194&lt;=EO9904.3!mthend,Inputs!V182,0)</f>
        <v>0</v>
      </c>
      <c r="W194" s="134">
        <f ca="1">'EO9904.3'!G199+$W$3</f>
        <v>5.6180000000000003</v>
      </c>
      <c r="X194" s="134">
        <f ca="1">'EO9904.3'!J199+$X$3</f>
        <v>3.85E-2</v>
      </c>
      <c r="Y194" s="134">
        <v>0</v>
      </c>
      <c r="AA194" s="138">
        <f>IF($B194&lt;=EO9904.3!mthend,Inputs!AA182,0)</f>
        <v>0</v>
      </c>
      <c r="AB194">
        <f>IF($B194&lt;=EO9904.3!mthend,Inputs!AB182,0)</f>
        <v>0</v>
      </c>
      <c r="AC194">
        <f>IF($B194&lt;=EO9904.3!mthend,Inputs!AC182,0)</f>
        <v>0</v>
      </c>
      <c r="AD194" s="133">
        <f>IF($B194&lt;=EO9904.3!mthend,Inputs!AD182,0)</f>
        <v>0</v>
      </c>
      <c r="AE194" s="134">
        <f ca="1">'EO9904.M'!G199+$AE$3</f>
        <v>5.6180000000000003</v>
      </c>
      <c r="AF194" s="134">
        <f ca="1">'EO9904.M'!J199+$AF$3</f>
        <v>3.85E-2</v>
      </c>
      <c r="AG194" s="134">
        <v>0</v>
      </c>
    </row>
    <row r="195" spans="2:33">
      <c r="B195" s="88">
        <f>'EO9904.1'!A200</f>
        <v>42736</v>
      </c>
      <c r="C195" s="138">
        <f>IF($B195&lt;=Summary!$D$10,Inputs!C183,0)</f>
        <v>0</v>
      </c>
      <c r="D195" s="135">
        <f>IF($B195&lt;=Summary!$D$10,Inputs!D183,0)</f>
        <v>0</v>
      </c>
      <c r="E195" s="136">
        <f>IF($B195&lt;=Summary!$D$10,Inputs!E183,0)</f>
        <v>0</v>
      </c>
      <c r="F195" s="136">
        <f>IF($B195&lt;=Summary!$D$10,Inputs!F183,0)</f>
        <v>0</v>
      </c>
      <c r="G195" s="145">
        <f ca="1">'EO9904.1'!G200</f>
        <v>5.6379999999999999</v>
      </c>
      <c r="H195" s="145">
        <f ca="1">'EO9904.1'!J200</f>
        <v>2.35E-2</v>
      </c>
      <c r="I195" s="145">
        <f ca="1">'EO9904.1'!M200</f>
        <v>1.4999999999999999E-2</v>
      </c>
      <c r="K195" s="138">
        <f>IF($B195&lt;=EO9904.2!mthend,Inputs!K183,0)</f>
        <v>0</v>
      </c>
      <c r="L195" s="133">
        <f>IF($B195&lt;=EO9904.2!mthend,Inputs!L183,0)</f>
        <v>0</v>
      </c>
      <c r="M195" s="133">
        <f>IF($B195&lt;=EO9904.2!mthend,Inputs!M183,0)</f>
        <v>0</v>
      </c>
      <c r="N195" s="133">
        <f>IF($B195&lt;=EO9904.2!mthend,Inputs!N183,0)</f>
        <v>0</v>
      </c>
      <c r="O195" s="134">
        <v>0</v>
      </c>
      <c r="P195" s="134">
        <v>0</v>
      </c>
      <c r="Q195" s="134">
        <f ca="1">'EO9904.2'!M200-$Q$3</f>
        <v>7.4999999999999997E-3</v>
      </c>
      <c r="S195" s="138">
        <f>IF($B195&lt;=EO9904.3!mthend,Inputs!S183,0)</f>
        <v>0</v>
      </c>
      <c r="T195">
        <f>IF($B195&lt;=EO9904.3!mthend,Inputs!T183,0)</f>
        <v>0</v>
      </c>
      <c r="U195">
        <f>IF($B195&lt;=EO9904.3!mthend,Inputs!U183,0)</f>
        <v>0</v>
      </c>
      <c r="V195" s="133">
        <f>IF($B195&lt;=EO9904.3!mthend,Inputs!V183,0)</f>
        <v>0</v>
      </c>
      <c r="W195" s="134">
        <f ca="1">'EO9904.3'!G200+$W$3</f>
        <v>5.718</v>
      </c>
      <c r="X195" s="134">
        <f ca="1">'EO9904.3'!J200+$X$3</f>
        <v>3.85E-2</v>
      </c>
      <c r="Y195" s="134">
        <v>0</v>
      </c>
      <c r="AA195" s="138">
        <f>IF($B195&lt;=EO9904.3!mthend,Inputs!AA183,0)</f>
        <v>0</v>
      </c>
      <c r="AB195">
        <f>IF($B195&lt;=EO9904.3!mthend,Inputs!AB183,0)</f>
        <v>0</v>
      </c>
      <c r="AC195">
        <f>IF($B195&lt;=EO9904.3!mthend,Inputs!AC183,0)</f>
        <v>0</v>
      </c>
      <c r="AD195" s="133">
        <f>IF($B195&lt;=EO9904.3!mthend,Inputs!AD183,0)</f>
        <v>0</v>
      </c>
      <c r="AE195" s="134">
        <f ca="1">'EO9904.M'!G200+$AE$3</f>
        <v>5.718</v>
      </c>
      <c r="AF195" s="134">
        <f ca="1">'EO9904.M'!J200+$AF$3</f>
        <v>3.85E-2</v>
      </c>
      <c r="AG195" s="134">
        <v>0</v>
      </c>
    </row>
    <row r="196" spans="2:33">
      <c r="B196" s="88">
        <f>'EO9904.1'!A201</f>
        <v>42767</v>
      </c>
      <c r="C196" s="138">
        <f>IF($B196&lt;=Summary!$D$10,Inputs!C184,0)</f>
        <v>0</v>
      </c>
      <c r="D196" s="135">
        <f>IF($B196&lt;=Summary!$D$10,Inputs!D184,0)</f>
        <v>0</v>
      </c>
      <c r="E196" s="136">
        <f>IF($B196&lt;=Summary!$D$10,Inputs!E184,0)</f>
        <v>0</v>
      </c>
      <c r="F196" s="136">
        <f>IF($B196&lt;=Summary!$D$10,Inputs!F184,0)</f>
        <v>0</v>
      </c>
      <c r="G196" s="145">
        <f ca="1">'EO9904.1'!G201</f>
        <v>5.5180000000000007</v>
      </c>
      <c r="H196" s="145">
        <f ca="1">'EO9904.1'!J201</f>
        <v>2.35E-2</v>
      </c>
      <c r="I196" s="145">
        <f ca="1">'EO9904.1'!M201</f>
        <v>1.4999999999999999E-2</v>
      </c>
      <c r="K196" s="138">
        <f>IF($B196&lt;=EO9904.2!mthend,Inputs!K184,0)</f>
        <v>0</v>
      </c>
      <c r="L196" s="133">
        <f>IF($B196&lt;=EO9904.2!mthend,Inputs!L184,0)</f>
        <v>0</v>
      </c>
      <c r="M196" s="133">
        <f>IF($B196&lt;=EO9904.2!mthend,Inputs!M184,0)</f>
        <v>0</v>
      </c>
      <c r="N196" s="133">
        <f>IF($B196&lt;=EO9904.2!mthend,Inputs!N184,0)</f>
        <v>0</v>
      </c>
      <c r="O196" s="134">
        <v>0</v>
      </c>
      <c r="P196" s="134">
        <v>0</v>
      </c>
      <c r="Q196" s="134">
        <f ca="1">'EO9904.2'!M201-$Q$3</f>
        <v>7.4999999999999997E-3</v>
      </c>
      <c r="S196" s="138">
        <f>IF($B196&lt;=EO9904.3!mthend,Inputs!S184,0)</f>
        <v>0</v>
      </c>
      <c r="T196">
        <f>IF($B196&lt;=EO9904.3!mthend,Inputs!T184,0)</f>
        <v>0</v>
      </c>
      <c r="U196">
        <f>IF($B196&lt;=EO9904.3!mthend,Inputs!U184,0)</f>
        <v>0</v>
      </c>
      <c r="V196" s="133">
        <f>IF($B196&lt;=EO9904.3!mthend,Inputs!V184,0)</f>
        <v>0</v>
      </c>
      <c r="W196" s="134">
        <f ca="1">'EO9904.3'!G201+$W$3</f>
        <v>5.5980000000000008</v>
      </c>
      <c r="X196" s="134">
        <f ca="1">'EO9904.3'!J201+$X$3</f>
        <v>3.85E-2</v>
      </c>
      <c r="Y196" s="134">
        <v>0</v>
      </c>
      <c r="AA196" s="138">
        <f>IF($B196&lt;=EO9904.3!mthend,Inputs!AA184,0)</f>
        <v>0</v>
      </c>
      <c r="AB196">
        <f>IF($B196&lt;=EO9904.3!mthend,Inputs!AB184,0)</f>
        <v>0</v>
      </c>
      <c r="AC196">
        <f>IF($B196&lt;=EO9904.3!mthend,Inputs!AC184,0)</f>
        <v>0</v>
      </c>
      <c r="AD196" s="133">
        <f>IF($B196&lt;=EO9904.3!mthend,Inputs!AD184,0)</f>
        <v>0</v>
      </c>
      <c r="AE196" s="134">
        <f ca="1">'EO9904.M'!G201+$AE$3</f>
        <v>5.5980000000000008</v>
      </c>
      <c r="AF196" s="134">
        <f ca="1">'EO9904.M'!J201+$AF$3</f>
        <v>3.85E-2</v>
      </c>
      <c r="AG196" s="134">
        <v>0</v>
      </c>
    </row>
    <row r="197" spans="2:33">
      <c r="B197" s="88">
        <f>'EO9904.1'!A202</f>
        <v>42795</v>
      </c>
      <c r="C197" s="138">
        <f>IF($B197&lt;=Summary!$D$10,Inputs!C185,0)</f>
        <v>0</v>
      </c>
      <c r="D197" s="135">
        <f>IF($B197&lt;=Summary!$D$10,Inputs!D185,0)</f>
        <v>0</v>
      </c>
      <c r="E197" s="136">
        <f>IF($B197&lt;=Summary!$D$10,Inputs!E185,0)</f>
        <v>0</v>
      </c>
      <c r="F197" s="136">
        <f>IF($B197&lt;=Summary!$D$10,Inputs!F185,0)</f>
        <v>0</v>
      </c>
      <c r="G197" s="145">
        <f ca="1">'EO9904.1'!G202</f>
        <v>5.3930000000000007</v>
      </c>
      <c r="H197" s="145">
        <f ca="1">'EO9904.1'!J202</f>
        <v>0</v>
      </c>
      <c r="I197" s="145">
        <f ca="1">'EO9904.1'!M202</f>
        <v>0</v>
      </c>
      <c r="K197" s="138">
        <f>IF($B197&lt;=EO9904.2!mthend,Inputs!K185,0)</f>
        <v>0</v>
      </c>
      <c r="L197" s="133">
        <f>IF($B197&lt;=EO9904.2!mthend,Inputs!L185,0)</f>
        <v>0</v>
      </c>
      <c r="M197" s="133">
        <f>IF($B197&lt;=EO9904.2!mthend,Inputs!M185,0)</f>
        <v>0</v>
      </c>
      <c r="N197" s="133">
        <f>IF($B197&lt;=EO9904.2!mthend,Inputs!N185,0)</f>
        <v>0</v>
      </c>
      <c r="O197" s="134">
        <v>0</v>
      </c>
      <c r="P197" s="134">
        <v>0</v>
      </c>
      <c r="Q197" s="134">
        <f ca="1">'EO9904.2'!M202-$Q$3</f>
        <v>-7.4999999999999997E-3</v>
      </c>
      <c r="S197" s="138">
        <f>IF($B197&lt;=EO9904.3!mthend,Inputs!S185,0)</f>
        <v>0</v>
      </c>
      <c r="T197">
        <f>IF($B197&lt;=EO9904.3!mthend,Inputs!T185,0)</f>
        <v>0</v>
      </c>
      <c r="U197">
        <f>IF($B197&lt;=EO9904.3!mthend,Inputs!U185,0)</f>
        <v>0</v>
      </c>
      <c r="V197" s="133">
        <f>IF($B197&lt;=EO9904.3!mthend,Inputs!V185,0)</f>
        <v>0</v>
      </c>
      <c r="W197" s="134">
        <f ca="1">'EO9904.3'!G202+$W$3</f>
        <v>5.4730000000000008</v>
      </c>
      <c r="X197" s="134">
        <f ca="1">'EO9904.3'!J202+$X$3</f>
        <v>1.4999999999999999E-2</v>
      </c>
      <c r="Y197" s="134">
        <v>0</v>
      </c>
      <c r="AA197" s="138">
        <f>IF($B197&lt;=EO9904.3!mthend,Inputs!AA185,0)</f>
        <v>0</v>
      </c>
      <c r="AB197">
        <f>IF($B197&lt;=EO9904.3!mthend,Inputs!AB185,0)</f>
        <v>0</v>
      </c>
      <c r="AC197">
        <f>IF($B197&lt;=EO9904.3!mthend,Inputs!AC185,0)</f>
        <v>0</v>
      </c>
      <c r="AD197" s="133">
        <f>IF($B197&lt;=EO9904.3!mthend,Inputs!AD185,0)</f>
        <v>0</v>
      </c>
      <c r="AE197" s="134">
        <f ca="1">'EO9904.M'!G202+$AE$3</f>
        <v>5.4730000000000008</v>
      </c>
      <c r="AF197" s="134">
        <f ca="1">'EO9904.M'!J202+$AF$3</f>
        <v>1.4999999999999999E-2</v>
      </c>
      <c r="AG197" s="134">
        <v>0</v>
      </c>
    </row>
    <row r="198" spans="2:33">
      <c r="B198" s="88">
        <f>'EO9904.1'!A203</f>
        <v>42826</v>
      </c>
      <c r="C198" s="138">
        <f>IF($B198&lt;=Summary!$D$10,Inputs!C186,0)</f>
        <v>0</v>
      </c>
      <c r="D198" s="135">
        <f>IF($B198&lt;=Summary!$D$10,Inputs!D186,0)</f>
        <v>0</v>
      </c>
      <c r="E198" s="136">
        <f>IF($B198&lt;=Summary!$D$10,Inputs!E186,0)</f>
        <v>0</v>
      </c>
      <c r="F198" s="136">
        <f>IF($B198&lt;=Summary!$D$10,Inputs!F186,0)</f>
        <v>0</v>
      </c>
      <c r="G198" s="145">
        <f ca="1">'EO9904.1'!G203</f>
        <v>5.2629999999999999</v>
      </c>
      <c r="H198" s="145">
        <f ca="1">'EO9904.1'!J203</f>
        <v>0</v>
      </c>
      <c r="I198" s="145">
        <f ca="1">'EO9904.1'!M203</f>
        <v>0</v>
      </c>
      <c r="K198" s="138">
        <f>IF($B198&lt;=EO9904.2!mthend,Inputs!K186,0)</f>
        <v>0</v>
      </c>
      <c r="L198" s="133">
        <f>IF($B198&lt;=EO9904.2!mthend,Inputs!L186,0)</f>
        <v>0</v>
      </c>
      <c r="M198" s="133">
        <f>IF($B198&lt;=EO9904.2!mthend,Inputs!M186,0)</f>
        <v>0</v>
      </c>
      <c r="N198" s="133">
        <f>IF($B198&lt;=EO9904.2!mthend,Inputs!N186,0)</f>
        <v>0</v>
      </c>
      <c r="O198" s="134">
        <v>0</v>
      </c>
      <c r="P198" s="134">
        <v>0</v>
      </c>
      <c r="Q198" s="134">
        <f ca="1">'EO9904.2'!M203-$Q$3</f>
        <v>-7.4999999999999997E-3</v>
      </c>
      <c r="S198" s="138">
        <f>IF($B198&lt;=EO9904.3!mthend,Inputs!S186,0)</f>
        <v>0</v>
      </c>
      <c r="T198">
        <f>IF($B198&lt;=EO9904.3!mthend,Inputs!T186,0)</f>
        <v>0</v>
      </c>
      <c r="U198">
        <f>IF($B198&lt;=EO9904.3!mthend,Inputs!U186,0)</f>
        <v>0</v>
      </c>
      <c r="V198" s="133">
        <f>IF($B198&lt;=EO9904.3!mthend,Inputs!V186,0)</f>
        <v>0</v>
      </c>
      <c r="W198" s="134">
        <f ca="1">'EO9904.3'!G203+$W$3</f>
        <v>5.343</v>
      </c>
      <c r="X198" s="134">
        <f ca="1">'EO9904.3'!J203+$X$3</f>
        <v>1.4999999999999999E-2</v>
      </c>
      <c r="Y198" s="134">
        <v>0</v>
      </c>
      <c r="AA198" s="138">
        <f>IF($B198&lt;=EO9904.3!mthend,Inputs!AA186,0)</f>
        <v>0</v>
      </c>
      <c r="AB198">
        <f>IF($B198&lt;=EO9904.3!mthend,Inputs!AB186,0)</f>
        <v>0</v>
      </c>
      <c r="AC198">
        <f>IF($B198&lt;=EO9904.3!mthend,Inputs!AC186,0)</f>
        <v>0</v>
      </c>
      <c r="AD198" s="133">
        <f>IF($B198&lt;=EO9904.3!mthend,Inputs!AD186,0)</f>
        <v>0</v>
      </c>
      <c r="AE198" s="134">
        <f ca="1">'EO9904.M'!G203+$AE$3</f>
        <v>5.343</v>
      </c>
      <c r="AF198" s="134">
        <f ca="1">'EO9904.M'!J203+$AF$3</f>
        <v>1.4999999999999999E-2</v>
      </c>
      <c r="AG198" s="134">
        <v>0</v>
      </c>
    </row>
    <row r="199" spans="2:33">
      <c r="B199" s="88">
        <f>'EO9904.1'!A204</f>
        <v>42856</v>
      </c>
      <c r="C199" s="138">
        <f>IF($B199&lt;=Summary!$D$10,Inputs!C187,0)</f>
        <v>0</v>
      </c>
      <c r="D199" s="135">
        <f>IF($B199&lt;=Summary!$D$10,Inputs!D187,0)</f>
        <v>0</v>
      </c>
      <c r="E199" s="136">
        <f>IF($B199&lt;=Summary!$D$10,Inputs!E187,0)</f>
        <v>0</v>
      </c>
      <c r="F199" s="136">
        <f>IF($B199&lt;=Summary!$D$10,Inputs!F187,0)</f>
        <v>0</v>
      </c>
      <c r="G199" s="145">
        <f ca="1">'EO9904.1'!G204</f>
        <v>5.2530000000000001</v>
      </c>
      <c r="H199" s="145">
        <f ca="1">'EO9904.1'!J204</f>
        <v>0</v>
      </c>
      <c r="I199" s="145">
        <f ca="1">'EO9904.1'!M204</f>
        <v>0</v>
      </c>
      <c r="K199" s="138">
        <f>IF($B199&lt;=EO9904.2!mthend,Inputs!K187,0)</f>
        <v>0</v>
      </c>
      <c r="L199" s="133">
        <f>IF($B199&lt;=EO9904.2!mthend,Inputs!L187,0)</f>
        <v>0</v>
      </c>
      <c r="M199" s="133">
        <f>IF($B199&lt;=EO9904.2!mthend,Inputs!M187,0)</f>
        <v>0</v>
      </c>
      <c r="N199" s="133">
        <f>IF($B199&lt;=EO9904.2!mthend,Inputs!N187,0)</f>
        <v>0</v>
      </c>
      <c r="O199" s="134">
        <v>0</v>
      </c>
      <c r="P199" s="134">
        <v>0</v>
      </c>
      <c r="Q199" s="134">
        <f ca="1">'EO9904.2'!M204-$Q$3</f>
        <v>-7.4999999999999997E-3</v>
      </c>
      <c r="S199" s="138">
        <f>IF($B199&lt;=EO9904.3!mthend,Inputs!S187,0)</f>
        <v>0</v>
      </c>
      <c r="T199">
        <f>IF($B199&lt;=EO9904.3!mthend,Inputs!T187,0)</f>
        <v>0</v>
      </c>
      <c r="U199">
        <f>IF($B199&lt;=EO9904.3!mthend,Inputs!U187,0)</f>
        <v>0</v>
      </c>
      <c r="V199" s="133">
        <f>IF($B199&lt;=EO9904.3!mthend,Inputs!V187,0)</f>
        <v>0</v>
      </c>
      <c r="W199" s="134">
        <f ca="1">'EO9904.3'!G204+$W$3</f>
        <v>5.3330000000000002</v>
      </c>
      <c r="X199" s="134">
        <f ca="1">'EO9904.3'!J204+$X$3</f>
        <v>1.4999999999999999E-2</v>
      </c>
      <c r="Y199" s="134">
        <v>0</v>
      </c>
      <c r="AA199" s="138">
        <f>IF($B199&lt;=EO9904.3!mthend,Inputs!AA187,0)</f>
        <v>0</v>
      </c>
      <c r="AB199">
        <f>IF($B199&lt;=EO9904.3!mthend,Inputs!AB187,0)</f>
        <v>0</v>
      </c>
      <c r="AC199">
        <f>IF($B199&lt;=EO9904.3!mthend,Inputs!AC187,0)</f>
        <v>0</v>
      </c>
      <c r="AD199" s="133">
        <f>IF($B199&lt;=EO9904.3!mthend,Inputs!AD187,0)</f>
        <v>0</v>
      </c>
      <c r="AE199" s="134">
        <f ca="1">'EO9904.M'!G204+$AE$3</f>
        <v>5.3330000000000002</v>
      </c>
      <c r="AF199" s="134">
        <f ca="1">'EO9904.M'!J204+$AF$3</f>
        <v>1.4999999999999999E-2</v>
      </c>
      <c r="AG199" s="134">
        <v>0</v>
      </c>
    </row>
    <row r="200" spans="2:33">
      <c r="B200" s="88">
        <f>'EO9904.1'!A205</f>
        <v>42887</v>
      </c>
      <c r="C200" s="138">
        <f>IF($B200&lt;=Summary!$D$10,Inputs!C188,0)</f>
        <v>0</v>
      </c>
      <c r="D200" s="135">
        <f>IF($B200&lt;=Summary!$D$10,Inputs!D188,0)</f>
        <v>0</v>
      </c>
      <c r="E200" s="136">
        <f>IF($B200&lt;=Summary!$D$10,Inputs!E188,0)</f>
        <v>0</v>
      </c>
      <c r="F200" s="136">
        <f>IF($B200&lt;=Summary!$D$10,Inputs!F188,0)</f>
        <v>0</v>
      </c>
      <c r="G200" s="145">
        <f ca="1">'EO9904.1'!G205</f>
        <v>5.2730000000000006</v>
      </c>
      <c r="H200" s="145">
        <f ca="1">'EO9904.1'!J205</f>
        <v>0</v>
      </c>
      <c r="I200" s="145">
        <f ca="1">'EO9904.1'!M205</f>
        <v>0</v>
      </c>
      <c r="K200" s="138">
        <f>IF($B200&lt;=EO9904.2!mthend,Inputs!K188,0)</f>
        <v>0</v>
      </c>
      <c r="L200" s="133">
        <f>IF($B200&lt;=EO9904.2!mthend,Inputs!L188,0)</f>
        <v>0</v>
      </c>
      <c r="M200" s="133">
        <f>IF($B200&lt;=EO9904.2!mthend,Inputs!M188,0)</f>
        <v>0</v>
      </c>
      <c r="N200" s="133">
        <f>IF($B200&lt;=EO9904.2!mthend,Inputs!N188,0)</f>
        <v>0</v>
      </c>
      <c r="O200" s="134">
        <v>0</v>
      </c>
      <c r="P200" s="134">
        <v>0</v>
      </c>
      <c r="Q200" s="134">
        <f ca="1">'EO9904.2'!M205-$Q$3</f>
        <v>-7.4999999999999997E-3</v>
      </c>
      <c r="S200" s="138">
        <f>IF($B200&lt;=EO9904.3!mthend,Inputs!S188,0)</f>
        <v>0</v>
      </c>
      <c r="T200">
        <f>IF($B200&lt;=EO9904.3!mthend,Inputs!T188,0)</f>
        <v>0</v>
      </c>
      <c r="U200">
        <f>IF($B200&lt;=EO9904.3!mthend,Inputs!U188,0)</f>
        <v>0</v>
      </c>
      <c r="V200" s="133">
        <f>IF($B200&lt;=EO9904.3!mthend,Inputs!V188,0)</f>
        <v>0</v>
      </c>
      <c r="W200" s="134">
        <f ca="1">'EO9904.3'!G205+$W$3</f>
        <v>5.3530000000000006</v>
      </c>
      <c r="X200" s="134">
        <f ca="1">'EO9904.3'!J205+$X$3</f>
        <v>1.4999999999999999E-2</v>
      </c>
      <c r="Y200" s="134">
        <v>0</v>
      </c>
      <c r="AA200" s="138">
        <f>IF($B200&lt;=EO9904.3!mthend,Inputs!AA188,0)</f>
        <v>0</v>
      </c>
      <c r="AB200">
        <f>IF($B200&lt;=EO9904.3!mthend,Inputs!AB188,0)</f>
        <v>0</v>
      </c>
      <c r="AC200">
        <f>IF($B200&lt;=EO9904.3!mthend,Inputs!AC188,0)</f>
        <v>0</v>
      </c>
      <c r="AD200" s="133">
        <f>IF($B200&lt;=EO9904.3!mthend,Inputs!AD188,0)</f>
        <v>0</v>
      </c>
      <c r="AE200" s="134">
        <f ca="1">'EO9904.M'!G205+$AE$3</f>
        <v>5.3530000000000006</v>
      </c>
      <c r="AF200" s="134">
        <f ca="1">'EO9904.M'!J205+$AF$3</f>
        <v>1.4999999999999999E-2</v>
      </c>
      <c r="AG200" s="134">
        <v>0</v>
      </c>
    </row>
    <row r="201" spans="2:33">
      <c r="B201" s="88">
        <f>'EO9904.1'!A206</f>
        <v>42917</v>
      </c>
      <c r="C201" s="138">
        <f>IF($B201&lt;=Summary!$D$10,Inputs!C189,0)</f>
        <v>0</v>
      </c>
      <c r="D201" s="135">
        <f>IF($B201&lt;=Summary!$D$10,Inputs!D189,0)</f>
        <v>0</v>
      </c>
      <c r="E201" s="136">
        <f>IF($B201&lt;=Summary!$D$10,Inputs!E189,0)</f>
        <v>0</v>
      </c>
      <c r="F201" s="136">
        <f>IF($B201&lt;=Summary!$D$10,Inputs!F189,0)</f>
        <v>0</v>
      </c>
      <c r="G201" s="145">
        <f ca="1">'EO9904.1'!G206</f>
        <v>5.2940000000000005</v>
      </c>
      <c r="H201" s="145">
        <f ca="1">'EO9904.1'!J206</f>
        <v>0</v>
      </c>
      <c r="I201" s="145">
        <f ca="1">'EO9904.1'!M206</f>
        <v>0</v>
      </c>
      <c r="K201" s="138">
        <f>IF($B201&lt;=EO9904.2!mthend,Inputs!K189,0)</f>
        <v>0</v>
      </c>
      <c r="L201" s="133">
        <f>IF($B201&lt;=EO9904.2!mthend,Inputs!L189,0)</f>
        <v>0</v>
      </c>
      <c r="M201" s="133">
        <f>IF($B201&lt;=EO9904.2!mthend,Inputs!M189,0)</f>
        <v>0</v>
      </c>
      <c r="N201" s="133">
        <f>IF($B201&lt;=EO9904.2!mthend,Inputs!N189,0)</f>
        <v>0</v>
      </c>
      <c r="O201" s="134">
        <v>0</v>
      </c>
      <c r="P201" s="134">
        <v>0</v>
      </c>
      <c r="Q201" s="134">
        <f ca="1">'EO9904.2'!M206-$Q$3</f>
        <v>-7.4999999999999997E-3</v>
      </c>
      <c r="S201" s="138">
        <f>IF($B201&lt;=EO9904.3!mthend,Inputs!S189,0)</f>
        <v>0</v>
      </c>
      <c r="T201">
        <f>IF($B201&lt;=EO9904.3!mthend,Inputs!T189,0)</f>
        <v>0</v>
      </c>
      <c r="U201">
        <f>IF($B201&lt;=EO9904.3!mthend,Inputs!U189,0)</f>
        <v>0</v>
      </c>
      <c r="V201" s="133">
        <f>IF($B201&lt;=EO9904.3!mthend,Inputs!V189,0)</f>
        <v>0</v>
      </c>
      <c r="W201" s="134">
        <f ca="1">'EO9904.3'!G206+$W$3</f>
        <v>5.3740000000000006</v>
      </c>
      <c r="X201" s="134">
        <f ca="1">'EO9904.3'!J206+$X$3</f>
        <v>1.4999999999999999E-2</v>
      </c>
      <c r="Y201" s="134">
        <v>0</v>
      </c>
      <c r="AA201" s="138">
        <f>IF($B201&lt;=EO9904.3!mthend,Inputs!AA189,0)</f>
        <v>0</v>
      </c>
      <c r="AB201">
        <f>IF($B201&lt;=EO9904.3!mthend,Inputs!AB189,0)</f>
        <v>0</v>
      </c>
      <c r="AC201">
        <f>IF($B201&lt;=EO9904.3!mthend,Inputs!AC189,0)</f>
        <v>0</v>
      </c>
      <c r="AD201" s="133">
        <f>IF($B201&lt;=EO9904.3!mthend,Inputs!AD189,0)</f>
        <v>0</v>
      </c>
      <c r="AE201" s="134">
        <f ca="1">'EO9904.M'!G206+$AE$3</f>
        <v>5.3740000000000006</v>
      </c>
      <c r="AF201" s="134">
        <f ca="1">'EO9904.M'!J206+$AF$3</f>
        <v>1.4999999999999999E-2</v>
      </c>
      <c r="AG201" s="134">
        <v>0</v>
      </c>
    </row>
    <row r="202" spans="2:33">
      <c r="B202" s="88">
        <f>'EO9904.1'!A207</f>
        <v>42948</v>
      </c>
      <c r="C202" s="138">
        <f>IF($B202&lt;=Summary!$D$10,Inputs!C190,0)</f>
        <v>0</v>
      </c>
      <c r="D202" s="135">
        <f>IF($B202&lt;=Summary!$D$10,Inputs!D190,0)</f>
        <v>0</v>
      </c>
      <c r="E202" s="136">
        <f>IF($B202&lt;=Summary!$D$10,Inputs!E190,0)</f>
        <v>0</v>
      </c>
      <c r="F202" s="136">
        <f>IF($B202&lt;=Summary!$D$10,Inputs!F190,0)</f>
        <v>0</v>
      </c>
      <c r="G202" s="145">
        <f ca="1">'EO9904.1'!G207</f>
        <v>5.3180000000000005</v>
      </c>
      <c r="H202" s="145">
        <f ca="1">'EO9904.1'!J207</f>
        <v>0</v>
      </c>
      <c r="I202" s="145">
        <f ca="1">'EO9904.1'!M207</f>
        <v>0</v>
      </c>
      <c r="K202" s="138">
        <f>IF($B202&lt;=EO9904.2!mthend,Inputs!K190,0)</f>
        <v>0</v>
      </c>
      <c r="L202" s="133">
        <f>IF($B202&lt;=EO9904.2!mthend,Inputs!L190,0)</f>
        <v>0</v>
      </c>
      <c r="M202" s="133">
        <f>IF($B202&lt;=EO9904.2!mthend,Inputs!M190,0)</f>
        <v>0</v>
      </c>
      <c r="N202" s="133">
        <f>IF($B202&lt;=EO9904.2!mthend,Inputs!N190,0)</f>
        <v>0</v>
      </c>
      <c r="O202" s="134">
        <v>0</v>
      </c>
      <c r="P202" s="134">
        <v>0</v>
      </c>
      <c r="Q202" s="134">
        <f ca="1">'EO9904.2'!M207-$Q$3</f>
        <v>-7.4999999999999997E-3</v>
      </c>
      <c r="S202" s="138">
        <f>IF($B202&lt;=EO9904.3!mthend,Inputs!S190,0)</f>
        <v>0</v>
      </c>
      <c r="T202">
        <f>IF($B202&lt;=EO9904.3!mthend,Inputs!T190,0)</f>
        <v>0</v>
      </c>
      <c r="U202">
        <f>IF($B202&lt;=EO9904.3!mthend,Inputs!U190,0)</f>
        <v>0</v>
      </c>
      <c r="V202" s="133">
        <f>IF($B202&lt;=EO9904.3!mthend,Inputs!V190,0)</f>
        <v>0</v>
      </c>
      <c r="W202" s="134">
        <f ca="1">'EO9904.3'!G207+$W$3</f>
        <v>5.3980000000000006</v>
      </c>
      <c r="X202" s="134">
        <f ca="1">'EO9904.3'!J207+$X$3</f>
        <v>1.4999999999999999E-2</v>
      </c>
      <c r="Y202" s="134">
        <v>0</v>
      </c>
      <c r="AA202" s="138">
        <f>IF($B202&lt;=EO9904.3!mthend,Inputs!AA190,0)</f>
        <v>0</v>
      </c>
      <c r="AB202">
        <f>IF($B202&lt;=EO9904.3!mthend,Inputs!AB190,0)</f>
        <v>0</v>
      </c>
      <c r="AC202">
        <f>IF($B202&lt;=EO9904.3!mthend,Inputs!AC190,0)</f>
        <v>0</v>
      </c>
      <c r="AD202" s="133">
        <f>IF($B202&lt;=EO9904.3!mthend,Inputs!AD190,0)</f>
        <v>0</v>
      </c>
      <c r="AE202" s="134">
        <f ca="1">'EO9904.M'!G207+$AE$3</f>
        <v>5.3980000000000006</v>
      </c>
      <c r="AF202" s="134">
        <f ca="1">'EO9904.M'!J207+$AF$3</f>
        <v>1.4999999999999999E-2</v>
      </c>
      <c r="AG202" s="134">
        <v>0</v>
      </c>
    </row>
    <row r="203" spans="2:33">
      <c r="B203" s="88">
        <f>'EO9904.1'!A208</f>
        <v>42979</v>
      </c>
      <c r="C203" s="138">
        <f>IF($B203&lt;=Summary!$D$10,Inputs!C191,0)</f>
        <v>0</v>
      </c>
      <c r="D203" s="135">
        <f>IF($B203&lt;=Summary!$D$10,Inputs!D191,0)</f>
        <v>0</v>
      </c>
      <c r="E203" s="136">
        <f>IF($B203&lt;=Summary!$D$10,Inputs!E191,0)</f>
        <v>0</v>
      </c>
      <c r="F203" s="136">
        <f>IF($B203&lt;=Summary!$D$10,Inputs!F191,0)</f>
        <v>0</v>
      </c>
      <c r="G203" s="145">
        <f ca="1">'EO9904.1'!G208</f>
        <v>5.3280000000000003</v>
      </c>
      <c r="H203" s="145">
        <f ca="1">'EO9904.1'!J208</f>
        <v>0</v>
      </c>
      <c r="I203" s="145">
        <f ca="1">'EO9904.1'!M208</f>
        <v>0</v>
      </c>
      <c r="K203" s="138">
        <f>IF($B203&lt;=EO9904.2!mthend,Inputs!K191,0)</f>
        <v>0</v>
      </c>
      <c r="L203" s="133">
        <f>IF($B203&lt;=EO9904.2!mthend,Inputs!L191,0)</f>
        <v>0</v>
      </c>
      <c r="M203" s="133">
        <f>IF($B203&lt;=EO9904.2!mthend,Inputs!M191,0)</f>
        <v>0</v>
      </c>
      <c r="N203" s="133">
        <f>IF($B203&lt;=EO9904.2!mthend,Inputs!N191,0)</f>
        <v>0</v>
      </c>
      <c r="O203" s="134">
        <v>0</v>
      </c>
      <c r="P203" s="134">
        <v>0</v>
      </c>
      <c r="Q203" s="134">
        <f ca="1">'EO9904.2'!M208-$Q$3</f>
        <v>-7.4999999999999997E-3</v>
      </c>
      <c r="S203" s="138">
        <f>IF($B203&lt;=EO9904.3!mthend,Inputs!S191,0)</f>
        <v>0</v>
      </c>
      <c r="T203">
        <f>IF($B203&lt;=EO9904.3!mthend,Inputs!T191,0)</f>
        <v>0</v>
      </c>
      <c r="U203">
        <f>IF($B203&lt;=EO9904.3!mthend,Inputs!U191,0)</f>
        <v>0</v>
      </c>
      <c r="V203" s="133">
        <f>IF($B203&lt;=EO9904.3!mthend,Inputs!V191,0)</f>
        <v>0</v>
      </c>
      <c r="W203" s="134">
        <f ca="1">'EO9904.3'!G208+$W$3</f>
        <v>5.4080000000000004</v>
      </c>
      <c r="X203" s="134">
        <f ca="1">'EO9904.3'!J208+$X$3</f>
        <v>1.4999999999999999E-2</v>
      </c>
      <c r="Y203" s="134">
        <v>0</v>
      </c>
      <c r="AA203" s="138">
        <f>IF($B203&lt;=EO9904.3!mthend,Inputs!AA191,0)</f>
        <v>0</v>
      </c>
      <c r="AB203">
        <f>IF($B203&lt;=EO9904.3!mthend,Inputs!AB191,0)</f>
        <v>0</v>
      </c>
      <c r="AC203">
        <f>IF($B203&lt;=EO9904.3!mthend,Inputs!AC191,0)</f>
        <v>0</v>
      </c>
      <c r="AD203" s="133">
        <f>IF($B203&lt;=EO9904.3!mthend,Inputs!AD191,0)</f>
        <v>0</v>
      </c>
      <c r="AE203" s="134">
        <f ca="1">'EO9904.M'!G208+$AE$3</f>
        <v>5.4080000000000004</v>
      </c>
      <c r="AF203" s="134">
        <f ca="1">'EO9904.M'!J208+$AF$3</f>
        <v>1.4999999999999999E-2</v>
      </c>
      <c r="AG203" s="134">
        <v>0</v>
      </c>
    </row>
    <row r="204" spans="2:33">
      <c r="B204" s="88">
        <f>'EO9904.1'!A209</f>
        <v>43009</v>
      </c>
      <c r="C204" s="138">
        <f>IF($B204&lt;=Summary!$D$10,Inputs!C192,0)</f>
        <v>0</v>
      </c>
      <c r="D204" s="135">
        <f>IF($B204&lt;=Summary!$D$10,Inputs!D192,0)</f>
        <v>0</v>
      </c>
      <c r="E204" s="136">
        <f>IF($B204&lt;=Summary!$D$10,Inputs!E192,0)</f>
        <v>0</v>
      </c>
      <c r="F204" s="136">
        <f>IF($B204&lt;=Summary!$D$10,Inputs!F192,0)</f>
        <v>0</v>
      </c>
      <c r="G204" s="145">
        <f ca="1">'EO9904.1'!G209</f>
        <v>5.3580000000000005</v>
      </c>
      <c r="H204" s="145">
        <f ca="1">'EO9904.1'!J209</f>
        <v>0</v>
      </c>
      <c r="I204" s="145">
        <f ca="1">'EO9904.1'!M209</f>
        <v>0</v>
      </c>
      <c r="K204" s="138">
        <f>IF($B204&lt;=EO9904.2!mthend,Inputs!K192,0)</f>
        <v>0</v>
      </c>
      <c r="L204" s="133">
        <f>IF($B204&lt;=EO9904.2!mthend,Inputs!L192,0)</f>
        <v>0</v>
      </c>
      <c r="M204" s="133">
        <f>IF($B204&lt;=EO9904.2!mthend,Inputs!M192,0)</f>
        <v>0</v>
      </c>
      <c r="N204" s="133">
        <f>IF($B204&lt;=EO9904.2!mthend,Inputs!N192,0)</f>
        <v>0</v>
      </c>
      <c r="O204" s="134">
        <v>0</v>
      </c>
      <c r="P204" s="134">
        <v>0</v>
      </c>
      <c r="Q204" s="134">
        <f ca="1">'EO9904.2'!M209-$Q$3</f>
        <v>-7.4999999999999997E-3</v>
      </c>
      <c r="S204" s="138">
        <f>IF($B204&lt;=EO9904.3!mthend,Inputs!S192,0)</f>
        <v>0</v>
      </c>
      <c r="T204">
        <f>IF($B204&lt;=EO9904.3!mthend,Inputs!T192,0)</f>
        <v>0</v>
      </c>
      <c r="U204">
        <f>IF($B204&lt;=EO9904.3!mthend,Inputs!U192,0)</f>
        <v>0</v>
      </c>
      <c r="V204" s="133">
        <f>IF($B204&lt;=EO9904.3!mthend,Inputs!V192,0)</f>
        <v>0</v>
      </c>
      <c r="W204" s="134">
        <f ca="1">'EO9904.3'!G209+$W$3</f>
        <v>5.4380000000000006</v>
      </c>
      <c r="X204" s="134">
        <f ca="1">'EO9904.3'!J209+$X$3</f>
        <v>1.4999999999999999E-2</v>
      </c>
      <c r="Y204" s="134">
        <v>0</v>
      </c>
      <c r="AA204" s="138">
        <f>IF($B204&lt;=EO9904.3!mthend,Inputs!AA192,0)</f>
        <v>0</v>
      </c>
      <c r="AB204">
        <f>IF($B204&lt;=EO9904.3!mthend,Inputs!AB192,0)</f>
        <v>0</v>
      </c>
      <c r="AC204">
        <f>IF($B204&lt;=EO9904.3!mthend,Inputs!AC192,0)</f>
        <v>0</v>
      </c>
      <c r="AD204" s="133">
        <f>IF($B204&lt;=EO9904.3!mthend,Inputs!AD192,0)</f>
        <v>0</v>
      </c>
      <c r="AE204" s="134">
        <f ca="1">'EO9904.M'!G209+$AE$3</f>
        <v>5.4380000000000006</v>
      </c>
      <c r="AF204" s="134">
        <f ca="1">'EO9904.M'!J209+$AF$3</f>
        <v>1.4999999999999999E-2</v>
      </c>
      <c r="AG204" s="134">
        <v>0</v>
      </c>
    </row>
    <row r="205" spans="2:33">
      <c r="B205" s="88">
        <f>'EO9904.1'!A210</f>
        <v>43040</v>
      </c>
      <c r="C205" s="138">
        <f>IF($B205&lt;=Summary!$D$10,Inputs!C193,0)</f>
        <v>0</v>
      </c>
      <c r="D205" s="135">
        <f>IF($B205&lt;=Summary!$D$10,Inputs!D193,0)</f>
        <v>0</v>
      </c>
      <c r="E205" s="136">
        <f>IF($B205&lt;=Summary!$D$10,Inputs!E193,0)</f>
        <v>0</v>
      </c>
      <c r="F205" s="136">
        <f>IF($B205&lt;=Summary!$D$10,Inputs!F193,0)</f>
        <v>0</v>
      </c>
      <c r="G205" s="145">
        <f ca="1">'EO9904.1'!G210</f>
        <v>5.4980000000000002</v>
      </c>
      <c r="H205" s="145">
        <f ca="1">'EO9904.1'!J210</f>
        <v>0</v>
      </c>
      <c r="I205" s="145">
        <f ca="1">'EO9904.1'!M210</f>
        <v>0</v>
      </c>
      <c r="K205" s="138">
        <f>IF($B205&lt;=EO9904.2!mthend,Inputs!K193,0)</f>
        <v>0</v>
      </c>
      <c r="L205" s="133">
        <f>IF($B205&lt;=EO9904.2!mthend,Inputs!L193,0)</f>
        <v>0</v>
      </c>
      <c r="M205" s="133">
        <f>IF($B205&lt;=EO9904.2!mthend,Inputs!M193,0)</f>
        <v>0</v>
      </c>
      <c r="N205" s="133">
        <f>IF($B205&lt;=EO9904.2!mthend,Inputs!N193,0)</f>
        <v>0</v>
      </c>
      <c r="O205" s="134">
        <v>0</v>
      </c>
      <c r="P205" s="134">
        <v>0</v>
      </c>
      <c r="Q205" s="134">
        <f ca="1">'EO9904.2'!M210-$Q$3</f>
        <v>-7.4999999999999997E-3</v>
      </c>
      <c r="S205" s="138">
        <f>IF($B205&lt;=EO9904.3!mthend,Inputs!S193,0)</f>
        <v>0</v>
      </c>
      <c r="T205">
        <f>IF($B205&lt;=EO9904.3!mthend,Inputs!T193,0)</f>
        <v>0</v>
      </c>
      <c r="U205">
        <f>IF($B205&lt;=EO9904.3!mthend,Inputs!U193,0)</f>
        <v>0</v>
      </c>
      <c r="V205" s="133">
        <f>IF($B205&lt;=EO9904.3!mthend,Inputs!V193,0)</f>
        <v>0</v>
      </c>
      <c r="W205" s="134">
        <f ca="1">'EO9904.3'!G210+$W$3</f>
        <v>5.5780000000000003</v>
      </c>
      <c r="X205" s="134">
        <f ca="1">'EO9904.3'!J210+$X$3</f>
        <v>1.4999999999999999E-2</v>
      </c>
      <c r="Y205" s="134">
        <v>0</v>
      </c>
      <c r="AA205" s="138">
        <f>IF($B205&lt;=EO9904.3!mthend,Inputs!AA193,0)</f>
        <v>0</v>
      </c>
      <c r="AB205">
        <f>IF($B205&lt;=EO9904.3!mthend,Inputs!AB193,0)</f>
        <v>0</v>
      </c>
      <c r="AC205">
        <f>IF($B205&lt;=EO9904.3!mthend,Inputs!AC193,0)</f>
        <v>0</v>
      </c>
      <c r="AD205" s="133">
        <f>IF($B205&lt;=EO9904.3!mthend,Inputs!AD193,0)</f>
        <v>0</v>
      </c>
      <c r="AE205" s="134">
        <f ca="1">'EO9904.M'!G210+$AE$3</f>
        <v>5.5780000000000003</v>
      </c>
      <c r="AF205" s="134">
        <f ca="1">'EO9904.M'!J210+$AF$3</f>
        <v>1.4999999999999999E-2</v>
      </c>
      <c r="AG205" s="134">
        <v>0</v>
      </c>
    </row>
    <row r="206" spans="2:33">
      <c r="B206" s="88">
        <f>'EO9904.1'!A211</f>
        <v>43070</v>
      </c>
      <c r="C206" s="138">
        <f>IF($B206&lt;=Summary!$D$10,Inputs!C194,0)</f>
        <v>0</v>
      </c>
      <c r="D206" s="135">
        <f>IF($B206&lt;=Summary!$D$10,Inputs!D194,0)</f>
        <v>0</v>
      </c>
      <c r="E206" s="136">
        <f>IF($B206&lt;=Summary!$D$10,Inputs!E194,0)</f>
        <v>0</v>
      </c>
      <c r="F206" s="136">
        <f>IF($B206&lt;=Summary!$D$10,Inputs!F194,0)</f>
        <v>0</v>
      </c>
      <c r="G206" s="145">
        <f ca="1">'EO9904.1'!G211</f>
        <v>5.6379999999999999</v>
      </c>
      <c r="H206" s="145">
        <f ca="1">'EO9904.1'!J211</f>
        <v>0</v>
      </c>
      <c r="I206" s="145">
        <f ca="1">'EO9904.1'!M211</f>
        <v>0</v>
      </c>
      <c r="K206" s="138">
        <f>IF($B206&lt;=EO9904.2!mthend,Inputs!K194,0)</f>
        <v>0</v>
      </c>
      <c r="L206" s="133">
        <f>IF($B206&lt;=EO9904.2!mthend,Inputs!L194,0)</f>
        <v>0</v>
      </c>
      <c r="M206" s="133">
        <f>IF($B206&lt;=EO9904.2!mthend,Inputs!M194,0)</f>
        <v>0</v>
      </c>
      <c r="N206" s="133">
        <f>IF($B206&lt;=EO9904.2!mthend,Inputs!N194,0)</f>
        <v>0</v>
      </c>
      <c r="O206" s="134">
        <v>0</v>
      </c>
      <c r="P206" s="134">
        <v>0</v>
      </c>
      <c r="Q206" s="134">
        <f ca="1">'EO9904.2'!M211-$Q$3</f>
        <v>-7.4999999999999997E-3</v>
      </c>
      <c r="S206" s="138">
        <f>IF($B206&lt;=EO9904.3!mthend,Inputs!S194,0)</f>
        <v>0</v>
      </c>
      <c r="T206">
        <f>IF($B206&lt;=EO9904.3!mthend,Inputs!T194,0)</f>
        <v>0</v>
      </c>
      <c r="U206">
        <f>IF($B206&lt;=EO9904.3!mthend,Inputs!U194,0)</f>
        <v>0</v>
      </c>
      <c r="V206" s="133">
        <f>IF($B206&lt;=EO9904.3!mthend,Inputs!V194,0)</f>
        <v>0</v>
      </c>
      <c r="W206" s="134">
        <f ca="1">'EO9904.3'!G211+$W$3</f>
        <v>5.718</v>
      </c>
      <c r="X206" s="134">
        <f ca="1">'EO9904.3'!J211+$X$3</f>
        <v>1.4999999999999999E-2</v>
      </c>
      <c r="Y206" s="134">
        <v>0</v>
      </c>
      <c r="AA206" s="138">
        <f>IF($B206&lt;=EO9904.3!mthend,Inputs!AA194,0)</f>
        <v>0</v>
      </c>
      <c r="AB206">
        <f>IF($B206&lt;=EO9904.3!mthend,Inputs!AB194,0)</f>
        <v>0</v>
      </c>
      <c r="AC206">
        <f>IF($B206&lt;=EO9904.3!mthend,Inputs!AC194,0)</f>
        <v>0</v>
      </c>
      <c r="AD206" s="133">
        <f>IF($B206&lt;=EO9904.3!mthend,Inputs!AD194,0)</f>
        <v>0</v>
      </c>
      <c r="AE206" s="134">
        <f ca="1">'EO9904.M'!G211+$AE$3</f>
        <v>5.718</v>
      </c>
      <c r="AF206" s="134">
        <f ca="1">'EO9904.M'!J211+$AF$3</f>
        <v>1.4999999999999999E-2</v>
      </c>
      <c r="AG206" s="134">
        <v>0</v>
      </c>
    </row>
    <row r="207" spans="2:33">
      <c r="B207" s="88">
        <f>'EO9904.1'!A212</f>
        <v>43101</v>
      </c>
      <c r="C207" s="138">
        <f>IF($B207&lt;=Summary!$D$10,Inputs!C195,0)</f>
        <v>0</v>
      </c>
      <c r="D207" s="135">
        <f>IF($B207&lt;=Summary!$D$10,Inputs!D195,0)</f>
        <v>0</v>
      </c>
      <c r="E207" s="136">
        <f>IF($B207&lt;=Summary!$D$10,Inputs!E195,0)</f>
        <v>0</v>
      </c>
      <c r="F207" s="136">
        <f>IF($B207&lt;=Summary!$D$10,Inputs!F195,0)</f>
        <v>0</v>
      </c>
      <c r="G207" s="145">
        <f ca="1">'EO9904.1'!G212</f>
        <v>5.7430000000000003</v>
      </c>
      <c r="H207" s="145">
        <f ca="1">'EO9904.1'!J212</f>
        <v>0</v>
      </c>
      <c r="I207" s="145">
        <f ca="1">'EO9904.1'!M212</f>
        <v>0</v>
      </c>
      <c r="K207" s="138">
        <f>IF($B207&lt;=EO9904.2!mthend,Inputs!K195,0)</f>
        <v>0</v>
      </c>
      <c r="L207" s="133">
        <f>IF($B207&lt;=EO9904.2!mthend,Inputs!L195,0)</f>
        <v>0</v>
      </c>
      <c r="M207" s="133">
        <f>IF($B207&lt;=EO9904.2!mthend,Inputs!M195,0)</f>
        <v>0</v>
      </c>
      <c r="N207" s="133">
        <f>IF($B207&lt;=EO9904.2!mthend,Inputs!N195,0)</f>
        <v>0</v>
      </c>
      <c r="O207" s="134">
        <v>0</v>
      </c>
      <c r="P207" s="134">
        <v>0</v>
      </c>
      <c r="Q207" s="134">
        <f ca="1">'EO9904.2'!M212-$Q$3</f>
        <v>-7.4999999999999997E-3</v>
      </c>
      <c r="S207" s="138">
        <f>IF($B207&lt;=EO9904.3!mthend,Inputs!S195,0)</f>
        <v>0</v>
      </c>
      <c r="T207">
        <f>IF($B207&lt;=EO9904.3!mthend,Inputs!T195,0)</f>
        <v>0</v>
      </c>
      <c r="U207">
        <f>IF($B207&lt;=EO9904.3!mthend,Inputs!U195,0)</f>
        <v>0</v>
      </c>
      <c r="V207" s="133">
        <f>IF($B207&lt;=EO9904.3!mthend,Inputs!V195,0)</f>
        <v>0</v>
      </c>
      <c r="W207" s="134">
        <f ca="1">'EO9904.3'!G212+$W$3</f>
        <v>5.8230000000000004</v>
      </c>
      <c r="X207" s="134">
        <f ca="1">'EO9904.3'!J212+$X$3</f>
        <v>1.4999999999999999E-2</v>
      </c>
      <c r="Y207" s="134">
        <v>0</v>
      </c>
      <c r="AA207" s="138">
        <f>IF($B207&lt;=EO9904.3!mthend,Inputs!AA195,0)</f>
        <v>0</v>
      </c>
      <c r="AB207">
        <f>IF($B207&lt;=EO9904.3!mthend,Inputs!AB195,0)</f>
        <v>0</v>
      </c>
      <c r="AC207">
        <f>IF($B207&lt;=EO9904.3!mthend,Inputs!AC195,0)</f>
        <v>0</v>
      </c>
      <c r="AD207" s="133">
        <f>IF($B207&lt;=EO9904.3!mthend,Inputs!AD195,0)</f>
        <v>0</v>
      </c>
      <c r="AE207" s="134">
        <f ca="1">'EO9904.M'!G212+$AE$3</f>
        <v>5.8230000000000004</v>
      </c>
      <c r="AF207" s="134">
        <f ca="1">'EO9904.M'!J212+$AF$3</f>
        <v>1.4999999999999999E-2</v>
      </c>
      <c r="AG207" s="134">
        <v>0</v>
      </c>
    </row>
    <row r="208" spans="2:33">
      <c r="B208" s="88">
        <f>'EO9904.1'!A213</f>
        <v>43132</v>
      </c>
      <c r="C208" s="138">
        <f>IF($B208&lt;=Summary!$D$10,Inputs!C196,0)</f>
        <v>0</v>
      </c>
      <c r="D208" s="135">
        <f>IF($B208&lt;=Summary!$D$10,Inputs!D196,0)</f>
        <v>0</v>
      </c>
      <c r="E208" s="136">
        <f>IF($B208&lt;=Summary!$D$10,Inputs!E196,0)</f>
        <v>0</v>
      </c>
      <c r="F208" s="136">
        <f>IF($B208&lt;=Summary!$D$10,Inputs!F196,0)</f>
        <v>0</v>
      </c>
      <c r="G208" s="145">
        <f ca="1">'EO9904.1'!G213</f>
        <v>5.6230000000000002</v>
      </c>
      <c r="H208" s="145">
        <f ca="1">'EO9904.1'!J213</f>
        <v>0</v>
      </c>
      <c r="I208" s="145">
        <f ca="1">'EO9904.1'!M213</f>
        <v>0</v>
      </c>
      <c r="K208" s="138">
        <f>IF($B208&lt;=EO9904.2!mthend,Inputs!K196,0)</f>
        <v>0</v>
      </c>
      <c r="L208" s="133">
        <f>IF($B208&lt;=EO9904.2!mthend,Inputs!L196,0)</f>
        <v>0</v>
      </c>
      <c r="M208" s="133">
        <f>IF($B208&lt;=EO9904.2!mthend,Inputs!M196,0)</f>
        <v>0</v>
      </c>
      <c r="N208" s="133">
        <f>IF($B208&lt;=EO9904.2!mthend,Inputs!N196,0)</f>
        <v>0</v>
      </c>
      <c r="O208" s="134">
        <v>0</v>
      </c>
      <c r="P208" s="134">
        <v>0</v>
      </c>
      <c r="Q208" s="134">
        <f ca="1">'EO9904.2'!M213-$Q$3</f>
        <v>-7.4999999999999997E-3</v>
      </c>
      <c r="S208" s="138">
        <f>IF($B208&lt;=EO9904.3!mthend,Inputs!S196,0)</f>
        <v>0</v>
      </c>
      <c r="T208">
        <f>IF($B208&lt;=EO9904.3!mthend,Inputs!T196,0)</f>
        <v>0</v>
      </c>
      <c r="U208">
        <f>IF($B208&lt;=EO9904.3!mthend,Inputs!U196,0)</f>
        <v>0</v>
      </c>
      <c r="V208" s="133">
        <f>IF($B208&lt;=EO9904.3!mthend,Inputs!V196,0)</f>
        <v>0</v>
      </c>
      <c r="W208" s="134">
        <f ca="1">'EO9904.3'!G213+$W$3</f>
        <v>5.7030000000000003</v>
      </c>
      <c r="X208" s="134">
        <f ca="1">'EO9904.3'!J213+$X$3</f>
        <v>1.4999999999999999E-2</v>
      </c>
      <c r="Y208" s="134">
        <v>0</v>
      </c>
      <c r="AA208" s="138">
        <f>IF($B208&lt;=EO9904.3!mthend,Inputs!AA196,0)</f>
        <v>0</v>
      </c>
      <c r="AB208">
        <f>IF($B208&lt;=EO9904.3!mthend,Inputs!AB196,0)</f>
        <v>0</v>
      </c>
      <c r="AC208">
        <f>IF($B208&lt;=EO9904.3!mthend,Inputs!AC196,0)</f>
        <v>0</v>
      </c>
      <c r="AD208" s="133">
        <f>IF($B208&lt;=EO9904.3!mthend,Inputs!AD196,0)</f>
        <v>0</v>
      </c>
      <c r="AE208" s="134">
        <f ca="1">'EO9904.M'!G213+$AE$3</f>
        <v>5.7030000000000003</v>
      </c>
      <c r="AF208" s="134">
        <f ca="1">'EO9904.M'!J213+$AF$3</f>
        <v>1.4999999999999999E-2</v>
      </c>
      <c r="AG208" s="134">
        <v>0</v>
      </c>
    </row>
    <row r="209" spans="2:33">
      <c r="B209" s="88">
        <f>'EO9904.1'!A214</f>
        <v>43160</v>
      </c>
      <c r="C209" s="138">
        <f>IF($B209&lt;=Summary!$D$10,Inputs!C197,0)</f>
        <v>0</v>
      </c>
      <c r="D209" s="135">
        <f>IF($B209&lt;=Summary!$D$10,Inputs!D197,0)</f>
        <v>0</v>
      </c>
      <c r="E209" s="136">
        <f>IF($B209&lt;=Summary!$D$10,Inputs!E197,0)</f>
        <v>0</v>
      </c>
      <c r="F209" s="136">
        <f>IF($B209&lt;=Summary!$D$10,Inputs!F197,0)</f>
        <v>0</v>
      </c>
      <c r="G209" s="145">
        <f ca="1">'EO9904.1'!G214</f>
        <v>5.4980000000000002</v>
      </c>
      <c r="H209" s="145">
        <f ca="1">'EO9904.1'!J214</f>
        <v>0</v>
      </c>
      <c r="I209" s="145">
        <f ca="1">'EO9904.1'!M214</f>
        <v>0</v>
      </c>
      <c r="K209" s="138">
        <f>IF($B209&lt;=EO9904.2!mthend,Inputs!K197,0)</f>
        <v>0</v>
      </c>
      <c r="L209" s="133">
        <f>IF($B209&lt;=EO9904.2!mthend,Inputs!L197,0)</f>
        <v>0</v>
      </c>
      <c r="M209" s="133">
        <f>IF($B209&lt;=EO9904.2!mthend,Inputs!M197,0)</f>
        <v>0</v>
      </c>
      <c r="N209" s="133">
        <f>IF($B209&lt;=EO9904.2!mthend,Inputs!N197,0)</f>
        <v>0</v>
      </c>
      <c r="O209" s="134">
        <v>0</v>
      </c>
      <c r="P209" s="134">
        <v>0</v>
      </c>
      <c r="Q209" s="134">
        <f ca="1">'EO9904.2'!M214-$Q$3</f>
        <v>-7.4999999999999997E-3</v>
      </c>
      <c r="S209" s="138">
        <f>IF($B209&lt;=EO9904.3!mthend,Inputs!S197,0)</f>
        <v>0</v>
      </c>
      <c r="T209">
        <f>IF($B209&lt;=EO9904.3!mthend,Inputs!T197,0)</f>
        <v>0</v>
      </c>
      <c r="U209">
        <f>IF($B209&lt;=EO9904.3!mthend,Inputs!U197,0)</f>
        <v>0</v>
      </c>
      <c r="V209" s="133">
        <f>IF($B209&lt;=EO9904.3!mthend,Inputs!V197,0)</f>
        <v>0</v>
      </c>
      <c r="W209" s="134">
        <f ca="1">'EO9904.3'!G214+$W$3</f>
        <v>5.5780000000000003</v>
      </c>
      <c r="X209" s="134">
        <f ca="1">'EO9904.3'!J214+$X$3</f>
        <v>1.4999999999999999E-2</v>
      </c>
      <c r="Y209" s="134">
        <v>0</v>
      </c>
      <c r="AA209" s="138">
        <f>IF($B209&lt;=EO9904.3!mthend,Inputs!AA197,0)</f>
        <v>0</v>
      </c>
      <c r="AB209">
        <f>IF($B209&lt;=EO9904.3!mthend,Inputs!AB197,0)</f>
        <v>0</v>
      </c>
      <c r="AC209">
        <f>IF($B209&lt;=EO9904.3!mthend,Inputs!AC197,0)</f>
        <v>0</v>
      </c>
      <c r="AD209" s="133">
        <f>IF($B209&lt;=EO9904.3!mthend,Inputs!AD197,0)</f>
        <v>0</v>
      </c>
      <c r="AE209" s="134">
        <f ca="1">'EO9904.M'!G214+$AE$3</f>
        <v>5.5780000000000003</v>
      </c>
      <c r="AF209" s="134">
        <f ca="1">'EO9904.M'!J214+$AF$3</f>
        <v>1.4999999999999999E-2</v>
      </c>
      <c r="AG209" s="134">
        <v>0</v>
      </c>
    </row>
    <row r="210" spans="2:33">
      <c r="B210" s="88">
        <f>'EO9904.1'!A215</f>
        <v>43191</v>
      </c>
      <c r="C210" s="138">
        <f>IF($B210&lt;=Summary!$D$10,Inputs!C198,0)</f>
        <v>0</v>
      </c>
      <c r="D210" s="135">
        <f>IF($B210&lt;=Summary!$D$10,Inputs!D198,0)</f>
        <v>0</v>
      </c>
      <c r="E210" s="136">
        <f>IF($B210&lt;=Summary!$D$10,Inputs!E198,0)</f>
        <v>0</v>
      </c>
      <c r="F210" s="136">
        <f>IF($B210&lt;=Summary!$D$10,Inputs!F198,0)</f>
        <v>0</v>
      </c>
      <c r="G210" s="145">
        <f ca="1">'EO9904.1'!G215</f>
        <v>5.3680000000000003</v>
      </c>
      <c r="H210" s="145">
        <f ca="1">'EO9904.1'!J215</f>
        <v>0</v>
      </c>
      <c r="I210" s="145">
        <f ca="1">'EO9904.1'!M215</f>
        <v>0</v>
      </c>
      <c r="K210" s="138">
        <f>IF($B210&lt;=EO9904.2!mthend,Inputs!K198,0)</f>
        <v>0</v>
      </c>
      <c r="L210" s="133">
        <f>IF($B210&lt;=EO9904.2!mthend,Inputs!L198,0)</f>
        <v>0</v>
      </c>
      <c r="M210" s="133">
        <f>IF($B210&lt;=EO9904.2!mthend,Inputs!M198,0)</f>
        <v>0</v>
      </c>
      <c r="N210" s="133">
        <f>IF($B210&lt;=EO9904.2!mthend,Inputs!N198,0)</f>
        <v>0</v>
      </c>
      <c r="O210" s="134">
        <v>0</v>
      </c>
      <c r="P210" s="134">
        <v>0</v>
      </c>
      <c r="Q210" s="134">
        <f ca="1">'EO9904.2'!M215-$Q$3</f>
        <v>-7.4999999999999997E-3</v>
      </c>
      <c r="S210" s="138">
        <f>IF($B210&lt;=EO9904.3!mthend,Inputs!S198,0)</f>
        <v>0</v>
      </c>
      <c r="T210">
        <f>IF($B210&lt;=EO9904.3!mthend,Inputs!T198,0)</f>
        <v>0</v>
      </c>
      <c r="U210">
        <f>IF($B210&lt;=EO9904.3!mthend,Inputs!U198,0)</f>
        <v>0</v>
      </c>
      <c r="V210" s="133">
        <f>IF($B210&lt;=EO9904.3!mthend,Inputs!V198,0)</f>
        <v>0</v>
      </c>
      <c r="W210" s="134">
        <f ca="1">'EO9904.3'!G215+$W$3</f>
        <v>5.4480000000000004</v>
      </c>
      <c r="X210" s="134">
        <f ca="1">'EO9904.3'!J215+$X$3</f>
        <v>1.4999999999999999E-2</v>
      </c>
      <c r="Y210" s="134">
        <v>0</v>
      </c>
      <c r="AA210" s="138">
        <f>IF($B210&lt;=EO9904.3!mthend,Inputs!AA198,0)</f>
        <v>0</v>
      </c>
      <c r="AB210">
        <f>IF($B210&lt;=EO9904.3!mthend,Inputs!AB198,0)</f>
        <v>0</v>
      </c>
      <c r="AC210">
        <f>IF($B210&lt;=EO9904.3!mthend,Inputs!AC198,0)</f>
        <v>0</v>
      </c>
      <c r="AD210" s="133">
        <f>IF($B210&lt;=EO9904.3!mthend,Inputs!AD198,0)</f>
        <v>0</v>
      </c>
      <c r="AE210" s="134">
        <f ca="1">'EO9904.M'!G215+$AE$3</f>
        <v>5.4480000000000004</v>
      </c>
      <c r="AF210" s="134">
        <f ca="1">'EO9904.M'!J215+$AF$3</f>
        <v>1.4999999999999999E-2</v>
      </c>
      <c r="AG210" s="134">
        <v>0</v>
      </c>
    </row>
    <row r="211" spans="2:33">
      <c r="B211" s="88">
        <f>'EO9904.1'!A216</f>
        <v>43221</v>
      </c>
      <c r="C211" s="138">
        <f>IF($B211&lt;=Summary!$D$10,Inputs!C199,0)</f>
        <v>0</v>
      </c>
      <c r="D211" s="135">
        <f>IF($B211&lt;=Summary!$D$10,Inputs!D199,0)</f>
        <v>0</v>
      </c>
      <c r="E211" s="136">
        <f>IF($B211&lt;=Summary!$D$10,Inputs!E199,0)</f>
        <v>0</v>
      </c>
      <c r="F211" s="136">
        <f>IF($B211&lt;=Summary!$D$10,Inputs!F199,0)</f>
        <v>0</v>
      </c>
      <c r="G211" s="145">
        <f ca="1">'EO9904.1'!G216</f>
        <v>5.3580000000000005</v>
      </c>
      <c r="H211" s="145">
        <f ca="1">'EO9904.1'!J216</f>
        <v>0</v>
      </c>
      <c r="I211" s="145">
        <f ca="1">'EO9904.1'!M216</f>
        <v>0</v>
      </c>
      <c r="K211" s="138">
        <f>IF($B211&lt;=EO9904.2!mthend,Inputs!K199,0)</f>
        <v>0</v>
      </c>
      <c r="L211" s="133">
        <f>IF($B211&lt;=EO9904.2!mthend,Inputs!L199,0)</f>
        <v>0</v>
      </c>
      <c r="M211" s="133">
        <f>IF($B211&lt;=EO9904.2!mthend,Inputs!M199,0)</f>
        <v>0</v>
      </c>
      <c r="N211" s="133">
        <f>IF($B211&lt;=EO9904.2!mthend,Inputs!N199,0)</f>
        <v>0</v>
      </c>
      <c r="O211" s="134">
        <v>0</v>
      </c>
      <c r="P211" s="134">
        <v>0</v>
      </c>
      <c r="Q211" s="134">
        <f ca="1">'EO9904.2'!M216-$Q$3</f>
        <v>-7.4999999999999997E-3</v>
      </c>
      <c r="S211" s="138">
        <f>IF($B211&lt;=EO9904.3!mthend,Inputs!S199,0)</f>
        <v>0</v>
      </c>
      <c r="T211">
        <f>IF($B211&lt;=EO9904.3!mthend,Inputs!T199,0)</f>
        <v>0</v>
      </c>
      <c r="U211">
        <f>IF($B211&lt;=EO9904.3!mthend,Inputs!U199,0)</f>
        <v>0</v>
      </c>
      <c r="V211" s="133">
        <f>IF($B211&lt;=EO9904.3!mthend,Inputs!V199,0)</f>
        <v>0</v>
      </c>
      <c r="W211" s="134">
        <f ca="1">'EO9904.3'!G216+$W$3</f>
        <v>5.4380000000000006</v>
      </c>
      <c r="X211" s="134">
        <f ca="1">'EO9904.3'!J216+$X$3</f>
        <v>1.4999999999999999E-2</v>
      </c>
      <c r="Y211" s="134">
        <v>0</v>
      </c>
      <c r="AA211" s="138">
        <f>IF($B211&lt;=EO9904.3!mthend,Inputs!AA199,0)</f>
        <v>0</v>
      </c>
      <c r="AB211">
        <f>IF($B211&lt;=EO9904.3!mthend,Inputs!AB199,0)</f>
        <v>0</v>
      </c>
      <c r="AC211">
        <f>IF($B211&lt;=EO9904.3!mthend,Inputs!AC199,0)</f>
        <v>0</v>
      </c>
      <c r="AD211" s="133">
        <f>IF($B211&lt;=EO9904.3!mthend,Inputs!AD199,0)</f>
        <v>0</v>
      </c>
      <c r="AE211" s="134">
        <f ca="1">'EO9904.M'!G216+$AE$3</f>
        <v>5.4380000000000006</v>
      </c>
      <c r="AF211" s="134">
        <f ca="1">'EO9904.M'!J216+$AF$3</f>
        <v>1.4999999999999999E-2</v>
      </c>
      <c r="AG211" s="134">
        <v>0</v>
      </c>
    </row>
    <row r="212" spans="2:33">
      <c r="B212" s="88">
        <f>'EO9904.1'!A217</f>
        <v>43252</v>
      </c>
      <c r="C212" s="138">
        <f>IF($B212&lt;=Summary!$D$10,Inputs!C200,0)</f>
        <v>0</v>
      </c>
      <c r="D212" s="135">
        <f>IF($B212&lt;=Summary!$D$10,Inputs!D200,0)</f>
        <v>0</v>
      </c>
      <c r="E212" s="136">
        <f>IF($B212&lt;=Summary!$D$10,Inputs!E200,0)</f>
        <v>0</v>
      </c>
      <c r="F212" s="136">
        <f>IF($B212&lt;=Summary!$D$10,Inputs!F200,0)</f>
        <v>0</v>
      </c>
      <c r="G212" s="145">
        <f ca="1">'EO9904.1'!G217</f>
        <v>5.3780000000000001</v>
      </c>
      <c r="H212" s="145">
        <f ca="1">'EO9904.1'!J217</f>
        <v>0</v>
      </c>
      <c r="I212" s="145">
        <f ca="1">'EO9904.1'!M217</f>
        <v>0</v>
      </c>
      <c r="K212" s="138">
        <f>IF($B212&lt;=EO9904.2!mthend,Inputs!K200,0)</f>
        <v>0</v>
      </c>
      <c r="L212" s="133">
        <f>IF($B212&lt;=EO9904.2!mthend,Inputs!L200,0)</f>
        <v>0</v>
      </c>
      <c r="M212" s="133">
        <f>IF($B212&lt;=EO9904.2!mthend,Inputs!M200,0)</f>
        <v>0</v>
      </c>
      <c r="N212" s="133">
        <f>IF($B212&lt;=EO9904.2!mthend,Inputs!N200,0)</f>
        <v>0</v>
      </c>
      <c r="O212" s="134">
        <v>0</v>
      </c>
      <c r="P212" s="134">
        <v>0</v>
      </c>
      <c r="Q212" s="134">
        <f ca="1">'EO9904.2'!M217-$Q$3</f>
        <v>-7.4999999999999997E-3</v>
      </c>
      <c r="S212" s="138">
        <f>IF($B212&lt;=EO9904.3!mthend,Inputs!S200,0)</f>
        <v>0</v>
      </c>
      <c r="T212">
        <f>IF($B212&lt;=EO9904.3!mthend,Inputs!T200,0)</f>
        <v>0</v>
      </c>
      <c r="U212">
        <f>IF($B212&lt;=EO9904.3!mthend,Inputs!U200,0)</f>
        <v>0</v>
      </c>
      <c r="V212" s="133">
        <f>IF($B212&lt;=EO9904.3!mthend,Inputs!V200,0)</f>
        <v>0</v>
      </c>
      <c r="W212" s="134">
        <f ca="1">'EO9904.3'!G217+$W$3</f>
        <v>5.4580000000000002</v>
      </c>
      <c r="X212" s="134">
        <f ca="1">'EO9904.3'!J217+$X$3</f>
        <v>1.4999999999999999E-2</v>
      </c>
      <c r="Y212" s="134">
        <v>0</v>
      </c>
      <c r="AA212" s="138">
        <f>IF($B212&lt;=EO9904.3!mthend,Inputs!AA200,0)</f>
        <v>0</v>
      </c>
      <c r="AB212">
        <f>IF($B212&lt;=EO9904.3!mthend,Inputs!AB200,0)</f>
        <v>0</v>
      </c>
      <c r="AC212">
        <f>IF($B212&lt;=EO9904.3!mthend,Inputs!AC200,0)</f>
        <v>0</v>
      </c>
      <c r="AD212" s="133">
        <f>IF($B212&lt;=EO9904.3!mthend,Inputs!AD200,0)</f>
        <v>0</v>
      </c>
      <c r="AE212" s="134">
        <f ca="1">'EO9904.M'!G217+$AE$3</f>
        <v>5.4580000000000002</v>
      </c>
      <c r="AF212" s="134">
        <f ca="1">'EO9904.M'!J217+$AF$3</f>
        <v>1.4999999999999999E-2</v>
      </c>
      <c r="AG212" s="134">
        <v>0</v>
      </c>
    </row>
    <row r="213" spans="2:33">
      <c r="B213" s="88">
        <f>'EO9904.1'!A218</f>
        <v>43282</v>
      </c>
      <c r="C213" s="138">
        <f>IF($B213&lt;=Summary!$D$10,Inputs!C201,0)</f>
        <v>0</v>
      </c>
      <c r="D213" s="135">
        <f>IF($B213&lt;=Summary!$D$10,Inputs!D201,0)</f>
        <v>0</v>
      </c>
      <c r="E213" s="136">
        <f>IF($B213&lt;=Summary!$D$10,Inputs!E201,0)</f>
        <v>0</v>
      </c>
      <c r="F213" s="136">
        <f>IF($B213&lt;=Summary!$D$10,Inputs!F201,0)</f>
        <v>0</v>
      </c>
      <c r="G213" s="145">
        <f ca="1">'EO9904.1'!G218</f>
        <v>5.399</v>
      </c>
      <c r="H213" s="145">
        <f ca="1">'EO9904.1'!J218</f>
        <v>0</v>
      </c>
      <c r="I213" s="145">
        <f ca="1">'EO9904.1'!M218</f>
        <v>0</v>
      </c>
      <c r="K213" s="138">
        <f>IF($B213&lt;=EO9904.2!mthend,Inputs!K201,0)</f>
        <v>0</v>
      </c>
      <c r="L213" s="133">
        <f>IF($B213&lt;=EO9904.2!mthend,Inputs!L201,0)</f>
        <v>0</v>
      </c>
      <c r="M213" s="133">
        <f>IF($B213&lt;=EO9904.2!mthend,Inputs!M201,0)</f>
        <v>0</v>
      </c>
      <c r="N213" s="133">
        <f>IF($B213&lt;=EO9904.2!mthend,Inputs!N201,0)</f>
        <v>0</v>
      </c>
      <c r="O213" s="134">
        <v>0</v>
      </c>
      <c r="P213" s="134">
        <v>0</v>
      </c>
      <c r="Q213" s="134">
        <f ca="1">'EO9904.2'!M218-$Q$3</f>
        <v>-7.4999999999999997E-3</v>
      </c>
      <c r="S213" s="138">
        <f>IF($B213&lt;=EO9904.3!mthend,Inputs!S201,0)</f>
        <v>0</v>
      </c>
      <c r="T213">
        <f>IF($B213&lt;=EO9904.3!mthend,Inputs!T201,0)</f>
        <v>0</v>
      </c>
      <c r="U213">
        <f>IF($B213&lt;=EO9904.3!mthend,Inputs!U201,0)</f>
        <v>0</v>
      </c>
      <c r="V213" s="133">
        <f>IF($B213&lt;=EO9904.3!mthend,Inputs!V201,0)</f>
        <v>0</v>
      </c>
      <c r="W213" s="134">
        <f ca="1">'EO9904.3'!G218+$W$3</f>
        <v>5.4790000000000001</v>
      </c>
      <c r="X213" s="134">
        <f ca="1">'EO9904.3'!J218+$X$3</f>
        <v>1.4999999999999999E-2</v>
      </c>
      <c r="Y213" s="134">
        <v>0</v>
      </c>
      <c r="AA213" s="138">
        <f>IF($B213&lt;=EO9904.3!mthend,Inputs!AA201,0)</f>
        <v>0</v>
      </c>
      <c r="AB213">
        <f>IF($B213&lt;=EO9904.3!mthend,Inputs!AB201,0)</f>
        <v>0</v>
      </c>
      <c r="AC213">
        <f>IF($B213&lt;=EO9904.3!mthend,Inputs!AC201,0)</f>
        <v>0</v>
      </c>
      <c r="AD213" s="133">
        <f>IF($B213&lt;=EO9904.3!mthend,Inputs!AD201,0)</f>
        <v>0</v>
      </c>
      <c r="AE213" s="134">
        <f ca="1">'EO9904.M'!G218+$AE$3</f>
        <v>5.4790000000000001</v>
      </c>
      <c r="AF213" s="134">
        <f ca="1">'EO9904.M'!J218+$AF$3</f>
        <v>1.4999999999999999E-2</v>
      </c>
      <c r="AG213" s="134">
        <v>0</v>
      </c>
    </row>
    <row r="214" spans="2:33">
      <c r="B214" s="88">
        <f>'EO9904.1'!A219</f>
        <v>43313</v>
      </c>
      <c r="C214" s="138">
        <f>IF($B214&lt;=Summary!$D$10,Inputs!C202,0)</f>
        <v>0</v>
      </c>
      <c r="D214" s="135">
        <f>IF($B214&lt;=Summary!$D$10,Inputs!D202,0)</f>
        <v>0</v>
      </c>
      <c r="E214" s="136">
        <f>IF($B214&lt;=Summary!$D$10,Inputs!E202,0)</f>
        <v>0</v>
      </c>
      <c r="F214" s="136">
        <f>IF($B214&lt;=Summary!$D$10,Inputs!F202,0)</f>
        <v>0</v>
      </c>
      <c r="G214" s="145">
        <f ca="1">'EO9904.1'!G219</f>
        <v>5.423</v>
      </c>
      <c r="H214" s="145">
        <f ca="1">'EO9904.1'!J219</f>
        <v>0</v>
      </c>
      <c r="I214" s="145">
        <f ca="1">'EO9904.1'!M219</f>
        <v>0</v>
      </c>
      <c r="K214" s="138">
        <f>IF($B214&lt;=EO9904.2!mthend,Inputs!K202,0)</f>
        <v>0</v>
      </c>
      <c r="L214" s="133">
        <f>IF($B214&lt;=EO9904.2!mthend,Inputs!L202,0)</f>
        <v>0</v>
      </c>
      <c r="M214" s="133">
        <f>IF($B214&lt;=EO9904.2!mthend,Inputs!M202,0)</f>
        <v>0</v>
      </c>
      <c r="N214" s="133">
        <f>IF($B214&lt;=EO9904.2!mthend,Inputs!N202,0)</f>
        <v>0</v>
      </c>
      <c r="O214" s="134">
        <v>0</v>
      </c>
      <c r="P214" s="134">
        <v>0</v>
      </c>
      <c r="Q214" s="134">
        <f ca="1">'EO9904.2'!M219-$Q$3</f>
        <v>-7.4999999999999997E-3</v>
      </c>
      <c r="S214" s="138">
        <f>IF($B214&lt;=EO9904.3!mthend,Inputs!S202,0)</f>
        <v>0</v>
      </c>
      <c r="T214">
        <f>IF($B214&lt;=EO9904.3!mthend,Inputs!T202,0)</f>
        <v>0</v>
      </c>
      <c r="U214">
        <f>IF($B214&lt;=EO9904.3!mthend,Inputs!U202,0)</f>
        <v>0</v>
      </c>
      <c r="V214" s="133">
        <f>IF($B214&lt;=EO9904.3!mthend,Inputs!V202,0)</f>
        <v>0</v>
      </c>
      <c r="W214" s="134">
        <f ca="1">'EO9904.3'!G219+$W$3</f>
        <v>5.5030000000000001</v>
      </c>
      <c r="X214" s="134">
        <f ca="1">'EO9904.3'!J219+$X$3</f>
        <v>1.4999999999999999E-2</v>
      </c>
      <c r="Y214" s="134">
        <v>0</v>
      </c>
      <c r="AA214" s="138">
        <f>IF($B214&lt;=EO9904.3!mthend,Inputs!AA202,0)</f>
        <v>0</v>
      </c>
      <c r="AB214">
        <f>IF($B214&lt;=EO9904.3!mthend,Inputs!AB202,0)</f>
        <v>0</v>
      </c>
      <c r="AC214">
        <f>IF($B214&lt;=EO9904.3!mthend,Inputs!AC202,0)</f>
        <v>0</v>
      </c>
      <c r="AD214" s="133">
        <f>IF($B214&lt;=EO9904.3!mthend,Inputs!AD202,0)</f>
        <v>0</v>
      </c>
      <c r="AE214" s="134">
        <f ca="1">'EO9904.M'!G219+$AE$3</f>
        <v>5.5030000000000001</v>
      </c>
      <c r="AF214" s="134">
        <f ca="1">'EO9904.M'!J219+$AF$3</f>
        <v>1.4999999999999999E-2</v>
      </c>
      <c r="AG214" s="134">
        <v>0</v>
      </c>
    </row>
    <row r="215" spans="2:33">
      <c r="B215" s="88">
        <f>'EO9904.1'!A220</f>
        <v>43344</v>
      </c>
      <c r="C215" s="138">
        <f>IF($B215&lt;=Summary!$D$10,Inputs!C203,0)</f>
        <v>0</v>
      </c>
      <c r="D215" s="135">
        <f>IF($B215&lt;=Summary!$D$10,Inputs!D203,0)</f>
        <v>0</v>
      </c>
      <c r="E215" s="136">
        <f>IF($B215&lt;=Summary!$D$10,Inputs!E203,0)</f>
        <v>0</v>
      </c>
      <c r="F215" s="136">
        <f>IF($B215&lt;=Summary!$D$10,Inputs!F203,0)</f>
        <v>0</v>
      </c>
      <c r="G215" s="145">
        <f ca="1">'EO9904.1'!G220</f>
        <v>5.4329999999999998</v>
      </c>
      <c r="H215" s="145">
        <f ca="1">'EO9904.1'!J220</f>
        <v>0</v>
      </c>
      <c r="I215" s="145">
        <f ca="1">'EO9904.1'!M220</f>
        <v>0</v>
      </c>
      <c r="K215" s="138">
        <f>IF($B215&lt;=EO9904.2!mthend,Inputs!K203,0)</f>
        <v>0</v>
      </c>
      <c r="L215" s="133">
        <f>IF($B215&lt;=EO9904.2!mthend,Inputs!L203,0)</f>
        <v>0</v>
      </c>
      <c r="M215" s="133">
        <f>IF($B215&lt;=EO9904.2!mthend,Inputs!M203,0)</f>
        <v>0</v>
      </c>
      <c r="N215" s="133">
        <f>IF($B215&lt;=EO9904.2!mthend,Inputs!N203,0)</f>
        <v>0</v>
      </c>
      <c r="O215" s="134">
        <v>0</v>
      </c>
      <c r="P215" s="134">
        <v>0</v>
      </c>
      <c r="Q215" s="134">
        <f ca="1">'EO9904.2'!M220-$Q$3</f>
        <v>-7.4999999999999997E-3</v>
      </c>
      <c r="S215" s="138">
        <f>IF($B215&lt;=EO9904.3!mthend,Inputs!S203,0)</f>
        <v>0</v>
      </c>
      <c r="T215">
        <f>IF($B215&lt;=EO9904.3!mthend,Inputs!T203,0)</f>
        <v>0</v>
      </c>
      <c r="U215">
        <f>IF($B215&lt;=EO9904.3!mthend,Inputs!U203,0)</f>
        <v>0</v>
      </c>
      <c r="V215" s="133">
        <f>IF($B215&lt;=EO9904.3!mthend,Inputs!V203,0)</f>
        <v>0</v>
      </c>
      <c r="W215" s="134">
        <f ca="1">'EO9904.3'!G220+$W$3</f>
        <v>5.5129999999999999</v>
      </c>
      <c r="X215" s="134">
        <f ca="1">'EO9904.3'!J220+$X$3</f>
        <v>1.4999999999999999E-2</v>
      </c>
      <c r="Y215" s="134">
        <v>0</v>
      </c>
      <c r="AA215" s="138">
        <f>IF($B215&lt;=EO9904.3!mthend,Inputs!AA203,0)</f>
        <v>0</v>
      </c>
      <c r="AB215">
        <f>IF($B215&lt;=EO9904.3!mthend,Inputs!AB203,0)</f>
        <v>0</v>
      </c>
      <c r="AC215">
        <f>IF($B215&lt;=EO9904.3!mthend,Inputs!AC203,0)</f>
        <v>0</v>
      </c>
      <c r="AD215" s="133">
        <f>IF($B215&lt;=EO9904.3!mthend,Inputs!AD203,0)</f>
        <v>0</v>
      </c>
      <c r="AE215" s="134">
        <f ca="1">'EO9904.M'!G220+$AE$3</f>
        <v>5.5129999999999999</v>
      </c>
      <c r="AF215" s="134">
        <f ca="1">'EO9904.M'!J220+$AF$3</f>
        <v>1.4999999999999999E-2</v>
      </c>
      <c r="AG215" s="134">
        <v>0</v>
      </c>
    </row>
    <row r="216" spans="2:33">
      <c r="B216" s="88">
        <f>'EO9904.1'!A221</f>
        <v>43374</v>
      </c>
      <c r="C216" s="138">
        <f>IF($B216&lt;=Summary!$D$10,Inputs!C204,0)</f>
        <v>0</v>
      </c>
      <c r="D216" s="135">
        <f>IF($B216&lt;=Summary!$D$10,Inputs!D204,0)</f>
        <v>0</v>
      </c>
      <c r="E216" s="136">
        <f>IF($B216&lt;=Summary!$D$10,Inputs!E204,0)</f>
        <v>0</v>
      </c>
      <c r="F216" s="136">
        <f>IF($B216&lt;=Summary!$D$10,Inputs!F204,0)</f>
        <v>0</v>
      </c>
      <c r="G216" s="145">
        <f ca="1">'EO9904.1'!G221</f>
        <v>5.4630000000000001</v>
      </c>
      <c r="H216" s="145">
        <f ca="1">'EO9904.1'!J221</f>
        <v>0</v>
      </c>
      <c r="I216" s="145">
        <f ca="1">'EO9904.1'!M221</f>
        <v>0</v>
      </c>
      <c r="K216" s="138">
        <f>IF($B216&lt;=EO9904.2!mthend,Inputs!K204,0)</f>
        <v>0</v>
      </c>
      <c r="L216" s="133">
        <f>IF($B216&lt;=EO9904.2!mthend,Inputs!L204,0)</f>
        <v>0</v>
      </c>
      <c r="M216" s="133">
        <f>IF($B216&lt;=EO9904.2!mthend,Inputs!M204,0)</f>
        <v>0</v>
      </c>
      <c r="N216" s="133">
        <f>IF($B216&lt;=EO9904.2!mthend,Inputs!N204,0)</f>
        <v>0</v>
      </c>
      <c r="O216" s="134">
        <v>0</v>
      </c>
      <c r="P216" s="134">
        <v>0</v>
      </c>
      <c r="Q216" s="134">
        <f ca="1">'EO9904.2'!M221-$Q$3</f>
        <v>-7.4999999999999997E-3</v>
      </c>
      <c r="S216" s="138">
        <f>IF($B216&lt;=EO9904.3!mthend,Inputs!S204,0)</f>
        <v>0</v>
      </c>
      <c r="T216">
        <f>IF($B216&lt;=EO9904.3!mthend,Inputs!T204,0)</f>
        <v>0</v>
      </c>
      <c r="U216">
        <f>IF($B216&lt;=EO9904.3!mthend,Inputs!U204,0)</f>
        <v>0</v>
      </c>
      <c r="V216" s="133">
        <f>IF($B216&lt;=EO9904.3!mthend,Inputs!V204,0)</f>
        <v>0</v>
      </c>
      <c r="W216" s="134">
        <f ca="1">'EO9904.3'!G221+$W$3</f>
        <v>5.5430000000000001</v>
      </c>
      <c r="X216" s="134">
        <f ca="1">'EO9904.3'!J221+$X$3</f>
        <v>1.4999999999999999E-2</v>
      </c>
      <c r="Y216" s="134">
        <v>0</v>
      </c>
      <c r="AA216" s="138">
        <f>IF($B216&lt;=EO9904.3!mthend,Inputs!AA204,0)</f>
        <v>0</v>
      </c>
      <c r="AB216">
        <f>IF($B216&lt;=EO9904.3!mthend,Inputs!AB204,0)</f>
        <v>0</v>
      </c>
      <c r="AC216">
        <f>IF($B216&lt;=EO9904.3!mthend,Inputs!AC204,0)</f>
        <v>0</v>
      </c>
      <c r="AD216" s="133">
        <f>IF($B216&lt;=EO9904.3!mthend,Inputs!AD204,0)</f>
        <v>0</v>
      </c>
      <c r="AE216" s="134">
        <f ca="1">'EO9904.M'!G221+$AE$3</f>
        <v>5.5430000000000001</v>
      </c>
      <c r="AF216" s="134">
        <f ca="1">'EO9904.M'!J221+$AF$3</f>
        <v>1.4999999999999999E-2</v>
      </c>
      <c r="AG216" s="134">
        <v>0</v>
      </c>
    </row>
    <row r="217" spans="2:33">
      <c r="B217" s="88">
        <f>'EO9904.1'!A222</f>
        <v>43405</v>
      </c>
      <c r="C217" s="138">
        <f>IF($B217&lt;=Summary!$D$10,Inputs!C205,0)</f>
        <v>0</v>
      </c>
      <c r="D217" s="135">
        <f>IF($B217&lt;=Summary!$D$10,Inputs!D205,0)</f>
        <v>0</v>
      </c>
      <c r="E217" s="136">
        <f>IF($B217&lt;=Summary!$D$10,Inputs!E205,0)</f>
        <v>0</v>
      </c>
      <c r="F217" s="136">
        <f>IF($B217&lt;=Summary!$D$10,Inputs!F205,0)</f>
        <v>0</v>
      </c>
      <c r="G217" s="145">
        <f ca="1">'EO9904.1'!G222</f>
        <v>5.6030000000000006</v>
      </c>
      <c r="H217" s="145">
        <f ca="1">'EO9904.1'!J222</f>
        <v>0</v>
      </c>
      <c r="I217" s="145">
        <f ca="1">'EO9904.1'!M222</f>
        <v>0</v>
      </c>
      <c r="K217" s="138">
        <f>IF($B217&lt;=EO9904.2!mthend,Inputs!K205,0)</f>
        <v>0</v>
      </c>
      <c r="L217" s="133">
        <f>IF($B217&lt;=EO9904.2!mthend,Inputs!L205,0)</f>
        <v>0</v>
      </c>
      <c r="M217" s="133">
        <f>IF($B217&lt;=EO9904.2!mthend,Inputs!M205,0)</f>
        <v>0</v>
      </c>
      <c r="N217" s="133">
        <f>IF($B217&lt;=EO9904.2!mthend,Inputs!N205,0)</f>
        <v>0</v>
      </c>
      <c r="O217" s="134">
        <v>0</v>
      </c>
      <c r="P217" s="134">
        <v>0</v>
      </c>
      <c r="Q217" s="134">
        <f ca="1">'EO9904.2'!M222-$Q$3</f>
        <v>-7.4999999999999997E-3</v>
      </c>
      <c r="S217" s="138">
        <f>IF($B217&lt;=EO9904.3!mthend,Inputs!S205,0)</f>
        <v>0</v>
      </c>
      <c r="T217">
        <f>IF($B217&lt;=EO9904.3!mthend,Inputs!T205,0)</f>
        <v>0</v>
      </c>
      <c r="U217">
        <f>IF($B217&lt;=EO9904.3!mthend,Inputs!U205,0)</f>
        <v>0</v>
      </c>
      <c r="V217" s="133">
        <f>IF($B217&lt;=EO9904.3!mthend,Inputs!V205,0)</f>
        <v>0</v>
      </c>
      <c r="W217" s="134">
        <f ca="1">'EO9904.3'!G222+$W$3</f>
        <v>5.6830000000000007</v>
      </c>
      <c r="X217" s="134">
        <f ca="1">'EO9904.3'!J222+$X$3</f>
        <v>1.4999999999999999E-2</v>
      </c>
      <c r="Y217" s="134">
        <v>0</v>
      </c>
      <c r="AA217" s="138">
        <f>IF($B217&lt;=EO9904.3!mthend,Inputs!AA205,0)</f>
        <v>0</v>
      </c>
      <c r="AB217">
        <f>IF($B217&lt;=EO9904.3!mthend,Inputs!AB205,0)</f>
        <v>0</v>
      </c>
      <c r="AC217">
        <f>IF($B217&lt;=EO9904.3!mthend,Inputs!AC205,0)</f>
        <v>0</v>
      </c>
      <c r="AD217" s="133">
        <f>IF($B217&lt;=EO9904.3!mthend,Inputs!AD205,0)</f>
        <v>0</v>
      </c>
      <c r="AE217" s="134">
        <f ca="1">'EO9904.M'!G222+$AE$3</f>
        <v>5.6830000000000007</v>
      </c>
      <c r="AF217" s="134">
        <f ca="1">'EO9904.M'!J222+$AF$3</f>
        <v>1.4999999999999999E-2</v>
      </c>
      <c r="AG217" s="134">
        <v>0</v>
      </c>
    </row>
    <row r="218" spans="2:33">
      <c r="B218" s="88">
        <f>'EO9904.1'!A223</f>
        <v>43435</v>
      </c>
      <c r="C218" s="138">
        <f>IF($B218&lt;=Summary!$D$10,Inputs!C206,0)</f>
        <v>0</v>
      </c>
      <c r="D218" s="135">
        <f>IF($B218&lt;=Summary!$D$10,Inputs!D206,0)</f>
        <v>0</v>
      </c>
      <c r="E218" s="136">
        <f>IF($B218&lt;=Summary!$D$10,Inputs!E206,0)</f>
        <v>0</v>
      </c>
      <c r="F218" s="136">
        <f>IF($B218&lt;=Summary!$D$10,Inputs!F206,0)</f>
        <v>0</v>
      </c>
      <c r="G218" s="145">
        <f ca="1">'EO9904.1'!G223</f>
        <v>5.7430000000000003</v>
      </c>
      <c r="H218" s="145">
        <f ca="1">'EO9904.1'!J223</f>
        <v>0</v>
      </c>
      <c r="I218" s="145">
        <f ca="1">'EO9904.1'!M223</f>
        <v>0</v>
      </c>
      <c r="K218" s="138">
        <f>IF($B218&lt;=EO9904.2!mthend,Inputs!K206,0)</f>
        <v>0</v>
      </c>
      <c r="L218" s="133">
        <f>IF($B218&lt;=EO9904.2!mthend,Inputs!L206,0)</f>
        <v>0</v>
      </c>
      <c r="M218" s="133">
        <f>IF($B218&lt;=EO9904.2!mthend,Inputs!M206,0)</f>
        <v>0</v>
      </c>
      <c r="N218" s="133">
        <f>IF($B218&lt;=EO9904.2!mthend,Inputs!N206,0)</f>
        <v>0</v>
      </c>
      <c r="O218" s="134">
        <v>0</v>
      </c>
      <c r="P218" s="134">
        <v>0</v>
      </c>
      <c r="Q218" s="134">
        <f ca="1">'EO9904.2'!M223-$Q$3</f>
        <v>-7.4999999999999997E-3</v>
      </c>
      <c r="S218" s="138">
        <f>IF($B218&lt;=EO9904.3!mthend,Inputs!S206,0)</f>
        <v>0</v>
      </c>
      <c r="T218">
        <f>IF($B218&lt;=EO9904.3!mthend,Inputs!T206,0)</f>
        <v>0</v>
      </c>
      <c r="U218">
        <f>IF($B218&lt;=EO9904.3!mthend,Inputs!U206,0)</f>
        <v>0</v>
      </c>
      <c r="V218" s="133">
        <f>IF($B218&lt;=EO9904.3!mthend,Inputs!V206,0)</f>
        <v>0</v>
      </c>
      <c r="W218" s="134">
        <f ca="1">'EO9904.3'!G223+$W$3</f>
        <v>5.8230000000000004</v>
      </c>
      <c r="X218" s="134">
        <f ca="1">'EO9904.3'!J223+$X$3</f>
        <v>1.4999999999999999E-2</v>
      </c>
      <c r="Y218" s="134">
        <v>0</v>
      </c>
      <c r="AA218" s="138">
        <f>IF($B218&lt;=EO9904.3!mthend,Inputs!AA206,0)</f>
        <v>0</v>
      </c>
      <c r="AB218">
        <f>IF($B218&lt;=EO9904.3!mthend,Inputs!AB206,0)</f>
        <v>0</v>
      </c>
      <c r="AC218">
        <f>IF($B218&lt;=EO9904.3!mthend,Inputs!AC206,0)</f>
        <v>0</v>
      </c>
      <c r="AD218" s="133">
        <f>IF($B218&lt;=EO9904.3!mthend,Inputs!AD206,0)</f>
        <v>0</v>
      </c>
      <c r="AE218" s="134">
        <f ca="1">'EO9904.M'!G223+$AE$3</f>
        <v>5.8230000000000004</v>
      </c>
      <c r="AF218" s="134">
        <f ca="1">'EO9904.M'!J223+$AF$3</f>
        <v>1.4999999999999999E-2</v>
      </c>
      <c r="AG218" s="134">
        <v>0</v>
      </c>
    </row>
    <row r="219" spans="2:33">
      <c r="B219" s="88">
        <f>'EO9904.1'!A224</f>
        <v>43466</v>
      </c>
      <c r="C219" s="138">
        <f>IF($B219&lt;=Summary!$D$10,Inputs!C207,0)</f>
        <v>0</v>
      </c>
      <c r="D219" s="135">
        <f>IF($B219&lt;=Summary!$D$10,Inputs!D207,0)</f>
        <v>0</v>
      </c>
      <c r="E219" s="136">
        <f>IF($B219&lt;=Summary!$D$10,Inputs!E207,0)</f>
        <v>0</v>
      </c>
      <c r="F219" s="136">
        <f>IF($B219&lt;=Summary!$D$10,Inputs!F207,0)</f>
        <v>0</v>
      </c>
      <c r="G219" s="145">
        <f ca="1">'EO9904.1'!G224</f>
        <v>5.8479999999999999</v>
      </c>
      <c r="H219" s="145">
        <f ca="1">'EO9904.1'!J224</f>
        <v>0</v>
      </c>
      <c r="I219" s="145">
        <f ca="1">'EO9904.1'!M224</f>
        <v>0</v>
      </c>
      <c r="K219" s="138">
        <f>IF($B219&lt;=EO9904.2!mthend,Inputs!K207,0)</f>
        <v>0</v>
      </c>
      <c r="L219" s="133">
        <f>IF($B219&lt;=EO9904.2!mthend,Inputs!L207,0)</f>
        <v>0</v>
      </c>
      <c r="M219" s="133">
        <f>IF($B219&lt;=EO9904.2!mthend,Inputs!M207,0)</f>
        <v>0</v>
      </c>
      <c r="N219" s="133">
        <f>IF($B219&lt;=EO9904.2!mthend,Inputs!N207,0)</f>
        <v>0</v>
      </c>
      <c r="O219" s="134">
        <v>0</v>
      </c>
      <c r="P219" s="134">
        <v>0</v>
      </c>
      <c r="Q219" s="134">
        <f ca="1">'EO9904.2'!M224-$Q$3</f>
        <v>-7.4999999999999997E-3</v>
      </c>
      <c r="S219" s="138">
        <f>IF($B219&lt;=EO9904.3!mthend,Inputs!S207,0)</f>
        <v>0</v>
      </c>
      <c r="T219">
        <f>IF($B219&lt;=EO9904.3!mthend,Inputs!T207,0)</f>
        <v>0</v>
      </c>
      <c r="U219">
        <f>IF($B219&lt;=EO9904.3!mthend,Inputs!U207,0)</f>
        <v>0</v>
      </c>
      <c r="V219" s="133">
        <f>IF($B219&lt;=EO9904.3!mthend,Inputs!V207,0)</f>
        <v>0</v>
      </c>
      <c r="W219" s="134">
        <f ca="1">'EO9904.3'!G224+$W$3</f>
        <v>5.9279999999999999</v>
      </c>
      <c r="X219" s="134">
        <f ca="1">'EO9904.3'!J224+$X$3</f>
        <v>1.4999999999999999E-2</v>
      </c>
      <c r="Y219" s="134">
        <v>0</v>
      </c>
      <c r="AA219" s="138">
        <f>IF($B219&lt;=EO9904.3!mthend,Inputs!AA207,0)</f>
        <v>0</v>
      </c>
      <c r="AB219">
        <f>IF($B219&lt;=EO9904.3!mthend,Inputs!AB207,0)</f>
        <v>0</v>
      </c>
      <c r="AC219">
        <f>IF($B219&lt;=EO9904.3!mthend,Inputs!AC207,0)</f>
        <v>0</v>
      </c>
      <c r="AD219" s="133">
        <f>IF($B219&lt;=EO9904.3!mthend,Inputs!AD207,0)</f>
        <v>0</v>
      </c>
      <c r="AE219" s="134">
        <f ca="1">'EO9904.M'!G224+$AE$3</f>
        <v>5.9279999999999999</v>
      </c>
      <c r="AF219" s="134">
        <f ca="1">'EO9904.M'!J224+$AF$3</f>
        <v>1.4999999999999999E-2</v>
      </c>
      <c r="AG219" s="134">
        <v>0</v>
      </c>
    </row>
    <row r="220" spans="2:33">
      <c r="B220" s="88">
        <f>'EO9904.1'!A225</f>
        <v>43497</v>
      </c>
      <c r="C220" s="138">
        <f>IF($B220&lt;=Summary!$D$10,Inputs!C208,0)</f>
        <v>0</v>
      </c>
      <c r="D220" s="135">
        <f>IF($B220&lt;=Summary!$D$10,Inputs!D208,0)</f>
        <v>0</v>
      </c>
      <c r="E220" s="136">
        <f>IF($B220&lt;=Summary!$D$10,Inputs!E208,0)</f>
        <v>0</v>
      </c>
      <c r="F220" s="136">
        <f>IF($B220&lt;=Summary!$D$10,Inputs!F208,0)</f>
        <v>0</v>
      </c>
      <c r="G220" s="145">
        <f ca="1">'EO9904.1'!G225</f>
        <v>5.7280000000000006</v>
      </c>
      <c r="H220" s="145">
        <f ca="1">'EO9904.1'!J225</f>
        <v>0</v>
      </c>
      <c r="I220" s="145">
        <f ca="1">'EO9904.1'!M225</f>
        <v>0</v>
      </c>
      <c r="K220" s="138">
        <f>IF($B220&lt;=EO9904.2!mthend,Inputs!K208,0)</f>
        <v>0</v>
      </c>
      <c r="L220" s="133">
        <f>IF($B220&lt;=EO9904.2!mthend,Inputs!L208,0)</f>
        <v>0</v>
      </c>
      <c r="M220" s="133">
        <f>IF($B220&lt;=EO9904.2!mthend,Inputs!M208,0)</f>
        <v>0</v>
      </c>
      <c r="N220" s="133">
        <f>IF($B220&lt;=EO9904.2!mthend,Inputs!N208,0)</f>
        <v>0</v>
      </c>
      <c r="O220" s="134">
        <v>0</v>
      </c>
      <c r="P220" s="134">
        <v>0</v>
      </c>
      <c r="Q220" s="134">
        <f ca="1">'EO9904.2'!M225-$Q$3</f>
        <v>-7.4999999999999997E-3</v>
      </c>
      <c r="S220" s="138">
        <f>IF($B220&lt;=EO9904.3!mthend,Inputs!S208,0)</f>
        <v>0</v>
      </c>
      <c r="T220">
        <f>IF($B220&lt;=EO9904.3!mthend,Inputs!T208,0)</f>
        <v>0</v>
      </c>
      <c r="U220">
        <f>IF($B220&lt;=EO9904.3!mthend,Inputs!U208,0)</f>
        <v>0</v>
      </c>
      <c r="V220" s="133">
        <f>IF($B220&lt;=EO9904.3!mthend,Inputs!V208,0)</f>
        <v>0</v>
      </c>
      <c r="W220" s="134">
        <f ca="1">'EO9904.3'!G225+$W$3</f>
        <v>5.8080000000000007</v>
      </c>
      <c r="X220" s="134">
        <f ca="1">'EO9904.3'!J225+$X$3</f>
        <v>1.4999999999999999E-2</v>
      </c>
      <c r="Y220" s="134">
        <v>0</v>
      </c>
      <c r="AA220" s="138">
        <f>IF($B220&lt;=EO9904.3!mthend,Inputs!AA208,0)</f>
        <v>0</v>
      </c>
      <c r="AB220">
        <f>IF($B220&lt;=EO9904.3!mthend,Inputs!AB208,0)</f>
        <v>0</v>
      </c>
      <c r="AC220">
        <f>IF($B220&lt;=EO9904.3!mthend,Inputs!AC208,0)</f>
        <v>0</v>
      </c>
      <c r="AD220" s="133">
        <f>IF($B220&lt;=EO9904.3!mthend,Inputs!AD208,0)</f>
        <v>0</v>
      </c>
      <c r="AE220" s="134">
        <f ca="1">'EO9904.M'!G225+$AE$3</f>
        <v>5.8080000000000007</v>
      </c>
      <c r="AF220" s="134">
        <f ca="1">'EO9904.M'!J225+$AF$3</f>
        <v>1.4999999999999999E-2</v>
      </c>
      <c r="AG220" s="134">
        <v>0</v>
      </c>
    </row>
    <row r="221" spans="2:33">
      <c r="B221" s="88">
        <f>'EO9904.1'!A226</f>
        <v>43525</v>
      </c>
      <c r="C221" s="138">
        <f>IF($B221&lt;=Summary!$D$10,Inputs!C209,0)</f>
        <v>0</v>
      </c>
      <c r="D221" s="135">
        <f>IF($B221&lt;=Summary!$D$10,Inputs!D209,0)</f>
        <v>0</v>
      </c>
      <c r="E221" s="136">
        <f>IF($B221&lt;=Summary!$D$10,Inputs!E209,0)</f>
        <v>0</v>
      </c>
      <c r="F221" s="136">
        <f>IF($B221&lt;=Summary!$D$10,Inputs!F209,0)</f>
        <v>0</v>
      </c>
      <c r="G221" s="145">
        <f ca="1">'EO9904.1'!G226</f>
        <v>5.6030000000000006</v>
      </c>
      <c r="H221" s="145">
        <f ca="1">'EO9904.1'!J226</f>
        <v>0</v>
      </c>
      <c r="I221" s="145">
        <f ca="1">'EO9904.1'!M226</f>
        <v>0</v>
      </c>
      <c r="K221" s="138">
        <f>IF($B221&lt;=EO9904.2!mthend,Inputs!K209,0)</f>
        <v>0</v>
      </c>
      <c r="L221" s="133">
        <f>IF($B221&lt;=EO9904.2!mthend,Inputs!L209,0)</f>
        <v>0</v>
      </c>
      <c r="M221" s="133">
        <f>IF($B221&lt;=EO9904.2!mthend,Inputs!M209,0)</f>
        <v>0</v>
      </c>
      <c r="N221" s="133">
        <f>IF($B221&lt;=EO9904.2!mthend,Inputs!N209,0)</f>
        <v>0</v>
      </c>
      <c r="O221" s="134">
        <v>0</v>
      </c>
      <c r="P221" s="134">
        <v>0</v>
      </c>
      <c r="Q221" s="134">
        <f ca="1">'EO9904.2'!M226-$Q$3</f>
        <v>-7.4999999999999997E-3</v>
      </c>
      <c r="S221" s="138">
        <f>IF($B221&lt;=EO9904.3!mthend,Inputs!S209,0)</f>
        <v>0</v>
      </c>
      <c r="T221">
        <f>IF($B221&lt;=EO9904.3!mthend,Inputs!T209,0)</f>
        <v>0</v>
      </c>
      <c r="U221">
        <f>IF($B221&lt;=EO9904.3!mthend,Inputs!U209,0)</f>
        <v>0</v>
      </c>
      <c r="V221" s="133">
        <f>IF($B221&lt;=EO9904.3!mthend,Inputs!V209,0)</f>
        <v>0</v>
      </c>
      <c r="W221" s="134">
        <f ca="1">'EO9904.3'!G226+$W$3</f>
        <v>5.6830000000000007</v>
      </c>
      <c r="X221" s="134">
        <f ca="1">'EO9904.3'!J226+$X$3</f>
        <v>1.4999999999999999E-2</v>
      </c>
      <c r="Y221" s="134">
        <v>0</v>
      </c>
      <c r="AA221" s="138">
        <f>IF($B221&lt;=EO9904.3!mthend,Inputs!AA209,0)</f>
        <v>0</v>
      </c>
      <c r="AB221">
        <f>IF($B221&lt;=EO9904.3!mthend,Inputs!AB209,0)</f>
        <v>0</v>
      </c>
      <c r="AC221">
        <f>IF($B221&lt;=EO9904.3!mthend,Inputs!AC209,0)</f>
        <v>0</v>
      </c>
      <c r="AD221" s="133">
        <f>IF($B221&lt;=EO9904.3!mthend,Inputs!AD209,0)</f>
        <v>0</v>
      </c>
      <c r="AE221" s="134">
        <f ca="1">'EO9904.M'!G226+$AE$3</f>
        <v>5.6830000000000007</v>
      </c>
      <c r="AF221" s="134">
        <f ca="1">'EO9904.M'!J226+$AF$3</f>
        <v>1.4999999999999999E-2</v>
      </c>
      <c r="AG221" s="134">
        <v>0</v>
      </c>
    </row>
    <row r="222" spans="2:33">
      <c r="B222" s="88">
        <f>'EO9904.1'!A227</f>
        <v>43556</v>
      </c>
      <c r="C222" s="138">
        <f>IF($B222&lt;=Summary!$D$10,Inputs!C210,0)</f>
        <v>0</v>
      </c>
      <c r="D222" s="135">
        <f>IF($B222&lt;=Summary!$D$10,Inputs!D210,0)</f>
        <v>0</v>
      </c>
      <c r="E222" s="136">
        <f>IF($B222&lt;=Summary!$D$10,Inputs!E210,0)</f>
        <v>0</v>
      </c>
      <c r="F222" s="136">
        <f>IF($B222&lt;=Summary!$D$10,Inputs!F210,0)</f>
        <v>0</v>
      </c>
      <c r="G222" s="145">
        <f ca="1">'EO9904.1'!G227</f>
        <v>5.4729999999999999</v>
      </c>
      <c r="H222" s="145">
        <f ca="1">'EO9904.1'!J227</f>
        <v>0</v>
      </c>
      <c r="I222" s="145">
        <f ca="1">'EO9904.1'!M227</f>
        <v>0</v>
      </c>
      <c r="K222" s="138">
        <f>IF($B222&lt;=EO9904.2!mthend,Inputs!K210,0)</f>
        <v>0</v>
      </c>
      <c r="L222" s="133">
        <f>IF($B222&lt;=EO9904.2!mthend,Inputs!L210,0)</f>
        <v>0</v>
      </c>
      <c r="M222" s="133">
        <f>IF($B222&lt;=EO9904.2!mthend,Inputs!M210,0)</f>
        <v>0</v>
      </c>
      <c r="N222" s="133">
        <f>IF($B222&lt;=EO9904.2!mthend,Inputs!N210,0)</f>
        <v>0</v>
      </c>
      <c r="O222" s="134">
        <v>0</v>
      </c>
      <c r="P222" s="134">
        <v>0</v>
      </c>
      <c r="Q222" s="134">
        <f ca="1">'EO9904.2'!M227-$Q$3</f>
        <v>-7.4999999999999997E-3</v>
      </c>
      <c r="S222" s="138">
        <f>IF($B222&lt;=EO9904.3!mthend,Inputs!S210,0)</f>
        <v>0</v>
      </c>
      <c r="T222">
        <f>IF($B222&lt;=EO9904.3!mthend,Inputs!T210,0)</f>
        <v>0</v>
      </c>
      <c r="U222">
        <f>IF($B222&lt;=EO9904.3!mthend,Inputs!U210,0)</f>
        <v>0</v>
      </c>
      <c r="V222" s="133">
        <f>IF($B222&lt;=EO9904.3!mthend,Inputs!V210,0)</f>
        <v>0</v>
      </c>
      <c r="W222" s="134">
        <f ca="1">'EO9904.3'!G227+$W$3</f>
        <v>5.5529999999999999</v>
      </c>
      <c r="X222" s="134">
        <f ca="1">'EO9904.3'!J227+$X$3</f>
        <v>1.4999999999999999E-2</v>
      </c>
      <c r="Y222" s="134">
        <v>0</v>
      </c>
      <c r="AA222" s="138">
        <f>IF($B222&lt;=EO9904.3!mthend,Inputs!AA210,0)</f>
        <v>0</v>
      </c>
      <c r="AB222">
        <f>IF($B222&lt;=EO9904.3!mthend,Inputs!AB210,0)</f>
        <v>0</v>
      </c>
      <c r="AC222">
        <f>IF($B222&lt;=EO9904.3!mthend,Inputs!AC210,0)</f>
        <v>0</v>
      </c>
      <c r="AD222" s="133">
        <f>IF($B222&lt;=EO9904.3!mthend,Inputs!AD210,0)</f>
        <v>0</v>
      </c>
      <c r="AE222" s="134">
        <f ca="1">'EO9904.M'!G227+$AE$3</f>
        <v>5.5529999999999999</v>
      </c>
      <c r="AF222" s="134">
        <f ca="1">'EO9904.M'!J227+$AF$3</f>
        <v>1.4999999999999999E-2</v>
      </c>
      <c r="AG222" s="134">
        <v>0</v>
      </c>
    </row>
    <row r="223" spans="2:33">
      <c r="B223" s="88">
        <f>'EO9904.1'!A228</f>
        <v>43586</v>
      </c>
      <c r="C223" s="138">
        <f>IF($B223&lt;=Summary!$D$10,Inputs!C211,0)</f>
        <v>0</v>
      </c>
      <c r="D223" s="135">
        <f>IF($B223&lt;=Summary!$D$10,Inputs!D211,0)</f>
        <v>0</v>
      </c>
      <c r="E223" s="136">
        <f>IF($B223&lt;=Summary!$D$10,Inputs!E211,0)</f>
        <v>0</v>
      </c>
      <c r="F223" s="136">
        <f>IF($B223&lt;=Summary!$D$10,Inputs!F211,0)</f>
        <v>0</v>
      </c>
      <c r="G223" s="145">
        <f ca="1">'EO9904.1'!G228</f>
        <v>5.4630000000000001</v>
      </c>
      <c r="H223" s="145">
        <f ca="1">'EO9904.1'!J228</f>
        <v>0</v>
      </c>
      <c r="I223" s="145">
        <f ca="1">'EO9904.1'!M228</f>
        <v>0</v>
      </c>
      <c r="K223" s="138">
        <f>IF($B223&lt;=EO9904.2!mthend,Inputs!K211,0)</f>
        <v>0</v>
      </c>
      <c r="L223" s="133">
        <f>IF($B223&lt;=EO9904.2!mthend,Inputs!L211,0)</f>
        <v>0</v>
      </c>
      <c r="M223" s="133">
        <f>IF($B223&lt;=EO9904.2!mthend,Inputs!M211,0)</f>
        <v>0</v>
      </c>
      <c r="N223" s="133">
        <f>IF($B223&lt;=EO9904.2!mthend,Inputs!N211,0)</f>
        <v>0</v>
      </c>
      <c r="O223" s="134">
        <v>0</v>
      </c>
      <c r="P223" s="134">
        <v>0</v>
      </c>
      <c r="Q223" s="134">
        <f ca="1">'EO9904.2'!M228-$Q$3</f>
        <v>-7.4999999999999997E-3</v>
      </c>
      <c r="S223" s="138">
        <f>IF($B223&lt;=EO9904.3!mthend,Inputs!S211,0)</f>
        <v>0</v>
      </c>
      <c r="T223">
        <f>IF($B223&lt;=EO9904.3!mthend,Inputs!T211,0)</f>
        <v>0</v>
      </c>
      <c r="U223">
        <f>IF($B223&lt;=EO9904.3!mthend,Inputs!U211,0)</f>
        <v>0</v>
      </c>
      <c r="V223" s="133">
        <f>IF($B223&lt;=EO9904.3!mthend,Inputs!V211,0)</f>
        <v>0</v>
      </c>
      <c r="W223" s="134">
        <f ca="1">'EO9904.3'!G228+$W$3</f>
        <v>5.5430000000000001</v>
      </c>
      <c r="X223" s="134">
        <f ca="1">'EO9904.3'!J228+$X$3</f>
        <v>1.4999999999999999E-2</v>
      </c>
      <c r="Y223" s="134">
        <v>0</v>
      </c>
      <c r="AA223" s="138">
        <f>IF($B223&lt;=EO9904.3!mthend,Inputs!AA211,0)</f>
        <v>0</v>
      </c>
      <c r="AB223">
        <f>IF($B223&lt;=EO9904.3!mthend,Inputs!AB211,0)</f>
        <v>0</v>
      </c>
      <c r="AC223">
        <f>IF($B223&lt;=EO9904.3!mthend,Inputs!AC211,0)</f>
        <v>0</v>
      </c>
      <c r="AD223" s="133">
        <f>IF($B223&lt;=EO9904.3!mthend,Inputs!AD211,0)</f>
        <v>0</v>
      </c>
      <c r="AE223" s="134">
        <f ca="1">'EO9904.M'!G228+$AE$3</f>
        <v>5.5430000000000001</v>
      </c>
      <c r="AF223" s="134">
        <f ca="1">'EO9904.M'!J228+$AF$3</f>
        <v>1.4999999999999999E-2</v>
      </c>
      <c r="AG223" s="134">
        <v>0</v>
      </c>
    </row>
    <row r="224" spans="2:33">
      <c r="B224" s="88">
        <f>'EO9904.1'!A229</f>
        <v>43617</v>
      </c>
      <c r="C224" s="138">
        <f>IF($B224&lt;=Summary!$D$10,Inputs!C212,0)</f>
        <v>0</v>
      </c>
      <c r="D224" s="135">
        <f>IF($B224&lt;=Summary!$D$10,Inputs!D212,0)</f>
        <v>0</v>
      </c>
      <c r="E224" s="136">
        <f>IF($B224&lt;=Summary!$D$10,Inputs!E212,0)</f>
        <v>0</v>
      </c>
      <c r="F224" s="136">
        <f>IF($B224&lt;=Summary!$D$10,Inputs!F212,0)</f>
        <v>0</v>
      </c>
      <c r="G224" s="145">
        <f ca="1">'EO9904.1'!G229</f>
        <v>5.4830000000000005</v>
      </c>
      <c r="H224" s="145">
        <f ca="1">'EO9904.1'!J229</f>
        <v>0</v>
      </c>
      <c r="I224" s="145">
        <f ca="1">'EO9904.1'!M229</f>
        <v>0</v>
      </c>
      <c r="K224" s="138">
        <f>IF($B224&lt;=EO9904.2!mthend,Inputs!K212,0)</f>
        <v>0</v>
      </c>
      <c r="L224" s="133">
        <f>IF($B224&lt;=EO9904.2!mthend,Inputs!L212,0)</f>
        <v>0</v>
      </c>
      <c r="M224" s="133">
        <f>IF($B224&lt;=EO9904.2!mthend,Inputs!M212,0)</f>
        <v>0</v>
      </c>
      <c r="N224" s="133">
        <f>IF($B224&lt;=EO9904.2!mthend,Inputs!N212,0)</f>
        <v>0</v>
      </c>
      <c r="O224" s="134">
        <v>0</v>
      </c>
      <c r="P224" s="134">
        <v>0</v>
      </c>
      <c r="Q224" s="134">
        <f ca="1">'EO9904.2'!M229-$Q$3</f>
        <v>-7.4999999999999997E-3</v>
      </c>
      <c r="S224" s="138">
        <f>IF($B224&lt;=EO9904.3!mthend,Inputs!S212,0)</f>
        <v>0</v>
      </c>
      <c r="T224">
        <f>IF($B224&lt;=EO9904.3!mthend,Inputs!T212,0)</f>
        <v>0</v>
      </c>
      <c r="U224">
        <f>IF($B224&lt;=EO9904.3!mthend,Inputs!U212,0)</f>
        <v>0</v>
      </c>
      <c r="V224" s="133">
        <f>IF($B224&lt;=EO9904.3!mthend,Inputs!V212,0)</f>
        <v>0</v>
      </c>
      <c r="W224" s="134">
        <f ca="1">'EO9904.3'!G229+$W$3</f>
        <v>5.5630000000000006</v>
      </c>
      <c r="X224" s="134">
        <f ca="1">'EO9904.3'!J229+$X$3</f>
        <v>1.4999999999999999E-2</v>
      </c>
      <c r="Y224" s="134">
        <v>0</v>
      </c>
      <c r="AA224" s="138">
        <f>IF($B224&lt;=EO9904.3!mthend,Inputs!AA212,0)</f>
        <v>0</v>
      </c>
      <c r="AB224">
        <f>IF($B224&lt;=EO9904.3!mthend,Inputs!AB212,0)</f>
        <v>0</v>
      </c>
      <c r="AC224">
        <f>IF($B224&lt;=EO9904.3!mthend,Inputs!AC212,0)</f>
        <v>0</v>
      </c>
      <c r="AD224" s="133">
        <f>IF($B224&lt;=EO9904.3!mthend,Inputs!AD212,0)</f>
        <v>0</v>
      </c>
      <c r="AE224" s="134">
        <f ca="1">'EO9904.M'!G229+$AE$3</f>
        <v>5.5630000000000006</v>
      </c>
      <c r="AF224" s="134">
        <f ca="1">'EO9904.M'!J229+$AF$3</f>
        <v>1.4999999999999999E-2</v>
      </c>
      <c r="AG224" s="134">
        <v>0</v>
      </c>
    </row>
    <row r="225" spans="2:33">
      <c r="B225" s="88">
        <f>'EO9904.1'!A230</f>
        <v>43647</v>
      </c>
      <c r="C225" s="138">
        <f>IF($B225&lt;=Summary!$D$10,Inputs!C213,0)</f>
        <v>0</v>
      </c>
      <c r="D225" s="135">
        <f>IF($B225&lt;=Summary!$D$10,Inputs!D213,0)</f>
        <v>0</v>
      </c>
      <c r="E225" s="136">
        <f>IF($B225&lt;=Summary!$D$10,Inputs!E213,0)</f>
        <v>0</v>
      </c>
      <c r="F225" s="136">
        <f>IF($B225&lt;=Summary!$D$10,Inputs!F213,0)</f>
        <v>0</v>
      </c>
      <c r="G225" s="145">
        <f ca="1">'EO9904.1'!G230</f>
        <v>5.5040000000000004</v>
      </c>
      <c r="H225" s="145">
        <f ca="1">'EO9904.1'!J230</f>
        <v>0</v>
      </c>
      <c r="I225" s="145">
        <f ca="1">'EO9904.1'!M230</f>
        <v>0</v>
      </c>
      <c r="K225" s="138">
        <f>IF($B225&lt;=EO9904.2!mthend,Inputs!K213,0)</f>
        <v>0</v>
      </c>
      <c r="L225" s="133">
        <f>IF($B225&lt;=EO9904.2!mthend,Inputs!L213,0)</f>
        <v>0</v>
      </c>
      <c r="M225" s="133">
        <f>IF($B225&lt;=EO9904.2!mthend,Inputs!M213,0)</f>
        <v>0</v>
      </c>
      <c r="N225" s="133">
        <f>IF($B225&lt;=EO9904.2!mthend,Inputs!N213,0)</f>
        <v>0</v>
      </c>
      <c r="O225" s="134">
        <v>0</v>
      </c>
      <c r="P225" s="134">
        <v>0</v>
      </c>
      <c r="Q225" s="134">
        <f ca="1">'EO9904.2'!M230-$Q$3</f>
        <v>-7.4999999999999997E-3</v>
      </c>
      <c r="S225" s="138">
        <f>IF($B225&lt;=EO9904.3!mthend,Inputs!S213,0)</f>
        <v>0</v>
      </c>
      <c r="T225">
        <f>IF($B225&lt;=EO9904.3!mthend,Inputs!T213,0)</f>
        <v>0</v>
      </c>
      <c r="U225">
        <f>IF($B225&lt;=EO9904.3!mthend,Inputs!U213,0)</f>
        <v>0</v>
      </c>
      <c r="V225" s="133">
        <f>IF($B225&lt;=EO9904.3!mthend,Inputs!V213,0)</f>
        <v>0</v>
      </c>
      <c r="W225" s="134">
        <f ca="1">'EO9904.3'!G230+$W$3</f>
        <v>5.5840000000000005</v>
      </c>
      <c r="X225" s="134">
        <f ca="1">'EO9904.3'!J230+$X$3</f>
        <v>1.4999999999999999E-2</v>
      </c>
      <c r="Y225" s="134">
        <v>0</v>
      </c>
      <c r="AA225" s="138">
        <f>IF($B225&lt;=EO9904.3!mthend,Inputs!AA213,0)</f>
        <v>0</v>
      </c>
      <c r="AB225">
        <f>IF($B225&lt;=EO9904.3!mthend,Inputs!AB213,0)</f>
        <v>0</v>
      </c>
      <c r="AC225">
        <f>IF($B225&lt;=EO9904.3!mthend,Inputs!AC213,0)</f>
        <v>0</v>
      </c>
      <c r="AD225" s="133">
        <f>IF($B225&lt;=EO9904.3!mthend,Inputs!AD213,0)</f>
        <v>0</v>
      </c>
      <c r="AE225" s="134">
        <f ca="1">'EO9904.M'!G230+$AE$3</f>
        <v>5.5840000000000005</v>
      </c>
      <c r="AF225" s="134">
        <f ca="1">'EO9904.M'!J230+$AF$3</f>
        <v>1.4999999999999999E-2</v>
      </c>
      <c r="AG225" s="134">
        <v>0</v>
      </c>
    </row>
    <row r="226" spans="2:33">
      <c r="B226" s="88">
        <f>'EO9904.1'!A231</f>
        <v>43678</v>
      </c>
      <c r="C226" s="138">
        <f>IF($B226&lt;=Summary!$D$10,Inputs!C214,0)</f>
        <v>0</v>
      </c>
      <c r="D226" s="135">
        <f>IF($B226&lt;=Summary!$D$10,Inputs!D214,0)</f>
        <v>0</v>
      </c>
      <c r="E226" s="136">
        <f>IF($B226&lt;=Summary!$D$10,Inputs!E214,0)</f>
        <v>0</v>
      </c>
      <c r="F226" s="136">
        <f>IF($B226&lt;=Summary!$D$10,Inputs!F214,0)</f>
        <v>0</v>
      </c>
      <c r="G226" s="145">
        <f ca="1">'EO9904.1'!G231</f>
        <v>5.5280000000000005</v>
      </c>
      <c r="H226" s="145">
        <f ca="1">'EO9904.1'!J231</f>
        <v>0</v>
      </c>
      <c r="I226" s="145">
        <f ca="1">'EO9904.1'!M231</f>
        <v>0</v>
      </c>
      <c r="K226" s="138">
        <f>IF($B226&lt;=EO9904.2!mthend,Inputs!K214,0)</f>
        <v>0</v>
      </c>
      <c r="L226" s="133">
        <f>IF($B226&lt;=EO9904.2!mthend,Inputs!L214,0)</f>
        <v>0</v>
      </c>
      <c r="M226" s="133">
        <f>IF($B226&lt;=EO9904.2!mthend,Inputs!M214,0)</f>
        <v>0</v>
      </c>
      <c r="N226" s="133">
        <f>IF($B226&lt;=EO9904.2!mthend,Inputs!N214,0)</f>
        <v>0</v>
      </c>
      <c r="O226" s="134">
        <v>0</v>
      </c>
      <c r="P226" s="134">
        <v>0</v>
      </c>
      <c r="Q226" s="134">
        <f ca="1">'EO9904.2'!M231-$Q$3</f>
        <v>-7.4999999999999997E-3</v>
      </c>
      <c r="S226" s="138">
        <f>IF($B226&lt;=EO9904.3!mthend,Inputs!S214,0)</f>
        <v>0</v>
      </c>
      <c r="T226">
        <f>IF($B226&lt;=EO9904.3!mthend,Inputs!T214,0)</f>
        <v>0</v>
      </c>
      <c r="U226">
        <f>IF($B226&lt;=EO9904.3!mthend,Inputs!U214,0)</f>
        <v>0</v>
      </c>
      <c r="V226" s="133">
        <f>IF($B226&lt;=EO9904.3!mthend,Inputs!V214,0)</f>
        <v>0</v>
      </c>
      <c r="W226" s="134">
        <f ca="1">'EO9904.3'!G231+$W$3</f>
        <v>5.6080000000000005</v>
      </c>
      <c r="X226" s="134">
        <f ca="1">'EO9904.3'!J231+$X$3</f>
        <v>1.4999999999999999E-2</v>
      </c>
      <c r="Y226" s="134">
        <v>0</v>
      </c>
      <c r="AA226" s="138">
        <f>IF($B226&lt;=EO9904.3!mthend,Inputs!AA214,0)</f>
        <v>0</v>
      </c>
      <c r="AB226">
        <f>IF($B226&lt;=EO9904.3!mthend,Inputs!AB214,0)</f>
        <v>0</v>
      </c>
      <c r="AC226">
        <f>IF($B226&lt;=EO9904.3!mthend,Inputs!AC214,0)</f>
        <v>0</v>
      </c>
      <c r="AD226" s="133">
        <f>IF($B226&lt;=EO9904.3!mthend,Inputs!AD214,0)</f>
        <v>0</v>
      </c>
      <c r="AE226" s="134">
        <f ca="1">'EO9904.M'!G231+$AE$3</f>
        <v>5.6080000000000005</v>
      </c>
      <c r="AF226" s="134">
        <f ca="1">'EO9904.M'!J231+$AF$3</f>
        <v>1.4999999999999999E-2</v>
      </c>
      <c r="AG226" s="134">
        <v>0</v>
      </c>
    </row>
    <row r="227" spans="2:33">
      <c r="B227" s="88">
        <f>'EO9904.1'!A232</f>
        <v>43709</v>
      </c>
      <c r="C227" s="138">
        <f>IF($B227&lt;=Summary!$D$10,Inputs!C215,0)</f>
        <v>0</v>
      </c>
      <c r="D227" s="135">
        <f>IF($B227&lt;=Summary!$D$10,Inputs!D215,0)</f>
        <v>0</v>
      </c>
      <c r="E227" s="136">
        <f>IF($B227&lt;=Summary!$D$10,Inputs!E215,0)</f>
        <v>0</v>
      </c>
      <c r="F227" s="136">
        <f>IF($B227&lt;=Summary!$D$10,Inputs!F215,0)</f>
        <v>0</v>
      </c>
      <c r="G227" s="145">
        <f ca="1">'EO9904.1'!G232</f>
        <v>5.5380000000000003</v>
      </c>
      <c r="H227" s="145">
        <f ca="1">'EO9904.1'!J232</f>
        <v>0</v>
      </c>
      <c r="I227" s="145">
        <f ca="1">'EO9904.1'!M232</f>
        <v>0</v>
      </c>
      <c r="K227" s="138">
        <f>IF($B227&lt;=EO9904.2!mthend,Inputs!K215,0)</f>
        <v>0</v>
      </c>
      <c r="L227" s="133">
        <f>IF($B227&lt;=EO9904.2!mthend,Inputs!L215,0)</f>
        <v>0</v>
      </c>
      <c r="M227" s="133">
        <f>IF($B227&lt;=EO9904.2!mthend,Inputs!M215,0)</f>
        <v>0</v>
      </c>
      <c r="N227" s="133">
        <f>IF($B227&lt;=EO9904.2!mthend,Inputs!N215,0)</f>
        <v>0</v>
      </c>
      <c r="O227" s="134">
        <v>0</v>
      </c>
      <c r="P227" s="134">
        <v>0</v>
      </c>
      <c r="Q227" s="134">
        <f ca="1">'EO9904.2'!M232-$Q$3</f>
        <v>-7.4999999999999997E-3</v>
      </c>
      <c r="S227" s="138">
        <f>IF($B227&lt;=EO9904.3!mthend,Inputs!S215,0)</f>
        <v>0</v>
      </c>
      <c r="T227">
        <f>IF($B227&lt;=EO9904.3!mthend,Inputs!T215,0)</f>
        <v>0</v>
      </c>
      <c r="U227">
        <f>IF($B227&lt;=EO9904.3!mthend,Inputs!U215,0)</f>
        <v>0</v>
      </c>
      <c r="V227" s="133">
        <f>IF($B227&lt;=EO9904.3!mthend,Inputs!V215,0)</f>
        <v>0</v>
      </c>
      <c r="W227" s="134">
        <f ca="1">'EO9904.3'!G232+$W$3</f>
        <v>5.6180000000000003</v>
      </c>
      <c r="X227" s="134">
        <f ca="1">'EO9904.3'!J232+$X$3</f>
        <v>1.4999999999999999E-2</v>
      </c>
      <c r="Y227" s="134">
        <v>0</v>
      </c>
      <c r="AA227" s="138">
        <f>IF($B227&lt;=EO9904.3!mthend,Inputs!AA215,0)</f>
        <v>0</v>
      </c>
      <c r="AB227">
        <f>IF($B227&lt;=EO9904.3!mthend,Inputs!AB215,0)</f>
        <v>0</v>
      </c>
      <c r="AC227">
        <f>IF($B227&lt;=EO9904.3!mthend,Inputs!AC215,0)</f>
        <v>0</v>
      </c>
      <c r="AD227" s="133">
        <f>IF($B227&lt;=EO9904.3!mthend,Inputs!AD215,0)</f>
        <v>0</v>
      </c>
      <c r="AE227" s="134">
        <f ca="1">'EO9904.M'!G232+$AE$3</f>
        <v>5.6180000000000003</v>
      </c>
      <c r="AF227" s="134">
        <f ca="1">'EO9904.M'!J232+$AF$3</f>
        <v>1.4999999999999999E-2</v>
      </c>
      <c r="AG227" s="134">
        <v>0</v>
      </c>
    </row>
    <row r="228" spans="2:33">
      <c r="B228" s="88">
        <f>'EO9904.1'!A233</f>
        <v>43739</v>
      </c>
      <c r="C228" s="138">
        <f>IF($B228&lt;=Summary!$D$10,Inputs!C216,0)</f>
        <v>0</v>
      </c>
      <c r="D228" s="135">
        <f>IF($B228&lt;=Summary!$D$10,Inputs!D216,0)</f>
        <v>0</v>
      </c>
      <c r="E228" s="136">
        <f>IF($B228&lt;=Summary!$D$10,Inputs!E216,0)</f>
        <v>0</v>
      </c>
      <c r="F228" s="136">
        <f>IF($B228&lt;=Summary!$D$10,Inputs!F216,0)</f>
        <v>0</v>
      </c>
      <c r="G228" s="145">
        <f ca="1">'EO9904.1'!G233</f>
        <v>5.5680000000000005</v>
      </c>
      <c r="H228" s="145">
        <f ca="1">'EO9904.1'!J233</f>
        <v>0</v>
      </c>
      <c r="I228" s="145">
        <f ca="1">'EO9904.1'!M233</f>
        <v>0</v>
      </c>
      <c r="K228" s="138">
        <f>IF($B228&lt;=EO9904.2!mthend,Inputs!K216,0)</f>
        <v>0</v>
      </c>
      <c r="L228" s="133">
        <f>IF($B228&lt;=EO9904.2!mthend,Inputs!L216,0)</f>
        <v>0</v>
      </c>
      <c r="M228" s="133">
        <f>IF($B228&lt;=EO9904.2!mthend,Inputs!M216,0)</f>
        <v>0</v>
      </c>
      <c r="N228" s="133">
        <f>IF($B228&lt;=EO9904.2!mthend,Inputs!N216,0)</f>
        <v>0</v>
      </c>
      <c r="O228" s="134">
        <v>0</v>
      </c>
      <c r="P228" s="134">
        <v>0</v>
      </c>
      <c r="Q228" s="134">
        <f ca="1">'EO9904.2'!M233-$Q$3</f>
        <v>-7.4999999999999997E-3</v>
      </c>
      <c r="S228" s="138">
        <f>IF($B228&lt;=EO9904.3!mthend,Inputs!S216,0)</f>
        <v>0</v>
      </c>
      <c r="T228">
        <f>IF($B228&lt;=EO9904.3!mthend,Inputs!T216,0)</f>
        <v>0</v>
      </c>
      <c r="U228">
        <f>IF($B228&lt;=EO9904.3!mthend,Inputs!U216,0)</f>
        <v>0</v>
      </c>
      <c r="V228" s="133">
        <f>IF($B228&lt;=EO9904.3!mthend,Inputs!V216,0)</f>
        <v>0</v>
      </c>
      <c r="W228" s="134">
        <f ca="1">'EO9904.3'!G233+$W$3</f>
        <v>5.6480000000000006</v>
      </c>
      <c r="X228" s="134">
        <f ca="1">'EO9904.3'!J233+$X$3</f>
        <v>1.4999999999999999E-2</v>
      </c>
      <c r="Y228" s="134">
        <v>0</v>
      </c>
      <c r="AA228" s="138">
        <f>IF($B228&lt;=EO9904.3!mthend,Inputs!AA216,0)</f>
        <v>0</v>
      </c>
      <c r="AB228">
        <f>IF($B228&lt;=EO9904.3!mthend,Inputs!AB216,0)</f>
        <v>0</v>
      </c>
      <c r="AC228">
        <f>IF($B228&lt;=EO9904.3!mthend,Inputs!AC216,0)</f>
        <v>0</v>
      </c>
      <c r="AD228" s="133">
        <f>IF($B228&lt;=EO9904.3!mthend,Inputs!AD216,0)</f>
        <v>0</v>
      </c>
      <c r="AE228" s="134">
        <f ca="1">'EO9904.M'!G233+$AE$3</f>
        <v>5.6480000000000006</v>
      </c>
      <c r="AF228" s="134">
        <f ca="1">'EO9904.M'!J233+$AF$3</f>
        <v>1.4999999999999999E-2</v>
      </c>
      <c r="AG228" s="134">
        <v>0</v>
      </c>
    </row>
    <row r="229" spans="2:33">
      <c r="B229" s="88">
        <f>'EO9904.1'!A234</f>
        <v>43770</v>
      </c>
      <c r="C229" s="138">
        <f>IF($B229&lt;=Summary!$D$10,Inputs!C217,0)</f>
        <v>0</v>
      </c>
      <c r="D229" s="135">
        <f>IF($B229&lt;=Summary!$D$10,Inputs!D217,0)</f>
        <v>0</v>
      </c>
      <c r="E229" s="136">
        <f>IF($B229&lt;=Summary!$D$10,Inputs!E217,0)</f>
        <v>0</v>
      </c>
      <c r="F229" s="136">
        <f>IF($B229&lt;=Summary!$D$10,Inputs!F217,0)</f>
        <v>0</v>
      </c>
      <c r="G229" s="145">
        <f ca="1">'EO9904.1'!G234</f>
        <v>5.7080000000000002</v>
      </c>
      <c r="H229" s="145">
        <f ca="1">'EO9904.1'!J234</f>
        <v>0</v>
      </c>
      <c r="I229" s="145">
        <f ca="1">'EO9904.1'!M234</f>
        <v>0</v>
      </c>
      <c r="K229" s="138">
        <f>IF($B229&lt;=EO9904.2!mthend,Inputs!K217,0)</f>
        <v>0</v>
      </c>
      <c r="L229" s="133">
        <f>IF($B229&lt;=EO9904.2!mthend,Inputs!L217,0)</f>
        <v>0</v>
      </c>
      <c r="M229" s="133">
        <f>IF($B229&lt;=EO9904.2!mthend,Inputs!M217,0)</f>
        <v>0</v>
      </c>
      <c r="N229" s="133">
        <f>IF($B229&lt;=EO9904.2!mthend,Inputs!N217,0)</f>
        <v>0</v>
      </c>
      <c r="O229" s="134">
        <v>0</v>
      </c>
      <c r="P229" s="134">
        <v>0</v>
      </c>
      <c r="Q229" s="134">
        <f ca="1">'EO9904.2'!M234-$Q$3</f>
        <v>-7.4999999999999997E-3</v>
      </c>
      <c r="S229" s="138">
        <f>IF($B229&lt;=EO9904.3!mthend,Inputs!S217,0)</f>
        <v>0</v>
      </c>
      <c r="T229">
        <f>IF($B229&lt;=EO9904.3!mthend,Inputs!T217,0)</f>
        <v>0</v>
      </c>
      <c r="U229">
        <f>IF($B229&lt;=EO9904.3!mthend,Inputs!U217,0)</f>
        <v>0</v>
      </c>
      <c r="V229" s="133">
        <f>IF($B229&lt;=EO9904.3!mthend,Inputs!V217,0)</f>
        <v>0</v>
      </c>
      <c r="W229" s="134">
        <f ca="1">'EO9904.3'!G234+$W$3</f>
        <v>5.7880000000000003</v>
      </c>
      <c r="X229" s="134">
        <f ca="1">'EO9904.3'!J234+$X$3</f>
        <v>1.4999999999999999E-2</v>
      </c>
      <c r="Y229" s="134">
        <v>0</v>
      </c>
      <c r="AA229" s="138">
        <f>IF($B229&lt;=EO9904.3!mthend,Inputs!AA217,0)</f>
        <v>0</v>
      </c>
      <c r="AB229">
        <f>IF($B229&lt;=EO9904.3!mthend,Inputs!AB217,0)</f>
        <v>0</v>
      </c>
      <c r="AC229">
        <f>IF($B229&lt;=EO9904.3!mthend,Inputs!AC217,0)</f>
        <v>0</v>
      </c>
      <c r="AD229" s="133">
        <f>IF($B229&lt;=EO9904.3!mthend,Inputs!AD217,0)</f>
        <v>0</v>
      </c>
      <c r="AE229" s="134">
        <f ca="1">'EO9904.M'!G234+$AE$3</f>
        <v>5.7880000000000003</v>
      </c>
      <c r="AF229" s="134">
        <f ca="1">'EO9904.M'!J234+$AF$3</f>
        <v>1.4999999999999999E-2</v>
      </c>
      <c r="AG229" s="134">
        <v>0</v>
      </c>
    </row>
    <row r="230" spans="2:33">
      <c r="B230" s="88">
        <f>'EO9904.1'!A235</f>
        <v>43800</v>
      </c>
      <c r="C230" s="138">
        <f>IF($B230&lt;=Summary!$D$10,Inputs!C218,0)</f>
        <v>0</v>
      </c>
      <c r="D230" s="135">
        <f>IF($B230&lt;=Summary!$D$10,Inputs!D218,0)</f>
        <v>0</v>
      </c>
      <c r="E230" s="136">
        <f>IF($B230&lt;=Summary!$D$10,Inputs!E218,0)</f>
        <v>0</v>
      </c>
      <c r="F230" s="136">
        <f>IF($B230&lt;=Summary!$D$10,Inputs!F218,0)</f>
        <v>0</v>
      </c>
      <c r="G230" s="145">
        <f ca="1">'EO9904.1'!G235</f>
        <v>5.8479999999999999</v>
      </c>
      <c r="H230" s="145">
        <f ca="1">'EO9904.1'!J235</f>
        <v>0</v>
      </c>
      <c r="I230" s="145">
        <f ca="1">'EO9904.1'!M235</f>
        <v>0</v>
      </c>
      <c r="K230" s="138">
        <f>IF($B230&lt;=EO9904.2!mthend,Inputs!K218,0)</f>
        <v>0</v>
      </c>
      <c r="L230" s="133">
        <f>IF($B230&lt;=EO9904.2!mthend,Inputs!L218,0)</f>
        <v>0</v>
      </c>
      <c r="M230" s="133">
        <f>IF($B230&lt;=EO9904.2!mthend,Inputs!M218,0)</f>
        <v>0</v>
      </c>
      <c r="N230" s="133">
        <f>IF($B230&lt;=EO9904.2!mthend,Inputs!N218,0)</f>
        <v>0</v>
      </c>
      <c r="O230" s="134">
        <v>0</v>
      </c>
      <c r="P230" s="134">
        <v>0</v>
      </c>
      <c r="Q230" s="134">
        <f ca="1">'EO9904.2'!M235-$Q$3</f>
        <v>-7.4999999999999997E-3</v>
      </c>
      <c r="S230" s="138">
        <f>IF($B230&lt;=EO9904.3!mthend,Inputs!S218,0)</f>
        <v>0</v>
      </c>
      <c r="T230">
        <f>IF($B230&lt;=EO9904.3!mthend,Inputs!T218,0)</f>
        <v>0</v>
      </c>
      <c r="U230">
        <f>IF($B230&lt;=EO9904.3!mthend,Inputs!U218,0)</f>
        <v>0</v>
      </c>
      <c r="V230" s="133">
        <f>IF($B230&lt;=EO9904.3!mthend,Inputs!V218,0)</f>
        <v>0</v>
      </c>
      <c r="W230" s="134">
        <f ca="1">'EO9904.3'!G235+$W$3</f>
        <v>5.9279999999999999</v>
      </c>
      <c r="X230" s="134">
        <f ca="1">'EO9904.3'!J235+$X$3</f>
        <v>1.4999999999999999E-2</v>
      </c>
      <c r="Y230" s="134">
        <v>0</v>
      </c>
      <c r="AA230" s="138">
        <f>IF($B230&lt;=EO9904.3!mthend,Inputs!AA218,0)</f>
        <v>0</v>
      </c>
      <c r="AB230">
        <f>IF($B230&lt;=EO9904.3!mthend,Inputs!AB218,0)</f>
        <v>0</v>
      </c>
      <c r="AC230">
        <f>IF($B230&lt;=EO9904.3!mthend,Inputs!AC218,0)</f>
        <v>0</v>
      </c>
      <c r="AD230" s="133">
        <f>IF($B230&lt;=EO9904.3!mthend,Inputs!AD218,0)</f>
        <v>0</v>
      </c>
      <c r="AE230" s="134">
        <f ca="1">'EO9904.M'!G235+$AE$3</f>
        <v>5.9279999999999999</v>
      </c>
      <c r="AF230" s="134">
        <f ca="1">'EO9904.M'!J235+$AF$3</f>
        <v>1.4999999999999999E-2</v>
      </c>
      <c r="AG230" s="134">
        <v>0</v>
      </c>
    </row>
    <row r="231" spans="2:33">
      <c r="B231" s="88">
        <f>'EO9904.1'!A236</f>
        <v>43831</v>
      </c>
      <c r="C231" s="138">
        <f>IF($B231&lt;=Summary!$D$10,Inputs!C219,0)</f>
        <v>0</v>
      </c>
      <c r="D231" s="135">
        <f>IF($B231&lt;=Summary!$D$10,Inputs!D219,0)</f>
        <v>0</v>
      </c>
      <c r="E231" s="136">
        <f>IF($B231&lt;=Summary!$D$10,Inputs!E219,0)</f>
        <v>0</v>
      </c>
      <c r="F231" s="136">
        <f>IF($B231&lt;=Summary!$D$10,Inputs!F219,0)</f>
        <v>0</v>
      </c>
      <c r="G231" s="145">
        <f ca="1">'EO9904.1'!G236</f>
        <v>5.9530000000000003</v>
      </c>
      <c r="H231" s="145">
        <f ca="1">'EO9904.1'!J236</f>
        <v>0</v>
      </c>
      <c r="I231" s="145">
        <f ca="1">'EO9904.1'!M236</f>
        <v>0</v>
      </c>
      <c r="K231" s="138">
        <f>IF($B231&lt;=EO9904.2!mthend,Inputs!K219,0)</f>
        <v>0</v>
      </c>
      <c r="L231" s="133">
        <f>IF($B231&lt;=EO9904.2!mthend,Inputs!L219,0)</f>
        <v>0</v>
      </c>
      <c r="M231" s="133">
        <f>IF($B231&lt;=EO9904.2!mthend,Inputs!M219,0)</f>
        <v>0</v>
      </c>
      <c r="N231" s="133">
        <f>IF($B231&lt;=EO9904.2!mthend,Inputs!N219,0)</f>
        <v>0</v>
      </c>
      <c r="O231" s="134">
        <v>0</v>
      </c>
      <c r="P231" s="134">
        <v>0</v>
      </c>
      <c r="Q231" s="134">
        <f ca="1">'EO9904.2'!M236-$Q$3</f>
        <v>-7.4999999999999997E-3</v>
      </c>
      <c r="S231" s="138">
        <f>IF($B231&lt;=EO9904.3!mthend,Inputs!S219,0)</f>
        <v>0</v>
      </c>
      <c r="T231">
        <f>IF($B231&lt;=EO9904.3!mthend,Inputs!T219,0)</f>
        <v>0</v>
      </c>
      <c r="U231">
        <f>IF($B231&lt;=EO9904.3!mthend,Inputs!U219,0)</f>
        <v>0</v>
      </c>
      <c r="V231" s="133">
        <f>IF($B231&lt;=EO9904.3!mthend,Inputs!V219,0)</f>
        <v>0</v>
      </c>
      <c r="W231" s="134">
        <f ca="1">'EO9904.3'!G236+$W$3</f>
        <v>6.0330000000000004</v>
      </c>
      <c r="X231" s="134">
        <f ca="1">'EO9904.3'!J236+$X$3</f>
        <v>1.4999999999999999E-2</v>
      </c>
      <c r="Y231" s="134">
        <v>0</v>
      </c>
      <c r="AA231" s="138">
        <f>IF($B231&lt;=EO9904.3!mthend,Inputs!AA219,0)</f>
        <v>0</v>
      </c>
      <c r="AB231">
        <f>IF($B231&lt;=EO9904.3!mthend,Inputs!AB219,0)</f>
        <v>0</v>
      </c>
      <c r="AC231">
        <f>IF($B231&lt;=EO9904.3!mthend,Inputs!AC219,0)</f>
        <v>0</v>
      </c>
      <c r="AD231" s="133">
        <f>IF($B231&lt;=EO9904.3!mthend,Inputs!AD219,0)</f>
        <v>0</v>
      </c>
      <c r="AE231" s="134">
        <f ca="1">'EO9904.M'!G236+$AE$3</f>
        <v>6.0330000000000004</v>
      </c>
      <c r="AF231" s="134">
        <f ca="1">'EO9904.M'!J236+$AF$3</f>
        <v>1.4999999999999999E-2</v>
      </c>
      <c r="AG231" s="134">
        <v>0</v>
      </c>
    </row>
    <row r="232" spans="2:33">
      <c r="B232" s="88">
        <f>'EO9904.1'!A237</f>
        <v>43862</v>
      </c>
      <c r="C232" s="138">
        <f>IF($B232&lt;=Summary!$D$10,Inputs!C220,0)</f>
        <v>0</v>
      </c>
      <c r="D232" s="135">
        <f>IF($B232&lt;=Summary!$D$10,Inputs!D220,0)</f>
        <v>0</v>
      </c>
      <c r="E232" s="136">
        <f>IF($B232&lt;=Summary!$D$10,Inputs!E220,0)</f>
        <v>0</v>
      </c>
      <c r="F232" s="136">
        <f>IF($B232&lt;=Summary!$D$10,Inputs!F220,0)</f>
        <v>0</v>
      </c>
      <c r="G232" s="145">
        <f ca="1">'EO9904.1'!G237</f>
        <v>5.8330000000000002</v>
      </c>
      <c r="H232" s="145">
        <f ca="1">'EO9904.1'!J237</f>
        <v>0</v>
      </c>
      <c r="I232" s="145">
        <f ca="1">'EO9904.1'!M237</f>
        <v>0</v>
      </c>
      <c r="K232" s="138">
        <f>IF($B232&lt;=EO9904.2!mthend,Inputs!K220,0)</f>
        <v>0</v>
      </c>
      <c r="L232" s="133">
        <f>IF($B232&lt;=EO9904.2!mthend,Inputs!L220,0)</f>
        <v>0</v>
      </c>
      <c r="M232" s="133">
        <f>IF($B232&lt;=EO9904.2!mthend,Inputs!M220,0)</f>
        <v>0</v>
      </c>
      <c r="N232" s="133">
        <f>IF($B232&lt;=EO9904.2!mthend,Inputs!N220,0)</f>
        <v>0</v>
      </c>
      <c r="O232" s="134">
        <v>0</v>
      </c>
      <c r="P232" s="134">
        <v>0</v>
      </c>
      <c r="Q232" s="134">
        <f ca="1">'EO9904.2'!M237-$Q$3</f>
        <v>-7.4999999999999997E-3</v>
      </c>
      <c r="S232" s="138">
        <f>IF($B232&lt;=EO9904.3!mthend,Inputs!S220,0)</f>
        <v>0</v>
      </c>
      <c r="T232">
        <f>IF($B232&lt;=EO9904.3!mthend,Inputs!T220,0)</f>
        <v>0</v>
      </c>
      <c r="U232">
        <f>IF($B232&lt;=EO9904.3!mthend,Inputs!U220,0)</f>
        <v>0</v>
      </c>
      <c r="V232" s="133">
        <f>IF($B232&lt;=EO9904.3!mthend,Inputs!V220,0)</f>
        <v>0</v>
      </c>
      <c r="W232" s="134">
        <f ca="1">'EO9904.3'!G237+$W$3</f>
        <v>5.9130000000000003</v>
      </c>
      <c r="X232" s="134">
        <f ca="1">'EO9904.3'!J237+$X$3</f>
        <v>1.4999999999999999E-2</v>
      </c>
      <c r="Y232" s="134">
        <v>0</v>
      </c>
      <c r="AA232" s="138">
        <f>IF($B232&lt;=EO9904.3!mthend,Inputs!AA220,0)</f>
        <v>0</v>
      </c>
      <c r="AB232">
        <f>IF($B232&lt;=EO9904.3!mthend,Inputs!AB220,0)</f>
        <v>0</v>
      </c>
      <c r="AC232">
        <f>IF($B232&lt;=EO9904.3!mthend,Inputs!AC220,0)</f>
        <v>0</v>
      </c>
      <c r="AD232" s="133">
        <f>IF($B232&lt;=EO9904.3!mthend,Inputs!AD220,0)</f>
        <v>0</v>
      </c>
      <c r="AE232" s="134">
        <f ca="1">'EO9904.M'!G237+$AE$3</f>
        <v>5.9130000000000003</v>
      </c>
      <c r="AF232" s="134">
        <f ca="1">'EO9904.M'!J237+$AF$3</f>
        <v>1.4999999999999999E-2</v>
      </c>
      <c r="AG232" s="134">
        <v>0</v>
      </c>
    </row>
    <row r="233" spans="2:33">
      <c r="B233" s="88">
        <f>'EO9904.1'!A238</f>
        <v>43891</v>
      </c>
      <c r="C233" s="138">
        <f>IF($B233&lt;=Summary!$D$10,Inputs!C221,0)</f>
        <v>0</v>
      </c>
      <c r="D233" s="135">
        <f>IF($B233&lt;=Summary!$D$10,Inputs!D221,0)</f>
        <v>0</v>
      </c>
      <c r="E233" s="136">
        <f>IF($B233&lt;=Summary!$D$10,Inputs!E221,0)</f>
        <v>0</v>
      </c>
      <c r="F233" s="136">
        <f>IF($B233&lt;=Summary!$D$10,Inputs!F221,0)</f>
        <v>0</v>
      </c>
      <c r="G233" s="145">
        <f ca="1">'EO9904.1'!G238</f>
        <v>5.7080000000000002</v>
      </c>
      <c r="H233" s="145">
        <f ca="1">'EO9904.1'!J238</f>
        <v>0</v>
      </c>
      <c r="I233" s="145">
        <f ca="1">'EO9904.1'!M238</f>
        <v>0</v>
      </c>
      <c r="K233" s="138">
        <f>IF($B233&lt;=EO9904.2!mthend,Inputs!K221,0)</f>
        <v>0</v>
      </c>
      <c r="L233" s="133">
        <f>IF($B233&lt;=EO9904.2!mthend,Inputs!L221,0)</f>
        <v>0</v>
      </c>
      <c r="M233" s="133">
        <f>IF($B233&lt;=EO9904.2!mthend,Inputs!M221,0)</f>
        <v>0</v>
      </c>
      <c r="N233" s="133">
        <f>IF($B233&lt;=EO9904.2!mthend,Inputs!N221,0)</f>
        <v>0</v>
      </c>
      <c r="O233" s="134">
        <v>0</v>
      </c>
      <c r="P233" s="134">
        <v>0</v>
      </c>
      <c r="Q233" s="134">
        <f ca="1">'EO9904.2'!M238-$Q$3</f>
        <v>-7.4999999999999997E-3</v>
      </c>
      <c r="S233" s="138">
        <f>IF($B233&lt;=EO9904.3!mthend,Inputs!S221,0)</f>
        <v>0</v>
      </c>
      <c r="T233">
        <f>IF($B233&lt;=EO9904.3!mthend,Inputs!T221,0)</f>
        <v>0</v>
      </c>
      <c r="U233">
        <f>IF($B233&lt;=EO9904.3!mthend,Inputs!U221,0)</f>
        <v>0</v>
      </c>
      <c r="V233" s="133">
        <f>IF($B233&lt;=EO9904.3!mthend,Inputs!V221,0)</f>
        <v>0</v>
      </c>
      <c r="W233" s="134">
        <f ca="1">'EO9904.3'!G238+$W$3</f>
        <v>5.7880000000000003</v>
      </c>
      <c r="X233" s="134">
        <f ca="1">'EO9904.3'!J238+$X$3</f>
        <v>1.4999999999999999E-2</v>
      </c>
      <c r="Y233" s="134">
        <v>0</v>
      </c>
      <c r="AA233" s="138">
        <f>IF($B233&lt;=EO9904.3!mthend,Inputs!AA221,0)</f>
        <v>0</v>
      </c>
      <c r="AB233">
        <f>IF($B233&lt;=EO9904.3!mthend,Inputs!AB221,0)</f>
        <v>0</v>
      </c>
      <c r="AC233">
        <f>IF($B233&lt;=EO9904.3!mthend,Inputs!AC221,0)</f>
        <v>0</v>
      </c>
      <c r="AD233" s="133">
        <f>IF($B233&lt;=EO9904.3!mthend,Inputs!AD221,0)</f>
        <v>0</v>
      </c>
      <c r="AE233" s="134">
        <f ca="1">'EO9904.M'!G238+$AE$3</f>
        <v>5.7880000000000003</v>
      </c>
      <c r="AF233" s="134">
        <f ca="1">'EO9904.M'!J238+$AF$3</f>
        <v>1.4999999999999999E-2</v>
      </c>
      <c r="AG233" s="134">
        <v>0</v>
      </c>
    </row>
    <row r="234" spans="2:33">
      <c r="B234" s="88">
        <f>'EO9904.1'!A239</f>
        <v>43922</v>
      </c>
      <c r="C234" s="138">
        <f>IF($B234&lt;=Summary!$D$10,Inputs!C222,0)</f>
        <v>0</v>
      </c>
      <c r="D234" s="135">
        <f>IF($B234&lt;=Summary!$D$10,Inputs!D222,0)</f>
        <v>0</v>
      </c>
      <c r="E234" s="136">
        <f>IF($B234&lt;=Summary!$D$10,Inputs!E222,0)</f>
        <v>0</v>
      </c>
      <c r="F234" s="136">
        <f>IF($B234&lt;=Summary!$D$10,Inputs!F222,0)</f>
        <v>0</v>
      </c>
      <c r="G234" s="145">
        <f ca="1">'EO9904.1'!G239</f>
        <v>5.5780000000000003</v>
      </c>
      <c r="H234" s="145">
        <f ca="1">'EO9904.1'!J239</f>
        <v>0</v>
      </c>
      <c r="I234" s="145">
        <f ca="1">'EO9904.1'!M239</f>
        <v>0</v>
      </c>
      <c r="K234" s="138">
        <f>IF($B234&lt;=EO9904.2!mthend,Inputs!K222,0)</f>
        <v>0</v>
      </c>
      <c r="L234" s="133">
        <f>IF($B234&lt;=EO9904.2!mthend,Inputs!L222,0)</f>
        <v>0</v>
      </c>
      <c r="M234" s="133">
        <f>IF($B234&lt;=EO9904.2!mthend,Inputs!M222,0)</f>
        <v>0</v>
      </c>
      <c r="N234" s="133">
        <f>IF($B234&lt;=EO9904.2!mthend,Inputs!N222,0)</f>
        <v>0</v>
      </c>
      <c r="O234" s="134">
        <v>0</v>
      </c>
      <c r="P234" s="134">
        <v>0</v>
      </c>
      <c r="Q234" s="134">
        <f ca="1">'EO9904.2'!M239-$Q$3</f>
        <v>-7.4999999999999997E-3</v>
      </c>
      <c r="S234" s="138">
        <f>IF($B234&lt;=EO9904.3!mthend,Inputs!S222,0)</f>
        <v>0</v>
      </c>
      <c r="T234">
        <f>IF($B234&lt;=EO9904.3!mthend,Inputs!T222,0)</f>
        <v>0</v>
      </c>
      <c r="U234">
        <f>IF($B234&lt;=EO9904.3!mthend,Inputs!U222,0)</f>
        <v>0</v>
      </c>
      <c r="V234" s="133">
        <f>IF($B234&lt;=EO9904.3!mthend,Inputs!V222,0)</f>
        <v>0</v>
      </c>
      <c r="W234" s="134">
        <f ca="1">'EO9904.3'!G239+$W$3</f>
        <v>5.6580000000000004</v>
      </c>
      <c r="X234" s="134">
        <f ca="1">'EO9904.3'!J239+$X$3</f>
        <v>1.4999999999999999E-2</v>
      </c>
      <c r="Y234" s="134">
        <v>0</v>
      </c>
      <c r="AA234" s="138">
        <f>IF($B234&lt;=EO9904.3!mthend,Inputs!AA222,0)</f>
        <v>0</v>
      </c>
      <c r="AB234">
        <f>IF($B234&lt;=EO9904.3!mthend,Inputs!AB222,0)</f>
        <v>0</v>
      </c>
      <c r="AC234">
        <f>IF($B234&lt;=EO9904.3!mthend,Inputs!AC222,0)</f>
        <v>0</v>
      </c>
      <c r="AD234" s="133">
        <f>IF($B234&lt;=EO9904.3!mthend,Inputs!AD222,0)</f>
        <v>0</v>
      </c>
      <c r="AE234" s="134">
        <f ca="1">'EO9904.M'!G239+$AE$3</f>
        <v>5.6580000000000004</v>
      </c>
      <c r="AF234" s="134">
        <f ca="1">'EO9904.M'!J239+$AF$3</f>
        <v>1.4999999999999999E-2</v>
      </c>
      <c r="AG234" s="134">
        <v>0</v>
      </c>
    </row>
    <row r="235" spans="2:33">
      <c r="B235" s="88">
        <f>'EO9904.1'!A240</f>
        <v>43952</v>
      </c>
      <c r="C235" s="138">
        <f>IF($B235&lt;=Summary!$D$10,Inputs!C223,0)</f>
        <v>0</v>
      </c>
      <c r="D235" s="135">
        <f>IF($B235&lt;=Summary!$D$10,Inputs!D223,0)</f>
        <v>0</v>
      </c>
      <c r="E235" s="136">
        <f>IF($B235&lt;=Summary!$D$10,Inputs!E223,0)</f>
        <v>0</v>
      </c>
      <c r="F235" s="136">
        <f>IF($B235&lt;=Summary!$D$10,Inputs!F223,0)</f>
        <v>0</v>
      </c>
      <c r="G235" s="145">
        <f ca="1">'EO9904.1'!G240</f>
        <v>5.5680000000000005</v>
      </c>
      <c r="H235" s="145">
        <f ca="1">'EO9904.1'!J240</f>
        <v>0</v>
      </c>
      <c r="I235" s="145">
        <f ca="1">'EO9904.1'!M240</f>
        <v>0</v>
      </c>
      <c r="K235" s="138">
        <f>IF($B235&lt;=EO9904.2!mthend,Inputs!K223,0)</f>
        <v>0</v>
      </c>
      <c r="L235" s="133">
        <f>IF($B235&lt;=EO9904.2!mthend,Inputs!L223,0)</f>
        <v>0</v>
      </c>
      <c r="M235" s="133">
        <f>IF($B235&lt;=EO9904.2!mthend,Inputs!M223,0)</f>
        <v>0</v>
      </c>
      <c r="N235" s="133">
        <f>IF($B235&lt;=EO9904.2!mthend,Inputs!N223,0)</f>
        <v>0</v>
      </c>
      <c r="O235" s="134">
        <v>0</v>
      </c>
      <c r="P235" s="134">
        <v>0</v>
      </c>
      <c r="Q235" s="134">
        <f ca="1">'EO9904.2'!M240-$Q$3</f>
        <v>-7.4999999999999997E-3</v>
      </c>
      <c r="S235" s="138">
        <f>IF($B235&lt;=EO9904.3!mthend,Inputs!S223,0)</f>
        <v>0</v>
      </c>
      <c r="T235">
        <f>IF($B235&lt;=EO9904.3!mthend,Inputs!T223,0)</f>
        <v>0</v>
      </c>
      <c r="U235">
        <f>IF($B235&lt;=EO9904.3!mthend,Inputs!U223,0)</f>
        <v>0</v>
      </c>
      <c r="V235" s="133">
        <f>IF($B235&lt;=EO9904.3!mthend,Inputs!V223,0)</f>
        <v>0</v>
      </c>
      <c r="W235" s="134">
        <f ca="1">'EO9904.3'!G240+$W$3</f>
        <v>5.6480000000000006</v>
      </c>
      <c r="X235" s="134">
        <f ca="1">'EO9904.3'!J240+$X$3</f>
        <v>1.4999999999999999E-2</v>
      </c>
      <c r="Y235" s="134">
        <v>0</v>
      </c>
      <c r="AA235" s="138">
        <f>IF($B235&lt;=EO9904.3!mthend,Inputs!AA223,0)</f>
        <v>0</v>
      </c>
      <c r="AB235">
        <f>IF($B235&lt;=EO9904.3!mthend,Inputs!AB223,0)</f>
        <v>0</v>
      </c>
      <c r="AC235">
        <f>IF($B235&lt;=EO9904.3!mthend,Inputs!AC223,0)</f>
        <v>0</v>
      </c>
      <c r="AD235" s="133">
        <f>IF($B235&lt;=EO9904.3!mthend,Inputs!AD223,0)</f>
        <v>0</v>
      </c>
      <c r="AE235" s="134">
        <f ca="1">'EO9904.M'!G240+$AE$3</f>
        <v>5.6480000000000006</v>
      </c>
      <c r="AF235" s="134">
        <f ca="1">'EO9904.M'!J240+$AF$3</f>
        <v>1.4999999999999999E-2</v>
      </c>
      <c r="AG235" s="134">
        <v>0</v>
      </c>
    </row>
    <row r="236" spans="2:33">
      <c r="B236" s="88">
        <f>'EO9904.1'!A241</f>
        <v>43983</v>
      </c>
      <c r="C236" s="138">
        <f>IF($B236&lt;=Summary!$D$10,Inputs!C224,0)</f>
        <v>0</v>
      </c>
      <c r="D236" s="135">
        <f>IF($B236&lt;=Summary!$D$10,Inputs!D224,0)</f>
        <v>0</v>
      </c>
      <c r="E236" s="136">
        <f>IF($B236&lt;=Summary!$D$10,Inputs!E224,0)</f>
        <v>0</v>
      </c>
      <c r="F236" s="136">
        <f>IF($B236&lt;=Summary!$D$10,Inputs!F224,0)</f>
        <v>0</v>
      </c>
      <c r="G236" s="145">
        <f ca="1">'EO9904.1'!G241</f>
        <v>5.5880000000000001</v>
      </c>
      <c r="H236" s="145">
        <f ca="1">'EO9904.1'!J241</f>
        <v>0</v>
      </c>
      <c r="I236" s="145">
        <f ca="1">'EO9904.1'!M241</f>
        <v>0</v>
      </c>
      <c r="K236" s="138">
        <f>IF($B236&lt;=EO9904.2!mthend,Inputs!K224,0)</f>
        <v>0</v>
      </c>
      <c r="L236" s="133">
        <f>IF($B236&lt;=EO9904.2!mthend,Inputs!L224,0)</f>
        <v>0</v>
      </c>
      <c r="M236" s="133">
        <f>IF($B236&lt;=EO9904.2!mthend,Inputs!M224,0)</f>
        <v>0</v>
      </c>
      <c r="N236" s="133">
        <f>IF($B236&lt;=EO9904.2!mthend,Inputs!N224,0)</f>
        <v>0</v>
      </c>
      <c r="O236" s="134">
        <v>0</v>
      </c>
      <c r="P236" s="134">
        <v>0</v>
      </c>
      <c r="Q236" s="134">
        <f ca="1">'EO9904.2'!M241-$Q$3</f>
        <v>-7.4999999999999997E-3</v>
      </c>
      <c r="S236" s="138">
        <f>IF($B236&lt;=EO9904.3!mthend,Inputs!S224,0)</f>
        <v>0</v>
      </c>
      <c r="T236">
        <f>IF($B236&lt;=EO9904.3!mthend,Inputs!T224,0)</f>
        <v>0</v>
      </c>
      <c r="U236">
        <f>IF($B236&lt;=EO9904.3!mthend,Inputs!U224,0)</f>
        <v>0</v>
      </c>
      <c r="V236" s="133">
        <f>IF($B236&lt;=EO9904.3!mthend,Inputs!V224,0)</f>
        <v>0</v>
      </c>
      <c r="W236" s="134">
        <f ca="1">'EO9904.3'!G241+$W$3</f>
        <v>5.6680000000000001</v>
      </c>
      <c r="X236" s="134">
        <f ca="1">'EO9904.3'!J241+$X$3</f>
        <v>1.4999999999999999E-2</v>
      </c>
      <c r="Y236" s="134">
        <v>0</v>
      </c>
      <c r="AA236" s="138">
        <f>IF($B236&lt;=EO9904.3!mthend,Inputs!AA224,0)</f>
        <v>0</v>
      </c>
      <c r="AB236">
        <f>IF($B236&lt;=EO9904.3!mthend,Inputs!AB224,0)</f>
        <v>0</v>
      </c>
      <c r="AC236">
        <f>IF($B236&lt;=EO9904.3!mthend,Inputs!AC224,0)</f>
        <v>0</v>
      </c>
      <c r="AD236" s="133">
        <f>IF($B236&lt;=EO9904.3!mthend,Inputs!AD224,0)</f>
        <v>0</v>
      </c>
      <c r="AE236" s="134">
        <f ca="1">'EO9904.M'!G241+$AE$3</f>
        <v>5.6680000000000001</v>
      </c>
      <c r="AF236" s="134">
        <f ca="1">'EO9904.M'!J241+$AF$3</f>
        <v>1.4999999999999999E-2</v>
      </c>
      <c r="AG236" s="134">
        <v>0</v>
      </c>
    </row>
    <row r="237" spans="2:33">
      <c r="B237" s="88">
        <f>'EO9904.1'!A242</f>
        <v>44013</v>
      </c>
      <c r="C237" s="138">
        <f>IF($B237&lt;=Summary!$D$10,Inputs!C225,0)</f>
        <v>0</v>
      </c>
      <c r="D237" s="135">
        <f>IF($B237&lt;=Summary!$D$10,Inputs!D225,0)</f>
        <v>0</v>
      </c>
      <c r="E237" s="136">
        <f>IF($B237&lt;=Summary!$D$10,Inputs!E225,0)</f>
        <v>0</v>
      </c>
      <c r="F237" s="136">
        <f>IF($B237&lt;=Summary!$D$10,Inputs!F225,0)</f>
        <v>0</v>
      </c>
      <c r="G237" s="145">
        <f ca="1">'EO9904.1'!G242</f>
        <v>5.609</v>
      </c>
      <c r="H237" s="145">
        <f ca="1">'EO9904.1'!J242</f>
        <v>0</v>
      </c>
      <c r="I237" s="145">
        <f ca="1">'EO9904.1'!M242</f>
        <v>0</v>
      </c>
      <c r="K237" s="138">
        <f>IF($B237&lt;=EO9904.2!mthend,Inputs!K225,0)</f>
        <v>0</v>
      </c>
      <c r="L237" s="133">
        <f>IF($B237&lt;=EO9904.2!mthend,Inputs!L225,0)</f>
        <v>0</v>
      </c>
      <c r="M237" s="133">
        <f>IF($B237&lt;=EO9904.2!mthend,Inputs!M225,0)</f>
        <v>0</v>
      </c>
      <c r="N237" s="133">
        <f>IF($B237&lt;=EO9904.2!mthend,Inputs!N225,0)</f>
        <v>0</v>
      </c>
      <c r="O237" s="134">
        <v>0</v>
      </c>
      <c r="P237" s="134">
        <v>0</v>
      </c>
      <c r="Q237" s="134">
        <f ca="1">'EO9904.2'!M242-$Q$3</f>
        <v>-7.4999999999999997E-3</v>
      </c>
      <c r="S237" s="138">
        <f>IF($B237&lt;=EO9904.3!mthend,Inputs!S225,0)</f>
        <v>0</v>
      </c>
      <c r="T237">
        <f>IF($B237&lt;=EO9904.3!mthend,Inputs!T225,0)</f>
        <v>0</v>
      </c>
      <c r="U237">
        <f>IF($B237&lt;=EO9904.3!mthend,Inputs!U225,0)</f>
        <v>0</v>
      </c>
      <c r="V237" s="133">
        <f>IF($B237&lt;=EO9904.3!mthend,Inputs!V225,0)</f>
        <v>0</v>
      </c>
      <c r="W237" s="134">
        <f ca="1">'EO9904.3'!G242+$W$3</f>
        <v>5.6890000000000001</v>
      </c>
      <c r="X237" s="134">
        <f ca="1">'EO9904.3'!J242+$X$3</f>
        <v>1.4999999999999999E-2</v>
      </c>
      <c r="Y237" s="134">
        <v>0</v>
      </c>
      <c r="AA237" s="138">
        <f>IF($B237&lt;=EO9904.3!mthend,Inputs!AA225,0)</f>
        <v>0</v>
      </c>
      <c r="AB237">
        <f>IF($B237&lt;=EO9904.3!mthend,Inputs!AB225,0)</f>
        <v>0</v>
      </c>
      <c r="AC237">
        <f>IF($B237&lt;=EO9904.3!mthend,Inputs!AC225,0)</f>
        <v>0</v>
      </c>
      <c r="AD237" s="133">
        <f>IF($B237&lt;=EO9904.3!mthend,Inputs!AD225,0)</f>
        <v>0</v>
      </c>
      <c r="AE237" s="134">
        <f ca="1">'EO9904.M'!G242+$AE$3</f>
        <v>5.6890000000000001</v>
      </c>
      <c r="AF237" s="134">
        <f ca="1">'EO9904.M'!J242+$AF$3</f>
        <v>1.4999999999999999E-2</v>
      </c>
      <c r="AG237" s="134">
        <v>0</v>
      </c>
    </row>
    <row r="238" spans="2:33">
      <c r="B238" s="88">
        <f>'EO9904.1'!A243</f>
        <v>44044</v>
      </c>
      <c r="C238" s="138">
        <f>IF($B238&lt;=Summary!$D$10,Inputs!C226,0)</f>
        <v>0</v>
      </c>
      <c r="D238" s="135">
        <f>IF($B238&lt;=Summary!$D$10,Inputs!D226,0)</f>
        <v>0</v>
      </c>
      <c r="E238" s="136">
        <f>IF($B238&lt;=Summary!$D$10,Inputs!E226,0)</f>
        <v>0</v>
      </c>
      <c r="F238" s="136">
        <f>IF($B238&lt;=Summary!$D$10,Inputs!F226,0)</f>
        <v>0</v>
      </c>
      <c r="G238" s="145">
        <f ca="1">'EO9904.1'!G243</f>
        <v>5.633</v>
      </c>
      <c r="H238" s="145">
        <f ca="1">'EO9904.1'!J243</f>
        <v>0</v>
      </c>
      <c r="I238" s="145">
        <f ca="1">'EO9904.1'!M243</f>
        <v>0</v>
      </c>
      <c r="K238" s="138">
        <f>IF($B238&lt;=EO9904.2!mthend,Inputs!K226,0)</f>
        <v>0</v>
      </c>
      <c r="L238" s="133">
        <f>IF($B238&lt;=EO9904.2!mthend,Inputs!L226,0)</f>
        <v>0</v>
      </c>
      <c r="M238" s="133">
        <f>IF($B238&lt;=EO9904.2!mthend,Inputs!M226,0)</f>
        <v>0</v>
      </c>
      <c r="N238" s="133">
        <f>IF($B238&lt;=EO9904.2!mthend,Inputs!N226,0)</f>
        <v>0</v>
      </c>
      <c r="O238" s="134">
        <v>0</v>
      </c>
      <c r="P238" s="134">
        <v>0</v>
      </c>
      <c r="Q238" s="134">
        <f ca="1">'EO9904.2'!M243-$Q$3</f>
        <v>-7.4999999999999997E-3</v>
      </c>
      <c r="S238" s="138">
        <f>IF($B238&lt;=EO9904.3!mthend,Inputs!S226,0)</f>
        <v>0</v>
      </c>
      <c r="T238">
        <f>IF($B238&lt;=EO9904.3!mthend,Inputs!T226,0)</f>
        <v>0</v>
      </c>
      <c r="U238">
        <f>IF($B238&lt;=EO9904.3!mthend,Inputs!U226,0)</f>
        <v>0</v>
      </c>
      <c r="V238" s="133">
        <f>IF($B238&lt;=EO9904.3!mthend,Inputs!V226,0)</f>
        <v>0</v>
      </c>
      <c r="W238" s="134">
        <f ca="1">'EO9904.3'!G243+$W$3</f>
        <v>5.7130000000000001</v>
      </c>
      <c r="X238" s="134">
        <f ca="1">'EO9904.3'!J243+$X$3</f>
        <v>1.4999999999999999E-2</v>
      </c>
      <c r="Y238" s="134">
        <v>0</v>
      </c>
      <c r="AA238" s="138">
        <f>IF($B238&lt;=EO9904.3!mthend,Inputs!AA226,0)</f>
        <v>0</v>
      </c>
      <c r="AB238">
        <f>IF($B238&lt;=EO9904.3!mthend,Inputs!AB226,0)</f>
        <v>0</v>
      </c>
      <c r="AC238">
        <f>IF($B238&lt;=EO9904.3!mthend,Inputs!AC226,0)</f>
        <v>0</v>
      </c>
      <c r="AD238" s="133">
        <f>IF($B238&lt;=EO9904.3!mthend,Inputs!AD226,0)</f>
        <v>0</v>
      </c>
      <c r="AE238" s="134">
        <f ca="1">'EO9904.M'!G243+$AE$3</f>
        <v>5.7130000000000001</v>
      </c>
      <c r="AF238" s="134">
        <f ca="1">'EO9904.M'!J243+$AF$3</f>
        <v>1.4999999999999999E-2</v>
      </c>
      <c r="AG238" s="134">
        <v>0</v>
      </c>
    </row>
    <row r="239" spans="2:33">
      <c r="B239" s="88">
        <f>'EO9904.1'!A244</f>
        <v>44075</v>
      </c>
      <c r="C239" s="138">
        <f>IF($B239&lt;=Summary!$D$10,Inputs!C227,0)</f>
        <v>0</v>
      </c>
      <c r="D239" s="135">
        <f>IF($B239&lt;=Summary!$D$10,Inputs!D227,0)</f>
        <v>0</v>
      </c>
      <c r="E239" s="136">
        <f>IF($B239&lt;=Summary!$D$10,Inputs!E227,0)</f>
        <v>0</v>
      </c>
      <c r="F239" s="136">
        <f>IF($B239&lt;=Summary!$D$10,Inputs!F227,0)</f>
        <v>0</v>
      </c>
      <c r="G239" s="145">
        <f ca="1">'EO9904.1'!G244</f>
        <v>5.6430000000000007</v>
      </c>
      <c r="H239" s="145">
        <f ca="1">'EO9904.1'!J244</f>
        <v>0</v>
      </c>
      <c r="I239" s="145">
        <f ca="1">'EO9904.1'!M244</f>
        <v>0</v>
      </c>
      <c r="K239" s="138">
        <f>IF($B239&lt;=EO9904.2!mthend,Inputs!K227,0)</f>
        <v>0</v>
      </c>
      <c r="L239" s="133">
        <f>IF($B239&lt;=EO9904.2!mthend,Inputs!L227,0)</f>
        <v>0</v>
      </c>
      <c r="M239" s="133">
        <f>IF($B239&lt;=EO9904.2!mthend,Inputs!M227,0)</f>
        <v>0</v>
      </c>
      <c r="N239" s="133">
        <f>IF($B239&lt;=EO9904.2!mthend,Inputs!N227,0)</f>
        <v>0</v>
      </c>
      <c r="O239" s="134">
        <v>0</v>
      </c>
      <c r="P239" s="134">
        <v>0</v>
      </c>
      <c r="Q239" s="134">
        <f ca="1">'EO9904.2'!M244-$Q$3</f>
        <v>-7.4999999999999997E-3</v>
      </c>
      <c r="S239" s="138">
        <f>IF($B239&lt;=EO9904.3!mthend,Inputs!S227,0)</f>
        <v>0</v>
      </c>
      <c r="T239">
        <f>IF($B239&lt;=EO9904.3!mthend,Inputs!T227,0)</f>
        <v>0</v>
      </c>
      <c r="U239">
        <f>IF($B239&lt;=EO9904.3!mthend,Inputs!U227,0)</f>
        <v>0</v>
      </c>
      <c r="V239" s="133">
        <f>IF($B239&lt;=EO9904.3!mthend,Inputs!V227,0)</f>
        <v>0</v>
      </c>
      <c r="W239" s="134">
        <f ca="1">'EO9904.3'!G244+$W$3</f>
        <v>5.7230000000000008</v>
      </c>
      <c r="X239" s="134">
        <f ca="1">'EO9904.3'!J244+$X$3</f>
        <v>1.4999999999999999E-2</v>
      </c>
      <c r="Y239" s="134">
        <v>0</v>
      </c>
      <c r="AA239" s="138">
        <f>IF($B239&lt;=EO9904.3!mthend,Inputs!AA227,0)</f>
        <v>0</v>
      </c>
      <c r="AB239">
        <f>IF($B239&lt;=EO9904.3!mthend,Inputs!AB227,0)</f>
        <v>0</v>
      </c>
      <c r="AC239">
        <f>IF($B239&lt;=EO9904.3!mthend,Inputs!AC227,0)</f>
        <v>0</v>
      </c>
      <c r="AD239" s="133">
        <f>IF($B239&lt;=EO9904.3!mthend,Inputs!AD227,0)</f>
        <v>0</v>
      </c>
      <c r="AE239" s="134">
        <f ca="1">'EO9904.M'!G244+$AE$3</f>
        <v>5.7230000000000008</v>
      </c>
      <c r="AF239" s="134">
        <f ca="1">'EO9904.M'!J244+$AF$3</f>
        <v>1.4999999999999999E-2</v>
      </c>
      <c r="AG239" s="134">
        <v>0</v>
      </c>
    </row>
    <row r="240" spans="2:33">
      <c r="B240" s="88">
        <f>'EO9904.1'!A245</f>
        <v>44105</v>
      </c>
      <c r="C240" s="138">
        <f>IF($B240&lt;=Summary!$D$10,Inputs!C228,0)</f>
        <v>0</v>
      </c>
      <c r="D240" s="135">
        <f>IF($B240&lt;=Summary!$D$10,Inputs!D228,0)</f>
        <v>0</v>
      </c>
      <c r="E240" s="136">
        <f>IF($B240&lt;=Summary!$D$10,Inputs!E228,0)</f>
        <v>0</v>
      </c>
      <c r="F240" s="136">
        <f>IF($B240&lt;=Summary!$D$10,Inputs!F228,0)</f>
        <v>0</v>
      </c>
      <c r="G240" s="145">
        <f ca="1">'EO9904.1'!G245</f>
        <v>5.673</v>
      </c>
      <c r="H240" s="145">
        <f ca="1">'EO9904.1'!J245</f>
        <v>0</v>
      </c>
      <c r="I240" s="145">
        <f ca="1">'EO9904.1'!M245</f>
        <v>0</v>
      </c>
      <c r="K240" s="138">
        <f>IF($B240&lt;=EO9904.2!mthend,Inputs!K228,0)</f>
        <v>0</v>
      </c>
      <c r="L240" s="133">
        <f>IF($B240&lt;=EO9904.2!mthend,Inputs!L228,0)</f>
        <v>0</v>
      </c>
      <c r="M240" s="133">
        <f>IF($B240&lt;=EO9904.2!mthend,Inputs!M228,0)</f>
        <v>0</v>
      </c>
      <c r="N240" s="133">
        <f>IF($B240&lt;=EO9904.2!mthend,Inputs!N228,0)</f>
        <v>0</v>
      </c>
      <c r="O240" s="134">
        <v>0</v>
      </c>
      <c r="P240" s="134">
        <v>0</v>
      </c>
      <c r="Q240" s="134">
        <f ca="1">'EO9904.2'!M245-$Q$3</f>
        <v>-7.4999999999999997E-3</v>
      </c>
      <c r="S240" s="138">
        <f>IF($B240&lt;=EO9904.3!mthend,Inputs!S228,0)</f>
        <v>0</v>
      </c>
      <c r="T240">
        <f>IF($B240&lt;=EO9904.3!mthend,Inputs!T228,0)</f>
        <v>0</v>
      </c>
      <c r="U240">
        <f>IF($B240&lt;=EO9904.3!mthend,Inputs!U228,0)</f>
        <v>0</v>
      </c>
      <c r="V240" s="133">
        <f>IF($B240&lt;=EO9904.3!mthend,Inputs!V228,0)</f>
        <v>0</v>
      </c>
      <c r="W240" s="134">
        <f ca="1">'EO9904.3'!G245+$W$3</f>
        <v>5.7530000000000001</v>
      </c>
      <c r="X240" s="134">
        <f ca="1">'EO9904.3'!J245+$X$3</f>
        <v>1.4999999999999999E-2</v>
      </c>
      <c r="Y240" s="134">
        <v>0</v>
      </c>
      <c r="AA240" s="138">
        <f>IF($B240&lt;=EO9904.3!mthend,Inputs!AA228,0)</f>
        <v>0</v>
      </c>
      <c r="AB240">
        <f>IF($B240&lt;=EO9904.3!mthend,Inputs!AB228,0)</f>
        <v>0</v>
      </c>
      <c r="AC240">
        <f>IF($B240&lt;=EO9904.3!mthend,Inputs!AC228,0)</f>
        <v>0</v>
      </c>
      <c r="AD240" s="133">
        <f>IF($B240&lt;=EO9904.3!mthend,Inputs!AD228,0)</f>
        <v>0</v>
      </c>
      <c r="AE240" s="134">
        <f ca="1">'EO9904.M'!G245+$AE$3</f>
        <v>5.7530000000000001</v>
      </c>
      <c r="AF240" s="134">
        <f ca="1">'EO9904.M'!J245+$AF$3</f>
        <v>1.4999999999999999E-2</v>
      </c>
      <c r="AG240" s="134">
        <v>0</v>
      </c>
    </row>
    <row r="241" spans="2:33">
      <c r="B241" s="88">
        <f>'EO9904.1'!A246</f>
        <v>44136</v>
      </c>
      <c r="C241" s="138">
        <f>IF($B241&lt;=Summary!$D$10,Inputs!C229,0)</f>
        <v>0</v>
      </c>
      <c r="D241" s="135">
        <f>IF($B241&lt;=Summary!$D$10,Inputs!D229,0)</f>
        <v>0</v>
      </c>
      <c r="E241" s="136">
        <f>IF($B241&lt;=Summary!$D$10,Inputs!E229,0)</f>
        <v>0</v>
      </c>
      <c r="F241" s="136">
        <f>IF($B241&lt;=Summary!$D$10,Inputs!F229,0)</f>
        <v>0</v>
      </c>
      <c r="G241" s="145">
        <f ca="1">'EO9904.1'!G246</f>
        <v>5.8130000000000006</v>
      </c>
      <c r="H241" s="145">
        <f ca="1">'EO9904.1'!J246</f>
        <v>0</v>
      </c>
      <c r="I241" s="145">
        <f ca="1">'EO9904.1'!M246</f>
        <v>0</v>
      </c>
      <c r="K241" s="138">
        <f>IF($B241&lt;=EO9904.2!mthend,Inputs!K229,0)</f>
        <v>0</v>
      </c>
      <c r="L241" s="133">
        <f>IF($B241&lt;=EO9904.2!mthend,Inputs!L229,0)</f>
        <v>0</v>
      </c>
      <c r="M241" s="133">
        <f>IF($B241&lt;=EO9904.2!mthend,Inputs!M229,0)</f>
        <v>0</v>
      </c>
      <c r="N241" s="133">
        <f>IF($B241&lt;=EO9904.2!mthend,Inputs!N229,0)</f>
        <v>0</v>
      </c>
      <c r="O241" s="134">
        <v>0</v>
      </c>
      <c r="P241" s="134">
        <v>0</v>
      </c>
      <c r="Q241" s="134">
        <f ca="1">'EO9904.2'!M246-$Q$3</f>
        <v>-7.4999999999999997E-3</v>
      </c>
      <c r="S241" s="138">
        <f>IF($B241&lt;=EO9904.3!mthend,Inputs!S229,0)</f>
        <v>0</v>
      </c>
      <c r="T241">
        <f>IF($B241&lt;=EO9904.3!mthend,Inputs!T229,0)</f>
        <v>0</v>
      </c>
      <c r="U241">
        <f>IF($B241&lt;=EO9904.3!mthend,Inputs!U229,0)</f>
        <v>0</v>
      </c>
      <c r="V241" s="133">
        <f>IF($B241&lt;=EO9904.3!mthend,Inputs!V229,0)</f>
        <v>0</v>
      </c>
      <c r="W241" s="134">
        <f ca="1">'EO9904.3'!G246+$W$3</f>
        <v>5.8930000000000007</v>
      </c>
      <c r="X241" s="134">
        <f ca="1">'EO9904.3'!J246+$X$3</f>
        <v>1.4999999999999999E-2</v>
      </c>
      <c r="Y241" s="134">
        <v>0</v>
      </c>
      <c r="AA241" s="138">
        <f>IF($B241&lt;=EO9904.3!mthend,Inputs!AA229,0)</f>
        <v>0</v>
      </c>
      <c r="AB241">
        <f>IF($B241&lt;=EO9904.3!mthend,Inputs!AB229,0)</f>
        <v>0</v>
      </c>
      <c r="AC241">
        <f>IF($B241&lt;=EO9904.3!mthend,Inputs!AC229,0)</f>
        <v>0</v>
      </c>
      <c r="AD241" s="133">
        <f>IF($B241&lt;=EO9904.3!mthend,Inputs!AD229,0)</f>
        <v>0</v>
      </c>
      <c r="AE241" s="134">
        <f ca="1">'EO9904.M'!G246+$AE$3</f>
        <v>5.8930000000000007</v>
      </c>
      <c r="AF241" s="134">
        <f ca="1">'EO9904.M'!J246+$AF$3</f>
        <v>1.4999999999999999E-2</v>
      </c>
      <c r="AG241" s="134">
        <v>0</v>
      </c>
    </row>
    <row r="242" spans="2:33">
      <c r="B242" s="88">
        <f>'EO9904.1'!A247</f>
        <v>44166</v>
      </c>
      <c r="C242" s="138">
        <f>IF($B242&lt;=Summary!$D$10,Inputs!C230,0)</f>
        <v>0</v>
      </c>
      <c r="D242" s="135">
        <f>IF($B242&lt;=Summary!$D$10,Inputs!D230,0)</f>
        <v>0</v>
      </c>
      <c r="E242" s="136">
        <f>IF($B242&lt;=Summary!$D$10,Inputs!E230,0)</f>
        <v>0</v>
      </c>
      <c r="F242" s="136">
        <f>IF($B242&lt;=Summary!$D$10,Inputs!F230,0)</f>
        <v>0</v>
      </c>
      <c r="G242" s="145">
        <f ca="1">'EO9904.1'!G247</f>
        <v>5.9530000000000003</v>
      </c>
      <c r="H242" s="145">
        <f ca="1">'EO9904.1'!J247</f>
        <v>0</v>
      </c>
      <c r="I242" s="145">
        <f ca="1">'EO9904.1'!M247</f>
        <v>0</v>
      </c>
      <c r="K242" s="138">
        <f>IF($B242&lt;=EO9904.2!mthend,Inputs!K230,0)</f>
        <v>0</v>
      </c>
      <c r="L242" s="133">
        <f>IF($B242&lt;=EO9904.2!mthend,Inputs!L230,0)</f>
        <v>0</v>
      </c>
      <c r="M242" s="133">
        <f>IF($B242&lt;=EO9904.2!mthend,Inputs!M230,0)</f>
        <v>0</v>
      </c>
      <c r="N242" s="133">
        <f>IF($B242&lt;=EO9904.2!mthend,Inputs!N230,0)</f>
        <v>0</v>
      </c>
      <c r="O242" s="134">
        <v>0</v>
      </c>
      <c r="P242" s="134">
        <v>0</v>
      </c>
      <c r="Q242" s="134">
        <f ca="1">'EO9904.2'!M247-$Q$3</f>
        <v>-7.4999999999999997E-3</v>
      </c>
      <c r="S242" s="138">
        <f>IF($B242&lt;=EO9904.3!mthend,Inputs!S230,0)</f>
        <v>0</v>
      </c>
      <c r="T242">
        <f>IF($B242&lt;=EO9904.3!mthend,Inputs!T230,0)</f>
        <v>0</v>
      </c>
      <c r="U242">
        <f>IF($B242&lt;=EO9904.3!mthend,Inputs!U230,0)</f>
        <v>0</v>
      </c>
      <c r="V242" s="133">
        <f>IF($B242&lt;=EO9904.3!mthend,Inputs!V230,0)</f>
        <v>0</v>
      </c>
      <c r="W242" s="134">
        <f ca="1">'EO9904.3'!G247+$W$3</f>
        <v>6.0330000000000004</v>
      </c>
      <c r="X242" s="134">
        <f ca="1">'EO9904.3'!J247+$X$3</f>
        <v>1.4999999999999999E-2</v>
      </c>
      <c r="Y242" s="134">
        <v>0</v>
      </c>
      <c r="AA242" s="138">
        <f>IF($B242&lt;=EO9904.3!mthend,Inputs!AA230,0)</f>
        <v>0</v>
      </c>
      <c r="AB242">
        <f>IF($B242&lt;=EO9904.3!mthend,Inputs!AB230,0)</f>
        <v>0</v>
      </c>
      <c r="AC242">
        <f>IF($B242&lt;=EO9904.3!mthend,Inputs!AC230,0)</f>
        <v>0</v>
      </c>
      <c r="AD242" s="133">
        <f>IF($B242&lt;=EO9904.3!mthend,Inputs!AD230,0)</f>
        <v>0</v>
      </c>
      <c r="AE242" s="134">
        <f ca="1">'EO9904.M'!G247+$AE$3</f>
        <v>6.0330000000000004</v>
      </c>
      <c r="AF242" s="134">
        <f ca="1">'EO9904.M'!J247+$AF$3</f>
        <v>1.4999999999999999E-2</v>
      </c>
      <c r="AG242" s="134">
        <v>0</v>
      </c>
    </row>
    <row r="243" spans="2:33">
      <c r="B243" s="88">
        <f>'EO9904.1'!A248</f>
        <v>44197</v>
      </c>
      <c r="C243" s="138">
        <f>IF($B243&lt;=Summary!$D$10,Inputs!C231,0)</f>
        <v>0</v>
      </c>
      <c r="D243" s="135">
        <f>IF($B243&lt;=Summary!$D$10,Inputs!D231,0)</f>
        <v>0</v>
      </c>
      <c r="E243" s="136">
        <f>IF($B243&lt;=Summary!$D$10,Inputs!E231,0)</f>
        <v>0</v>
      </c>
      <c r="F243" s="136">
        <f>IF($B243&lt;=Summary!$D$10,Inputs!F231,0)</f>
        <v>0</v>
      </c>
      <c r="G243" s="145">
        <f ca="1">'EO9904.1'!G248</f>
        <v>6.0580000000000007</v>
      </c>
      <c r="H243" s="145">
        <f ca="1">'EO9904.1'!J248</f>
        <v>0</v>
      </c>
      <c r="I243" s="145">
        <f ca="1">'EO9904.1'!M248</f>
        <v>0</v>
      </c>
      <c r="K243" s="138">
        <f>IF($B243&lt;=EO9904.2!mthend,Inputs!K231,0)</f>
        <v>0</v>
      </c>
      <c r="L243" s="133">
        <f>IF($B243&lt;=EO9904.2!mthend,Inputs!L231,0)</f>
        <v>0</v>
      </c>
      <c r="M243" s="133">
        <f>IF($B243&lt;=EO9904.2!mthend,Inputs!M231,0)</f>
        <v>0</v>
      </c>
      <c r="N243" s="133">
        <f>IF($B243&lt;=EO9904.2!mthend,Inputs!N231,0)</f>
        <v>0</v>
      </c>
      <c r="O243" s="134">
        <v>0</v>
      </c>
      <c r="P243" s="134">
        <v>0</v>
      </c>
      <c r="Q243" s="134">
        <f ca="1">'EO9904.2'!M248-$Q$3</f>
        <v>-7.4999999999999997E-3</v>
      </c>
      <c r="S243" s="138">
        <f>IF($B243&lt;=EO9904.3!mthend,Inputs!S231,0)</f>
        <v>0</v>
      </c>
      <c r="T243">
        <f>IF($B243&lt;=EO9904.3!mthend,Inputs!T231,0)</f>
        <v>0</v>
      </c>
      <c r="U243">
        <f>IF($B243&lt;=EO9904.3!mthend,Inputs!U231,0)</f>
        <v>0</v>
      </c>
      <c r="V243" s="133">
        <f>IF($B243&lt;=EO9904.3!mthend,Inputs!V231,0)</f>
        <v>0</v>
      </c>
      <c r="W243" s="134">
        <f ca="1">'EO9904.3'!G248+$W$3</f>
        <v>6.1380000000000008</v>
      </c>
      <c r="X243" s="134">
        <f ca="1">'EO9904.3'!J248+$X$3</f>
        <v>1.4999999999999999E-2</v>
      </c>
      <c r="Y243" s="134">
        <v>0</v>
      </c>
      <c r="AA243" s="138">
        <f>IF($B243&lt;=EO9904.3!mthend,Inputs!AA231,0)</f>
        <v>0</v>
      </c>
      <c r="AB243">
        <f>IF($B243&lt;=EO9904.3!mthend,Inputs!AB231,0)</f>
        <v>0</v>
      </c>
      <c r="AC243">
        <f>IF($B243&lt;=EO9904.3!mthend,Inputs!AC231,0)</f>
        <v>0</v>
      </c>
      <c r="AD243" s="133">
        <f>IF($B243&lt;=EO9904.3!mthend,Inputs!AD231,0)</f>
        <v>0</v>
      </c>
      <c r="AE243" s="134">
        <f ca="1">'EO9904.M'!G248+$AE$3</f>
        <v>6.1380000000000008</v>
      </c>
      <c r="AF243" s="134">
        <f ca="1">'EO9904.M'!J248+$AF$3</f>
        <v>1.4999999999999999E-2</v>
      </c>
      <c r="AG243" s="134">
        <v>0</v>
      </c>
    </row>
    <row r="244" spans="2:33">
      <c r="B244" s="88">
        <f>'EO9904.1'!A249</f>
        <v>44228</v>
      </c>
      <c r="C244" s="138">
        <f>IF($B244&lt;=Summary!$D$10,Inputs!C232,0)</f>
        <v>0</v>
      </c>
      <c r="D244" s="135">
        <f>IF($B244&lt;=Summary!$D$10,Inputs!D232,0)</f>
        <v>0</v>
      </c>
      <c r="E244" s="136">
        <f>IF($B244&lt;=Summary!$D$10,Inputs!E232,0)</f>
        <v>0</v>
      </c>
      <c r="F244" s="136">
        <f>IF($B244&lt;=Summary!$D$10,Inputs!F232,0)</f>
        <v>0</v>
      </c>
      <c r="G244" s="145">
        <f ca="1">'EO9904.1'!G249</f>
        <v>5.9380000000000006</v>
      </c>
      <c r="H244" s="145">
        <f ca="1">'EO9904.1'!J249</f>
        <v>0</v>
      </c>
      <c r="I244" s="145">
        <f ca="1">'EO9904.1'!M249</f>
        <v>0</v>
      </c>
      <c r="K244" s="138">
        <f>IF($B244&lt;=EO9904.2!mthend,Inputs!K232,0)</f>
        <v>0</v>
      </c>
      <c r="L244" s="133">
        <f>IF($B244&lt;=EO9904.2!mthend,Inputs!L232,0)</f>
        <v>0</v>
      </c>
      <c r="M244" s="133">
        <f>IF($B244&lt;=EO9904.2!mthend,Inputs!M232,0)</f>
        <v>0</v>
      </c>
      <c r="N244" s="133">
        <f>IF($B244&lt;=EO9904.2!mthend,Inputs!N232,0)</f>
        <v>0</v>
      </c>
      <c r="O244" s="134">
        <v>0</v>
      </c>
      <c r="P244" s="134">
        <v>0</v>
      </c>
      <c r="Q244" s="134">
        <f ca="1">'EO9904.2'!M249-$Q$3</f>
        <v>-7.4999999999999997E-3</v>
      </c>
      <c r="S244" s="138">
        <f>IF($B244&lt;=EO9904.3!mthend,Inputs!S232,0)</f>
        <v>0</v>
      </c>
      <c r="T244">
        <f>IF($B244&lt;=EO9904.3!mthend,Inputs!T232,0)</f>
        <v>0</v>
      </c>
      <c r="U244">
        <f>IF($B244&lt;=EO9904.3!mthend,Inputs!U232,0)</f>
        <v>0</v>
      </c>
      <c r="V244" s="133">
        <f>IF($B244&lt;=EO9904.3!mthend,Inputs!V232,0)</f>
        <v>0</v>
      </c>
      <c r="W244" s="134">
        <f ca="1">'EO9904.3'!G249+$W$3</f>
        <v>6.0180000000000007</v>
      </c>
      <c r="X244" s="134">
        <f ca="1">'EO9904.3'!J249+$X$3</f>
        <v>1.4999999999999999E-2</v>
      </c>
      <c r="Y244" s="134">
        <v>0</v>
      </c>
      <c r="AA244" s="138">
        <f>IF($B244&lt;=EO9904.3!mthend,Inputs!AA232,0)</f>
        <v>0</v>
      </c>
      <c r="AB244">
        <f>IF($B244&lt;=EO9904.3!mthend,Inputs!AB232,0)</f>
        <v>0</v>
      </c>
      <c r="AC244">
        <f>IF($B244&lt;=EO9904.3!mthend,Inputs!AC232,0)</f>
        <v>0</v>
      </c>
      <c r="AD244" s="133">
        <f>IF($B244&lt;=EO9904.3!mthend,Inputs!AD232,0)</f>
        <v>0</v>
      </c>
      <c r="AE244" s="134">
        <f ca="1">'EO9904.M'!G249+$AE$3</f>
        <v>6.0180000000000007</v>
      </c>
      <c r="AF244" s="134">
        <f ca="1">'EO9904.M'!J249+$AF$3</f>
        <v>1.4999999999999999E-2</v>
      </c>
      <c r="AG244" s="134">
        <v>0</v>
      </c>
    </row>
    <row r="245" spans="2:33">
      <c r="B245" s="88">
        <f>'EO9904.1'!A250</f>
        <v>44256</v>
      </c>
      <c r="C245" s="138">
        <f>IF($B245&lt;=Summary!$D$10,Inputs!C233,0)</f>
        <v>0</v>
      </c>
      <c r="D245" s="135">
        <f>IF($B245&lt;=Summary!$D$10,Inputs!D233,0)</f>
        <v>0</v>
      </c>
      <c r="E245" s="136">
        <f>IF($B245&lt;=Summary!$D$10,Inputs!E233,0)</f>
        <v>0</v>
      </c>
      <c r="F245" s="136">
        <f>IF($B245&lt;=Summary!$D$10,Inputs!F233,0)</f>
        <v>0</v>
      </c>
      <c r="G245" s="145">
        <f ca="1">'EO9904.1'!G250</f>
        <v>5.8130000000000006</v>
      </c>
      <c r="H245" s="145">
        <f ca="1">'EO9904.1'!J250</f>
        <v>0</v>
      </c>
      <c r="I245" s="145">
        <f ca="1">'EO9904.1'!M250</f>
        <v>0</v>
      </c>
      <c r="K245" s="138">
        <f>IF($B245&lt;=EO9904.2!mthend,Inputs!K233,0)</f>
        <v>0</v>
      </c>
      <c r="L245" s="133">
        <f>IF($B245&lt;=EO9904.2!mthend,Inputs!L233,0)</f>
        <v>0</v>
      </c>
      <c r="M245" s="133">
        <f>IF($B245&lt;=EO9904.2!mthend,Inputs!M233,0)</f>
        <v>0</v>
      </c>
      <c r="N245" s="133">
        <f>IF($B245&lt;=EO9904.2!mthend,Inputs!N233,0)</f>
        <v>0</v>
      </c>
      <c r="O245" s="134">
        <v>0</v>
      </c>
      <c r="P245" s="134">
        <v>0</v>
      </c>
      <c r="Q245" s="134">
        <f ca="1">'EO9904.2'!M250-$Q$3</f>
        <v>-7.4999999999999997E-3</v>
      </c>
      <c r="S245" s="138">
        <f>IF($B245&lt;=EO9904.3!mthend,Inputs!S233,0)</f>
        <v>0</v>
      </c>
      <c r="T245">
        <f>IF($B245&lt;=EO9904.3!mthend,Inputs!T233,0)</f>
        <v>0</v>
      </c>
      <c r="U245">
        <f>IF($B245&lt;=EO9904.3!mthend,Inputs!U233,0)</f>
        <v>0</v>
      </c>
      <c r="V245" s="133">
        <f>IF($B245&lt;=EO9904.3!mthend,Inputs!V233,0)</f>
        <v>0</v>
      </c>
      <c r="W245" s="134">
        <f ca="1">'EO9904.3'!G250+$W$3</f>
        <v>5.8930000000000007</v>
      </c>
      <c r="X245" s="134">
        <f ca="1">'EO9904.3'!J250+$X$3</f>
        <v>1.4999999999999999E-2</v>
      </c>
      <c r="Y245" s="134">
        <v>0</v>
      </c>
      <c r="AA245" s="138">
        <f>IF($B245&lt;=EO9904.3!mthend,Inputs!AA233,0)</f>
        <v>0</v>
      </c>
      <c r="AB245">
        <f>IF($B245&lt;=EO9904.3!mthend,Inputs!AB233,0)</f>
        <v>0</v>
      </c>
      <c r="AC245">
        <f>IF($B245&lt;=EO9904.3!mthend,Inputs!AC233,0)</f>
        <v>0</v>
      </c>
      <c r="AD245" s="133">
        <f>IF($B245&lt;=EO9904.3!mthend,Inputs!AD233,0)</f>
        <v>0</v>
      </c>
      <c r="AE245" s="134">
        <f ca="1">'EO9904.M'!G250+$AE$3</f>
        <v>5.8930000000000007</v>
      </c>
      <c r="AF245" s="134">
        <f ca="1">'EO9904.M'!J250+$AF$3</f>
        <v>1.4999999999999999E-2</v>
      </c>
      <c r="AG245" s="134">
        <v>0</v>
      </c>
    </row>
    <row r="246" spans="2:33">
      <c r="B246" s="88">
        <f>'EO9904.1'!A251</f>
        <v>44287</v>
      </c>
      <c r="C246" s="138">
        <f>IF($B246&lt;=Summary!$D$10,Inputs!C234,0)</f>
        <v>0</v>
      </c>
      <c r="D246" s="135">
        <f>IF($B246&lt;=Summary!$D$10,Inputs!D234,0)</f>
        <v>0</v>
      </c>
      <c r="E246" s="136">
        <f>IF($B246&lt;=Summary!$D$10,Inputs!E234,0)</f>
        <v>0</v>
      </c>
      <c r="F246" s="136">
        <f>IF($B246&lt;=Summary!$D$10,Inputs!F234,0)</f>
        <v>0</v>
      </c>
      <c r="G246" s="145">
        <f ca="1">'EO9904.1'!G251</f>
        <v>5.6829999999999998</v>
      </c>
      <c r="H246" s="145">
        <f ca="1">'EO9904.1'!J251</f>
        <v>0</v>
      </c>
      <c r="I246" s="145">
        <f ca="1">'EO9904.1'!M251</f>
        <v>0</v>
      </c>
      <c r="K246" s="138">
        <f>IF($B246&lt;=EO9904.2!mthend,Inputs!K234,0)</f>
        <v>0</v>
      </c>
      <c r="L246" s="133">
        <f>IF($B246&lt;=EO9904.2!mthend,Inputs!L234,0)</f>
        <v>0</v>
      </c>
      <c r="M246" s="133">
        <f>IF($B246&lt;=EO9904.2!mthend,Inputs!M234,0)</f>
        <v>0</v>
      </c>
      <c r="N246" s="133">
        <f>IF($B246&lt;=EO9904.2!mthend,Inputs!N234,0)</f>
        <v>0</v>
      </c>
      <c r="O246" s="134">
        <v>0</v>
      </c>
      <c r="P246" s="134">
        <v>0</v>
      </c>
      <c r="Q246" s="134">
        <f ca="1">'EO9904.2'!M251-$Q$3</f>
        <v>-7.4999999999999997E-3</v>
      </c>
      <c r="S246" s="138">
        <f>IF($B246&lt;=EO9904.3!mthend,Inputs!S234,0)</f>
        <v>0</v>
      </c>
      <c r="T246">
        <f>IF($B246&lt;=EO9904.3!mthend,Inputs!T234,0)</f>
        <v>0</v>
      </c>
      <c r="U246">
        <f>IF($B246&lt;=EO9904.3!mthend,Inputs!U234,0)</f>
        <v>0</v>
      </c>
      <c r="V246" s="133">
        <f>IF($B246&lt;=EO9904.3!mthend,Inputs!V234,0)</f>
        <v>0</v>
      </c>
      <c r="W246" s="134">
        <f ca="1">'EO9904.3'!G251+$W$3</f>
        <v>5.7629999999999999</v>
      </c>
      <c r="X246" s="134">
        <f ca="1">'EO9904.3'!J251+$X$3</f>
        <v>1.4999999999999999E-2</v>
      </c>
      <c r="Y246" s="134">
        <v>0</v>
      </c>
      <c r="AA246" s="138">
        <f>IF($B246&lt;=EO9904.3!mthend,Inputs!AA234,0)</f>
        <v>0</v>
      </c>
      <c r="AB246">
        <f>IF($B246&lt;=EO9904.3!mthend,Inputs!AB234,0)</f>
        <v>0</v>
      </c>
      <c r="AC246">
        <f>IF($B246&lt;=EO9904.3!mthend,Inputs!AC234,0)</f>
        <v>0</v>
      </c>
      <c r="AD246" s="133">
        <f>IF($B246&lt;=EO9904.3!mthend,Inputs!AD234,0)</f>
        <v>0</v>
      </c>
      <c r="AE246" s="134">
        <f ca="1">'EO9904.M'!G251+$AE$3</f>
        <v>5.7629999999999999</v>
      </c>
      <c r="AF246" s="134">
        <f ca="1">'EO9904.M'!J251+$AF$3</f>
        <v>1.4999999999999999E-2</v>
      </c>
      <c r="AG246" s="134">
        <v>0</v>
      </c>
    </row>
    <row r="247" spans="2:33">
      <c r="B247" s="88">
        <f>'EO9904.1'!A252</f>
        <v>44317</v>
      </c>
      <c r="C247" s="138">
        <f>IF($B247&lt;=Summary!$D$10,Inputs!C235,0)</f>
        <v>0</v>
      </c>
      <c r="D247" s="135">
        <f>IF($B247&lt;=Summary!$D$10,Inputs!D235,0)</f>
        <v>0</v>
      </c>
      <c r="E247" s="136">
        <f>IF($B247&lt;=Summary!$D$10,Inputs!E235,0)</f>
        <v>0</v>
      </c>
      <c r="F247" s="136">
        <f>IF($B247&lt;=Summary!$D$10,Inputs!F235,0)</f>
        <v>0</v>
      </c>
      <c r="G247" s="145">
        <f ca="1">'EO9904.1'!G252</f>
        <v>5.673</v>
      </c>
      <c r="H247" s="145">
        <f ca="1">'EO9904.1'!J252</f>
        <v>0</v>
      </c>
      <c r="I247" s="145">
        <f ca="1">'EO9904.1'!M252</f>
        <v>0</v>
      </c>
      <c r="K247" s="138">
        <f>IF($B247&lt;=EO9904.2!mthend,Inputs!K235,0)</f>
        <v>0</v>
      </c>
      <c r="L247" s="133">
        <f>IF($B247&lt;=EO9904.2!mthend,Inputs!L235,0)</f>
        <v>0</v>
      </c>
      <c r="M247" s="133">
        <f>IF($B247&lt;=EO9904.2!mthend,Inputs!M235,0)</f>
        <v>0</v>
      </c>
      <c r="N247" s="133">
        <f>IF($B247&lt;=EO9904.2!mthend,Inputs!N235,0)</f>
        <v>0</v>
      </c>
      <c r="O247" s="134">
        <v>0</v>
      </c>
      <c r="P247" s="134">
        <v>0</v>
      </c>
      <c r="Q247" s="134">
        <f ca="1">'EO9904.2'!M252-$Q$3</f>
        <v>-7.4999999999999997E-3</v>
      </c>
      <c r="S247" s="138">
        <f>IF($B247&lt;=EO9904.3!mthend,Inputs!S235,0)</f>
        <v>0</v>
      </c>
      <c r="T247">
        <f>IF($B247&lt;=EO9904.3!mthend,Inputs!T235,0)</f>
        <v>0</v>
      </c>
      <c r="U247">
        <f>IF($B247&lt;=EO9904.3!mthend,Inputs!U235,0)</f>
        <v>0</v>
      </c>
      <c r="V247" s="133">
        <f>IF($B247&lt;=EO9904.3!mthend,Inputs!V235,0)</f>
        <v>0</v>
      </c>
      <c r="W247" s="134">
        <f ca="1">'EO9904.3'!G252+$W$3</f>
        <v>5.7530000000000001</v>
      </c>
      <c r="X247" s="134">
        <f ca="1">'EO9904.3'!J252+$X$3</f>
        <v>1.4999999999999999E-2</v>
      </c>
      <c r="Y247" s="134">
        <v>0</v>
      </c>
      <c r="AA247" s="138">
        <f>IF($B247&lt;=EO9904.3!mthend,Inputs!AA235,0)</f>
        <v>0</v>
      </c>
      <c r="AB247">
        <f>IF($B247&lt;=EO9904.3!mthend,Inputs!AB235,0)</f>
        <v>0</v>
      </c>
      <c r="AC247">
        <f>IF($B247&lt;=EO9904.3!mthend,Inputs!AC235,0)</f>
        <v>0</v>
      </c>
      <c r="AD247" s="133">
        <f>IF($B247&lt;=EO9904.3!mthend,Inputs!AD235,0)</f>
        <v>0</v>
      </c>
      <c r="AE247" s="134">
        <f ca="1">'EO9904.M'!G252+$AE$3</f>
        <v>5.7530000000000001</v>
      </c>
      <c r="AF247" s="134">
        <f ca="1">'EO9904.M'!J252+$AF$3</f>
        <v>1.4999999999999999E-2</v>
      </c>
      <c r="AG247" s="134">
        <v>0</v>
      </c>
    </row>
    <row r="248" spans="2:33">
      <c r="B248" s="88">
        <f>'EO9904.1'!A253</f>
        <v>44348</v>
      </c>
      <c r="C248" s="138">
        <f>IF($B248&lt;=Summary!$D$10,Inputs!C236,0)</f>
        <v>0</v>
      </c>
      <c r="D248" s="135">
        <f>IF($B248&lt;=Summary!$D$10,Inputs!D236,0)</f>
        <v>0</v>
      </c>
      <c r="E248" s="136">
        <f>IF($B248&lt;=Summary!$D$10,Inputs!E236,0)</f>
        <v>0</v>
      </c>
      <c r="F248" s="136">
        <f>IF($B248&lt;=Summary!$D$10,Inputs!F236,0)</f>
        <v>0</v>
      </c>
      <c r="G248" s="145">
        <f ca="1">'EO9904.1'!G253</f>
        <v>5.6930000000000005</v>
      </c>
      <c r="H248" s="145">
        <f ca="1">'EO9904.1'!J253</f>
        <v>0</v>
      </c>
      <c r="I248" s="145">
        <f ca="1">'EO9904.1'!M253</f>
        <v>0</v>
      </c>
      <c r="K248" s="138">
        <f>IF($B248&lt;=EO9904.2!mthend,Inputs!K236,0)</f>
        <v>0</v>
      </c>
      <c r="L248" s="133">
        <f>IF($B248&lt;=EO9904.2!mthend,Inputs!L236,0)</f>
        <v>0</v>
      </c>
      <c r="M248" s="133">
        <f>IF($B248&lt;=EO9904.2!mthend,Inputs!M236,0)</f>
        <v>0</v>
      </c>
      <c r="N248" s="133">
        <f>IF($B248&lt;=EO9904.2!mthend,Inputs!N236,0)</f>
        <v>0</v>
      </c>
      <c r="O248" s="134">
        <v>0</v>
      </c>
      <c r="P248" s="134">
        <v>0</v>
      </c>
      <c r="Q248" s="134">
        <f ca="1">'EO9904.2'!M253-$Q$3</f>
        <v>-7.4999999999999997E-3</v>
      </c>
      <c r="S248" s="138">
        <f>IF($B248&lt;=EO9904.3!mthend,Inputs!S236,0)</f>
        <v>0</v>
      </c>
      <c r="T248">
        <f>IF($B248&lt;=EO9904.3!mthend,Inputs!T236,0)</f>
        <v>0</v>
      </c>
      <c r="U248">
        <f>IF($B248&lt;=EO9904.3!mthend,Inputs!U236,0)</f>
        <v>0</v>
      </c>
      <c r="V248" s="133">
        <f>IF($B248&lt;=EO9904.3!mthend,Inputs!V236,0)</f>
        <v>0</v>
      </c>
      <c r="W248" s="134">
        <f ca="1">'EO9904.3'!G253+$W$3</f>
        <v>5.7730000000000006</v>
      </c>
      <c r="X248" s="134">
        <f ca="1">'EO9904.3'!J253+$X$3</f>
        <v>1.4999999999999999E-2</v>
      </c>
      <c r="Y248" s="134">
        <v>0</v>
      </c>
      <c r="AA248" s="138">
        <f>IF($B248&lt;=EO9904.3!mthend,Inputs!AA236,0)</f>
        <v>0</v>
      </c>
      <c r="AB248">
        <f>IF($B248&lt;=EO9904.3!mthend,Inputs!AB236,0)</f>
        <v>0</v>
      </c>
      <c r="AC248">
        <f>IF($B248&lt;=EO9904.3!mthend,Inputs!AC236,0)</f>
        <v>0</v>
      </c>
      <c r="AD248" s="133">
        <f>IF($B248&lt;=EO9904.3!mthend,Inputs!AD236,0)</f>
        <v>0</v>
      </c>
      <c r="AE248" s="134">
        <f ca="1">'EO9904.M'!G253+$AE$3</f>
        <v>5.7730000000000006</v>
      </c>
      <c r="AF248" s="134">
        <f ca="1">'EO9904.M'!J253+$AF$3</f>
        <v>1.4999999999999999E-2</v>
      </c>
      <c r="AG248" s="134">
        <v>0</v>
      </c>
    </row>
    <row r="249" spans="2:33">
      <c r="B249" s="88">
        <f>'EO9904.1'!A254</f>
        <v>44378</v>
      </c>
      <c r="C249" s="138">
        <f>IF($B249&lt;=Summary!$D$10,Inputs!C237,0)</f>
        <v>0</v>
      </c>
      <c r="D249" s="135">
        <f>IF($B249&lt;=Summary!$D$10,Inputs!D237,0)</f>
        <v>0</v>
      </c>
      <c r="E249" s="136">
        <f>IF($B249&lt;=Summary!$D$10,Inputs!E237,0)</f>
        <v>0</v>
      </c>
      <c r="F249" s="136">
        <f>IF($B249&lt;=Summary!$D$10,Inputs!F237,0)</f>
        <v>0</v>
      </c>
      <c r="G249" s="145">
        <f ca="1">'EO9904.1'!G254</f>
        <v>5.7140000000000004</v>
      </c>
      <c r="H249" s="145">
        <f ca="1">'EO9904.1'!J254</f>
        <v>0</v>
      </c>
      <c r="I249" s="145">
        <f ca="1">'EO9904.1'!M254</f>
        <v>0</v>
      </c>
      <c r="K249" s="138">
        <f>IF($B249&lt;=EO9904.2!mthend,Inputs!K237,0)</f>
        <v>0</v>
      </c>
      <c r="L249" s="133">
        <f>IF($B249&lt;=EO9904.2!mthend,Inputs!L237,0)</f>
        <v>0</v>
      </c>
      <c r="M249" s="133">
        <f>IF($B249&lt;=EO9904.2!mthend,Inputs!M237,0)</f>
        <v>0</v>
      </c>
      <c r="N249" s="133">
        <f>IF($B249&lt;=EO9904.2!mthend,Inputs!N237,0)</f>
        <v>0</v>
      </c>
      <c r="O249" s="134">
        <v>0</v>
      </c>
      <c r="P249" s="134">
        <v>0</v>
      </c>
      <c r="Q249" s="134">
        <f ca="1">'EO9904.2'!M254-$Q$3</f>
        <v>-7.4999999999999997E-3</v>
      </c>
      <c r="S249" s="138">
        <f>IF($B249&lt;=EO9904.3!mthend,Inputs!S237,0)</f>
        <v>0</v>
      </c>
      <c r="T249">
        <f>IF($B249&lt;=EO9904.3!mthend,Inputs!T237,0)</f>
        <v>0</v>
      </c>
      <c r="U249">
        <f>IF($B249&lt;=EO9904.3!mthend,Inputs!U237,0)</f>
        <v>0</v>
      </c>
      <c r="V249" s="133">
        <f>IF($B249&lt;=EO9904.3!mthend,Inputs!V237,0)</f>
        <v>0</v>
      </c>
      <c r="W249" s="134">
        <f ca="1">'EO9904.3'!G254+$W$3</f>
        <v>5.7940000000000005</v>
      </c>
      <c r="X249" s="134">
        <f ca="1">'EO9904.3'!J254+$X$3</f>
        <v>1.4999999999999999E-2</v>
      </c>
      <c r="Y249" s="134">
        <v>0</v>
      </c>
      <c r="AA249" s="138">
        <f>IF($B249&lt;=EO9904.3!mthend,Inputs!AA237,0)</f>
        <v>0</v>
      </c>
      <c r="AB249">
        <f>IF($B249&lt;=EO9904.3!mthend,Inputs!AB237,0)</f>
        <v>0</v>
      </c>
      <c r="AC249">
        <f>IF($B249&lt;=EO9904.3!mthend,Inputs!AC237,0)</f>
        <v>0</v>
      </c>
      <c r="AD249" s="133">
        <f>IF($B249&lt;=EO9904.3!mthend,Inputs!AD237,0)</f>
        <v>0</v>
      </c>
      <c r="AE249" s="134">
        <f ca="1">'EO9904.M'!G254+$AE$3</f>
        <v>5.7940000000000005</v>
      </c>
      <c r="AF249" s="134">
        <f ca="1">'EO9904.M'!J254+$AF$3</f>
        <v>1.4999999999999999E-2</v>
      </c>
      <c r="AG249" s="134">
        <v>0</v>
      </c>
    </row>
    <row r="250" spans="2:33">
      <c r="B250" s="88">
        <f>'EO9904.1'!A255</f>
        <v>44409</v>
      </c>
      <c r="C250" s="138">
        <f>IF($B250&lt;=Summary!$D$10,Inputs!C238,0)</f>
        <v>0</v>
      </c>
      <c r="D250" s="135">
        <f>IF($B250&lt;=Summary!$D$10,Inputs!D238,0)</f>
        <v>0</v>
      </c>
      <c r="E250" s="136">
        <f>IF($B250&lt;=Summary!$D$10,Inputs!E238,0)</f>
        <v>0</v>
      </c>
      <c r="F250" s="136">
        <f>IF($B250&lt;=Summary!$D$10,Inputs!F238,0)</f>
        <v>0</v>
      </c>
      <c r="G250" s="145">
        <f ca="1">'EO9904.1'!G255</f>
        <v>5.7380000000000004</v>
      </c>
      <c r="H250" s="145">
        <f ca="1">'EO9904.1'!J255</f>
        <v>0</v>
      </c>
      <c r="I250" s="145">
        <f ca="1">'EO9904.1'!M255</f>
        <v>0</v>
      </c>
      <c r="K250" s="138">
        <f>IF($B250&lt;=EO9904.2!mthend,Inputs!K238,0)</f>
        <v>0</v>
      </c>
      <c r="L250" s="133">
        <f>IF($B250&lt;=EO9904.2!mthend,Inputs!L238,0)</f>
        <v>0</v>
      </c>
      <c r="M250" s="133">
        <f>IF($B250&lt;=EO9904.2!mthend,Inputs!M238,0)</f>
        <v>0</v>
      </c>
      <c r="N250" s="133">
        <f>IF($B250&lt;=EO9904.2!mthend,Inputs!N238,0)</f>
        <v>0</v>
      </c>
      <c r="O250" s="134">
        <v>0</v>
      </c>
      <c r="P250" s="134">
        <v>0</v>
      </c>
      <c r="Q250" s="134">
        <f ca="1">'EO9904.2'!M255-$Q$3</f>
        <v>-7.4999999999999997E-3</v>
      </c>
      <c r="S250" s="138">
        <f>IF($B250&lt;=EO9904.3!mthend,Inputs!S238,0)</f>
        <v>0</v>
      </c>
      <c r="T250">
        <f>IF($B250&lt;=EO9904.3!mthend,Inputs!T238,0)</f>
        <v>0</v>
      </c>
      <c r="U250">
        <f>IF($B250&lt;=EO9904.3!mthend,Inputs!U238,0)</f>
        <v>0</v>
      </c>
      <c r="V250" s="133">
        <f>IF($B250&lt;=EO9904.3!mthend,Inputs!V238,0)</f>
        <v>0</v>
      </c>
      <c r="W250" s="134">
        <f ca="1">'EO9904.3'!G255+$W$3</f>
        <v>5.8180000000000005</v>
      </c>
      <c r="X250" s="134">
        <f ca="1">'EO9904.3'!J255+$X$3</f>
        <v>1.4999999999999999E-2</v>
      </c>
      <c r="Y250" s="134">
        <v>0</v>
      </c>
      <c r="AA250" s="138">
        <f>IF($B250&lt;=EO9904.3!mthend,Inputs!AA238,0)</f>
        <v>0</v>
      </c>
      <c r="AB250">
        <f>IF($B250&lt;=EO9904.3!mthend,Inputs!AB238,0)</f>
        <v>0</v>
      </c>
      <c r="AC250">
        <f>IF($B250&lt;=EO9904.3!mthend,Inputs!AC238,0)</f>
        <v>0</v>
      </c>
      <c r="AD250" s="133">
        <f>IF($B250&lt;=EO9904.3!mthend,Inputs!AD238,0)</f>
        <v>0</v>
      </c>
      <c r="AE250" s="134">
        <f ca="1">'EO9904.M'!G255+$AE$3</f>
        <v>5.8180000000000005</v>
      </c>
      <c r="AF250" s="134">
        <f ca="1">'EO9904.M'!J255+$AF$3</f>
        <v>1.4999999999999999E-2</v>
      </c>
      <c r="AG250" s="134">
        <v>0</v>
      </c>
    </row>
    <row r="251" spans="2:33">
      <c r="B251" s="88">
        <f>'EO9904.1'!A256</f>
        <v>44440</v>
      </c>
      <c r="C251" s="138">
        <f>IF($B251&lt;=Summary!$D$10,Inputs!C239,0)</f>
        <v>0</v>
      </c>
      <c r="D251" s="135">
        <f>IF($B251&lt;=Summary!$D$10,Inputs!D239,0)</f>
        <v>0</v>
      </c>
      <c r="E251" s="136">
        <f>IF($B251&lt;=Summary!$D$10,Inputs!E239,0)</f>
        <v>0</v>
      </c>
      <c r="F251" s="136">
        <f>IF($B251&lt;=Summary!$D$10,Inputs!F239,0)</f>
        <v>0</v>
      </c>
      <c r="G251" s="145">
        <f ca="1">'EO9904.1'!G256</f>
        <v>5.7480000000000002</v>
      </c>
      <c r="H251" s="145">
        <f ca="1">'EO9904.1'!J256</f>
        <v>0</v>
      </c>
      <c r="I251" s="145">
        <f ca="1">'EO9904.1'!M256</f>
        <v>0</v>
      </c>
      <c r="K251" s="138">
        <f>IF($B251&lt;=EO9904.2!mthend,Inputs!K239,0)</f>
        <v>0</v>
      </c>
      <c r="L251" s="133">
        <f>IF($B251&lt;=EO9904.2!mthend,Inputs!L239,0)</f>
        <v>0</v>
      </c>
      <c r="M251" s="133">
        <f>IF($B251&lt;=EO9904.2!mthend,Inputs!M239,0)</f>
        <v>0</v>
      </c>
      <c r="N251" s="133">
        <f>IF($B251&lt;=EO9904.2!mthend,Inputs!N239,0)</f>
        <v>0</v>
      </c>
      <c r="O251" s="134">
        <v>0</v>
      </c>
      <c r="P251" s="134">
        <v>0</v>
      </c>
      <c r="Q251" s="134">
        <f ca="1">'EO9904.2'!M256-$Q$3</f>
        <v>-7.4999999999999997E-3</v>
      </c>
      <c r="S251" s="138">
        <f>IF($B251&lt;=EO9904.3!mthend,Inputs!S239,0)</f>
        <v>0</v>
      </c>
      <c r="T251">
        <f>IF($B251&lt;=EO9904.3!mthend,Inputs!T239,0)</f>
        <v>0</v>
      </c>
      <c r="U251">
        <f>IF($B251&lt;=EO9904.3!mthend,Inputs!U239,0)</f>
        <v>0</v>
      </c>
      <c r="V251" s="133">
        <f>IF($B251&lt;=EO9904.3!mthend,Inputs!V239,0)</f>
        <v>0</v>
      </c>
      <c r="W251" s="134">
        <f ca="1">'EO9904.3'!G256+$W$3</f>
        <v>5.8280000000000003</v>
      </c>
      <c r="X251" s="134">
        <f ca="1">'EO9904.3'!J256+$X$3</f>
        <v>1.4999999999999999E-2</v>
      </c>
      <c r="Y251" s="134">
        <v>0</v>
      </c>
      <c r="AA251" s="138">
        <f>IF($B251&lt;=EO9904.3!mthend,Inputs!AA239,0)</f>
        <v>0</v>
      </c>
      <c r="AB251">
        <f>IF($B251&lt;=EO9904.3!mthend,Inputs!AB239,0)</f>
        <v>0</v>
      </c>
      <c r="AC251">
        <f>IF($B251&lt;=EO9904.3!mthend,Inputs!AC239,0)</f>
        <v>0</v>
      </c>
      <c r="AD251" s="133">
        <f>IF($B251&lt;=EO9904.3!mthend,Inputs!AD239,0)</f>
        <v>0</v>
      </c>
      <c r="AE251" s="134">
        <f ca="1">'EO9904.M'!G256+$AE$3</f>
        <v>5.8280000000000003</v>
      </c>
      <c r="AF251" s="134">
        <f ca="1">'EO9904.M'!J256+$AF$3</f>
        <v>1.4999999999999999E-2</v>
      </c>
      <c r="AG251" s="134">
        <v>0</v>
      </c>
    </row>
    <row r="252" spans="2:33">
      <c r="B252" s="88">
        <f>'EO9904.1'!A257</f>
        <v>44470</v>
      </c>
      <c r="C252" s="138">
        <f>IF($B252&lt;=Summary!$D$10,Inputs!C240,0)</f>
        <v>0</v>
      </c>
      <c r="D252" s="135">
        <f>IF($B252&lt;=Summary!$D$10,Inputs!D240,0)</f>
        <v>0</v>
      </c>
      <c r="E252" s="136">
        <f>IF($B252&lt;=Summary!$D$10,Inputs!E240,0)</f>
        <v>0</v>
      </c>
      <c r="F252" s="136">
        <f>IF($B252&lt;=Summary!$D$10,Inputs!F240,0)</f>
        <v>0</v>
      </c>
      <c r="G252" s="145">
        <f ca="1">'EO9904.1'!G257</f>
        <v>5.7780000000000005</v>
      </c>
      <c r="H252" s="145">
        <f ca="1">'EO9904.1'!J257</f>
        <v>0</v>
      </c>
      <c r="I252" s="145">
        <f ca="1">'EO9904.1'!M257</f>
        <v>0</v>
      </c>
      <c r="K252" s="138">
        <f>IF($B252&lt;=EO9904.2!mthend,Inputs!K240,0)</f>
        <v>0</v>
      </c>
      <c r="L252" s="133">
        <f>IF($B252&lt;=EO9904.2!mthend,Inputs!L240,0)</f>
        <v>0</v>
      </c>
      <c r="M252" s="133">
        <f>IF($B252&lt;=EO9904.2!mthend,Inputs!M240,0)</f>
        <v>0</v>
      </c>
      <c r="N252" s="133">
        <f>IF($B252&lt;=EO9904.2!mthend,Inputs!N240,0)</f>
        <v>0</v>
      </c>
      <c r="O252" s="134">
        <v>0</v>
      </c>
      <c r="P252" s="134">
        <v>0</v>
      </c>
      <c r="Q252" s="134">
        <f ca="1">'EO9904.2'!M257-$Q$3</f>
        <v>-7.4999999999999997E-3</v>
      </c>
      <c r="S252" s="138">
        <f>IF($B252&lt;=EO9904.3!mthend,Inputs!S240,0)</f>
        <v>0</v>
      </c>
      <c r="T252">
        <f>IF($B252&lt;=EO9904.3!mthend,Inputs!T240,0)</f>
        <v>0</v>
      </c>
      <c r="U252">
        <f>IF($B252&lt;=EO9904.3!mthend,Inputs!U240,0)</f>
        <v>0</v>
      </c>
      <c r="V252" s="133">
        <f>IF($B252&lt;=EO9904.3!mthend,Inputs!V240,0)</f>
        <v>0</v>
      </c>
      <c r="W252" s="134">
        <f ca="1">'EO9904.3'!G257+$W$3</f>
        <v>5.8580000000000005</v>
      </c>
      <c r="X252" s="134">
        <f ca="1">'EO9904.3'!J257+$X$3</f>
        <v>1.4999999999999999E-2</v>
      </c>
      <c r="Y252" s="134">
        <v>0</v>
      </c>
      <c r="AA252" s="138">
        <f>IF($B252&lt;=EO9904.3!mthend,Inputs!AA240,0)</f>
        <v>0</v>
      </c>
      <c r="AB252">
        <f>IF($B252&lt;=EO9904.3!mthend,Inputs!AB240,0)</f>
        <v>0</v>
      </c>
      <c r="AC252">
        <f>IF($B252&lt;=EO9904.3!mthend,Inputs!AC240,0)</f>
        <v>0</v>
      </c>
      <c r="AD252" s="133">
        <f>IF($B252&lt;=EO9904.3!mthend,Inputs!AD240,0)</f>
        <v>0</v>
      </c>
      <c r="AE252" s="134">
        <f ca="1">'EO9904.M'!G257+$AE$3</f>
        <v>5.8580000000000005</v>
      </c>
      <c r="AF252" s="134">
        <f ca="1">'EO9904.M'!J257+$AF$3</f>
        <v>1.4999999999999999E-2</v>
      </c>
      <c r="AG252" s="134">
        <v>0</v>
      </c>
    </row>
    <row r="253" spans="2:33">
      <c r="B253" s="88">
        <f>'EO9904.1'!A258</f>
        <v>44501</v>
      </c>
      <c r="C253" s="138">
        <f>IF($B253&lt;=Summary!$D$10,Inputs!C241,0)</f>
        <v>0</v>
      </c>
      <c r="D253" s="135">
        <f>IF($B253&lt;=Summary!$D$10,Inputs!D241,0)</f>
        <v>0</v>
      </c>
      <c r="E253" s="136">
        <f>IF($B253&lt;=Summary!$D$10,Inputs!E241,0)</f>
        <v>0</v>
      </c>
      <c r="F253" s="136">
        <f>IF($B253&lt;=Summary!$D$10,Inputs!F241,0)</f>
        <v>0</v>
      </c>
      <c r="G253" s="145">
        <f ca="1">'EO9904.1'!G258</f>
        <v>5.9180000000000001</v>
      </c>
      <c r="H253" s="145">
        <f ca="1">'EO9904.1'!J258</f>
        <v>0</v>
      </c>
      <c r="I253" s="145">
        <f ca="1">'EO9904.1'!M258</f>
        <v>0</v>
      </c>
      <c r="K253" s="138">
        <f>IF($B253&lt;=EO9904.2!mthend,Inputs!K241,0)</f>
        <v>0</v>
      </c>
      <c r="L253" s="133">
        <f>IF($B253&lt;=EO9904.2!mthend,Inputs!L241,0)</f>
        <v>0</v>
      </c>
      <c r="M253" s="133">
        <f>IF($B253&lt;=EO9904.2!mthend,Inputs!M241,0)</f>
        <v>0</v>
      </c>
      <c r="N253" s="133">
        <f>IF($B253&lt;=EO9904.2!mthend,Inputs!N241,0)</f>
        <v>0</v>
      </c>
      <c r="O253" s="134">
        <v>0</v>
      </c>
      <c r="P253" s="134">
        <v>0</v>
      </c>
      <c r="Q253" s="134">
        <f ca="1">'EO9904.2'!M258-$Q$3</f>
        <v>-7.4999999999999997E-3</v>
      </c>
      <c r="S253" s="138">
        <f>IF($B253&lt;=EO9904.3!mthend,Inputs!S241,0)</f>
        <v>0</v>
      </c>
      <c r="T253">
        <f>IF($B253&lt;=EO9904.3!mthend,Inputs!T241,0)</f>
        <v>0</v>
      </c>
      <c r="U253">
        <f>IF($B253&lt;=EO9904.3!mthend,Inputs!U241,0)</f>
        <v>0</v>
      </c>
      <c r="V253" s="133">
        <f>IF($B253&lt;=EO9904.3!mthend,Inputs!V241,0)</f>
        <v>0</v>
      </c>
      <c r="W253" s="134">
        <f ca="1">'EO9904.3'!G258+$W$3</f>
        <v>5.9980000000000002</v>
      </c>
      <c r="X253" s="134">
        <f ca="1">'EO9904.3'!J258+$X$3</f>
        <v>1.4999999999999999E-2</v>
      </c>
      <c r="Y253" s="134">
        <v>0</v>
      </c>
      <c r="AA253" s="138">
        <f>IF($B253&lt;=EO9904.3!mthend,Inputs!AA241,0)</f>
        <v>0</v>
      </c>
      <c r="AB253">
        <f>IF($B253&lt;=EO9904.3!mthend,Inputs!AB241,0)</f>
        <v>0</v>
      </c>
      <c r="AC253">
        <f>IF($B253&lt;=EO9904.3!mthend,Inputs!AC241,0)</f>
        <v>0</v>
      </c>
      <c r="AD253" s="133">
        <f>IF($B253&lt;=EO9904.3!mthend,Inputs!AD241,0)</f>
        <v>0</v>
      </c>
      <c r="AE253" s="134">
        <f ca="1">'EO9904.M'!G258+$AE$3</f>
        <v>5.9980000000000002</v>
      </c>
      <c r="AF253" s="134">
        <f ca="1">'EO9904.M'!J258+$AF$3</f>
        <v>1.4999999999999999E-2</v>
      </c>
      <c r="AG253" s="134">
        <v>0</v>
      </c>
    </row>
    <row r="254" spans="2:33">
      <c r="B254" s="88">
        <f>'EO9904.1'!A259</f>
        <v>44531</v>
      </c>
      <c r="C254" s="138">
        <f>IF($B254&lt;=Summary!$D$10,Inputs!C242,0)</f>
        <v>0</v>
      </c>
      <c r="D254" s="135">
        <f>IF($B254&lt;=Summary!$D$10,Inputs!D242,0)</f>
        <v>0</v>
      </c>
      <c r="E254" s="136">
        <f>IF($B254&lt;=Summary!$D$10,Inputs!E242,0)</f>
        <v>0</v>
      </c>
      <c r="F254" s="136">
        <f>IF($B254&lt;=Summary!$D$10,Inputs!F242,0)</f>
        <v>0</v>
      </c>
      <c r="G254" s="145">
        <f ca="1">'EO9904.1'!G259</f>
        <v>6.0580000000000007</v>
      </c>
      <c r="H254" s="145">
        <f ca="1">'EO9904.1'!J259</f>
        <v>0</v>
      </c>
      <c r="I254" s="145">
        <f ca="1">'EO9904.1'!M259</f>
        <v>0</v>
      </c>
      <c r="K254" s="138">
        <f>IF($B254&lt;=EO9904.2!mthend,Inputs!K242,0)</f>
        <v>0</v>
      </c>
      <c r="L254" s="133">
        <f>IF($B254&lt;=EO9904.2!mthend,Inputs!L242,0)</f>
        <v>0</v>
      </c>
      <c r="M254" s="133">
        <f>IF($B254&lt;=EO9904.2!mthend,Inputs!M242,0)</f>
        <v>0</v>
      </c>
      <c r="N254" s="133">
        <f>IF($B254&lt;=EO9904.2!mthend,Inputs!N242,0)</f>
        <v>0</v>
      </c>
      <c r="O254" s="134">
        <v>0</v>
      </c>
      <c r="P254" s="134">
        <v>0</v>
      </c>
      <c r="Q254" s="134">
        <f ca="1">'EO9904.2'!M259-$Q$3</f>
        <v>-7.4999999999999997E-3</v>
      </c>
      <c r="S254" s="138">
        <f>IF($B254&lt;=EO9904.3!mthend,Inputs!S242,0)</f>
        <v>0</v>
      </c>
      <c r="T254">
        <f>IF($B254&lt;=EO9904.3!mthend,Inputs!T242,0)</f>
        <v>0</v>
      </c>
      <c r="U254">
        <f>IF($B254&lt;=EO9904.3!mthend,Inputs!U242,0)</f>
        <v>0</v>
      </c>
      <c r="V254" s="133">
        <f>IF($B254&lt;=EO9904.3!mthend,Inputs!V242,0)</f>
        <v>0</v>
      </c>
      <c r="W254" s="134">
        <f ca="1">'EO9904.3'!G259+$W$3</f>
        <v>6.1380000000000008</v>
      </c>
      <c r="X254" s="134">
        <f ca="1">'EO9904.3'!J259+$X$3</f>
        <v>1.4999999999999999E-2</v>
      </c>
      <c r="Y254" s="134">
        <v>0</v>
      </c>
      <c r="AA254" s="138">
        <f>IF($B254&lt;=EO9904.3!mthend,Inputs!AA242,0)</f>
        <v>0</v>
      </c>
      <c r="AB254">
        <f>IF($B254&lt;=EO9904.3!mthend,Inputs!AB242,0)</f>
        <v>0</v>
      </c>
      <c r="AC254">
        <f>IF($B254&lt;=EO9904.3!mthend,Inputs!AC242,0)</f>
        <v>0</v>
      </c>
      <c r="AD254" s="133">
        <f>IF($B254&lt;=EO9904.3!mthend,Inputs!AD242,0)</f>
        <v>0</v>
      </c>
      <c r="AE254" s="134">
        <f ca="1">'EO9904.M'!G259+$AE$3</f>
        <v>6.1380000000000008</v>
      </c>
      <c r="AF254" s="134">
        <f ca="1">'EO9904.M'!J259+$AF$3</f>
        <v>1.4999999999999999E-2</v>
      </c>
      <c r="AG254" s="134">
        <v>0</v>
      </c>
    </row>
    <row r="255" spans="2:33">
      <c r="B255" s="88">
        <f>'EO9904.1'!A260</f>
        <v>44562</v>
      </c>
      <c r="C255" s="138">
        <f>IF($B255&lt;=Summary!$D$10,Inputs!C243,0)</f>
        <v>0</v>
      </c>
      <c r="D255" s="135">
        <f>IF($B255&lt;=Summary!$D$10,Inputs!D243,0)</f>
        <v>0</v>
      </c>
      <c r="E255" s="136">
        <f>IF($B255&lt;=Summary!$D$10,Inputs!E243,0)</f>
        <v>0</v>
      </c>
      <c r="F255" s="136">
        <f>IF($B255&lt;=Summary!$D$10,Inputs!F243,0)</f>
        <v>0</v>
      </c>
      <c r="G255" s="145">
        <f ca="1">'EO9904.1'!G260</f>
        <v>6.1630000000000003</v>
      </c>
      <c r="H255" s="145">
        <f ca="1">'EO9904.1'!J260</f>
        <v>0</v>
      </c>
      <c r="I255" s="145">
        <f ca="1">'EO9904.1'!M260</f>
        <v>0</v>
      </c>
      <c r="K255" s="138">
        <f>IF($B255&lt;=EO9904.2!mthend,Inputs!K243,0)</f>
        <v>0</v>
      </c>
      <c r="L255" s="133">
        <f>IF($B255&lt;=EO9904.2!mthend,Inputs!L243,0)</f>
        <v>0</v>
      </c>
      <c r="M255" s="133">
        <f>IF($B255&lt;=EO9904.2!mthend,Inputs!M243,0)</f>
        <v>0</v>
      </c>
      <c r="N255" s="133">
        <f>IF($B255&lt;=EO9904.2!mthend,Inputs!N243,0)</f>
        <v>0</v>
      </c>
      <c r="O255" s="134">
        <v>0</v>
      </c>
      <c r="P255" s="134">
        <v>0</v>
      </c>
      <c r="Q255" s="134">
        <f ca="1">'EO9904.2'!M260-$Q$3</f>
        <v>-7.4999999999999997E-3</v>
      </c>
      <c r="S255" s="138">
        <f>IF($B255&lt;=EO9904.3!mthend,Inputs!S243,0)</f>
        <v>0</v>
      </c>
      <c r="T255">
        <f>IF($B255&lt;=EO9904.3!mthend,Inputs!T243,0)</f>
        <v>0</v>
      </c>
      <c r="U255">
        <f>IF($B255&lt;=EO9904.3!mthend,Inputs!U243,0)</f>
        <v>0</v>
      </c>
      <c r="V255" s="133">
        <f>IF($B255&lt;=EO9904.3!mthend,Inputs!V243,0)</f>
        <v>0</v>
      </c>
      <c r="W255" s="134">
        <f ca="1">'EO9904.3'!G260+$W$3</f>
        <v>6.2430000000000003</v>
      </c>
      <c r="X255" s="134">
        <f ca="1">'EO9904.3'!J260+$X$3</f>
        <v>1.4999999999999999E-2</v>
      </c>
      <c r="Y255" s="134">
        <v>0</v>
      </c>
      <c r="AA255" s="138">
        <f>IF($B255&lt;=EO9904.3!mthend,Inputs!AA243,0)</f>
        <v>0</v>
      </c>
      <c r="AB255">
        <f>IF($B255&lt;=EO9904.3!mthend,Inputs!AB243,0)</f>
        <v>0</v>
      </c>
      <c r="AC255">
        <f>IF($B255&lt;=EO9904.3!mthend,Inputs!AC243,0)</f>
        <v>0</v>
      </c>
      <c r="AD255" s="133">
        <f>IF($B255&lt;=EO9904.3!mthend,Inputs!AD243,0)</f>
        <v>0</v>
      </c>
      <c r="AE255" s="134">
        <f ca="1">'EO9904.M'!G260+$AE$3</f>
        <v>6.2430000000000003</v>
      </c>
      <c r="AF255" s="134">
        <f ca="1">'EO9904.M'!J260+$AF$3</f>
        <v>1.4999999999999999E-2</v>
      </c>
      <c r="AG255" s="134">
        <v>0</v>
      </c>
    </row>
    <row r="256" spans="2:33">
      <c r="B256" s="88">
        <f>'EO9904.1'!A261</f>
        <v>44593</v>
      </c>
      <c r="C256" s="138">
        <f>IF($B256&lt;=Summary!$D$10,Inputs!C244,0)</f>
        <v>0</v>
      </c>
      <c r="D256" s="135">
        <f>IF($B256&lt;=Summary!$D$10,Inputs!D244,0)</f>
        <v>0</v>
      </c>
      <c r="E256" s="136">
        <f>IF($B256&lt;=Summary!$D$10,Inputs!E244,0)</f>
        <v>0</v>
      </c>
      <c r="F256" s="136">
        <f>IF($B256&lt;=Summary!$D$10,Inputs!F244,0)</f>
        <v>0</v>
      </c>
      <c r="G256" s="145">
        <f ca="1">'EO9904.1'!G261</f>
        <v>6.0430000000000001</v>
      </c>
      <c r="H256" s="145">
        <f ca="1">'EO9904.1'!J261</f>
        <v>0</v>
      </c>
      <c r="I256" s="145">
        <f ca="1">'EO9904.1'!M261</f>
        <v>0</v>
      </c>
      <c r="K256" s="138">
        <f>IF($B256&lt;=EO9904.2!mthend,Inputs!K244,0)</f>
        <v>0</v>
      </c>
      <c r="L256" s="133">
        <f>IF($B256&lt;=EO9904.2!mthend,Inputs!L244,0)</f>
        <v>0</v>
      </c>
      <c r="M256" s="133">
        <f>IF($B256&lt;=EO9904.2!mthend,Inputs!M244,0)</f>
        <v>0</v>
      </c>
      <c r="N256" s="133">
        <f>IF($B256&lt;=EO9904.2!mthend,Inputs!N244,0)</f>
        <v>0</v>
      </c>
      <c r="O256" s="134">
        <v>0</v>
      </c>
      <c r="P256" s="134">
        <v>0</v>
      </c>
      <c r="Q256" s="134">
        <f ca="1">'EO9904.2'!M261-$Q$3</f>
        <v>-7.4999999999999997E-3</v>
      </c>
      <c r="S256" s="138">
        <f>IF($B256&lt;=EO9904.3!mthend,Inputs!S244,0)</f>
        <v>0</v>
      </c>
      <c r="T256">
        <f>IF($B256&lt;=EO9904.3!mthend,Inputs!T244,0)</f>
        <v>0</v>
      </c>
      <c r="U256">
        <f>IF($B256&lt;=EO9904.3!mthend,Inputs!U244,0)</f>
        <v>0</v>
      </c>
      <c r="V256" s="133">
        <f>IF($B256&lt;=EO9904.3!mthend,Inputs!V244,0)</f>
        <v>0</v>
      </c>
      <c r="W256" s="134">
        <f ca="1">'EO9904.3'!G261+$W$3</f>
        <v>6.1230000000000002</v>
      </c>
      <c r="X256" s="134">
        <f ca="1">'EO9904.3'!J261+$X$3</f>
        <v>1.4999999999999999E-2</v>
      </c>
      <c r="Y256" s="134">
        <v>0</v>
      </c>
      <c r="AA256" s="138">
        <f>IF($B256&lt;=EO9904.3!mthend,Inputs!AA244,0)</f>
        <v>0</v>
      </c>
      <c r="AB256">
        <f>IF($B256&lt;=EO9904.3!mthend,Inputs!AB244,0)</f>
        <v>0</v>
      </c>
      <c r="AC256">
        <f>IF($B256&lt;=EO9904.3!mthend,Inputs!AC244,0)</f>
        <v>0</v>
      </c>
      <c r="AD256" s="133">
        <f>IF($B256&lt;=EO9904.3!mthend,Inputs!AD244,0)</f>
        <v>0</v>
      </c>
      <c r="AE256" s="134">
        <f ca="1">'EO9904.M'!G261+$AE$3</f>
        <v>6.1230000000000002</v>
      </c>
      <c r="AF256" s="134">
        <f ca="1">'EO9904.M'!J261+$AF$3</f>
        <v>1.4999999999999999E-2</v>
      </c>
      <c r="AG256" s="134">
        <v>0</v>
      </c>
    </row>
    <row r="257" spans="2:33">
      <c r="B257" s="88">
        <f>'EO9904.1'!A262</f>
        <v>44621</v>
      </c>
      <c r="C257" s="138">
        <f>IF($B257&lt;=Summary!$D$10,Inputs!C245,0)</f>
        <v>0</v>
      </c>
      <c r="D257" s="135">
        <f>IF($B257&lt;=Summary!$D$10,Inputs!D245,0)</f>
        <v>0</v>
      </c>
      <c r="E257" s="136">
        <f>IF($B257&lt;=Summary!$D$10,Inputs!E245,0)</f>
        <v>0</v>
      </c>
      <c r="F257" s="136">
        <f>IF($B257&lt;=Summary!$D$10,Inputs!F245,0)</f>
        <v>0</v>
      </c>
      <c r="G257" s="145">
        <f ca="1">'EO9904.1'!G262</f>
        <v>5.9180000000000001</v>
      </c>
      <c r="H257" s="145">
        <f ca="1">'EO9904.1'!J262</f>
        <v>0</v>
      </c>
      <c r="I257" s="145">
        <f ca="1">'EO9904.1'!M262</f>
        <v>0</v>
      </c>
      <c r="K257" s="138">
        <f>IF($B257&lt;=EO9904.2!mthend,Inputs!K245,0)</f>
        <v>0</v>
      </c>
      <c r="L257" s="133">
        <f>IF($B257&lt;=EO9904.2!mthend,Inputs!L245,0)</f>
        <v>0</v>
      </c>
      <c r="M257" s="133">
        <f>IF($B257&lt;=EO9904.2!mthend,Inputs!M245,0)</f>
        <v>0</v>
      </c>
      <c r="N257" s="133">
        <f>IF($B257&lt;=EO9904.2!mthend,Inputs!N245,0)</f>
        <v>0</v>
      </c>
      <c r="O257" s="134">
        <v>0</v>
      </c>
      <c r="P257" s="134">
        <v>0</v>
      </c>
      <c r="Q257" s="134">
        <f ca="1">'EO9904.2'!M262-$Q$3</f>
        <v>-7.4999999999999997E-3</v>
      </c>
      <c r="S257" s="138">
        <f>IF($B257&lt;=EO9904.3!mthend,Inputs!S245,0)</f>
        <v>0</v>
      </c>
      <c r="T257">
        <f>IF($B257&lt;=EO9904.3!mthend,Inputs!T245,0)</f>
        <v>0</v>
      </c>
      <c r="U257">
        <f>IF($B257&lt;=EO9904.3!mthend,Inputs!U245,0)</f>
        <v>0</v>
      </c>
      <c r="V257" s="133">
        <f>IF($B257&lt;=EO9904.3!mthend,Inputs!V245,0)</f>
        <v>0</v>
      </c>
      <c r="W257" s="134">
        <f ca="1">'EO9904.3'!G262+$W$3</f>
        <v>5.9980000000000002</v>
      </c>
      <c r="X257" s="134">
        <f ca="1">'EO9904.3'!J262+$X$3</f>
        <v>1.4999999999999999E-2</v>
      </c>
      <c r="Y257" s="134">
        <v>0</v>
      </c>
      <c r="AA257" s="138">
        <f>IF($B257&lt;=EO9904.3!mthend,Inputs!AA245,0)</f>
        <v>0</v>
      </c>
      <c r="AB257">
        <f>IF($B257&lt;=EO9904.3!mthend,Inputs!AB245,0)</f>
        <v>0</v>
      </c>
      <c r="AC257">
        <f>IF($B257&lt;=EO9904.3!mthend,Inputs!AC245,0)</f>
        <v>0</v>
      </c>
      <c r="AD257" s="133">
        <f>IF($B257&lt;=EO9904.3!mthend,Inputs!AD245,0)</f>
        <v>0</v>
      </c>
      <c r="AE257" s="134">
        <f ca="1">'EO9904.M'!G262+$AE$3</f>
        <v>5.9980000000000002</v>
      </c>
      <c r="AF257" s="134">
        <f ca="1">'EO9904.M'!J262+$AF$3</f>
        <v>1.4999999999999999E-2</v>
      </c>
      <c r="AG257" s="134">
        <v>0</v>
      </c>
    </row>
    <row r="258" spans="2:33">
      <c r="B258" s="88">
        <f>'EO9904.1'!A263</f>
        <v>44652</v>
      </c>
      <c r="C258" s="138">
        <f>IF($B258&lt;=Summary!$D$10,Inputs!C246,0)</f>
        <v>0</v>
      </c>
      <c r="D258" s="135">
        <f>IF($B258&lt;=Summary!$D$10,Inputs!D246,0)</f>
        <v>0</v>
      </c>
      <c r="E258" s="136">
        <f>IF($B258&lt;=Summary!$D$10,Inputs!E246,0)</f>
        <v>0</v>
      </c>
      <c r="F258" s="136">
        <f>IF($B258&lt;=Summary!$D$10,Inputs!F246,0)</f>
        <v>0</v>
      </c>
      <c r="G258" s="145">
        <f ca="1">'EO9904.1'!G263</f>
        <v>5.7880000000000003</v>
      </c>
      <c r="H258" s="145">
        <f ca="1">'EO9904.1'!J263</f>
        <v>0</v>
      </c>
      <c r="I258" s="145">
        <f ca="1">'EO9904.1'!M263</f>
        <v>0</v>
      </c>
      <c r="K258" s="138">
        <f>IF($B258&lt;=EO9904.2!mthend,Inputs!K246,0)</f>
        <v>0</v>
      </c>
      <c r="L258" s="133">
        <f>IF($B258&lt;=EO9904.2!mthend,Inputs!L246,0)</f>
        <v>0</v>
      </c>
      <c r="M258" s="133">
        <f>IF($B258&lt;=EO9904.2!mthend,Inputs!M246,0)</f>
        <v>0</v>
      </c>
      <c r="N258" s="133">
        <f>IF($B258&lt;=EO9904.2!mthend,Inputs!N246,0)</f>
        <v>0</v>
      </c>
      <c r="O258" s="134">
        <v>0</v>
      </c>
      <c r="P258" s="134">
        <v>0</v>
      </c>
      <c r="Q258" s="134">
        <f ca="1">'EO9904.2'!M263-$Q$3</f>
        <v>-7.4999999999999997E-3</v>
      </c>
      <c r="S258" s="138">
        <f>IF($B258&lt;=EO9904.3!mthend,Inputs!S246,0)</f>
        <v>0</v>
      </c>
      <c r="T258">
        <f>IF($B258&lt;=EO9904.3!mthend,Inputs!T246,0)</f>
        <v>0</v>
      </c>
      <c r="U258">
        <f>IF($B258&lt;=EO9904.3!mthend,Inputs!U246,0)</f>
        <v>0</v>
      </c>
      <c r="V258" s="133">
        <f>IF($B258&lt;=EO9904.3!mthend,Inputs!V246,0)</f>
        <v>0</v>
      </c>
      <c r="W258" s="134">
        <f ca="1">'EO9904.3'!G263+$W$3</f>
        <v>5.8680000000000003</v>
      </c>
      <c r="X258" s="134">
        <f ca="1">'EO9904.3'!J263+$X$3</f>
        <v>1.4999999999999999E-2</v>
      </c>
      <c r="Y258" s="134">
        <v>0</v>
      </c>
      <c r="AA258" s="138">
        <f>IF($B258&lt;=EO9904.3!mthend,Inputs!AA246,0)</f>
        <v>0</v>
      </c>
      <c r="AB258">
        <f>IF($B258&lt;=EO9904.3!mthend,Inputs!AB246,0)</f>
        <v>0</v>
      </c>
      <c r="AC258">
        <f>IF($B258&lt;=EO9904.3!mthend,Inputs!AC246,0)</f>
        <v>0</v>
      </c>
      <c r="AD258" s="133">
        <f>IF($B258&lt;=EO9904.3!mthend,Inputs!AD246,0)</f>
        <v>0</v>
      </c>
      <c r="AE258" s="134">
        <f ca="1">'EO9904.M'!G263+$AE$3</f>
        <v>5.8680000000000003</v>
      </c>
      <c r="AF258" s="134">
        <f ca="1">'EO9904.M'!J263+$AF$3</f>
        <v>1.4999999999999999E-2</v>
      </c>
      <c r="AG258" s="134">
        <v>0</v>
      </c>
    </row>
    <row r="259" spans="2:33">
      <c r="B259" s="88">
        <f>'EO9904.1'!A264</f>
        <v>44682</v>
      </c>
      <c r="C259" s="138">
        <f>IF($B259&lt;=Summary!$D$10,Inputs!C247,0)</f>
        <v>0</v>
      </c>
      <c r="D259" s="135">
        <f>IF($B259&lt;=Summary!$D$10,Inputs!D247,0)</f>
        <v>0</v>
      </c>
      <c r="E259" s="136">
        <f>IF($B259&lt;=Summary!$D$10,Inputs!E247,0)</f>
        <v>0</v>
      </c>
      <c r="F259" s="136">
        <f>IF($B259&lt;=Summary!$D$10,Inputs!F247,0)</f>
        <v>0</v>
      </c>
      <c r="G259" s="145">
        <f ca="1">'EO9904.1'!G264</f>
        <v>5.7780000000000005</v>
      </c>
      <c r="H259" s="145">
        <f ca="1">'EO9904.1'!J264</f>
        <v>0</v>
      </c>
      <c r="I259" s="145">
        <f ca="1">'EO9904.1'!M264</f>
        <v>0</v>
      </c>
      <c r="K259" s="138">
        <f>IF($B259&lt;=EO9904.2!mthend,Inputs!K247,0)</f>
        <v>0</v>
      </c>
      <c r="L259" s="133">
        <f>IF($B259&lt;=EO9904.2!mthend,Inputs!L247,0)</f>
        <v>0</v>
      </c>
      <c r="M259" s="133">
        <f>IF($B259&lt;=EO9904.2!mthend,Inputs!M247,0)</f>
        <v>0</v>
      </c>
      <c r="N259" s="133">
        <f>IF($B259&lt;=EO9904.2!mthend,Inputs!N247,0)</f>
        <v>0</v>
      </c>
      <c r="O259" s="134">
        <v>0</v>
      </c>
      <c r="P259" s="134">
        <v>0</v>
      </c>
      <c r="Q259" s="134">
        <f ca="1">'EO9904.2'!M264-$Q$3</f>
        <v>-7.4999999999999997E-3</v>
      </c>
      <c r="S259" s="138">
        <f>IF($B259&lt;=EO9904.3!mthend,Inputs!S247,0)</f>
        <v>0</v>
      </c>
      <c r="T259">
        <f>IF($B259&lt;=EO9904.3!mthend,Inputs!T247,0)</f>
        <v>0</v>
      </c>
      <c r="U259">
        <f>IF($B259&lt;=EO9904.3!mthend,Inputs!U247,0)</f>
        <v>0</v>
      </c>
      <c r="V259" s="133">
        <f>IF($B259&lt;=EO9904.3!mthend,Inputs!V247,0)</f>
        <v>0</v>
      </c>
      <c r="W259" s="134">
        <f ca="1">'EO9904.3'!G264+$W$3</f>
        <v>5.8580000000000005</v>
      </c>
      <c r="X259" s="134">
        <f ca="1">'EO9904.3'!J264+$X$3</f>
        <v>1.4999999999999999E-2</v>
      </c>
      <c r="Y259" s="134">
        <v>0</v>
      </c>
      <c r="AA259" s="138">
        <f>IF($B259&lt;=EO9904.3!mthend,Inputs!AA247,0)</f>
        <v>0</v>
      </c>
      <c r="AB259">
        <f>IF($B259&lt;=EO9904.3!mthend,Inputs!AB247,0)</f>
        <v>0</v>
      </c>
      <c r="AC259">
        <f>IF($B259&lt;=EO9904.3!mthend,Inputs!AC247,0)</f>
        <v>0</v>
      </c>
      <c r="AD259" s="133">
        <f>IF($B259&lt;=EO9904.3!mthend,Inputs!AD247,0)</f>
        <v>0</v>
      </c>
      <c r="AE259" s="134">
        <f ca="1">'EO9904.M'!G264+$AE$3</f>
        <v>5.8580000000000005</v>
      </c>
      <c r="AF259" s="134">
        <f ca="1">'EO9904.M'!J264+$AF$3</f>
        <v>1.4999999999999999E-2</v>
      </c>
      <c r="AG259" s="134">
        <v>0</v>
      </c>
    </row>
    <row r="260" spans="2:33">
      <c r="B260" s="88">
        <f>'EO9904.1'!A265</f>
        <v>44713</v>
      </c>
      <c r="C260" s="138">
        <f>IF($B260&lt;=Summary!$D$10,Inputs!C248,0)</f>
        <v>0</v>
      </c>
      <c r="D260" s="135">
        <f>IF($B260&lt;=Summary!$D$10,Inputs!D248,0)</f>
        <v>0</v>
      </c>
      <c r="E260" s="136">
        <f>IF($B260&lt;=Summary!$D$10,Inputs!E248,0)</f>
        <v>0</v>
      </c>
      <c r="F260" s="136">
        <f>IF($B260&lt;=Summary!$D$10,Inputs!F248,0)</f>
        <v>0</v>
      </c>
      <c r="G260" s="145">
        <f ca="1">'EO9904.1'!G265</f>
        <v>5.798</v>
      </c>
      <c r="H260" s="145">
        <f ca="1">'EO9904.1'!J265</f>
        <v>0</v>
      </c>
      <c r="I260" s="145">
        <f ca="1">'EO9904.1'!M265</f>
        <v>0</v>
      </c>
      <c r="K260" s="138">
        <f>IF($B260&lt;=EO9904.2!mthend,Inputs!K248,0)</f>
        <v>0</v>
      </c>
      <c r="L260" s="133">
        <f>IF($B260&lt;=EO9904.2!mthend,Inputs!L248,0)</f>
        <v>0</v>
      </c>
      <c r="M260" s="133">
        <f>IF($B260&lt;=EO9904.2!mthend,Inputs!M248,0)</f>
        <v>0</v>
      </c>
      <c r="N260" s="133">
        <f>IF($B260&lt;=EO9904.2!mthend,Inputs!N248,0)</f>
        <v>0</v>
      </c>
      <c r="O260" s="134">
        <v>0</v>
      </c>
      <c r="P260" s="134">
        <v>0</v>
      </c>
      <c r="Q260" s="134">
        <f ca="1">'EO9904.2'!M265-$Q$3</f>
        <v>-7.4999999999999997E-3</v>
      </c>
      <c r="S260" s="138">
        <f>IF($B260&lt;=EO9904.3!mthend,Inputs!S248,0)</f>
        <v>0</v>
      </c>
      <c r="T260">
        <f>IF($B260&lt;=EO9904.3!mthend,Inputs!T248,0)</f>
        <v>0</v>
      </c>
      <c r="U260">
        <f>IF($B260&lt;=EO9904.3!mthend,Inputs!U248,0)</f>
        <v>0</v>
      </c>
      <c r="V260" s="133">
        <f>IF($B260&lt;=EO9904.3!mthend,Inputs!V248,0)</f>
        <v>0</v>
      </c>
      <c r="W260" s="134">
        <f ca="1">'EO9904.3'!G265+$W$3</f>
        <v>5.8780000000000001</v>
      </c>
      <c r="X260" s="134">
        <f ca="1">'EO9904.3'!J265+$X$3</f>
        <v>1.4999999999999999E-2</v>
      </c>
      <c r="Y260" s="134">
        <v>0</v>
      </c>
      <c r="AA260" s="138">
        <f>IF($B260&lt;=EO9904.3!mthend,Inputs!AA248,0)</f>
        <v>0</v>
      </c>
      <c r="AB260">
        <f>IF($B260&lt;=EO9904.3!mthend,Inputs!AB248,0)</f>
        <v>0</v>
      </c>
      <c r="AC260">
        <f>IF($B260&lt;=EO9904.3!mthend,Inputs!AC248,0)</f>
        <v>0</v>
      </c>
      <c r="AD260" s="133">
        <f>IF($B260&lt;=EO9904.3!mthend,Inputs!AD248,0)</f>
        <v>0</v>
      </c>
      <c r="AE260" s="134">
        <f ca="1">'EO9904.M'!G265+$AE$3</f>
        <v>5.8780000000000001</v>
      </c>
      <c r="AF260" s="134">
        <f ca="1">'EO9904.M'!J265+$AF$3</f>
        <v>1.4999999999999999E-2</v>
      </c>
      <c r="AG260" s="134">
        <v>0</v>
      </c>
    </row>
    <row r="261" spans="2:33">
      <c r="B261" s="88">
        <f>'EO9904.1'!A266</f>
        <v>44743</v>
      </c>
      <c r="C261" s="138">
        <f>IF($B261&lt;=Summary!$D$10,Inputs!C249,0)</f>
        <v>0</v>
      </c>
      <c r="D261" s="135">
        <f>IF($B261&lt;=Summary!$D$10,Inputs!D249,0)</f>
        <v>0</v>
      </c>
      <c r="E261" s="136">
        <f>IF($B261&lt;=Summary!$D$10,Inputs!E249,0)</f>
        <v>0</v>
      </c>
      <c r="F261" s="136">
        <f>IF($B261&lt;=Summary!$D$10,Inputs!F249,0)</f>
        <v>0</v>
      </c>
      <c r="G261" s="145">
        <f ca="1">'EO9904.1'!G266</f>
        <v>5.819</v>
      </c>
      <c r="H261" s="145">
        <f ca="1">'EO9904.1'!J266</f>
        <v>0</v>
      </c>
      <c r="I261" s="145">
        <f ca="1">'EO9904.1'!M266</f>
        <v>0</v>
      </c>
      <c r="K261" s="138">
        <f>IF($B261&lt;=EO9904.2!mthend,Inputs!K249,0)</f>
        <v>0</v>
      </c>
      <c r="L261" s="133">
        <f>IF($B261&lt;=EO9904.2!mthend,Inputs!L249,0)</f>
        <v>0</v>
      </c>
      <c r="M261" s="133">
        <f>IF($B261&lt;=EO9904.2!mthend,Inputs!M249,0)</f>
        <v>0</v>
      </c>
      <c r="N261" s="133">
        <f>IF($B261&lt;=EO9904.2!mthend,Inputs!N249,0)</f>
        <v>0</v>
      </c>
      <c r="O261" s="134">
        <v>0</v>
      </c>
      <c r="P261" s="134">
        <v>0</v>
      </c>
      <c r="Q261" s="134">
        <f ca="1">'EO9904.2'!M266-$Q$3</f>
        <v>-7.4999999999999997E-3</v>
      </c>
      <c r="S261" s="138">
        <f>IF($B261&lt;=EO9904.3!mthend,Inputs!S249,0)</f>
        <v>0</v>
      </c>
      <c r="T261">
        <f>IF($B261&lt;=EO9904.3!mthend,Inputs!T249,0)</f>
        <v>0</v>
      </c>
      <c r="U261">
        <f>IF($B261&lt;=EO9904.3!mthend,Inputs!U249,0)</f>
        <v>0</v>
      </c>
      <c r="V261" s="133">
        <f>IF($B261&lt;=EO9904.3!mthend,Inputs!V249,0)</f>
        <v>0</v>
      </c>
      <c r="W261" s="134">
        <f ca="1">'EO9904.3'!G266+$W$3</f>
        <v>5.899</v>
      </c>
      <c r="X261" s="134">
        <f ca="1">'EO9904.3'!J266+$X$3</f>
        <v>1.4999999999999999E-2</v>
      </c>
      <c r="Y261" s="134">
        <v>0</v>
      </c>
      <c r="AA261" s="138">
        <f>IF($B261&lt;=EO9904.3!mthend,Inputs!AA249,0)</f>
        <v>0</v>
      </c>
      <c r="AB261">
        <f>IF($B261&lt;=EO9904.3!mthend,Inputs!AB249,0)</f>
        <v>0</v>
      </c>
      <c r="AC261">
        <f>IF($B261&lt;=EO9904.3!mthend,Inputs!AC249,0)</f>
        <v>0</v>
      </c>
      <c r="AD261" s="133">
        <f>IF($B261&lt;=EO9904.3!mthend,Inputs!AD249,0)</f>
        <v>0</v>
      </c>
      <c r="AE261" s="134">
        <f ca="1">'EO9904.M'!G266+$AE$3</f>
        <v>5.899</v>
      </c>
      <c r="AF261" s="134">
        <f ca="1">'EO9904.M'!J266+$AF$3</f>
        <v>1.4999999999999999E-2</v>
      </c>
      <c r="AG261" s="134">
        <v>0</v>
      </c>
    </row>
    <row r="262" spans="2:33">
      <c r="B262" s="88">
        <f>'EO9904.1'!A267</f>
        <v>44774</v>
      </c>
      <c r="C262" s="138">
        <f>IF($B262&lt;=Summary!$D$10,Inputs!C250,0)</f>
        <v>0</v>
      </c>
      <c r="D262" s="135">
        <f>IF($B262&lt;=Summary!$D$10,Inputs!D250,0)</f>
        <v>0</v>
      </c>
      <c r="E262" s="136">
        <f>IF($B262&lt;=Summary!$D$10,Inputs!E250,0)</f>
        <v>0</v>
      </c>
      <c r="F262" s="136">
        <f>IF($B262&lt;=Summary!$D$10,Inputs!F250,0)</f>
        <v>0</v>
      </c>
      <c r="G262" s="145">
        <f ca="1">'EO9904.1'!G267</f>
        <v>5.843</v>
      </c>
      <c r="H262" s="145">
        <f ca="1">'EO9904.1'!J267</f>
        <v>0</v>
      </c>
      <c r="I262" s="145">
        <f ca="1">'EO9904.1'!M267</f>
        <v>0</v>
      </c>
      <c r="K262" s="138">
        <f>IF($B262&lt;=EO9904.2!mthend,Inputs!K250,0)</f>
        <v>0</v>
      </c>
      <c r="L262" s="133">
        <f>IF($B262&lt;=EO9904.2!mthend,Inputs!L250,0)</f>
        <v>0</v>
      </c>
      <c r="M262" s="133">
        <f>IF($B262&lt;=EO9904.2!mthend,Inputs!M250,0)</f>
        <v>0</v>
      </c>
      <c r="N262" s="133">
        <f>IF($B262&lt;=EO9904.2!mthend,Inputs!N250,0)</f>
        <v>0</v>
      </c>
      <c r="O262" s="134">
        <v>0</v>
      </c>
      <c r="P262" s="134">
        <v>0</v>
      </c>
      <c r="Q262" s="134">
        <f ca="1">'EO9904.2'!M267-$Q$3</f>
        <v>-7.4999999999999997E-3</v>
      </c>
      <c r="S262" s="138">
        <f>IF($B262&lt;=EO9904.3!mthend,Inputs!S250,0)</f>
        <v>0</v>
      </c>
      <c r="T262">
        <f>IF($B262&lt;=EO9904.3!mthend,Inputs!T250,0)</f>
        <v>0</v>
      </c>
      <c r="U262">
        <f>IF($B262&lt;=EO9904.3!mthend,Inputs!U250,0)</f>
        <v>0</v>
      </c>
      <c r="V262" s="133">
        <f>IF($B262&lt;=EO9904.3!mthend,Inputs!V250,0)</f>
        <v>0</v>
      </c>
      <c r="W262" s="134">
        <f ca="1">'EO9904.3'!G267+$W$3</f>
        <v>5.923</v>
      </c>
      <c r="X262" s="134">
        <f ca="1">'EO9904.3'!J267+$X$3</f>
        <v>1.4999999999999999E-2</v>
      </c>
      <c r="Y262" s="134">
        <v>0</v>
      </c>
      <c r="AA262" s="138">
        <f>IF($B262&lt;=EO9904.3!mthend,Inputs!AA250,0)</f>
        <v>0</v>
      </c>
      <c r="AB262">
        <f>IF($B262&lt;=EO9904.3!mthend,Inputs!AB250,0)</f>
        <v>0</v>
      </c>
      <c r="AC262">
        <f>IF($B262&lt;=EO9904.3!mthend,Inputs!AC250,0)</f>
        <v>0</v>
      </c>
      <c r="AD262" s="133">
        <f>IF($B262&lt;=EO9904.3!mthend,Inputs!AD250,0)</f>
        <v>0</v>
      </c>
      <c r="AE262" s="134">
        <f ca="1">'EO9904.M'!G267+$AE$3</f>
        <v>5.923</v>
      </c>
      <c r="AF262" s="134">
        <f ca="1">'EO9904.M'!J267+$AF$3</f>
        <v>1.4999999999999999E-2</v>
      </c>
      <c r="AG262" s="134">
        <v>0</v>
      </c>
    </row>
    <row r="263" spans="2:33">
      <c r="B263" s="88">
        <f>'EO9904.1'!A268</f>
        <v>44805</v>
      </c>
      <c r="C263" s="138">
        <f>IF($B263&lt;=Summary!$D$10,Inputs!C251,0)</f>
        <v>0</v>
      </c>
      <c r="D263" s="135">
        <f>IF($B263&lt;=Summary!$D$10,Inputs!D251,0)</f>
        <v>0</v>
      </c>
      <c r="E263" s="136">
        <f>IF($B263&lt;=Summary!$D$10,Inputs!E251,0)</f>
        <v>0</v>
      </c>
      <c r="F263" s="136">
        <f>IF($B263&lt;=Summary!$D$10,Inputs!F251,0)</f>
        <v>0</v>
      </c>
      <c r="G263" s="145">
        <f ca="1">'EO9904.1'!G268</f>
        <v>5.8530000000000006</v>
      </c>
      <c r="H263" s="145">
        <f ca="1">'EO9904.1'!J268</f>
        <v>0</v>
      </c>
      <c r="I263" s="145">
        <f ca="1">'EO9904.1'!M268</f>
        <v>0</v>
      </c>
      <c r="K263" s="138">
        <f>IF($B263&lt;=EO9904.2!mthend,Inputs!K251,0)</f>
        <v>0</v>
      </c>
      <c r="L263" s="133">
        <f>IF($B263&lt;=EO9904.2!mthend,Inputs!L251,0)</f>
        <v>0</v>
      </c>
      <c r="M263" s="133">
        <f>IF($B263&lt;=EO9904.2!mthend,Inputs!M251,0)</f>
        <v>0</v>
      </c>
      <c r="N263" s="133">
        <f>IF($B263&lt;=EO9904.2!mthend,Inputs!N251,0)</f>
        <v>0</v>
      </c>
      <c r="O263" s="134">
        <v>0</v>
      </c>
      <c r="P263" s="134">
        <v>0</v>
      </c>
      <c r="Q263" s="134">
        <f ca="1">'EO9904.2'!M268-$Q$3</f>
        <v>-7.4999999999999997E-3</v>
      </c>
      <c r="S263" s="138">
        <f>IF($B263&lt;=EO9904.3!mthend,Inputs!S251,0)</f>
        <v>0</v>
      </c>
      <c r="T263">
        <f>IF($B263&lt;=EO9904.3!mthend,Inputs!T251,0)</f>
        <v>0</v>
      </c>
      <c r="U263">
        <f>IF($B263&lt;=EO9904.3!mthend,Inputs!U251,0)</f>
        <v>0</v>
      </c>
      <c r="V263" s="133">
        <f>IF($B263&lt;=EO9904.3!mthend,Inputs!V251,0)</f>
        <v>0</v>
      </c>
      <c r="W263" s="134">
        <f ca="1">'EO9904.3'!G268+$W$3</f>
        <v>5.9330000000000007</v>
      </c>
      <c r="X263" s="134">
        <f ca="1">'EO9904.3'!J268+$X$3</f>
        <v>1.4999999999999999E-2</v>
      </c>
      <c r="Y263" s="134">
        <v>0</v>
      </c>
      <c r="AA263" s="138">
        <f>IF($B263&lt;=EO9904.3!mthend,Inputs!AA251,0)</f>
        <v>0</v>
      </c>
      <c r="AB263">
        <f>IF($B263&lt;=EO9904.3!mthend,Inputs!AB251,0)</f>
        <v>0</v>
      </c>
      <c r="AC263">
        <f>IF($B263&lt;=EO9904.3!mthend,Inputs!AC251,0)</f>
        <v>0</v>
      </c>
      <c r="AD263" s="133">
        <f>IF($B263&lt;=EO9904.3!mthend,Inputs!AD251,0)</f>
        <v>0</v>
      </c>
      <c r="AE263" s="134">
        <f ca="1">'EO9904.M'!G268+$AE$3</f>
        <v>5.9330000000000007</v>
      </c>
      <c r="AF263" s="134">
        <f ca="1">'EO9904.M'!J268+$AF$3</f>
        <v>1.4999999999999999E-2</v>
      </c>
      <c r="AG263" s="134">
        <v>0</v>
      </c>
    </row>
    <row r="264" spans="2:33">
      <c r="B264" s="88">
        <f>'EO9904.1'!A269</f>
        <v>44835</v>
      </c>
      <c r="C264" s="138">
        <f>IF($B264&lt;=Summary!$D$10,Inputs!C252,0)</f>
        <v>0</v>
      </c>
      <c r="D264" s="135">
        <f>IF($B264&lt;=Summary!$D$10,Inputs!D252,0)</f>
        <v>0</v>
      </c>
      <c r="E264" s="136">
        <f>IF($B264&lt;=Summary!$D$10,Inputs!E252,0)</f>
        <v>0</v>
      </c>
      <c r="F264" s="136">
        <f>IF($B264&lt;=Summary!$D$10,Inputs!F252,0)</f>
        <v>0</v>
      </c>
      <c r="G264" s="145">
        <f ca="1">'EO9904.1'!G269</f>
        <v>5.883</v>
      </c>
      <c r="H264" s="145">
        <f ca="1">'EO9904.1'!J269</f>
        <v>0</v>
      </c>
      <c r="I264" s="145">
        <f ca="1">'EO9904.1'!M269</f>
        <v>0</v>
      </c>
      <c r="K264" s="138">
        <f>IF($B264&lt;=EO9904.2!mthend,Inputs!K252,0)</f>
        <v>0</v>
      </c>
      <c r="L264" s="133">
        <f>IF($B264&lt;=EO9904.2!mthend,Inputs!L252,0)</f>
        <v>0</v>
      </c>
      <c r="M264" s="133">
        <f>IF($B264&lt;=EO9904.2!mthend,Inputs!M252,0)</f>
        <v>0</v>
      </c>
      <c r="N264" s="133">
        <f>IF($B264&lt;=EO9904.2!mthend,Inputs!N252,0)</f>
        <v>0</v>
      </c>
      <c r="O264" s="134">
        <v>0</v>
      </c>
      <c r="P264" s="134">
        <v>0</v>
      </c>
      <c r="Q264" s="134">
        <f ca="1">'EO9904.2'!M269-$Q$3</f>
        <v>-7.4999999999999997E-3</v>
      </c>
      <c r="S264" s="138">
        <f>IF($B264&lt;=EO9904.3!mthend,Inputs!S252,0)</f>
        <v>0</v>
      </c>
      <c r="T264">
        <f>IF($B264&lt;=EO9904.3!mthend,Inputs!T252,0)</f>
        <v>0</v>
      </c>
      <c r="U264">
        <f>IF($B264&lt;=EO9904.3!mthend,Inputs!U252,0)</f>
        <v>0</v>
      </c>
      <c r="V264" s="133">
        <f>IF($B264&lt;=EO9904.3!mthend,Inputs!V252,0)</f>
        <v>0</v>
      </c>
      <c r="W264" s="134">
        <f ca="1">'EO9904.3'!G269+$W$3</f>
        <v>5.9630000000000001</v>
      </c>
      <c r="X264" s="134">
        <f ca="1">'EO9904.3'!J269+$X$3</f>
        <v>1.4999999999999999E-2</v>
      </c>
      <c r="Y264" s="134">
        <v>0</v>
      </c>
      <c r="AA264" s="138">
        <f>IF($B264&lt;=EO9904.3!mthend,Inputs!AA252,0)</f>
        <v>0</v>
      </c>
      <c r="AB264">
        <f>IF($B264&lt;=EO9904.3!mthend,Inputs!AB252,0)</f>
        <v>0</v>
      </c>
      <c r="AC264">
        <f>IF($B264&lt;=EO9904.3!mthend,Inputs!AC252,0)</f>
        <v>0</v>
      </c>
      <c r="AD264" s="133">
        <f>IF($B264&lt;=EO9904.3!mthend,Inputs!AD252,0)</f>
        <v>0</v>
      </c>
      <c r="AE264" s="134">
        <f ca="1">'EO9904.M'!G269+$AE$3</f>
        <v>5.9630000000000001</v>
      </c>
      <c r="AF264" s="134">
        <f ca="1">'EO9904.M'!J269+$AF$3</f>
        <v>1.4999999999999999E-2</v>
      </c>
      <c r="AG264" s="134">
        <v>0</v>
      </c>
    </row>
    <row r="265" spans="2:33">
      <c r="B265" s="88">
        <f>'EO9904.1'!A270</f>
        <v>44866</v>
      </c>
      <c r="C265" s="138">
        <f>IF($B265&lt;=Summary!$D$10,Inputs!C253,0)</f>
        <v>0</v>
      </c>
      <c r="D265" s="135">
        <f>IF($B265&lt;=Summary!$D$10,Inputs!D253,0)</f>
        <v>0</v>
      </c>
      <c r="E265" s="136">
        <f>IF($B265&lt;=Summary!$D$10,Inputs!E253,0)</f>
        <v>0</v>
      </c>
      <c r="F265" s="136">
        <f>IF($B265&lt;=Summary!$D$10,Inputs!F253,0)</f>
        <v>0</v>
      </c>
      <c r="G265" s="145">
        <f ca="1">'EO9904.1'!G270</f>
        <v>6.0230000000000006</v>
      </c>
      <c r="H265" s="145">
        <f ca="1">'EO9904.1'!J270</f>
        <v>0</v>
      </c>
      <c r="I265" s="145">
        <f ca="1">'EO9904.1'!M270</f>
        <v>0</v>
      </c>
      <c r="K265" s="138">
        <f>IF($B265&lt;=EO9904.2!mthend,Inputs!K253,0)</f>
        <v>0</v>
      </c>
      <c r="L265" s="133">
        <f>IF($B265&lt;=EO9904.2!mthend,Inputs!L253,0)</f>
        <v>0</v>
      </c>
      <c r="M265" s="133">
        <f>IF($B265&lt;=EO9904.2!mthend,Inputs!M253,0)</f>
        <v>0</v>
      </c>
      <c r="N265" s="133">
        <f>IF($B265&lt;=EO9904.2!mthend,Inputs!N253,0)</f>
        <v>0</v>
      </c>
      <c r="O265" s="134">
        <v>0</v>
      </c>
      <c r="P265" s="134">
        <v>0</v>
      </c>
      <c r="Q265" s="134">
        <f ca="1">'EO9904.2'!M270-$Q$3</f>
        <v>-7.4999999999999997E-3</v>
      </c>
      <c r="S265" s="138">
        <f>IF($B265&lt;=EO9904.3!mthend,Inputs!S253,0)</f>
        <v>0</v>
      </c>
      <c r="T265">
        <f>IF($B265&lt;=EO9904.3!mthend,Inputs!T253,0)</f>
        <v>0</v>
      </c>
      <c r="U265">
        <f>IF($B265&lt;=EO9904.3!mthend,Inputs!U253,0)</f>
        <v>0</v>
      </c>
      <c r="V265" s="133">
        <f>IF($B265&lt;=EO9904.3!mthend,Inputs!V253,0)</f>
        <v>0</v>
      </c>
      <c r="W265" s="134">
        <f ca="1">'EO9904.3'!G270+$W$3</f>
        <v>6.1030000000000006</v>
      </c>
      <c r="X265" s="134">
        <f ca="1">'EO9904.3'!J270+$X$3</f>
        <v>1.4999999999999999E-2</v>
      </c>
      <c r="Y265" s="134">
        <v>0</v>
      </c>
      <c r="AA265" s="138">
        <f>IF($B265&lt;=EO9904.3!mthend,Inputs!AA253,0)</f>
        <v>0</v>
      </c>
      <c r="AB265">
        <f>IF($B265&lt;=EO9904.3!mthend,Inputs!AB253,0)</f>
        <v>0</v>
      </c>
      <c r="AC265">
        <f>IF($B265&lt;=EO9904.3!mthend,Inputs!AC253,0)</f>
        <v>0</v>
      </c>
      <c r="AD265" s="133">
        <f>IF($B265&lt;=EO9904.3!mthend,Inputs!AD253,0)</f>
        <v>0</v>
      </c>
      <c r="AE265" s="134">
        <f ca="1">'EO9904.M'!G270+$AE$3</f>
        <v>6.1030000000000006</v>
      </c>
      <c r="AF265" s="134">
        <f ca="1">'EO9904.M'!J270+$AF$3</f>
        <v>1.4999999999999999E-2</v>
      </c>
      <c r="AG265" s="134">
        <v>0</v>
      </c>
    </row>
    <row r="266" spans="2:33">
      <c r="B266" s="88">
        <f>'EO9904.1'!A271</f>
        <v>44896</v>
      </c>
      <c r="C266" s="138">
        <f>IF($B266&lt;=Summary!$D$10,Inputs!C254,0)</f>
        <v>0</v>
      </c>
      <c r="D266" s="135">
        <f>IF($B266&lt;=Summary!$D$10,Inputs!D254,0)</f>
        <v>0</v>
      </c>
      <c r="E266" s="136">
        <f>IF($B266&lt;=Summary!$D$10,Inputs!E254,0)</f>
        <v>0</v>
      </c>
      <c r="F266" s="136">
        <f>IF($B266&lt;=Summary!$D$10,Inputs!F254,0)</f>
        <v>0</v>
      </c>
      <c r="G266" s="145">
        <f ca="1">'EO9904.1'!G271</f>
        <v>6.1630000000000003</v>
      </c>
      <c r="H266" s="145">
        <f ca="1">'EO9904.1'!J271</f>
        <v>0</v>
      </c>
      <c r="I266" s="145">
        <f ca="1">'EO9904.1'!M271</f>
        <v>0</v>
      </c>
      <c r="K266" s="138">
        <f>IF($B266&lt;=EO9904.2!mthend,Inputs!K254,0)</f>
        <v>0</v>
      </c>
      <c r="L266" s="133">
        <f>IF($B266&lt;=EO9904.2!mthend,Inputs!L254,0)</f>
        <v>0</v>
      </c>
      <c r="M266" s="133">
        <f>IF($B266&lt;=EO9904.2!mthend,Inputs!M254,0)</f>
        <v>0</v>
      </c>
      <c r="N266" s="133">
        <f>IF($B266&lt;=EO9904.2!mthend,Inputs!N254,0)</f>
        <v>0</v>
      </c>
      <c r="O266" s="134">
        <v>0</v>
      </c>
      <c r="P266" s="134">
        <v>0</v>
      </c>
      <c r="Q266" s="134">
        <f ca="1">'EO9904.2'!M271-$Q$3</f>
        <v>-7.4999999999999997E-3</v>
      </c>
      <c r="S266" s="138">
        <f>IF($B266&lt;=EO9904.3!mthend,Inputs!S254,0)</f>
        <v>0</v>
      </c>
      <c r="T266">
        <f>IF($B266&lt;=EO9904.3!mthend,Inputs!T254,0)</f>
        <v>0</v>
      </c>
      <c r="U266">
        <f>IF($B266&lt;=EO9904.3!mthend,Inputs!U254,0)</f>
        <v>0</v>
      </c>
      <c r="V266" s="133">
        <f>IF($B266&lt;=EO9904.3!mthend,Inputs!V254,0)</f>
        <v>0</v>
      </c>
      <c r="W266" s="134">
        <f ca="1">'EO9904.3'!G271+$W$3</f>
        <v>6.2430000000000003</v>
      </c>
      <c r="X266" s="134">
        <f ca="1">'EO9904.3'!J271+$X$3</f>
        <v>1.4999999999999999E-2</v>
      </c>
      <c r="Y266" s="134">
        <v>0</v>
      </c>
      <c r="AA266" s="138">
        <f>IF($B266&lt;=EO9904.3!mthend,Inputs!AA254,0)</f>
        <v>0</v>
      </c>
      <c r="AB266">
        <f>IF($B266&lt;=EO9904.3!mthend,Inputs!AB254,0)</f>
        <v>0</v>
      </c>
      <c r="AC266">
        <f>IF($B266&lt;=EO9904.3!mthend,Inputs!AC254,0)</f>
        <v>0</v>
      </c>
      <c r="AD266" s="133">
        <f>IF($B266&lt;=EO9904.3!mthend,Inputs!AD254,0)</f>
        <v>0</v>
      </c>
      <c r="AE266" s="134">
        <f ca="1">'EO9904.M'!G271+$AE$3</f>
        <v>6.2430000000000003</v>
      </c>
      <c r="AF266" s="134">
        <f ca="1">'EO9904.M'!J271+$AF$3</f>
        <v>1.4999999999999999E-2</v>
      </c>
      <c r="AG266" s="134">
        <v>0</v>
      </c>
    </row>
    <row r="267" spans="2:33">
      <c r="B267" s="88">
        <f>'EO9904.1'!A272</f>
        <v>44927</v>
      </c>
      <c r="C267" s="138">
        <f>IF($B267&lt;=Summary!$D$10,Inputs!C255,0)</f>
        <v>0</v>
      </c>
      <c r="D267" s="135">
        <f>IF($B267&lt;=Summary!$D$10,Inputs!D255,0)</f>
        <v>0</v>
      </c>
      <c r="E267" s="136">
        <f>IF($B267&lt;=Summary!$D$10,Inputs!E255,0)</f>
        <v>0</v>
      </c>
      <c r="F267" s="136">
        <f>IF($B267&lt;=Summary!$D$10,Inputs!F255,0)</f>
        <v>0</v>
      </c>
      <c r="G267" s="145">
        <f ca="1">'EO9904.1'!G272</f>
        <v>6.2680000000000007</v>
      </c>
      <c r="H267" s="145">
        <f ca="1">'EO9904.1'!J272</f>
        <v>0</v>
      </c>
      <c r="I267" s="145">
        <f ca="1">'EO9904.1'!M272</f>
        <v>0</v>
      </c>
      <c r="K267" s="138">
        <f>IF($B267&lt;=EO9904.2!mthend,Inputs!K255,0)</f>
        <v>0</v>
      </c>
      <c r="L267" s="133">
        <f>IF($B267&lt;=EO9904.2!mthend,Inputs!L255,0)</f>
        <v>0</v>
      </c>
      <c r="M267" s="133">
        <f>IF($B267&lt;=EO9904.2!mthend,Inputs!M255,0)</f>
        <v>0</v>
      </c>
      <c r="N267" s="133">
        <f>IF($B267&lt;=EO9904.2!mthend,Inputs!N255,0)</f>
        <v>0</v>
      </c>
      <c r="O267" s="134">
        <v>0</v>
      </c>
      <c r="P267" s="134">
        <v>0</v>
      </c>
      <c r="Q267" s="134">
        <f ca="1">'EO9904.2'!M272-$Q$3</f>
        <v>-7.4999999999999997E-3</v>
      </c>
      <c r="S267" s="138">
        <f>IF($B267&lt;=EO9904.3!mthend,Inputs!S255,0)</f>
        <v>0</v>
      </c>
      <c r="T267">
        <f>IF($B267&lt;=EO9904.3!mthend,Inputs!T255,0)</f>
        <v>0</v>
      </c>
      <c r="U267">
        <f>IF($B267&lt;=EO9904.3!mthend,Inputs!U255,0)</f>
        <v>0</v>
      </c>
      <c r="V267" s="133">
        <f>IF($B267&lt;=EO9904.3!mthend,Inputs!V255,0)</f>
        <v>0</v>
      </c>
      <c r="W267" s="134">
        <f ca="1">'EO9904.3'!G272+$W$3</f>
        <v>6.3480000000000008</v>
      </c>
      <c r="X267" s="134">
        <f ca="1">'EO9904.3'!J272+$X$3</f>
        <v>1.4999999999999999E-2</v>
      </c>
      <c r="Y267" s="134">
        <v>0</v>
      </c>
      <c r="AA267" s="138">
        <f>IF($B267&lt;=EO9904.3!mthend,Inputs!AA255,0)</f>
        <v>0</v>
      </c>
      <c r="AB267">
        <f>IF($B267&lt;=EO9904.3!mthend,Inputs!AB255,0)</f>
        <v>0</v>
      </c>
      <c r="AC267">
        <f>IF($B267&lt;=EO9904.3!mthend,Inputs!AC255,0)</f>
        <v>0</v>
      </c>
      <c r="AD267" s="133">
        <f>IF($B267&lt;=EO9904.3!mthend,Inputs!AD255,0)</f>
        <v>0</v>
      </c>
      <c r="AE267" s="134">
        <f ca="1">'EO9904.M'!G272+$AE$3</f>
        <v>6.3480000000000008</v>
      </c>
      <c r="AF267" s="134">
        <f ca="1">'EO9904.M'!J272+$AF$3</f>
        <v>1.4999999999999999E-2</v>
      </c>
      <c r="AG267" s="134">
        <v>0</v>
      </c>
    </row>
    <row r="268" spans="2:33">
      <c r="B268" s="88">
        <f>'EO9904.1'!A273</f>
        <v>44958</v>
      </c>
      <c r="C268" s="138">
        <f>IF($B268&lt;=Summary!$D$10,Inputs!C256,0)</f>
        <v>0</v>
      </c>
      <c r="D268" s="135">
        <f>IF($B268&lt;=Summary!$D$10,Inputs!D256,0)</f>
        <v>0</v>
      </c>
      <c r="E268" s="136">
        <f>IF($B268&lt;=Summary!$D$10,Inputs!E256,0)</f>
        <v>0</v>
      </c>
      <c r="F268" s="136">
        <f>IF($B268&lt;=Summary!$D$10,Inputs!F256,0)</f>
        <v>0</v>
      </c>
      <c r="G268" s="145">
        <f ca="1">'EO9904.1'!G273</f>
        <v>6.1480000000000006</v>
      </c>
      <c r="H268" s="145">
        <f ca="1">'EO9904.1'!J273</f>
        <v>0</v>
      </c>
      <c r="I268" s="145">
        <f ca="1">'EO9904.1'!M273</f>
        <v>0</v>
      </c>
      <c r="K268" s="138">
        <f>IF($B268&lt;=EO9904.2!mthend,Inputs!K256,0)</f>
        <v>0</v>
      </c>
      <c r="L268" s="133">
        <f>IF($B268&lt;=EO9904.2!mthend,Inputs!L256,0)</f>
        <v>0</v>
      </c>
      <c r="M268" s="133">
        <f>IF($B268&lt;=EO9904.2!mthend,Inputs!M256,0)</f>
        <v>0</v>
      </c>
      <c r="N268" s="133">
        <f>IF($B268&lt;=EO9904.2!mthend,Inputs!N256,0)</f>
        <v>0</v>
      </c>
      <c r="O268" s="134">
        <v>0</v>
      </c>
      <c r="P268" s="134">
        <v>0</v>
      </c>
      <c r="Q268" s="134">
        <f ca="1">'EO9904.2'!M273-$Q$3</f>
        <v>-7.4999999999999997E-3</v>
      </c>
      <c r="S268" s="138">
        <f>IF($B268&lt;=EO9904.3!mthend,Inputs!S256,0)</f>
        <v>0</v>
      </c>
      <c r="T268">
        <f>IF($B268&lt;=EO9904.3!mthend,Inputs!T256,0)</f>
        <v>0</v>
      </c>
      <c r="U268">
        <f>IF($B268&lt;=EO9904.3!mthend,Inputs!U256,0)</f>
        <v>0</v>
      </c>
      <c r="V268" s="133">
        <f>IF($B268&lt;=EO9904.3!mthend,Inputs!V256,0)</f>
        <v>0</v>
      </c>
      <c r="W268" s="134">
        <f ca="1">'EO9904.3'!G273+$W$3</f>
        <v>6.2280000000000006</v>
      </c>
      <c r="X268" s="134">
        <f ca="1">'EO9904.3'!J273+$X$3</f>
        <v>1.4999999999999999E-2</v>
      </c>
      <c r="Y268" s="134">
        <v>0</v>
      </c>
      <c r="AA268" s="138">
        <f>IF($B268&lt;=EO9904.3!mthend,Inputs!AA256,0)</f>
        <v>0</v>
      </c>
      <c r="AB268">
        <f>IF($B268&lt;=EO9904.3!mthend,Inputs!AB256,0)</f>
        <v>0</v>
      </c>
      <c r="AC268">
        <f>IF($B268&lt;=EO9904.3!mthend,Inputs!AC256,0)</f>
        <v>0</v>
      </c>
      <c r="AD268" s="133">
        <f>IF($B268&lt;=EO9904.3!mthend,Inputs!AD256,0)</f>
        <v>0</v>
      </c>
      <c r="AE268" s="134">
        <f ca="1">'EO9904.M'!G273+$AE$3</f>
        <v>6.2280000000000006</v>
      </c>
      <c r="AF268" s="134">
        <f ca="1">'EO9904.M'!J273+$AF$3</f>
        <v>1.4999999999999999E-2</v>
      </c>
      <c r="AG268" s="134">
        <v>0</v>
      </c>
    </row>
    <row r="269" spans="2:33">
      <c r="B269" s="88">
        <f>'EO9904.1'!A274</f>
        <v>44986</v>
      </c>
      <c r="C269" s="138">
        <f>IF($B269&lt;=Summary!$D$10,Inputs!C257,0)</f>
        <v>0</v>
      </c>
      <c r="D269" s="135">
        <f>IF($B269&lt;=Summary!$D$10,Inputs!D257,0)</f>
        <v>0</v>
      </c>
      <c r="E269" s="136">
        <f>IF($B269&lt;=Summary!$D$10,Inputs!E257,0)</f>
        <v>0</v>
      </c>
      <c r="F269" s="136">
        <f>IF($B269&lt;=Summary!$D$10,Inputs!F257,0)</f>
        <v>0</v>
      </c>
      <c r="G269" s="145">
        <f ca="1">'EO9904.1'!G274</f>
        <v>6.0230000000000006</v>
      </c>
      <c r="H269" s="145">
        <f ca="1">'EO9904.1'!J274</f>
        <v>0</v>
      </c>
      <c r="I269" s="145">
        <f ca="1">'EO9904.1'!M274</f>
        <v>0</v>
      </c>
      <c r="K269" s="138">
        <f>IF($B269&lt;=EO9904.2!mthend,Inputs!K257,0)</f>
        <v>0</v>
      </c>
      <c r="L269" s="133">
        <f>IF($B269&lt;=EO9904.2!mthend,Inputs!L257,0)</f>
        <v>0</v>
      </c>
      <c r="M269" s="133">
        <f>IF($B269&lt;=EO9904.2!mthend,Inputs!M257,0)</f>
        <v>0</v>
      </c>
      <c r="N269" s="133">
        <f>IF($B269&lt;=EO9904.2!mthend,Inputs!N257,0)</f>
        <v>0</v>
      </c>
      <c r="O269" s="134">
        <v>0</v>
      </c>
      <c r="P269" s="134">
        <v>0</v>
      </c>
      <c r="Q269" s="134">
        <f ca="1">'EO9904.2'!M274-$Q$3</f>
        <v>-7.4999999999999997E-3</v>
      </c>
      <c r="S269" s="138">
        <f>IF($B269&lt;=EO9904.3!mthend,Inputs!S257,0)</f>
        <v>0</v>
      </c>
      <c r="T269">
        <f>IF($B269&lt;=EO9904.3!mthend,Inputs!T257,0)</f>
        <v>0</v>
      </c>
      <c r="U269">
        <f>IF($B269&lt;=EO9904.3!mthend,Inputs!U257,0)</f>
        <v>0</v>
      </c>
      <c r="V269" s="133">
        <f>IF($B269&lt;=EO9904.3!mthend,Inputs!V257,0)</f>
        <v>0</v>
      </c>
      <c r="W269" s="134">
        <f ca="1">'EO9904.3'!G274+$W$3</f>
        <v>6.1030000000000006</v>
      </c>
      <c r="X269" s="134">
        <f ca="1">'EO9904.3'!J274+$X$3</f>
        <v>1.4999999999999999E-2</v>
      </c>
      <c r="Y269" s="134">
        <v>0</v>
      </c>
      <c r="AA269" s="138">
        <f>IF($B269&lt;=EO9904.3!mthend,Inputs!AA257,0)</f>
        <v>0</v>
      </c>
      <c r="AB269">
        <f>IF($B269&lt;=EO9904.3!mthend,Inputs!AB257,0)</f>
        <v>0</v>
      </c>
      <c r="AC269">
        <f>IF($B269&lt;=EO9904.3!mthend,Inputs!AC257,0)</f>
        <v>0</v>
      </c>
      <c r="AD269" s="133">
        <f>IF($B269&lt;=EO9904.3!mthend,Inputs!AD257,0)</f>
        <v>0</v>
      </c>
      <c r="AE269" s="134">
        <f ca="1">'EO9904.M'!G274+$AE$3</f>
        <v>6.1030000000000006</v>
      </c>
      <c r="AF269" s="134">
        <f ca="1">'EO9904.M'!J274+$AF$3</f>
        <v>1.4999999999999999E-2</v>
      </c>
      <c r="AG269" s="134">
        <v>0</v>
      </c>
    </row>
    <row r="270" spans="2:33">
      <c r="B270" s="88">
        <f>'EO9904.1'!A275</f>
        <v>45017</v>
      </c>
      <c r="C270" s="138">
        <f>IF($B270&lt;=Summary!$D$10,Inputs!C258,0)</f>
        <v>0</v>
      </c>
      <c r="D270" s="135">
        <f>IF($B270&lt;=Summary!$D$10,Inputs!D258,0)</f>
        <v>0</v>
      </c>
      <c r="E270" s="136">
        <f>IF($B270&lt;=Summary!$D$10,Inputs!E258,0)</f>
        <v>0</v>
      </c>
      <c r="F270" s="136">
        <f>IF($B270&lt;=Summary!$D$10,Inputs!F258,0)</f>
        <v>0</v>
      </c>
      <c r="G270" s="145">
        <f ca="1">'EO9904.1'!G275</f>
        <v>5.8930000000000007</v>
      </c>
      <c r="H270" s="145">
        <f ca="1">'EO9904.1'!J275</f>
        <v>0</v>
      </c>
      <c r="I270" s="145">
        <f ca="1">'EO9904.1'!M275</f>
        <v>0</v>
      </c>
      <c r="K270" s="138">
        <f>IF($B270&lt;=EO9904.2!mthend,Inputs!K258,0)</f>
        <v>0</v>
      </c>
      <c r="L270" s="133">
        <f>IF($B270&lt;=EO9904.2!mthend,Inputs!L258,0)</f>
        <v>0</v>
      </c>
      <c r="M270" s="133">
        <f>IF($B270&lt;=EO9904.2!mthend,Inputs!M258,0)</f>
        <v>0</v>
      </c>
      <c r="N270" s="133">
        <f>IF($B270&lt;=EO9904.2!mthend,Inputs!N258,0)</f>
        <v>0</v>
      </c>
      <c r="O270" s="134">
        <v>0</v>
      </c>
      <c r="P270" s="134">
        <v>0</v>
      </c>
      <c r="Q270" s="134">
        <f ca="1">'EO9904.2'!M275-$Q$3</f>
        <v>-7.4999999999999997E-3</v>
      </c>
      <c r="S270" s="138">
        <f>IF($B270&lt;=EO9904.3!mthend,Inputs!S258,0)</f>
        <v>0</v>
      </c>
      <c r="T270">
        <f>IF($B270&lt;=EO9904.3!mthend,Inputs!T258,0)</f>
        <v>0</v>
      </c>
      <c r="U270">
        <f>IF($B270&lt;=EO9904.3!mthend,Inputs!U258,0)</f>
        <v>0</v>
      </c>
      <c r="V270" s="133">
        <f>IF($B270&lt;=EO9904.3!mthend,Inputs!V258,0)</f>
        <v>0</v>
      </c>
      <c r="W270" s="134">
        <f ca="1">'EO9904.3'!G275+$W$3</f>
        <v>5.9730000000000008</v>
      </c>
      <c r="X270" s="134">
        <f ca="1">'EO9904.3'!J275+$X$3</f>
        <v>1.4999999999999999E-2</v>
      </c>
      <c r="Y270" s="134">
        <v>0</v>
      </c>
      <c r="AA270" s="138">
        <f>IF($B270&lt;=EO9904.3!mthend,Inputs!AA258,0)</f>
        <v>0</v>
      </c>
      <c r="AB270">
        <f>IF($B270&lt;=EO9904.3!mthend,Inputs!AB258,0)</f>
        <v>0</v>
      </c>
      <c r="AC270">
        <f>IF($B270&lt;=EO9904.3!mthend,Inputs!AC258,0)</f>
        <v>0</v>
      </c>
      <c r="AD270" s="133">
        <f>IF($B270&lt;=EO9904.3!mthend,Inputs!AD258,0)</f>
        <v>0</v>
      </c>
      <c r="AE270" s="134">
        <f ca="1">'EO9904.M'!G275+$AE$3</f>
        <v>5.9730000000000008</v>
      </c>
      <c r="AF270" s="134">
        <f ca="1">'EO9904.M'!J275+$AF$3</f>
        <v>1.4999999999999999E-2</v>
      </c>
      <c r="AG270" s="134">
        <v>0</v>
      </c>
    </row>
    <row r="271" spans="2:33">
      <c r="B271" s="88">
        <f>'EO9904.1'!A276</f>
        <v>45047</v>
      </c>
      <c r="C271" s="138">
        <f>IF($B271&lt;=Summary!$D$10,Inputs!C259,0)</f>
        <v>0</v>
      </c>
      <c r="D271" s="135">
        <f>IF($B271&lt;=Summary!$D$10,Inputs!D259,0)</f>
        <v>0</v>
      </c>
      <c r="E271" s="136">
        <f>IF($B271&lt;=Summary!$D$10,Inputs!E259,0)</f>
        <v>0</v>
      </c>
      <c r="F271" s="136">
        <f>IF($B271&lt;=Summary!$D$10,Inputs!F259,0)</f>
        <v>0</v>
      </c>
      <c r="G271" s="145">
        <f ca="1">'EO9904.1'!G276</f>
        <v>5.883</v>
      </c>
      <c r="H271" s="145">
        <f ca="1">'EO9904.1'!J276</f>
        <v>0</v>
      </c>
      <c r="I271" s="145">
        <f ca="1">'EO9904.1'!M276</f>
        <v>0</v>
      </c>
      <c r="K271" s="138">
        <f>IF($B271&lt;=EO9904.2!mthend,Inputs!K259,0)</f>
        <v>0</v>
      </c>
      <c r="L271" s="133">
        <f>IF($B271&lt;=EO9904.2!mthend,Inputs!L259,0)</f>
        <v>0</v>
      </c>
      <c r="M271" s="133">
        <f>IF($B271&lt;=EO9904.2!mthend,Inputs!M259,0)</f>
        <v>0</v>
      </c>
      <c r="N271" s="133">
        <f>IF($B271&lt;=EO9904.2!mthend,Inputs!N259,0)</f>
        <v>0</v>
      </c>
      <c r="O271" s="134">
        <v>0</v>
      </c>
      <c r="P271" s="134">
        <v>0</v>
      </c>
      <c r="Q271" s="134">
        <f ca="1">'EO9904.2'!M276-$Q$3</f>
        <v>-7.4999999999999997E-3</v>
      </c>
      <c r="S271" s="138">
        <f>IF($B271&lt;=EO9904.3!mthend,Inputs!S259,0)</f>
        <v>0</v>
      </c>
      <c r="T271">
        <f>IF($B271&lt;=EO9904.3!mthend,Inputs!T259,0)</f>
        <v>0</v>
      </c>
      <c r="U271">
        <f>IF($B271&lt;=EO9904.3!mthend,Inputs!U259,0)</f>
        <v>0</v>
      </c>
      <c r="V271" s="133">
        <f>IF($B271&lt;=EO9904.3!mthend,Inputs!V259,0)</f>
        <v>0</v>
      </c>
      <c r="W271" s="134">
        <f ca="1">'EO9904.3'!G276+$W$3</f>
        <v>5.9630000000000001</v>
      </c>
      <c r="X271" s="134">
        <f ca="1">'EO9904.3'!J276+$X$3</f>
        <v>1.4999999999999999E-2</v>
      </c>
      <c r="Y271" s="134">
        <v>0</v>
      </c>
      <c r="AA271" s="138">
        <f>IF($B271&lt;=EO9904.3!mthend,Inputs!AA259,0)</f>
        <v>0</v>
      </c>
      <c r="AB271">
        <f>IF($B271&lt;=EO9904.3!mthend,Inputs!AB259,0)</f>
        <v>0</v>
      </c>
      <c r="AC271">
        <f>IF($B271&lt;=EO9904.3!mthend,Inputs!AC259,0)</f>
        <v>0</v>
      </c>
      <c r="AD271" s="133">
        <f>IF($B271&lt;=EO9904.3!mthend,Inputs!AD259,0)</f>
        <v>0</v>
      </c>
      <c r="AE271" s="134">
        <f ca="1">'EO9904.M'!G276+$AE$3</f>
        <v>5.9630000000000001</v>
      </c>
      <c r="AF271" s="134">
        <f ca="1">'EO9904.M'!J276+$AF$3</f>
        <v>1.4999999999999999E-2</v>
      </c>
      <c r="AG271" s="134">
        <v>0</v>
      </c>
    </row>
    <row r="272" spans="2:33">
      <c r="B272" s="88">
        <f>'EO9904.1'!A277</f>
        <v>45078</v>
      </c>
      <c r="C272" s="138">
        <f>IF($B272&lt;=Summary!$D$10,Inputs!C260,0)</f>
        <v>0</v>
      </c>
      <c r="D272" s="135">
        <f>IF($B272&lt;=Summary!$D$10,Inputs!D260,0)</f>
        <v>0</v>
      </c>
      <c r="E272" s="136">
        <f>IF($B272&lt;=Summary!$D$10,Inputs!E260,0)</f>
        <v>0</v>
      </c>
      <c r="F272" s="136">
        <f>IF($B272&lt;=Summary!$D$10,Inputs!F260,0)</f>
        <v>0</v>
      </c>
      <c r="G272" s="145">
        <f ca="1">'EO9904.1'!G277</f>
        <v>5.9030000000000005</v>
      </c>
      <c r="H272" s="145">
        <f ca="1">'EO9904.1'!J277</f>
        <v>0</v>
      </c>
      <c r="I272" s="145">
        <f ca="1">'EO9904.1'!M277</f>
        <v>0</v>
      </c>
      <c r="K272" s="138">
        <f>IF($B272&lt;=EO9904.2!mthend,Inputs!K260,0)</f>
        <v>0</v>
      </c>
      <c r="L272" s="133">
        <f>IF($B272&lt;=EO9904.2!mthend,Inputs!L260,0)</f>
        <v>0</v>
      </c>
      <c r="M272" s="133">
        <f>IF($B272&lt;=EO9904.2!mthend,Inputs!M260,0)</f>
        <v>0</v>
      </c>
      <c r="N272" s="133">
        <f>IF($B272&lt;=EO9904.2!mthend,Inputs!N260,0)</f>
        <v>0</v>
      </c>
      <c r="O272" s="134">
        <v>0</v>
      </c>
      <c r="P272" s="134">
        <v>0</v>
      </c>
      <c r="Q272" s="134">
        <f ca="1">'EO9904.2'!M277-$Q$3</f>
        <v>-7.4999999999999997E-3</v>
      </c>
      <c r="S272" s="138">
        <f>IF($B272&lt;=EO9904.3!mthend,Inputs!S260,0)</f>
        <v>0</v>
      </c>
      <c r="T272">
        <f>IF($B272&lt;=EO9904.3!mthend,Inputs!T260,0)</f>
        <v>0</v>
      </c>
      <c r="U272">
        <f>IF($B272&lt;=EO9904.3!mthend,Inputs!U260,0)</f>
        <v>0</v>
      </c>
      <c r="V272" s="133">
        <f>IF($B272&lt;=EO9904.3!mthend,Inputs!V260,0)</f>
        <v>0</v>
      </c>
      <c r="W272" s="134">
        <f ca="1">'EO9904.3'!G277+$W$3</f>
        <v>5.9830000000000005</v>
      </c>
      <c r="X272" s="134">
        <f ca="1">'EO9904.3'!J277+$X$3</f>
        <v>1.4999999999999999E-2</v>
      </c>
      <c r="Y272" s="134">
        <v>0</v>
      </c>
      <c r="AA272" s="138">
        <f>IF($B272&lt;=EO9904.3!mthend,Inputs!AA260,0)</f>
        <v>0</v>
      </c>
      <c r="AB272">
        <f>IF($B272&lt;=EO9904.3!mthend,Inputs!AB260,0)</f>
        <v>0</v>
      </c>
      <c r="AC272">
        <f>IF($B272&lt;=EO9904.3!mthend,Inputs!AC260,0)</f>
        <v>0</v>
      </c>
      <c r="AD272" s="133">
        <f>IF($B272&lt;=EO9904.3!mthend,Inputs!AD260,0)</f>
        <v>0</v>
      </c>
      <c r="AE272" s="134">
        <f ca="1">'EO9904.M'!G277+$AE$3</f>
        <v>5.9830000000000005</v>
      </c>
      <c r="AF272" s="134">
        <f ca="1">'EO9904.M'!J277+$AF$3</f>
        <v>1.4999999999999999E-2</v>
      </c>
      <c r="AG272" s="134">
        <v>0</v>
      </c>
    </row>
    <row r="273" spans="2:33">
      <c r="B273" s="88">
        <f>'EO9904.1'!A278</f>
        <v>45108</v>
      </c>
      <c r="C273" s="138">
        <f>IF($B273&lt;=Summary!$D$10,Inputs!C261,0)</f>
        <v>0</v>
      </c>
      <c r="D273" s="135">
        <f>IF($B273&lt;=Summary!$D$10,Inputs!D261,0)</f>
        <v>0</v>
      </c>
      <c r="E273" s="136">
        <f>IF($B273&lt;=Summary!$D$10,Inputs!E261,0)</f>
        <v>0</v>
      </c>
      <c r="F273" s="136">
        <f>IF($B273&lt;=Summary!$D$10,Inputs!F261,0)</f>
        <v>0</v>
      </c>
      <c r="G273" s="145">
        <f ca="1">'EO9904.1'!G278</f>
        <v>5.9240000000000004</v>
      </c>
      <c r="H273" s="145">
        <f ca="1">'EO9904.1'!J278</f>
        <v>0</v>
      </c>
      <c r="I273" s="145">
        <f ca="1">'EO9904.1'!M278</f>
        <v>0</v>
      </c>
      <c r="K273" s="138">
        <f>IF($B273&lt;=EO9904.2!mthend,Inputs!K261,0)</f>
        <v>0</v>
      </c>
      <c r="L273" s="133">
        <f>IF($B273&lt;=EO9904.2!mthend,Inputs!L261,0)</f>
        <v>0</v>
      </c>
      <c r="M273" s="133">
        <f>IF($B273&lt;=EO9904.2!mthend,Inputs!M261,0)</f>
        <v>0</v>
      </c>
      <c r="N273" s="133">
        <f>IF($B273&lt;=EO9904.2!mthend,Inputs!N261,0)</f>
        <v>0</v>
      </c>
      <c r="O273" s="134">
        <v>0</v>
      </c>
      <c r="P273" s="134">
        <v>0</v>
      </c>
      <c r="Q273" s="134">
        <f ca="1">'EO9904.2'!M278-$Q$3</f>
        <v>-7.4999999999999997E-3</v>
      </c>
      <c r="S273" s="138">
        <f>IF($B273&lt;=EO9904.3!mthend,Inputs!S261,0)</f>
        <v>0</v>
      </c>
      <c r="T273">
        <f>IF($B273&lt;=EO9904.3!mthend,Inputs!T261,0)</f>
        <v>0</v>
      </c>
      <c r="U273">
        <f>IF($B273&lt;=EO9904.3!mthend,Inputs!U261,0)</f>
        <v>0</v>
      </c>
      <c r="V273" s="133">
        <f>IF($B273&lt;=EO9904.3!mthend,Inputs!V261,0)</f>
        <v>0</v>
      </c>
      <c r="W273" s="134">
        <f ca="1">'EO9904.3'!G278+$W$3</f>
        <v>6.0040000000000004</v>
      </c>
      <c r="X273" s="134">
        <f ca="1">'EO9904.3'!J278+$X$3</f>
        <v>1.4999999999999999E-2</v>
      </c>
      <c r="Y273" s="134">
        <v>0</v>
      </c>
      <c r="AA273" s="138">
        <f>IF($B273&lt;=EO9904.3!mthend,Inputs!AA261,0)</f>
        <v>0</v>
      </c>
      <c r="AB273">
        <f>IF($B273&lt;=EO9904.3!mthend,Inputs!AB261,0)</f>
        <v>0</v>
      </c>
      <c r="AC273">
        <f>IF($B273&lt;=EO9904.3!mthend,Inputs!AC261,0)</f>
        <v>0</v>
      </c>
      <c r="AD273" s="133">
        <f>IF($B273&lt;=EO9904.3!mthend,Inputs!AD261,0)</f>
        <v>0</v>
      </c>
      <c r="AE273" s="134">
        <f ca="1">'EO9904.M'!G278+$AE$3</f>
        <v>6.0040000000000004</v>
      </c>
      <c r="AF273" s="134">
        <f ca="1">'EO9904.M'!J278+$AF$3</f>
        <v>1.4999999999999999E-2</v>
      </c>
      <c r="AG273" s="134">
        <v>0</v>
      </c>
    </row>
    <row r="274" spans="2:33">
      <c r="B274" s="88">
        <f>'EO9904.1'!A279</f>
        <v>45139</v>
      </c>
      <c r="C274" s="138">
        <f>IF($B274&lt;=Summary!$D$10,Inputs!C262,0)</f>
        <v>0</v>
      </c>
      <c r="D274" s="135">
        <f>IF($B274&lt;=Summary!$D$10,Inputs!D262,0)</f>
        <v>0</v>
      </c>
      <c r="E274" s="136">
        <f>IF($B274&lt;=Summary!$D$10,Inputs!E262,0)</f>
        <v>0</v>
      </c>
      <c r="F274" s="136">
        <f>IF($B274&lt;=Summary!$D$10,Inputs!F262,0)</f>
        <v>0</v>
      </c>
      <c r="G274" s="145">
        <f ca="1">'EO9904.1'!G279</f>
        <v>5.9480000000000004</v>
      </c>
      <c r="H274" s="145">
        <f ca="1">'EO9904.1'!J279</f>
        <v>0</v>
      </c>
      <c r="I274" s="145">
        <f ca="1">'EO9904.1'!M279</f>
        <v>0</v>
      </c>
      <c r="K274" s="138">
        <f>IF($B274&lt;=EO9904.2!mthend,Inputs!K262,0)</f>
        <v>0</v>
      </c>
      <c r="L274" s="133">
        <f>IF($B274&lt;=EO9904.2!mthend,Inputs!L262,0)</f>
        <v>0</v>
      </c>
      <c r="M274" s="133">
        <f>IF($B274&lt;=EO9904.2!mthend,Inputs!M262,0)</f>
        <v>0</v>
      </c>
      <c r="N274" s="133">
        <f>IF($B274&lt;=EO9904.2!mthend,Inputs!N262,0)</f>
        <v>0</v>
      </c>
      <c r="O274" s="134">
        <v>0</v>
      </c>
      <c r="P274" s="134">
        <v>0</v>
      </c>
      <c r="Q274" s="134">
        <f ca="1">'EO9904.2'!M279-$Q$3</f>
        <v>-7.4999999999999997E-3</v>
      </c>
      <c r="S274" s="138">
        <f>IF($B274&lt;=EO9904.3!mthend,Inputs!S262,0)</f>
        <v>0</v>
      </c>
      <c r="T274">
        <f>IF($B274&lt;=EO9904.3!mthend,Inputs!T262,0)</f>
        <v>0</v>
      </c>
      <c r="U274">
        <f>IF($B274&lt;=EO9904.3!mthend,Inputs!U262,0)</f>
        <v>0</v>
      </c>
      <c r="V274" s="133">
        <f>IF($B274&lt;=EO9904.3!mthend,Inputs!V262,0)</f>
        <v>0</v>
      </c>
      <c r="W274" s="134">
        <f ca="1">'EO9904.3'!G279+$W$3</f>
        <v>6.0280000000000005</v>
      </c>
      <c r="X274" s="134">
        <f ca="1">'EO9904.3'!J279+$X$3</f>
        <v>1.4999999999999999E-2</v>
      </c>
      <c r="Y274" s="134">
        <v>0</v>
      </c>
      <c r="AA274" s="138">
        <f>IF($B274&lt;=EO9904.3!mthend,Inputs!AA262,0)</f>
        <v>0</v>
      </c>
      <c r="AB274">
        <f>IF($B274&lt;=EO9904.3!mthend,Inputs!AB262,0)</f>
        <v>0</v>
      </c>
      <c r="AC274">
        <f>IF($B274&lt;=EO9904.3!mthend,Inputs!AC262,0)</f>
        <v>0</v>
      </c>
      <c r="AD274" s="133">
        <f>IF($B274&lt;=EO9904.3!mthend,Inputs!AD262,0)</f>
        <v>0</v>
      </c>
      <c r="AE274" s="134">
        <f ca="1">'EO9904.M'!G279+$AE$3</f>
        <v>6.0280000000000005</v>
      </c>
      <c r="AF274" s="134">
        <f ca="1">'EO9904.M'!J279+$AF$3</f>
        <v>1.4999999999999999E-2</v>
      </c>
      <c r="AG274" s="134">
        <v>0</v>
      </c>
    </row>
    <row r="275" spans="2:33">
      <c r="B275" s="88">
        <f>'EO9904.1'!A280</f>
        <v>45170</v>
      </c>
      <c r="C275" s="138">
        <f>IF($B275&lt;=Summary!$D$10,Inputs!C263,0)</f>
        <v>0</v>
      </c>
      <c r="D275" s="135">
        <f>IF($B275&lt;=Summary!$D$10,Inputs!D263,0)</f>
        <v>0</v>
      </c>
      <c r="E275" s="136">
        <f>IF($B275&lt;=Summary!$D$10,Inputs!E263,0)</f>
        <v>0</v>
      </c>
      <c r="F275" s="136">
        <f>IF($B275&lt;=Summary!$D$10,Inputs!F263,0)</f>
        <v>0</v>
      </c>
      <c r="G275" s="145">
        <f ca="1">'EO9904.1'!G280</f>
        <v>5.9580000000000002</v>
      </c>
      <c r="H275" s="145">
        <f ca="1">'EO9904.1'!J280</f>
        <v>0</v>
      </c>
      <c r="I275" s="145">
        <f ca="1">'EO9904.1'!M280</f>
        <v>0</v>
      </c>
      <c r="K275" s="138">
        <f>IF($B275&lt;=EO9904.2!mthend,Inputs!K263,0)</f>
        <v>0</v>
      </c>
      <c r="L275" s="133">
        <f>IF($B275&lt;=EO9904.2!mthend,Inputs!L263,0)</f>
        <v>0</v>
      </c>
      <c r="M275" s="133">
        <f>IF($B275&lt;=EO9904.2!mthend,Inputs!M263,0)</f>
        <v>0</v>
      </c>
      <c r="N275" s="133">
        <f>IF($B275&lt;=EO9904.2!mthend,Inputs!N263,0)</f>
        <v>0</v>
      </c>
      <c r="O275" s="134">
        <v>0</v>
      </c>
      <c r="P275" s="134">
        <v>0</v>
      </c>
      <c r="Q275" s="134">
        <f ca="1">'EO9904.2'!M280-$Q$3</f>
        <v>-7.4999999999999997E-3</v>
      </c>
      <c r="S275" s="138">
        <f>IF($B275&lt;=EO9904.3!mthend,Inputs!S263,0)</f>
        <v>0</v>
      </c>
      <c r="T275">
        <f>IF($B275&lt;=EO9904.3!mthend,Inputs!T263,0)</f>
        <v>0</v>
      </c>
      <c r="U275">
        <f>IF($B275&lt;=EO9904.3!mthend,Inputs!U263,0)</f>
        <v>0</v>
      </c>
      <c r="V275" s="133">
        <f>IF($B275&lt;=EO9904.3!mthend,Inputs!V263,0)</f>
        <v>0</v>
      </c>
      <c r="W275" s="134">
        <f ca="1">'EO9904.3'!G280+$W$3</f>
        <v>6.0380000000000003</v>
      </c>
      <c r="X275" s="134">
        <f ca="1">'EO9904.3'!J280+$X$3</f>
        <v>1.4999999999999999E-2</v>
      </c>
      <c r="Y275" s="134">
        <v>0</v>
      </c>
      <c r="AA275" s="138">
        <f>IF($B275&lt;=EO9904.3!mthend,Inputs!AA263,0)</f>
        <v>0</v>
      </c>
      <c r="AB275">
        <f>IF($B275&lt;=EO9904.3!mthend,Inputs!AB263,0)</f>
        <v>0</v>
      </c>
      <c r="AC275">
        <f>IF($B275&lt;=EO9904.3!mthend,Inputs!AC263,0)</f>
        <v>0</v>
      </c>
      <c r="AD275" s="133">
        <f>IF($B275&lt;=EO9904.3!mthend,Inputs!AD263,0)</f>
        <v>0</v>
      </c>
      <c r="AE275" s="134">
        <f ca="1">'EO9904.M'!G280+$AE$3</f>
        <v>6.0380000000000003</v>
      </c>
      <c r="AF275" s="134">
        <f ca="1">'EO9904.M'!J280+$AF$3</f>
        <v>1.4999999999999999E-2</v>
      </c>
      <c r="AG275" s="134">
        <v>0</v>
      </c>
    </row>
    <row r="276" spans="2:33">
      <c r="B276" s="88">
        <f>'EO9904.1'!A281</f>
        <v>45200</v>
      </c>
      <c r="C276" s="138">
        <f>IF($B276&lt;=Summary!$D$10,Inputs!C264,0)</f>
        <v>0</v>
      </c>
      <c r="D276" s="135">
        <f>IF($B276&lt;=Summary!$D$10,Inputs!D264,0)</f>
        <v>0</v>
      </c>
      <c r="E276" s="136">
        <f>IF($B276&lt;=Summary!$D$10,Inputs!E264,0)</f>
        <v>0</v>
      </c>
      <c r="F276" s="136">
        <f>IF($B276&lt;=Summary!$D$10,Inputs!F264,0)</f>
        <v>0</v>
      </c>
      <c r="G276" s="145">
        <f ca="1">'EO9904.1'!G281</f>
        <v>5.9880000000000004</v>
      </c>
      <c r="H276" s="145">
        <f ca="1">'EO9904.1'!J281</f>
        <v>0</v>
      </c>
      <c r="I276" s="145">
        <f ca="1">'EO9904.1'!M281</f>
        <v>0</v>
      </c>
      <c r="K276" s="138">
        <f>IF($B276&lt;=EO9904.2!mthend,Inputs!K264,0)</f>
        <v>0</v>
      </c>
      <c r="L276" s="133">
        <f>IF($B276&lt;=EO9904.2!mthend,Inputs!L264,0)</f>
        <v>0</v>
      </c>
      <c r="M276" s="133">
        <f>IF($B276&lt;=EO9904.2!mthend,Inputs!M264,0)</f>
        <v>0</v>
      </c>
      <c r="N276" s="133">
        <f>IF($B276&lt;=EO9904.2!mthend,Inputs!N264,0)</f>
        <v>0</v>
      </c>
      <c r="O276" s="134">
        <v>0</v>
      </c>
      <c r="P276" s="134">
        <v>0</v>
      </c>
      <c r="Q276" s="134">
        <f ca="1">'EO9904.2'!M281-$Q$3</f>
        <v>-7.4999999999999997E-3</v>
      </c>
      <c r="S276" s="138">
        <f>IF($B276&lt;=EO9904.3!mthend,Inputs!S264,0)</f>
        <v>0</v>
      </c>
      <c r="T276">
        <f>IF($B276&lt;=EO9904.3!mthend,Inputs!T264,0)</f>
        <v>0</v>
      </c>
      <c r="U276">
        <f>IF($B276&lt;=EO9904.3!mthend,Inputs!U264,0)</f>
        <v>0</v>
      </c>
      <c r="V276" s="133">
        <f>IF($B276&lt;=EO9904.3!mthend,Inputs!V264,0)</f>
        <v>0</v>
      </c>
      <c r="W276" s="134">
        <f ca="1">'EO9904.3'!G281+$W$3</f>
        <v>6.0680000000000005</v>
      </c>
      <c r="X276" s="134">
        <f ca="1">'EO9904.3'!J281+$X$3</f>
        <v>1.4999999999999999E-2</v>
      </c>
      <c r="Y276" s="134">
        <v>0</v>
      </c>
      <c r="AA276" s="138">
        <f>IF($B276&lt;=EO9904.3!mthend,Inputs!AA264,0)</f>
        <v>0</v>
      </c>
      <c r="AB276">
        <f>IF($B276&lt;=EO9904.3!mthend,Inputs!AB264,0)</f>
        <v>0</v>
      </c>
      <c r="AC276">
        <f>IF($B276&lt;=EO9904.3!mthend,Inputs!AC264,0)</f>
        <v>0</v>
      </c>
      <c r="AD276" s="133">
        <f>IF($B276&lt;=EO9904.3!mthend,Inputs!AD264,0)</f>
        <v>0</v>
      </c>
      <c r="AE276" s="134">
        <f ca="1">'EO9904.M'!G281+$AE$3</f>
        <v>6.0680000000000005</v>
      </c>
      <c r="AF276" s="134">
        <f ca="1">'EO9904.M'!J281+$AF$3</f>
        <v>1.4999999999999999E-2</v>
      </c>
      <c r="AG276" s="134">
        <v>0</v>
      </c>
    </row>
    <row r="277" spans="2:33">
      <c r="B277" s="88">
        <f>'EO9904.1'!A282</f>
        <v>45231</v>
      </c>
      <c r="C277" s="138">
        <f>IF($B277&lt;=Summary!$D$10,Inputs!C265,0)</f>
        <v>0</v>
      </c>
      <c r="D277" s="135">
        <f>IF($B277&lt;=Summary!$D$10,Inputs!D265,0)</f>
        <v>0</v>
      </c>
      <c r="E277" s="136">
        <f>IF($B277&lt;=Summary!$D$10,Inputs!E265,0)</f>
        <v>0</v>
      </c>
      <c r="F277" s="136">
        <f>IF($B277&lt;=Summary!$D$10,Inputs!F265,0)</f>
        <v>0</v>
      </c>
      <c r="G277" s="145">
        <f ca="1">'EO9904.1'!G282</f>
        <v>6.1280000000000001</v>
      </c>
      <c r="H277" s="145">
        <f ca="1">'EO9904.1'!J282</f>
        <v>0</v>
      </c>
      <c r="I277" s="145">
        <f ca="1">'EO9904.1'!M282</f>
        <v>0</v>
      </c>
      <c r="K277" s="138">
        <f>IF($B277&lt;=EO9904.2!mthend,Inputs!K265,0)</f>
        <v>0</v>
      </c>
      <c r="L277" s="133">
        <f>IF($B277&lt;=EO9904.2!mthend,Inputs!L265,0)</f>
        <v>0</v>
      </c>
      <c r="M277" s="133">
        <f>IF($B277&lt;=EO9904.2!mthend,Inputs!M265,0)</f>
        <v>0</v>
      </c>
      <c r="N277" s="133">
        <f>IF($B277&lt;=EO9904.2!mthend,Inputs!N265,0)</f>
        <v>0</v>
      </c>
      <c r="O277" s="134">
        <v>0</v>
      </c>
      <c r="P277" s="134">
        <v>0</v>
      </c>
      <c r="Q277" s="134">
        <f ca="1">'EO9904.2'!M282-$Q$3</f>
        <v>-7.4999999999999997E-3</v>
      </c>
      <c r="S277" s="138">
        <f>IF($B277&lt;=EO9904.3!mthend,Inputs!S265,0)</f>
        <v>0</v>
      </c>
      <c r="T277">
        <f>IF($B277&lt;=EO9904.3!mthend,Inputs!T265,0)</f>
        <v>0</v>
      </c>
      <c r="U277">
        <f>IF($B277&lt;=EO9904.3!mthend,Inputs!U265,0)</f>
        <v>0</v>
      </c>
      <c r="V277" s="133">
        <f>IF($B277&lt;=EO9904.3!mthend,Inputs!V265,0)</f>
        <v>0</v>
      </c>
      <c r="W277" s="134">
        <f ca="1">'EO9904.3'!G282+$W$3</f>
        <v>6.2080000000000002</v>
      </c>
      <c r="X277" s="134">
        <f ca="1">'EO9904.3'!J282+$X$3</f>
        <v>1.4999999999999999E-2</v>
      </c>
      <c r="Y277" s="134">
        <v>0</v>
      </c>
      <c r="AA277" s="138">
        <f>IF($B277&lt;=EO9904.3!mthend,Inputs!AA265,0)</f>
        <v>0</v>
      </c>
      <c r="AB277">
        <f>IF($B277&lt;=EO9904.3!mthend,Inputs!AB265,0)</f>
        <v>0</v>
      </c>
      <c r="AC277">
        <f>IF($B277&lt;=EO9904.3!mthend,Inputs!AC265,0)</f>
        <v>0</v>
      </c>
      <c r="AD277" s="133">
        <f>IF($B277&lt;=EO9904.3!mthend,Inputs!AD265,0)</f>
        <v>0</v>
      </c>
      <c r="AE277" s="134">
        <f ca="1">'EO9904.M'!G282+$AE$3</f>
        <v>6.2080000000000002</v>
      </c>
      <c r="AF277" s="134">
        <f ca="1">'EO9904.M'!J282+$AF$3</f>
        <v>1.4999999999999999E-2</v>
      </c>
      <c r="AG277" s="134">
        <v>0</v>
      </c>
    </row>
    <row r="278" spans="2:33">
      <c r="B278" s="88">
        <f>'EO9904.1'!A283</f>
        <v>45261</v>
      </c>
      <c r="C278" s="138">
        <f>IF($B278&lt;=Summary!$D$10,Inputs!C266,0)</f>
        <v>0</v>
      </c>
      <c r="D278" s="135">
        <f>IF($B278&lt;=Summary!$D$10,Inputs!D266,0)</f>
        <v>0</v>
      </c>
      <c r="E278" s="136">
        <f>IF($B278&lt;=Summary!$D$10,Inputs!E266,0)</f>
        <v>0</v>
      </c>
      <c r="F278" s="136">
        <f>IF($B278&lt;=Summary!$D$10,Inputs!F266,0)</f>
        <v>0</v>
      </c>
      <c r="G278" s="145">
        <f ca="1">'EO9904.1'!G283</f>
        <v>6.2680000000000007</v>
      </c>
      <c r="H278" s="145">
        <f ca="1">'EO9904.1'!J283</f>
        <v>0</v>
      </c>
      <c r="I278" s="145">
        <f ca="1">'EO9904.1'!M283</f>
        <v>0</v>
      </c>
      <c r="K278" s="138">
        <f>IF($B278&lt;=EO9904.2!mthend,Inputs!K266,0)</f>
        <v>0</v>
      </c>
      <c r="L278" s="133">
        <f>IF($B278&lt;=EO9904.2!mthend,Inputs!L266,0)</f>
        <v>0</v>
      </c>
      <c r="M278" s="133">
        <f>IF($B278&lt;=EO9904.2!mthend,Inputs!M266,0)</f>
        <v>0</v>
      </c>
      <c r="N278" s="133">
        <f>IF($B278&lt;=EO9904.2!mthend,Inputs!N266,0)</f>
        <v>0</v>
      </c>
      <c r="O278" s="134">
        <v>0</v>
      </c>
      <c r="P278" s="134">
        <v>0</v>
      </c>
      <c r="Q278" s="134">
        <f ca="1">'EO9904.2'!M283-$Q$3</f>
        <v>-7.4999999999999997E-3</v>
      </c>
      <c r="S278" s="138">
        <f>IF($B278&lt;=EO9904.3!mthend,Inputs!S266,0)</f>
        <v>0</v>
      </c>
      <c r="T278">
        <f>IF($B278&lt;=EO9904.3!mthend,Inputs!T266,0)</f>
        <v>0</v>
      </c>
      <c r="U278">
        <f>IF($B278&lt;=EO9904.3!mthend,Inputs!U266,0)</f>
        <v>0</v>
      </c>
      <c r="V278" s="133">
        <f>IF($B278&lt;=EO9904.3!mthend,Inputs!V266,0)</f>
        <v>0</v>
      </c>
      <c r="W278" s="134">
        <f ca="1">'EO9904.3'!G283+$W$3</f>
        <v>6.3480000000000008</v>
      </c>
      <c r="X278" s="134">
        <f ca="1">'EO9904.3'!J283+$X$3</f>
        <v>1.4999999999999999E-2</v>
      </c>
      <c r="Y278" s="134">
        <v>0</v>
      </c>
      <c r="AA278" s="138">
        <f>IF($B278&lt;=EO9904.3!mthend,Inputs!AA266,0)</f>
        <v>0</v>
      </c>
      <c r="AB278">
        <f>IF($B278&lt;=EO9904.3!mthend,Inputs!AB266,0)</f>
        <v>0</v>
      </c>
      <c r="AC278">
        <f>IF($B278&lt;=EO9904.3!mthend,Inputs!AC266,0)</f>
        <v>0</v>
      </c>
      <c r="AD278" s="133">
        <f>IF($B278&lt;=EO9904.3!mthend,Inputs!AD266,0)</f>
        <v>0</v>
      </c>
      <c r="AE278" s="134">
        <f ca="1">'EO9904.M'!G283+$AE$3</f>
        <v>6.3480000000000008</v>
      </c>
      <c r="AF278" s="134">
        <f ca="1">'EO9904.M'!J283+$AF$3</f>
        <v>1.4999999999999999E-2</v>
      </c>
      <c r="AG278" s="134">
        <v>0</v>
      </c>
    </row>
    <row r="279" spans="2:33">
      <c r="B279" s="88">
        <f>'EO9904.1'!A284</f>
        <v>45292</v>
      </c>
      <c r="C279" s="138">
        <f>IF($B279&lt;=Summary!$D$10,Inputs!C267,0)</f>
        <v>0</v>
      </c>
      <c r="D279" s="135">
        <f>IF($B279&lt;=Summary!$D$10,Inputs!D267,0)</f>
        <v>0</v>
      </c>
      <c r="E279" s="136">
        <f>IF($B279&lt;=Summary!$D$10,Inputs!E267,0)</f>
        <v>0</v>
      </c>
      <c r="F279" s="136">
        <f>IF($B279&lt;=Summary!$D$10,Inputs!F267,0)</f>
        <v>0</v>
      </c>
      <c r="G279" s="145">
        <f ca="1">'EO9904.1'!G284</f>
        <v>6.3730000000000002</v>
      </c>
      <c r="H279" s="145">
        <f ca="1">'EO9904.1'!J284</f>
        <v>0</v>
      </c>
      <c r="I279" s="145">
        <f ca="1">'EO9904.1'!M284</f>
        <v>0</v>
      </c>
      <c r="K279" s="138">
        <f>IF($B279&lt;=EO9904.2!mthend,Inputs!K267,0)</f>
        <v>0</v>
      </c>
      <c r="L279" s="133">
        <f>IF($B279&lt;=EO9904.2!mthend,Inputs!L267,0)</f>
        <v>0</v>
      </c>
      <c r="M279" s="133">
        <f>IF($B279&lt;=EO9904.2!mthend,Inputs!M267,0)</f>
        <v>0</v>
      </c>
      <c r="N279" s="133">
        <f>IF($B279&lt;=EO9904.2!mthend,Inputs!N267,0)</f>
        <v>0</v>
      </c>
      <c r="O279" s="134">
        <v>0</v>
      </c>
      <c r="P279" s="134">
        <v>0</v>
      </c>
      <c r="Q279" s="134">
        <f ca="1">'EO9904.2'!M284-$Q$3</f>
        <v>-7.4999999999999997E-3</v>
      </c>
      <c r="S279" s="138">
        <f>IF($B279&lt;=EO9904.3!mthend,Inputs!S267,0)</f>
        <v>0</v>
      </c>
      <c r="T279">
        <f>IF($B279&lt;=EO9904.3!mthend,Inputs!T267,0)</f>
        <v>0</v>
      </c>
      <c r="U279">
        <f>IF($B279&lt;=EO9904.3!mthend,Inputs!U267,0)</f>
        <v>0</v>
      </c>
      <c r="V279" s="133">
        <f>IF($B279&lt;=EO9904.3!mthend,Inputs!V267,0)</f>
        <v>0</v>
      </c>
      <c r="W279" s="134">
        <f ca="1">'EO9904.3'!G284+$W$3</f>
        <v>6.4530000000000003</v>
      </c>
      <c r="X279" s="134">
        <f ca="1">'EO9904.3'!J284+$X$3</f>
        <v>1.4999999999999999E-2</v>
      </c>
      <c r="Y279" s="134">
        <v>0</v>
      </c>
      <c r="AA279" s="138">
        <f>IF($B279&lt;=EO9904.3!mthend,Inputs!AA267,0)</f>
        <v>0</v>
      </c>
      <c r="AB279">
        <f>IF($B279&lt;=EO9904.3!mthend,Inputs!AB267,0)</f>
        <v>0</v>
      </c>
      <c r="AC279">
        <f>IF($B279&lt;=EO9904.3!mthend,Inputs!AC267,0)</f>
        <v>0</v>
      </c>
      <c r="AD279" s="133">
        <f>IF($B279&lt;=EO9904.3!mthend,Inputs!AD267,0)</f>
        <v>0</v>
      </c>
      <c r="AE279" s="134">
        <f ca="1">'EO9904.M'!G284+$AE$3</f>
        <v>6.4530000000000003</v>
      </c>
      <c r="AF279" s="134">
        <f ca="1">'EO9904.M'!J284+$AF$3</f>
        <v>1.4999999999999999E-2</v>
      </c>
      <c r="AG279" s="134">
        <v>0</v>
      </c>
    </row>
    <row r="280" spans="2:33">
      <c r="B280" s="88">
        <f>'EO9904.1'!A285</f>
        <v>45323</v>
      </c>
      <c r="C280" s="138">
        <f>IF($B280&lt;=Summary!$D$10,Inputs!C268,0)</f>
        <v>0</v>
      </c>
      <c r="D280" s="135">
        <f>IF($B280&lt;=Summary!$D$10,Inputs!D268,0)</f>
        <v>0</v>
      </c>
      <c r="E280" s="136">
        <f>IF($B280&lt;=Summary!$D$10,Inputs!E268,0)</f>
        <v>0</v>
      </c>
      <c r="F280" s="136">
        <f>IF($B280&lt;=Summary!$D$10,Inputs!F268,0)</f>
        <v>0</v>
      </c>
      <c r="G280" s="145">
        <f ca="1">'EO9904.1'!G285</f>
        <v>6.2530000000000001</v>
      </c>
      <c r="H280" s="145">
        <f ca="1">'EO9904.1'!J285</f>
        <v>0</v>
      </c>
      <c r="I280" s="145">
        <f ca="1">'EO9904.1'!M285</f>
        <v>0</v>
      </c>
      <c r="K280" s="138">
        <f>IF($B280&lt;=EO9904.2!mthend,Inputs!K268,0)</f>
        <v>0</v>
      </c>
      <c r="L280" s="133">
        <f>IF($B280&lt;=EO9904.2!mthend,Inputs!L268,0)</f>
        <v>0</v>
      </c>
      <c r="M280" s="133">
        <f>IF($B280&lt;=EO9904.2!mthend,Inputs!M268,0)</f>
        <v>0</v>
      </c>
      <c r="N280" s="133">
        <f>IF($B280&lt;=EO9904.2!mthend,Inputs!N268,0)</f>
        <v>0</v>
      </c>
      <c r="O280" s="134">
        <v>0</v>
      </c>
      <c r="P280" s="134">
        <v>0</v>
      </c>
      <c r="Q280" s="134">
        <f ca="1">'EO9904.2'!M285-$Q$3</f>
        <v>-7.4999999999999997E-3</v>
      </c>
      <c r="S280" s="138">
        <f>IF($B280&lt;=EO9904.3!mthend,Inputs!S268,0)</f>
        <v>0</v>
      </c>
      <c r="T280">
        <f>IF($B280&lt;=EO9904.3!mthend,Inputs!T268,0)</f>
        <v>0</v>
      </c>
      <c r="U280">
        <f>IF($B280&lt;=EO9904.3!mthend,Inputs!U268,0)</f>
        <v>0</v>
      </c>
      <c r="V280" s="133">
        <f>IF($B280&lt;=EO9904.3!mthend,Inputs!V268,0)</f>
        <v>0</v>
      </c>
      <c r="W280" s="134">
        <f ca="1">'EO9904.3'!G285+$W$3</f>
        <v>6.3330000000000002</v>
      </c>
      <c r="X280" s="134">
        <f ca="1">'EO9904.3'!J285+$X$3</f>
        <v>1.4999999999999999E-2</v>
      </c>
      <c r="Y280" s="134">
        <v>0</v>
      </c>
      <c r="AA280" s="138">
        <f>IF($B280&lt;=EO9904.3!mthend,Inputs!AA268,0)</f>
        <v>0</v>
      </c>
      <c r="AB280">
        <f>IF($B280&lt;=EO9904.3!mthend,Inputs!AB268,0)</f>
        <v>0</v>
      </c>
      <c r="AC280">
        <f>IF($B280&lt;=EO9904.3!mthend,Inputs!AC268,0)</f>
        <v>0</v>
      </c>
      <c r="AD280" s="133">
        <f>IF($B280&lt;=EO9904.3!mthend,Inputs!AD268,0)</f>
        <v>0</v>
      </c>
      <c r="AE280" s="134">
        <f ca="1">'EO9904.M'!G285+$AE$3</f>
        <v>6.3330000000000002</v>
      </c>
      <c r="AF280" s="134">
        <f ca="1">'EO9904.M'!J285+$AF$3</f>
        <v>1.4999999999999999E-2</v>
      </c>
      <c r="AG280" s="134">
        <v>0</v>
      </c>
    </row>
    <row r="281" spans="2:33">
      <c r="B281" s="88">
        <f>'EO9904.1'!A286</f>
        <v>45352</v>
      </c>
      <c r="C281" s="138">
        <f>IF($B281&lt;=Summary!$D$10,Inputs!C269,0)</f>
        <v>0</v>
      </c>
      <c r="D281" s="135">
        <f>IF($B281&lt;=Summary!$D$10,Inputs!D269,0)</f>
        <v>0</v>
      </c>
      <c r="E281" s="136">
        <f>IF($B281&lt;=Summary!$D$10,Inputs!E269,0)</f>
        <v>0</v>
      </c>
      <c r="F281" s="136">
        <f>IF($B281&lt;=Summary!$D$10,Inputs!F269,0)</f>
        <v>0</v>
      </c>
      <c r="G281" s="145">
        <f ca="1">'EO9904.1'!G286</f>
        <v>6.1280000000000001</v>
      </c>
      <c r="H281" s="145">
        <f ca="1">'EO9904.1'!J286</f>
        <v>0</v>
      </c>
      <c r="I281" s="145">
        <f ca="1">'EO9904.1'!M286</f>
        <v>0</v>
      </c>
      <c r="K281" s="138">
        <f>IF($B281&lt;=EO9904.2!mthend,Inputs!K269,0)</f>
        <v>0</v>
      </c>
      <c r="L281" s="133">
        <f>IF($B281&lt;=EO9904.2!mthend,Inputs!L269,0)</f>
        <v>0</v>
      </c>
      <c r="M281" s="133">
        <f>IF($B281&lt;=EO9904.2!mthend,Inputs!M269,0)</f>
        <v>0</v>
      </c>
      <c r="N281" s="133">
        <f>IF($B281&lt;=EO9904.2!mthend,Inputs!N269,0)</f>
        <v>0</v>
      </c>
      <c r="O281" s="134">
        <v>0</v>
      </c>
      <c r="P281" s="134">
        <v>0</v>
      </c>
      <c r="Q281" s="134">
        <f ca="1">'EO9904.2'!M286-$Q$3</f>
        <v>-7.4999999999999997E-3</v>
      </c>
      <c r="S281" s="138">
        <f>IF($B281&lt;=EO9904.3!mthend,Inputs!S269,0)</f>
        <v>0</v>
      </c>
      <c r="T281">
        <f>IF($B281&lt;=EO9904.3!mthend,Inputs!T269,0)</f>
        <v>0</v>
      </c>
      <c r="U281">
        <f>IF($B281&lt;=EO9904.3!mthend,Inputs!U269,0)</f>
        <v>0</v>
      </c>
      <c r="V281" s="133">
        <f>IF($B281&lt;=EO9904.3!mthend,Inputs!V269,0)</f>
        <v>0</v>
      </c>
      <c r="W281" s="134">
        <f ca="1">'EO9904.3'!G286+$W$3</f>
        <v>6.2080000000000002</v>
      </c>
      <c r="X281" s="134">
        <f ca="1">'EO9904.3'!J286+$X$3</f>
        <v>1.4999999999999999E-2</v>
      </c>
      <c r="Y281" s="134">
        <v>0</v>
      </c>
      <c r="AA281" s="138">
        <f>IF($B281&lt;=EO9904.3!mthend,Inputs!AA269,0)</f>
        <v>0</v>
      </c>
      <c r="AB281">
        <f>IF($B281&lt;=EO9904.3!mthend,Inputs!AB269,0)</f>
        <v>0</v>
      </c>
      <c r="AC281">
        <f>IF($B281&lt;=EO9904.3!mthend,Inputs!AC269,0)</f>
        <v>0</v>
      </c>
      <c r="AD281" s="133">
        <f>IF($B281&lt;=EO9904.3!mthend,Inputs!AD269,0)</f>
        <v>0</v>
      </c>
      <c r="AE281" s="134">
        <f ca="1">'EO9904.M'!G286+$AE$3</f>
        <v>6.2080000000000002</v>
      </c>
      <c r="AF281" s="134">
        <f ca="1">'EO9904.M'!J286+$AF$3</f>
        <v>1.4999999999999999E-2</v>
      </c>
      <c r="AG281" s="134">
        <v>0</v>
      </c>
    </row>
    <row r="282" spans="2:33">
      <c r="B282" s="88">
        <f>'EO9904.1'!A287</f>
        <v>45383</v>
      </c>
      <c r="C282" s="138">
        <f>IF($B282&lt;=Summary!$D$10,Inputs!C270,0)</f>
        <v>0</v>
      </c>
      <c r="D282" s="135">
        <f>IF($B282&lt;=Summary!$D$10,Inputs!D270,0)</f>
        <v>0</v>
      </c>
      <c r="E282" s="136">
        <f>IF($B282&lt;=Summary!$D$10,Inputs!E270,0)</f>
        <v>0</v>
      </c>
      <c r="F282" s="136">
        <f>IF($B282&lt;=Summary!$D$10,Inputs!F270,0)</f>
        <v>0</v>
      </c>
      <c r="G282" s="145">
        <f ca="1">'EO9904.1'!G287</f>
        <v>5.9980000000000002</v>
      </c>
      <c r="H282" s="145">
        <f ca="1">'EO9904.1'!J287</f>
        <v>0</v>
      </c>
      <c r="I282" s="145">
        <f ca="1">'EO9904.1'!M287</f>
        <v>0</v>
      </c>
      <c r="K282" s="138">
        <f>IF($B282&lt;=EO9904.2!mthend,Inputs!K270,0)</f>
        <v>0</v>
      </c>
      <c r="L282" s="133">
        <f>IF($B282&lt;=EO9904.2!mthend,Inputs!L270,0)</f>
        <v>0</v>
      </c>
      <c r="M282" s="133">
        <f>IF($B282&lt;=EO9904.2!mthend,Inputs!M270,0)</f>
        <v>0</v>
      </c>
      <c r="N282" s="133">
        <f>IF($B282&lt;=EO9904.2!mthend,Inputs!N270,0)</f>
        <v>0</v>
      </c>
      <c r="O282" s="134">
        <v>0</v>
      </c>
      <c r="P282" s="134">
        <v>0</v>
      </c>
      <c r="Q282" s="134">
        <f ca="1">'EO9904.2'!M287-$Q$3</f>
        <v>-7.4999999999999997E-3</v>
      </c>
      <c r="S282" s="138">
        <f>IF($B282&lt;=EO9904.3!mthend,Inputs!S270,0)</f>
        <v>0</v>
      </c>
      <c r="T282">
        <f>IF($B282&lt;=EO9904.3!mthend,Inputs!T270,0)</f>
        <v>0</v>
      </c>
      <c r="U282">
        <f>IF($B282&lt;=EO9904.3!mthend,Inputs!U270,0)</f>
        <v>0</v>
      </c>
      <c r="V282" s="133">
        <f>IF($B282&lt;=EO9904.3!mthend,Inputs!V270,0)</f>
        <v>0</v>
      </c>
      <c r="W282" s="134">
        <f ca="1">'EO9904.3'!G287+$W$3</f>
        <v>6.0780000000000003</v>
      </c>
      <c r="X282" s="134">
        <f ca="1">'EO9904.3'!J287+$X$3</f>
        <v>1.4999999999999999E-2</v>
      </c>
      <c r="Y282" s="134">
        <v>0</v>
      </c>
      <c r="AA282" s="138">
        <f>IF($B282&lt;=EO9904.3!mthend,Inputs!AA270,0)</f>
        <v>0</v>
      </c>
      <c r="AB282">
        <f>IF($B282&lt;=EO9904.3!mthend,Inputs!AB270,0)</f>
        <v>0</v>
      </c>
      <c r="AC282">
        <f>IF($B282&lt;=EO9904.3!mthend,Inputs!AC270,0)</f>
        <v>0</v>
      </c>
      <c r="AD282" s="133">
        <f>IF($B282&lt;=EO9904.3!mthend,Inputs!AD270,0)</f>
        <v>0</v>
      </c>
      <c r="AE282" s="134">
        <f ca="1">'EO9904.M'!G287+$AE$3</f>
        <v>6.0780000000000003</v>
      </c>
      <c r="AF282" s="134">
        <f ca="1">'EO9904.M'!J287+$AF$3</f>
        <v>1.4999999999999999E-2</v>
      </c>
      <c r="AG282" s="134">
        <v>0</v>
      </c>
    </row>
    <row r="283" spans="2:33">
      <c r="B283" s="88">
        <f>'EO9904.1'!A288</f>
        <v>45413</v>
      </c>
      <c r="C283" s="138">
        <f>IF($B283&lt;=Summary!$D$10,Inputs!C271,0)</f>
        <v>0</v>
      </c>
      <c r="D283" s="135">
        <f>IF($B283&lt;=Summary!$D$10,Inputs!D271,0)</f>
        <v>0</v>
      </c>
      <c r="E283" s="136">
        <f>IF($B283&lt;=Summary!$D$10,Inputs!E271,0)</f>
        <v>0</v>
      </c>
      <c r="F283" s="136">
        <f>IF($B283&lt;=Summary!$D$10,Inputs!F271,0)</f>
        <v>0</v>
      </c>
      <c r="G283" s="145">
        <f ca="1">'EO9904.1'!G288</f>
        <v>5.9880000000000004</v>
      </c>
      <c r="H283" s="145">
        <f ca="1">'EO9904.1'!J288</f>
        <v>0</v>
      </c>
      <c r="I283" s="145">
        <f ca="1">'EO9904.1'!M288</f>
        <v>0</v>
      </c>
      <c r="K283" s="138">
        <f>IF($B283&lt;=EO9904.2!mthend,Inputs!K271,0)</f>
        <v>0</v>
      </c>
      <c r="L283" s="133">
        <f>IF($B283&lt;=EO9904.2!mthend,Inputs!L271,0)</f>
        <v>0</v>
      </c>
      <c r="M283" s="133">
        <f>IF($B283&lt;=EO9904.2!mthend,Inputs!M271,0)</f>
        <v>0</v>
      </c>
      <c r="N283" s="133">
        <f>IF($B283&lt;=EO9904.2!mthend,Inputs!N271,0)</f>
        <v>0</v>
      </c>
      <c r="O283" s="134">
        <v>0</v>
      </c>
      <c r="P283" s="134">
        <v>0</v>
      </c>
      <c r="Q283" s="134">
        <f ca="1">'EO9904.2'!M288-$Q$3</f>
        <v>-7.4999999999999997E-3</v>
      </c>
      <c r="S283" s="138">
        <f>IF($B283&lt;=EO9904.3!mthend,Inputs!S271,0)</f>
        <v>0</v>
      </c>
      <c r="T283">
        <f>IF($B283&lt;=EO9904.3!mthend,Inputs!T271,0)</f>
        <v>0</v>
      </c>
      <c r="U283">
        <f>IF($B283&lt;=EO9904.3!mthend,Inputs!U271,0)</f>
        <v>0</v>
      </c>
      <c r="V283" s="133">
        <f>IF($B283&lt;=EO9904.3!mthend,Inputs!V271,0)</f>
        <v>0</v>
      </c>
      <c r="W283" s="134">
        <f ca="1">'EO9904.3'!G288+$W$3</f>
        <v>6.0680000000000005</v>
      </c>
      <c r="X283" s="134">
        <f ca="1">'EO9904.3'!J288+$X$3</f>
        <v>1.4999999999999999E-2</v>
      </c>
      <c r="Y283" s="134">
        <v>0</v>
      </c>
      <c r="AA283" s="138">
        <f>IF($B283&lt;=EO9904.3!mthend,Inputs!AA271,0)</f>
        <v>0</v>
      </c>
      <c r="AB283">
        <f>IF($B283&lt;=EO9904.3!mthend,Inputs!AB271,0)</f>
        <v>0</v>
      </c>
      <c r="AC283">
        <f>IF($B283&lt;=EO9904.3!mthend,Inputs!AC271,0)</f>
        <v>0</v>
      </c>
      <c r="AD283" s="133">
        <f>IF($B283&lt;=EO9904.3!mthend,Inputs!AD271,0)</f>
        <v>0</v>
      </c>
      <c r="AE283" s="134">
        <f ca="1">'EO9904.M'!G288+$AE$3</f>
        <v>6.0680000000000005</v>
      </c>
      <c r="AF283" s="134">
        <f ca="1">'EO9904.M'!J288+$AF$3</f>
        <v>1.4999999999999999E-2</v>
      </c>
      <c r="AG283" s="134">
        <v>0</v>
      </c>
    </row>
    <row r="284" spans="2:33">
      <c r="B284" s="88">
        <f>'EO9904.1'!A289</f>
        <v>45444</v>
      </c>
      <c r="C284" s="138">
        <f>IF($B284&lt;=Summary!$D$10,Inputs!C272,0)</f>
        <v>0</v>
      </c>
      <c r="D284" s="135">
        <f>IF($B284&lt;=Summary!$D$10,Inputs!D272,0)</f>
        <v>0</v>
      </c>
      <c r="E284" s="136">
        <f>IF($B284&lt;=Summary!$D$10,Inputs!E272,0)</f>
        <v>0</v>
      </c>
      <c r="F284" s="136">
        <f>IF($B284&lt;=Summary!$D$10,Inputs!F272,0)</f>
        <v>0</v>
      </c>
      <c r="G284" s="145">
        <f ca="1">'EO9904.1'!G289</f>
        <v>6.008</v>
      </c>
      <c r="H284" s="145">
        <f ca="1">'EO9904.1'!J289</f>
        <v>0</v>
      </c>
      <c r="I284" s="145">
        <f ca="1">'EO9904.1'!M289</f>
        <v>0</v>
      </c>
      <c r="K284" s="138">
        <f>IF($B284&lt;=EO9904.2!mthend,Inputs!K272,0)</f>
        <v>0</v>
      </c>
      <c r="L284" s="133">
        <f>IF($B284&lt;=EO9904.2!mthend,Inputs!L272,0)</f>
        <v>0</v>
      </c>
      <c r="M284" s="133">
        <f>IF($B284&lt;=EO9904.2!mthend,Inputs!M272,0)</f>
        <v>0</v>
      </c>
      <c r="N284" s="133">
        <f>IF($B284&lt;=EO9904.2!mthend,Inputs!N272,0)</f>
        <v>0</v>
      </c>
      <c r="O284" s="134">
        <v>0</v>
      </c>
      <c r="P284" s="134">
        <v>0</v>
      </c>
      <c r="Q284" s="134">
        <f ca="1">'EO9904.2'!M289-$Q$3</f>
        <v>-7.4999999999999997E-3</v>
      </c>
      <c r="S284" s="138">
        <f>IF($B284&lt;=EO9904.3!mthend,Inputs!S272,0)</f>
        <v>0</v>
      </c>
      <c r="T284">
        <f>IF($B284&lt;=EO9904.3!mthend,Inputs!T272,0)</f>
        <v>0</v>
      </c>
      <c r="U284">
        <f>IF($B284&lt;=EO9904.3!mthend,Inputs!U272,0)</f>
        <v>0</v>
      </c>
      <c r="V284" s="133">
        <f>IF($B284&lt;=EO9904.3!mthend,Inputs!V272,0)</f>
        <v>0</v>
      </c>
      <c r="W284" s="134">
        <f ca="1">'EO9904.3'!G289+$W$3</f>
        <v>6.0880000000000001</v>
      </c>
      <c r="X284" s="134">
        <f ca="1">'EO9904.3'!J289+$X$3</f>
        <v>1.4999999999999999E-2</v>
      </c>
      <c r="Y284" s="134">
        <v>0</v>
      </c>
      <c r="AA284" s="138">
        <f>IF($B284&lt;=EO9904.3!mthend,Inputs!AA272,0)</f>
        <v>0</v>
      </c>
      <c r="AB284">
        <f>IF($B284&lt;=EO9904.3!mthend,Inputs!AB272,0)</f>
        <v>0</v>
      </c>
      <c r="AC284">
        <f>IF($B284&lt;=EO9904.3!mthend,Inputs!AC272,0)</f>
        <v>0</v>
      </c>
      <c r="AD284" s="133">
        <f>IF($B284&lt;=EO9904.3!mthend,Inputs!AD272,0)</f>
        <v>0</v>
      </c>
      <c r="AE284" s="134">
        <f ca="1">'EO9904.M'!G289+$AE$3</f>
        <v>6.0880000000000001</v>
      </c>
      <c r="AF284" s="134">
        <f ca="1">'EO9904.M'!J289+$AF$3</f>
        <v>1.4999999999999999E-2</v>
      </c>
      <c r="AG284" s="134">
        <v>0</v>
      </c>
    </row>
    <row r="285" spans="2:33">
      <c r="B285" s="88">
        <f>'EO9904.1'!A290</f>
        <v>45474</v>
      </c>
      <c r="C285" s="138">
        <f>IF($B285&lt;=Summary!$D$10,Inputs!C273,0)</f>
        <v>0</v>
      </c>
      <c r="D285" s="135">
        <f>IF($B285&lt;=Summary!$D$10,Inputs!D273,0)</f>
        <v>0</v>
      </c>
      <c r="E285" s="136">
        <f>IF($B285&lt;=Summary!$D$10,Inputs!E273,0)</f>
        <v>0</v>
      </c>
      <c r="F285" s="136">
        <f>IF($B285&lt;=Summary!$D$10,Inputs!F273,0)</f>
        <v>0</v>
      </c>
      <c r="G285" s="145">
        <f ca="1">'EO9904.1'!G290</f>
        <v>6.0289999999999999</v>
      </c>
      <c r="H285" s="145">
        <f ca="1">'EO9904.1'!J290</f>
        <v>0</v>
      </c>
      <c r="I285" s="145">
        <f ca="1">'EO9904.1'!M290</f>
        <v>0</v>
      </c>
      <c r="K285" s="138">
        <f>IF($B285&lt;=EO9904.2!mthend,Inputs!K273,0)</f>
        <v>0</v>
      </c>
      <c r="L285" s="133">
        <f>IF($B285&lt;=EO9904.2!mthend,Inputs!L273,0)</f>
        <v>0</v>
      </c>
      <c r="M285" s="133">
        <f>IF($B285&lt;=EO9904.2!mthend,Inputs!M273,0)</f>
        <v>0</v>
      </c>
      <c r="N285" s="133">
        <f>IF($B285&lt;=EO9904.2!mthend,Inputs!N273,0)</f>
        <v>0</v>
      </c>
      <c r="O285" s="134">
        <v>0</v>
      </c>
      <c r="P285" s="134">
        <v>0</v>
      </c>
      <c r="Q285" s="134">
        <f ca="1">'EO9904.2'!M290-$Q$3</f>
        <v>-7.4999999999999997E-3</v>
      </c>
      <c r="S285" s="138">
        <f>IF($B285&lt;=EO9904.3!mthend,Inputs!S273,0)</f>
        <v>0</v>
      </c>
      <c r="T285">
        <f>IF($B285&lt;=EO9904.3!mthend,Inputs!T273,0)</f>
        <v>0</v>
      </c>
      <c r="U285">
        <f>IF($B285&lt;=EO9904.3!mthend,Inputs!U273,0)</f>
        <v>0</v>
      </c>
      <c r="V285" s="133">
        <f>IF($B285&lt;=EO9904.3!mthend,Inputs!V273,0)</f>
        <v>0</v>
      </c>
      <c r="W285" s="134">
        <f ca="1">'EO9904.3'!G290+$W$3</f>
        <v>6.109</v>
      </c>
      <c r="X285" s="134">
        <f ca="1">'EO9904.3'!J290+$X$3</f>
        <v>1.4999999999999999E-2</v>
      </c>
      <c r="Y285" s="134">
        <v>0</v>
      </c>
      <c r="AA285" s="138">
        <f>IF($B285&lt;=EO9904.3!mthend,Inputs!AA273,0)</f>
        <v>0</v>
      </c>
      <c r="AB285">
        <f>IF($B285&lt;=EO9904.3!mthend,Inputs!AB273,0)</f>
        <v>0</v>
      </c>
      <c r="AC285">
        <f>IF($B285&lt;=EO9904.3!mthend,Inputs!AC273,0)</f>
        <v>0</v>
      </c>
      <c r="AD285" s="133">
        <f>IF($B285&lt;=EO9904.3!mthend,Inputs!AD273,0)</f>
        <v>0</v>
      </c>
      <c r="AE285" s="134">
        <f ca="1">'EO9904.M'!G290+$AE$3</f>
        <v>6.109</v>
      </c>
      <c r="AF285" s="134">
        <f ca="1">'EO9904.M'!J290+$AF$3</f>
        <v>1.4999999999999999E-2</v>
      </c>
      <c r="AG285" s="134">
        <v>0</v>
      </c>
    </row>
    <row r="286" spans="2:33">
      <c r="B286" s="88">
        <f>'EO9904.1'!A291</f>
        <v>45505</v>
      </c>
      <c r="C286" s="138">
        <f>IF($B286&lt;=Summary!$D$10,Inputs!C274,0)</f>
        <v>0</v>
      </c>
      <c r="D286" s="135">
        <f>IF($B286&lt;=Summary!$D$10,Inputs!D274,0)</f>
        <v>0</v>
      </c>
      <c r="E286" s="136">
        <f>IF($B286&lt;=Summary!$D$10,Inputs!E274,0)</f>
        <v>0</v>
      </c>
      <c r="F286" s="136">
        <f>IF($B286&lt;=Summary!$D$10,Inputs!F274,0)</f>
        <v>0</v>
      </c>
      <c r="G286" s="145">
        <f ca="1">'EO9904.1'!G291</f>
        <v>6.0529999999999999</v>
      </c>
      <c r="H286" s="145">
        <f ca="1">'EO9904.1'!J291</f>
        <v>0</v>
      </c>
      <c r="I286" s="145">
        <f ca="1">'EO9904.1'!M291</f>
        <v>0</v>
      </c>
      <c r="K286" s="138">
        <f>IF($B286&lt;=EO9904.2!mthend,Inputs!K274,0)</f>
        <v>0</v>
      </c>
      <c r="L286" s="133">
        <f>IF($B286&lt;=EO9904.2!mthend,Inputs!L274,0)</f>
        <v>0</v>
      </c>
      <c r="M286" s="133">
        <f>IF($B286&lt;=EO9904.2!mthend,Inputs!M274,0)</f>
        <v>0</v>
      </c>
      <c r="N286" s="133">
        <f>IF($B286&lt;=EO9904.2!mthend,Inputs!N274,0)</f>
        <v>0</v>
      </c>
      <c r="O286" s="134">
        <v>0</v>
      </c>
      <c r="P286" s="134">
        <v>0</v>
      </c>
      <c r="Q286" s="134">
        <f ca="1">'EO9904.2'!M291-$Q$3</f>
        <v>-7.4999999999999997E-3</v>
      </c>
      <c r="S286" s="138">
        <f>IF($B286&lt;=EO9904.3!mthend,Inputs!S274,0)</f>
        <v>0</v>
      </c>
      <c r="T286">
        <f>IF($B286&lt;=EO9904.3!mthend,Inputs!T274,0)</f>
        <v>0</v>
      </c>
      <c r="U286">
        <f>IF($B286&lt;=EO9904.3!mthend,Inputs!U274,0)</f>
        <v>0</v>
      </c>
      <c r="V286" s="133">
        <f>IF($B286&lt;=EO9904.3!mthend,Inputs!V274,0)</f>
        <v>0</v>
      </c>
      <c r="W286" s="134">
        <f ca="1">'EO9904.3'!G291+$W$3</f>
        <v>6.133</v>
      </c>
      <c r="X286" s="134">
        <f ca="1">'EO9904.3'!J291+$X$3</f>
        <v>1.4999999999999999E-2</v>
      </c>
      <c r="Y286" s="134">
        <v>0</v>
      </c>
      <c r="AA286" s="138">
        <f>IF($B286&lt;=EO9904.3!mthend,Inputs!AA274,0)</f>
        <v>0</v>
      </c>
      <c r="AB286">
        <f>IF($B286&lt;=EO9904.3!mthend,Inputs!AB274,0)</f>
        <v>0</v>
      </c>
      <c r="AC286">
        <f>IF($B286&lt;=EO9904.3!mthend,Inputs!AC274,0)</f>
        <v>0</v>
      </c>
      <c r="AD286" s="133">
        <f>IF($B286&lt;=EO9904.3!mthend,Inputs!AD274,0)</f>
        <v>0</v>
      </c>
      <c r="AE286" s="134">
        <f ca="1">'EO9904.M'!G291+$AE$3</f>
        <v>6.133</v>
      </c>
      <c r="AF286" s="134">
        <f ca="1">'EO9904.M'!J291+$AF$3</f>
        <v>1.4999999999999999E-2</v>
      </c>
      <c r="AG286" s="134">
        <v>0</v>
      </c>
    </row>
    <row r="287" spans="2:33">
      <c r="B287" s="88">
        <f>'EO9904.1'!A292</f>
        <v>45536</v>
      </c>
      <c r="C287" s="138">
        <f>IF($B287&lt;=Summary!$D$10,Inputs!C275,0)</f>
        <v>0</v>
      </c>
      <c r="D287" s="135">
        <f>IF($B287&lt;=Summary!$D$10,Inputs!D275,0)</f>
        <v>0</v>
      </c>
      <c r="E287" s="136">
        <f>IF($B287&lt;=Summary!$D$10,Inputs!E275,0)</f>
        <v>0</v>
      </c>
      <c r="F287" s="136">
        <f>IF($B287&lt;=Summary!$D$10,Inputs!F275,0)</f>
        <v>0</v>
      </c>
      <c r="G287" s="145">
        <f ca="1">'EO9904.1'!G292</f>
        <v>6.0630000000000006</v>
      </c>
      <c r="H287" s="145">
        <f ca="1">'EO9904.1'!J292</f>
        <v>0</v>
      </c>
      <c r="I287" s="145">
        <f ca="1">'EO9904.1'!M292</f>
        <v>0</v>
      </c>
      <c r="K287" s="138">
        <f>IF($B287&lt;=EO9904.2!mthend,Inputs!K275,0)</f>
        <v>0</v>
      </c>
      <c r="L287" s="133">
        <f>IF($B287&lt;=EO9904.2!mthend,Inputs!L275,0)</f>
        <v>0</v>
      </c>
      <c r="M287" s="133">
        <f>IF($B287&lt;=EO9904.2!mthend,Inputs!M275,0)</f>
        <v>0</v>
      </c>
      <c r="N287" s="133">
        <f>IF($B287&lt;=EO9904.2!mthend,Inputs!N275,0)</f>
        <v>0</v>
      </c>
      <c r="O287" s="134">
        <v>0</v>
      </c>
      <c r="P287" s="134">
        <v>0</v>
      </c>
      <c r="Q287" s="134">
        <f ca="1">'EO9904.2'!M292-$Q$3</f>
        <v>-7.4999999999999997E-3</v>
      </c>
      <c r="S287" s="138">
        <f>IF($B287&lt;=EO9904.3!mthend,Inputs!S275,0)</f>
        <v>0</v>
      </c>
      <c r="T287">
        <f>IF($B287&lt;=EO9904.3!mthend,Inputs!T275,0)</f>
        <v>0</v>
      </c>
      <c r="U287">
        <f>IF($B287&lt;=EO9904.3!mthend,Inputs!U275,0)</f>
        <v>0</v>
      </c>
      <c r="V287" s="133">
        <f>IF($B287&lt;=EO9904.3!mthend,Inputs!V275,0)</f>
        <v>0</v>
      </c>
      <c r="W287" s="134">
        <f ca="1">'EO9904.3'!G292+$W$3</f>
        <v>6.1430000000000007</v>
      </c>
      <c r="X287" s="134">
        <f ca="1">'EO9904.3'!J292+$X$3</f>
        <v>1.4999999999999999E-2</v>
      </c>
      <c r="Y287" s="134">
        <v>0</v>
      </c>
      <c r="AA287" s="138">
        <f>IF($B287&lt;=EO9904.3!mthend,Inputs!AA275,0)</f>
        <v>0</v>
      </c>
      <c r="AB287">
        <f>IF($B287&lt;=EO9904.3!mthend,Inputs!AB275,0)</f>
        <v>0</v>
      </c>
      <c r="AC287">
        <f>IF($B287&lt;=EO9904.3!mthend,Inputs!AC275,0)</f>
        <v>0</v>
      </c>
      <c r="AD287" s="133">
        <f>IF($B287&lt;=EO9904.3!mthend,Inputs!AD275,0)</f>
        <v>0</v>
      </c>
      <c r="AE287" s="134">
        <f ca="1">'EO9904.M'!G292+$AE$3</f>
        <v>6.1430000000000007</v>
      </c>
      <c r="AF287" s="134">
        <f ca="1">'EO9904.M'!J292+$AF$3</f>
        <v>1.4999999999999999E-2</v>
      </c>
      <c r="AG287" s="134">
        <v>0</v>
      </c>
    </row>
    <row r="288" spans="2:33">
      <c r="B288" s="88">
        <f>'EO9904.1'!A293</f>
        <v>45566</v>
      </c>
      <c r="C288" s="138">
        <f>IF($B288&lt;=Summary!$D$10,Inputs!C276,0)</f>
        <v>0</v>
      </c>
      <c r="D288" s="135">
        <f>IF($B288&lt;=Summary!$D$10,Inputs!D276,0)</f>
        <v>0</v>
      </c>
      <c r="E288" s="136">
        <f>IF($B288&lt;=Summary!$D$10,Inputs!E276,0)</f>
        <v>0</v>
      </c>
      <c r="F288" s="136">
        <f>IF($B288&lt;=Summary!$D$10,Inputs!F276,0)</f>
        <v>0</v>
      </c>
      <c r="G288" s="145">
        <f ca="1">'EO9904.1'!G293</f>
        <v>6.093</v>
      </c>
      <c r="H288" s="145">
        <f ca="1">'EO9904.1'!J293</f>
        <v>0</v>
      </c>
      <c r="I288" s="145">
        <f ca="1">'EO9904.1'!M293</f>
        <v>0</v>
      </c>
      <c r="K288" s="138">
        <f>IF($B288&lt;=EO9904.2!mthend,Inputs!K276,0)</f>
        <v>0</v>
      </c>
      <c r="L288" s="133">
        <f>IF($B288&lt;=EO9904.2!mthend,Inputs!L276,0)</f>
        <v>0</v>
      </c>
      <c r="M288" s="133">
        <f>IF($B288&lt;=EO9904.2!mthend,Inputs!M276,0)</f>
        <v>0</v>
      </c>
      <c r="N288" s="133">
        <f>IF($B288&lt;=EO9904.2!mthend,Inputs!N276,0)</f>
        <v>0</v>
      </c>
      <c r="O288" s="134">
        <v>0</v>
      </c>
      <c r="P288" s="134">
        <v>0</v>
      </c>
      <c r="Q288" s="134">
        <f ca="1">'EO9904.2'!M293-$Q$3</f>
        <v>-7.4999999999999997E-3</v>
      </c>
      <c r="S288" s="138">
        <f>IF($B288&lt;=EO9904.3!mthend,Inputs!S276,0)</f>
        <v>0</v>
      </c>
      <c r="T288">
        <f>IF($B288&lt;=EO9904.3!mthend,Inputs!T276,0)</f>
        <v>0</v>
      </c>
      <c r="U288">
        <f>IF($B288&lt;=EO9904.3!mthend,Inputs!U276,0)</f>
        <v>0</v>
      </c>
      <c r="V288" s="133">
        <f>IF($B288&lt;=EO9904.3!mthend,Inputs!V276,0)</f>
        <v>0</v>
      </c>
      <c r="W288" s="134">
        <f ca="1">'EO9904.3'!G293+$W$3</f>
        <v>6.173</v>
      </c>
      <c r="X288" s="134">
        <f ca="1">'EO9904.3'!J293+$X$3</f>
        <v>1.4999999999999999E-2</v>
      </c>
      <c r="Y288" s="134">
        <v>0</v>
      </c>
      <c r="AA288" s="138">
        <f>IF($B288&lt;=EO9904.3!mthend,Inputs!AA276,0)</f>
        <v>0</v>
      </c>
      <c r="AB288">
        <f>IF($B288&lt;=EO9904.3!mthend,Inputs!AB276,0)</f>
        <v>0</v>
      </c>
      <c r="AC288">
        <f>IF($B288&lt;=EO9904.3!mthend,Inputs!AC276,0)</f>
        <v>0</v>
      </c>
      <c r="AD288" s="133">
        <f>IF($B288&lt;=EO9904.3!mthend,Inputs!AD276,0)</f>
        <v>0</v>
      </c>
      <c r="AE288" s="134">
        <f ca="1">'EO9904.M'!G293+$AE$3</f>
        <v>6.173</v>
      </c>
      <c r="AF288" s="134">
        <f ca="1">'EO9904.M'!J293+$AF$3</f>
        <v>1.4999999999999999E-2</v>
      </c>
      <c r="AG288" s="134">
        <v>0</v>
      </c>
    </row>
    <row r="289" spans="2:33">
      <c r="B289" s="88">
        <f>'EO9904.1'!A294</f>
        <v>45597</v>
      </c>
      <c r="C289" s="138">
        <f>IF($B289&lt;=Summary!$D$10,Inputs!C277,0)</f>
        <v>0</v>
      </c>
      <c r="D289" s="135">
        <f>IF($B289&lt;=Summary!$D$10,Inputs!D277,0)</f>
        <v>0</v>
      </c>
      <c r="E289" s="136">
        <f>IF($B289&lt;=Summary!$D$10,Inputs!E277,0)</f>
        <v>0</v>
      </c>
      <c r="F289" s="136">
        <f>IF($B289&lt;=Summary!$D$10,Inputs!F277,0)</f>
        <v>0</v>
      </c>
      <c r="G289" s="145">
        <f ca="1">'EO9904.1'!G294</f>
        <v>6.2330000000000005</v>
      </c>
      <c r="H289" s="145">
        <f ca="1">'EO9904.1'!J294</f>
        <v>0</v>
      </c>
      <c r="I289" s="145">
        <f ca="1">'EO9904.1'!M294</f>
        <v>0</v>
      </c>
      <c r="K289" s="138">
        <f>IF($B289&lt;=EO9904.2!mthend,Inputs!K277,0)</f>
        <v>0</v>
      </c>
      <c r="L289" s="133">
        <f>IF($B289&lt;=EO9904.2!mthend,Inputs!L277,0)</f>
        <v>0</v>
      </c>
      <c r="M289" s="133">
        <f>IF($B289&lt;=EO9904.2!mthend,Inputs!M277,0)</f>
        <v>0</v>
      </c>
      <c r="N289" s="133">
        <f>IF($B289&lt;=EO9904.2!mthend,Inputs!N277,0)</f>
        <v>0</v>
      </c>
      <c r="O289" s="134">
        <v>0</v>
      </c>
      <c r="P289" s="134">
        <v>0</v>
      </c>
      <c r="Q289" s="134">
        <f ca="1">'EO9904.2'!M294-$Q$3</f>
        <v>-7.4999999999999997E-3</v>
      </c>
      <c r="S289" s="138">
        <f>IF($B289&lt;=EO9904.3!mthend,Inputs!S277,0)</f>
        <v>0</v>
      </c>
      <c r="T289">
        <f>IF($B289&lt;=EO9904.3!mthend,Inputs!T277,0)</f>
        <v>0</v>
      </c>
      <c r="U289">
        <f>IF($B289&lt;=EO9904.3!mthend,Inputs!U277,0)</f>
        <v>0</v>
      </c>
      <c r="V289" s="133">
        <f>IF($B289&lt;=EO9904.3!mthend,Inputs!V277,0)</f>
        <v>0</v>
      </c>
      <c r="W289" s="134">
        <f ca="1">'EO9904.3'!G294+$W$3</f>
        <v>6.3130000000000006</v>
      </c>
      <c r="X289" s="134">
        <f ca="1">'EO9904.3'!J294+$X$3</f>
        <v>1.4999999999999999E-2</v>
      </c>
      <c r="Y289" s="134">
        <v>0</v>
      </c>
      <c r="AA289" s="138">
        <f>IF($B289&lt;=EO9904.3!mthend,Inputs!AA277,0)</f>
        <v>0</v>
      </c>
      <c r="AB289">
        <f>IF($B289&lt;=EO9904.3!mthend,Inputs!AB277,0)</f>
        <v>0</v>
      </c>
      <c r="AC289">
        <f>IF($B289&lt;=EO9904.3!mthend,Inputs!AC277,0)</f>
        <v>0</v>
      </c>
      <c r="AD289" s="133">
        <f>IF($B289&lt;=EO9904.3!mthend,Inputs!AD277,0)</f>
        <v>0</v>
      </c>
      <c r="AE289" s="134">
        <f ca="1">'EO9904.M'!G294+$AE$3</f>
        <v>6.3130000000000006</v>
      </c>
      <c r="AF289" s="134">
        <f ca="1">'EO9904.M'!J294+$AF$3</f>
        <v>1.4999999999999999E-2</v>
      </c>
      <c r="AG289" s="134">
        <v>0</v>
      </c>
    </row>
    <row r="290" spans="2:33">
      <c r="B290" s="88">
        <f>'EO9904.1'!A295</f>
        <v>45627</v>
      </c>
      <c r="C290" s="138">
        <f>IF($B290&lt;=Summary!$D$10,Inputs!C278,0)</f>
        <v>0</v>
      </c>
      <c r="D290" s="135">
        <f>IF($B290&lt;=Summary!$D$10,Inputs!D278,0)</f>
        <v>0</v>
      </c>
      <c r="E290" s="136">
        <f>IF($B290&lt;=Summary!$D$10,Inputs!E278,0)</f>
        <v>0</v>
      </c>
      <c r="F290" s="136">
        <f>IF($B290&lt;=Summary!$D$10,Inputs!F278,0)</f>
        <v>0</v>
      </c>
      <c r="G290" s="145">
        <f ca="1">'EO9904.1'!G295</f>
        <v>6.3730000000000002</v>
      </c>
      <c r="H290" s="145">
        <f ca="1">'EO9904.1'!J295</f>
        <v>0</v>
      </c>
      <c r="I290" s="145">
        <f ca="1">'EO9904.1'!M295</f>
        <v>0</v>
      </c>
      <c r="K290" s="138">
        <f>IF($B290&lt;=EO9904.2!mthend,Inputs!K278,0)</f>
        <v>0</v>
      </c>
      <c r="L290" s="133">
        <f>IF($B290&lt;=EO9904.2!mthend,Inputs!L278,0)</f>
        <v>0</v>
      </c>
      <c r="M290" s="133">
        <f>IF($B290&lt;=EO9904.2!mthend,Inputs!M278,0)</f>
        <v>0</v>
      </c>
      <c r="N290" s="133">
        <f>IF($B290&lt;=EO9904.2!mthend,Inputs!N278,0)</f>
        <v>0</v>
      </c>
      <c r="O290" s="134">
        <v>0</v>
      </c>
      <c r="P290" s="134">
        <v>0</v>
      </c>
      <c r="Q290" s="134">
        <f ca="1">'EO9904.2'!M295-$Q$3</f>
        <v>-7.4999999999999997E-3</v>
      </c>
      <c r="S290" s="138">
        <f>IF($B290&lt;=EO9904.3!mthend,Inputs!S278,0)</f>
        <v>0</v>
      </c>
      <c r="T290">
        <f>IF($B290&lt;=EO9904.3!mthend,Inputs!T278,0)</f>
        <v>0</v>
      </c>
      <c r="U290">
        <f>IF($B290&lt;=EO9904.3!mthend,Inputs!U278,0)</f>
        <v>0</v>
      </c>
      <c r="V290" s="133">
        <f>IF($B290&lt;=EO9904.3!mthend,Inputs!V278,0)</f>
        <v>0</v>
      </c>
      <c r="W290" s="134">
        <f ca="1">'EO9904.3'!G295+$W$3</f>
        <v>6.4530000000000003</v>
      </c>
      <c r="X290" s="134">
        <f ca="1">'EO9904.3'!J295+$X$3</f>
        <v>1.4999999999999999E-2</v>
      </c>
      <c r="Y290" s="134">
        <v>0</v>
      </c>
      <c r="AA290" s="138">
        <f>IF($B290&lt;=EO9904.3!mthend,Inputs!AA278,0)</f>
        <v>0</v>
      </c>
      <c r="AB290">
        <f>IF($B290&lt;=EO9904.3!mthend,Inputs!AB278,0)</f>
        <v>0</v>
      </c>
      <c r="AC290">
        <f>IF($B290&lt;=EO9904.3!mthend,Inputs!AC278,0)</f>
        <v>0</v>
      </c>
      <c r="AD290" s="133">
        <f>IF($B290&lt;=EO9904.3!mthend,Inputs!AD278,0)</f>
        <v>0</v>
      </c>
      <c r="AE290" s="134">
        <f ca="1">'EO9904.M'!G295+$AE$3</f>
        <v>6.4530000000000003</v>
      </c>
      <c r="AF290" s="134">
        <f ca="1">'EO9904.M'!J295+$AF$3</f>
        <v>1.4999999999999999E-2</v>
      </c>
      <c r="AG290" s="134">
        <v>0</v>
      </c>
    </row>
    <row r="291" spans="2:33">
      <c r="B291" s="88">
        <f>'EO9904.1'!A296</f>
        <v>45658</v>
      </c>
      <c r="C291" s="138">
        <f>IF($B291&lt;=Summary!$D$10,Inputs!C279,0)</f>
        <v>0</v>
      </c>
      <c r="D291" s="135">
        <f>IF($B291&lt;=Summary!$D$10,Inputs!D279,0)</f>
        <v>0</v>
      </c>
      <c r="E291" s="136">
        <f>IF($B291&lt;=Summary!$D$10,Inputs!E279,0)</f>
        <v>0</v>
      </c>
      <c r="F291" s="136">
        <f>IF($B291&lt;=Summary!$D$10,Inputs!F279,0)</f>
        <v>0</v>
      </c>
      <c r="G291" s="145">
        <f ca="1">'EO9904.1'!G296</f>
        <v>0</v>
      </c>
      <c r="H291" s="145">
        <f ca="1">'EO9904.1'!J296</f>
        <v>0</v>
      </c>
      <c r="I291" s="145">
        <f ca="1">'EO9904.1'!M296</f>
        <v>0</v>
      </c>
      <c r="K291" s="138">
        <f>IF($B291&lt;=EO9904.2!mthend,Inputs!K279,0)</f>
        <v>0</v>
      </c>
      <c r="L291" s="133">
        <f>IF($B291&lt;=EO9904.2!mthend,Inputs!L279,0)</f>
        <v>0</v>
      </c>
      <c r="M291" s="133">
        <f>IF($B291&lt;=EO9904.2!mthend,Inputs!M279,0)</f>
        <v>0</v>
      </c>
      <c r="N291" s="133">
        <f>IF($B291&lt;=EO9904.2!mthend,Inputs!N279,0)</f>
        <v>0</v>
      </c>
      <c r="O291" s="134">
        <v>0</v>
      </c>
      <c r="P291" s="134">
        <v>0</v>
      </c>
      <c r="Q291" s="134">
        <f ca="1">'EO9904.2'!M296-$Q$3</f>
        <v>-7.4999999999999997E-3</v>
      </c>
      <c r="S291" s="138">
        <f>IF($B291&lt;=EO9904.3!mthend,Inputs!S279,0)</f>
        <v>0</v>
      </c>
      <c r="T291">
        <f>IF($B291&lt;=EO9904.3!mthend,Inputs!T279,0)</f>
        <v>0</v>
      </c>
      <c r="U291">
        <f>IF($B291&lt;=EO9904.3!mthend,Inputs!U279,0)</f>
        <v>0</v>
      </c>
      <c r="V291" s="133">
        <f>IF($B291&lt;=EO9904.3!mthend,Inputs!V279,0)</f>
        <v>0</v>
      </c>
      <c r="W291" s="134">
        <f ca="1">'EO9904.3'!G296+$W$3</f>
        <v>0.08</v>
      </c>
      <c r="X291" s="134">
        <f ca="1">'EO9904.3'!J296+$X$3</f>
        <v>1.4999999999999999E-2</v>
      </c>
      <c r="Y291" s="134">
        <v>0</v>
      </c>
      <c r="AA291" s="138">
        <f>IF($B291&lt;=EO9904.3!mthend,Inputs!AA279,0)</f>
        <v>0</v>
      </c>
      <c r="AB291">
        <f>IF($B291&lt;=EO9904.3!mthend,Inputs!AB279,0)</f>
        <v>0</v>
      </c>
      <c r="AC291">
        <f>IF($B291&lt;=EO9904.3!mthend,Inputs!AC279,0)</f>
        <v>0</v>
      </c>
      <c r="AD291" s="133">
        <f>IF($B291&lt;=EO9904.3!mthend,Inputs!AD279,0)</f>
        <v>0</v>
      </c>
      <c r="AE291" s="134">
        <f ca="1">'EO9904.M'!G296+$AE$3</f>
        <v>0.08</v>
      </c>
      <c r="AF291" s="134">
        <f ca="1">'EO9904.M'!J296+$AF$3</f>
        <v>1.4999999999999999E-2</v>
      </c>
      <c r="AG291" s="134">
        <v>0</v>
      </c>
    </row>
    <row r="292" spans="2:33">
      <c r="B292" s="88">
        <f>'EO9904.1'!A297</f>
        <v>45689</v>
      </c>
      <c r="C292" s="138">
        <f>IF($B292&lt;=Summary!$D$10,Inputs!C280,0)</f>
        <v>0</v>
      </c>
      <c r="D292" s="135">
        <f>IF($B292&lt;=Summary!$D$10,Inputs!D280,0)</f>
        <v>0</v>
      </c>
      <c r="E292" s="136">
        <f>IF($B292&lt;=Summary!$D$10,Inputs!E280,0)</f>
        <v>0</v>
      </c>
      <c r="F292" s="136">
        <f>IF($B292&lt;=Summary!$D$10,Inputs!F280,0)</f>
        <v>0</v>
      </c>
      <c r="G292" s="145">
        <f ca="1">'EO9904.1'!G297</f>
        <v>0</v>
      </c>
      <c r="H292" s="145">
        <f ca="1">'EO9904.1'!J297</f>
        <v>0</v>
      </c>
      <c r="I292" s="145">
        <f ca="1">'EO9904.1'!M297</f>
        <v>0</v>
      </c>
      <c r="K292" s="138">
        <f>IF($B292&lt;=EO9904.2!mthend,Inputs!K280,0)</f>
        <v>0</v>
      </c>
      <c r="L292" s="133">
        <f>IF($B292&lt;=EO9904.2!mthend,Inputs!L280,0)</f>
        <v>0</v>
      </c>
      <c r="M292" s="133">
        <f>IF($B292&lt;=EO9904.2!mthend,Inputs!M280,0)</f>
        <v>0</v>
      </c>
      <c r="N292" s="133">
        <f>IF($B292&lt;=EO9904.2!mthend,Inputs!N280,0)</f>
        <v>0</v>
      </c>
      <c r="O292" s="134">
        <v>0</v>
      </c>
      <c r="P292" s="134">
        <v>0</v>
      </c>
      <c r="Q292" s="134">
        <f ca="1">'EO9904.2'!M297-$Q$3</f>
        <v>-7.4999999999999997E-3</v>
      </c>
      <c r="S292" s="138">
        <f>IF($B292&lt;=EO9904.3!mthend,Inputs!S280,0)</f>
        <v>0</v>
      </c>
      <c r="T292">
        <f>IF($B292&lt;=EO9904.3!mthend,Inputs!T280,0)</f>
        <v>0</v>
      </c>
      <c r="U292">
        <f>IF($B292&lt;=EO9904.3!mthend,Inputs!U280,0)</f>
        <v>0</v>
      </c>
      <c r="V292" s="133">
        <f>IF($B292&lt;=EO9904.3!mthend,Inputs!V280,0)</f>
        <v>0</v>
      </c>
      <c r="W292" s="134">
        <f ca="1">'EO9904.3'!G297+$W$3</f>
        <v>0.08</v>
      </c>
      <c r="X292" s="134">
        <f ca="1">'EO9904.3'!J297+$X$3</f>
        <v>1.4999999999999999E-2</v>
      </c>
      <c r="Y292" s="134">
        <v>0</v>
      </c>
      <c r="AA292" s="138">
        <f>IF($B292&lt;=EO9904.3!mthend,Inputs!AA280,0)</f>
        <v>0</v>
      </c>
      <c r="AB292">
        <f>IF($B292&lt;=EO9904.3!mthend,Inputs!AB280,0)</f>
        <v>0</v>
      </c>
      <c r="AC292">
        <f>IF($B292&lt;=EO9904.3!mthend,Inputs!AC280,0)</f>
        <v>0</v>
      </c>
      <c r="AD292" s="133">
        <f>IF($B292&lt;=EO9904.3!mthend,Inputs!AD280,0)</f>
        <v>0</v>
      </c>
      <c r="AE292" s="134">
        <f ca="1">'EO9904.M'!G297+$AE$3</f>
        <v>0.08</v>
      </c>
      <c r="AF292" s="134">
        <f ca="1">'EO9904.M'!J297+$AF$3</f>
        <v>1.4999999999999999E-2</v>
      </c>
      <c r="AG292" s="134">
        <v>0</v>
      </c>
    </row>
    <row r="293" spans="2:33">
      <c r="B293" s="88">
        <f>'EO9904.1'!A298</f>
        <v>45717</v>
      </c>
      <c r="C293" s="138">
        <f>IF($B293&lt;=Summary!$D$10,Inputs!C281,0)</f>
        <v>0</v>
      </c>
      <c r="D293" s="135">
        <f>IF($B293&lt;=Summary!$D$10,Inputs!D281,0)</f>
        <v>0</v>
      </c>
      <c r="E293" s="136">
        <f>IF($B293&lt;=Summary!$D$10,Inputs!E281,0)</f>
        <v>0</v>
      </c>
      <c r="F293" s="136">
        <f>IF($B293&lt;=Summary!$D$10,Inputs!F281,0)</f>
        <v>0</v>
      </c>
      <c r="G293" s="145">
        <f ca="1">'EO9904.1'!G298</f>
        <v>0</v>
      </c>
      <c r="H293" s="145">
        <f ca="1">'EO9904.1'!J298</f>
        <v>0</v>
      </c>
      <c r="I293" s="145">
        <f ca="1">'EO9904.1'!M298</f>
        <v>0</v>
      </c>
      <c r="K293" s="138">
        <f>IF($B293&lt;=EO9904.2!mthend,Inputs!K281,0)</f>
        <v>0</v>
      </c>
      <c r="L293" s="133">
        <f>IF($B293&lt;=EO9904.2!mthend,Inputs!L281,0)</f>
        <v>0</v>
      </c>
      <c r="M293" s="133">
        <f>IF($B293&lt;=EO9904.2!mthend,Inputs!M281,0)</f>
        <v>0</v>
      </c>
      <c r="N293" s="133">
        <f>IF($B293&lt;=EO9904.2!mthend,Inputs!N281,0)</f>
        <v>0</v>
      </c>
      <c r="O293" s="134">
        <v>0</v>
      </c>
      <c r="P293" s="134">
        <v>0</v>
      </c>
      <c r="Q293" s="134">
        <f ca="1">'EO9904.2'!M298-$Q$3</f>
        <v>-7.4999999999999997E-3</v>
      </c>
      <c r="S293" s="138">
        <f>IF($B293&lt;=EO9904.3!mthend,Inputs!S281,0)</f>
        <v>0</v>
      </c>
      <c r="T293">
        <f>IF($B293&lt;=EO9904.3!mthend,Inputs!T281,0)</f>
        <v>0</v>
      </c>
      <c r="U293">
        <f>IF($B293&lt;=EO9904.3!mthend,Inputs!U281,0)</f>
        <v>0</v>
      </c>
      <c r="V293" s="133">
        <f>IF($B293&lt;=EO9904.3!mthend,Inputs!V281,0)</f>
        <v>0</v>
      </c>
      <c r="W293" s="134">
        <f ca="1">'EO9904.3'!G298+$W$3</f>
        <v>0.08</v>
      </c>
      <c r="X293" s="134">
        <f ca="1">'EO9904.3'!J298+$X$3</f>
        <v>1.4999999999999999E-2</v>
      </c>
      <c r="Y293" s="134">
        <v>0</v>
      </c>
      <c r="AA293" s="138">
        <f>IF($B293&lt;=EO9904.3!mthend,Inputs!AA281,0)</f>
        <v>0</v>
      </c>
      <c r="AB293">
        <f>IF($B293&lt;=EO9904.3!mthend,Inputs!AB281,0)</f>
        <v>0</v>
      </c>
      <c r="AC293">
        <f>IF($B293&lt;=EO9904.3!mthend,Inputs!AC281,0)</f>
        <v>0</v>
      </c>
      <c r="AD293" s="133">
        <f>IF($B293&lt;=EO9904.3!mthend,Inputs!AD281,0)</f>
        <v>0</v>
      </c>
      <c r="AE293" s="134">
        <f ca="1">'EO9904.M'!G298+$AE$3</f>
        <v>0.08</v>
      </c>
      <c r="AF293" s="134">
        <f ca="1">'EO9904.M'!J298+$AF$3</f>
        <v>1.4999999999999999E-2</v>
      </c>
      <c r="AG293" s="134">
        <v>0</v>
      </c>
    </row>
    <row r="294" spans="2:33">
      <c r="B294" s="88">
        <f>'EO9904.1'!A299</f>
        <v>45748</v>
      </c>
      <c r="C294" s="138">
        <f>IF($B294&lt;=Summary!$D$10,Inputs!C282,0)</f>
        <v>0</v>
      </c>
      <c r="D294" s="135">
        <f>IF($B294&lt;=Summary!$D$10,Inputs!D282,0)</f>
        <v>0</v>
      </c>
      <c r="E294" s="136">
        <f>IF($B294&lt;=Summary!$D$10,Inputs!E282,0)</f>
        <v>0</v>
      </c>
      <c r="F294" s="136">
        <f>IF($B294&lt;=Summary!$D$10,Inputs!F282,0)</f>
        <v>0</v>
      </c>
      <c r="G294" s="145">
        <f ca="1">'EO9904.1'!G299</f>
        <v>0</v>
      </c>
      <c r="H294" s="145">
        <f ca="1">'EO9904.1'!J299</f>
        <v>0</v>
      </c>
      <c r="I294" s="145">
        <f ca="1">'EO9904.1'!M299</f>
        <v>0</v>
      </c>
      <c r="K294" s="138">
        <f>IF($B294&lt;=EO9904.2!mthend,Inputs!K282,0)</f>
        <v>0</v>
      </c>
      <c r="L294" s="133">
        <f>IF($B294&lt;=EO9904.2!mthend,Inputs!L282,0)</f>
        <v>0</v>
      </c>
      <c r="M294" s="133">
        <f>IF($B294&lt;=EO9904.2!mthend,Inputs!M282,0)</f>
        <v>0</v>
      </c>
      <c r="N294" s="133">
        <f>IF($B294&lt;=EO9904.2!mthend,Inputs!N282,0)</f>
        <v>0</v>
      </c>
      <c r="O294" s="134">
        <v>0</v>
      </c>
      <c r="P294" s="134">
        <v>0</v>
      </c>
      <c r="Q294" s="134">
        <f ca="1">'EO9904.2'!M299-$Q$3</f>
        <v>-7.4999999999999997E-3</v>
      </c>
      <c r="S294" s="138">
        <f>IF($B294&lt;=EO9904.3!mthend,Inputs!S282,0)</f>
        <v>0</v>
      </c>
      <c r="T294">
        <f>IF($B294&lt;=EO9904.3!mthend,Inputs!T282,0)</f>
        <v>0</v>
      </c>
      <c r="U294">
        <f>IF($B294&lt;=EO9904.3!mthend,Inputs!U282,0)</f>
        <v>0</v>
      </c>
      <c r="V294" s="133">
        <f>IF($B294&lt;=EO9904.3!mthend,Inputs!V282,0)</f>
        <v>0</v>
      </c>
      <c r="W294" s="134">
        <f ca="1">'EO9904.3'!G299+$W$3</f>
        <v>0.08</v>
      </c>
      <c r="X294" s="134">
        <f ca="1">'EO9904.3'!J299+$X$3</f>
        <v>1.4999999999999999E-2</v>
      </c>
      <c r="Y294" s="134">
        <v>0</v>
      </c>
      <c r="AA294" s="138">
        <f>IF($B294&lt;=EO9904.3!mthend,Inputs!AA282,0)</f>
        <v>0</v>
      </c>
      <c r="AB294">
        <f>IF($B294&lt;=EO9904.3!mthend,Inputs!AB282,0)</f>
        <v>0</v>
      </c>
      <c r="AC294">
        <f>IF($B294&lt;=EO9904.3!mthend,Inputs!AC282,0)</f>
        <v>0</v>
      </c>
      <c r="AD294" s="133">
        <f>IF($B294&lt;=EO9904.3!mthend,Inputs!AD282,0)</f>
        <v>0</v>
      </c>
      <c r="AE294" s="134">
        <f ca="1">'EO9904.M'!G299+$AE$3</f>
        <v>0.08</v>
      </c>
      <c r="AF294" s="134">
        <f ca="1">'EO9904.M'!J299+$AF$3</f>
        <v>1.4999999999999999E-2</v>
      </c>
      <c r="AG294" s="134">
        <v>0</v>
      </c>
    </row>
    <row r="295" spans="2:33">
      <c r="B295" s="88">
        <f>'EO9904.1'!A300</f>
        <v>45778</v>
      </c>
      <c r="C295" s="138">
        <f>IF($B295&lt;=Summary!$D$10,Inputs!C283,0)</f>
        <v>0</v>
      </c>
      <c r="D295" s="135">
        <f>IF($B295&lt;=Summary!$D$10,Inputs!D283,0)</f>
        <v>0</v>
      </c>
      <c r="E295" s="136">
        <f>IF($B295&lt;=Summary!$D$10,Inputs!E283,0)</f>
        <v>0</v>
      </c>
      <c r="F295" s="136">
        <f>IF($B295&lt;=Summary!$D$10,Inputs!F283,0)</f>
        <v>0</v>
      </c>
      <c r="G295" s="145">
        <f ca="1">'EO9904.1'!G300</f>
        <v>0</v>
      </c>
      <c r="H295" s="145">
        <f ca="1">'EO9904.1'!J300</f>
        <v>0</v>
      </c>
      <c r="I295" s="145">
        <f ca="1">'EO9904.1'!M300</f>
        <v>0</v>
      </c>
      <c r="K295" s="138">
        <f>IF($B295&lt;=EO9904.2!mthend,Inputs!K283,0)</f>
        <v>0</v>
      </c>
      <c r="L295" s="133">
        <f>IF($B295&lt;=EO9904.2!mthend,Inputs!L283,0)</f>
        <v>0</v>
      </c>
      <c r="M295" s="133">
        <f>IF($B295&lt;=EO9904.2!mthend,Inputs!M283,0)</f>
        <v>0</v>
      </c>
      <c r="N295" s="133">
        <f>IF($B295&lt;=EO9904.2!mthend,Inputs!N283,0)</f>
        <v>0</v>
      </c>
      <c r="O295" s="134">
        <v>0</v>
      </c>
      <c r="P295" s="134">
        <v>0</v>
      </c>
      <c r="Q295" s="134">
        <f ca="1">'EO9904.2'!M300-$Q$3</f>
        <v>-7.4999999999999997E-3</v>
      </c>
      <c r="S295" s="138">
        <f>IF($B295&lt;=EO9904.3!mthend,Inputs!S283,0)</f>
        <v>0</v>
      </c>
      <c r="T295">
        <f>IF($B295&lt;=EO9904.3!mthend,Inputs!T283,0)</f>
        <v>0</v>
      </c>
      <c r="U295">
        <f>IF($B295&lt;=EO9904.3!mthend,Inputs!U283,0)</f>
        <v>0</v>
      </c>
      <c r="V295" s="133">
        <f>IF($B295&lt;=EO9904.3!mthend,Inputs!V283,0)</f>
        <v>0</v>
      </c>
      <c r="W295" s="134">
        <f ca="1">'EO9904.3'!G300+$W$3</f>
        <v>0.08</v>
      </c>
      <c r="X295" s="134">
        <f ca="1">'EO9904.3'!J300+$X$3</f>
        <v>1.4999999999999999E-2</v>
      </c>
      <c r="Y295" s="134">
        <v>0</v>
      </c>
      <c r="AA295" s="138">
        <f>IF($B295&lt;=EO9904.3!mthend,Inputs!AA283,0)</f>
        <v>0</v>
      </c>
      <c r="AB295">
        <f>IF($B295&lt;=EO9904.3!mthend,Inputs!AB283,0)</f>
        <v>0</v>
      </c>
      <c r="AC295">
        <f>IF($B295&lt;=EO9904.3!mthend,Inputs!AC283,0)</f>
        <v>0</v>
      </c>
      <c r="AD295" s="133">
        <f>IF($B295&lt;=EO9904.3!mthend,Inputs!AD283,0)</f>
        <v>0</v>
      </c>
      <c r="AE295" s="134">
        <f ca="1">'EO9904.M'!G300+$AE$3</f>
        <v>0.08</v>
      </c>
      <c r="AF295" s="134">
        <f ca="1">'EO9904.M'!J300+$AF$3</f>
        <v>1.4999999999999999E-2</v>
      </c>
      <c r="AG295" s="134">
        <v>0</v>
      </c>
    </row>
    <row r="296" spans="2:33">
      <c r="B296" s="88">
        <f>'EO9904.1'!A301</f>
        <v>45809</v>
      </c>
      <c r="C296" s="138">
        <f>IF($B296&lt;=Summary!$D$10,Inputs!C284,0)</f>
        <v>0</v>
      </c>
      <c r="D296" s="135">
        <f>IF($B296&lt;=Summary!$D$10,Inputs!D284,0)</f>
        <v>0</v>
      </c>
      <c r="E296" s="136">
        <f>IF($B296&lt;=Summary!$D$10,Inputs!E284,0)</f>
        <v>0</v>
      </c>
      <c r="F296" s="136">
        <f>IF($B296&lt;=Summary!$D$10,Inputs!F284,0)</f>
        <v>0</v>
      </c>
      <c r="G296" s="145">
        <f ca="1">'EO9904.1'!G301</f>
        <v>0</v>
      </c>
      <c r="H296" s="145">
        <f ca="1">'EO9904.1'!J301</f>
        <v>0</v>
      </c>
      <c r="I296" s="145">
        <f ca="1">'EO9904.1'!M301</f>
        <v>0</v>
      </c>
      <c r="K296" s="138">
        <f>IF($B296&lt;=EO9904.2!mthend,Inputs!K284,0)</f>
        <v>0</v>
      </c>
      <c r="L296" s="133">
        <f>IF($B296&lt;=EO9904.2!mthend,Inputs!L284,0)</f>
        <v>0</v>
      </c>
      <c r="M296" s="133">
        <f>IF($B296&lt;=EO9904.2!mthend,Inputs!M284,0)</f>
        <v>0</v>
      </c>
      <c r="N296" s="133">
        <f>IF($B296&lt;=EO9904.2!mthend,Inputs!N284,0)</f>
        <v>0</v>
      </c>
      <c r="O296" s="134">
        <v>0</v>
      </c>
      <c r="P296" s="134">
        <v>0</v>
      </c>
      <c r="Q296" s="134">
        <f ca="1">'EO9904.2'!M301-$Q$3</f>
        <v>-7.4999999999999997E-3</v>
      </c>
      <c r="S296" s="138">
        <f>IF($B296&lt;=EO9904.3!mthend,Inputs!S284,0)</f>
        <v>0</v>
      </c>
      <c r="T296">
        <f>IF($B296&lt;=EO9904.3!mthend,Inputs!T284,0)</f>
        <v>0</v>
      </c>
      <c r="U296">
        <f>IF($B296&lt;=EO9904.3!mthend,Inputs!U284,0)</f>
        <v>0</v>
      </c>
      <c r="V296" s="133">
        <f>IF($B296&lt;=EO9904.3!mthend,Inputs!V284,0)</f>
        <v>0</v>
      </c>
      <c r="W296" s="134">
        <f ca="1">'EO9904.3'!G301+$W$3</f>
        <v>0.08</v>
      </c>
      <c r="X296" s="134">
        <f ca="1">'EO9904.3'!J301+$X$3</f>
        <v>1.4999999999999999E-2</v>
      </c>
      <c r="Y296" s="134">
        <v>0</v>
      </c>
      <c r="AA296" s="138">
        <f>IF($B296&lt;=EO9904.3!mthend,Inputs!AA284,0)</f>
        <v>0</v>
      </c>
      <c r="AB296">
        <f>IF($B296&lt;=EO9904.3!mthend,Inputs!AB284,0)</f>
        <v>0</v>
      </c>
      <c r="AC296">
        <f>IF($B296&lt;=EO9904.3!mthend,Inputs!AC284,0)</f>
        <v>0</v>
      </c>
      <c r="AD296" s="133">
        <f>IF($B296&lt;=EO9904.3!mthend,Inputs!AD284,0)</f>
        <v>0</v>
      </c>
      <c r="AE296" s="134">
        <f ca="1">'EO9904.M'!G301+$AE$3</f>
        <v>0.08</v>
      </c>
      <c r="AF296" s="134">
        <f ca="1">'EO9904.M'!J301+$AF$3</f>
        <v>1.4999999999999999E-2</v>
      </c>
      <c r="AG296" s="134">
        <v>0</v>
      </c>
    </row>
    <row r="297" spans="2:33">
      <c r="B297" s="88">
        <f>'EO9904.1'!A302</f>
        <v>45839</v>
      </c>
      <c r="C297" s="138">
        <f>IF($B297&lt;=Summary!$D$10,Inputs!C285,0)</f>
        <v>0</v>
      </c>
      <c r="D297" s="135">
        <f>IF($B297&lt;=Summary!$D$10,Inputs!D285,0)</f>
        <v>0</v>
      </c>
      <c r="E297" s="136">
        <f>IF($B297&lt;=Summary!$D$10,Inputs!E285,0)</f>
        <v>0</v>
      </c>
      <c r="F297" s="136">
        <f>IF($B297&lt;=Summary!$D$10,Inputs!F285,0)</f>
        <v>0</v>
      </c>
      <c r="G297" s="145">
        <f ca="1">'EO9904.1'!G302</f>
        <v>0</v>
      </c>
      <c r="H297" s="145">
        <f ca="1">'EO9904.1'!J302</f>
        <v>0</v>
      </c>
      <c r="I297" s="145">
        <f ca="1">'EO9904.1'!M302</f>
        <v>0</v>
      </c>
      <c r="K297" s="138">
        <f>IF($B297&lt;=EO9904.2!mthend,Inputs!K285,0)</f>
        <v>0</v>
      </c>
      <c r="L297" s="133">
        <f>IF($B297&lt;=EO9904.2!mthend,Inputs!L285,0)</f>
        <v>0</v>
      </c>
      <c r="M297" s="133">
        <f>IF($B297&lt;=EO9904.2!mthend,Inputs!M285,0)</f>
        <v>0</v>
      </c>
      <c r="N297" s="133">
        <f>IF($B297&lt;=EO9904.2!mthend,Inputs!N285,0)</f>
        <v>0</v>
      </c>
      <c r="O297" s="134">
        <v>0</v>
      </c>
      <c r="P297" s="134">
        <v>0</v>
      </c>
      <c r="Q297" s="134">
        <f ca="1">'EO9904.2'!M302-$Q$3</f>
        <v>-7.4999999999999997E-3</v>
      </c>
      <c r="S297" s="138">
        <f>IF($B297&lt;=EO9904.3!mthend,Inputs!S285,0)</f>
        <v>0</v>
      </c>
      <c r="T297">
        <f>IF($B297&lt;=EO9904.3!mthend,Inputs!T285,0)</f>
        <v>0</v>
      </c>
      <c r="U297">
        <f>IF($B297&lt;=EO9904.3!mthend,Inputs!U285,0)</f>
        <v>0</v>
      </c>
      <c r="V297" s="133">
        <f>IF($B297&lt;=EO9904.3!mthend,Inputs!V285,0)</f>
        <v>0</v>
      </c>
      <c r="W297" s="134">
        <f ca="1">'EO9904.3'!G302+$W$3</f>
        <v>0.08</v>
      </c>
      <c r="X297" s="134">
        <f ca="1">'EO9904.3'!J302+$X$3</f>
        <v>1.4999999999999999E-2</v>
      </c>
      <c r="Y297" s="134">
        <v>0</v>
      </c>
      <c r="AA297" s="138">
        <f>IF($B297&lt;=EO9904.3!mthend,Inputs!AA285,0)</f>
        <v>0</v>
      </c>
      <c r="AB297">
        <f>IF($B297&lt;=EO9904.3!mthend,Inputs!AB285,0)</f>
        <v>0</v>
      </c>
      <c r="AC297">
        <f>IF($B297&lt;=EO9904.3!mthend,Inputs!AC285,0)</f>
        <v>0</v>
      </c>
      <c r="AD297" s="133">
        <f>IF($B297&lt;=EO9904.3!mthend,Inputs!AD285,0)</f>
        <v>0</v>
      </c>
      <c r="AE297" s="134">
        <f ca="1">'EO9904.M'!G302+$AE$3</f>
        <v>0.08</v>
      </c>
      <c r="AF297" s="134">
        <f ca="1">'EO9904.M'!J302+$AF$3</f>
        <v>1.4999999999999999E-2</v>
      </c>
      <c r="AG297" s="134">
        <v>0</v>
      </c>
    </row>
    <row r="298" spans="2:33">
      <c r="B298" s="88">
        <f>'EO9904.1'!A303</f>
        <v>45870</v>
      </c>
      <c r="C298" s="138">
        <f>IF($B298&lt;=Summary!$D$10,Inputs!C286,0)</f>
        <v>0</v>
      </c>
      <c r="D298" s="135">
        <f>IF($B298&lt;=Summary!$D$10,Inputs!D286,0)</f>
        <v>0</v>
      </c>
      <c r="E298" s="136">
        <f>IF($B298&lt;=Summary!$D$10,Inputs!E286,0)</f>
        <v>0</v>
      </c>
      <c r="F298" s="136">
        <f>IF($B298&lt;=Summary!$D$10,Inputs!F286,0)</f>
        <v>0</v>
      </c>
      <c r="G298" s="145">
        <f ca="1">'EO9904.1'!G303</f>
        <v>0</v>
      </c>
      <c r="H298" s="145">
        <f ca="1">'EO9904.1'!J303</f>
        <v>0</v>
      </c>
      <c r="I298" s="145">
        <f ca="1">'EO9904.1'!M303</f>
        <v>0</v>
      </c>
      <c r="K298" s="138">
        <f>IF($B298&lt;=EO9904.2!mthend,Inputs!K286,0)</f>
        <v>0</v>
      </c>
      <c r="L298" s="133">
        <f>IF($B298&lt;=EO9904.2!mthend,Inputs!L286,0)</f>
        <v>0</v>
      </c>
      <c r="M298" s="133">
        <f>IF($B298&lt;=EO9904.2!mthend,Inputs!M286,0)</f>
        <v>0</v>
      </c>
      <c r="N298" s="133">
        <f>IF($B298&lt;=EO9904.2!mthend,Inputs!N286,0)</f>
        <v>0</v>
      </c>
      <c r="O298" s="134">
        <v>0</v>
      </c>
      <c r="P298" s="134">
        <v>0</v>
      </c>
      <c r="Q298" s="134">
        <f ca="1">'EO9904.2'!M303-$Q$3</f>
        <v>-7.4999999999999997E-3</v>
      </c>
      <c r="S298" s="138">
        <f>IF($B298&lt;=EO9904.3!mthend,Inputs!S286,0)</f>
        <v>0</v>
      </c>
      <c r="T298">
        <f>IF($B298&lt;=EO9904.3!mthend,Inputs!T286,0)</f>
        <v>0</v>
      </c>
      <c r="U298">
        <f>IF($B298&lt;=EO9904.3!mthend,Inputs!U286,0)</f>
        <v>0</v>
      </c>
      <c r="V298" s="133">
        <f>IF($B298&lt;=EO9904.3!mthend,Inputs!V286,0)</f>
        <v>0</v>
      </c>
      <c r="W298" s="134">
        <f ca="1">'EO9904.3'!G303+$W$3</f>
        <v>0.08</v>
      </c>
      <c r="X298" s="134">
        <f ca="1">'EO9904.3'!J303+$X$3</f>
        <v>1.4999999999999999E-2</v>
      </c>
      <c r="Y298" s="134">
        <v>0</v>
      </c>
      <c r="AA298" s="138">
        <f>IF($B298&lt;=EO9904.3!mthend,Inputs!AA286,0)</f>
        <v>0</v>
      </c>
      <c r="AB298">
        <f>IF($B298&lt;=EO9904.3!mthend,Inputs!AB286,0)</f>
        <v>0</v>
      </c>
      <c r="AC298">
        <f>IF($B298&lt;=EO9904.3!mthend,Inputs!AC286,0)</f>
        <v>0</v>
      </c>
      <c r="AD298" s="133">
        <f>IF($B298&lt;=EO9904.3!mthend,Inputs!AD286,0)</f>
        <v>0</v>
      </c>
      <c r="AE298" s="134">
        <f ca="1">'EO9904.M'!G303+$AE$3</f>
        <v>0.08</v>
      </c>
      <c r="AF298" s="134">
        <f ca="1">'EO9904.M'!J303+$AF$3</f>
        <v>1.4999999999999999E-2</v>
      </c>
      <c r="AG298" s="134">
        <v>0</v>
      </c>
    </row>
    <row r="299" spans="2:33">
      <c r="B299" s="88">
        <f>'EO9904.1'!A304</f>
        <v>45901</v>
      </c>
      <c r="C299" s="138">
        <f>IF($B299&lt;=Summary!$D$10,Inputs!C287,0)</f>
        <v>0</v>
      </c>
      <c r="D299" s="135">
        <f>IF($B299&lt;=Summary!$D$10,Inputs!D287,0)</f>
        <v>0</v>
      </c>
      <c r="E299" s="136">
        <f>IF($B299&lt;=Summary!$D$10,Inputs!E287,0)</f>
        <v>0</v>
      </c>
      <c r="F299" s="136">
        <f>IF($B299&lt;=Summary!$D$10,Inputs!F287,0)</f>
        <v>0</v>
      </c>
      <c r="G299" s="145">
        <f ca="1">'EO9904.1'!G304</f>
        <v>0</v>
      </c>
      <c r="H299" s="145">
        <f ca="1">'EO9904.1'!J304</f>
        <v>0</v>
      </c>
      <c r="I299" s="145">
        <f ca="1">'EO9904.1'!M304</f>
        <v>0</v>
      </c>
      <c r="K299" s="138">
        <f>IF($B299&lt;=EO9904.2!mthend,Inputs!K287,0)</f>
        <v>0</v>
      </c>
      <c r="L299" s="133">
        <f>IF($B299&lt;=EO9904.2!mthend,Inputs!L287,0)</f>
        <v>0</v>
      </c>
      <c r="M299" s="133">
        <f>IF($B299&lt;=EO9904.2!mthend,Inputs!M287,0)</f>
        <v>0</v>
      </c>
      <c r="N299" s="133">
        <f>IF($B299&lt;=EO9904.2!mthend,Inputs!N287,0)</f>
        <v>0</v>
      </c>
      <c r="O299" s="134">
        <v>0</v>
      </c>
      <c r="P299" s="134">
        <v>0</v>
      </c>
      <c r="Q299" s="134">
        <f ca="1">'EO9904.2'!M304-$Q$3</f>
        <v>-7.4999999999999997E-3</v>
      </c>
      <c r="S299" s="138">
        <f>IF($B299&lt;=EO9904.3!mthend,Inputs!S287,0)</f>
        <v>0</v>
      </c>
      <c r="T299">
        <f>IF($B299&lt;=EO9904.3!mthend,Inputs!T287,0)</f>
        <v>0</v>
      </c>
      <c r="U299">
        <f>IF($B299&lt;=EO9904.3!mthend,Inputs!U287,0)</f>
        <v>0</v>
      </c>
      <c r="V299" s="133">
        <f>IF($B299&lt;=EO9904.3!mthend,Inputs!V287,0)</f>
        <v>0</v>
      </c>
      <c r="W299" s="134">
        <f ca="1">'EO9904.3'!G304+$W$3</f>
        <v>0.08</v>
      </c>
      <c r="X299" s="134">
        <f ca="1">'EO9904.3'!J304+$X$3</f>
        <v>1.4999999999999999E-2</v>
      </c>
      <c r="Y299" s="134">
        <v>0</v>
      </c>
      <c r="AA299" s="138">
        <f>IF($B299&lt;=EO9904.3!mthend,Inputs!AA287,0)</f>
        <v>0</v>
      </c>
      <c r="AB299">
        <f>IF($B299&lt;=EO9904.3!mthend,Inputs!AB287,0)</f>
        <v>0</v>
      </c>
      <c r="AC299">
        <f>IF($B299&lt;=EO9904.3!mthend,Inputs!AC287,0)</f>
        <v>0</v>
      </c>
      <c r="AD299" s="133">
        <f>IF($B299&lt;=EO9904.3!mthend,Inputs!AD287,0)</f>
        <v>0</v>
      </c>
      <c r="AE299" s="134">
        <f ca="1">'EO9904.M'!G304+$AE$3</f>
        <v>0.08</v>
      </c>
      <c r="AF299" s="134">
        <f ca="1">'EO9904.M'!J304+$AF$3</f>
        <v>1.4999999999999999E-2</v>
      </c>
      <c r="AG299" s="134">
        <v>0</v>
      </c>
    </row>
    <row r="300" spans="2:33">
      <c r="B300" s="88">
        <f>'EO9904.1'!A305</f>
        <v>45931</v>
      </c>
      <c r="C300" s="138">
        <f>IF($B300&lt;=Summary!$D$10,Inputs!C288,0)</f>
        <v>0</v>
      </c>
      <c r="D300" s="135">
        <f>IF($B300&lt;=Summary!$D$10,Inputs!D288,0)</f>
        <v>0</v>
      </c>
      <c r="E300" s="136">
        <f>IF($B300&lt;=Summary!$D$10,Inputs!E288,0)</f>
        <v>0</v>
      </c>
      <c r="F300" s="136">
        <f>IF($B300&lt;=Summary!$D$10,Inputs!F288,0)</f>
        <v>0</v>
      </c>
      <c r="G300" s="145">
        <f ca="1">'EO9904.1'!G305</f>
        <v>0</v>
      </c>
      <c r="H300" s="145">
        <f ca="1">'EO9904.1'!J305</f>
        <v>0</v>
      </c>
      <c r="I300" s="145">
        <f ca="1">'EO9904.1'!M305</f>
        <v>0</v>
      </c>
      <c r="K300" s="138">
        <f>IF($B300&lt;=EO9904.2!mthend,Inputs!K288,0)</f>
        <v>0</v>
      </c>
      <c r="L300" s="133">
        <f>IF($B300&lt;=EO9904.2!mthend,Inputs!L288,0)</f>
        <v>0</v>
      </c>
      <c r="M300" s="133">
        <f>IF($B300&lt;=EO9904.2!mthend,Inputs!M288,0)</f>
        <v>0</v>
      </c>
      <c r="N300" s="133">
        <f>IF($B300&lt;=EO9904.2!mthend,Inputs!N288,0)</f>
        <v>0</v>
      </c>
      <c r="O300" s="134">
        <v>0</v>
      </c>
      <c r="P300" s="134">
        <v>0</v>
      </c>
      <c r="Q300" s="134">
        <f ca="1">'EO9904.2'!M305-$Q$3</f>
        <v>-7.4999999999999997E-3</v>
      </c>
      <c r="S300" s="138">
        <f>IF($B300&lt;=EO9904.3!mthend,Inputs!S288,0)</f>
        <v>0</v>
      </c>
      <c r="T300">
        <f>IF($B300&lt;=EO9904.3!mthend,Inputs!T288,0)</f>
        <v>0</v>
      </c>
      <c r="U300">
        <f>IF($B300&lt;=EO9904.3!mthend,Inputs!U288,0)</f>
        <v>0</v>
      </c>
      <c r="V300" s="133">
        <f>IF($B300&lt;=EO9904.3!mthend,Inputs!V288,0)</f>
        <v>0</v>
      </c>
      <c r="W300" s="134">
        <f ca="1">'EO9904.3'!G305+$W$3</f>
        <v>0.08</v>
      </c>
      <c r="X300" s="134">
        <f ca="1">'EO9904.3'!J305+$X$3</f>
        <v>1.4999999999999999E-2</v>
      </c>
      <c r="Y300" s="134">
        <v>0</v>
      </c>
      <c r="AA300" s="138">
        <f>IF($B300&lt;=EO9904.3!mthend,Inputs!AA288,0)</f>
        <v>0</v>
      </c>
      <c r="AB300">
        <f>IF($B300&lt;=EO9904.3!mthend,Inputs!AB288,0)</f>
        <v>0</v>
      </c>
      <c r="AC300">
        <f>IF($B300&lt;=EO9904.3!mthend,Inputs!AC288,0)</f>
        <v>0</v>
      </c>
      <c r="AD300" s="133">
        <f>IF($B300&lt;=EO9904.3!mthend,Inputs!AD288,0)</f>
        <v>0</v>
      </c>
      <c r="AE300" s="134">
        <f ca="1">'EO9904.M'!G305+$AE$3</f>
        <v>0.08</v>
      </c>
      <c r="AF300" s="134">
        <f ca="1">'EO9904.M'!J305+$AF$3</f>
        <v>1.4999999999999999E-2</v>
      </c>
      <c r="AG300" s="134">
        <v>0</v>
      </c>
    </row>
    <row r="301" spans="2:33">
      <c r="B301" s="88">
        <f>'EO9904.1'!A306</f>
        <v>45962</v>
      </c>
      <c r="C301" s="138">
        <f>IF($B301&lt;=Summary!$D$10,Inputs!C289,0)</f>
        <v>0</v>
      </c>
      <c r="D301" s="135">
        <f>IF($B301&lt;=Summary!$D$10,Inputs!D289,0)</f>
        <v>0</v>
      </c>
      <c r="E301" s="136">
        <f>IF($B301&lt;=Summary!$D$10,Inputs!E289,0)</f>
        <v>0</v>
      </c>
      <c r="F301" s="136">
        <f>IF($B301&lt;=Summary!$D$10,Inputs!F289,0)</f>
        <v>0</v>
      </c>
      <c r="G301" s="145">
        <f ca="1">'EO9904.1'!G306</f>
        <v>0</v>
      </c>
      <c r="H301" s="145">
        <f ca="1">'EO9904.1'!J306</f>
        <v>0</v>
      </c>
      <c r="I301" s="145">
        <f ca="1">'EO9904.1'!M306</f>
        <v>0</v>
      </c>
      <c r="K301" s="138">
        <f>IF($B301&lt;=EO9904.2!mthend,Inputs!K289,0)</f>
        <v>0</v>
      </c>
      <c r="L301" s="133">
        <f>IF($B301&lt;=EO9904.2!mthend,Inputs!L289,0)</f>
        <v>0</v>
      </c>
      <c r="M301" s="133">
        <f>IF($B301&lt;=EO9904.2!mthend,Inputs!M289,0)</f>
        <v>0</v>
      </c>
      <c r="N301" s="133">
        <f>IF($B301&lt;=EO9904.2!mthend,Inputs!N289,0)</f>
        <v>0</v>
      </c>
      <c r="O301" s="134">
        <v>0</v>
      </c>
      <c r="P301" s="134">
        <v>0</v>
      </c>
      <c r="Q301" s="134">
        <f ca="1">'EO9904.2'!M306-$Q$3</f>
        <v>-7.4999999999999997E-3</v>
      </c>
      <c r="S301" s="138">
        <f>IF($B301&lt;=EO9904.3!mthend,Inputs!S289,0)</f>
        <v>0</v>
      </c>
      <c r="T301">
        <f>IF($B301&lt;=EO9904.3!mthend,Inputs!T289,0)</f>
        <v>0</v>
      </c>
      <c r="U301">
        <f>IF($B301&lt;=EO9904.3!mthend,Inputs!U289,0)</f>
        <v>0</v>
      </c>
      <c r="V301" s="133">
        <f>IF($B301&lt;=EO9904.3!mthend,Inputs!V289,0)</f>
        <v>0</v>
      </c>
      <c r="W301" s="134">
        <f ca="1">'EO9904.3'!G306+$W$3</f>
        <v>0.08</v>
      </c>
      <c r="X301" s="134">
        <f ca="1">'EO9904.3'!J306+$X$3</f>
        <v>1.4999999999999999E-2</v>
      </c>
      <c r="Y301" s="134">
        <v>0</v>
      </c>
      <c r="AA301" s="138">
        <f>IF($B301&lt;=EO9904.3!mthend,Inputs!AA289,0)</f>
        <v>0</v>
      </c>
      <c r="AB301">
        <f>IF($B301&lt;=EO9904.3!mthend,Inputs!AB289,0)</f>
        <v>0</v>
      </c>
      <c r="AC301">
        <f>IF($B301&lt;=EO9904.3!mthend,Inputs!AC289,0)</f>
        <v>0</v>
      </c>
      <c r="AD301" s="133">
        <f>IF($B301&lt;=EO9904.3!mthend,Inputs!AD289,0)</f>
        <v>0</v>
      </c>
      <c r="AE301" s="134">
        <f ca="1">'EO9904.M'!G306+$AE$3</f>
        <v>0.08</v>
      </c>
      <c r="AF301" s="134">
        <f ca="1">'EO9904.M'!J306+$AF$3</f>
        <v>1.4999999999999999E-2</v>
      </c>
      <c r="AG301" s="134">
        <v>0</v>
      </c>
    </row>
    <row r="302" spans="2:33">
      <c r="B302" s="88">
        <f>'EO9904.1'!A307</f>
        <v>45992</v>
      </c>
      <c r="C302" s="138">
        <f>IF($B302&lt;=Summary!$D$10,Inputs!C290,0)</f>
        <v>0</v>
      </c>
      <c r="D302" s="135">
        <f>IF($B302&lt;=Summary!$D$10,Inputs!D290,0)</f>
        <v>0</v>
      </c>
      <c r="E302" s="136">
        <f>IF($B302&lt;=Summary!$D$10,Inputs!E290,0)</f>
        <v>0</v>
      </c>
      <c r="F302" s="136">
        <f>IF($B302&lt;=Summary!$D$10,Inputs!F290,0)</f>
        <v>0</v>
      </c>
      <c r="G302" s="145">
        <f ca="1">'EO9904.1'!G307</f>
        <v>0</v>
      </c>
      <c r="H302" s="145">
        <f ca="1">'EO9904.1'!J307</f>
        <v>0</v>
      </c>
      <c r="I302" s="145">
        <f ca="1">'EO9904.1'!M307</f>
        <v>0</v>
      </c>
      <c r="K302" s="138">
        <f>IF($B302&lt;=EO9904.2!mthend,Inputs!K290,0)</f>
        <v>0</v>
      </c>
      <c r="L302" s="133">
        <f>IF($B302&lt;=EO9904.2!mthend,Inputs!L290,0)</f>
        <v>0</v>
      </c>
      <c r="M302" s="133">
        <f>IF($B302&lt;=EO9904.2!mthend,Inputs!M290,0)</f>
        <v>0</v>
      </c>
      <c r="N302" s="133">
        <f>IF($B302&lt;=EO9904.2!mthend,Inputs!N290,0)</f>
        <v>0</v>
      </c>
      <c r="O302" s="134">
        <v>0</v>
      </c>
      <c r="P302" s="134">
        <v>0</v>
      </c>
      <c r="Q302" s="134">
        <f ca="1">'EO9904.2'!M307-$Q$3</f>
        <v>-7.4999999999999997E-3</v>
      </c>
      <c r="S302" s="138">
        <f>IF($B302&lt;=EO9904.3!mthend,Inputs!S290,0)</f>
        <v>0</v>
      </c>
      <c r="T302">
        <f>IF($B302&lt;=EO9904.3!mthend,Inputs!T290,0)</f>
        <v>0</v>
      </c>
      <c r="U302">
        <f>IF($B302&lt;=EO9904.3!mthend,Inputs!U290,0)</f>
        <v>0</v>
      </c>
      <c r="V302" s="133">
        <f>IF($B302&lt;=EO9904.3!mthend,Inputs!V290,0)</f>
        <v>0</v>
      </c>
      <c r="W302" s="134">
        <f ca="1">'EO9904.3'!G307+$W$3</f>
        <v>0.08</v>
      </c>
      <c r="X302" s="134">
        <f ca="1">'EO9904.3'!J307+$X$3</f>
        <v>1.4999999999999999E-2</v>
      </c>
      <c r="Y302" s="134">
        <v>0</v>
      </c>
      <c r="AA302" s="138">
        <f>IF($B302&lt;=EO9904.3!mthend,Inputs!AA290,0)</f>
        <v>0</v>
      </c>
      <c r="AB302">
        <f>IF($B302&lt;=EO9904.3!mthend,Inputs!AB290,0)</f>
        <v>0</v>
      </c>
      <c r="AC302">
        <f>IF($B302&lt;=EO9904.3!mthend,Inputs!AC290,0)</f>
        <v>0</v>
      </c>
      <c r="AD302" s="133">
        <f>IF($B302&lt;=EO9904.3!mthend,Inputs!AD290,0)</f>
        <v>0</v>
      </c>
      <c r="AE302" s="134">
        <f ca="1">'EO9904.M'!G307+$AE$3</f>
        <v>0.08</v>
      </c>
      <c r="AF302" s="134">
        <f ca="1">'EO9904.M'!J307+$AF$3</f>
        <v>1.4999999999999999E-2</v>
      </c>
      <c r="AG302" s="134">
        <v>0</v>
      </c>
    </row>
    <row r="303" spans="2:33">
      <c r="B303" s="88">
        <f>'EO9904.1'!A308</f>
        <v>46023</v>
      </c>
      <c r="C303" s="138">
        <f>IF($B303&lt;=Summary!$D$10,Inputs!C291,0)</f>
        <v>0</v>
      </c>
      <c r="D303" s="135">
        <f>IF($B303&lt;=Summary!$D$10,Inputs!D291,0)</f>
        <v>0</v>
      </c>
      <c r="E303" s="136">
        <f>IF($B303&lt;=Summary!$D$10,Inputs!E291,0)</f>
        <v>0</v>
      </c>
      <c r="F303" s="136">
        <f>IF($B303&lt;=Summary!$D$10,Inputs!F291,0)</f>
        <v>0</v>
      </c>
      <c r="G303" s="145">
        <f ca="1">'EO9904.1'!G308</f>
        <v>0</v>
      </c>
      <c r="H303" s="145">
        <f ca="1">'EO9904.1'!J308</f>
        <v>0</v>
      </c>
      <c r="I303" s="145">
        <f ca="1">'EO9904.1'!M308</f>
        <v>0</v>
      </c>
      <c r="K303" s="138">
        <f>IF($B303&lt;=EO9904.2!mthend,Inputs!K291,0)</f>
        <v>0</v>
      </c>
      <c r="L303" s="133">
        <f>IF($B303&lt;=EO9904.2!mthend,Inputs!L291,0)</f>
        <v>0</v>
      </c>
      <c r="M303" s="133">
        <f>IF($B303&lt;=EO9904.2!mthend,Inputs!M291,0)</f>
        <v>0</v>
      </c>
      <c r="N303" s="133">
        <f>IF($B303&lt;=EO9904.2!mthend,Inputs!N291,0)</f>
        <v>0</v>
      </c>
      <c r="O303" s="134">
        <v>0</v>
      </c>
      <c r="P303" s="134">
        <v>0</v>
      </c>
      <c r="Q303" s="134">
        <f ca="1">'EO9904.2'!M308-$Q$3</f>
        <v>-7.4999999999999997E-3</v>
      </c>
      <c r="S303" s="138">
        <f>IF($B303&lt;=EO9904.3!mthend,Inputs!S291,0)</f>
        <v>0</v>
      </c>
      <c r="T303">
        <f>IF($B303&lt;=EO9904.3!mthend,Inputs!T291,0)</f>
        <v>0</v>
      </c>
      <c r="U303">
        <f>IF($B303&lt;=EO9904.3!mthend,Inputs!U291,0)</f>
        <v>0</v>
      </c>
      <c r="V303" s="133">
        <f>IF($B303&lt;=EO9904.3!mthend,Inputs!V291,0)</f>
        <v>0</v>
      </c>
      <c r="W303" s="134">
        <f ca="1">'EO9904.3'!G308+$W$3</f>
        <v>0.08</v>
      </c>
      <c r="X303" s="134">
        <f ca="1">'EO9904.3'!J308+$X$3</f>
        <v>1.4999999999999999E-2</v>
      </c>
      <c r="Y303" s="134">
        <v>0</v>
      </c>
      <c r="AA303" s="138">
        <f>IF($B303&lt;=EO9904.3!mthend,Inputs!AA291,0)</f>
        <v>0</v>
      </c>
      <c r="AB303">
        <f>IF($B303&lt;=EO9904.3!mthend,Inputs!AB291,0)</f>
        <v>0</v>
      </c>
      <c r="AC303">
        <f>IF($B303&lt;=EO9904.3!mthend,Inputs!AC291,0)</f>
        <v>0</v>
      </c>
      <c r="AD303" s="133">
        <f>IF($B303&lt;=EO9904.3!mthend,Inputs!AD291,0)</f>
        <v>0</v>
      </c>
      <c r="AE303" s="134">
        <f ca="1">'EO9904.M'!G308+$AE$3</f>
        <v>0.08</v>
      </c>
      <c r="AF303" s="134">
        <f ca="1">'EO9904.M'!J308+$AF$3</f>
        <v>1.4999999999999999E-2</v>
      </c>
      <c r="AG303" s="134">
        <v>0</v>
      </c>
    </row>
    <row r="304" spans="2:33">
      <c r="B304" s="88">
        <f>'EO9904.1'!A309</f>
        <v>46054</v>
      </c>
      <c r="C304" s="138">
        <f>IF($B304&lt;=Summary!$D$10,Inputs!C292,0)</f>
        <v>0</v>
      </c>
      <c r="D304" s="135">
        <f>IF($B304&lt;=Summary!$D$10,Inputs!D292,0)</f>
        <v>0</v>
      </c>
      <c r="E304" s="136">
        <f>IF($B304&lt;=Summary!$D$10,Inputs!E292,0)</f>
        <v>0</v>
      </c>
      <c r="F304" s="136">
        <f>IF($B304&lt;=Summary!$D$10,Inputs!F292,0)</f>
        <v>0</v>
      </c>
      <c r="G304" s="145">
        <f ca="1">'EO9904.1'!G309</f>
        <v>0</v>
      </c>
      <c r="H304" s="145">
        <f ca="1">'EO9904.1'!J309</f>
        <v>0</v>
      </c>
      <c r="I304" s="145">
        <f ca="1">'EO9904.1'!M309</f>
        <v>0</v>
      </c>
      <c r="K304" s="138">
        <f>IF($B304&lt;=EO9904.2!mthend,Inputs!K292,0)</f>
        <v>0</v>
      </c>
      <c r="L304" s="133">
        <f>IF($B304&lt;=EO9904.2!mthend,Inputs!L292,0)</f>
        <v>0</v>
      </c>
      <c r="M304" s="133">
        <f>IF($B304&lt;=EO9904.2!mthend,Inputs!M292,0)</f>
        <v>0</v>
      </c>
      <c r="N304" s="133">
        <f>IF($B304&lt;=EO9904.2!mthend,Inputs!N292,0)</f>
        <v>0</v>
      </c>
      <c r="O304" s="134">
        <v>0</v>
      </c>
      <c r="P304" s="134">
        <v>0</v>
      </c>
      <c r="Q304" s="134">
        <f ca="1">'EO9904.2'!M309-$Q$3</f>
        <v>-7.4999999999999997E-3</v>
      </c>
      <c r="S304" s="138">
        <f>IF($B304&lt;=EO9904.3!mthend,Inputs!S292,0)</f>
        <v>0</v>
      </c>
      <c r="T304">
        <f>IF($B304&lt;=EO9904.3!mthend,Inputs!T292,0)</f>
        <v>0</v>
      </c>
      <c r="U304">
        <f>IF($B304&lt;=EO9904.3!mthend,Inputs!U292,0)</f>
        <v>0</v>
      </c>
      <c r="V304" s="133">
        <f>IF($B304&lt;=EO9904.3!mthend,Inputs!V292,0)</f>
        <v>0</v>
      </c>
      <c r="W304" s="134">
        <f ca="1">'EO9904.3'!G309+$W$3</f>
        <v>0.08</v>
      </c>
      <c r="X304" s="134">
        <f ca="1">'EO9904.3'!J309+$X$3</f>
        <v>1.4999999999999999E-2</v>
      </c>
      <c r="Y304" s="134">
        <v>0</v>
      </c>
      <c r="AA304" s="138">
        <f>IF($B304&lt;=EO9904.3!mthend,Inputs!AA292,0)</f>
        <v>0</v>
      </c>
      <c r="AB304">
        <f>IF($B304&lt;=EO9904.3!mthend,Inputs!AB292,0)</f>
        <v>0</v>
      </c>
      <c r="AC304">
        <f>IF($B304&lt;=EO9904.3!mthend,Inputs!AC292,0)</f>
        <v>0</v>
      </c>
      <c r="AD304" s="133">
        <f>IF($B304&lt;=EO9904.3!mthend,Inputs!AD292,0)</f>
        <v>0</v>
      </c>
      <c r="AE304" s="134">
        <f ca="1">'EO9904.M'!G309+$AE$3</f>
        <v>0.08</v>
      </c>
      <c r="AF304" s="134">
        <f ca="1">'EO9904.M'!J309+$AF$3</f>
        <v>1.4999999999999999E-2</v>
      </c>
      <c r="AG304" s="134">
        <v>0</v>
      </c>
    </row>
    <row r="305" spans="2:33">
      <c r="B305" s="88">
        <f>'EO9904.1'!A310</f>
        <v>46082</v>
      </c>
      <c r="C305" s="138">
        <f>IF($B305&lt;=Summary!$D$10,Inputs!C293,0)</f>
        <v>0</v>
      </c>
      <c r="D305" s="135">
        <f>IF($B305&lt;=Summary!$D$10,Inputs!D293,0)</f>
        <v>0</v>
      </c>
      <c r="E305" s="136">
        <f>IF($B305&lt;=Summary!$D$10,Inputs!E293,0)</f>
        <v>0</v>
      </c>
      <c r="F305" s="136">
        <f>IF($B305&lt;=Summary!$D$10,Inputs!F293,0)</f>
        <v>0</v>
      </c>
      <c r="G305" s="145">
        <f ca="1">'EO9904.1'!G310</f>
        <v>0</v>
      </c>
      <c r="H305" s="145">
        <f ca="1">'EO9904.1'!J310</f>
        <v>0</v>
      </c>
      <c r="I305" s="145">
        <f ca="1">'EO9904.1'!M310</f>
        <v>0</v>
      </c>
      <c r="K305" s="138">
        <f>IF($B305&lt;=EO9904.2!mthend,Inputs!K293,0)</f>
        <v>0</v>
      </c>
      <c r="L305" s="133">
        <f>IF($B305&lt;=EO9904.2!mthend,Inputs!L293,0)</f>
        <v>0</v>
      </c>
      <c r="M305" s="133">
        <f>IF($B305&lt;=EO9904.2!mthend,Inputs!M293,0)</f>
        <v>0</v>
      </c>
      <c r="N305" s="133">
        <f>IF($B305&lt;=EO9904.2!mthend,Inputs!N293,0)</f>
        <v>0</v>
      </c>
      <c r="O305" s="134">
        <v>0</v>
      </c>
      <c r="P305" s="134">
        <v>0</v>
      </c>
      <c r="Q305" s="134">
        <f ca="1">'EO9904.2'!M310-$Q$3</f>
        <v>-7.4999999999999997E-3</v>
      </c>
      <c r="S305" s="138">
        <f>IF($B305&lt;=EO9904.3!mthend,Inputs!S293,0)</f>
        <v>0</v>
      </c>
      <c r="T305">
        <f>IF($B305&lt;=EO9904.3!mthend,Inputs!T293,0)</f>
        <v>0</v>
      </c>
      <c r="U305">
        <f>IF($B305&lt;=EO9904.3!mthend,Inputs!U293,0)</f>
        <v>0</v>
      </c>
      <c r="V305" s="133">
        <f>IF($B305&lt;=EO9904.3!mthend,Inputs!V293,0)</f>
        <v>0</v>
      </c>
      <c r="W305" s="134">
        <f ca="1">'EO9904.3'!G310+$W$3</f>
        <v>0.08</v>
      </c>
      <c r="X305" s="134">
        <f ca="1">'EO9904.3'!J310+$X$3</f>
        <v>1.4999999999999999E-2</v>
      </c>
      <c r="Y305" s="134">
        <v>0</v>
      </c>
      <c r="AA305" s="138">
        <f>IF($B305&lt;=EO9904.3!mthend,Inputs!AA293,0)</f>
        <v>0</v>
      </c>
      <c r="AB305">
        <f>IF($B305&lt;=EO9904.3!mthend,Inputs!AB293,0)</f>
        <v>0</v>
      </c>
      <c r="AC305">
        <f>IF($B305&lt;=EO9904.3!mthend,Inputs!AC293,0)</f>
        <v>0</v>
      </c>
      <c r="AD305" s="133">
        <f>IF($B305&lt;=EO9904.3!mthend,Inputs!AD293,0)</f>
        <v>0</v>
      </c>
      <c r="AE305" s="134">
        <f ca="1">'EO9904.M'!G310+$AE$3</f>
        <v>0.08</v>
      </c>
      <c r="AF305" s="134">
        <f ca="1">'EO9904.M'!J310+$AF$3</f>
        <v>1.4999999999999999E-2</v>
      </c>
      <c r="AG305" s="134">
        <v>0</v>
      </c>
    </row>
    <row r="306" spans="2:33">
      <c r="B306" s="88">
        <f>'EO9904.1'!A311</f>
        <v>46113</v>
      </c>
      <c r="C306" s="138">
        <f>IF($B306&lt;=Summary!$D$10,Inputs!C294,0)</f>
        <v>0</v>
      </c>
      <c r="D306" s="135">
        <f>IF($B306&lt;=Summary!$D$10,Inputs!D294,0)</f>
        <v>0</v>
      </c>
      <c r="E306" s="136">
        <f>IF($B306&lt;=Summary!$D$10,Inputs!E294,0)</f>
        <v>0</v>
      </c>
      <c r="F306" s="136">
        <f>IF($B306&lt;=Summary!$D$10,Inputs!F294,0)</f>
        <v>0</v>
      </c>
      <c r="G306" s="145">
        <f ca="1">'EO9904.1'!G311</f>
        <v>0</v>
      </c>
      <c r="H306" s="145">
        <f ca="1">'EO9904.1'!J311</f>
        <v>0</v>
      </c>
      <c r="I306" s="145">
        <f ca="1">'EO9904.1'!M311</f>
        <v>0</v>
      </c>
      <c r="K306" s="138">
        <f>IF($B306&lt;=EO9904.2!mthend,Inputs!K294,0)</f>
        <v>0</v>
      </c>
      <c r="L306" s="133">
        <f>IF($B306&lt;=EO9904.2!mthend,Inputs!L294,0)</f>
        <v>0</v>
      </c>
      <c r="M306" s="133">
        <f>IF($B306&lt;=EO9904.2!mthend,Inputs!M294,0)</f>
        <v>0</v>
      </c>
      <c r="N306" s="133">
        <f>IF($B306&lt;=EO9904.2!mthend,Inputs!N294,0)</f>
        <v>0</v>
      </c>
      <c r="O306" s="134">
        <v>0</v>
      </c>
      <c r="P306" s="134">
        <v>0</v>
      </c>
      <c r="Q306" s="134">
        <f ca="1">'EO9904.2'!M311-$Q$3</f>
        <v>-7.4999999999999997E-3</v>
      </c>
      <c r="S306" s="138">
        <f>IF($B306&lt;=EO9904.3!mthend,Inputs!S294,0)</f>
        <v>0</v>
      </c>
      <c r="T306">
        <f>IF($B306&lt;=EO9904.3!mthend,Inputs!T294,0)</f>
        <v>0</v>
      </c>
      <c r="U306">
        <f>IF($B306&lt;=EO9904.3!mthend,Inputs!U294,0)</f>
        <v>0</v>
      </c>
      <c r="V306" s="133">
        <f>IF($B306&lt;=EO9904.3!mthend,Inputs!V294,0)</f>
        <v>0</v>
      </c>
      <c r="W306" s="134">
        <f ca="1">'EO9904.3'!G311+$W$3</f>
        <v>0.08</v>
      </c>
      <c r="X306" s="134">
        <f ca="1">'EO9904.3'!J311+$X$3</f>
        <v>1.4999999999999999E-2</v>
      </c>
      <c r="Y306" s="134">
        <v>0</v>
      </c>
      <c r="AA306" s="138">
        <f>IF($B306&lt;=EO9904.3!mthend,Inputs!AA294,0)</f>
        <v>0</v>
      </c>
      <c r="AB306">
        <f>IF($B306&lt;=EO9904.3!mthend,Inputs!AB294,0)</f>
        <v>0</v>
      </c>
      <c r="AC306">
        <f>IF($B306&lt;=EO9904.3!mthend,Inputs!AC294,0)</f>
        <v>0</v>
      </c>
      <c r="AD306" s="133">
        <f>IF($B306&lt;=EO9904.3!mthend,Inputs!AD294,0)</f>
        <v>0</v>
      </c>
      <c r="AE306" s="134">
        <f ca="1">'EO9904.M'!G311+$AE$3</f>
        <v>0.08</v>
      </c>
      <c r="AF306" s="134">
        <f ca="1">'EO9904.M'!J311+$AF$3</f>
        <v>1.4999999999999999E-2</v>
      </c>
      <c r="AG306" s="134">
        <v>0</v>
      </c>
    </row>
    <row r="307" spans="2:33">
      <c r="B307" s="88">
        <f>'EO9904.1'!A312</f>
        <v>46143</v>
      </c>
      <c r="C307" s="138">
        <f>IF($B307&lt;=Summary!$D$10,Inputs!C295,0)</f>
        <v>0</v>
      </c>
      <c r="D307" s="135">
        <f>IF($B307&lt;=Summary!$D$10,Inputs!D295,0)</f>
        <v>0</v>
      </c>
      <c r="E307" s="136">
        <f>IF($B307&lt;=Summary!$D$10,Inputs!E295,0)</f>
        <v>0</v>
      </c>
      <c r="F307" s="136">
        <f>IF($B307&lt;=Summary!$D$10,Inputs!F295,0)</f>
        <v>0</v>
      </c>
      <c r="G307" s="145">
        <f ca="1">'EO9904.1'!G312</f>
        <v>0</v>
      </c>
      <c r="H307" s="145">
        <f ca="1">'EO9904.1'!J312</f>
        <v>0</v>
      </c>
      <c r="I307" s="145">
        <f ca="1">'EO9904.1'!M312</f>
        <v>0</v>
      </c>
      <c r="K307" s="138">
        <f>IF($B307&lt;=EO9904.2!mthend,Inputs!K295,0)</f>
        <v>0</v>
      </c>
      <c r="L307" s="133">
        <f>IF($B307&lt;=EO9904.2!mthend,Inputs!L295,0)</f>
        <v>0</v>
      </c>
      <c r="M307" s="133">
        <f>IF($B307&lt;=EO9904.2!mthend,Inputs!M295,0)</f>
        <v>0</v>
      </c>
      <c r="N307" s="133">
        <f>IF($B307&lt;=EO9904.2!mthend,Inputs!N295,0)</f>
        <v>0</v>
      </c>
      <c r="O307" s="134">
        <v>0</v>
      </c>
      <c r="P307" s="134">
        <v>0</v>
      </c>
      <c r="Q307" s="134">
        <f ca="1">'EO9904.2'!M312-$Q$3</f>
        <v>-7.4999999999999997E-3</v>
      </c>
      <c r="S307" s="138">
        <f>IF($B307&lt;=EO9904.3!mthend,Inputs!S295,0)</f>
        <v>0</v>
      </c>
      <c r="T307">
        <f>IF($B307&lt;=EO9904.3!mthend,Inputs!T295,0)</f>
        <v>0</v>
      </c>
      <c r="U307">
        <f>IF($B307&lt;=EO9904.3!mthend,Inputs!U295,0)</f>
        <v>0</v>
      </c>
      <c r="V307" s="133">
        <f>IF($B307&lt;=EO9904.3!mthend,Inputs!V295,0)</f>
        <v>0</v>
      </c>
      <c r="W307" s="134">
        <f ca="1">'EO9904.3'!G312+$W$3</f>
        <v>0.08</v>
      </c>
      <c r="X307" s="134">
        <f ca="1">'EO9904.3'!J312+$X$3</f>
        <v>1.4999999999999999E-2</v>
      </c>
      <c r="Y307" s="134">
        <v>0</v>
      </c>
      <c r="AA307" s="138">
        <f>IF($B307&lt;=EO9904.3!mthend,Inputs!AA295,0)</f>
        <v>0</v>
      </c>
      <c r="AB307">
        <f>IF($B307&lt;=EO9904.3!mthend,Inputs!AB295,0)</f>
        <v>0</v>
      </c>
      <c r="AC307">
        <f>IF($B307&lt;=EO9904.3!mthend,Inputs!AC295,0)</f>
        <v>0</v>
      </c>
      <c r="AD307" s="133">
        <f>IF($B307&lt;=EO9904.3!mthend,Inputs!AD295,0)</f>
        <v>0</v>
      </c>
      <c r="AE307" s="134">
        <f ca="1">'EO9904.M'!G312+$AE$3</f>
        <v>0.08</v>
      </c>
      <c r="AF307" s="134">
        <f ca="1">'EO9904.M'!J312+$AF$3</f>
        <v>1.4999999999999999E-2</v>
      </c>
      <c r="AG307" s="134">
        <v>0</v>
      </c>
    </row>
    <row r="308" spans="2:33">
      <c r="B308" s="88">
        <f>'EO9904.1'!A313</f>
        <v>46174</v>
      </c>
      <c r="C308" s="138">
        <f>IF($B308&lt;=Summary!$D$10,Inputs!C296,0)</f>
        <v>0</v>
      </c>
      <c r="D308" s="135">
        <f>IF($B308&lt;=Summary!$D$10,Inputs!D296,0)</f>
        <v>0</v>
      </c>
      <c r="E308" s="136">
        <f>IF($B308&lt;=Summary!$D$10,Inputs!E296,0)</f>
        <v>0</v>
      </c>
      <c r="F308" s="136">
        <f>IF($B308&lt;=Summary!$D$10,Inputs!F296,0)</f>
        <v>0</v>
      </c>
      <c r="G308" s="145">
        <f ca="1">'EO9904.1'!G313</f>
        <v>0</v>
      </c>
      <c r="H308" s="145">
        <f ca="1">'EO9904.1'!J313</f>
        <v>0</v>
      </c>
      <c r="I308" s="145">
        <f ca="1">'EO9904.1'!M313</f>
        <v>0</v>
      </c>
      <c r="K308" s="138">
        <f>IF($B308&lt;=EO9904.2!mthend,Inputs!K296,0)</f>
        <v>0</v>
      </c>
      <c r="L308" s="133">
        <f>IF($B308&lt;=EO9904.2!mthend,Inputs!L296,0)</f>
        <v>0</v>
      </c>
      <c r="M308" s="133">
        <f>IF($B308&lt;=EO9904.2!mthend,Inputs!M296,0)</f>
        <v>0</v>
      </c>
      <c r="N308" s="133">
        <f>IF($B308&lt;=EO9904.2!mthend,Inputs!N296,0)</f>
        <v>0</v>
      </c>
      <c r="O308" s="134">
        <v>0</v>
      </c>
      <c r="P308" s="134">
        <v>0</v>
      </c>
      <c r="Q308" s="134">
        <f ca="1">'EO9904.2'!M313-$Q$3</f>
        <v>-7.4999999999999997E-3</v>
      </c>
      <c r="S308" s="138">
        <f>IF($B308&lt;=EO9904.3!mthend,Inputs!S296,0)</f>
        <v>0</v>
      </c>
      <c r="T308">
        <f>IF($B308&lt;=EO9904.3!mthend,Inputs!T296,0)</f>
        <v>0</v>
      </c>
      <c r="U308">
        <f>IF($B308&lt;=EO9904.3!mthend,Inputs!U296,0)</f>
        <v>0</v>
      </c>
      <c r="V308" s="133">
        <f>IF($B308&lt;=EO9904.3!mthend,Inputs!V296,0)</f>
        <v>0</v>
      </c>
      <c r="W308" s="134">
        <f ca="1">'EO9904.3'!G313+$W$3</f>
        <v>0.08</v>
      </c>
      <c r="X308" s="134">
        <f ca="1">'EO9904.3'!J313+$X$3</f>
        <v>1.4999999999999999E-2</v>
      </c>
      <c r="Y308" s="134">
        <v>0</v>
      </c>
      <c r="AA308" s="138">
        <f>IF($B308&lt;=EO9904.3!mthend,Inputs!AA296,0)</f>
        <v>0</v>
      </c>
      <c r="AB308">
        <f>IF($B308&lt;=EO9904.3!mthend,Inputs!AB296,0)</f>
        <v>0</v>
      </c>
      <c r="AC308">
        <f>IF($B308&lt;=EO9904.3!mthend,Inputs!AC296,0)</f>
        <v>0</v>
      </c>
      <c r="AD308" s="133">
        <f>IF($B308&lt;=EO9904.3!mthend,Inputs!AD296,0)</f>
        <v>0</v>
      </c>
      <c r="AE308" s="134">
        <f ca="1">'EO9904.M'!G313+$AE$3</f>
        <v>0.08</v>
      </c>
      <c r="AF308" s="134">
        <f ca="1">'EO9904.M'!J313+$AF$3</f>
        <v>1.4999999999999999E-2</v>
      </c>
      <c r="AG308" s="134">
        <v>0</v>
      </c>
    </row>
    <row r="309" spans="2:33">
      <c r="B309" s="88">
        <f>'EO9904.1'!A314</f>
        <v>46204</v>
      </c>
      <c r="C309" s="138">
        <f>IF($B309&lt;=Summary!$D$10,Inputs!C297,0)</f>
        <v>0</v>
      </c>
      <c r="D309" s="135">
        <f>IF($B309&lt;=Summary!$D$10,Inputs!D297,0)</f>
        <v>0</v>
      </c>
      <c r="E309" s="136">
        <f>IF($B309&lt;=Summary!$D$10,Inputs!E297,0)</f>
        <v>0</v>
      </c>
      <c r="F309" s="136">
        <f>IF($B309&lt;=Summary!$D$10,Inputs!F297,0)</f>
        <v>0</v>
      </c>
      <c r="G309" s="145">
        <f ca="1">'EO9904.1'!G314</f>
        <v>0</v>
      </c>
      <c r="H309" s="145">
        <f ca="1">'EO9904.1'!J314</f>
        <v>0</v>
      </c>
      <c r="I309" s="145">
        <f ca="1">'EO9904.1'!M314</f>
        <v>0</v>
      </c>
      <c r="K309" s="138">
        <f>IF($B309&lt;=EO9904.2!mthend,Inputs!K297,0)</f>
        <v>0</v>
      </c>
      <c r="L309" s="133">
        <f>IF($B309&lt;=EO9904.2!mthend,Inputs!L297,0)</f>
        <v>0</v>
      </c>
      <c r="M309" s="133">
        <f>IF($B309&lt;=EO9904.2!mthend,Inputs!M297,0)</f>
        <v>0</v>
      </c>
      <c r="N309" s="133">
        <f>IF($B309&lt;=EO9904.2!mthend,Inputs!N297,0)</f>
        <v>0</v>
      </c>
      <c r="O309" s="134">
        <v>0</v>
      </c>
      <c r="P309" s="134">
        <v>0</v>
      </c>
      <c r="Q309" s="134">
        <f ca="1">'EO9904.2'!M314-$Q$3</f>
        <v>-7.4999999999999997E-3</v>
      </c>
      <c r="S309" s="138">
        <f>IF($B309&lt;=EO9904.3!mthend,Inputs!S297,0)</f>
        <v>0</v>
      </c>
      <c r="T309">
        <f>IF($B309&lt;=EO9904.3!mthend,Inputs!T297,0)</f>
        <v>0</v>
      </c>
      <c r="U309">
        <f>IF($B309&lt;=EO9904.3!mthend,Inputs!U297,0)</f>
        <v>0</v>
      </c>
      <c r="V309" s="133">
        <f>IF($B309&lt;=EO9904.3!mthend,Inputs!V297,0)</f>
        <v>0</v>
      </c>
      <c r="W309" s="134">
        <f ca="1">'EO9904.3'!G314+$W$3</f>
        <v>0.08</v>
      </c>
      <c r="X309" s="134">
        <f ca="1">'EO9904.3'!J314+$X$3</f>
        <v>1.4999999999999999E-2</v>
      </c>
      <c r="Y309" s="134">
        <v>0</v>
      </c>
      <c r="AA309" s="138">
        <f>IF($B309&lt;=EO9904.3!mthend,Inputs!AA297,0)</f>
        <v>0</v>
      </c>
      <c r="AB309">
        <f>IF($B309&lt;=EO9904.3!mthend,Inputs!AB297,0)</f>
        <v>0</v>
      </c>
      <c r="AC309">
        <f>IF($B309&lt;=EO9904.3!mthend,Inputs!AC297,0)</f>
        <v>0</v>
      </c>
      <c r="AD309" s="133">
        <f>IF($B309&lt;=EO9904.3!mthend,Inputs!AD297,0)</f>
        <v>0</v>
      </c>
      <c r="AE309" s="134">
        <f ca="1">'EO9904.M'!G314+$AE$3</f>
        <v>0.08</v>
      </c>
      <c r="AF309" s="134">
        <f ca="1">'EO9904.M'!J314+$AF$3</f>
        <v>1.4999999999999999E-2</v>
      </c>
      <c r="AG309" s="134">
        <v>0</v>
      </c>
    </row>
    <row r="310" spans="2:33">
      <c r="B310" s="88">
        <f>'EO9904.1'!A315</f>
        <v>46235</v>
      </c>
      <c r="C310" s="138">
        <f>IF($B310&lt;=Summary!$D$10,Inputs!C298,0)</f>
        <v>0</v>
      </c>
      <c r="D310" s="135">
        <f>IF($B310&lt;=Summary!$D$10,Inputs!D298,0)</f>
        <v>0</v>
      </c>
      <c r="E310" s="136">
        <f>IF($B310&lt;=Summary!$D$10,Inputs!E298,0)</f>
        <v>0</v>
      </c>
      <c r="F310" s="136">
        <f>IF($B310&lt;=Summary!$D$10,Inputs!F298,0)</f>
        <v>0</v>
      </c>
      <c r="G310" s="145">
        <f ca="1">'EO9904.1'!G315</f>
        <v>0</v>
      </c>
      <c r="H310" s="145">
        <f ca="1">'EO9904.1'!J315</f>
        <v>0</v>
      </c>
      <c r="I310" s="145">
        <f ca="1">'EO9904.1'!M315</f>
        <v>0</v>
      </c>
      <c r="K310" s="138">
        <f>IF($B310&lt;=EO9904.2!mthend,Inputs!K298,0)</f>
        <v>0</v>
      </c>
      <c r="L310" s="133">
        <f>IF($B310&lt;=EO9904.2!mthend,Inputs!L298,0)</f>
        <v>0</v>
      </c>
      <c r="M310" s="133">
        <f>IF($B310&lt;=EO9904.2!mthend,Inputs!M298,0)</f>
        <v>0</v>
      </c>
      <c r="N310" s="133">
        <f>IF($B310&lt;=EO9904.2!mthend,Inputs!N298,0)</f>
        <v>0</v>
      </c>
      <c r="O310" s="134">
        <v>0</v>
      </c>
      <c r="P310" s="134">
        <v>0</v>
      </c>
      <c r="Q310" s="134">
        <f ca="1">'EO9904.2'!M315-$Q$3</f>
        <v>-7.4999999999999997E-3</v>
      </c>
      <c r="S310" s="138">
        <f>IF($B310&lt;=EO9904.3!mthend,Inputs!S298,0)</f>
        <v>0</v>
      </c>
      <c r="T310">
        <f>IF($B310&lt;=EO9904.3!mthend,Inputs!T298,0)</f>
        <v>0</v>
      </c>
      <c r="U310">
        <f>IF($B310&lt;=EO9904.3!mthend,Inputs!U298,0)</f>
        <v>0</v>
      </c>
      <c r="V310" s="133">
        <f>IF($B310&lt;=EO9904.3!mthend,Inputs!V298,0)</f>
        <v>0</v>
      </c>
      <c r="W310" s="134">
        <f ca="1">'EO9904.3'!G315+$W$3</f>
        <v>0.08</v>
      </c>
      <c r="X310" s="134">
        <f ca="1">'EO9904.3'!J315+$X$3</f>
        <v>1.4999999999999999E-2</v>
      </c>
      <c r="Y310" s="134">
        <v>0</v>
      </c>
      <c r="AA310" s="138">
        <f>IF($B310&lt;=EO9904.3!mthend,Inputs!AA298,0)</f>
        <v>0</v>
      </c>
      <c r="AB310">
        <f>IF($B310&lt;=EO9904.3!mthend,Inputs!AB298,0)</f>
        <v>0</v>
      </c>
      <c r="AC310">
        <f>IF($B310&lt;=EO9904.3!mthend,Inputs!AC298,0)</f>
        <v>0</v>
      </c>
      <c r="AD310" s="133">
        <f>IF($B310&lt;=EO9904.3!mthend,Inputs!AD298,0)</f>
        <v>0</v>
      </c>
      <c r="AE310" s="134">
        <f ca="1">'EO9904.M'!G315+$AE$3</f>
        <v>0.08</v>
      </c>
      <c r="AF310" s="134">
        <f ca="1">'EO9904.M'!J315+$AF$3</f>
        <v>1.4999999999999999E-2</v>
      </c>
      <c r="AG310" s="134">
        <v>0</v>
      </c>
    </row>
    <row r="311" spans="2:33">
      <c r="B311" s="88">
        <f>'EO9904.1'!A316</f>
        <v>46266</v>
      </c>
      <c r="C311" s="138">
        <f>IF($B311&lt;=Summary!$D$10,Inputs!C299,0)</f>
        <v>0</v>
      </c>
      <c r="D311" s="135">
        <f>IF($B311&lt;=Summary!$D$10,Inputs!D299,0)</f>
        <v>0</v>
      </c>
      <c r="E311" s="136">
        <f>IF($B311&lt;=Summary!$D$10,Inputs!E299,0)</f>
        <v>0</v>
      </c>
      <c r="F311" s="136">
        <f>IF($B311&lt;=Summary!$D$10,Inputs!F299,0)</f>
        <v>0</v>
      </c>
      <c r="G311" s="145">
        <f ca="1">'EO9904.1'!G316</f>
        <v>0</v>
      </c>
      <c r="H311" s="145">
        <f ca="1">'EO9904.1'!J316</f>
        <v>0</v>
      </c>
      <c r="I311" s="145">
        <f ca="1">'EO9904.1'!M316</f>
        <v>0</v>
      </c>
      <c r="K311" s="138">
        <f>IF($B311&lt;=EO9904.2!mthend,Inputs!K299,0)</f>
        <v>0</v>
      </c>
      <c r="L311" s="133">
        <f>IF($B311&lt;=EO9904.2!mthend,Inputs!L299,0)</f>
        <v>0</v>
      </c>
      <c r="M311" s="133">
        <f>IF($B311&lt;=EO9904.2!mthend,Inputs!M299,0)</f>
        <v>0</v>
      </c>
      <c r="N311" s="133">
        <f>IF($B311&lt;=EO9904.2!mthend,Inputs!N299,0)</f>
        <v>0</v>
      </c>
      <c r="O311" s="134">
        <v>0</v>
      </c>
      <c r="P311" s="134">
        <v>0</v>
      </c>
      <c r="Q311" s="134">
        <f ca="1">'EO9904.2'!M316-$Q$3</f>
        <v>-7.4999999999999997E-3</v>
      </c>
      <c r="S311" s="138">
        <f>IF($B311&lt;=EO9904.3!mthend,Inputs!S299,0)</f>
        <v>0</v>
      </c>
      <c r="T311">
        <f>IF($B311&lt;=EO9904.3!mthend,Inputs!T299,0)</f>
        <v>0</v>
      </c>
      <c r="U311">
        <f>IF($B311&lt;=EO9904.3!mthend,Inputs!U299,0)</f>
        <v>0</v>
      </c>
      <c r="V311" s="133">
        <f>IF($B311&lt;=EO9904.3!mthend,Inputs!V299,0)</f>
        <v>0</v>
      </c>
      <c r="W311" s="134">
        <f ca="1">'EO9904.3'!G316+$W$3</f>
        <v>0.08</v>
      </c>
      <c r="X311" s="134">
        <f ca="1">'EO9904.3'!J316+$X$3</f>
        <v>1.4999999999999999E-2</v>
      </c>
      <c r="Y311" s="134">
        <v>0</v>
      </c>
      <c r="AA311" s="138">
        <f>IF($B311&lt;=EO9904.3!mthend,Inputs!AA299,0)</f>
        <v>0</v>
      </c>
      <c r="AB311">
        <f>IF($B311&lt;=EO9904.3!mthend,Inputs!AB299,0)</f>
        <v>0</v>
      </c>
      <c r="AC311">
        <f>IF($B311&lt;=EO9904.3!mthend,Inputs!AC299,0)</f>
        <v>0</v>
      </c>
      <c r="AD311" s="133">
        <f>IF($B311&lt;=EO9904.3!mthend,Inputs!AD299,0)</f>
        <v>0</v>
      </c>
      <c r="AE311" s="134">
        <f ca="1">'EO9904.M'!G316+$AE$3</f>
        <v>0.08</v>
      </c>
      <c r="AF311" s="134">
        <f ca="1">'EO9904.M'!J316+$AF$3</f>
        <v>1.4999999999999999E-2</v>
      </c>
      <c r="AG311" s="134">
        <v>0</v>
      </c>
    </row>
    <row r="312" spans="2:33">
      <c r="B312" s="88">
        <f>'EO9904.1'!A317</f>
        <v>46296</v>
      </c>
      <c r="C312" s="138">
        <f>IF($B312&lt;=Summary!$D$10,Inputs!C300,0)</f>
        <v>0</v>
      </c>
      <c r="D312" s="135">
        <f>IF($B312&lt;=Summary!$D$10,Inputs!D300,0)</f>
        <v>0</v>
      </c>
      <c r="E312" s="136">
        <f>IF($B312&lt;=Summary!$D$10,Inputs!E300,0)</f>
        <v>0</v>
      </c>
      <c r="F312" s="136">
        <f>IF($B312&lt;=Summary!$D$10,Inputs!F300,0)</f>
        <v>0</v>
      </c>
      <c r="G312" s="145">
        <f ca="1">'EO9904.1'!G317</f>
        <v>0</v>
      </c>
      <c r="H312" s="145">
        <f ca="1">'EO9904.1'!J317</f>
        <v>0</v>
      </c>
      <c r="I312" s="145">
        <f ca="1">'EO9904.1'!M317</f>
        <v>0</v>
      </c>
      <c r="K312" s="138">
        <f>IF($B312&lt;=EO9904.2!mthend,Inputs!K300,0)</f>
        <v>0</v>
      </c>
      <c r="L312" s="133">
        <f>IF($B312&lt;=EO9904.2!mthend,Inputs!L300,0)</f>
        <v>0</v>
      </c>
      <c r="M312" s="133">
        <f>IF($B312&lt;=EO9904.2!mthend,Inputs!M300,0)</f>
        <v>0</v>
      </c>
      <c r="N312" s="133">
        <f>IF($B312&lt;=EO9904.2!mthend,Inputs!N300,0)</f>
        <v>0</v>
      </c>
      <c r="O312" s="134">
        <v>0</v>
      </c>
      <c r="P312" s="134">
        <v>0</v>
      </c>
      <c r="Q312" s="134">
        <f ca="1">'EO9904.2'!M317-$Q$3</f>
        <v>-7.4999999999999997E-3</v>
      </c>
      <c r="S312" s="138">
        <f>IF($B312&lt;=EO9904.3!mthend,Inputs!S300,0)</f>
        <v>0</v>
      </c>
      <c r="T312">
        <f>IF($B312&lt;=EO9904.3!mthend,Inputs!T300,0)</f>
        <v>0</v>
      </c>
      <c r="U312">
        <f>IF($B312&lt;=EO9904.3!mthend,Inputs!U300,0)</f>
        <v>0</v>
      </c>
      <c r="V312" s="133">
        <f>IF($B312&lt;=EO9904.3!mthend,Inputs!V300,0)</f>
        <v>0</v>
      </c>
      <c r="W312" s="134">
        <f ca="1">'EO9904.3'!G317+$W$3</f>
        <v>0.08</v>
      </c>
      <c r="X312" s="134">
        <f ca="1">'EO9904.3'!J317+$X$3</f>
        <v>1.4999999999999999E-2</v>
      </c>
      <c r="Y312" s="134">
        <v>0</v>
      </c>
      <c r="AA312" s="138">
        <f>IF($B312&lt;=EO9904.3!mthend,Inputs!AA300,0)</f>
        <v>0</v>
      </c>
      <c r="AB312">
        <f>IF($B312&lt;=EO9904.3!mthend,Inputs!AB300,0)</f>
        <v>0</v>
      </c>
      <c r="AC312">
        <f>IF($B312&lt;=EO9904.3!mthend,Inputs!AC300,0)</f>
        <v>0</v>
      </c>
      <c r="AD312" s="133">
        <f>IF($B312&lt;=EO9904.3!mthend,Inputs!AD300,0)</f>
        <v>0</v>
      </c>
      <c r="AE312" s="134">
        <f ca="1">'EO9904.M'!G317+$AE$3</f>
        <v>0.08</v>
      </c>
      <c r="AF312" s="134">
        <f ca="1">'EO9904.M'!J317+$AF$3</f>
        <v>1.4999999999999999E-2</v>
      </c>
      <c r="AG312" s="134">
        <v>0</v>
      </c>
    </row>
    <row r="313" spans="2:33">
      <c r="B313" s="88">
        <f>'EO9904.1'!A318</f>
        <v>46327</v>
      </c>
      <c r="C313" s="138">
        <f>IF($B313&lt;=Summary!$D$10,Inputs!C301,0)</f>
        <v>0</v>
      </c>
      <c r="D313" s="135">
        <f>IF($B313&lt;=Summary!$D$10,Inputs!D301,0)</f>
        <v>0</v>
      </c>
      <c r="E313" s="136">
        <f>IF($B313&lt;=Summary!$D$10,Inputs!E301,0)</f>
        <v>0</v>
      </c>
      <c r="F313" s="136">
        <f>IF($B313&lt;=Summary!$D$10,Inputs!F301,0)</f>
        <v>0</v>
      </c>
      <c r="G313" s="145">
        <f ca="1">'EO9904.1'!G318</f>
        <v>0</v>
      </c>
      <c r="H313" s="145">
        <f ca="1">'EO9904.1'!J318</f>
        <v>0</v>
      </c>
      <c r="I313" s="145">
        <f ca="1">'EO9904.1'!M318</f>
        <v>0</v>
      </c>
      <c r="K313" s="138">
        <f>IF($B313&lt;=EO9904.2!mthend,Inputs!K301,0)</f>
        <v>0</v>
      </c>
      <c r="L313" s="133">
        <f>IF($B313&lt;=EO9904.2!mthend,Inputs!L301,0)</f>
        <v>0</v>
      </c>
      <c r="M313" s="133">
        <f>IF($B313&lt;=EO9904.2!mthend,Inputs!M301,0)</f>
        <v>0</v>
      </c>
      <c r="N313" s="133">
        <f>IF($B313&lt;=EO9904.2!mthend,Inputs!N301,0)</f>
        <v>0</v>
      </c>
      <c r="O313" s="134">
        <v>0</v>
      </c>
      <c r="P313" s="134">
        <v>0</v>
      </c>
      <c r="Q313" s="134">
        <f ca="1">'EO9904.2'!M318-$Q$3</f>
        <v>-7.4999999999999997E-3</v>
      </c>
      <c r="S313" s="138">
        <f>IF($B313&lt;=EO9904.3!mthend,Inputs!S301,0)</f>
        <v>0</v>
      </c>
      <c r="T313">
        <f>IF($B313&lt;=EO9904.3!mthend,Inputs!T301,0)</f>
        <v>0</v>
      </c>
      <c r="U313">
        <f>IF($B313&lt;=EO9904.3!mthend,Inputs!U301,0)</f>
        <v>0</v>
      </c>
      <c r="V313" s="133">
        <f>IF($B313&lt;=EO9904.3!mthend,Inputs!V301,0)</f>
        <v>0</v>
      </c>
      <c r="W313" s="134">
        <f ca="1">'EO9904.3'!G318+$W$3</f>
        <v>0.08</v>
      </c>
      <c r="X313" s="134">
        <f ca="1">'EO9904.3'!J318+$X$3</f>
        <v>1.4999999999999999E-2</v>
      </c>
      <c r="Y313" s="134">
        <v>0</v>
      </c>
      <c r="AA313" s="138">
        <f>IF($B313&lt;=EO9904.3!mthend,Inputs!AA301,0)</f>
        <v>0</v>
      </c>
      <c r="AB313">
        <f>IF($B313&lt;=EO9904.3!mthend,Inputs!AB301,0)</f>
        <v>0</v>
      </c>
      <c r="AC313">
        <f>IF($B313&lt;=EO9904.3!mthend,Inputs!AC301,0)</f>
        <v>0</v>
      </c>
      <c r="AD313" s="133">
        <f>IF($B313&lt;=EO9904.3!mthend,Inputs!AD301,0)</f>
        <v>0</v>
      </c>
      <c r="AE313" s="134">
        <f ca="1">'EO9904.M'!G318+$AE$3</f>
        <v>0.08</v>
      </c>
      <c r="AF313" s="134">
        <f ca="1">'EO9904.M'!J318+$AF$3</f>
        <v>1.4999999999999999E-2</v>
      </c>
      <c r="AG313" s="134">
        <v>0</v>
      </c>
    </row>
    <row r="314" spans="2:33">
      <c r="B314" s="88">
        <f>'EO9904.1'!A319</f>
        <v>46357</v>
      </c>
      <c r="C314" s="138">
        <f>IF($B314&lt;=Summary!$D$10,Inputs!C302,0)</f>
        <v>0</v>
      </c>
      <c r="D314" s="135">
        <f>IF($B314&lt;=Summary!$D$10,Inputs!D302,0)</f>
        <v>0</v>
      </c>
      <c r="E314" s="136">
        <f>IF($B314&lt;=Summary!$D$10,Inputs!E302,0)</f>
        <v>0</v>
      </c>
      <c r="F314" s="136">
        <f>IF($B314&lt;=Summary!$D$10,Inputs!F302,0)</f>
        <v>0</v>
      </c>
      <c r="G314" s="145">
        <f ca="1">'EO9904.1'!G319</f>
        <v>0</v>
      </c>
      <c r="H314" s="145">
        <f ca="1">'EO9904.1'!J319</f>
        <v>0</v>
      </c>
      <c r="I314" s="145">
        <f ca="1">'EO9904.1'!M319</f>
        <v>0</v>
      </c>
      <c r="K314" s="138">
        <f>IF($B314&lt;=EO9904.2!mthend,Inputs!K302,0)</f>
        <v>0</v>
      </c>
      <c r="L314" s="133">
        <f>IF($B314&lt;=EO9904.2!mthend,Inputs!L302,0)</f>
        <v>0</v>
      </c>
      <c r="M314" s="133">
        <f>IF($B314&lt;=EO9904.2!mthend,Inputs!M302,0)</f>
        <v>0</v>
      </c>
      <c r="N314" s="133">
        <f>IF($B314&lt;=EO9904.2!mthend,Inputs!N302,0)</f>
        <v>0</v>
      </c>
      <c r="O314" s="134">
        <v>0</v>
      </c>
      <c r="P314" s="134">
        <v>0</v>
      </c>
      <c r="Q314" s="134">
        <f ca="1">'EO9904.2'!M319-$Q$3</f>
        <v>-7.4999999999999997E-3</v>
      </c>
      <c r="S314" s="138">
        <f>IF($B314&lt;=EO9904.3!mthend,Inputs!S302,0)</f>
        <v>0</v>
      </c>
      <c r="T314">
        <f>IF($B314&lt;=EO9904.3!mthend,Inputs!T302,0)</f>
        <v>0</v>
      </c>
      <c r="U314">
        <f>IF($B314&lt;=EO9904.3!mthend,Inputs!U302,0)</f>
        <v>0</v>
      </c>
      <c r="V314" s="133">
        <f>IF($B314&lt;=EO9904.3!mthend,Inputs!V302,0)</f>
        <v>0</v>
      </c>
      <c r="W314" s="134">
        <f ca="1">'EO9904.3'!G319+$W$3</f>
        <v>0.08</v>
      </c>
      <c r="X314" s="134">
        <f ca="1">'EO9904.3'!J319+$X$3</f>
        <v>1.4999999999999999E-2</v>
      </c>
      <c r="Y314" s="134">
        <v>0</v>
      </c>
      <c r="AA314" s="138">
        <f>IF($B314&lt;=EO9904.3!mthend,Inputs!AA302,0)</f>
        <v>0</v>
      </c>
      <c r="AB314">
        <f>IF($B314&lt;=EO9904.3!mthend,Inputs!AB302,0)</f>
        <v>0</v>
      </c>
      <c r="AC314">
        <f>IF($B314&lt;=EO9904.3!mthend,Inputs!AC302,0)</f>
        <v>0</v>
      </c>
      <c r="AD314" s="133">
        <f>IF($B314&lt;=EO9904.3!mthend,Inputs!AD302,0)</f>
        <v>0</v>
      </c>
      <c r="AE314" s="134">
        <f ca="1">'EO9904.M'!G319+$AE$3</f>
        <v>0.08</v>
      </c>
      <c r="AF314" s="134">
        <f ca="1">'EO9904.M'!J319+$AF$3</f>
        <v>1.4999999999999999E-2</v>
      </c>
      <c r="AG314" s="134">
        <v>0</v>
      </c>
    </row>
    <row r="315" spans="2:33">
      <c r="B315" s="88">
        <f>'EO9904.1'!A320</f>
        <v>46388</v>
      </c>
      <c r="C315" s="138">
        <f>IF($B315&lt;=Summary!$D$10,Inputs!C303,0)</f>
        <v>0</v>
      </c>
      <c r="D315" s="135">
        <f>IF($B315&lt;=Summary!$D$10,Inputs!D303,0)</f>
        <v>0</v>
      </c>
      <c r="E315" s="136">
        <f>IF($B315&lt;=Summary!$D$10,Inputs!E303,0)</f>
        <v>0</v>
      </c>
      <c r="F315" s="136">
        <f>IF($B315&lt;=Summary!$D$10,Inputs!F303,0)</f>
        <v>0</v>
      </c>
      <c r="G315" s="145">
        <f ca="1">'EO9904.1'!G320</f>
        <v>0</v>
      </c>
      <c r="H315" s="145">
        <f ca="1">'EO9904.1'!J320</f>
        <v>0</v>
      </c>
      <c r="I315" s="145">
        <f ca="1">'EO9904.1'!M320</f>
        <v>0</v>
      </c>
      <c r="K315" s="138">
        <f>IF($B315&lt;=EO9904.2!mthend,Inputs!K303,0)</f>
        <v>0</v>
      </c>
      <c r="L315" s="133">
        <f>IF($B315&lt;=EO9904.2!mthend,Inputs!L303,0)</f>
        <v>0</v>
      </c>
      <c r="M315" s="133">
        <f>IF($B315&lt;=EO9904.2!mthend,Inputs!M303,0)</f>
        <v>0</v>
      </c>
      <c r="N315" s="133">
        <f>IF($B315&lt;=EO9904.2!mthend,Inputs!N303,0)</f>
        <v>0</v>
      </c>
      <c r="O315" s="134">
        <v>0</v>
      </c>
      <c r="P315" s="134">
        <v>0</v>
      </c>
      <c r="Q315" s="134">
        <f ca="1">'EO9904.2'!M320-$Q$3</f>
        <v>-7.4999999999999997E-3</v>
      </c>
      <c r="S315" s="138">
        <f>IF($B315&lt;=EO9904.3!mthend,Inputs!S303,0)</f>
        <v>0</v>
      </c>
      <c r="T315">
        <f>IF($B315&lt;=EO9904.3!mthend,Inputs!T303,0)</f>
        <v>0</v>
      </c>
      <c r="U315">
        <f>IF($B315&lt;=EO9904.3!mthend,Inputs!U303,0)</f>
        <v>0</v>
      </c>
      <c r="V315" s="133">
        <f>IF($B315&lt;=EO9904.3!mthend,Inputs!V303,0)</f>
        <v>0</v>
      </c>
      <c r="W315" s="134">
        <f ca="1">'EO9904.3'!G320+$W$3</f>
        <v>0.08</v>
      </c>
      <c r="X315" s="134">
        <f ca="1">'EO9904.3'!J320+$X$3</f>
        <v>1.4999999999999999E-2</v>
      </c>
      <c r="Y315" s="134">
        <v>0</v>
      </c>
      <c r="AA315" s="138">
        <f>IF($B315&lt;=EO9904.3!mthend,Inputs!AA303,0)</f>
        <v>0</v>
      </c>
      <c r="AB315">
        <f>IF($B315&lt;=EO9904.3!mthend,Inputs!AB303,0)</f>
        <v>0</v>
      </c>
      <c r="AC315">
        <f>IF($B315&lt;=EO9904.3!mthend,Inputs!AC303,0)</f>
        <v>0</v>
      </c>
      <c r="AD315" s="133">
        <f>IF($B315&lt;=EO9904.3!mthend,Inputs!AD303,0)</f>
        <v>0</v>
      </c>
      <c r="AE315" s="134">
        <f ca="1">'EO9904.M'!G320+$AE$3</f>
        <v>0.08</v>
      </c>
      <c r="AF315" s="134">
        <f ca="1">'EO9904.M'!J320+$AF$3</f>
        <v>1.4999999999999999E-2</v>
      </c>
      <c r="AG315" s="134">
        <v>0</v>
      </c>
    </row>
    <row r="316" spans="2:33">
      <c r="B316" s="88">
        <f>'EO9904.1'!A321</f>
        <v>46419</v>
      </c>
      <c r="C316" s="138">
        <f>IF($B316&lt;=Summary!$D$10,Inputs!C304,0)</f>
        <v>0</v>
      </c>
      <c r="D316" s="135">
        <f>IF($B316&lt;=Summary!$D$10,Inputs!D304,0)</f>
        <v>0</v>
      </c>
      <c r="E316" s="136">
        <f>IF($B316&lt;=Summary!$D$10,Inputs!E304,0)</f>
        <v>0</v>
      </c>
      <c r="F316" s="136">
        <f>IF($B316&lt;=Summary!$D$10,Inputs!F304,0)</f>
        <v>0</v>
      </c>
      <c r="G316" s="145">
        <f ca="1">'EO9904.1'!G321</f>
        <v>0</v>
      </c>
      <c r="H316" s="145">
        <f ca="1">'EO9904.1'!J321</f>
        <v>0</v>
      </c>
      <c r="I316" s="145">
        <f ca="1">'EO9904.1'!M321</f>
        <v>0</v>
      </c>
      <c r="K316" s="138">
        <f>IF($B316&lt;=EO9904.2!mthend,Inputs!K304,0)</f>
        <v>0</v>
      </c>
      <c r="L316" s="133">
        <f>IF($B316&lt;=EO9904.2!mthend,Inputs!L304,0)</f>
        <v>0</v>
      </c>
      <c r="M316" s="133">
        <f>IF($B316&lt;=EO9904.2!mthend,Inputs!M304,0)</f>
        <v>0</v>
      </c>
      <c r="N316" s="133">
        <f>IF($B316&lt;=EO9904.2!mthend,Inputs!N304,0)</f>
        <v>0</v>
      </c>
      <c r="O316" s="134">
        <v>0</v>
      </c>
      <c r="P316" s="134">
        <v>0</v>
      </c>
      <c r="Q316" s="134">
        <f ca="1">'EO9904.2'!M321-$Q$3</f>
        <v>-7.4999999999999997E-3</v>
      </c>
      <c r="S316" s="138">
        <f>IF($B316&lt;=EO9904.3!mthend,Inputs!S304,0)</f>
        <v>0</v>
      </c>
      <c r="T316">
        <f>IF($B316&lt;=EO9904.3!mthend,Inputs!T304,0)</f>
        <v>0</v>
      </c>
      <c r="U316">
        <f>IF($B316&lt;=EO9904.3!mthend,Inputs!U304,0)</f>
        <v>0</v>
      </c>
      <c r="V316" s="133">
        <f>IF($B316&lt;=EO9904.3!mthend,Inputs!V304,0)</f>
        <v>0</v>
      </c>
      <c r="W316" s="134">
        <f ca="1">'EO9904.3'!G321+$W$3</f>
        <v>0.08</v>
      </c>
      <c r="X316" s="134">
        <f ca="1">'EO9904.3'!J321+$X$3</f>
        <v>1.4999999999999999E-2</v>
      </c>
      <c r="Y316" s="134">
        <v>0</v>
      </c>
      <c r="AA316" s="138">
        <f>IF($B316&lt;=EO9904.3!mthend,Inputs!AA304,0)</f>
        <v>0</v>
      </c>
      <c r="AB316">
        <f>IF($B316&lt;=EO9904.3!mthend,Inputs!AB304,0)</f>
        <v>0</v>
      </c>
      <c r="AC316">
        <f>IF($B316&lt;=EO9904.3!mthend,Inputs!AC304,0)</f>
        <v>0</v>
      </c>
      <c r="AD316" s="133">
        <f>IF($B316&lt;=EO9904.3!mthend,Inputs!AD304,0)</f>
        <v>0</v>
      </c>
      <c r="AE316" s="134">
        <f ca="1">'EO9904.M'!G321+$AE$3</f>
        <v>0.08</v>
      </c>
      <c r="AF316" s="134">
        <f ca="1">'EO9904.M'!J321+$AF$3</f>
        <v>1.4999999999999999E-2</v>
      </c>
      <c r="AG316" s="134">
        <v>0</v>
      </c>
    </row>
    <row r="317" spans="2:33">
      <c r="B317" s="88">
        <f>'EO9904.1'!A322</f>
        <v>46447</v>
      </c>
      <c r="C317" s="138">
        <f>IF($B317&lt;=Summary!$D$10,Inputs!C305,0)</f>
        <v>0</v>
      </c>
      <c r="D317" s="135">
        <f>IF($B317&lt;=Summary!$D$10,Inputs!D305,0)</f>
        <v>0</v>
      </c>
      <c r="E317" s="136">
        <f>IF($B317&lt;=Summary!$D$10,Inputs!E305,0)</f>
        <v>0</v>
      </c>
      <c r="F317" s="136">
        <f>IF($B317&lt;=Summary!$D$10,Inputs!F305,0)</f>
        <v>0</v>
      </c>
      <c r="G317" s="145">
        <f ca="1">'EO9904.1'!G322</f>
        <v>0</v>
      </c>
      <c r="H317" s="145">
        <f ca="1">'EO9904.1'!J322</f>
        <v>0</v>
      </c>
      <c r="I317" s="145">
        <f ca="1">'EO9904.1'!M322</f>
        <v>0</v>
      </c>
      <c r="K317" s="138">
        <f>IF($B317&lt;=EO9904.2!mthend,Inputs!K305,0)</f>
        <v>0</v>
      </c>
      <c r="L317" s="133">
        <f>IF($B317&lt;=EO9904.2!mthend,Inputs!L305,0)</f>
        <v>0</v>
      </c>
      <c r="M317" s="133">
        <f>IF($B317&lt;=EO9904.2!mthend,Inputs!M305,0)</f>
        <v>0</v>
      </c>
      <c r="N317" s="133">
        <f>IF($B317&lt;=EO9904.2!mthend,Inputs!N305,0)</f>
        <v>0</v>
      </c>
      <c r="O317" s="134">
        <v>0</v>
      </c>
      <c r="P317" s="134">
        <v>0</v>
      </c>
      <c r="Q317" s="134">
        <f ca="1">'EO9904.2'!M322-$Q$3</f>
        <v>-7.4999999999999997E-3</v>
      </c>
      <c r="S317" s="138">
        <f>IF($B317&lt;=EO9904.3!mthend,Inputs!S305,0)</f>
        <v>0</v>
      </c>
      <c r="T317">
        <f>IF($B317&lt;=EO9904.3!mthend,Inputs!T305,0)</f>
        <v>0</v>
      </c>
      <c r="U317">
        <f>IF($B317&lt;=EO9904.3!mthend,Inputs!U305,0)</f>
        <v>0</v>
      </c>
      <c r="V317" s="133">
        <f>IF($B317&lt;=EO9904.3!mthend,Inputs!V305,0)</f>
        <v>0</v>
      </c>
      <c r="W317" s="134">
        <f ca="1">'EO9904.3'!G322+$W$3</f>
        <v>0.08</v>
      </c>
      <c r="X317" s="134">
        <f ca="1">'EO9904.3'!J322+$X$3</f>
        <v>1.4999999999999999E-2</v>
      </c>
      <c r="Y317" s="134">
        <v>0</v>
      </c>
      <c r="AA317" s="138">
        <f>IF($B317&lt;=EO9904.3!mthend,Inputs!AA305,0)</f>
        <v>0</v>
      </c>
      <c r="AB317">
        <f>IF($B317&lt;=EO9904.3!mthend,Inputs!AB305,0)</f>
        <v>0</v>
      </c>
      <c r="AC317">
        <f>IF($B317&lt;=EO9904.3!mthend,Inputs!AC305,0)</f>
        <v>0</v>
      </c>
      <c r="AD317" s="133">
        <f>IF($B317&lt;=EO9904.3!mthend,Inputs!AD305,0)</f>
        <v>0</v>
      </c>
      <c r="AE317" s="134">
        <f ca="1">'EO9904.M'!G322+$AE$3</f>
        <v>0.08</v>
      </c>
      <c r="AF317" s="134">
        <f ca="1">'EO9904.M'!J322+$AF$3</f>
        <v>1.4999999999999999E-2</v>
      </c>
      <c r="AG317" s="134">
        <v>0</v>
      </c>
    </row>
    <row r="318" spans="2:33">
      <c r="B318" s="88">
        <f>'EO9904.1'!A323</f>
        <v>46478</v>
      </c>
      <c r="C318" s="138">
        <f>IF($B318&lt;=Summary!$D$10,Inputs!C306,0)</f>
        <v>0</v>
      </c>
      <c r="D318" s="135">
        <f>IF($B318&lt;=Summary!$D$10,Inputs!D306,0)</f>
        <v>0</v>
      </c>
      <c r="E318" s="136">
        <f>IF($B318&lt;=Summary!$D$10,Inputs!E306,0)</f>
        <v>0</v>
      </c>
      <c r="F318" s="136">
        <f>IF($B318&lt;=Summary!$D$10,Inputs!F306,0)</f>
        <v>0</v>
      </c>
      <c r="G318" s="145">
        <f ca="1">'EO9904.1'!G323</f>
        <v>0</v>
      </c>
      <c r="H318" s="145">
        <f ca="1">'EO9904.1'!J323</f>
        <v>0</v>
      </c>
      <c r="I318" s="145">
        <f ca="1">'EO9904.1'!M323</f>
        <v>0</v>
      </c>
      <c r="K318" s="138">
        <f>IF($B318&lt;=EO9904.2!mthend,Inputs!K306,0)</f>
        <v>0</v>
      </c>
      <c r="L318" s="133">
        <f>IF($B318&lt;=EO9904.2!mthend,Inputs!L306,0)</f>
        <v>0</v>
      </c>
      <c r="M318" s="133">
        <f>IF($B318&lt;=EO9904.2!mthend,Inputs!M306,0)</f>
        <v>0</v>
      </c>
      <c r="N318" s="133">
        <f>IF($B318&lt;=EO9904.2!mthend,Inputs!N306,0)</f>
        <v>0</v>
      </c>
      <c r="O318" s="134">
        <v>0</v>
      </c>
      <c r="P318" s="134">
        <v>0</v>
      </c>
      <c r="Q318" s="134">
        <f ca="1">'EO9904.2'!M323-$Q$3</f>
        <v>-7.4999999999999997E-3</v>
      </c>
      <c r="S318" s="138">
        <f>IF($B318&lt;=EO9904.3!mthend,Inputs!S306,0)</f>
        <v>0</v>
      </c>
      <c r="T318">
        <f>IF($B318&lt;=EO9904.3!mthend,Inputs!T306,0)</f>
        <v>0</v>
      </c>
      <c r="U318">
        <f>IF($B318&lt;=EO9904.3!mthend,Inputs!U306,0)</f>
        <v>0</v>
      </c>
      <c r="V318" s="133">
        <f>IF($B318&lt;=EO9904.3!mthend,Inputs!V306,0)</f>
        <v>0</v>
      </c>
      <c r="W318" s="134">
        <f ca="1">'EO9904.3'!G323+$W$3</f>
        <v>0.08</v>
      </c>
      <c r="X318" s="134">
        <f ca="1">'EO9904.3'!J323+$X$3</f>
        <v>1.4999999999999999E-2</v>
      </c>
      <c r="Y318" s="134">
        <v>0</v>
      </c>
      <c r="AA318" s="138">
        <f>IF($B318&lt;=EO9904.3!mthend,Inputs!AA306,0)</f>
        <v>0</v>
      </c>
      <c r="AB318">
        <f>IF($B318&lt;=EO9904.3!mthend,Inputs!AB306,0)</f>
        <v>0</v>
      </c>
      <c r="AC318">
        <f>IF($B318&lt;=EO9904.3!mthend,Inputs!AC306,0)</f>
        <v>0</v>
      </c>
      <c r="AD318" s="133">
        <f>IF($B318&lt;=EO9904.3!mthend,Inputs!AD306,0)</f>
        <v>0</v>
      </c>
      <c r="AE318" s="134">
        <f ca="1">'EO9904.M'!G323+$AE$3</f>
        <v>0.08</v>
      </c>
      <c r="AF318" s="134">
        <f ca="1">'EO9904.M'!J323+$AF$3</f>
        <v>1.4999999999999999E-2</v>
      </c>
      <c r="AG318" s="134">
        <v>0</v>
      </c>
    </row>
    <row r="319" spans="2:33">
      <c r="B319" s="88">
        <f>'EO9904.1'!A324</f>
        <v>46508</v>
      </c>
      <c r="C319" s="138">
        <f>IF($B319&lt;=Summary!$D$10,Inputs!C307,0)</f>
        <v>0</v>
      </c>
      <c r="D319" s="135">
        <f>IF($B319&lt;=Summary!$D$10,Inputs!D307,0)</f>
        <v>0</v>
      </c>
      <c r="E319" s="136">
        <f>IF($B319&lt;=Summary!$D$10,Inputs!E307,0)</f>
        <v>0</v>
      </c>
      <c r="F319" s="136">
        <f>IF($B319&lt;=Summary!$D$10,Inputs!F307,0)</f>
        <v>0</v>
      </c>
      <c r="G319" s="145">
        <f ca="1">'EO9904.1'!G324</f>
        <v>0</v>
      </c>
      <c r="H319" s="145">
        <f ca="1">'EO9904.1'!J324</f>
        <v>0</v>
      </c>
      <c r="I319" s="145">
        <f ca="1">'EO9904.1'!M324</f>
        <v>0</v>
      </c>
      <c r="K319" s="138">
        <f>IF($B319&lt;=EO9904.2!mthend,Inputs!K307,0)</f>
        <v>0</v>
      </c>
      <c r="L319" s="133">
        <f>IF($B319&lt;=EO9904.2!mthend,Inputs!L307,0)</f>
        <v>0</v>
      </c>
      <c r="M319" s="133">
        <f>IF($B319&lt;=EO9904.2!mthend,Inputs!M307,0)</f>
        <v>0</v>
      </c>
      <c r="N319" s="133">
        <f>IF($B319&lt;=EO9904.2!mthend,Inputs!N307,0)</f>
        <v>0</v>
      </c>
      <c r="O319" s="134">
        <v>0</v>
      </c>
      <c r="P319" s="134">
        <v>0</v>
      </c>
      <c r="Q319" s="134">
        <f ca="1">'EO9904.2'!M324-$Q$3</f>
        <v>-7.4999999999999997E-3</v>
      </c>
      <c r="S319" s="138">
        <f>IF($B319&lt;=EO9904.3!mthend,Inputs!S307,0)</f>
        <v>0</v>
      </c>
      <c r="T319">
        <f>IF($B319&lt;=EO9904.3!mthend,Inputs!T307,0)</f>
        <v>0</v>
      </c>
      <c r="U319">
        <f>IF($B319&lt;=EO9904.3!mthend,Inputs!U307,0)</f>
        <v>0</v>
      </c>
      <c r="V319" s="133">
        <f>IF($B319&lt;=EO9904.3!mthend,Inputs!V307,0)</f>
        <v>0</v>
      </c>
      <c r="W319" s="134">
        <f ca="1">'EO9904.3'!G324+$W$3</f>
        <v>0.08</v>
      </c>
      <c r="X319" s="134">
        <f ca="1">'EO9904.3'!J324+$X$3</f>
        <v>1.4999999999999999E-2</v>
      </c>
      <c r="Y319" s="134">
        <v>0</v>
      </c>
      <c r="AA319" s="138">
        <f>IF($B319&lt;=EO9904.3!mthend,Inputs!AA307,0)</f>
        <v>0</v>
      </c>
      <c r="AB319">
        <f>IF($B319&lt;=EO9904.3!mthend,Inputs!AB307,0)</f>
        <v>0</v>
      </c>
      <c r="AC319">
        <f>IF($B319&lt;=EO9904.3!mthend,Inputs!AC307,0)</f>
        <v>0</v>
      </c>
      <c r="AD319" s="133">
        <f>IF($B319&lt;=EO9904.3!mthend,Inputs!AD307,0)</f>
        <v>0</v>
      </c>
      <c r="AE319" s="134">
        <f ca="1">'EO9904.M'!G324+$AE$3</f>
        <v>0.08</v>
      </c>
      <c r="AF319" s="134">
        <f ca="1">'EO9904.M'!J324+$AF$3</f>
        <v>1.4999999999999999E-2</v>
      </c>
      <c r="AG319" s="134">
        <v>0</v>
      </c>
    </row>
    <row r="320" spans="2:33">
      <c r="B320" s="88">
        <f>'EO9904.1'!A325</f>
        <v>46539</v>
      </c>
      <c r="C320" s="138">
        <f>IF($B320&lt;=Summary!$D$10,Inputs!C308,0)</f>
        <v>0</v>
      </c>
      <c r="D320" s="135">
        <f>IF($B320&lt;=Summary!$D$10,Inputs!D308,0)</f>
        <v>0</v>
      </c>
      <c r="E320" s="136">
        <f>IF($B320&lt;=Summary!$D$10,Inputs!E308,0)</f>
        <v>0</v>
      </c>
      <c r="F320" s="136">
        <f>IF($B320&lt;=Summary!$D$10,Inputs!F308,0)</f>
        <v>0</v>
      </c>
      <c r="G320" s="145">
        <f ca="1">'EO9904.1'!G325</f>
        <v>0</v>
      </c>
      <c r="H320" s="145">
        <f ca="1">'EO9904.1'!J325</f>
        <v>0</v>
      </c>
      <c r="I320" s="145">
        <f ca="1">'EO9904.1'!M325</f>
        <v>0</v>
      </c>
      <c r="K320" s="138">
        <f>IF($B320&lt;=EO9904.2!mthend,Inputs!K308,0)</f>
        <v>0</v>
      </c>
      <c r="L320" s="133">
        <f>IF($B320&lt;=EO9904.2!mthend,Inputs!L308,0)</f>
        <v>0</v>
      </c>
      <c r="M320" s="133">
        <f>IF($B320&lt;=EO9904.2!mthend,Inputs!M308,0)</f>
        <v>0</v>
      </c>
      <c r="N320" s="133">
        <f>IF($B320&lt;=EO9904.2!mthend,Inputs!N308,0)</f>
        <v>0</v>
      </c>
      <c r="O320" s="134">
        <v>0</v>
      </c>
      <c r="P320" s="134">
        <v>0</v>
      </c>
      <c r="Q320" s="134">
        <f ca="1">'EO9904.2'!M325-$Q$3</f>
        <v>-7.4999999999999997E-3</v>
      </c>
      <c r="S320" s="138">
        <f>IF($B320&lt;=EO9904.3!mthend,Inputs!S308,0)</f>
        <v>0</v>
      </c>
      <c r="T320">
        <f>IF($B320&lt;=EO9904.3!mthend,Inputs!T308,0)</f>
        <v>0</v>
      </c>
      <c r="U320">
        <f>IF($B320&lt;=EO9904.3!mthend,Inputs!U308,0)</f>
        <v>0</v>
      </c>
      <c r="V320" s="133">
        <f>IF($B320&lt;=EO9904.3!mthend,Inputs!V308,0)</f>
        <v>0</v>
      </c>
      <c r="W320" s="134">
        <f ca="1">'EO9904.3'!G325+$W$3</f>
        <v>0.08</v>
      </c>
      <c r="X320" s="134">
        <f ca="1">'EO9904.3'!J325+$X$3</f>
        <v>1.4999999999999999E-2</v>
      </c>
      <c r="Y320" s="134">
        <v>0</v>
      </c>
      <c r="AA320" s="138">
        <f>IF($B320&lt;=EO9904.3!mthend,Inputs!AA308,0)</f>
        <v>0</v>
      </c>
      <c r="AB320">
        <f>IF($B320&lt;=EO9904.3!mthend,Inputs!AB308,0)</f>
        <v>0</v>
      </c>
      <c r="AC320">
        <f>IF($B320&lt;=EO9904.3!mthend,Inputs!AC308,0)</f>
        <v>0</v>
      </c>
      <c r="AD320" s="133">
        <f>IF($B320&lt;=EO9904.3!mthend,Inputs!AD308,0)</f>
        <v>0</v>
      </c>
      <c r="AE320" s="134">
        <f ca="1">'EO9904.M'!G325+$AE$3</f>
        <v>0.08</v>
      </c>
      <c r="AF320" s="134">
        <f ca="1">'EO9904.M'!J325+$AF$3</f>
        <v>1.4999999999999999E-2</v>
      </c>
      <c r="AG320" s="134">
        <v>0</v>
      </c>
    </row>
    <row r="321" spans="2:33">
      <c r="B321" s="88">
        <f>'EO9904.1'!A326</f>
        <v>46569</v>
      </c>
      <c r="C321" s="138">
        <f>IF($B321&lt;=Summary!$D$10,Inputs!C309,0)</f>
        <v>0</v>
      </c>
      <c r="D321" s="135">
        <f>IF($B321&lt;=Summary!$D$10,Inputs!D309,0)</f>
        <v>0</v>
      </c>
      <c r="E321" s="136">
        <f>IF($B321&lt;=Summary!$D$10,Inputs!E309,0)</f>
        <v>0</v>
      </c>
      <c r="F321" s="136">
        <f>IF($B321&lt;=Summary!$D$10,Inputs!F309,0)</f>
        <v>0</v>
      </c>
      <c r="G321" s="145">
        <f ca="1">'EO9904.1'!G326</f>
        <v>0</v>
      </c>
      <c r="H321" s="145">
        <f ca="1">'EO9904.1'!J326</f>
        <v>0</v>
      </c>
      <c r="I321" s="145">
        <f ca="1">'EO9904.1'!M326</f>
        <v>0</v>
      </c>
      <c r="K321" s="138">
        <f>IF($B321&lt;=EO9904.2!mthend,Inputs!K309,0)</f>
        <v>0</v>
      </c>
      <c r="L321" s="133">
        <f>IF($B321&lt;=EO9904.2!mthend,Inputs!L309,0)</f>
        <v>0</v>
      </c>
      <c r="M321" s="133">
        <f>IF($B321&lt;=EO9904.2!mthend,Inputs!M309,0)</f>
        <v>0</v>
      </c>
      <c r="N321" s="133">
        <f>IF($B321&lt;=EO9904.2!mthend,Inputs!N309,0)</f>
        <v>0</v>
      </c>
      <c r="O321" s="134">
        <v>0</v>
      </c>
      <c r="P321" s="134">
        <v>0</v>
      </c>
      <c r="Q321" s="134">
        <f ca="1">'EO9904.2'!M326-$Q$3</f>
        <v>-7.4999999999999997E-3</v>
      </c>
      <c r="S321" s="138">
        <f>IF($B321&lt;=EO9904.3!mthend,Inputs!S309,0)</f>
        <v>0</v>
      </c>
      <c r="T321">
        <f>IF($B321&lt;=EO9904.3!mthend,Inputs!T309,0)</f>
        <v>0</v>
      </c>
      <c r="U321">
        <f>IF($B321&lt;=EO9904.3!mthend,Inputs!U309,0)</f>
        <v>0</v>
      </c>
      <c r="V321" s="133">
        <f>IF($B321&lt;=EO9904.3!mthend,Inputs!V309,0)</f>
        <v>0</v>
      </c>
      <c r="W321" s="134">
        <f ca="1">'EO9904.3'!G326+$W$3</f>
        <v>0.08</v>
      </c>
      <c r="X321" s="134">
        <f ca="1">'EO9904.3'!J326+$X$3</f>
        <v>1.4999999999999999E-2</v>
      </c>
      <c r="Y321" s="134">
        <v>0</v>
      </c>
      <c r="AA321" s="138">
        <f>IF($B321&lt;=EO9904.3!mthend,Inputs!AA309,0)</f>
        <v>0</v>
      </c>
      <c r="AB321">
        <f>IF($B321&lt;=EO9904.3!mthend,Inputs!AB309,0)</f>
        <v>0</v>
      </c>
      <c r="AC321">
        <f>IF($B321&lt;=EO9904.3!mthend,Inputs!AC309,0)</f>
        <v>0</v>
      </c>
      <c r="AD321" s="133">
        <f>IF($B321&lt;=EO9904.3!mthend,Inputs!AD309,0)</f>
        <v>0</v>
      </c>
      <c r="AE321" s="134">
        <f ca="1">'EO9904.M'!G326+$AE$3</f>
        <v>0.08</v>
      </c>
      <c r="AF321" s="134">
        <f ca="1">'EO9904.M'!J326+$AF$3</f>
        <v>1.4999999999999999E-2</v>
      </c>
      <c r="AG321" s="134">
        <v>0</v>
      </c>
    </row>
    <row r="322" spans="2:33">
      <c r="B322" s="88">
        <f>'EO9904.1'!A327</f>
        <v>46600</v>
      </c>
      <c r="C322" s="138">
        <f>IF($B322&lt;=Summary!$D$10,Inputs!C310,0)</f>
        <v>0</v>
      </c>
      <c r="D322" s="135">
        <f>IF($B322&lt;=Summary!$D$10,Inputs!D310,0)</f>
        <v>0</v>
      </c>
      <c r="E322" s="136">
        <f>IF($B322&lt;=Summary!$D$10,Inputs!E310,0)</f>
        <v>0</v>
      </c>
      <c r="F322" s="136">
        <f>IF($B322&lt;=Summary!$D$10,Inputs!F310,0)</f>
        <v>0</v>
      </c>
      <c r="G322" s="145">
        <f ca="1">'EO9904.1'!G327</f>
        <v>0</v>
      </c>
      <c r="H322" s="145">
        <f ca="1">'EO9904.1'!J327</f>
        <v>0</v>
      </c>
      <c r="I322" s="145">
        <f ca="1">'EO9904.1'!M327</f>
        <v>0</v>
      </c>
      <c r="K322" s="138">
        <f>IF($B322&lt;=EO9904.2!mthend,Inputs!K310,0)</f>
        <v>0</v>
      </c>
      <c r="L322" s="133">
        <f>IF($B322&lt;=EO9904.2!mthend,Inputs!L310,0)</f>
        <v>0</v>
      </c>
      <c r="M322" s="133">
        <f>IF($B322&lt;=EO9904.2!mthend,Inputs!M310,0)</f>
        <v>0</v>
      </c>
      <c r="N322" s="133">
        <f>IF($B322&lt;=EO9904.2!mthend,Inputs!N310,0)</f>
        <v>0</v>
      </c>
      <c r="O322" s="134">
        <v>0</v>
      </c>
      <c r="P322" s="134">
        <v>0</v>
      </c>
      <c r="Q322" s="134">
        <f ca="1">'EO9904.2'!M327-$Q$3</f>
        <v>-7.4999999999999997E-3</v>
      </c>
      <c r="S322" s="138">
        <f>IF($B322&lt;=EO9904.3!mthend,Inputs!S310,0)</f>
        <v>0</v>
      </c>
      <c r="T322">
        <f>IF($B322&lt;=EO9904.3!mthend,Inputs!T310,0)</f>
        <v>0</v>
      </c>
      <c r="U322">
        <f>IF($B322&lt;=EO9904.3!mthend,Inputs!U310,0)</f>
        <v>0</v>
      </c>
      <c r="V322" s="133">
        <f>IF($B322&lt;=EO9904.3!mthend,Inputs!V310,0)</f>
        <v>0</v>
      </c>
      <c r="W322" s="134">
        <f ca="1">'EO9904.3'!G327+$W$3</f>
        <v>0.08</v>
      </c>
      <c r="X322" s="134">
        <f ca="1">'EO9904.3'!J327+$X$3</f>
        <v>1.4999999999999999E-2</v>
      </c>
      <c r="Y322" s="134">
        <v>0</v>
      </c>
      <c r="AA322" s="138">
        <f>IF($B322&lt;=EO9904.3!mthend,Inputs!AA310,0)</f>
        <v>0</v>
      </c>
      <c r="AB322">
        <f>IF($B322&lt;=EO9904.3!mthend,Inputs!AB310,0)</f>
        <v>0</v>
      </c>
      <c r="AC322">
        <f>IF($B322&lt;=EO9904.3!mthend,Inputs!AC310,0)</f>
        <v>0</v>
      </c>
      <c r="AD322" s="133">
        <f>IF($B322&lt;=EO9904.3!mthend,Inputs!AD310,0)</f>
        <v>0</v>
      </c>
      <c r="AE322" s="134">
        <f ca="1">'EO9904.M'!G327+$AE$3</f>
        <v>0.08</v>
      </c>
      <c r="AF322" s="134">
        <f ca="1">'EO9904.M'!J327+$AF$3</f>
        <v>1.4999999999999999E-2</v>
      </c>
      <c r="AG322" s="134">
        <v>0</v>
      </c>
    </row>
    <row r="323" spans="2:33">
      <c r="B323" s="88">
        <f>'EO9904.1'!A328</f>
        <v>46631</v>
      </c>
      <c r="C323" s="138">
        <f>IF($B323&lt;=Summary!$D$10,Inputs!C311,0)</f>
        <v>0</v>
      </c>
      <c r="D323" s="135">
        <f>IF($B323&lt;=Summary!$D$10,Inputs!D311,0)</f>
        <v>0</v>
      </c>
      <c r="E323" s="136">
        <f>IF($B323&lt;=Summary!$D$10,Inputs!E311,0)</f>
        <v>0</v>
      </c>
      <c r="F323" s="136">
        <f>IF($B323&lt;=Summary!$D$10,Inputs!F311,0)</f>
        <v>0</v>
      </c>
      <c r="G323" s="145">
        <f ca="1">'EO9904.1'!G328</f>
        <v>0</v>
      </c>
      <c r="H323" s="145">
        <f ca="1">'EO9904.1'!J328</f>
        <v>0</v>
      </c>
      <c r="I323" s="145">
        <f ca="1">'EO9904.1'!M328</f>
        <v>0</v>
      </c>
      <c r="K323" s="138">
        <f>IF($B323&lt;=EO9904.2!mthend,Inputs!K311,0)</f>
        <v>0</v>
      </c>
      <c r="L323" s="133">
        <f>IF($B323&lt;=EO9904.2!mthend,Inputs!L311,0)</f>
        <v>0</v>
      </c>
      <c r="M323" s="133">
        <f>IF($B323&lt;=EO9904.2!mthend,Inputs!M311,0)</f>
        <v>0</v>
      </c>
      <c r="N323" s="133">
        <f>IF($B323&lt;=EO9904.2!mthend,Inputs!N311,0)</f>
        <v>0</v>
      </c>
      <c r="O323" s="134">
        <v>0</v>
      </c>
      <c r="P323" s="134">
        <v>0</v>
      </c>
      <c r="Q323" s="134">
        <f ca="1">'EO9904.2'!M328-$Q$3</f>
        <v>-7.4999999999999997E-3</v>
      </c>
      <c r="S323" s="138">
        <f>IF($B323&lt;=EO9904.3!mthend,Inputs!S311,0)</f>
        <v>0</v>
      </c>
      <c r="T323">
        <f>IF($B323&lt;=EO9904.3!mthend,Inputs!T311,0)</f>
        <v>0</v>
      </c>
      <c r="U323">
        <f>IF($B323&lt;=EO9904.3!mthend,Inputs!U311,0)</f>
        <v>0</v>
      </c>
      <c r="V323" s="133">
        <f>IF($B323&lt;=EO9904.3!mthend,Inputs!V311,0)</f>
        <v>0</v>
      </c>
      <c r="W323" s="134">
        <f ca="1">'EO9904.3'!G328+$W$3</f>
        <v>0.08</v>
      </c>
      <c r="X323" s="134">
        <f ca="1">'EO9904.3'!J328+$X$3</f>
        <v>1.4999999999999999E-2</v>
      </c>
      <c r="Y323" s="134">
        <v>0</v>
      </c>
      <c r="AA323" s="138">
        <f>IF($B323&lt;=EO9904.3!mthend,Inputs!AA311,0)</f>
        <v>0</v>
      </c>
      <c r="AB323">
        <f>IF($B323&lt;=EO9904.3!mthend,Inputs!AB311,0)</f>
        <v>0</v>
      </c>
      <c r="AC323">
        <f>IF($B323&lt;=EO9904.3!mthend,Inputs!AC311,0)</f>
        <v>0</v>
      </c>
      <c r="AD323" s="133">
        <f>IF($B323&lt;=EO9904.3!mthend,Inputs!AD311,0)</f>
        <v>0</v>
      </c>
      <c r="AE323" s="134">
        <f ca="1">'EO9904.M'!G328+$AE$3</f>
        <v>0.08</v>
      </c>
      <c r="AF323" s="134">
        <f ca="1">'EO9904.M'!J328+$AF$3</f>
        <v>1.4999999999999999E-2</v>
      </c>
      <c r="AG323" s="134">
        <v>0</v>
      </c>
    </row>
    <row r="324" spans="2:33">
      <c r="B324" s="88">
        <f>'EO9904.1'!A329</f>
        <v>46661</v>
      </c>
      <c r="C324" s="138">
        <f>IF($B324&lt;=Summary!$D$10,Inputs!C312,0)</f>
        <v>0</v>
      </c>
      <c r="D324" s="135">
        <f>IF($B324&lt;=Summary!$D$10,Inputs!D312,0)</f>
        <v>0</v>
      </c>
      <c r="E324" s="136">
        <f>IF($B324&lt;=Summary!$D$10,Inputs!E312,0)</f>
        <v>0</v>
      </c>
      <c r="F324" s="136">
        <f>IF($B324&lt;=Summary!$D$10,Inputs!F312,0)</f>
        <v>0</v>
      </c>
      <c r="G324" s="145">
        <f ca="1">'EO9904.1'!G329</f>
        <v>0</v>
      </c>
      <c r="H324" s="145">
        <f ca="1">'EO9904.1'!J329</f>
        <v>0</v>
      </c>
      <c r="I324" s="145">
        <f ca="1">'EO9904.1'!M329</f>
        <v>0</v>
      </c>
      <c r="K324" s="138">
        <f>IF($B324&lt;=EO9904.2!mthend,Inputs!K312,0)</f>
        <v>0</v>
      </c>
      <c r="L324" s="133">
        <f>IF($B324&lt;=EO9904.2!mthend,Inputs!L312,0)</f>
        <v>0</v>
      </c>
      <c r="M324" s="133">
        <f>IF($B324&lt;=EO9904.2!mthend,Inputs!M312,0)</f>
        <v>0</v>
      </c>
      <c r="N324" s="133">
        <f>IF($B324&lt;=EO9904.2!mthend,Inputs!N312,0)</f>
        <v>0</v>
      </c>
      <c r="O324" s="134">
        <v>0</v>
      </c>
      <c r="P324" s="134">
        <v>0</v>
      </c>
      <c r="Q324" s="134">
        <f ca="1">'EO9904.2'!M329-$Q$3</f>
        <v>-7.4999999999999997E-3</v>
      </c>
      <c r="S324" s="138">
        <f>IF($B324&lt;=EO9904.3!mthend,Inputs!S312,0)</f>
        <v>0</v>
      </c>
      <c r="T324">
        <f>IF($B324&lt;=EO9904.3!mthend,Inputs!T312,0)</f>
        <v>0</v>
      </c>
      <c r="U324">
        <f>IF($B324&lt;=EO9904.3!mthend,Inputs!U312,0)</f>
        <v>0</v>
      </c>
      <c r="V324" s="133">
        <f>IF($B324&lt;=EO9904.3!mthend,Inputs!V312,0)</f>
        <v>0</v>
      </c>
      <c r="W324" s="134">
        <f ca="1">'EO9904.3'!G329+$W$3</f>
        <v>0.08</v>
      </c>
      <c r="X324" s="134">
        <f ca="1">'EO9904.3'!J329+$X$3</f>
        <v>1.4999999999999999E-2</v>
      </c>
      <c r="Y324" s="134">
        <v>0</v>
      </c>
      <c r="AA324" s="138">
        <f>IF($B324&lt;=EO9904.3!mthend,Inputs!AA312,0)</f>
        <v>0</v>
      </c>
      <c r="AB324">
        <f>IF($B324&lt;=EO9904.3!mthend,Inputs!AB312,0)</f>
        <v>0</v>
      </c>
      <c r="AC324">
        <f>IF($B324&lt;=EO9904.3!mthend,Inputs!AC312,0)</f>
        <v>0</v>
      </c>
      <c r="AD324" s="133">
        <f>IF($B324&lt;=EO9904.3!mthend,Inputs!AD312,0)</f>
        <v>0</v>
      </c>
      <c r="AE324" s="134">
        <f ca="1">'EO9904.M'!G329+$AE$3</f>
        <v>0.08</v>
      </c>
      <c r="AF324" s="134">
        <f ca="1">'EO9904.M'!J329+$AF$3</f>
        <v>1.4999999999999999E-2</v>
      </c>
      <c r="AG324" s="134">
        <v>0</v>
      </c>
    </row>
    <row r="325" spans="2:33">
      <c r="B325" s="88">
        <f>'EO9904.1'!A330</f>
        <v>46692</v>
      </c>
      <c r="C325" s="138">
        <f>IF($B325&lt;=Summary!$D$10,Inputs!C313,0)</f>
        <v>0</v>
      </c>
      <c r="D325" s="135">
        <f>IF($B325&lt;=Summary!$D$10,Inputs!D313,0)</f>
        <v>0</v>
      </c>
      <c r="E325" s="136">
        <f>IF($B325&lt;=Summary!$D$10,Inputs!E313,0)</f>
        <v>0</v>
      </c>
      <c r="F325" s="136">
        <f>IF($B325&lt;=Summary!$D$10,Inputs!F313,0)</f>
        <v>0</v>
      </c>
      <c r="G325" s="145">
        <f ca="1">'EO9904.1'!G330</f>
        <v>0</v>
      </c>
      <c r="H325" s="145">
        <f ca="1">'EO9904.1'!J330</f>
        <v>0</v>
      </c>
      <c r="I325" s="145">
        <f ca="1">'EO9904.1'!M330</f>
        <v>0</v>
      </c>
      <c r="K325" s="138">
        <f>IF($B325&lt;=EO9904.2!mthend,Inputs!K313,0)</f>
        <v>0</v>
      </c>
      <c r="L325" s="133">
        <f>IF($B325&lt;=EO9904.2!mthend,Inputs!L313,0)</f>
        <v>0</v>
      </c>
      <c r="M325" s="133">
        <f>IF($B325&lt;=EO9904.2!mthend,Inputs!M313,0)</f>
        <v>0</v>
      </c>
      <c r="N325" s="133">
        <f>IF($B325&lt;=EO9904.2!mthend,Inputs!N313,0)</f>
        <v>0</v>
      </c>
      <c r="O325" s="134">
        <v>0</v>
      </c>
      <c r="P325" s="134">
        <v>0</v>
      </c>
      <c r="Q325" s="134">
        <f ca="1">'EO9904.2'!M330-$Q$3</f>
        <v>-7.4999999999999997E-3</v>
      </c>
      <c r="S325" s="138">
        <f>IF($B325&lt;=EO9904.3!mthend,Inputs!S313,0)</f>
        <v>0</v>
      </c>
      <c r="T325">
        <f>IF($B325&lt;=EO9904.3!mthend,Inputs!T313,0)</f>
        <v>0</v>
      </c>
      <c r="U325">
        <f>IF($B325&lt;=EO9904.3!mthend,Inputs!U313,0)</f>
        <v>0</v>
      </c>
      <c r="V325" s="133">
        <f>IF($B325&lt;=EO9904.3!mthend,Inputs!V313,0)</f>
        <v>0</v>
      </c>
      <c r="W325" s="134">
        <f ca="1">'EO9904.3'!G330+$W$3</f>
        <v>0.08</v>
      </c>
      <c r="X325" s="134">
        <f ca="1">'EO9904.3'!J330+$X$3</f>
        <v>1.4999999999999999E-2</v>
      </c>
      <c r="Y325" s="134">
        <v>0</v>
      </c>
      <c r="AA325" s="138">
        <f>IF($B325&lt;=EO9904.3!mthend,Inputs!AA313,0)</f>
        <v>0</v>
      </c>
      <c r="AB325">
        <f>IF($B325&lt;=EO9904.3!mthend,Inputs!AB313,0)</f>
        <v>0</v>
      </c>
      <c r="AC325">
        <f>IF($B325&lt;=EO9904.3!mthend,Inputs!AC313,0)</f>
        <v>0</v>
      </c>
      <c r="AD325" s="133">
        <f>IF($B325&lt;=EO9904.3!mthend,Inputs!AD313,0)</f>
        <v>0</v>
      </c>
      <c r="AE325" s="134">
        <f ca="1">'EO9904.M'!G330+$AE$3</f>
        <v>0.08</v>
      </c>
      <c r="AF325" s="134">
        <f ca="1">'EO9904.M'!J330+$AF$3</f>
        <v>1.4999999999999999E-2</v>
      </c>
      <c r="AG325" s="134">
        <v>0</v>
      </c>
    </row>
    <row r="326" spans="2:33">
      <c r="B326" s="88">
        <f>'EO9904.1'!A331</f>
        <v>46722</v>
      </c>
      <c r="C326" s="138">
        <f>IF($B326&lt;=Summary!$D$10,Inputs!C314,0)</f>
        <v>0</v>
      </c>
      <c r="D326" s="135">
        <f>IF($B326&lt;=Summary!$D$10,Inputs!D314,0)</f>
        <v>0</v>
      </c>
      <c r="E326" s="136">
        <f>IF($B326&lt;=Summary!$D$10,Inputs!E314,0)</f>
        <v>0</v>
      </c>
      <c r="F326" s="136">
        <f>IF($B326&lt;=Summary!$D$10,Inputs!F314,0)</f>
        <v>0</v>
      </c>
      <c r="G326" s="145">
        <f ca="1">'EO9904.1'!G331</f>
        <v>0</v>
      </c>
      <c r="H326" s="145">
        <f ca="1">'EO9904.1'!J331</f>
        <v>0</v>
      </c>
      <c r="I326" s="145">
        <f ca="1">'EO9904.1'!M331</f>
        <v>0</v>
      </c>
      <c r="K326" s="138">
        <f>IF($B326&lt;=EO9904.2!mthend,Inputs!K314,0)</f>
        <v>0</v>
      </c>
      <c r="L326" s="133">
        <f>IF($B326&lt;=EO9904.2!mthend,Inputs!L314,0)</f>
        <v>0</v>
      </c>
      <c r="M326" s="133">
        <f>IF($B326&lt;=EO9904.2!mthend,Inputs!M314,0)</f>
        <v>0</v>
      </c>
      <c r="N326" s="133">
        <f>IF($B326&lt;=EO9904.2!mthend,Inputs!N314,0)</f>
        <v>0</v>
      </c>
      <c r="O326" s="134">
        <v>0</v>
      </c>
      <c r="P326" s="134">
        <v>0</v>
      </c>
      <c r="Q326" s="134">
        <f ca="1">'EO9904.2'!M331-$Q$3</f>
        <v>-7.4999999999999997E-3</v>
      </c>
      <c r="S326" s="138">
        <f>IF($B326&lt;=EO9904.3!mthend,Inputs!S314,0)</f>
        <v>0</v>
      </c>
      <c r="T326">
        <f>IF($B326&lt;=EO9904.3!mthend,Inputs!T314,0)</f>
        <v>0</v>
      </c>
      <c r="U326">
        <f>IF($B326&lt;=EO9904.3!mthend,Inputs!U314,0)</f>
        <v>0</v>
      </c>
      <c r="V326" s="133">
        <f>IF($B326&lt;=EO9904.3!mthend,Inputs!V314,0)</f>
        <v>0</v>
      </c>
      <c r="W326" s="134">
        <f ca="1">'EO9904.3'!G331+$W$3</f>
        <v>0.08</v>
      </c>
      <c r="X326" s="134">
        <f ca="1">'EO9904.3'!J331+$X$3</f>
        <v>1.4999999999999999E-2</v>
      </c>
      <c r="Y326" s="134">
        <v>0</v>
      </c>
      <c r="AA326" s="138">
        <f>IF($B326&lt;=EO9904.3!mthend,Inputs!AA314,0)</f>
        <v>0</v>
      </c>
      <c r="AB326">
        <f>IF($B326&lt;=EO9904.3!mthend,Inputs!AB314,0)</f>
        <v>0</v>
      </c>
      <c r="AC326">
        <f>IF($B326&lt;=EO9904.3!mthend,Inputs!AC314,0)</f>
        <v>0</v>
      </c>
      <c r="AD326" s="133">
        <f>IF($B326&lt;=EO9904.3!mthend,Inputs!AD314,0)</f>
        <v>0</v>
      </c>
      <c r="AE326" s="134">
        <f ca="1">'EO9904.M'!G331+$AE$3</f>
        <v>0.08</v>
      </c>
      <c r="AF326" s="134">
        <f ca="1">'EO9904.M'!J331+$AF$3</f>
        <v>1.4999999999999999E-2</v>
      </c>
      <c r="AG326" s="134">
        <v>0</v>
      </c>
    </row>
    <row r="327" spans="2:33">
      <c r="B327" s="88">
        <f>'EO9904.1'!A332</f>
        <v>46753</v>
      </c>
      <c r="C327" s="138">
        <f>IF($B327&lt;=Summary!$D$10,Inputs!C315,0)</f>
        <v>0</v>
      </c>
      <c r="D327" s="135">
        <f>IF($B327&lt;=Summary!$D$10,Inputs!D315,0)</f>
        <v>0</v>
      </c>
      <c r="E327" s="136">
        <f>IF($B327&lt;=Summary!$D$10,Inputs!E315,0)</f>
        <v>0</v>
      </c>
      <c r="F327" s="136">
        <f>IF($B327&lt;=Summary!$D$10,Inputs!F315,0)</f>
        <v>0</v>
      </c>
      <c r="G327" s="145">
        <f ca="1">'EO9904.1'!G332</f>
        <v>0</v>
      </c>
      <c r="H327" s="145">
        <f ca="1">'EO9904.1'!J332</f>
        <v>0</v>
      </c>
      <c r="I327" s="145">
        <f ca="1">'EO9904.1'!M332</f>
        <v>0</v>
      </c>
      <c r="K327" s="138">
        <f>IF($B327&lt;=EO9904.2!mthend,Inputs!K315,0)</f>
        <v>0</v>
      </c>
      <c r="L327" s="133">
        <f>IF($B327&lt;=EO9904.2!mthend,Inputs!L315,0)</f>
        <v>0</v>
      </c>
      <c r="M327" s="133">
        <f>IF($B327&lt;=EO9904.2!mthend,Inputs!M315,0)</f>
        <v>0</v>
      </c>
      <c r="N327" s="133">
        <f>IF($B327&lt;=EO9904.2!mthend,Inputs!N315,0)</f>
        <v>0</v>
      </c>
      <c r="O327" s="134">
        <v>0</v>
      </c>
      <c r="P327" s="134">
        <v>0</v>
      </c>
      <c r="Q327" s="134">
        <f ca="1">'EO9904.2'!M332-$Q$3</f>
        <v>-7.4999999999999997E-3</v>
      </c>
      <c r="S327" s="138">
        <f>IF($B327&lt;=EO9904.3!mthend,Inputs!S315,0)</f>
        <v>0</v>
      </c>
      <c r="T327">
        <f>IF($B327&lt;=EO9904.3!mthend,Inputs!T315,0)</f>
        <v>0</v>
      </c>
      <c r="U327">
        <f>IF($B327&lt;=EO9904.3!mthend,Inputs!U315,0)</f>
        <v>0</v>
      </c>
      <c r="V327" s="133">
        <f>IF($B327&lt;=EO9904.3!mthend,Inputs!V315,0)</f>
        <v>0</v>
      </c>
      <c r="W327" s="134">
        <f ca="1">'EO9904.3'!G332+$W$3</f>
        <v>0.08</v>
      </c>
      <c r="X327" s="134">
        <f ca="1">'EO9904.3'!J332+$X$3</f>
        <v>1.4999999999999999E-2</v>
      </c>
      <c r="Y327" s="134">
        <v>0</v>
      </c>
      <c r="AA327" s="138">
        <f>IF($B327&lt;=EO9904.3!mthend,Inputs!AA315,0)</f>
        <v>0</v>
      </c>
      <c r="AB327">
        <f>IF($B327&lt;=EO9904.3!mthend,Inputs!AB315,0)</f>
        <v>0</v>
      </c>
      <c r="AC327">
        <f>IF($B327&lt;=EO9904.3!mthend,Inputs!AC315,0)</f>
        <v>0</v>
      </c>
      <c r="AD327" s="133">
        <f>IF($B327&lt;=EO9904.3!mthend,Inputs!AD315,0)</f>
        <v>0</v>
      </c>
      <c r="AE327" s="134">
        <f ca="1">'EO9904.M'!G332+$AE$3</f>
        <v>0.08</v>
      </c>
      <c r="AF327" s="134">
        <f ca="1">'EO9904.M'!J332+$AF$3</f>
        <v>1.4999999999999999E-2</v>
      </c>
      <c r="AG327" s="134">
        <v>0</v>
      </c>
    </row>
    <row r="328" spans="2:33">
      <c r="B328" s="88">
        <f>'EO9904.1'!A333</f>
        <v>46784</v>
      </c>
      <c r="C328" s="138">
        <f>IF($B328&lt;=Summary!$D$10,Inputs!C316,0)</f>
        <v>0</v>
      </c>
      <c r="D328" s="135">
        <f>IF($B328&lt;=Summary!$D$10,Inputs!D316,0)</f>
        <v>0</v>
      </c>
      <c r="E328" s="136">
        <f>IF($B328&lt;=Summary!$D$10,Inputs!E316,0)</f>
        <v>0</v>
      </c>
      <c r="F328" s="136">
        <f>IF($B328&lt;=Summary!$D$10,Inputs!F316,0)</f>
        <v>0</v>
      </c>
      <c r="G328" s="145">
        <f ca="1">'EO9904.1'!G333</f>
        <v>0</v>
      </c>
      <c r="H328" s="145">
        <f ca="1">'EO9904.1'!J333</f>
        <v>0</v>
      </c>
      <c r="I328" s="145">
        <f ca="1">'EO9904.1'!M333</f>
        <v>0</v>
      </c>
      <c r="K328" s="138">
        <f>IF($B328&lt;=EO9904.2!mthend,Inputs!K316,0)</f>
        <v>0</v>
      </c>
      <c r="L328" s="133">
        <f>IF($B328&lt;=EO9904.2!mthend,Inputs!L316,0)</f>
        <v>0</v>
      </c>
      <c r="M328" s="133">
        <f>IF($B328&lt;=EO9904.2!mthend,Inputs!M316,0)</f>
        <v>0</v>
      </c>
      <c r="N328" s="133">
        <f>IF($B328&lt;=EO9904.2!mthend,Inputs!N316,0)</f>
        <v>0</v>
      </c>
      <c r="O328" s="134">
        <v>0</v>
      </c>
      <c r="P328" s="134">
        <v>0</v>
      </c>
      <c r="Q328" s="134">
        <f ca="1">'EO9904.2'!M333-$Q$3</f>
        <v>-7.4999999999999997E-3</v>
      </c>
      <c r="S328" s="138">
        <f>IF($B328&lt;=EO9904.3!mthend,Inputs!S316,0)</f>
        <v>0</v>
      </c>
      <c r="T328">
        <f>IF($B328&lt;=EO9904.3!mthend,Inputs!T316,0)</f>
        <v>0</v>
      </c>
      <c r="U328">
        <f>IF($B328&lt;=EO9904.3!mthend,Inputs!U316,0)</f>
        <v>0</v>
      </c>
      <c r="V328" s="133">
        <f>IF($B328&lt;=EO9904.3!mthend,Inputs!V316,0)</f>
        <v>0</v>
      </c>
      <c r="W328" s="134">
        <f ca="1">'EO9904.3'!G333+$W$3</f>
        <v>0.08</v>
      </c>
      <c r="X328" s="134">
        <f ca="1">'EO9904.3'!J333+$X$3</f>
        <v>1.4999999999999999E-2</v>
      </c>
      <c r="Y328" s="134">
        <v>0</v>
      </c>
      <c r="AA328" s="138">
        <f>IF($B328&lt;=EO9904.3!mthend,Inputs!AA316,0)</f>
        <v>0</v>
      </c>
      <c r="AB328">
        <f>IF($B328&lt;=EO9904.3!mthend,Inputs!AB316,0)</f>
        <v>0</v>
      </c>
      <c r="AC328">
        <f>IF($B328&lt;=EO9904.3!mthend,Inputs!AC316,0)</f>
        <v>0</v>
      </c>
      <c r="AD328" s="133">
        <f>IF($B328&lt;=EO9904.3!mthend,Inputs!AD316,0)</f>
        <v>0</v>
      </c>
      <c r="AE328" s="134">
        <f ca="1">'EO9904.M'!G333+$AE$3</f>
        <v>0.08</v>
      </c>
      <c r="AF328" s="134">
        <f ca="1">'EO9904.M'!J333+$AF$3</f>
        <v>1.4999999999999999E-2</v>
      </c>
      <c r="AG328" s="134">
        <v>0</v>
      </c>
    </row>
    <row r="329" spans="2:33">
      <c r="B329" s="88">
        <f>'EO9904.1'!A334</f>
        <v>46813</v>
      </c>
      <c r="C329" s="138">
        <f>IF($B329&lt;=Summary!$D$10,Inputs!C317,0)</f>
        <v>0</v>
      </c>
      <c r="D329" s="135">
        <f>IF($B329&lt;=Summary!$D$10,Inputs!D317,0)</f>
        <v>0</v>
      </c>
      <c r="E329" s="136">
        <f>IF($B329&lt;=Summary!$D$10,Inputs!E317,0)</f>
        <v>0</v>
      </c>
      <c r="F329" s="136">
        <f>IF($B329&lt;=Summary!$D$10,Inputs!F317,0)</f>
        <v>0</v>
      </c>
      <c r="G329" s="145">
        <f ca="1">'EO9904.1'!G334</f>
        <v>0</v>
      </c>
      <c r="H329" s="145">
        <f ca="1">'EO9904.1'!J334</f>
        <v>0</v>
      </c>
      <c r="I329" s="145">
        <f ca="1">'EO9904.1'!M334</f>
        <v>0</v>
      </c>
      <c r="K329" s="138">
        <f>IF($B329&lt;=EO9904.2!mthend,Inputs!K317,0)</f>
        <v>0</v>
      </c>
      <c r="L329" s="133">
        <f>IF($B329&lt;=EO9904.2!mthend,Inputs!L317,0)</f>
        <v>0</v>
      </c>
      <c r="M329" s="133">
        <f>IF($B329&lt;=EO9904.2!mthend,Inputs!M317,0)</f>
        <v>0</v>
      </c>
      <c r="N329" s="133">
        <f>IF($B329&lt;=EO9904.2!mthend,Inputs!N317,0)</f>
        <v>0</v>
      </c>
      <c r="O329" s="134">
        <v>0</v>
      </c>
      <c r="P329" s="134">
        <v>0</v>
      </c>
      <c r="Q329" s="134">
        <f ca="1">'EO9904.2'!M334-$Q$3</f>
        <v>-7.4999999999999997E-3</v>
      </c>
      <c r="S329" s="138">
        <f>IF($B329&lt;=EO9904.3!mthend,Inputs!S317,0)</f>
        <v>0</v>
      </c>
      <c r="T329">
        <f>IF($B329&lt;=EO9904.3!mthend,Inputs!T317,0)</f>
        <v>0</v>
      </c>
      <c r="U329">
        <f>IF($B329&lt;=EO9904.3!mthend,Inputs!U317,0)</f>
        <v>0</v>
      </c>
      <c r="V329" s="133">
        <f>IF($B329&lt;=EO9904.3!mthend,Inputs!V317,0)</f>
        <v>0</v>
      </c>
      <c r="W329" s="134">
        <f ca="1">'EO9904.3'!G334+$W$3</f>
        <v>0.08</v>
      </c>
      <c r="X329" s="134">
        <f ca="1">'EO9904.3'!J334+$X$3</f>
        <v>1.4999999999999999E-2</v>
      </c>
      <c r="Y329" s="134">
        <v>0</v>
      </c>
      <c r="AA329" s="138">
        <f>IF($B329&lt;=EO9904.3!mthend,Inputs!AA317,0)</f>
        <v>0</v>
      </c>
      <c r="AB329">
        <f>IF($B329&lt;=EO9904.3!mthend,Inputs!AB317,0)</f>
        <v>0</v>
      </c>
      <c r="AC329">
        <f>IF($B329&lt;=EO9904.3!mthend,Inputs!AC317,0)</f>
        <v>0</v>
      </c>
      <c r="AD329" s="133">
        <f>IF($B329&lt;=EO9904.3!mthend,Inputs!AD317,0)</f>
        <v>0</v>
      </c>
      <c r="AE329" s="134">
        <f ca="1">'EO9904.M'!G334+$AE$3</f>
        <v>0.08</v>
      </c>
      <c r="AF329" s="134">
        <f ca="1">'EO9904.M'!J334+$AF$3</f>
        <v>1.4999999999999999E-2</v>
      </c>
      <c r="AG329" s="134">
        <v>0</v>
      </c>
    </row>
    <row r="330" spans="2:33">
      <c r="B330" s="88">
        <f>'EO9904.1'!A335</f>
        <v>46844</v>
      </c>
      <c r="C330" s="138">
        <f>IF($B330&lt;=Summary!$D$10,Inputs!C318,0)</f>
        <v>0</v>
      </c>
      <c r="D330" s="135">
        <f>IF($B330&lt;=Summary!$D$10,Inputs!D318,0)</f>
        <v>0</v>
      </c>
      <c r="E330" s="136">
        <f>IF($B330&lt;=Summary!$D$10,Inputs!E318,0)</f>
        <v>0</v>
      </c>
      <c r="F330" s="136">
        <f>IF($B330&lt;=Summary!$D$10,Inputs!F318,0)</f>
        <v>0</v>
      </c>
      <c r="G330" s="145">
        <f ca="1">'EO9904.1'!G335</f>
        <v>0</v>
      </c>
      <c r="H330" s="145">
        <f ca="1">'EO9904.1'!J335</f>
        <v>0</v>
      </c>
      <c r="I330" s="145">
        <f ca="1">'EO9904.1'!M335</f>
        <v>0</v>
      </c>
      <c r="K330" s="138">
        <f>IF($B330&lt;=EO9904.2!mthend,Inputs!K318,0)</f>
        <v>0</v>
      </c>
      <c r="L330" s="133">
        <f>IF($B330&lt;=EO9904.2!mthend,Inputs!L318,0)</f>
        <v>0</v>
      </c>
      <c r="M330" s="133">
        <f>IF($B330&lt;=EO9904.2!mthend,Inputs!M318,0)</f>
        <v>0</v>
      </c>
      <c r="N330" s="133">
        <f>IF($B330&lt;=EO9904.2!mthend,Inputs!N318,0)</f>
        <v>0</v>
      </c>
      <c r="O330" s="134">
        <v>0</v>
      </c>
      <c r="P330" s="134">
        <v>0</v>
      </c>
      <c r="Q330" s="134">
        <f ca="1">'EO9904.2'!M335-$Q$3</f>
        <v>-7.4999999999999997E-3</v>
      </c>
      <c r="S330" s="138">
        <f>IF($B330&lt;=EO9904.3!mthend,Inputs!S318,0)</f>
        <v>0</v>
      </c>
      <c r="T330">
        <f>IF($B330&lt;=EO9904.3!mthend,Inputs!T318,0)</f>
        <v>0</v>
      </c>
      <c r="U330">
        <f>IF($B330&lt;=EO9904.3!mthend,Inputs!U318,0)</f>
        <v>0</v>
      </c>
      <c r="V330" s="133">
        <f>IF($B330&lt;=EO9904.3!mthend,Inputs!V318,0)</f>
        <v>0</v>
      </c>
      <c r="W330" s="134">
        <f ca="1">'EO9904.3'!G335+$W$3</f>
        <v>0.08</v>
      </c>
      <c r="X330" s="134">
        <f ca="1">'EO9904.3'!J335+$X$3</f>
        <v>1.4999999999999999E-2</v>
      </c>
      <c r="Y330" s="134">
        <v>0</v>
      </c>
      <c r="AA330" s="138">
        <f>IF($B330&lt;=EO9904.3!mthend,Inputs!AA318,0)</f>
        <v>0</v>
      </c>
      <c r="AB330">
        <f>IF($B330&lt;=EO9904.3!mthend,Inputs!AB318,0)</f>
        <v>0</v>
      </c>
      <c r="AC330">
        <f>IF($B330&lt;=EO9904.3!mthend,Inputs!AC318,0)</f>
        <v>0</v>
      </c>
      <c r="AD330" s="133">
        <f>IF($B330&lt;=EO9904.3!mthend,Inputs!AD318,0)</f>
        <v>0</v>
      </c>
      <c r="AE330" s="134">
        <f ca="1">'EO9904.M'!G335+$AE$3</f>
        <v>0.08</v>
      </c>
      <c r="AF330" s="134">
        <f ca="1">'EO9904.M'!J335+$AF$3</f>
        <v>1.4999999999999999E-2</v>
      </c>
      <c r="AG330" s="134">
        <v>0</v>
      </c>
    </row>
    <row r="331" spans="2:33">
      <c r="B331" s="88">
        <f>'EO9904.1'!A336</f>
        <v>46874</v>
      </c>
      <c r="C331" s="138">
        <f>IF($B331&lt;=Summary!$D$10,Inputs!C319,0)</f>
        <v>0</v>
      </c>
      <c r="D331" s="135">
        <f>IF($B331&lt;=Summary!$D$10,Inputs!D319,0)</f>
        <v>0</v>
      </c>
      <c r="E331" s="136">
        <f>IF($B331&lt;=Summary!$D$10,Inputs!E319,0)</f>
        <v>0</v>
      </c>
      <c r="F331" s="136">
        <f>IF($B331&lt;=Summary!$D$10,Inputs!F319,0)</f>
        <v>0</v>
      </c>
      <c r="G331" s="145">
        <f ca="1">'EO9904.1'!G336</f>
        <v>0</v>
      </c>
      <c r="H331" s="145">
        <f ca="1">'EO9904.1'!J336</f>
        <v>0</v>
      </c>
      <c r="I331" s="145">
        <f ca="1">'EO9904.1'!M336</f>
        <v>0</v>
      </c>
      <c r="K331" s="138">
        <f>IF($B331&lt;=EO9904.2!mthend,Inputs!K319,0)</f>
        <v>0</v>
      </c>
      <c r="L331" s="133">
        <f>IF($B331&lt;=EO9904.2!mthend,Inputs!L319,0)</f>
        <v>0</v>
      </c>
      <c r="M331" s="133">
        <f>IF($B331&lt;=EO9904.2!mthend,Inputs!M319,0)</f>
        <v>0</v>
      </c>
      <c r="N331" s="133">
        <f>IF($B331&lt;=EO9904.2!mthend,Inputs!N319,0)</f>
        <v>0</v>
      </c>
      <c r="O331" s="134">
        <v>0</v>
      </c>
      <c r="P331" s="134">
        <v>0</v>
      </c>
      <c r="Q331" s="134">
        <f ca="1">'EO9904.2'!M336-$Q$3</f>
        <v>-7.4999999999999997E-3</v>
      </c>
      <c r="S331" s="138">
        <f>IF($B331&lt;=EO9904.3!mthend,Inputs!S319,0)</f>
        <v>0</v>
      </c>
      <c r="T331">
        <f>IF($B331&lt;=EO9904.3!mthend,Inputs!T319,0)</f>
        <v>0</v>
      </c>
      <c r="U331">
        <f>IF($B331&lt;=EO9904.3!mthend,Inputs!U319,0)</f>
        <v>0</v>
      </c>
      <c r="V331" s="133">
        <f>IF($B331&lt;=EO9904.3!mthend,Inputs!V319,0)</f>
        <v>0</v>
      </c>
      <c r="W331" s="134">
        <f ca="1">'EO9904.3'!G336+$W$3</f>
        <v>0.08</v>
      </c>
      <c r="X331" s="134">
        <f ca="1">'EO9904.3'!J336+$X$3</f>
        <v>1.4999999999999999E-2</v>
      </c>
      <c r="Y331" s="134">
        <v>0</v>
      </c>
      <c r="AA331" s="138">
        <f>IF($B331&lt;=EO9904.3!mthend,Inputs!AA319,0)</f>
        <v>0</v>
      </c>
      <c r="AB331">
        <f>IF($B331&lt;=EO9904.3!mthend,Inputs!AB319,0)</f>
        <v>0</v>
      </c>
      <c r="AC331">
        <f>IF($B331&lt;=EO9904.3!mthend,Inputs!AC319,0)</f>
        <v>0</v>
      </c>
      <c r="AD331" s="133">
        <f>IF($B331&lt;=EO9904.3!mthend,Inputs!AD319,0)</f>
        <v>0</v>
      </c>
      <c r="AE331" s="134">
        <f ca="1">'EO9904.M'!G336+$AE$3</f>
        <v>0.08</v>
      </c>
      <c r="AF331" s="134">
        <f ca="1">'EO9904.M'!J336+$AF$3</f>
        <v>1.4999999999999999E-2</v>
      </c>
      <c r="AG331" s="134">
        <v>0</v>
      </c>
    </row>
    <row r="332" spans="2:33">
      <c r="B332" s="88">
        <f>'EO9904.1'!A337</f>
        <v>46905</v>
      </c>
      <c r="C332" s="138">
        <f>IF($B332&lt;=Summary!$D$10,Inputs!C320,0)</f>
        <v>0</v>
      </c>
      <c r="D332" s="135">
        <f>IF($B332&lt;=Summary!$D$10,Inputs!D320,0)</f>
        <v>0</v>
      </c>
      <c r="E332" s="136">
        <f>IF($B332&lt;=Summary!$D$10,Inputs!E320,0)</f>
        <v>0</v>
      </c>
      <c r="F332" s="136">
        <f>IF($B332&lt;=Summary!$D$10,Inputs!F320,0)</f>
        <v>0</v>
      </c>
      <c r="G332" s="145">
        <f ca="1">'EO9904.1'!G337</f>
        <v>0</v>
      </c>
      <c r="H332" s="145">
        <f ca="1">'EO9904.1'!J337</f>
        <v>0</v>
      </c>
      <c r="I332" s="145">
        <f ca="1">'EO9904.1'!M337</f>
        <v>0</v>
      </c>
      <c r="K332" s="138">
        <f>IF($B332&lt;=EO9904.2!mthend,Inputs!K320,0)</f>
        <v>0</v>
      </c>
      <c r="L332" s="133">
        <f>IF($B332&lt;=EO9904.2!mthend,Inputs!L320,0)</f>
        <v>0</v>
      </c>
      <c r="M332" s="133">
        <f>IF($B332&lt;=EO9904.2!mthend,Inputs!M320,0)</f>
        <v>0</v>
      </c>
      <c r="N332" s="133">
        <f>IF($B332&lt;=EO9904.2!mthend,Inputs!N320,0)</f>
        <v>0</v>
      </c>
      <c r="O332" s="134">
        <v>0</v>
      </c>
      <c r="P332" s="134">
        <v>0</v>
      </c>
      <c r="Q332" s="134">
        <f ca="1">'EO9904.2'!M337-$Q$3</f>
        <v>-7.4999999999999997E-3</v>
      </c>
      <c r="S332" s="138">
        <f>IF($B332&lt;=EO9904.3!mthend,Inputs!S320,0)</f>
        <v>0</v>
      </c>
      <c r="T332">
        <f>IF($B332&lt;=EO9904.3!mthend,Inputs!T320,0)</f>
        <v>0</v>
      </c>
      <c r="U332">
        <f>IF($B332&lt;=EO9904.3!mthend,Inputs!U320,0)</f>
        <v>0</v>
      </c>
      <c r="V332" s="133">
        <f>IF($B332&lt;=EO9904.3!mthend,Inputs!V320,0)</f>
        <v>0</v>
      </c>
      <c r="W332" s="134">
        <f ca="1">'EO9904.3'!G337+$W$3</f>
        <v>0.08</v>
      </c>
      <c r="X332" s="134">
        <f ca="1">'EO9904.3'!J337+$X$3</f>
        <v>1.4999999999999999E-2</v>
      </c>
      <c r="Y332" s="134">
        <v>0</v>
      </c>
      <c r="AA332" s="138">
        <f>IF($B332&lt;=EO9904.3!mthend,Inputs!AA320,0)</f>
        <v>0</v>
      </c>
      <c r="AB332">
        <f>IF($B332&lt;=EO9904.3!mthend,Inputs!AB320,0)</f>
        <v>0</v>
      </c>
      <c r="AC332">
        <f>IF($B332&lt;=EO9904.3!mthend,Inputs!AC320,0)</f>
        <v>0</v>
      </c>
      <c r="AD332" s="133">
        <f>IF($B332&lt;=EO9904.3!mthend,Inputs!AD320,0)</f>
        <v>0</v>
      </c>
      <c r="AE332" s="134">
        <f ca="1">'EO9904.M'!G337+$AE$3</f>
        <v>0.08</v>
      </c>
      <c r="AF332" s="134">
        <f ca="1">'EO9904.M'!J337+$AF$3</f>
        <v>1.4999999999999999E-2</v>
      </c>
      <c r="AG332" s="134">
        <v>0</v>
      </c>
    </row>
    <row r="333" spans="2:33">
      <c r="B333" s="88">
        <f>'EO9904.1'!A338</f>
        <v>46935</v>
      </c>
      <c r="C333" s="138">
        <f>IF($B333&lt;=Summary!$D$10,Inputs!C321,0)</f>
        <v>0</v>
      </c>
      <c r="D333" s="135">
        <f>IF($B333&lt;=Summary!$D$10,Inputs!D321,0)</f>
        <v>0</v>
      </c>
      <c r="E333" s="136">
        <f>IF($B333&lt;=Summary!$D$10,Inputs!E321,0)</f>
        <v>0</v>
      </c>
      <c r="F333" s="136">
        <f>IF($B333&lt;=Summary!$D$10,Inputs!F321,0)</f>
        <v>0</v>
      </c>
      <c r="G333" s="145">
        <f ca="1">'EO9904.1'!G338</f>
        <v>0</v>
      </c>
      <c r="H333" s="145">
        <f ca="1">'EO9904.1'!J338</f>
        <v>0</v>
      </c>
      <c r="I333" s="145">
        <f ca="1">'EO9904.1'!M338</f>
        <v>0</v>
      </c>
      <c r="K333" s="138">
        <f>IF($B333&lt;=EO9904.2!mthend,Inputs!K321,0)</f>
        <v>0</v>
      </c>
      <c r="L333" s="133">
        <f>IF($B333&lt;=EO9904.2!mthend,Inputs!L321,0)</f>
        <v>0</v>
      </c>
      <c r="M333" s="133">
        <f>IF($B333&lt;=EO9904.2!mthend,Inputs!M321,0)</f>
        <v>0</v>
      </c>
      <c r="N333" s="133">
        <f>IF($B333&lt;=EO9904.2!mthend,Inputs!N321,0)</f>
        <v>0</v>
      </c>
      <c r="O333" s="134">
        <v>0</v>
      </c>
      <c r="P333" s="134">
        <v>0</v>
      </c>
      <c r="Q333" s="134">
        <f ca="1">'EO9904.2'!M338-$Q$3</f>
        <v>-7.4999999999999997E-3</v>
      </c>
      <c r="S333" s="138">
        <f>IF($B333&lt;=EO9904.3!mthend,Inputs!S321,0)</f>
        <v>0</v>
      </c>
      <c r="T333">
        <f>IF($B333&lt;=EO9904.3!mthend,Inputs!T321,0)</f>
        <v>0</v>
      </c>
      <c r="U333">
        <f>IF($B333&lt;=EO9904.3!mthend,Inputs!U321,0)</f>
        <v>0</v>
      </c>
      <c r="V333" s="133">
        <f>IF($B333&lt;=EO9904.3!mthend,Inputs!V321,0)</f>
        <v>0</v>
      </c>
      <c r="W333" s="134">
        <f ca="1">'EO9904.3'!G338+$W$3</f>
        <v>0.08</v>
      </c>
      <c r="X333" s="134">
        <f ca="1">'EO9904.3'!J338+$X$3</f>
        <v>1.4999999999999999E-2</v>
      </c>
      <c r="Y333" s="134">
        <v>0</v>
      </c>
      <c r="AA333" s="138">
        <f>IF($B333&lt;=EO9904.3!mthend,Inputs!AA321,0)</f>
        <v>0</v>
      </c>
      <c r="AB333">
        <f>IF($B333&lt;=EO9904.3!mthend,Inputs!AB321,0)</f>
        <v>0</v>
      </c>
      <c r="AC333">
        <f>IF($B333&lt;=EO9904.3!mthend,Inputs!AC321,0)</f>
        <v>0</v>
      </c>
      <c r="AD333" s="133">
        <f>IF($B333&lt;=EO9904.3!mthend,Inputs!AD321,0)</f>
        <v>0</v>
      </c>
      <c r="AE333" s="134">
        <f ca="1">'EO9904.M'!G338+$AE$3</f>
        <v>0.08</v>
      </c>
      <c r="AF333" s="134">
        <f ca="1">'EO9904.M'!J338+$AF$3</f>
        <v>1.4999999999999999E-2</v>
      </c>
      <c r="AG333" s="134">
        <v>0</v>
      </c>
    </row>
    <row r="334" spans="2:33">
      <c r="B334" s="88">
        <f>'EO9904.1'!A339</f>
        <v>46966</v>
      </c>
      <c r="C334" s="138">
        <f>IF($B334&lt;=Summary!$D$10,Inputs!C322,0)</f>
        <v>0</v>
      </c>
      <c r="D334" s="135">
        <f>IF($B334&lt;=Summary!$D$10,Inputs!D322,0)</f>
        <v>0</v>
      </c>
      <c r="E334" s="136">
        <f>IF($B334&lt;=Summary!$D$10,Inputs!E322,0)</f>
        <v>0</v>
      </c>
      <c r="F334" s="136">
        <f>IF($B334&lt;=Summary!$D$10,Inputs!F322,0)</f>
        <v>0</v>
      </c>
      <c r="G334" s="145">
        <f ca="1">'EO9904.1'!G339</f>
        <v>0</v>
      </c>
      <c r="H334" s="145">
        <f ca="1">'EO9904.1'!J339</f>
        <v>0</v>
      </c>
      <c r="I334" s="145">
        <f ca="1">'EO9904.1'!M339</f>
        <v>0</v>
      </c>
      <c r="K334" s="138">
        <f>IF($B334&lt;=EO9904.2!mthend,Inputs!K322,0)</f>
        <v>0</v>
      </c>
      <c r="L334" s="133">
        <f>IF($B334&lt;=EO9904.2!mthend,Inputs!L322,0)</f>
        <v>0</v>
      </c>
      <c r="M334" s="133">
        <f>IF($B334&lt;=EO9904.2!mthend,Inputs!M322,0)</f>
        <v>0</v>
      </c>
      <c r="N334" s="133">
        <f>IF($B334&lt;=EO9904.2!mthend,Inputs!N322,0)</f>
        <v>0</v>
      </c>
      <c r="O334" s="134">
        <v>0</v>
      </c>
      <c r="P334" s="134">
        <v>0</v>
      </c>
      <c r="Q334" s="134">
        <f ca="1">'EO9904.2'!M339-$Q$3</f>
        <v>-7.4999999999999997E-3</v>
      </c>
      <c r="S334" s="138">
        <f>IF($B334&lt;=EO9904.3!mthend,Inputs!S322,0)</f>
        <v>0</v>
      </c>
      <c r="T334">
        <f>IF($B334&lt;=EO9904.3!mthend,Inputs!T322,0)</f>
        <v>0</v>
      </c>
      <c r="U334">
        <f>IF($B334&lt;=EO9904.3!mthend,Inputs!U322,0)</f>
        <v>0</v>
      </c>
      <c r="V334" s="133">
        <f>IF($B334&lt;=EO9904.3!mthend,Inputs!V322,0)</f>
        <v>0</v>
      </c>
      <c r="W334" s="134">
        <f ca="1">'EO9904.3'!G339+$W$3</f>
        <v>0.08</v>
      </c>
      <c r="X334" s="134">
        <f ca="1">'EO9904.3'!J339+$X$3</f>
        <v>1.4999999999999999E-2</v>
      </c>
      <c r="Y334" s="134">
        <v>0</v>
      </c>
      <c r="AA334" s="138">
        <f>IF($B334&lt;=EO9904.3!mthend,Inputs!AA322,0)</f>
        <v>0</v>
      </c>
      <c r="AB334">
        <f>IF($B334&lt;=EO9904.3!mthend,Inputs!AB322,0)</f>
        <v>0</v>
      </c>
      <c r="AC334">
        <f>IF($B334&lt;=EO9904.3!mthend,Inputs!AC322,0)</f>
        <v>0</v>
      </c>
      <c r="AD334" s="133">
        <f>IF($B334&lt;=EO9904.3!mthend,Inputs!AD322,0)</f>
        <v>0</v>
      </c>
      <c r="AE334" s="134">
        <f ca="1">'EO9904.M'!G339+$AE$3</f>
        <v>0.08</v>
      </c>
      <c r="AF334" s="134">
        <f ca="1">'EO9904.M'!J339+$AF$3</f>
        <v>1.4999999999999999E-2</v>
      </c>
      <c r="AG334" s="134">
        <v>0</v>
      </c>
    </row>
    <row r="335" spans="2:33">
      <c r="B335" s="88">
        <f>'EO9904.1'!A340</f>
        <v>46997</v>
      </c>
      <c r="C335" s="138">
        <f>IF($B335&lt;=Summary!$D$10,Inputs!C323,0)</f>
        <v>0</v>
      </c>
      <c r="D335" s="135">
        <f>IF($B335&lt;=Summary!$D$10,Inputs!D323,0)</f>
        <v>0</v>
      </c>
      <c r="E335" s="136">
        <f>IF($B335&lt;=Summary!$D$10,Inputs!E323,0)</f>
        <v>0</v>
      </c>
      <c r="F335" s="136">
        <f>IF($B335&lt;=Summary!$D$10,Inputs!F323,0)</f>
        <v>0</v>
      </c>
      <c r="G335" s="145">
        <f ca="1">'EO9904.1'!G340</f>
        <v>0</v>
      </c>
      <c r="H335" s="145">
        <f ca="1">'EO9904.1'!J340</f>
        <v>0</v>
      </c>
      <c r="I335" s="145">
        <f ca="1">'EO9904.1'!M340</f>
        <v>0</v>
      </c>
      <c r="K335" s="138">
        <f>IF($B335&lt;=EO9904.2!mthend,Inputs!K323,0)</f>
        <v>0</v>
      </c>
      <c r="L335" s="133">
        <f>IF($B335&lt;=EO9904.2!mthend,Inputs!L323,0)</f>
        <v>0</v>
      </c>
      <c r="M335" s="133">
        <f>IF($B335&lt;=EO9904.2!mthend,Inputs!M323,0)</f>
        <v>0</v>
      </c>
      <c r="N335" s="133">
        <f>IF($B335&lt;=EO9904.2!mthend,Inputs!N323,0)</f>
        <v>0</v>
      </c>
      <c r="O335" s="134">
        <v>0</v>
      </c>
      <c r="P335" s="134">
        <v>0</v>
      </c>
      <c r="Q335" s="134">
        <f ca="1">'EO9904.2'!M340-$Q$3</f>
        <v>-7.4999999999999997E-3</v>
      </c>
      <c r="S335" s="138">
        <f>IF($B335&lt;=EO9904.3!mthend,Inputs!S323,0)</f>
        <v>0</v>
      </c>
      <c r="T335">
        <f>IF($B335&lt;=EO9904.3!mthend,Inputs!T323,0)</f>
        <v>0</v>
      </c>
      <c r="U335">
        <f>IF($B335&lt;=EO9904.3!mthend,Inputs!U323,0)</f>
        <v>0</v>
      </c>
      <c r="V335" s="133">
        <f>IF($B335&lt;=EO9904.3!mthend,Inputs!V323,0)</f>
        <v>0</v>
      </c>
      <c r="W335" s="134">
        <f ca="1">'EO9904.3'!G340+$W$3</f>
        <v>0.08</v>
      </c>
      <c r="X335" s="134">
        <f ca="1">'EO9904.3'!J340+$X$3</f>
        <v>1.4999999999999999E-2</v>
      </c>
      <c r="Y335" s="134">
        <v>0</v>
      </c>
      <c r="AA335" s="138">
        <f>IF($B335&lt;=EO9904.3!mthend,Inputs!AA323,0)</f>
        <v>0</v>
      </c>
      <c r="AB335">
        <f>IF($B335&lt;=EO9904.3!mthend,Inputs!AB323,0)</f>
        <v>0</v>
      </c>
      <c r="AC335">
        <f>IF($B335&lt;=EO9904.3!mthend,Inputs!AC323,0)</f>
        <v>0</v>
      </c>
      <c r="AD335" s="133">
        <f>IF($B335&lt;=EO9904.3!mthend,Inputs!AD323,0)</f>
        <v>0</v>
      </c>
      <c r="AE335" s="134">
        <f ca="1">'EO9904.M'!G340+$AE$3</f>
        <v>0.08</v>
      </c>
      <c r="AF335" s="134">
        <f ca="1">'EO9904.M'!J340+$AF$3</f>
        <v>1.4999999999999999E-2</v>
      </c>
      <c r="AG335" s="134">
        <v>0</v>
      </c>
    </row>
    <row r="336" spans="2:33">
      <c r="B336" s="88">
        <f>'EO9904.1'!A341</f>
        <v>47027</v>
      </c>
      <c r="C336" s="138">
        <f>IF($B336&lt;=Summary!$D$10,Inputs!C324,0)</f>
        <v>0</v>
      </c>
      <c r="D336" s="135">
        <f>IF($B336&lt;=Summary!$D$10,Inputs!D324,0)</f>
        <v>0</v>
      </c>
      <c r="E336" s="136">
        <f>IF($B336&lt;=Summary!$D$10,Inputs!E324,0)</f>
        <v>0</v>
      </c>
      <c r="F336" s="136">
        <f>IF($B336&lt;=Summary!$D$10,Inputs!F324,0)</f>
        <v>0</v>
      </c>
      <c r="G336" s="145">
        <f ca="1">'EO9904.1'!G341</f>
        <v>0</v>
      </c>
      <c r="H336" s="145">
        <f ca="1">'EO9904.1'!J341</f>
        <v>0</v>
      </c>
      <c r="I336" s="145">
        <f ca="1">'EO9904.1'!M341</f>
        <v>0</v>
      </c>
      <c r="K336" s="138">
        <f>IF($B336&lt;=EO9904.2!mthend,Inputs!K324,0)</f>
        <v>0</v>
      </c>
      <c r="L336" s="133">
        <f>IF($B336&lt;=EO9904.2!mthend,Inputs!L324,0)</f>
        <v>0</v>
      </c>
      <c r="M336" s="133">
        <f>IF($B336&lt;=EO9904.2!mthend,Inputs!M324,0)</f>
        <v>0</v>
      </c>
      <c r="N336" s="133">
        <f>IF($B336&lt;=EO9904.2!mthend,Inputs!N324,0)</f>
        <v>0</v>
      </c>
      <c r="O336" s="134">
        <v>0</v>
      </c>
      <c r="P336" s="134">
        <v>0</v>
      </c>
      <c r="Q336" s="134">
        <f ca="1">'EO9904.2'!M341-$Q$3</f>
        <v>-7.4999999999999997E-3</v>
      </c>
      <c r="S336" s="138">
        <f>IF($B336&lt;=EO9904.3!mthend,Inputs!S324,0)</f>
        <v>0</v>
      </c>
      <c r="T336">
        <f>IF($B336&lt;=EO9904.3!mthend,Inputs!T324,0)</f>
        <v>0</v>
      </c>
      <c r="U336">
        <f>IF($B336&lt;=EO9904.3!mthend,Inputs!U324,0)</f>
        <v>0</v>
      </c>
      <c r="V336" s="133">
        <f>IF($B336&lt;=EO9904.3!mthend,Inputs!V324,0)</f>
        <v>0</v>
      </c>
      <c r="W336" s="134">
        <f ca="1">'EO9904.3'!G341+$W$3</f>
        <v>0.08</v>
      </c>
      <c r="X336" s="134">
        <f ca="1">'EO9904.3'!J341+$X$3</f>
        <v>1.4999999999999999E-2</v>
      </c>
      <c r="Y336" s="134">
        <v>0</v>
      </c>
      <c r="AA336" s="138">
        <f>IF($B336&lt;=EO9904.3!mthend,Inputs!AA324,0)</f>
        <v>0</v>
      </c>
      <c r="AB336">
        <f>IF($B336&lt;=EO9904.3!mthend,Inputs!AB324,0)</f>
        <v>0</v>
      </c>
      <c r="AC336">
        <f>IF($B336&lt;=EO9904.3!mthend,Inputs!AC324,0)</f>
        <v>0</v>
      </c>
      <c r="AD336" s="133">
        <f>IF($B336&lt;=EO9904.3!mthend,Inputs!AD324,0)</f>
        <v>0</v>
      </c>
      <c r="AE336" s="134">
        <f ca="1">'EO9904.M'!G341+$AE$3</f>
        <v>0.08</v>
      </c>
      <c r="AF336" s="134">
        <f ca="1">'EO9904.M'!J341+$AF$3</f>
        <v>1.4999999999999999E-2</v>
      </c>
      <c r="AG336" s="134">
        <v>0</v>
      </c>
    </row>
    <row r="337" spans="2:33">
      <c r="B337" s="88">
        <f>'EO9904.1'!A342</f>
        <v>47058</v>
      </c>
      <c r="C337" s="138">
        <f>IF($B337&lt;=Summary!$D$10,Inputs!C325,0)</f>
        <v>0</v>
      </c>
      <c r="D337" s="135">
        <f>IF($B337&lt;=Summary!$D$10,Inputs!D325,0)</f>
        <v>0</v>
      </c>
      <c r="E337" s="136">
        <f>IF($B337&lt;=Summary!$D$10,Inputs!E325,0)</f>
        <v>0</v>
      </c>
      <c r="F337" s="136">
        <f>IF($B337&lt;=Summary!$D$10,Inputs!F325,0)</f>
        <v>0</v>
      </c>
      <c r="G337" s="145">
        <f ca="1">'EO9904.1'!G342</f>
        <v>0</v>
      </c>
      <c r="H337" s="145">
        <f ca="1">'EO9904.1'!J342</f>
        <v>0</v>
      </c>
      <c r="I337" s="145">
        <f ca="1">'EO9904.1'!M342</f>
        <v>0</v>
      </c>
      <c r="K337" s="138">
        <f>IF($B337&lt;=EO9904.2!mthend,Inputs!K325,0)</f>
        <v>0</v>
      </c>
      <c r="L337" s="133">
        <f>IF($B337&lt;=EO9904.2!mthend,Inputs!L325,0)</f>
        <v>0</v>
      </c>
      <c r="M337" s="133">
        <f>IF($B337&lt;=EO9904.2!mthend,Inputs!M325,0)</f>
        <v>0</v>
      </c>
      <c r="N337" s="133">
        <f>IF($B337&lt;=EO9904.2!mthend,Inputs!N325,0)</f>
        <v>0</v>
      </c>
      <c r="O337" s="134">
        <v>0</v>
      </c>
      <c r="P337" s="134">
        <v>0</v>
      </c>
      <c r="Q337" s="134">
        <f ca="1">'EO9904.2'!M342-$Q$3</f>
        <v>-7.4999999999999997E-3</v>
      </c>
      <c r="S337" s="138">
        <f>IF($B337&lt;=EO9904.3!mthend,Inputs!S325,0)</f>
        <v>0</v>
      </c>
      <c r="T337">
        <f>IF($B337&lt;=EO9904.3!mthend,Inputs!T325,0)</f>
        <v>0</v>
      </c>
      <c r="U337">
        <f>IF($B337&lt;=EO9904.3!mthend,Inputs!U325,0)</f>
        <v>0</v>
      </c>
      <c r="V337" s="133">
        <f>IF($B337&lt;=EO9904.3!mthend,Inputs!V325,0)</f>
        <v>0</v>
      </c>
      <c r="W337" s="134">
        <f ca="1">'EO9904.3'!G342+$W$3</f>
        <v>0.08</v>
      </c>
      <c r="X337" s="134">
        <f ca="1">'EO9904.3'!J342+$X$3</f>
        <v>1.4999999999999999E-2</v>
      </c>
      <c r="Y337" s="134">
        <v>0</v>
      </c>
      <c r="AA337" s="138">
        <f>IF($B337&lt;=EO9904.3!mthend,Inputs!AA325,0)</f>
        <v>0</v>
      </c>
      <c r="AB337">
        <f>IF($B337&lt;=EO9904.3!mthend,Inputs!AB325,0)</f>
        <v>0</v>
      </c>
      <c r="AC337">
        <f>IF($B337&lt;=EO9904.3!mthend,Inputs!AC325,0)</f>
        <v>0</v>
      </c>
      <c r="AD337" s="133">
        <f>IF($B337&lt;=EO9904.3!mthend,Inputs!AD325,0)</f>
        <v>0</v>
      </c>
      <c r="AE337" s="134">
        <f ca="1">'EO9904.M'!G342+$AE$3</f>
        <v>0.08</v>
      </c>
      <c r="AF337" s="134">
        <f ca="1">'EO9904.M'!J342+$AF$3</f>
        <v>1.4999999999999999E-2</v>
      </c>
      <c r="AG337" s="134">
        <v>0</v>
      </c>
    </row>
    <row r="338" spans="2:33">
      <c r="B338" s="88">
        <f>'EO9904.1'!A343</f>
        <v>47088</v>
      </c>
      <c r="C338" s="138">
        <f>IF($B338&lt;=Summary!$D$10,Inputs!C326,0)</f>
        <v>0</v>
      </c>
      <c r="D338" s="135">
        <f>IF($B338&lt;=Summary!$D$10,Inputs!D326,0)</f>
        <v>0</v>
      </c>
      <c r="E338" s="136">
        <f>IF($B338&lt;=Summary!$D$10,Inputs!E326,0)</f>
        <v>0</v>
      </c>
      <c r="F338" s="136">
        <f>IF($B338&lt;=Summary!$D$10,Inputs!F326,0)</f>
        <v>0</v>
      </c>
      <c r="G338" s="145">
        <f ca="1">'EO9904.1'!G343</f>
        <v>0</v>
      </c>
      <c r="H338" s="145">
        <f ca="1">'EO9904.1'!J343</f>
        <v>0</v>
      </c>
      <c r="I338" s="145">
        <f ca="1">'EO9904.1'!M343</f>
        <v>0</v>
      </c>
      <c r="K338" s="138">
        <f>IF($B338&lt;=EO9904.2!mthend,Inputs!K326,0)</f>
        <v>0</v>
      </c>
      <c r="L338" s="133">
        <f>IF($B338&lt;=EO9904.2!mthend,Inputs!L326,0)</f>
        <v>0</v>
      </c>
      <c r="M338" s="133">
        <f>IF($B338&lt;=EO9904.2!mthend,Inputs!M326,0)</f>
        <v>0</v>
      </c>
      <c r="N338" s="133">
        <f>IF($B338&lt;=EO9904.2!mthend,Inputs!N326,0)</f>
        <v>0</v>
      </c>
      <c r="O338" s="134">
        <v>0</v>
      </c>
      <c r="P338" s="134">
        <v>0</v>
      </c>
      <c r="Q338" s="134">
        <f ca="1">'EO9904.2'!M343-$Q$3</f>
        <v>-7.4999999999999997E-3</v>
      </c>
      <c r="S338" s="138">
        <f>IF($B338&lt;=EO9904.3!mthend,Inputs!S326,0)</f>
        <v>0</v>
      </c>
      <c r="T338">
        <f>IF($B338&lt;=EO9904.3!mthend,Inputs!T326,0)</f>
        <v>0</v>
      </c>
      <c r="U338">
        <f>IF($B338&lt;=EO9904.3!mthend,Inputs!U326,0)</f>
        <v>0</v>
      </c>
      <c r="V338" s="133">
        <f>IF($B338&lt;=EO9904.3!mthend,Inputs!V326,0)</f>
        <v>0</v>
      </c>
      <c r="W338" s="134">
        <f ca="1">'EO9904.3'!G343+$W$3</f>
        <v>0.08</v>
      </c>
      <c r="X338" s="134">
        <f ca="1">'EO9904.3'!J343+$X$3</f>
        <v>1.4999999999999999E-2</v>
      </c>
      <c r="Y338" s="134">
        <v>0</v>
      </c>
      <c r="AA338" s="138">
        <f>IF($B338&lt;=EO9904.3!mthend,Inputs!AA326,0)</f>
        <v>0</v>
      </c>
      <c r="AB338">
        <f>IF($B338&lt;=EO9904.3!mthend,Inputs!AB326,0)</f>
        <v>0</v>
      </c>
      <c r="AC338">
        <f>IF($B338&lt;=EO9904.3!mthend,Inputs!AC326,0)</f>
        <v>0</v>
      </c>
      <c r="AD338" s="133">
        <f>IF($B338&lt;=EO9904.3!mthend,Inputs!AD326,0)</f>
        <v>0</v>
      </c>
      <c r="AE338" s="134">
        <f ca="1">'EO9904.M'!G343+$AE$3</f>
        <v>0.08</v>
      </c>
      <c r="AF338" s="134">
        <f ca="1">'EO9904.M'!J343+$AF$3</f>
        <v>1.4999999999999999E-2</v>
      </c>
      <c r="AG338" s="134">
        <v>0</v>
      </c>
    </row>
    <row r="339" spans="2:33">
      <c r="B339" s="88">
        <f>'EO9904.1'!A344</f>
        <v>47119</v>
      </c>
      <c r="C339" s="138">
        <f>IF($B339&lt;=Summary!$D$10,Inputs!C327,0)</f>
        <v>0</v>
      </c>
      <c r="D339" s="135">
        <f>IF($B339&lt;=Summary!$D$10,Inputs!D327,0)</f>
        <v>0</v>
      </c>
      <c r="E339" s="136">
        <f>IF($B339&lt;=Summary!$D$10,Inputs!E327,0)</f>
        <v>0</v>
      </c>
      <c r="F339" s="136">
        <f>IF($B339&lt;=Summary!$D$10,Inputs!F327,0)</f>
        <v>0</v>
      </c>
      <c r="G339" s="145">
        <f ca="1">'EO9904.1'!G344</f>
        <v>0</v>
      </c>
      <c r="H339" s="145">
        <f ca="1">'EO9904.1'!J344</f>
        <v>0</v>
      </c>
      <c r="I339" s="145">
        <f ca="1">'EO9904.1'!M344</f>
        <v>0</v>
      </c>
      <c r="K339" s="138">
        <f>IF($B339&lt;=EO9904.2!mthend,Inputs!K327,0)</f>
        <v>0</v>
      </c>
      <c r="L339" s="133">
        <f>IF($B339&lt;=EO9904.2!mthend,Inputs!L327,0)</f>
        <v>0</v>
      </c>
      <c r="M339" s="133">
        <f>IF($B339&lt;=EO9904.2!mthend,Inputs!M327,0)</f>
        <v>0</v>
      </c>
      <c r="N339" s="133">
        <f>IF($B339&lt;=EO9904.2!mthend,Inputs!N327,0)</f>
        <v>0</v>
      </c>
      <c r="O339" s="134">
        <v>0</v>
      </c>
      <c r="P339" s="134">
        <v>0</v>
      </c>
      <c r="Q339" s="134">
        <f ca="1">'EO9904.2'!M344-$Q$3</f>
        <v>-7.4999999999999997E-3</v>
      </c>
      <c r="S339" s="138">
        <f>IF($B339&lt;=EO9904.3!mthend,Inputs!S327,0)</f>
        <v>0</v>
      </c>
      <c r="T339">
        <f>IF($B339&lt;=EO9904.3!mthend,Inputs!T327,0)</f>
        <v>0</v>
      </c>
      <c r="U339">
        <f>IF($B339&lt;=EO9904.3!mthend,Inputs!U327,0)</f>
        <v>0</v>
      </c>
      <c r="V339" s="133">
        <f>IF($B339&lt;=EO9904.3!mthend,Inputs!V327,0)</f>
        <v>0</v>
      </c>
      <c r="W339" s="134">
        <f ca="1">'EO9904.3'!G344+$W$3</f>
        <v>0.08</v>
      </c>
      <c r="X339" s="134">
        <f ca="1">'EO9904.3'!J344+$X$3</f>
        <v>1.4999999999999999E-2</v>
      </c>
      <c r="Y339" s="134">
        <v>0</v>
      </c>
      <c r="AA339" s="138">
        <f>IF($B339&lt;=EO9904.3!mthend,Inputs!AA327,0)</f>
        <v>0</v>
      </c>
      <c r="AB339">
        <f>IF($B339&lt;=EO9904.3!mthend,Inputs!AB327,0)</f>
        <v>0</v>
      </c>
      <c r="AC339">
        <f>IF($B339&lt;=EO9904.3!mthend,Inputs!AC327,0)</f>
        <v>0</v>
      </c>
      <c r="AD339" s="133">
        <f>IF($B339&lt;=EO9904.3!mthend,Inputs!AD327,0)</f>
        <v>0</v>
      </c>
      <c r="AE339" s="134">
        <f ca="1">'EO9904.M'!G344+$AE$3</f>
        <v>0.08</v>
      </c>
      <c r="AF339" s="134">
        <f ca="1">'EO9904.M'!J344+$AF$3</f>
        <v>1.4999999999999999E-2</v>
      </c>
      <c r="AG339" s="134">
        <v>0</v>
      </c>
    </row>
    <row r="340" spans="2:33">
      <c r="B340" s="88">
        <f>'EO9904.1'!A345</f>
        <v>47150</v>
      </c>
      <c r="C340" s="138">
        <f>IF($B340&lt;=Summary!$D$10,Inputs!C328,0)</f>
        <v>0</v>
      </c>
      <c r="D340" s="135">
        <f>IF($B340&lt;=Summary!$D$10,Inputs!D328,0)</f>
        <v>0</v>
      </c>
      <c r="E340" s="136">
        <f>IF($B340&lt;=Summary!$D$10,Inputs!E328,0)</f>
        <v>0</v>
      </c>
      <c r="F340" s="136">
        <f>IF($B340&lt;=Summary!$D$10,Inputs!F328,0)</f>
        <v>0</v>
      </c>
      <c r="G340" s="145">
        <f ca="1">'EO9904.1'!G345</f>
        <v>0</v>
      </c>
      <c r="H340" s="145">
        <f ca="1">'EO9904.1'!J345</f>
        <v>0</v>
      </c>
      <c r="I340" s="145">
        <f ca="1">'EO9904.1'!M345</f>
        <v>0</v>
      </c>
      <c r="K340" s="138">
        <f>IF($B340&lt;=EO9904.2!mthend,Inputs!K328,0)</f>
        <v>0</v>
      </c>
      <c r="L340" s="133">
        <f>IF($B340&lt;=EO9904.2!mthend,Inputs!L328,0)</f>
        <v>0</v>
      </c>
      <c r="M340" s="133">
        <f>IF($B340&lt;=EO9904.2!mthend,Inputs!M328,0)</f>
        <v>0</v>
      </c>
      <c r="N340" s="133">
        <f>IF($B340&lt;=EO9904.2!mthend,Inputs!N328,0)</f>
        <v>0</v>
      </c>
      <c r="O340" s="134">
        <v>0</v>
      </c>
      <c r="P340" s="134">
        <v>0</v>
      </c>
      <c r="Q340" s="134">
        <f ca="1">'EO9904.2'!M345-$Q$3</f>
        <v>-7.4999999999999997E-3</v>
      </c>
      <c r="S340" s="138">
        <f>IF($B340&lt;=EO9904.3!mthend,Inputs!S328,0)</f>
        <v>0</v>
      </c>
      <c r="T340">
        <f>IF($B340&lt;=EO9904.3!mthend,Inputs!T328,0)</f>
        <v>0</v>
      </c>
      <c r="U340">
        <f>IF($B340&lt;=EO9904.3!mthend,Inputs!U328,0)</f>
        <v>0</v>
      </c>
      <c r="V340" s="133">
        <f>IF($B340&lt;=EO9904.3!mthend,Inputs!V328,0)</f>
        <v>0</v>
      </c>
      <c r="W340" s="134">
        <f ca="1">'EO9904.3'!G345+$W$3</f>
        <v>0.08</v>
      </c>
      <c r="X340" s="134">
        <f ca="1">'EO9904.3'!J345+$X$3</f>
        <v>1.4999999999999999E-2</v>
      </c>
      <c r="Y340" s="134">
        <v>0</v>
      </c>
      <c r="AA340" s="138">
        <f>IF($B340&lt;=EO9904.3!mthend,Inputs!AA328,0)</f>
        <v>0</v>
      </c>
      <c r="AB340">
        <f>IF($B340&lt;=EO9904.3!mthend,Inputs!AB328,0)</f>
        <v>0</v>
      </c>
      <c r="AC340">
        <f>IF($B340&lt;=EO9904.3!mthend,Inputs!AC328,0)</f>
        <v>0</v>
      </c>
      <c r="AD340" s="133">
        <f>IF($B340&lt;=EO9904.3!mthend,Inputs!AD328,0)</f>
        <v>0</v>
      </c>
      <c r="AE340" s="134">
        <f ca="1">'EO9904.M'!G345+$AE$3</f>
        <v>0.08</v>
      </c>
      <c r="AF340" s="134">
        <f ca="1">'EO9904.M'!J345+$AF$3</f>
        <v>1.4999999999999999E-2</v>
      </c>
      <c r="AG340" s="134">
        <v>0</v>
      </c>
    </row>
    <row r="341" spans="2:33">
      <c r="B341" s="88">
        <f>'EO9904.1'!A346</f>
        <v>47178</v>
      </c>
      <c r="C341" s="138">
        <f>IF($B341&lt;=Summary!$D$10,Inputs!C329,0)</f>
        <v>0</v>
      </c>
      <c r="D341" s="135">
        <f>IF($B341&lt;=Summary!$D$10,Inputs!D329,0)</f>
        <v>0</v>
      </c>
      <c r="E341" s="136">
        <f>IF($B341&lt;=Summary!$D$10,Inputs!E329,0)</f>
        <v>0</v>
      </c>
      <c r="F341" s="136">
        <f>IF($B341&lt;=Summary!$D$10,Inputs!F329,0)</f>
        <v>0</v>
      </c>
      <c r="G341" s="145">
        <f ca="1">'EO9904.1'!G346</f>
        <v>0</v>
      </c>
      <c r="H341" s="145">
        <f ca="1">'EO9904.1'!J346</f>
        <v>0</v>
      </c>
      <c r="I341" s="145">
        <f ca="1">'EO9904.1'!M346</f>
        <v>0</v>
      </c>
      <c r="K341" s="138">
        <f>IF($B341&lt;=EO9904.2!mthend,Inputs!K329,0)</f>
        <v>0</v>
      </c>
      <c r="L341" s="133">
        <f>IF($B341&lt;=EO9904.2!mthend,Inputs!L329,0)</f>
        <v>0</v>
      </c>
      <c r="M341" s="133">
        <f>IF($B341&lt;=EO9904.2!mthend,Inputs!M329,0)</f>
        <v>0</v>
      </c>
      <c r="N341" s="133">
        <f>IF($B341&lt;=EO9904.2!mthend,Inputs!N329,0)</f>
        <v>0</v>
      </c>
      <c r="O341" s="134">
        <v>0</v>
      </c>
      <c r="P341" s="134">
        <v>0</v>
      </c>
      <c r="Q341" s="134">
        <f ca="1">'EO9904.2'!M346-$Q$3</f>
        <v>-7.4999999999999997E-3</v>
      </c>
      <c r="S341" s="138">
        <f>IF($B341&lt;=EO9904.3!mthend,Inputs!S329,0)</f>
        <v>0</v>
      </c>
      <c r="T341">
        <f>IF($B341&lt;=EO9904.3!mthend,Inputs!T329,0)</f>
        <v>0</v>
      </c>
      <c r="U341">
        <f>IF($B341&lt;=EO9904.3!mthend,Inputs!U329,0)</f>
        <v>0</v>
      </c>
      <c r="V341" s="133">
        <f>IF($B341&lt;=EO9904.3!mthend,Inputs!V329,0)</f>
        <v>0</v>
      </c>
      <c r="W341" s="134">
        <f ca="1">'EO9904.3'!G346+$W$3</f>
        <v>0.08</v>
      </c>
      <c r="X341" s="134">
        <f ca="1">'EO9904.3'!J346+$X$3</f>
        <v>1.4999999999999999E-2</v>
      </c>
      <c r="Y341" s="134">
        <v>0</v>
      </c>
      <c r="AA341" s="138">
        <f>IF($B341&lt;=EO9904.3!mthend,Inputs!AA329,0)</f>
        <v>0</v>
      </c>
      <c r="AB341">
        <f>IF($B341&lt;=EO9904.3!mthend,Inputs!AB329,0)</f>
        <v>0</v>
      </c>
      <c r="AC341">
        <f>IF($B341&lt;=EO9904.3!mthend,Inputs!AC329,0)</f>
        <v>0</v>
      </c>
      <c r="AD341" s="133">
        <f>IF($B341&lt;=EO9904.3!mthend,Inputs!AD329,0)</f>
        <v>0</v>
      </c>
      <c r="AE341" s="134">
        <f ca="1">'EO9904.M'!G346+$AE$3</f>
        <v>0.08</v>
      </c>
      <c r="AF341" s="134">
        <f ca="1">'EO9904.M'!J346+$AF$3</f>
        <v>1.4999999999999999E-2</v>
      </c>
      <c r="AG341" s="134">
        <v>0</v>
      </c>
    </row>
    <row r="342" spans="2:33">
      <c r="B342" s="88">
        <f>'EO9904.1'!A347</f>
        <v>47209</v>
      </c>
      <c r="C342" s="138">
        <f>IF($B342&lt;=Summary!$D$10,Inputs!C330,0)</f>
        <v>0</v>
      </c>
      <c r="D342" s="135">
        <f>IF($B342&lt;=Summary!$D$10,Inputs!D330,0)</f>
        <v>0</v>
      </c>
      <c r="E342" s="136">
        <f>IF($B342&lt;=Summary!$D$10,Inputs!E330,0)</f>
        <v>0</v>
      </c>
      <c r="F342" s="136">
        <f>IF($B342&lt;=Summary!$D$10,Inputs!F330,0)</f>
        <v>0</v>
      </c>
      <c r="G342" s="145">
        <f ca="1">'EO9904.1'!G347</f>
        <v>0</v>
      </c>
      <c r="H342" s="145">
        <f ca="1">'EO9904.1'!J347</f>
        <v>0</v>
      </c>
      <c r="I342" s="145">
        <f ca="1">'EO9904.1'!M347</f>
        <v>0</v>
      </c>
      <c r="K342" s="138">
        <f>IF($B342&lt;=EO9904.2!mthend,Inputs!K330,0)</f>
        <v>0</v>
      </c>
      <c r="L342" s="133">
        <f>IF($B342&lt;=EO9904.2!mthend,Inputs!L330,0)</f>
        <v>0</v>
      </c>
      <c r="M342" s="133">
        <f>IF($B342&lt;=EO9904.2!mthend,Inputs!M330,0)</f>
        <v>0</v>
      </c>
      <c r="N342" s="133">
        <f>IF($B342&lt;=EO9904.2!mthend,Inputs!N330,0)</f>
        <v>0</v>
      </c>
      <c r="O342" s="134">
        <v>0</v>
      </c>
      <c r="P342" s="134">
        <v>0</v>
      </c>
      <c r="Q342" s="134">
        <f ca="1">'EO9904.2'!M347-$Q$3</f>
        <v>-7.4999999999999997E-3</v>
      </c>
      <c r="S342" s="138">
        <f>IF($B342&lt;=EO9904.3!mthend,Inputs!S330,0)</f>
        <v>0</v>
      </c>
      <c r="T342">
        <f>IF($B342&lt;=EO9904.3!mthend,Inputs!T330,0)</f>
        <v>0</v>
      </c>
      <c r="U342">
        <f>IF($B342&lt;=EO9904.3!mthend,Inputs!U330,0)</f>
        <v>0</v>
      </c>
      <c r="V342" s="133">
        <f>IF($B342&lt;=EO9904.3!mthend,Inputs!V330,0)</f>
        <v>0</v>
      </c>
      <c r="W342" s="134">
        <f ca="1">'EO9904.3'!G347+$W$3</f>
        <v>0.08</v>
      </c>
      <c r="X342" s="134">
        <f ca="1">'EO9904.3'!J347+$X$3</f>
        <v>1.4999999999999999E-2</v>
      </c>
      <c r="Y342" s="134">
        <v>0</v>
      </c>
      <c r="AA342" s="138">
        <f>IF($B342&lt;=EO9904.3!mthend,Inputs!AA330,0)</f>
        <v>0</v>
      </c>
      <c r="AB342">
        <f>IF($B342&lt;=EO9904.3!mthend,Inputs!AB330,0)</f>
        <v>0</v>
      </c>
      <c r="AC342">
        <f>IF($B342&lt;=EO9904.3!mthend,Inputs!AC330,0)</f>
        <v>0</v>
      </c>
      <c r="AD342" s="133">
        <f>IF($B342&lt;=EO9904.3!mthend,Inputs!AD330,0)</f>
        <v>0</v>
      </c>
      <c r="AE342" s="134">
        <f ca="1">'EO9904.M'!G347+$AE$3</f>
        <v>0.08</v>
      </c>
      <c r="AF342" s="134">
        <f ca="1">'EO9904.M'!J347+$AF$3</f>
        <v>1.4999999999999999E-2</v>
      </c>
      <c r="AG342" s="134">
        <v>0</v>
      </c>
    </row>
    <row r="343" spans="2:33">
      <c r="B343" s="88">
        <f>'EO9904.1'!A348</f>
        <v>47239</v>
      </c>
      <c r="C343" s="138">
        <f>IF($B343&lt;=Summary!$D$10,Inputs!C331,0)</f>
        <v>0</v>
      </c>
      <c r="D343" s="135">
        <f>IF($B343&lt;=Summary!$D$10,Inputs!D331,0)</f>
        <v>0</v>
      </c>
      <c r="E343" s="136">
        <f>IF($B343&lt;=Summary!$D$10,Inputs!E331,0)</f>
        <v>0</v>
      </c>
      <c r="F343" s="136">
        <f>IF($B343&lt;=Summary!$D$10,Inputs!F331,0)</f>
        <v>0</v>
      </c>
      <c r="G343" s="145">
        <f ca="1">'EO9904.1'!G348</f>
        <v>0</v>
      </c>
      <c r="H343" s="145">
        <f ca="1">'EO9904.1'!J348</f>
        <v>0</v>
      </c>
      <c r="I343" s="145">
        <f ca="1">'EO9904.1'!M348</f>
        <v>0</v>
      </c>
      <c r="K343" s="138">
        <f>IF($B343&lt;=EO9904.2!mthend,Inputs!K331,0)</f>
        <v>0</v>
      </c>
      <c r="L343" s="133">
        <f>IF($B343&lt;=EO9904.2!mthend,Inputs!L331,0)</f>
        <v>0</v>
      </c>
      <c r="M343" s="133">
        <f>IF($B343&lt;=EO9904.2!mthend,Inputs!M331,0)</f>
        <v>0</v>
      </c>
      <c r="N343" s="133">
        <f>IF($B343&lt;=EO9904.2!mthend,Inputs!N331,0)</f>
        <v>0</v>
      </c>
      <c r="O343" s="134">
        <v>0</v>
      </c>
      <c r="P343" s="134">
        <v>0</v>
      </c>
      <c r="Q343" s="134">
        <f ca="1">'EO9904.2'!M348-$Q$3</f>
        <v>-7.4999999999999997E-3</v>
      </c>
      <c r="S343" s="138">
        <f>IF($B343&lt;=EO9904.3!mthend,Inputs!S331,0)</f>
        <v>0</v>
      </c>
      <c r="T343">
        <f>IF($B343&lt;=EO9904.3!mthend,Inputs!T331,0)</f>
        <v>0</v>
      </c>
      <c r="U343">
        <f>IF($B343&lt;=EO9904.3!mthend,Inputs!U331,0)</f>
        <v>0</v>
      </c>
      <c r="V343" s="133">
        <f>IF($B343&lt;=EO9904.3!mthend,Inputs!V331,0)</f>
        <v>0</v>
      </c>
      <c r="W343" s="134">
        <f ca="1">'EO9904.3'!G348+$W$3</f>
        <v>0.08</v>
      </c>
      <c r="X343" s="134">
        <f ca="1">'EO9904.3'!J348+$X$3</f>
        <v>1.4999999999999999E-2</v>
      </c>
      <c r="Y343" s="134">
        <v>0</v>
      </c>
      <c r="AA343" s="138">
        <f>IF($B343&lt;=EO9904.3!mthend,Inputs!AA331,0)</f>
        <v>0</v>
      </c>
      <c r="AB343">
        <f>IF($B343&lt;=EO9904.3!mthend,Inputs!AB331,0)</f>
        <v>0</v>
      </c>
      <c r="AC343">
        <f>IF($B343&lt;=EO9904.3!mthend,Inputs!AC331,0)</f>
        <v>0</v>
      </c>
      <c r="AD343" s="133">
        <f>IF($B343&lt;=EO9904.3!mthend,Inputs!AD331,0)</f>
        <v>0</v>
      </c>
      <c r="AE343" s="134">
        <f ca="1">'EO9904.M'!G348+$AE$3</f>
        <v>0.08</v>
      </c>
      <c r="AF343" s="134">
        <f ca="1">'EO9904.M'!J348+$AF$3</f>
        <v>1.4999999999999999E-2</v>
      </c>
      <c r="AG343" s="134">
        <v>0</v>
      </c>
    </row>
    <row r="344" spans="2:33">
      <c r="B344" s="88">
        <f>'EO9904.1'!A349</f>
        <v>47270</v>
      </c>
      <c r="C344" s="138">
        <f>IF($B344&lt;=Summary!$D$10,Inputs!C332,0)</f>
        <v>0</v>
      </c>
      <c r="D344" s="135">
        <f>IF($B344&lt;=Summary!$D$10,Inputs!D332,0)</f>
        <v>0</v>
      </c>
      <c r="E344" s="136">
        <f>IF($B344&lt;=Summary!$D$10,Inputs!E332,0)</f>
        <v>0</v>
      </c>
      <c r="F344" s="136">
        <f>IF($B344&lt;=Summary!$D$10,Inputs!F332,0)</f>
        <v>0</v>
      </c>
      <c r="G344" s="145">
        <f ca="1">'EO9904.1'!G349</f>
        <v>0</v>
      </c>
      <c r="H344" s="145">
        <f ca="1">'EO9904.1'!J349</f>
        <v>0</v>
      </c>
      <c r="I344" s="145">
        <f ca="1">'EO9904.1'!M349</f>
        <v>0</v>
      </c>
      <c r="K344" s="138">
        <f>IF($B344&lt;=EO9904.2!mthend,Inputs!K332,0)</f>
        <v>0</v>
      </c>
      <c r="L344" s="133">
        <f>IF($B344&lt;=EO9904.2!mthend,Inputs!L332,0)</f>
        <v>0</v>
      </c>
      <c r="M344" s="133">
        <f>IF($B344&lt;=EO9904.2!mthend,Inputs!M332,0)</f>
        <v>0</v>
      </c>
      <c r="N344" s="133">
        <f>IF($B344&lt;=EO9904.2!mthend,Inputs!N332,0)</f>
        <v>0</v>
      </c>
      <c r="O344" s="134">
        <v>0</v>
      </c>
      <c r="P344" s="134">
        <v>0</v>
      </c>
      <c r="Q344" s="134">
        <f ca="1">'EO9904.2'!M349-$Q$3</f>
        <v>-7.4999999999999997E-3</v>
      </c>
      <c r="S344" s="138">
        <f>IF($B344&lt;=EO9904.3!mthend,Inputs!S332,0)</f>
        <v>0</v>
      </c>
      <c r="T344">
        <f>IF($B344&lt;=EO9904.3!mthend,Inputs!T332,0)</f>
        <v>0</v>
      </c>
      <c r="U344">
        <f>IF($B344&lt;=EO9904.3!mthend,Inputs!U332,0)</f>
        <v>0</v>
      </c>
      <c r="V344" s="133">
        <f>IF($B344&lt;=EO9904.3!mthend,Inputs!V332,0)</f>
        <v>0</v>
      </c>
      <c r="W344" s="134">
        <f ca="1">'EO9904.3'!G349+$W$3</f>
        <v>0.08</v>
      </c>
      <c r="X344" s="134">
        <f ca="1">'EO9904.3'!J349+$X$3</f>
        <v>1.4999999999999999E-2</v>
      </c>
      <c r="Y344" s="134">
        <v>0</v>
      </c>
      <c r="AA344" s="138">
        <f>IF($B344&lt;=EO9904.3!mthend,Inputs!AA332,0)</f>
        <v>0</v>
      </c>
      <c r="AB344">
        <f>IF($B344&lt;=EO9904.3!mthend,Inputs!AB332,0)</f>
        <v>0</v>
      </c>
      <c r="AC344">
        <f>IF($B344&lt;=EO9904.3!mthend,Inputs!AC332,0)</f>
        <v>0</v>
      </c>
      <c r="AD344" s="133">
        <f>IF($B344&lt;=EO9904.3!mthend,Inputs!AD332,0)</f>
        <v>0</v>
      </c>
      <c r="AE344" s="134">
        <f ca="1">'EO9904.M'!G349+$AE$3</f>
        <v>0.08</v>
      </c>
      <c r="AF344" s="134">
        <f ca="1">'EO9904.M'!J349+$AF$3</f>
        <v>1.4999999999999999E-2</v>
      </c>
      <c r="AG344" s="134">
        <v>0</v>
      </c>
    </row>
    <row r="345" spans="2:33">
      <c r="B345" s="88">
        <f>'EO9904.1'!A350</f>
        <v>47300</v>
      </c>
      <c r="C345" s="138">
        <f>IF($B345&lt;=Summary!$D$10,Inputs!C333,0)</f>
        <v>0</v>
      </c>
      <c r="D345" s="135">
        <f>IF($B345&lt;=Summary!$D$10,Inputs!D333,0)</f>
        <v>0</v>
      </c>
      <c r="E345" s="136">
        <f>IF($B345&lt;=Summary!$D$10,Inputs!E333,0)</f>
        <v>0</v>
      </c>
      <c r="F345" s="136">
        <f>IF($B345&lt;=Summary!$D$10,Inputs!F333,0)</f>
        <v>0</v>
      </c>
      <c r="G345" s="145">
        <f ca="1">'EO9904.1'!G350</f>
        <v>0</v>
      </c>
      <c r="H345" s="145">
        <f ca="1">'EO9904.1'!J350</f>
        <v>0</v>
      </c>
      <c r="I345" s="145">
        <f ca="1">'EO9904.1'!M350</f>
        <v>0</v>
      </c>
      <c r="K345" s="138">
        <f>IF($B345&lt;=EO9904.2!mthend,Inputs!K333,0)</f>
        <v>0</v>
      </c>
      <c r="L345" s="133">
        <f>IF($B345&lt;=EO9904.2!mthend,Inputs!L333,0)</f>
        <v>0</v>
      </c>
      <c r="M345" s="133">
        <f>IF($B345&lt;=EO9904.2!mthend,Inputs!M333,0)</f>
        <v>0</v>
      </c>
      <c r="N345" s="133">
        <f>IF($B345&lt;=EO9904.2!mthend,Inputs!N333,0)</f>
        <v>0</v>
      </c>
      <c r="O345" s="134">
        <v>0</v>
      </c>
      <c r="P345" s="134">
        <v>0</v>
      </c>
      <c r="Q345" s="134">
        <f ca="1">'EO9904.2'!M350-$Q$3</f>
        <v>-7.4999999999999997E-3</v>
      </c>
      <c r="S345" s="138">
        <f>IF($B345&lt;=EO9904.3!mthend,Inputs!S333,0)</f>
        <v>0</v>
      </c>
      <c r="T345">
        <f>IF($B345&lt;=EO9904.3!mthend,Inputs!T333,0)</f>
        <v>0</v>
      </c>
      <c r="U345">
        <f>IF($B345&lt;=EO9904.3!mthend,Inputs!U333,0)</f>
        <v>0</v>
      </c>
      <c r="V345" s="133">
        <f>IF($B345&lt;=EO9904.3!mthend,Inputs!V333,0)</f>
        <v>0</v>
      </c>
      <c r="W345" s="134">
        <f ca="1">'EO9904.3'!G350+$W$3</f>
        <v>0.08</v>
      </c>
      <c r="X345" s="134">
        <f ca="1">'EO9904.3'!J350+$X$3</f>
        <v>1.4999999999999999E-2</v>
      </c>
      <c r="Y345" s="134">
        <v>0</v>
      </c>
      <c r="AA345" s="138">
        <f>IF($B345&lt;=EO9904.3!mthend,Inputs!AA333,0)</f>
        <v>0</v>
      </c>
      <c r="AB345">
        <f>IF($B345&lt;=EO9904.3!mthend,Inputs!AB333,0)</f>
        <v>0</v>
      </c>
      <c r="AC345">
        <f>IF($B345&lt;=EO9904.3!mthend,Inputs!AC333,0)</f>
        <v>0</v>
      </c>
      <c r="AD345" s="133">
        <f>IF($B345&lt;=EO9904.3!mthend,Inputs!AD333,0)</f>
        <v>0</v>
      </c>
      <c r="AE345" s="134">
        <f ca="1">'EO9904.M'!G350+$AE$3</f>
        <v>0.08</v>
      </c>
      <c r="AF345" s="134">
        <f ca="1">'EO9904.M'!J350+$AF$3</f>
        <v>1.4999999999999999E-2</v>
      </c>
      <c r="AG345" s="134">
        <v>0</v>
      </c>
    </row>
    <row r="346" spans="2:33">
      <c r="B346" s="88">
        <f>'EO9904.1'!A351</f>
        <v>47331</v>
      </c>
      <c r="C346" s="138">
        <f>IF($B346&lt;=Summary!$D$10,Inputs!C334,0)</f>
        <v>0</v>
      </c>
      <c r="D346" s="135">
        <f>IF($B346&lt;=Summary!$D$10,Inputs!D334,0)</f>
        <v>0</v>
      </c>
      <c r="E346" s="136">
        <f>IF($B346&lt;=Summary!$D$10,Inputs!E334,0)</f>
        <v>0</v>
      </c>
      <c r="F346" s="136">
        <f>IF($B346&lt;=Summary!$D$10,Inputs!F334,0)</f>
        <v>0</v>
      </c>
      <c r="G346" s="145">
        <f ca="1">'EO9904.1'!G351</f>
        <v>0</v>
      </c>
      <c r="H346" s="145">
        <f ca="1">'EO9904.1'!J351</f>
        <v>0</v>
      </c>
      <c r="I346" s="145">
        <f ca="1">'EO9904.1'!M351</f>
        <v>0</v>
      </c>
      <c r="K346" s="138">
        <f>IF($B346&lt;=EO9904.2!mthend,Inputs!K334,0)</f>
        <v>0</v>
      </c>
      <c r="L346" s="133">
        <f>IF($B346&lt;=EO9904.2!mthend,Inputs!L334,0)</f>
        <v>0</v>
      </c>
      <c r="M346" s="133">
        <f>IF($B346&lt;=EO9904.2!mthend,Inputs!M334,0)</f>
        <v>0</v>
      </c>
      <c r="N346" s="133">
        <f>IF($B346&lt;=EO9904.2!mthend,Inputs!N334,0)</f>
        <v>0</v>
      </c>
      <c r="O346" s="134">
        <v>0</v>
      </c>
      <c r="P346" s="134">
        <v>0</v>
      </c>
      <c r="Q346" s="134">
        <f ca="1">'EO9904.2'!M351-$Q$3</f>
        <v>-7.4999999999999997E-3</v>
      </c>
      <c r="S346" s="138">
        <f>IF($B346&lt;=EO9904.3!mthend,Inputs!S334,0)</f>
        <v>0</v>
      </c>
      <c r="T346">
        <f>IF($B346&lt;=EO9904.3!mthend,Inputs!T334,0)</f>
        <v>0</v>
      </c>
      <c r="U346">
        <f>IF($B346&lt;=EO9904.3!mthend,Inputs!U334,0)</f>
        <v>0</v>
      </c>
      <c r="V346" s="133">
        <f>IF($B346&lt;=EO9904.3!mthend,Inputs!V334,0)</f>
        <v>0</v>
      </c>
      <c r="W346" s="134">
        <f ca="1">'EO9904.3'!G351+$W$3</f>
        <v>0.08</v>
      </c>
      <c r="X346" s="134">
        <f ca="1">'EO9904.3'!J351+$X$3</f>
        <v>1.4999999999999999E-2</v>
      </c>
      <c r="Y346" s="134">
        <v>0</v>
      </c>
      <c r="AA346" s="138">
        <f>IF($B346&lt;=EO9904.3!mthend,Inputs!AA334,0)</f>
        <v>0</v>
      </c>
      <c r="AB346">
        <f>IF($B346&lt;=EO9904.3!mthend,Inputs!AB334,0)</f>
        <v>0</v>
      </c>
      <c r="AC346">
        <f>IF($B346&lt;=EO9904.3!mthend,Inputs!AC334,0)</f>
        <v>0</v>
      </c>
      <c r="AD346" s="133">
        <f>IF($B346&lt;=EO9904.3!mthend,Inputs!AD334,0)</f>
        <v>0</v>
      </c>
      <c r="AE346" s="134">
        <f ca="1">'EO9904.M'!G351+$AE$3</f>
        <v>0.08</v>
      </c>
      <c r="AF346" s="134">
        <f ca="1">'EO9904.M'!J351+$AF$3</f>
        <v>1.4999999999999999E-2</v>
      </c>
      <c r="AG346" s="134">
        <v>0</v>
      </c>
    </row>
    <row r="347" spans="2:33">
      <c r="B347" s="88">
        <f>'EO9904.1'!A352</f>
        <v>47362</v>
      </c>
      <c r="C347" s="138">
        <f>IF($B347&lt;=Summary!$D$10,Inputs!C335,0)</f>
        <v>0</v>
      </c>
      <c r="D347" s="135">
        <f>IF($B347&lt;=Summary!$D$10,Inputs!D335,0)</f>
        <v>0</v>
      </c>
      <c r="E347" s="136">
        <f>IF($B347&lt;=Summary!$D$10,Inputs!E335,0)</f>
        <v>0</v>
      </c>
      <c r="F347" s="136">
        <f>IF($B347&lt;=Summary!$D$10,Inputs!F335,0)</f>
        <v>0</v>
      </c>
      <c r="G347" s="145">
        <f ca="1">'EO9904.1'!G352</f>
        <v>0</v>
      </c>
      <c r="H347" s="145">
        <f ca="1">'EO9904.1'!J352</f>
        <v>0</v>
      </c>
      <c r="I347" s="145">
        <f ca="1">'EO9904.1'!M352</f>
        <v>0</v>
      </c>
      <c r="K347" s="138">
        <f>IF($B347&lt;=EO9904.2!mthend,Inputs!K335,0)</f>
        <v>0</v>
      </c>
      <c r="L347" s="133">
        <f>IF($B347&lt;=EO9904.2!mthend,Inputs!L335,0)</f>
        <v>0</v>
      </c>
      <c r="M347" s="133">
        <f>IF($B347&lt;=EO9904.2!mthend,Inputs!M335,0)</f>
        <v>0</v>
      </c>
      <c r="N347" s="133">
        <f>IF($B347&lt;=EO9904.2!mthend,Inputs!N335,0)</f>
        <v>0</v>
      </c>
      <c r="O347" s="134">
        <v>0</v>
      </c>
      <c r="P347" s="134">
        <v>0</v>
      </c>
      <c r="Q347" s="134">
        <f ca="1">'EO9904.2'!M352-$Q$3</f>
        <v>-7.4999999999999997E-3</v>
      </c>
      <c r="S347" s="138">
        <f>IF($B347&lt;=EO9904.3!mthend,Inputs!S335,0)</f>
        <v>0</v>
      </c>
      <c r="T347">
        <f>IF($B347&lt;=EO9904.3!mthend,Inputs!T335,0)</f>
        <v>0</v>
      </c>
      <c r="U347">
        <f>IF($B347&lt;=EO9904.3!mthend,Inputs!U335,0)</f>
        <v>0</v>
      </c>
      <c r="V347" s="133">
        <f>IF($B347&lt;=EO9904.3!mthend,Inputs!V335,0)</f>
        <v>0</v>
      </c>
      <c r="W347" s="134">
        <f ca="1">'EO9904.3'!G352+$W$3</f>
        <v>0.08</v>
      </c>
      <c r="X347" s="134">
        <f ca="1">'EO9904.3'!J352+$X$3</f>
        <v>1.4999999999999999E-2</v>
      </c>
      <c r="Y347" s="134">
        <v>0</v>
      </c>
      <c r="AA347" s="138">
        <f>IF($B347&lt;=EO9904.3!mthend,Inputs!AA335,0)</f>
        <v>0</v>
      </c>
      <c r="AB347">
        <f>IF($B347&lt;=EO9904.3!mthend,Inputs!AB335,0)</f>
        <v>0</v>
      </c>
      <c r="AC347">
        <f>IF($B347&lt;=EO9904.3!mthend,Inputs!AC335,0)</f>
        <v>0</v>
      </c>
      <c r="AD347" s="133">
        <f>IF($B347&lt;=EO9904.3!mthend,Inputs!AD335,0)</f>
        <v>0</v>
      </c>
      <c r="AE347" s="134">
        <f ca="1">'EO9904.M'!G352+$AE$3</f>
        <v>0.08</v>
      </c>
      <c r="AF347" s="134">
        <f ca="1">'EO9904.M'!J352+$AF$3</f>
        <v>1.4999999999999999E-2</v>
      </c>
      <c r="AG347" s="134">
        <v>0</v>
      </c>
    </row>
    <row r="348" spans="2:33">
      <c r="B348" s="88">
        <f>'EO9904.1'!A353</f>
        <v>47392</v>
      </c>
      <c r="C348" s="138">
        <f>IF($B348&lt;=Summary!$D$10,Inputs!C336,0)</f>
        <v>0</v>
      </c>
      <c r="D348" s="135">
        <f>IF($B348&lt;=Summary!$D$10,Inputs!D336,0)</f>
        <v>0</v>
      </c>
      <c r="E348" s="136">
        <f>IF($B348&lt;=Summary!$D$10,Inputs!E336,0)</f>
        <v>0</v>
      </c>
      <c r="F348" s="136">
        <f>IF($B348&lt;=Summary!$D$10,Inputs!F336,0)</f>
        <v>0</v>
      </c>
      <c r="G348" s="145">
        <f ca="1">'EO9904.1'!G353</f>
        <v>0</v>
      </c>
      <c r="H348" s="145">
        <f ca="1">'EO9904.1'!J353</f>
        <v>0</v>
      </c>
      <c r="I348" s="145">
        <f ca="1">'EO9904.1'!M353</f>
        <v>0</v>
      </c>
      <c r="K348" s="138">
        <f>IF($B348&lt;=EO9904.2!mthend,Inputs!K336,0)</f>
        <v>0</v>
      </c>
      <c r="L348" s="133">
        <f>IF($B348&lt;=EO9904.2!mthend,Inputs!L336,0)</f>
        <v>0</v>
      </c>
      <c r="M348" s="133">
        <f>IF($B348&lt;=EO9904.2!mthend,Inputs!M336,0)</f>
        <v>0</v>
      </c>
      <c r="N348" s="133">
        <f>IF($B348&lt;=EO9904.2!mthend,Inputs!N336,0)</f>
        <v>0</v>
      </c>
      <c r="O348" s="134">
        <v>0</v>
      </c>
      <c r="P348" s="134">
        <v>0</v>
      </c>
      <c r="Q348" s="134">
        <f ca="1">'EO9904.2'!M353-$Q$3</f>
        <v>-7.4999999999999997E-3</v>
      </c>
      <c r="S348" s="138">
        <f>IF($B348&lt;=EO9904.3!mthend,Inputs!S336,0)</f>
        <v>0</v>
      </c>
      <c r="T348">
        <f>IF($B348&lt;=EO9904.3!mthend,Inputs!T336,0)</f>
        <v>0</v>
      </c>
      <c r="U348">
        <f>IF($B348&lt;=EO9904.3!mthend,Inputs!U336,0)</f>
        <v>0</v>
      </c>
      <c r="V348" s="133">
        <f>IF($B348&lt;=EO9904.3!mthend,Inputs!V336,0)</f>
        <v>0</v>
      </c>
      <c r="W348" s="134">
        <f ca="1">'EO9904.3'!G353+$W$3</f>
        <v>0.08</v>
      </c>
      <c r="X348" s="134">
        <f ca="1">'EO9904.3'!J353+$X$3</f>
        <v>1.4999999999999999E-2</v>
      </c>
      <c r="Y348" s="134">
        <v>0</v>
      </c>
      <c r="AA348" s="138">
        <f>IF($B348&lt;=EO9904.3!mthend,Inputs!AA336,0)</f>
        <v>0</v>
      </c>
      <c r="AB348">
        <f>IF($B348&lt;=EO9904.3!mthend,Inputs!AB336,0)</f>
        <v>0</v>
      </c>
      <c r="AC348">
        <f>IF($B348&lt;=EO9904.3!mthend,Inputs!AC336,0)</f>
        <v>0</v>
      </c>
      <c r="AD348" s="133">
        <f>IF($B348&lt;=EO9904.3!mthend,Inputs!AD336,0)</f>
        <v>0</v>
      </c>
      <c r="AE348" s="134">
        <f ca="1">'EO9904.M'!G353+$AE$3</f>
        <v>0.08</v>
      </c>
      <c r="AF348" s="134">
        <f ca="1">'EO9904.M'!J353+$AF$3</f>
        <v>1.4999999999999999E-2</v>
      </c>
      <c r="AG348" s="134">
        <v>0</v>
      </c>
    </row>
    <row r="349" spans="2:33">
      <c r="B349" s="88">
        <f>'EO9904.1'!A354</f>
        <v>47423</v>
      </c>
      <c r="C349" s="138">
        <f>IF($B349&lt;=Summary!$D$10,Inputs!C337,0)</f>
        <v>0</v>
      </c>
      <c r="D349" s="135">
        <f>IF($B349&lt;=Summary!$D$10,Inputs!D337,0)</f>
        <v>0</v>
      </c>
      <c r="E349" s="136">
        <f>IF($B349&lt;=Summary!$D$10,Inputs!E337,0)</f>
        <v>0</v>
      </c>
      <c r="F349" s="136">
        <f>IF($B349&lt;=Summary!$D$10,Inputs!F337,0)</f>
        <v>0</v>
      </c>
      <c r="G349" s="145">
        <f ca="1">'EO9904.1'!G354</f>
        <v>0</v>
      </c>
      <c r="H349" s="145">
        <f ca="1">'EO9904.1'!J354</f>
        <v>0</v>
      </c>
      <c r="I349" s="145">
        <f ca="1">'EO9904.1'!M354</f>
        <v>0</v>
      </c>
      <c r="K349" s="138">
        <f>IF($B349&lt;=EO9904.2!mthend,Inputs!K337,0)</f>
        <v>0</v>
      </c>
      <c r="L349" s="133">
        <f>IF($B349&lt;=EO9904.2!mthend,Inputs!L337,0)</f>
        <v>0</v>
      </c>
      <c r="M349" s="133">
        <f>IF($B349&lt;=EO9904.2!mthend,Inputs!M337,0)</f>
        <v>0</v>
      </c>
      <c r="N349" s="133">
        <f>IF($B349&lt;=EO9904.2!mthend,Inputs!N337,0)</f>
        <v>0</v>
      </c>
      <c r="O349" s="134">
        <v>0</v>
      </c>
      <c r="P349" s="134">
        <v>0</v>
      </c>
      <c r="Q349" s="134">
        <f ca="1">'EO9904.2'!M354-$Q$3</f>
        <v>-7.4999999999999997E-3</v>
      </c>
      <c r="S349" s="138">
        <f>IF($B349&lt;=EO9904.3!mthend,Inputs!S337,0)</f>
        <v>0</v>
      </c>
      <c r="T349">
        <f>IF($B349&lt;=EO9904.3!mthend,Inputs!T337,0)</f>
        <v>0</v>
      </c>
      <c r="U349">
        <f>IF($B349&lt;=EO9904.3!mthend,Inputs!U337,0)</f>
        <v>0</v>
      </c>
      <c r="V349" s="133">
        <f>IF($B349&lt;=EO9904.3!mthend,Inputs!V337,0)</f>
        <v>0</v>
      </c>
      <c r="W349" s="134">
        <f ca="1">'EO9904.3'!G354+$W$3</f>
        <v>0.08</v>
      </c>
      <c r="X349" s="134">
        <f ca="1">'EO9904.3'!J354+$X$3</f>
        <v>1.4999999999999999E-2</v>
      </c>
      <c r="Y349" s="134">
        <v>0</v>
      </c>
      <c r="AA349" s="138">
        <f>IF($B349&lt;=EO9904.3!mthend,Inputs!AA337,0)</f>
        <v>0</v>
      </c>
      <c r="AB349">
        <f>IF($B349&lt;=EO9904.3!mthend,Inputs!AB337,0)</f>
        <v>0</v>
      </c>
      <c r="AC349">
        <f>IF($B349&lt;=EO9904.3!mthend,Inputs!AC337,0)</f>
        <v>0</v>
      </c>
      <c r="AD349" s="133">
        <f>IF($B349&lt;=EO9904.3!mthend,Inputs!AD337,0)</f>
        <v>0</v>
      </c>
      <c r="AE349" s="134">
        <f ca="1">'EO9904.M'!G354+$AE$3</f>
        <v>0.08</v>
      </c>
      <c r="AF349" s="134">
        <f ca="1">'EO9904.M'!J354+$AF$3</f>
        <v>1.4999999999999999E-2</v>
      </c>
      <c r="AG349" s="134">
        <v>0</v>
      </c>
    </row>
    <row r="350" spans="2:33">
      <c r="B350" s="88">
        <f>'EO9904.1'!A355</f>
        <v>47453</v>
      </c>
      <c r="C350" s="138">
        <f>IF($B350&lt;=Summary!$D$10,Inputs!C338,0)</f>
        <v>0</v>
      </c>
      <c r="D350" s="135">
        <f>IF($B350&lt;=Summary!$D$10,Inputs!D338,0)</f>
        <v>0</v>
      </c>
      <c r="E350" s="136">
        <f>IF($B350&lt;=Summary!$D$10,Inputs!E338,0)</f>
        <v>0</v>
      </c>
      <c r="F350" s="136">
        <f>IF($B350&lt;=Summary!$D$10,Inputs!F338,0)</f>
        <v>0</v>
      </c>
      <c r="G350" s="145">
        <f ca="1">'EO9904.1'!G355</f>
        <v>0</v>
      </c>
      <c r="H350" s="145">
        <f ca="1">'EO9904.1'!J355</f>
        <v>0</v>
      </c>
      <c r="I350" s="145">
        <f ca="1">'EO9904.1'!M355</f>
        <v>0</v>
      </c>
      <c r="K350" s="138">
        <f>IF($B350&lt;=EO9904.2!mthend,Inputs!K338,0)</f>
        <v>0</v>
      </c>
      <c r="L350" s="133">
        <f>IF($B350&lt;=EO9904.2!mthend,Inputs!L338,0)</f>
        <v>0</v>
      </c>
      <c r="M350" s="133">
        <f>IF($B350&lt;=EO9904.2!mthend,Inputs!M338,0)</f>
        <v>0</v>
      </c>
      <c r="N350" s="133">
        <f>IF($B350&lt;=EO9904.2!mthend,Inputs!N338,0)</f>
        <v>0</v>
      </c>
      <c r="O350" s="134">
        <v>0</v>
      </c>
      <c r="P350" s="134">
        <v>0</v>
      </c>
      <c r="Q350" s="134">
        <f ca="1">'EO9904.2'!M355-$Q$3</f>
        <v>-7.4999999999999997E-3</v>
      </c>
      <c r="S350" s="138">
        <f>IF($B350&lt;=EO9904.3!mthend,Inputs!S338,0)</f>
        <v>0</v>
      </c>
      <c r="T350">
        <f>IF($B350&lt;=EO9904.3!mthend,Inputs!T338,0)</f>
        <v>0</v>
      </c>
      <c r="U350">
        <f>IF($B350&lt;=EO9904.3!mthend,Inputs!U338,0)</f>
        <v>0</v>
      </c>
      <c r="V350" s="133">
        <f>IF($B350&lt;=EO9904.3!mthend,Inputs!V338,0)</f>
        <v>0</v>
      </c>
      <c r="W350" s="134">
        <f ca="1">'EO9904.3'!G355+$W$3</f>
        <v>0.08</v>
      </c>
      <c r="X350" s="134">
        <f ca="1">'EO9904.3'!J355+$X$3</f>
        <v>1.4999999999999999E-2</v>
      </c>
      <c r="Y350" s="134">
        <v>0</v>
      </c>
      <c r="AA350" s="138">
        <f>IF($B350&lt;=EO9904.3!mthend,Inputs!AA338,0)</f>
        <v>0</v>
      </c>
      <c r="AB350">
        <f>IF($B350&lt;=EO9904.3!mthend,Inputs!AB338,0)</f>
        <v>0</v>
      </c>
      <c r="AC350">
        <f>IF($B350&lt;=EO9904.3!mthend,Inputs!AC338,0)</f>
        <v>0</v>
      </c>
      <c r="AD350" s="133">
        <f>IF($B350&lt;=EO9904.3!mthend,Inputs!AD338,0)</f>
        <v>0</v>
      </c>
      <c r="AE350" s="134">
        <f ca="1">'EO9904.M'!G355+$AE$3</f>
        <v>0.08</v>
      </c>
      <c r="AF350" s="134">
        <f ca="1">'EO9904.M'!J355+$AF$3</f>
        <v>1.4999999999999999E-2</v>
      </c>
      <c r="AG350" s="134">
        <v>0</v>
      </c>
    </row>
    <row r="351" spans="2:33">
      <c r="B351" s="88">
        <f>'EO9904.1'!A356</f>
        <v>47484</v>
      </c>
      <c r="C351" s="138">
        <f>IF($B351&lt;=Summary!$D$10,Inputs!C339,0)</f>
        <v>0</v>
      </c>
      <c r="D351" s="135">
        <f>IF($B351&lt;=Summary!$D$10,Inputs!D339,0)</f>
        <v>0</v>
      </c>
      <c r="E351" s="136">
        <f>IF($B351&lt;=Summary!$D$10,Inputs!E339,0)</f>
        <v>0</v>
      </c>
      <c r="F351" s="136">
        <f>IF($B351&lt;=Summary!$D$10,Inputs!F339,0)</f>
        <v>0</v>
      </c>
      <c r="G351" s="145">
        <f ca="1">'EO9904.1'!G356</f>
        <v>0</v>
      </c>
      <c r="H351" s="145">
        <f ca="1">'EO9904.1'!J356</f>
        <v>0</v>
      </c>
      <c r="I351" s="145">
        <f ca="1">'EO9904.1'!M356</f>
        <v>0</v>
      </c>
      <c r="K351" s="138">
        <f>IF($B351&lt;=EO9904.2!mthend,Inputs!K339,0)</f>
        <v>0</v>
      </c>
      <c r="L351" s="133">
        <f>IF($B351&lt;=EO9904.2!mthend,Inputs!L339,0)</f>
        <v>0</v>
      </c>
      <c r="M351" s="133">
        <f>IF($B351&lt;=EO9904.2!mthend,Inputs!M339,0)</f>
        <v>0</v>
      </c>
      <c r="N351" s="133">
        <f>IF($B351&lt;=EO9904.2!mthend,Inputs!N339,0)</f>
        <v>0</v>
      </c>
      <c r="O351" s="134">
        <v>0</v>
      </c>
      <c r="P351" s="134">
        <v>0</v>
      </c>
      <c r="Q351" s="134">
        <f ca="1">'EO9904.2'!M356-$Q$3</f>
        <v>-7.4999999999999997E-3</v>
      </c>
      <c r="S351" s="138">
        <f>IF($B351&lt;=EO9904.3!mthend,Inputs!S339,0)</f>
        <v>0</v>
      </c>
      <c r="T351">
        <f>IF($B351&lt;=EO9904.3!mthend,Inputs!T339,0)</f>
        <v>0</v>
      </c>
      <c r="U351">
        <f>IF($B351&lt;=EO9904.3!mthend,Inputs!U339,0)</f>
        <v>0</v>
      </c>
      <c r="V351" s="133">
        <f>IF($B351&lt;=EO9904.3!mthend,Inputs!V339,0)</f>
        <v>0</v>
      </c>
      <c r="W351" s="134">
        <f ca="1">'EO9904.3'!G356+$W$3</f>
        <v>0.08</v>
      </c>
      <c r="X351" s="134">
        <f ca="1">'EO9904.3'!J356+$X$3</f>
        <v>1.4999999999999999E-2</v>
      </c>
      <c r="Y351" s="134">
        <v>0</v>
      </c>
      <c r="AA351" s="138">
        <f>IF($B351&lt;=EO9904.3!mthend,Inputs!AA339,0)</f>
        <v>0</v>
      </c>
      <c r="AB351">
        <f>IF($B351&lt;=EO9904.3!mthend,Inputs!AB339,0)</f>
        <v>0</v>
      </c>
      <c r="AC351">
        <f>IF($B351&lt;=EO9904.3!mthend,Inputs!AC339,0)</f>
        <v>0</v>
      </c>
      <c r="AD351" s="133">
        <f>IF($B351&lt;=EO9904.3!mthend,Inputs!AD339,0)</f>
        <v>0</v>
      </c>
      <c r="AE351" s="134">
        <f ca="1">'EO9904.M'!G356+$AE$3</f>
        <v>0.08</v>
      </c>
      <c r="AF351" s="134">
        <f ca="1">'EO9904.M'!J356+$AF$3</f>
        <v>1.4999999999999999E-2</v>
      </c>
      <c r="AG351" s="134">
        <v>0</v>
      </c>
    </row>
    <row r="352" spans="2:33">
      <c r="B352" s="88">
        <f>'EO9904.1'!A357</f>
        <v>47515</v>
      </c>
      <c r="C352" s="138">
        <f>IF($B352&lt;=Summary!$D$10,Inputs!C340,0)</f>
        <v>0</v>
      </c>
      <c r="D352" s="135">
        <f>IF($B352&lt;=Summary!$D$10,Inputs!D340,0)</f>
        <v>0</v>
      </c>
      <c r="E352" s="136">
        <f>IF($B352&lt;=Summary!$D$10,Inputs!E340,0)</f>
        <v>0</v>
      </c>
      <c r="F352" s="136">
        <f>IF($B352&lt;=Summary!$D$10,Inputs!F340,0)</f>
        <v>0</v>
      </c>
      <c r="G352" s="145">
        <f ca="1">'EO9904.1'!G357</f>
        <v>0</v>
      </c>
      <c r="H352" s="145">
        <f ca="1">'EO9904.1'!J357</f>
        <v>0</v>
      </c>
      <c r="I352" s="145">
        <f ca="1">'EO9904.1'!M357</f>
        <v>0</v>
      </c>
      <c r="K352" s="138">
        <f>IF($B352&lt;=EO9904.2!mthend,Inputs!K340,0)</f>
        <v>0</v>
      </c>
      <c r="L352" s="133">
        <f>IF($B352&lt;=EO9904.2!mthend,Inputs!L340,0)</f>
        <v>0</v>
      </c>
      <c r="M352" s="133">
        <f>IF($B352&lt;=EO9904.2!mthend,Inputs!M340,0)</f>
        <v>0</v>
      </c>
      <c r="N352" s="133">
        <f>IF($B352&lt;=EO9904.2!mthend,Inputs!N340,0)</f>
        <v>0</v>
      </c>
      <c r="O352" s="134">
        <v>0</v>
      </c>
      <c r="P352" s="134">
        <v>0</v>
      </c>
      <c r="Q352" s="134">
        <f ca="1">'EO9904.2'!M357-$Q$3</f>
        <v>-7.4999999999999997E-3</v>
      </c>
      <c r="S352" s="138">
        <f>IF($B352&lt;=EO9904.3!mthend,Inputs!S340,0)</f>
        <v>0</v>
      </c>
      <c r="T352">
        <f>IF($B352&lt;=EO9904.3!mthend,Inputs!T340,0)</f>
        <v>0</v>
      </c>
      <c r="U352">
        <f>IF($B352&lt;=EO9904.3!mthend,Inputs!U340,0)</f>
        <v>0</v>
      </c>
      <c r="V352" s="133">
        <f>IF($B352&lt;=EO9904.3!mthend,Inputs!V340,0)</f>
        <v>0</v>
      </c>
      <c r="W352" s="134">
        <f ca="1">'EO9904.3'!G357+$W$3</f>
        <v>0.08</v>
      </c>
      <c r="X352" s="134">
        <f ca="1">'EO9904.3'!J357+$X$3</f>
        <v>1.4999999999999999E-2</v>
      </c>
      <c r="Y352" s="134">
        <v>0</v>
      </c>
      <c r="AA352" s="138">
        <f>IF($B352&lt;=EO9904.3!mthend,Inputs!AA340,0)</f>
        <v>0</v>
      </c>
      <c r="AB352">
        <f>IF($B352&lt;=EO9904.3!mthend,Inputs!AB340,0)</f>
        <v>0</v>
      </c>
      <c r="AC352">
        <f>IF($B352&lt;=EO9904.3!mthend,Inputs!AC340,0)</f>
        <v>0</v>
      </c>
      <c r="AD352" s="133">
        <f>IF($B352&lt;=EO9904.3!mthend,Inputs!AD340,0)</f>
        <v>0</v>
      </c>
      <c r="AE352" s="134">
        <f ca="1">'EO9904.M'!G357+$AE$3</f>
        <v>0.08</v>
      </c>
      <c r="AF352" s="134">
        <f ca="1">'EO9904.M'!J357+$AF$3</f>
        <v>1.4999999999999999E-2</v>
      </c>
      <c r="AG352" s="134">
        <v>0</v>
      </c>
    </row>
    <row r="353" spans="2:33">
      <c r="B353" s="88">
        <f>'EO9904.1'!A358</f>
        <v>47543</v>
      </c>
      <c r="C353" s="138">
        <f>IF($B353&lt;=Summary!$D$10,Inputs!C341,0)</f>
        <v>0</v>
      </c>
      <c r="D353" s="135">
        <f>IF($B353&lt;=Summary!$D$10,Inputs!D341,0)</f>
        <v>0</v>
      </c>
      <c r="E353" s="136">
        <f>IF($B353&lt;=Summary!$D$10,Inputs!E341,0)</f>
        <v>0</v>
      </c>
      <c r="F353" s="136">
        <f>IF($B353&lt;=Summary!$D$10,Inputs!F341,0)</f>
        <v>0</v>
      </c>
      <c r="G353" s="145">
        <f ca="1">'EO9904.1'!G358</f>
        <v>0</v>
      </c>
      <c r="H353" s="145">
        <f ca="1">'EO9904.1'!J358</f>
        <v>0</v>
      </c>
      <c r="I353" s="145">
        <f ca="1">'EO9904.1'!M358</f>
        <v>0</v>
      </c>
      <c r="K353" s="138">
        <f>IF($B353&lt;=EO9904.2!mthend,Inputs!K341,0)</f>
        <v>0</v>
      </c>
      <c r="L353" s="133">
        <f>IF($B353&lt;=EO9904.2!mthend,Inputs!L341,0)</f>
        <v>0</v>
      </c>
      <c r="M353" s="133">
        <f>IF($B353&lt;=EO9904.2!mthend,Inputs!M341,0)</f>
        <v>0</v>
      </c>
      <c r="N353" s="133">
        <f>IF($B353&lt;=EO9904.2!mthend,Inputs!N341,0)</f>
        <v>0</v>
      </c>
      <c r="O353" s="134">
        <v>0</v>
      </c>
      <c r="P353" s="134">
        <v>0</v>
      </c>
      <c r="Q353" s="134">
        <f ca="1">'EO9904.2'!M358-$Q$3</f>
        <v>-7.4999999999999997E-3</v>
      </c>
      <c r="S353" s="138">
        <f>IF($B353&lt;=EO9904.3!mthend,Inputs!S341,0)</f>
        <v>0</v>
      </c>
      <c r="T353">
        <f>IF($B353&lt;=EO9904.3!mthend,Inputs!T341,0)</f>
        <v>0</v>
      </c>
      <c r="U353">
        <f>IF($B353&lt;=EO9904.3!mthend,Inputs!U341,0)</f>
        <v>0</v>
      </c>
      <c r="V353" s="133">
        <f>IF($B353&lt;=EO9904.3!mthend,Inputs!V341,0)</f>
        <v>0</v>
      </c>
      <c r="W353" s="134">
        <f ca="1">'EO9904.3'!G358+$W$3</f>
        <v>0.08</v>
      </c>
      <c r="X353" s="134">
        <f ca="1">'EO9904.3'!J358+$X$3</f>
        <v>1.4999999999999999E-2</v>
      </c>
      <c r="Y353" s="134">
        <v>0</v>
      </c>
      <c r="AA353" s="138">
        <f>IF($B353&lt;=EO9904.3!mthend,Inputs!AA341,0)</f>
        <v>0</v>
      </c>
      <c r="AB353">
        <f>IF($B353&lt;=EO9904.3!mthend,Inputs!AB341,0)</f>
        <v>0</v>
      </c>
      <c r="AC353">
        <f>IF($B353&lt;=EO9904.3!mthend,Inputs!AC341,0)</f>
        <v>0</v>
      </c>
      <c r="AD353" s="133">
        <f>IF($B353&lt;=EO9904.3!mthend,Inputs!AD341,0)</f>
        <v>0</v>
      </c>
      <c r="AE353" s="134">
        <f ca="1">'EO9904.M'!G358+$AE$3</f>
        <v>0.08</v>
      </c>
      <c r="AF353" s="134">
        <f ca="1">'EO9904.M'!J358+$AF$3</f>
        <v>1.4999999999999999E-2</v>
      </c>
      <c r="AG353" s="134">
        <v>0</v>
      </c>
    </row>
    <row r="354" spans="2:33">
      <c r="B354" s="88">
        <f>'EO9904.1'!A359</f>
        <v>47574</v>
      </c>
      <c r="C354" s="138">
        <f>IF($B354&lt;=Summary!$D$10,Inputs!C342,0)</f>
        <v>0</v>
      </c>
      <c r="D354" s="135">
        <f>IF($B354&lt;=Summary!$D$10,Inputs!D342,0)</f>
        <v>0</v>
      </c>
      <c r="E354" s="136">
        <f>IF($B354&lt;=Summary!$D$10,Inputs!E342,0)</f>
        <v>0</v>
      </c>
      <c r="F354" s="136">
        <f>IF($B354&lt;=Summary!$D$10,Inputs!F342,0)</f>
        <v>0</v>
      </c>
      <c r="G354" s="145">
        <f ca="1">'EO9904.1'!G359</f>
        <v>0</v>
      </c>
      <c r="H354" s="145">
        <f ca="1">'EO9904.1'!J359</f>
        <v>0</v>
      </c>
      <c r="I354" s="145">
        <f ca="1">'EO9904.1'!M359</f>
        <v>0</v>
      </c>
      <c r="K354" s="138">
        <f>IF($B354&lt;=EO9904.2!mthend,Inputs!K342,0)</f>
        <v>0</v>
      </c>
      <c r="L354" s="133">
        <f>IF($B354&lt;=EO9904.2!mthend,Inputs!L342,0)</f>
        <v>0</v>
      </c>
      <c r="M354" s="133">
        <f>IF($B354&lt;=EO9904.2!mthend,Inputs!M342,0)</f>
        <v>0</v>
      </c>
      <c r="N354" s="133">
        <f>IF($B354&lt;=EO9904.2!mthend,Inputs!N342,0)</f>
        <v>0</v>
      </c>
      <c r="O354" s="134">
        <v>0</v>
      </c>
      <c r="P354" s="134">
        <v>0</v>
      </c>
      <c r="Q354" s="134">
        <f ca="1">'EO9904.2'!M359-$Q$3</f>
        <v>-7.4999999999999997E-3</v>
      </c>
      <c r="S354" s="138">
        <f>IF($B354&lt;=EO9904.3!mthend,Inputs!S342,0)</f>
        <v>0</v>
      </c>
      <c r="T354">
        <f>IF($B354&lt;=EO9904.3!mthend,Inputs!T342,0)</f>
        <v>0</v>
      </c>
      <c r="U354">
        <f>IF($B354&lt;=EO9904.3!mthend,Inputs!U342,0)</f>
        <v>0</v>
      </c>
      <c r="V354" s="133">
        <f>IF($B354&lt;=EO9904.3!mthend,Inputs!V342,0)</f>
        <v>0</v>
      </c>
      <c r="W354" s="134">
        <f ca="1">'EO9904.3'!G359+$W$3</f>
        <v>0.08</v>
      </c>
      <c r="X354" s="134">
        <f ca="1">'EO9904.3'!J359+$X$3</f>
        <v>1.4999999999999999E-2</v>
      </c>
      <c r="Y354" s="134">
        <v>0</v>
      </c>
      <c r="AA354" s="138">
        <f>IF($B354&lt;=EO9904.3!mthend,Inputs!AA342,0)</f>
        <v>0</v>
      </c>
      <c r="AB354">
        <f>IF($B354&lt;=EO9904.3!mthend,Inputs!AB342,0)</f>
        <v>0</v>
      </c>
      <c r="AC354">
        <f>IF($B354&lt;=EO9904.3!mthend,Inputs!AC342,0)</f>
        <v>0</v>
      </c>
      <c r="AD354" s="133">
        <f>IF($B354&lt;=EO9904.3!mthend,Inputs!AD342,0)</f>
        <v>0</v>
      </c>
      <c r="AE354" s="134">
        <f ca="1">'EO9904.M'!G359+$AE$3</f>
        <v>0.08</v>
      </c>
      <c r="AF354" s="134">
        <f ca="1">'EO9904.M'!J359+$AF$3</f>
        <v>1.4999999999999999E-2</v>
      </c>
      <c r="AG354" s="134">
        <v>0</v>
      </c>
    </row>
    <row r="355" spans="2:33">
      <c r="B355" s="88">
        <f>'EO9904.1'!A360</f>
        <v>47604</v>
      </c>
      <c r="C355" s="138">
        <f>IF($B355&lt;=Summary!$D$10,Inputs!C343,0)</f>
        <v>0</v>
      </c>
      <c r="D355" s="135">
        <f>IF($B355&lt;=Summary!$D$10,Inputs!D343,0)</f>
        <v>0</v>
      </c>
      <c r="E355" s="136">
        <f>IF($B355&lt;=Summary!$D$10,Inputs!E343,0)</f>
        <v>0</v>
      </c>
      <c r="F355" s="136">
        <f>IF($B355&lt;=Summary!$D$10,Inputs!F343,0)</f>
        <v>0</v>
      </c>
      <c r="G355" s="145">
        <f ca="1">'EO9904.1'!G360</f>
        <v>0</v>
      </c>
      <c r="H355" s="145">
        <f ca="1">'EO9904.1'!J360</f>
        <v>0</v>
      </c>
      <c r="I355" s="145">
        <f ca="1">'EO9904.1'!M360</f>
        <v>0</v>
      </c>
      <c r="K355" s="138">
        <f>IF($B355&lt;=EO9904.2!mthend,Inputs!K343,0)</f>
        <v>0</v>
      </c>
      <c r="L355" s="133">
        <f>IF($B355&lt;=EO9904.2!mthend,Inputs!L343,0)</f>
        <v>0</v>
      </c>
      <c r="M355" s="133">
        <f>IF($B355&lt;=EO9904.2!mthend,Inputs!M343,0)</f>
        <v>0</v>
      </c>
      <c r="N355" s="133">
        <f>IF($B355&lt;=EO9904.2!mthend,Inputs!N343,0)</f>
        <v>0</v>
      </c>
      <c r="O355" s="134">
        <v>0</v>
      </c>
      <c r="P355" s="134">
        <v>0</v>
      </c>
      <c r="Q355" s="134">
        <f ca="1">'EO9904.2'!M360-$Q$3</f>
        <v>-7.4999999999999997E-3</v>
      </c>
      <c r="S355" s="138">
        <f>IF($B355&lt;=EO9904.3!mthend,Inputs!S343,0)</f>
        <v>0</v>
      </c>
      <c r="T355">
        <f>IF($B355&lt;=EO9904.3!mthend,Inputs!T343,0)</f>
        <v>0</v>
      </c>
      <c r="U355">
        <f>IF($B355&lt;=EO9904.3!mthend,Inputs!U343,0)</f>
        <v>0</v>
      </c>
      <c r="V355" s="133">
        <f>IF($B355&lt;=EO9904.3!mthend,Inputs!V343,0)</f>
        <v>0</v>
      </c>
      <c r="W355" s="134">
        <f ca="1">'EO9904.3'!G360+$W$3</f>
        <v>0.08</v>
      </c>
      <c r="X355" s="134">
        <f ca="1">'EO9904.3'!J360+$X$3</f>
        <v>1.4999999999999999E-2</v>
      </c>
      <c r="Y355" s="134">
        <v>0</v>
      </c>
      <c r="AA355" s="138">
        <f>IF($B355&lt;=EO9904.3!mthend,Inputs!AA343,0)</f>
        <v>0</v>
      </c>
      <c r="AB355">
        <f>IF($B355&lt;=EO9904.3!mthend,Inputs!AB343,0)</f>
        <v>0</v>
      </c>
      <c r="AC355">
        <f>IF($B355&lt;=EO9904.3!mthend,Inputs!AC343,0)</f>
        <v>0</v>
      </c>
      <c r="AD355" s="133">
        <f>IF($B355&lt;=EO9904.3!mthend,Inputs!AD343,0)</f>
        <v>0</v>
      </c>
      <c r="AE355" s="134">
        <f ca="1">'EO9904.M'!G360+$AE$3</f>
        <v>0.08</v>
      </c>
      <c r="AF355" s="134">
        <f ca="1">'EO9904.M'!J360+$AF$3</f>
        <v>1.4999999999999999E-2</v>
      </c>
      <c r="AG355" s="134">
        <v>0</v>
      </c>
    </row>
    <row r="356" spans="2:33">
      <c r="B356" s="88">
        <f>'EO9904.1'!A361</f>
        <v>47635</v>
      </c>
      <c r="C356" s="138">
        <f>IF($B356&lt;=Summary!$D$10,Inputs!C344,0)</f>
        <v>0</v>
      </c>
      <c r="D356" s="135">
        <f>IF($B356&lt;=Summary!$D$10,Inputs!D344,0)</f>
        <v>0</v>
      </c>
      <c r="E356" s="136">
        <f>IF($B356&lt;=Summary!$D$10,Inputs!E344,0)</f>
        <v>0</v>
      </c>
      <c r="F356" s="136">
        <f>IF($B356&lt;=Summary!$D$10,Inputs!F344,0)</f>
        <v>0</v>
      </c>
      <c r="G356" s="145">
        <f ca="1">'EO9904.1'!G361</f>
        <v>0</v>
      </c>
      <c r="H356" s="145">
        <f ca="1">'EO9904.1'!J361</f>
        <v>0</v>
      </c>
      <c r="I356" s="145">
        <f ca="1">'EO9904.1'!M361</f>
        <v>0</v>
      </c>
      <c r="K356" s="138">
        <f>IF($B356&lt;=EO9904.2!mthend,Inputs!K344,0)</f>
        <v>0</v>
      </c>
      <c r="L356" s="133">
        <f>IF($B356&lt;=EO9904.2!mthend,Inputs!L344,0)</f>
        <v>0</v>
      </c>
      <c r="M356" s="133">
        <f>IF($B356&lt;=EO9904.2!mthend,Inputs!M344,0)</f>
        <v>0</v>
      </c>
      <c r="N356" s="133">
        <f>IF($B356&lt;=EO9904.2!mthend,Inputs!N344,0)</f>
        <v>0</v>
      </c>
      <c r="O356" s="134">
        <v>0</v>
      </c>
      <c r="P356" s="134">
        <v>0</v>
      </c>
      <c r="Q356" s="134">
        <f ca="1">'EO9904.2'!M361-$Q$3</f>
        <v>-7.4999999999999997E-3</v>
      </c>
      <c r="S356" s="138">
        <f>IF($B356&lt;=EO9904.3!mthend,Inputs!S344,0)</f>
        <v>0</v>
      </c>
      <c r="T356">
        <f>IF($B356&lt;=EO9904.3!mthend,Inputs!T344,0)</f>
        <v>0</v>
      </c>
      <c r="U356">
        <f>IF($B356&lt;=EO9904.3!mthend,Inputs!U344,0)</f>
        <v>0</v>
      </c>
      <c r="V356" s="133">
        <f>IF($B356&lt;=EO9904.3!mthend,Inputs!V344,0)</f>
        <v>0</v>
      </c>
      <c r="W356" s="134">
        <f ca="1">'EO9904.3'!G361+$W$3</f>
        <v>0.08</v>
      </c>
      <c r="X356" s="134">
        <f ca="1">'EO9904.3'!J361+$X$3</f>
        <v>1.4999999999999999E-2</v>
      </c>
      <c r="Y356" s="134">
        <v>0</v>
      </c>
      <c r="AA356" s="138">
        <f>IF($B356&lt;=EO9904.3!mthend,Inputs!AA344,0)</f>
        <v>0</v>
      </c>
      <c r="AB356">
        <f>IF($B356&lt;=EO9904.3!mthend,Inputs!AB344,0)</f>
        <v>0</v>
      </c>
      <c r="AC356">
        <f>IF($B356&lt;=EO9904.3!mthend,Inputs!AC344,0)</f>
        <v>0</v>
      </c>
      <c r="AD356" s="133">
        <f>IF($B356&lt;=EO9904.3!mthend,Inputs!AD344,0)</f>
        <v>0</v>
      </c>
      <c r="AE356" s="134">
        <f ca="1">'EO9904.M'!G361+$AE$3</f>
        <v>0.08</v>
      </c>
      <c r="AF356" s="134">
        <f ca="1">'EO9904.M'!J361+$AF$3</f>
        <v>1.4999999999999999E-2</v>
      </c>
      <c r="AG356" s="134">
        <v>0</v>
      </c>
    </row>
    <row r="357" spans="2:33">
      <c r="B357" s="88">
        <f>'EO9904.1'!A362</f>
        <v>47665</v>
      </c>
      <c r="C357" s="138">
        <f>IF($B357&lt;=Summary!$D$10,Inputs!C345,0)</f>
        <v>0</v>
      </c>
      <c r="D357" s="135">
        <f>IF($B357&lt;=Summary!$D$10,Inputs!D345,0)</f>
        <v>0</v>
      </c>
      <c r="E357" s="136">
        <f>IF($B357&lt;=Summary!$D$10,Inputs!E345,0)</f>
        <v>0</v>
      </c>
      <c r="F357" s="136">
        <f>IF($B357&lt;=Summary!$D$10,Inputs!F345,0)</f>
        <v>0</v>
      </c>
      <c r="G357" s="145">
        <f ca="1">'EO9904.1'!G362</f>
        <v>0</v>
      </c>
      <c r="H357" s="145">
        <f ca="1">'EO9904.1'!J362</f>
        <v>0</v>
      </c>
      <c r="I357" s="145">
        <f ca="1">'EO9904.1'!M362</f>
        <v>0</v>
      </c>
      <c r="K357" s="138">
        <f>IF($B357&lt;=EO9904.2!mthend,Inputs!K345,0)</f>
        <v>0</v>
      </c>
      <c r="L357" s="133">
        <f>IF($B357&lt;=EO9904.2!mthend,Inputs!L345,0)</f>
        <v>0</v>
      </c>
      <c r="M357" s="133">
        <f>IF($B357&lt;=EO9904.2!mthend,Inputs!M345,0)</f>
        <v>0</v>
      </c>
      <c r="N357" s="133">
        <f>IF($B357&lt;=EO9904.2!mthend,Inputs!N345,0)</f>
        <v>0</v>
      </c>
      <c r="O357" s="134">
        <v>0</v>
      </c>
      <c r="P357" s="134">
        <v>0</v>
      </c>
      <c r="Q357" s="134">
        <f ca="1">'EO9904.2'!M362-$Q$3</f>
        <v>-7.4999999999999997E-3</v>
      </c>
      <c r="S357" s="138">
        <f>IF($B357&lt;=EO9904.3!mthend,Inputs!S345,0)</f>
        <v>0</v>
      </c>
      <c r="T357">
        <f>IF($B357&lt;=EO9904.3!mthend,Inputs!T345,0)</f>
        <v>0</v>
      </c>
      <c r="U357">
        <f>IF($B357&lt;=EO9904.3!mthend,Inputs!U345,0)</f>
        <v>0</v>
      </c>
      <c r="V357" s="133">
        <f>IF($B357&lt;=EO9904.3!mthend,Inputs!V345,0)</f>
        <v>0</v>
      </c>
      <c r="W357" s="134">
        <f ca="1">'EO9904.3'!G362+$W$3</f>
        <v>0.08</v>
      </c>
      <c r="X357" s="134">
        <f ca="1">'EO9904.3'!J362+$X$3</f>
        <v>1.4999999999999999E-2</v>
      </c>
      <c r="Y357" s="134">
        <v>0</v>
      </c>
      <c r="AA357" s="138">
        <f>IF($B357&lt;=EO9904.3!mthend,Inputs!AA345,0)</f>
        <v>0</v>
      </c>
      <c r="AB357">
        <f>IF($B357&lt;=EO9904.3!mthend,Inputs!AB345,0)</f>
        <v>0</v>
      </c>
      <c r="AC357">
        <f>IF($B357&lt;=EO9904.3!mthend,Inputs!AC345,0)</f>
        <v>0</v>
      </c>
      <c r="AD357" s="133">
        <f>IF($B357&lt;=EO9904.3!mthend,Inputs!AD345,0)</f>
        <v>0</v>
      </c>
      <c r="AE357" s="134">
        <f ca="1">'EO9904.M'!G362+$AE$3</f>
        <v>0.08</v>
      </c>
      <c r="AF357" s="134">
        <f ca="1">'EO9904.M'!J362+$AF$3</f>
        <v>1.4999999999999999E-2</v>
      </c>
      <c r="AG357" s="134">
        <v>0</v>
      </c>
    </row>
    <row r="358" spans="2:33">
      <c r="B358" s="88">
        <f>'EO9904.1'!A363</f>
        <v>47696</v>
      </c>
      <c r="C358" s="138">
        <f>IF($B358&lt;=Summary!$D$10,Inputs!C346,0)</f>
        <v>0</v>
      </c>
      <c r="D358" s="135">
        <f>IF($B358&lt;=Summary!$D$10,Inputs!D346,0)</f>
        <v>0</v>
      </c>
      <c r="E358" s="136">
        <f>IF($B358&lt;=Summary!$D$10,Inputs!E346,0)</f>
        <v>0</v>
      </c>
      <c r="F358" s="136">
        <f>IF($B358&lt;=Summary!$D$10,Inputs!F346,0)</f>
        <v>0</v>
      </c>
      <c r="G358" s="145">
        <f ca="1">'EO9904.1'!G363</f>
        <v>0</v>
      </c>
      <c r="H358" s="145">
        <f ca="1">'EO9904.1'!J363</f>
        <v>0</v>
      </c>
      <c r="I358" s="145">
        <f ca="1">'EO9904.1'!M363</f>
        <v>0</v>
      </c>
      <c r="K358" s="138">
        <f>IF($B358&lt;=EO9904.2!mthend,Inputs!K346,0)</f>
        <v>0</v>
      </c>
      <c r="L358" s="133">
        <f>IF($B358&lt;=EO9904.2!mthend,Inputs!L346,0)</f>
        <v>0</v>
      </c>
      <c r="M358" s="133">
        <f>IF($B358&lt;=EO9904.2!mthend,Inputs!M346,0)</f>
        <v>0</v>
      </c>
      <c r="N358" s="133">
        <f>IF($B358&lt;=EO9904.2!mthend,Inputs!N346,0)</f>
        <v>0</v>
      </c>
      <c r="O358" s="134">
        <v>0</v>
      </c>
      <c r="P358" s="134">
        <v>0</v>
      </c>
      <c r="Q358" s="134">
        <f ca="1">'EO9904.2'!M363-$Q$3</f>
        <v>-7.4999999999999997E-3</v>
      </c>
      <c r="S358" s="138">
        <f>IF($B358&lt;=EO9904.3!mthend,Inputs!S346,0)</f>
        <v>0</v>
      </c>
      <c r="T358">
        <f>IF($B358&lt;=EO9904.3!mthend,Inputs!T346,0)</f>
        <v>0</v>
      </c>
      <c r="U358">
        <f>IF($B358&lt;=EO9904.3!mthend,Inputs!U346,0)</f>
        <v>0</v>
      </c>
      <c r="V358" s="133">
        <f>IF($B358&lt;=EO9904.3!mthend,Inputs!V346,0)</f>
        <v>0</v>
      </c>
      <c r="W358" s="134">
        <f ca="1">'EO9904.3'!G363+$W$3</f>
        <v>0.08</v>
      </c>
      <c r="X358" s="134">
        <f ca="1">'EO9904.3'!J363+$X$3</f>
        <v>1.4999999999999999E-2</v>
      </c>
      <c r="Y358" s="134">
        <v>0</v>
      </c>
      <c r="AA358" s="138">
        <f>IF($B358&lt;=EO9904.3!mthend,Inputs!AA346,0)</f>
        <v>0</v>
      </c>
      <c r="AB358">
        <f>IF($B358&lt;=EO9904.3!mthend,Inputs!AB346,0)</f>
        <v>0</v>
      </c>
      <c r="AC358">
        <f>IF($B358&lt;=EO9904.3!mthend,Inputs!AC346,0)</f>
        <v>0</v>
      </c>
      <c r="AD358" s="133">
        <f>IF($B358&lt;=EO9904.3!mthend,Inputs!AD346,0)</f>
        <v>0</v>
      </c>
      <c r="AE358" s="134">
        <f ca="1">'EO9904.M'!G363+$AE$3</f>
        <v>0.08</v>
      </c>
      <c r="AF358" s="134">
        <f ca="1">'EO9904.M'!J363+$AF$3</f>
        <v>1.4999999999999999E-2</v>
      </c>
      <c r="AG358" s="134">
        <v>0</v>
      </c>
    </row>
    <row r="359" spans="2:33">
      <c r="B359" s="88">
        <f>'EO9904.1'!A364</f>
        <v>47727</v>
      </c>
      <c r="C359" s="138">
        <f>IF($B359&lt;=Summary!$D$10,Inputs!C347,0)</f>
        <v>0</v>
      </c>
      <c r="D359" s="135">
        <f>IF($B359&lt;=Summary!$D$10,Inputs!D347,0)</f>
        <v>0</v>
      </c>
      <c r="E359" s="136">
        <f>IF($B359&lt;=Summary!$D$10,Inputs!E347,0)</f>
        <v>0</v>
      </c>
      <c r="F359" s="136">
        <f>IF($B359&lt;=Summary!$D$10,Inputs!F347,0)</f>
        <v>0</v>
      </c>
      <c r="G359" s="145">
        <f ca="1">'EO9904.1'!G364</f>
        <v>0</v>
      </c>
      <c r="H359" s="145">
        <f ca="1">'EO9904.1'!J364</f>
        <v>0</v>
      </c>
      <c r="I359" s="145">
        <f ca="1">'EO9904.1'!M364</f>
        <v>0</v>
      </c>
      <c r="K359" s="138">
        <f>IF($B359&lt;=EO9904.2!mthend,Inputs!K347,0)</f>
        <v>0</v>
      </c>
      <c r="L359" s="133">
        <f>IF($B359&lt;=EO9904.2!mthend,Inputs!L347,0)</f>
        <v>0</v>
      </c>
      <c r="M359" s="133">
        <f>IF($B359&lt;=EO9904.2!mthend,Inputs!M347,0)</f>
        <v>0</v>
      </c>
      <c r="N359" s="133">
        <f>IF($B359&lt;=EO9904.2!mthend,Inputs!N347,0)</f>
        <v>0</v>
      </c>
      <c r="O359" s="134">
        <v>0</v>
      </c>
      <c r="P359" s="134">
        <v>0</v>
      </c>
      <c r="Q359" s="134">
        <f ca="1">'EO9904.2'!M364-$Q$3</f>
        <v>-7.4999999999999997E-3</v>
      </c>
      <c r="S359" s="138">
        <f>IF($B359&lt;=EO9904.3!mthend,Inputs!S347,0)</f>
        <v>0</v>
      </c>
      <c r="T359">
        <f>IF($B359&lt;=EO9904.3!mthend,Inputs!T347,0)</f>
        <v>0</v>
      </c>
      <c r="U359">
        <f>IF($B359&lt;=EO9904.3!mthend,Inputs!U347,0)</f>
        <v>0</v>
      </c>
      <c r="V359" s="133">
        <f>IF($B359&lt;=EO9904.3!mthend,Inputs!V347,0)</f>
        <v>0</v>
      </c>
      <c r="W359" s="134">
        <f ca="1">'EO9904.3'!G364+$W$3</f>
        <v>0.08</v>
      </c>
      <c r="X359" s="134">
        <f ca="1">'EO9904.3'!J364+$X$3</f>
        <v>1.4999999999999999E-2</v>
      </c>
      <c r="Y359" s="134">
        <v>0</v>
      </c>
      <c r="AA359" s="138">
        <f>IF($B359&lt;=EO9904.3!mthend,Inputs!AA347,0)</f>
        <v>0</v>
      </c>
      <c r="AB359">
        <f>IF($B359&lt;=EO9904.3!mthend,Inputs!AB347,0)</f>
        <v>0</v>
      </c>
      <c r="AC359">
        <f>IF($B359&lt;=EO9904.3!mthend,Inputs!AC347,0)</f>
        <v>0</v>
      </c>
      <c r="AD359" s="133">
        <f>IF($B359&lt;=EO9904.3!mthend,Inputs!AD347,0)</f>
        <v>0</v>
      </c>
      <c r="AE359" s="134">
        <f ca="1">'EO9904.M'!G364+$AE$3</f>
        <v>0.08</v>
      </c>
      <c r="AF359" s="134">
        <f ca="1">'EO9904.M'!J364+$AF$3</f>
        <v>1.4999999999999999E-2</v>
      </c>
      <c r="AG359" s="134">
        <v>0</v>
      </c>
    </row>
    <row r="360" spans="2:33">
      <c r="B360" s="88">
        <f>'EO9904.1'!A365</f>
        <v>47757</v>
      </c>
      <c r="C360" s="138">
        <f>IF($B360&lt;=Summary!$D$10,Inputs!C348,0)</f>
        <v>0</v>
      </c>
      <c r="D360" s="135">
        <f>IF($B360&lt;=Summary!$D$10,Inputs!D348,0)</f>
        <v>0</v>
      </c>
      <c r="E360" s="136">
        <f>IF($B360&lt;=Summary!$D$10,Inputs!E348,0)</f>
        <v>0</v>
      </c>
      <c r="F360" s="136">
        <f>IF($B360&lt;=Summary!$D$10,Inputs!F348,0)</f>
        <v>0</v>
      </c>
      <c r="G360" s="145">
        <f ca="1">'EO9904.1'!G365</f>
        <v>0</v>
      </c>
      <c r="H360" s="145">
        <f ca="1">'EO9904.1'!J365</f>
        <v>0</v>
      </c>
      <c r="I360" s="145">
        <f ca="1">'EO9904.1'!M365</f>
        <v>0</v>
      </c>
      <c r="K360" s="138">
        <f>IF($B360&lt;=EO9904.2!mthend,Inputs!K348,0)</f>
        <v>0</v>
      </c>
      <c r="L360" s="133">
        <f>IF($B360&lt;=EO9904.2!mthend,Inputs!L348,0)</f>
        <v>0</v>
      </c>
      <c r="M360" s="133">
        <f>IF($B360&lt;=EO9904.2!mthend,Inputs!M348,0)</f>
        <v>0</v>
      </c>
      <c r="N360" s="133">
        <f>IF($B360&lt;=EO9904.2!mthend,Inputs!N348,0)</f>
        <v>0</v>
      </c>
      <c r="O360" s="134">
        <v>0</v>
      </c>
      <c r="P360" s="134">
        <v>0</v>
      </c>
      <c r="Q360" s="134">
        <f ca="1">'EO9904.2'!M365-$Q$3</f>
        <v>-7.4999999999999997E-3</v>
      </c>
      <c r="S360" s="138">
        <f>IF($B360&lt;=EO9904.3!mthend,Inputs!S348,0)</f>
        <v>0</v>
      </c>
      <c r="T360">
        <f>IF($B360&lt;=EO9904.3!mthend,Inputs!T348,0)</f>
        <v>0</v>
      </c>
      <c r="U360">
        <f>IF($B360&lt;=EO9904.3!mthend,Inputs!U348,0)</f>
        <v>0</v>
      </c>
      <c r="V360" s="133">
        <f>IF($B360&lt;=EO9904.3!mthend,Inputs!V348,0)</f>
        <v>0</v>
      </c>
      <c r="W360" s="134">
        <f ca="1">'EO9904.3'!G365+$W$3</f>
        <v>0.08</v>
      </c>
      <c r="X360" s="134">
        <f ca="1">'EO9904.3'!J365+$X$3</f>
        <v>1.4999999999999999E-2</v>
      </c>
      <c r="Y360" s="134">
        <v>0</v>
      </c>
      <c r="AA360" s="138">
        <f>IF($B360&lt;=EO9904.3!mthend,Inputs!AA348,0)</f>
        <v>0</v>
      </c>
      <c r="AB360">
        <f>IF($B360&lt;=EO9904.3!mthend,Inputs!AB348,0)</f>
        <v>0</v>
      </c>
      <c r="AC360">
        <f>IF($B360&lt;=EO9904.3!mthend,Inputs!AC348,0)</f>
        <v>0</v>
      </c>
      <c r="AD360" s="133">
        <f>IF($B360&lt;=EO9904.3!mthend,Inputs!AD348,0)</f>
        <v>0</v>
      </c>
      <c r="AE360" s="134">
        <f ca="1">'EO9904.M'!G365+$AE$3</f>
        <v>0.08</v>
      </c>
      <c r="AF360" s="134">
        <f ca="1">'EO9904.M'!J365+$AF$3</f>
        <v>1.4999999999999999E-2</v>
      </c>
      <c r="AG360" s="134">
        <v>0</v>
      </c>
    </row>
    <row r="361" spans="2:33">
      <c r="B361" s="88">
        <f>'EO9904.1'!A366</f>
        <v>47788</v>
      </c>
      <c r="C361" s="138">
        <f>IF($B361&lt;=Summary!$D$10,Inputs!C349,0)</f>
        <v>0</v>
      </c>
      <c r="D361" s="135">
        <f>IF($B361&lt;=Summary!$D$10,Inputs!D349,0)</f>
        <v>0</v>
      </c>
      <c r="E361" s="136">
        <f>IF($B361&lt;=Summary!$D$10,Inputs!E349,0)</f>
        <v>0</v>
      </c>
      <c r="F361" s="136">
        <f>IF($B361&lt;=Summary!$D$10,Inputs!F349,0)</f>
        <v>0</v>
      </c>
      <c r="G361" s="145">
        <f ca="1">'EO9904.1'!G366</f>
        <v>0</v>
      </c>
      <c r="H361" s="145">
        <f ca="1">'EO9904.1'!J366</f>
        <v>0</v>
      </c>
      <c r="I361" s="145">
        <f ca="1">'EO9904.1'!M366</f>
        <v>0</v>
      </c>
      <c r="K361" s="138">
        <f>IF($B361&lt;=EO9904.2!mthend,Inputs!K349,0)</f>
        <v>0</v>
      </c>
      <c r="L361" s="133">
        <f>IF($B361&lt;=EO9904.2!mthend,Inputs!L349,0)</f>
        <v>0</v>
      </c>
      <c r="M361" s="133">
        <f>IF($B361&lt;=EO9904.2!mthend,Inputs!M349,0)</f>
        <v>0</v>
      </c>
      <c r="N361" s="133">
        <f>IF($B361&lt;=EO9904.2!mthend,Inputs!N349,0)</f>
        <v>0</v>
      </c>
      <c r="O361" s="134">
        <v>0</v>
      </c>
      <c r="P361" s="134">
        <v>0</v>
      </c>
      <c r="Q361" s="134">
        <f ca="1">'EO9904.2'!M366-$Q$3</f>
        <v>-7.4999999999999997E-3</v>
      </c>
      <c r="S361" s="138">
        <f>IF($B361&lt;=EO9904.3!mthend,Inputs!S349,0)</f>
        <v>0</v>
      </c>
      <c r="T361">
        <f>IF($B361&lt;=EO9904.3!mthend,Inputs!T349,0)</f>
        <v>0</v>
      </c>
      <c r="U361">
        <f>IF($B361&lt;=EO9904.3!mthend,Inputs!U349,0)</f>
        <v>0</v>
      </c>
      <c r="V361" s="133">
        <f>IF($B361&lt;=EO9904.3!mthend,Inputs!V349,0)</f>
        <v>0</v>
      </c>
      <c r="W361" s="134">
        <f ca="1">'EO9904.3'!G366+$W$3</f>
        <v>0.08</v>
      </c>
      <c r="X361" s="134">
        <f ca="1">'EO9904.3'!J366+$X$3</f>
        <v>1.4999999999999999E-2</v>
      </c>
      <c r="Y361" s="134">
        <v>0</v>
      </c>
      <c r="AA361" s="138">
        <f>IF($B361&lt;=EO9904.3!mthend,Inputs!AA349,0)</f>
        <v>0</v>
      </c>
      <c r="AB361">
        <f>IF($B361&lt;=EO9904.3!mthend,Inputs!AB349,0)</f>
        <v>0</v>
      </c>
      <c r="AC361">
        <f>IF($B361&lt;=EO9904.3!mthend,Inputs!AC349,0)</f>
        <v>0</v>
      </c>
      <c r="AD361" s="133">
        <f>IF($B361&lt;=EO9904.3!mthend,Inputs!AD349,0)</f>
        <v>0</v>
      </c>
      <c r="AE361" s="134">
        <f ca="1">'EO9904.M'!G366+$AE$3</f>
        <v>0.08</v>
      </c>
      <c r="AF361" s="134">
        <f ca="1">'EO9904.M'!J366+$AF$3</f>
        <v>1.4999999999999999E-2</v>
      </c>
      <c r="AG361" s="134">
        <v>0</v>
      </c>
    </row>
    <row r="362" spans="2:33">
      <c r="B362" s="88">
        <f>'EO9904.1'!A367</f>
        <v>47818</v>
      </c>
      <c r="C362" s="138">
        <f>IF($B362&lt;=Summary!$D$10,Inputs!C350,0)</f>
        <v>0</v>
      </c>
      <c r="D362" s="135">
        <f>IF($B362&lt;=Summary!$D$10,Inputs!D350,0)</f>
        <v>0</v>
      </c>
      <c r="E362" s="136">
        <f>IF($B362&lt;=Summary!$D$10,Inputs!E350,0)</f>
        <v>0</v>
      </c>
      <c r="F362" s="136">
        <f>IF($B362&lt;=Summary!$D$10,Inputs!F350,0)</f>
        <v>0</v>
      </c>
      <c r="G362" s="145">
        <f ca="1">'EO9904.1'!G367</f>
        <v>0</v>
      </c>
      <c r="H362" s="145">
        <f ca="1">'EO9904.1'!J367</f>
        <v>0</v>
      </c>
      <c r="I362" s="145">
        <f ca="1">'EO9904.1'!M367</f>
        <v>0</v>
      </c>
      <c r="K362" s="138">
        <f>IF($B362&lt;=EO9904.2!mthend,Inputs!K350,0)</f>
        <v>0</v>
      </c>
      <c r="L362" s="133">
        <f>IF($B362&lt;=EO9904.2!mthend,Inputs!L350,0)</f>
        <v>0</v>
      </c>
      <c r="M362" s="133">
        <f>IF($B362&lt;=EO9904.2!mthend,Inputs!M350,0)</f>
        <v>0</v>
      </c>
      <c r="N362" s="133">
        <f>IF($B362&lt;=EO9904.2!mthend,Inputs!N350,0)</f>
        <v>0</v>
      </c>
      <c r="O362" s="134">
        <v>0</v>
      </c>
      <c r="P362" s="134">
        <v>0</v>
      </c>
      <c r="Q362" s="134">
        <f ca="1">'EO9904.2'!M367-$Q$3</f>
        <v>-7.4999999999999997E-3</v>
      </c>
      <c r="S362" s="138">
        <f>IF($B362&lt;=EO9904.3!mthend,Inputs!S350,0)</f>
        <v>0</v>
      </c>
      <c r="T362">
        <f>IF($B362&lt;=EO9904.3!mthend,Inputs!T350,0)</f>
        <v>0</v>
      </c>
      <c r="U362">
        <f>IF($B362&lt;=EO9904.3!mthend,Inputs!U350,0)</f>
        <v>0</v>
      </c>
      <c r="V362" s="133">
        <f>IF($B362&lt;=EO9904.3!mthend,Inputs!V350,0)</f>
        <v>0</v>
      </c>
      <c r="W362" s="134">
        <f ca="1">'EO9904.3'!G367+$W$3</f>
        <v>0.08</v>
      </c>
      <c r="X362" s="134">
        <f ca="1">'EO9904.3'!J367+$X$3</f>
        <v>1.4999999999999999E-2</v>
      </c>
      <c r="Y362" s="134">
        <v>0</v>
      </c>
      <c r="AA362" s="138">
        <f>IF($B362&lt;=EO9904.3!mthend,Inputs!AA350,0)</f>
        <v>0</v>
      </c>
      <c r="AB362">
        <f>IF($B362&lt;=EO9904.3!mthend,Inputs!AB350,0)</f>
        <v>0</v>
      </c>
      <c r="AC362">
        <f>IF($B362&lt;=EO9904.3!mthend,Inputs!AC350,0)</f>
        <v>0</v>
      </c>
      <c r="AD362" s="133">
        <f>IF($B362&lt;=EO9904.3!mthend,Inputs!AD350,0)</f>
        <v>0</v>
      </c>
      <c r="AE362" s="134">
        <f ca="1">'EO9904.M'!G367+$AE$3</f>
        <v>0.08</v>
      </c>
      <c r="AF362" s="134">
        <f ca="1">'EO9904.M'!J367+$AF$3</f>
        <v>1.4999999999999999E-2</v>
      </c>
      <c r="AG362" s="134">
        <v>0</v>
      </c>
    </row>
    <row r="363" spans="2:33">
      <c r="B363" s="88">
        <f>'EO9904.1'!A368</f>
        <v>47849</v>
      </c>
      <c r="C363" s="138">
        <f>IF($B363&lt;=Summary!$D$10,Inputs!C351,0)</f>
        <v>0</v>
      </c>
      <c r="D363" s="135">
        <f>IF($B363&lt;=Summary!$D$10,Inputs!D351,0)</f>
        <v>0</v>
      </c>
      <c r="E363" s="136">
        <f>IF($B363&lt;=Summary!$D$10,Inputs!E351,0)</f>
        <v>0</v>
      </c>
      <c r="F363" s="136">
        <f>IF($B363&lt;=Summary!$D$10,Inputs!F351,0)</f>
        <v>0</v>
      </c>
      <c r="G363" s="145">
        <f ca="1">'EO9904.1'!G368</f>
        <v>0</v>
      </c>
      <c r="H363" s="145">
        <f ca="1">'EO9904.1'!J368</f>
        <v>0</v>
      </c>
      <c r="I363" s="145">
        <f ca="1">'EO9904.1'!M368</f>
        <v>0</v>
      </c>
      <c r="K363" s="138">
        <f>IF($B363&lt;=EO9904.2!mthend,Inputs!K351,0)</f>
        <v>0</v>
      </c>
      <c r="L363" s="133">
        <f>IF($B363&lt;=EO9904.2!mthend,Inputs!L351,0)</f>
        <v>0</v>
      </c>
      <c r="M363" s="133">
        <f>IF($B363&lt;=EO9904.2!mthend,Inputs!M351,0)</f>
        <v>0</v>
      </c>
      <c r="N363" s="133">
        <f>IF($B363&lt;=EO9904.2!mthend,Inputs!N351,0)</f>
        <v>0</v>
      </c>
      <c r="O363" s="134">
        <v>0</v>
      </c>
      <c r="P363" s="134">
        <v>0</v>
      </c>
      <c r="Q363" s="134">
        <f ca="1">'EO9904.2'!M368-$Q$3</f>
        <v>-7.4999999999999997E-3</v>
      </c>
      <c r="S363" s="138">
        <f>IF($B363&lt;=EO9904.3!mthend,Inputs!S351,0)</f>
        <v>0</v>
      </c>
      <c r="T363">
        <f>IF($B363&lt;=EO9904.3!mthend,Inputs!T351,0)</f>
        <v>0</v>
      </c>
      <c r="U363">
        <f>IF($B363&lt;=EO9904.3!mthend,Inputs!U351,0)</f>
        <v>0</v>
      </c>
      <c r="V363" s="133">
        <f>IF($B363&lt;=EO9904.3!mthend,Inputs!V351,0)</f>
        <v>0</v>
      </c>
      <c r="W363" s="134">
        <f ca="1">'EO9904.3'!G368+$W$3</f>
        <v>0.08</v>
      </c>
      <c r="X363" s="134">
        <f ca="1">'EO9904.3'!J368+$X$3</f>
        <v>1.4999999999999999E-2</v>
      </c>
      <c r="Y363" s="134">
        <v>0</v>
      </c>
      <c r="AA363" s="138">
        <f>IF($B363&lt;=EO9904.3!mthend,Inputs!AA351,0)</f>
        <v>0</v>
      </c>
      <c r="AB363">
        <f>IF($B363&lt;=EO9904.3!mthend,Inputs!AB351,0)</f>
        <v>0</v>
      </c>
      <c r="AC363">
        <f>IF($B363&lt;=EO9904.3!mthend,Inputs!AC351,0)</f>
        <v>0</v>
      </c>
      <c r="AD363" s="133">
        <f>IF($B363&lt;=EO9904.3!mthend,Inputs!AD351,0)</f>
        <v>0</v>
      </c>
      <c r="AE363" s="134">
        <f ca="1">'EO9904.M'!G368+$AE$3</f>
        <v>0.08</v>
      </c>
      <c r="AF363" s="134">
        <f ca="1">'EO9904.M'!J368+$AF$3</f>
        <v>1.4999999999999999E-2</v>
      </c>
      <c r="AG363" s="134">
        <v>0</v>
      </c>
    </row>
    <row r="364" spans="2:33">
      <c r="B364" s="88">
        <f>'EO9904.1'!A369</f>
        <v>47880</v>
      </c>
      <c r="C364" s="138">
        <f>IF($B364&lt;=Summary!$D$10,Inputs!C352,0)</f>
        <v>0</v>
      </c>
      <c r="D364" s="135">
        <f>IF($B364&lt;=Summary!$D$10,Inputs!D352,0)</f>
        <v>0</v>
      </c>
      <c r="E364" s="136">
        <f>IF($B364&lt;=Summary!$D$10,Inputs!E352,0)</f>
        <v>0</v>
      </c>
      <c r="F364" s="136">
        <f>IF($B364&lt;=Summary!$D$10,Inputs!F352,0)</f>
        <v>0</v>
      </c>
      <c r="G364" s="145">
        <f ca="1">'EO9904.1'!G369</f>
        <v>0</v>
      </c>
      <c r="H364" s="145">
        <f ca="1">'EO9904.1'!J369</f>
        <v>0</v>
      </c>
      <c r="I364" s="145">
        <f ca="1">'EO9904.1'!M369</f>
        <v>0</v>
      </c>
      <c r="K364" s="138">
        <f>IF($B364&lt;=EO9904.2!mthend,Inputs!K352,0)</f>
        <v>0</v>
      </c>
      <c r="L364" s="133">
        <f>IF($B364&lt;=EO9904.2!mthend,Inputs!L352,0)</f>
        <v>0</v>
      </c>
      <c r="M364" s="133">
        <f>IF($B364&lt;=EO9904.2!mthend,Inputs!M352,0)</f>
        <v>0</v>
      </c>
      <c r="N364" s="133">
        <f>IF($B364&lt;=EO9904.2!mthend,Inputs!N352,0)</f>
        <v>0</v>
      </c>
      <c r="O364" s="134">
        <v>0</v>
      </c>
      <c r="P364" s="134">
        <v>0</v>
      </c>
      <c r="Q364" s="134">
        <f ca="1">'EO9904.2'!M369-$Q$3</f>
        <v>-7.4999999999999997E-3</v>
      </c>
      <c r="S364" s="138">
        <f>IF($B364&lt;=EO9904.3!mthend,Inputs!S352,0)</f>
        <v>0</v>
      </c>
      <c r="T364">
        <f>IF($B364&lt;=EO9904.3!mthend,Inputs!T352,0)</f>
        <v>0</v>
      </c>
      <c r="U364">
        <f>IF($B364&lt;=EO9904.3!mthend,Inputs!U352,0)</f>
        <v>0</v>
      </c>
      <c r="V364" s="133">
        <f>IF($B364&lt;=EO9904.3!mthend,Inputs!V352,0)</f>
        <v>0</v>
      </c>
      <c r="W364" s="134">
        <f ca="1">'EO9904.3'!G369+$W$3</f>
        <v>0.08</v>
      </c>
      <c r="X364" s="134">
        <f ca="1">'EO9904.3'!J369+$X$3</f>
        <v>1.4999999999999999E-2</v>
      </c>
      <c r="Y364" s="134">
        <v>0</v>
      </c>
      <c r="AA364" s="138">
        <f>IF($B364&lt;=EO9904.3!mthend,Inputs!AA352,0)</f>
        <v>0</v>
      </c>
      <c r="AB364">
        <f>IF($B364&lt;=EO9904.3!mthend,Inputs!AB352,0)</f>
        <v>0</v>
      </c>
      <c r="AC364">
        <f>IF($B364&lt;=EO9904.3!mthend,Inputs!AC352,0)</f>
        <v>0</v>
      </c>
      <c r="AD364" s="133">
        <f>IF($B364&lt;=EO9904.3!mthend,Inputs!AD352,0)</f>
        <v>0</v>
      </c>
      <c r="AE364" s="134">
        <f ca="1">'EO9904.M'!G369+$AE$3</f>
        <v>0.08</v>
      </c>
      <c r="AF364" s="134">
        <f ca="1">'EO9904.M'!J369+$AF$3</f>
        <v>1.4999999999999999E-2</v>
      </c>
      <c r="AG364" s="134">
        <v>0</v>
      </c>
    </row>
    <row r="365" spans="2:33">
      <c r="B365" s="88">
        <f>'EO9904.1'!A370</f>
        <v>47908</v>
      </c>
      <c r="C365" s="138">
        <f>IF($B365&lt;=Summary!$D$10,Inputs!C353,0)</f>
        <v>0</v>
      </c>
      <c r="D365" s="135">
        <f>IF($B365&lt;=Summary!$D$10,Inputs!D353,0)</f>
        <v>0</v>
      </c>
      <c r="E365" s="136">
        <f>IF($B365&lt;=Summary!$D$10,Inputs!E353,0)</f>
        <v>0</v>
      </c>
      <c r="F365" s="136">
        <f>IF($B365&lt;=Summary!$D$10,Inputs!F353,0)</f>
        <v>0</v>
      </c>
      <c r="G365" s="145">
        <f>'EO9904.1'!G370</f>
        <v>0</v>
      </c>
      <c r="H365" s="145">
        <f>'EO9904.1'!J370</f>
        <v>0</v>
      </c>
      <c r="I365" s="145">
        <f>'EO9904.1'!M370</f>
        <v>0</v>
      </c>
      <c r="K365" s="138">
        <f>IF($B365&lt;=EO9904.2!mthend,Inputs!K353,0)</f>
        <v>0</v>
      </c>
      <c r="L365" s="133">
        <f>IF($B365&lt;=EO9904.2!mthend,Inputs!L353,0)</f>
        <v>0</v>
      </c>
      <c r="M365" s="133">
        <f>IF($B365&lt;=EO9904.2!mthend,Inputs!M353,0)</f>
        <v>0</v>
      </c>
      <c r="N365" s="133">
        <f>IF($B365&lt;=EO9904.2!mthend,Inputs!N353,0)</f>
        <v>0</v>
      </c>
      <c r="O365" s="134">
        <v>0</v>
      </c>
      <c r="P365" s="134">
        <v>0</v>
      </c>
      <c r="Q365" s="134">
        <f>'EO9904.2'!M370-$Q$3</f>
        <v>-7.4999999999999997E-3</v>
      </c>
      <c r="S365" s="138">
        <f>IF($B365&lt;=EO9904.3!mthend,Inputs!S353,0)</f>
        <v>0</v>
      </c>
      <c r="T365">
        <f>IF($B365&lt;=EO9904.3!mthend,Inputs!T353,0)</f>
        <v>0</v>
      </c>
      <c r="U365">
        <f>IF($B365&lt;=EO9904.3!mthend,Inputs!U353,0)</f>
        <v>0</v>
      </c>
      <c r="V365" s="133">
        <f>IF($B365&lt;=EO9904.3!mthend,Inputs!V353,0)</f>
        <v>0</v>
      </c>
      <c r="W365" s="134">
        <f>'EO9904.3'!G370+$W$3</f>
        <v>0.08</v>
      </c>
      <c r="X365" s="134">
        <f>'EO9904.3'!J370+$X$3</f>
        <v>1.4999999999999999E-2</v>
      </c>
      <c r="Y365" s="134">
        <v>0</v>
      </c>
      <c r="AA365" s="138">
        <f>IF($B365&lt;=EO9904.3!mthend,Inputs!AA353,0)</f>
        <v>0</v>
      </c>
      <c r="AB365">
        <f>IF($B365&lt;=EO9904.3!mthend,Inputs!AB353,0)</f>
        <v>0</v>
      </c>
      <c r="AC365">
        <f>IF($B365&lt;=EO9904.3!mthend,Inputs!AC353,0)</f>
        <v>0</v>
      </c>
      <c r="AD365" s="133">
        <f>IF($B365&lt;=EO9904.3!mthend,Inputs!AD353,0)</f>
        <v>0</v>
      </c>
      <c r="AE365" s="134">
        <f>'EO9904.M'!G370+$AE$3</f>
        <v>0.08</v>
      </c>
      <c r="AF365" s="134">
        <f>'EO9904.M'!J370+$AF$3</f>
        <v>1.4999999999999999E-2</v>
      </c>
      <c r="AG365" s="134">
        <v>0</v>
      </c>
    </row>
    <row r="366" spans="2:33">
      <c r="B366" s="88"/>
    </row>
    <row r="367" spans="2:33">
      <c r="B367" s="88"/>
    </row>
    <row r="368" spans="2:33">
      <c r="B368" s="88"/>
    </row>
    <row r="369" spans="2:2">
      <c r="B369" s="88"/>
    </row>
    <row r="370" spans="2:2">
      <c r="B370" s="88"/>
    </row>
    <row r="371" spans="2:2">
      <c r="B371" s="88"/>
    </row>
    <row r="372" spans="2:2">
      <c r="B372" s="88"/>
    </row>
    <row r="373" spans="2:2">
      <c r="B373" s="88"/>
    </row>
    <row r="374" spans="2:2">
      <c r="B374" s="88"/>
    </row>
    <row r="375" spans="2:2">
      <c r="B375" s="88"/>
    </row>
    <row r="376" spans="2:2">
      <c r="B376" s="88"/>
    </row>
    <row r="377" spans="2:2">
      <c r="B377" s="88"/>
    </row>
    <row r="378" spans="2:2">
      <c r="B378" s="88"/>
    </row>
    <row r="379" spans="2:2">
      <c r="B379" s="88"/>
    </row>
    <row r="380" spans="2:2">
      <c r="B380" s="88"/>
    </row>
    <row r="381" spans="2:2">
      <c r="B381" s="88"/>
    </row>
    <row r="382" spans="2:2">
      <c r="B382" s="88"/>
    </row>
    <row r="383" spans="2:2">
      <c r="B383" s="88"/>
    </row>
    <row r="384" spans="2:2">
      <c r="B384" s="88"/>
    </row>
    <row r="385" spans="2:2">
      <c r="B385" s="88"/>
    </row>
    <row r="386" spans="2:2">
      <c r="B386" s="88"/>
    </row>
    <row r="387" spans="2:2">
      <c r="B387" s="88"/>
    </row>
    <row r="388" spans="2:2">
      <c r="B388" s="88"/>
    </row>
    <row r="389" spans="2:2">
      <c r="B389" s="88"/>
    </row>
    <row r="390" spans="2:2">
      <c r="B390" s="88"/>
    </row>
    <row r="391" spans="2:2">
      <c r="B391" s="88"/>
    </row>
    <row r="392" spans="2:2">
      <c r="B392" s="88"/>
    </row>
    <row r="393" spans="2:2">
      <c r="B393" s="88"/>
    </row>
    <row r="394" spans="2:2">
      <c r="B394" s="88"/>
    </row>
    <row r="395" spans="2:2">
      <c r="B395" s="88"/>
    </row>
    <row r="396" spans="2:2">
      <c r="B396" s="88"/>
    </row>
    <row r="397" spans="2:2">
      <c r="B397" s="88"/>
    </row>
    <row r="398" spans="2:2">
      <c r="B398" s="88"/>
    </row>
    <row r="399" spans="2:2">
      <c r="B399" s="88"/>
    </row>
    <row r="400" spans="2:2">
      <c r="B400" s="88"/>
    </row>
    <row r="401" spans="2:2">
      <c r="B401" s="88"/>
    </row>
    <row r="402" spans="2:2">
      <c r="B402" s="88"/>
    </row>
    <row r="403" spans="2:2">
      <c r="B403" s="88"/>
    </row>
    <row r="404" spans="2:2">
      <c r="B404" s="88"/>
    </row>
    <row r="405" spans="2:2">
      <c r="B405" s="88"/>
    </row>
    <row r="406" spans="2:2">
      <c r="B406" s="88"/>
    </row>
    <row r="407" spans="2:2">
      <c r="B407" s="88"/>
    </row>
    <row r="408" spans="2:2">
      <c r="B408" s="88"/>
    </row>
    <row r="409" spans="2:2">
      <c r="B409" s="88"/>
    </row>
    <row r="410" spans="2:2">
      <c r="B410" s="88"/>
    </row>
    <row r="411" spans="2:2">
      <c r="B411" s="88"/>
    </row>
    <row r="412" spans="2:2">
      <c r="B412" s="88"/>
    </row>
    <row r="413" spans="2:2">
      <c r="B413" s="88"/>
    </row>
    <row r="414" spans="2:2">
      <c r="B414" s="88"/>
    </row>
    <row r="415" spans="2:2">
      <c r="B415" s="88"/>
    </row>
    <row r="416" spans="2:2">
      <c r="B416" s="88"/>
    </row>
    <row r="417" spans="2:2">
      <c r="B417" s="88"/>
    </row>
    <row r="418" spans="2:2">
      <c r="B418" s="88"/>
    </row>
    <row r="419" spans="2:2">
      <c r="B419" s="88"/>
    </row>
    <row r="420" spans="2:2">
      <c r="B420" s="88"/>
    </row>
    <row r="421" spans="2:2">
      <c r="B421" s="88"/>
    </row>
    <row r="422" spans="2:2">
      <c r="B422" s="88"/>
    </row>
    <row r="423" spans="2:2">
      <c r="B423" s="88"/>
    </row>
    <row r="424" spans="2:2">
      <c r="B424" s="88"/>
    </row>
    <row r="425" spans="2:2">
      <c r="B425" s="88"/>
    </row>
    <row r="426" spans="2:2">
      <c r="B426" s="88"/>
    </row>
    <row r="427" spans="2:2">
      <c r="B427" s="88"/>
    </row>
    <row r="428" spans="2:2">
      <c r="B428" s="88"/>
    </row>
    <row r="429" spans="2:2">
      <c r="B429" s="88"/>
    </row>
    <row r="430" spans="2:2">
      <c r="B430" s="88"/>
    </row>
    <row r="431" spans="2:2">
      <c r="B431" s="88"/>
    </row>
    <row r="432" spans="2:2">
      <c r="B432" s="88"/>
    </row>
    <row r="433" spans="2:2">
      <c r="B433" s="88"/>
    </row>
    <row r="434" spans="2:2">
      <c r="B434" s="88"/>
    </row>
    <row r="435" spans="2:2">
      <c r="B435" s="88"/>
    </row>
    <row r="436" spans="2:2">
      <c r="B436" s="88"/>
    </row>
    <row r="437" spans="2:2">
      <c r="B437" s="88"/>
    </row>
    <row r="438" spans="2:2">
      <c r="B438" s="88"/>
    </row>
    <row r="439" spans="2:2">
      <c r="B439" s="88"/>
    </row>
    <row r="440" spans="2:2">
      <c r="B440" s="88"/>
    </row>
    <row r="441" spans="2:2">
      <c r="B441" s="88"/>
    </row>
    <row r="442" spans="2:2">
      <c r="B442" s="88"/>
    </row>
    <row r="443" spans="2:2">
      <c r="B443" s="88"/>
    </row>
    <row r="444" spans="2:2">
      <c r="B444" s="88"/>
    </row>
    <row r="445" spans="2:2">
      <c r="B445" s="88"/>
    </row>
    <row r="446" spans="2:2">
      <c r="B446" s="88"/>
    </row>
    <row r="447" spans="2:2">
      <c r="B447" s="88"/>
    </row>
    <row r="448" spans="2:2">
      <c r="B448" s="88"/>
    </row>
    <row r="449" spans="2:2">
      <c r="B449" s="88"/>
    </row>
    <row r="450" spans="2:2">
      <c r="B450" s="88"/>
    </row>
    <row r="451" spans="2:2">
      <c r="B451" s="88"/>
    </row>
    <row r="452" spans="2:2">
      <c r="B452" s="88"/>
    </row>
    <row r="453" spans="2:2">
      <c r="B453" s="88"/>
    </row>
    <row r="454" spans="2:2">
      <c r="B454" s="88"/>
    </row>
    <row r="455" spans="2:2">
      <c r="B455" s="88"/>
    </row>
    <row r="456" spans="2:2">
      <c r="B456" s="88"/>
    </row>
    <row r="457" spans="2:2">
      <c r="B457" s="88"/>
    </row>
    <row r="458" spans="2:2">
      <c r="B458" s="88"/>
    </row>
    <row r="459" spans="2:2">
      <c r="B459" s="88"/>
    </row>
    <row r="460" spans="2:2">
      <c r="B460" s="88"/>
    </row>
    <row r="461" spans="2:2">
      <c r="B461" s="88"/>
    </row>
    <row r="462" spans="2:2">
      <c r="B462" s="88"/>
    </row>
    <row r="463" spans="2:2">
      <c r="B463" s="88"/>
    </row>
    <row r="464" spans="2:2">
      <c r="B464" s="88"/>
    </row>
    <row r="465" spans="2:2">
      <c r="B465" s="88"/>
    </row>
    <row r="466" spans="2:2">
      <c r="B466" s="88"/>
    </row>
    <row r="467" spans="2:2">
      <c r="B467" s="88"/>
    </row>
    <row r="468" spans="2:2">
      <c r="B468" s="88"/>
    </row>
    <row r="469" spans="2:2">
      <c r="B469" s="88"/>
    </row>
    <row r="470" spans="2:2">
      <c r="B470" s="88"/>
    </row>
    <row r="471" spans="2:2">
      <c r="B471" s="88"/>
    </row>
    <row r="472" spans="2:2">
      <c r="B472" s="88"/>
    </row>
    <row r="473" spans="2:2">
      <c r="B473" s="88"/>
    </row>
    <row r="474" spans="2:2">
      <c r="B474" s="88"/>
    </row>
    <row r="475" spans="2:2">
      <c r="B475" s="88"/>
    </row>
    <row r="476" spans="2:2">
      <c r="B476" s="88"/>
    </row>
    <row r="477" spans="2:2">
      <c r="B477" s="88"/>
    </row>
    <row r="478" spans="2:2">
      <c r="B478" s="88"/>
    </row>
    <row r="479" spans="2:2">
      <c r="B479" s="88"/>
    </row>
    <row r="480" spans="2:2">
      <c r="B480" s="88"/>
    </row>
    <row r="481" spans="2:2">
      <c r="B481" s="88"/>
    </row>
    <row r="482" spans="2:2">
      <c r="B482" s="88"/>
    </row>
    <row r="483" spans="2:2">
      <c r="B483" s="88"/>
    </row>
    <row r="484" spans="2:2">
      <c r="B484" s="88"/>
    </row>
    <row r="485" spans="2:2">
      <c r="B485" s="88"/>
    </row>
    <row r="486" spans="2:2">
      <c r="B486" s="88"/>
    </row>
    <row r="487" spans="2:2">
      <c r="B487" s="88"/>
    </row>
    <row r="488" spans="2:2">
      <c r="B488" s="88"/>
    </row>
    <row r="489" spans="2:2">
      <c r="B489" s="88"/>
    </row>
    <row r="490" spans="2:2">
      <c r="B490" s="88"/>
    </row>
    <row r="491" spans="2:2">
      <c r="B491" s="88"/>
    </row>
    <row r="492" spans="2:2">
      <c r="B492" s="88"/>
    </row>
    <row r="493" spans="2:2">
      <c r="B493" s="88"/>
    </row>
    <row r="494" spans="2:2">
      <c r="B494" s="88"/>
    </row>
    <row r="495" spans="2:2">
      <c r="B495" s="88"/>
    </row>
    <row r="496" spans="2:2">
      <c r="B496" s="88"/>
    </row>
    <row r="497" spans="2:2">
      <c r="B497" s="88"/>
    </row>
    <row r="498" spans="2:2">
      <c r="B498" s="88"/>
    </row>
    <row r="499" spans="2:2">
      <c r="B499" s="88"/>
    </row>
    <row r="500" spans="2:2">
      <c r="B500" s="88"/>
    </row>
    <row r="501" spans="2:2">
      <c r="B501" s="88"/>
    </row>
    <row r="502" spans="2:2">
      <c r="B502" s="88"/>
    </row>
    <row r="503" spans="2:2">
      <c r="B503" s="88"/>
    </row>
    <row r="504" spans="2:2">
      <c r="B504" s="88"/>
    </row>
    <row r="505" spans="2:2">
      <c r="B505" s="88"/>
    </row>
    <row r="506" spans="2:2">
      <c r="B506" s="88"/>
    </row>
    <row r="507" spans="2:2">
      <c r="B507" s="88"/>
    </row>
    <row r="508" spans="2:2">
      <c r="B508" s="88"/>
    </row>
    <row r="509" spans="2:2">
      <c r="B509" s="88"/>
    </row>
    <row r="510" spans="2:2">
      <c r="B510" s="88"/>
    </row>
    <row r="511" spans="2:2">
      <c r="B511" s="88"/>
    </row>
    <row r="512" spans="2:2">
      <c r="B512" s="88"/>
    </row>
    <row r="513" spans="2:2">
      <c r="B513" s="88"/>
    </row>
    <row r="514" spans="2:2">
      <c r="B514" s="88"/>
    </row>
    <row r="515" spans="2:2">
      <c r="B515" s="88"/>
    </row>
    <row r="516" spans="2:2">
      <c r="B516" s="88"/>
    </row>
    <row r="517" spans="2:2">
      <c r="B517" s="88"/>
    </row>
    <row r="518" spans="2:2">
      <c r="B518" s="88"/>
    </row>
    <row r="519" spans="2:2">
      <c r="B519" s="88"/>
    </row>
    <row r="520" spans="2:2">
      <c r="B520" s="88"/>
    </row>
    <row r="521" spans="2:2">
      <c r="B521" s="88"/>
    </row>
    <row r="522" spans="2:2">
      <c r="B522" s="88"/>
    </row>
    <row r="523" spans="2:2">
      <c r="B523" s="88"/>
    </row>
    <row r="524" spans="2:2">
      <c r="B524" s="88"/>
    </row>
    <row r="525" spans="2:2">
      <c r="B525" s="88"/>
    </row>
    <row r="526" spans="2:2">
      <c r="B526" s="88"/>
    </row>
    <row r="527" spans="2:2">
      <c r="B527" s="88"/>
    </row>
    <row r="528" spans="2:2">
      <c r="B528" s="88"/>
    </row>
    <row r="529" spans="2:2">
      <c r="B529" s="88"/>
    </row>
    <row r="530" spans="2:2">
      <c r="B530" s="88"/>
    </row>
    <row r="531" spans="2:2">
      <c r="B531" s="88"/>
    </row>
    <row r="532" spans="2:2">
      <c r="B532" s="88"/>
    </row>
    <row r="533" spans="2:2">
      <c r="B533" s="88"/>
    </row>
    <row r="534" spans="2:2">
      <c r="B534" s="88"/>
    </row>
    <row r="535" spans="2:2">
      <c r="B535" s="88"/>
    </row>
    <row r="536" spans="2:2">
      <c r="B536" s="88"/>
    </row>
    <row r="537" spans="2:2">
      <c r="B537" s="88"/>
    </row>
    <row r="538" spans="2:2">
      <c r="B538" s="88"/>
    </row>
    <row r="539" spans="2:2">
      <c r="B539" s="88"/>
    </row>
    <row r="540" spans="2:2">
      <c r="B540" s="88"/>
    </row>
    <row r="541" spans="2:2">
      <c r="B541" s="88"/>
    </row>
    <row r="542" spans="2:2">
      <c r="B542" s="88"/>
    </row>
    <row r="543" spans="2:2">
      <c r="B543" s="88"/>
    </row>
    <row r="544" spans="2:2">
      <c r="B544" s="88"/>
    </row>
    <row r="545" spans="2:2">
      <c r="B545" s="88"/>
    </row>
    <row r="546" spans="2:2">
      <c r="B546" s="88"/>
    </row>
    <row r="547" spans="2:2">
      <c r="B547" s="88"/>
    </row>
    <row r="548" spans="2:2">
      <c r="B548" s="88"/>
    </row>
    <row r="549" spans="2:2">
      <c r="B549" s="88"/>
    </row>
    <row r="550" spans="2:2">
      <c r="B550" s="88"/>
    </row>
    <row r="551" spans="2:2">
      <c r="B551" s="88"/>
    </row>
    <row r="552" spans="2:2">
      <c r="B552" s="88"/>
    </row>
    <row r="553" spans="2:2">
      <c r="B553" s="88"/>
    </row>
    <row r="554" spans="2:2">
      <c r="B554" s="88"/>
    </row>
    <row r="555" spans="2:2">
      <c r="B555" s="88"/>
    </row>
    <row r="556" spans="2:2">
      <c r="B556" s="88"/>
    </row>
    <row r="557" spans="2:2">
      <c r="B557" s="88"/>
    </row>
    <row r="558" spans="2:2">
      <c r="B558" s="88"/>
    </row>
    <row r="559" spans="2:2">
      <c r="B559" s="88"/>
    </row>
    <row r="560" spans="2:2">
      <c r="B560" s="88"/>
    </row>
    <row r="561" spans="2:2">
      <c r="B561" s="88"/>
    </row>
    <row r="562" spans="2:2">
      <c r="B562" s="88"/>
    </row>
    <row r="563" spans="2:2">
      <c r="B563" s="88"/>
    </row>
    <row r="564" spans="2:2">
      <c r="B564" s="88"/>
    </row>
    <row r="565" spans="2:2">
      <c r="B565" s="88"/>
    </row>
    <row r="566" spans="2:2">
      <c r="B566" s="88"/>
    </row>
    <row r="567" spans="2:2">
      <c r="B567" s="88"/>
    </row>
    <row r="568" spans="2:2">
      <c r="B568" s="88"/>
    </row>
    <row r="569" spans="2:2">
      <c r="B569" s="88"/>
    </row>
    <row r="570" spans="2:2">
      <c r="B570" s="88"/>
    </row>
    <row r="571" spans="2:2">
      <c r="B571" s="88"/>
    </row>
    <row r="572" spans="2:2">
      <c r="B572" s="88"/>
    </row>
    <row r="573" spans="2:2">
      <c r="B573" s="88"/>
    </row>
    <row r="574" spans="2:2">
      <c r="B574" s="88"/>
    </row>
    <row r="575" spans="2:2">
      <c r="B575" s="88"/>
    </row>
    <row r="576" spans="2:2">
      <c r="B576" s="88"/>
    </row>
    <row r="577" spans="2:2">
      <c r="B577" s="88"/>
    </row>
    <row r="578" spans="2:2">
      <c r="B578" s="88"/>
    </row>
    <row r="579" spans="2:2">
      <c r="B579" s="88"/>
    </row>
    <row r="580" spans="2:2">
      <c r="B580" s="88"/>
    </row>
    <row r="581" spans="2:2">
      <c r="B581" s="88"/>
    </row>
    <row r="582" spans="2:2">
      <c r="B582" s="88"/>
    </row>
    <row r="583" spans="2:2">
      <c r="B583" s="88"/>
    </row>
    <row r="584" spans="2:2">
      <c r="B584" s="88"/>
    </row>
    <row r="585" spans="2:2">
      <c r="B585" s="88"/>
    </row>
    <row r="586" spans="2:2">
      <c r="B586" s="88"/>
    </row>
    <row r="587" spans="2:2">
      <c r="B587" s="88"/>
    </row>
    <row r="588" spans="2:2">
      <c r="B588" s="88"/>
    </row>
    <row r="589" spans="2:2">
      <c r="B589" s="88"/>
    </row>
    <row r="590" spans="2:2">
      <c r="B590" s="88"/>
    </row>
    <row r="591" spans="2:2">
      <c r="B591" s="88"/>
    </row>
    <row r="592" spans="2:2">
      <c r="B592" s="88"/>
    </row>
    <row r="593" spans="2:2">
      <c r="B593" s="88"/>
    </row>
    <row r="594" spans="2:2">
      <c r="B594" s="88"/>
    </row>
    <row r="595" spans="2:2">
      <c r="B595" s="88"/>
    </row>
    <row r="596" spans="2:2">
      <c r="B596" s="88"/>
    </row>
    <row r="597" spans="2:2">
      <c r="B597" s="88"/>
    </row>
    <row r="598" spans="2:2">
      <c r="B598" s="88"/>
    </row>
    <row r="599" spans="2:2">
      <c r="B599" s="88"/>
    </row>
    <row r="600" spans="2:2">
      <c r="B600" s="88"/>
    </row>
    <row r="601" spans="2:2">
      <c r="B601" s="88"/>
    </row>
    <row r="602" spans="2:2">
      <c r="B602" s="88"/>
    </row>
    <row r="603" spans="2:2">
      <c r="B603" s="88"/>
    </row>
    <row r="604" spans="2:2">
      <c r="B604" s="88"/>
    </row>
    <row r="605" spans="2:2">
      <c r="B605" s="88"/>
    </row>
    <row r="606" spans="2:2">
      <c r="B606" s="88"/>
    </row>
    <row r="607" spans="2:2">
      <c r="B607" s="88"/>
    </row>
    <row r="608" spans="2:2">
      <c r="B608" s="88"/>
    </row>
    <row r="609" spans="2:2">
      <c r="B609" s="88"/>
    </row>
    <row r="610" spans="2:2">
      <c r="B610" s="88"/>
    </row>
    <row r="611" spans="2:2">
      <c r="B611" s="88"/>
    </row>
    <row r="612" spans="2:2">
      <c r="B612" s="88"/>
    </row>
    <row r="613" spans="2:2">
      <c r="B613" s="88"/>
    </row>
    <row r="614" spans="2:2">
      <c r="B614" s="88"/>
    </row>
    <row r="615" spans="2:2">
      <c r="B615" s="88"/>
    </row>
    <row r="616" spans="2:2">
      <c r="B616" s="88"/>
    </row>
    <row r="617" spans="2:2">
      <c r="B617" s="88"/>
    </row>
    <row r="618" spans="2:2">
      <c r="B618" s="88"/>
    </row>
    <row r="619" spans="2:2">
      <c r="B619" s="88"/>
    </row>
    <row r="620" spans="2:2">
      <c r="B620" s="88"/>
    </row>
    <row r="621" spans="2:2">
      <c r="B621" s="88"/>
    </row>
    <row r="622" spans="2:2">
      <c r="B622" s="88"/>
    </row>
    <row r="623" spans="2:2">
      <c r="B623" s="88"/>
    </row>
    <row r="624" spans="2:2">
      <c r="B624" s="88"/>
    </row>
    <row r="625" spans="2:2">
      <c r="B625" s="88"/>
    </row>
    <row r="626" spans="2:2">
      <c r="B626" s="88"/>
    </row>
    <row r="627" spans="2:2">
      <c r="B627" s="88"/>
    </row>
    <row r="628" spans="2:2">
      <c r="B628" s="88"/>
    </row>
    <row r="629" spans="2:2">
      <c r="B629" s="88"/>
    </row>
    <row r="630" spans="2:2">
      <c r="B630" s="88"/>
    </row>
    <row r="631" spans="2:2">
      <c r="B631" s="88"/>
    </row>
    <row r="632" spans="2:2">
      <c r="B632" s="88"/>
    </row>
    <row r="633" spans="2:2">
      <c r="B633" s="88"/>
    </row>
    <row r="634" spans="2:2">
      <c r="B634" s="88"/>
    </row>
    <row r="635" spans="2:2">
      <c r="B635" s="88"/>
    </row>
    <row r="636" spans="2:2">
      <c r="B636" s="88"/>
    </row>
    <row r="637" spans="2:2">
      <c r="B637" s="88"/>
    </row>
    <row r="638" spans="2:2">
      <c r="B638" s="88"/>
    </row>
    <row r="639" spans="2:2">
      <c r="B639" s="88"/>
    </row>
    <row r="640" spans="2:2">
      <c r="B640" s="88"/>
    </row>
    <row r="641" spans="2:2">
      <c r="B641" s="88"/>
    </row>
    <row r="642" spans="2:2">
      <c r="B642" s="88"/>
    </row>
    <row r="643" spans="2:2">
      <c r="B643" s="88"/>
    </row>
    <row r="644" spans="2:2">
      <c r="B644" s="88"/>
    </row>
    <row r="645" spans="2:2">
      <c r="B645" s="88"/>
    </row>
    <row r="646" spans="2:2">
      <c r="B646" s="88"/>
    </row>
    <row r="647" spans="2:2">
      <c r="B647" s="88"/>
    </row>
    <row r="648" spans="2:2">
      <c r="B648" s="88"/>
    </row>
    <row r="649" spans="2:2">
      <c r="B649" s="88"/>
    </row>
    <row r="650" spans="2:2">
      <c r="B650" s="88"/>
    </row>
    <row r="651" spans="2:2">
      <c r="B651" s="88"/>
    </row>
    <row r="652" spans="2:2">
      <c r="B652" s="88"/>
    </row>
    <row r="653" spans="2:2">
      <c r="B653" s="88"/>
    </row>
    <row r="654" spans="2:2">
      <c r="B654" s="88"/>
    </row>
    <row r="655" spans="2:2">
      <c r="B655" s="88"/>
    </row>
    <row r="656" spans="2:2">
      <c r="B656" s="88"/>
    </row>
    <row r="657" spans="2:2">
      <c r="B657" s="88"/>
    </row>
    <row r="658" spans="2:2">
      <c r="B658" s="88"/>
    </row>
    <row r="659" spans="2:2">
      <c r="B659" s="88"/>
    </row>
    <row r="660" spans="2:2">
      <c r="B660" s="88"/>
    </row>
    <row r="661" spans="2:2">
      <c r="B661" s="88"/>
    </row>
    <row r="662" spans="2:2">
      <c r="B662" s="88"/>
    </row>
    <row r="663" spans="2:2">
      <c r="B663" s="88"/>
    </row>
    <row r="664" spans="2:2">
      <c r="B664" s="88"/>
    </row>
    <row r="665" spans="2:2">
      <c r="B665" s="88"/>
    </row>
    <row r="666" spans="2:2">
      <c r="B666" s="88"/>
    </row>
    <row r="667" spans="2:2">
      <c r="B667" s="88"/>
    </row>
    <row r="668" spans="2:2">
      <c r="B668" s="88"/>
    </row>
    <row r="669" spans="2:2">
      <c r="B669" s="88"/>
    </row>
    <row r="670" spans="2:2">
      <c r="B670" s="88"/>
    </row>
    <row r="671" spans="2:2">
      <c r="B671" s="88"/>
    </row>
    <row r="672" spans="2:2">
      <c r="B672" s="88"/>
    </row>
    <row r="673" spans="2:2">
      <c r="B673" s="88"/>
    </row>
    <row r="674" spans="2:2">
      <c r="B674" s="88"/>
    </row>
    <row r="675" spans="2:2">
      <c r="B675" s="88"/>
    </row>
    <row r="676" spans="2:2">
      <c r="B676" s="88"/>
    </row>
    <row r="677" spans="2:2">
      <c r="B677" s="88"/>
    </row>
    <row r="678" spans="2:2">
      <c r="B678" s="88"/>
    </row>
    <row r="679" spans="2:2">
      <c r="B679" s="88"/>
    </row>
    <row r="680" spans="2:2">
      <c r="B680" s="88"/>
    </row>
    <row r="681" spans="2:2">
      <c r="B681" s="88"/>
    </row>
    <row r="682" spans="2:2">
      <c r="B682" s="88"/>
    </row>
    <row r="683" spans="2:2">
      <c r="B683" s="88"/>
    </row>
    <row r="684" spans="2:2">
      <c r="B684" s="88"/>
    </row>
    <row r="685" spans="2:2">
      <c r="B685" s="88"/>
    </row>
    <row r="686" spans="2:2">
      <c r="B686" s="88"/>
    </row>
    <row r="687" spans="2:2">
      <c r="B687" s="88"/>
    </row>
    <row r="688" spans="2:2">
      <c r="B688" s="88"/>
    </row>
    <row r="689" spans="2:2">
      <c r="B689" s="88"/>
    </row>
    <row r="690" spans="2:2">
      <c r="B690" s="88"/>
    </row>
    <row r="691" spans="2:2">
      <c r="B691" s="88"/>
    </row>
    <row r="692" spans="2:2">
      <c r="B692" s="88"/>
    </row>
    <row r="693" spans="2:2">
      <c r="B693" s="88"/>
    </row>
    <row r="694" spans="2:2">
      <c r="B694" s="88"/>
    </row>
    <row r="695" spans="2:2">
      <c r="B695" s="88"/>
    </row>
    <row r="696" spans="2:2">
      <c r="B696" s="88"/>
    </row>
    <row r="697" spans="2:2">
      <c r="B697" s="88"/>
    </row>
    <row r="698" spans="2:2">
      <c r="B698" s="88"/>
    </row>
    <row r="699" spans="2:2">
      <c r="B699" s="88"/>
    </row>
    <row r="700" spans="2:2">
      <c r="B700" s="88"/>
    </row>
    <row r="701" spans="2:2">
      <c r="B701" s="88"/>
    </row>
    <row r="702" spans="2:2">
      <c r="B702" s="88"/>
    </row>
    <row r="703" spans="2:2">
      <c r="B703" s="88"/>
    </row>
    <row r="704" spans="2:2">
      <c r="B704" s="88"/>
    </row>
    <row r="705" spans="2:2">
      <c r="B705" s="88"/>
    </row>
    <row r="706" spans="2:2">
      <c r="B706" s="88"/>
    </row>
    <row r="707" spans="2:2">
      <c r="B707" s="88"/>
    </row>
    <row r="708" spans="2:2">
      <c r="B708" s="88"/>
    </row>
    <row r="709" spans="2:2">
      <c r="B709" s="88"/>
    </row>
    <row r="710" spans="2:2">
      <c r="B710" s="88"/>
    </row>
    <row r="711" spans="2:2">
      <c r="B711" s="88"/>
    </row>
    <row r="712" spans="2:2">
      <c r="B712" s="88"/>
    </row>
    <row r="713" spans="2:2">
      <c r="B713" s="88"/>
    </row>
    <row r="714" spans="2:2">
      <c r="B714" s="88"/>
    </row>
    <row r="715" spans="2:2">
      <c r="B715" s="88"/>
    </row>
    <row r="716" spans="2:2">
      <c r="B716" s="88"/>
    </row>
    <row r="717" spans="2:2">
      <c r="B717" s="88"/>
    </row>
    <row r="718" spans="2:2">
      <c r="B718" s="88"/>
    </row>
    <row r="719" spans="2:2">
      <c r="B719" s="88"/>
    </row>
    <row r="720" spans="2:2">
      <c r="B720" s="88"/>
    </row>
    <row r="721" spans="2:2">
      <c r="B721" s="88"/>
    </row>
    <row r="722" spans="2:2">
      <c r="B722" s="88"/>
    </row>
    <row r="723" spans="2:2">
      <c r="B723" s="88"/>
    </row>
    <row r="724" spans="2:2">
      <c r="B724" s="88"/>
    </row>
    <row r="725" spans="2:2">
      <c r="B725" s="88"/>
    </row>
    <row r="726" spans="2:2">
      <c r="B726" s="88"/>
    </row>
    <row r="727" spans="2:2">
      <c r="B727" s="88"/>
    </row>
    <row r="728" spans="2:2">
      <c r="B728" s="88"/>
    </row>
    <row r="729" spans="2:2">
      <c r="B729" s="88"/>
    </row>
    <row r="730" spans="2:2">
      <c r="B730" s="88"/>
    </row>
    <row r="731" spans="2:2">
      <c r="B731" s="88"/>
    </row>
    <row r="732" spans="2:2">
      <c r="B732" s="88"/>
    </row>
    <row r="733" spans="2:2">
      <c r="B733" s="88"/>
    </row>
    <row r="734" spans="2:2">
      <c r="B734" s="88"/>
    </row>
    <row r="735" spans="2:2">
      <c r="B735" s="88"/>
    </row>
    <row r="736" spans="2:2">
      <c r="B736" s="88"/>
    </row>
    <row r="737" spans="2:2">
      <c r="B737" s="88"/>
    </row>
    <row r="738" spans="2:2">
      <c r="B738" s="88"/>
    </row>
    <row r="739" spans="2:2">
      <c r="B739" s="88"/>
    </row>
    <row r="740" spans="2:2">
      <c r="B740" s="88"/>
    </row>
    <row r="741" spans="2:2">
      <c r="B741" s="88"/>
    </row>
    <row r="742" spans="2:2">
      <c r="B742" s="88"/>
    </row>
    <row r="743" spans="2:2">
      <c r="B743" s="88"/>
    </row>
    <row r="744" spans="2:2">
      <c r="B744" s="88"/>
    </row>
    <row r="745" spans="2:2">
      <c r="B745" s="88"/>
    </row>
    <row r="746" spans="2:2">
      <c r="B746" s="88"/>
    </row>
    <row r="747" spans="2:2">
      <c r="B747" s="88"/>
    </row>
    <row r="748" spans="2:2">
      <c r="B748" s="88"/>
    </row>
    <row r="749" spans="2:2">
      <c r="B749" s="88"/>
    </row>
  </sheetData>
  <mergeCells count="4">
    <mergeCell ref="C2:I2"/>
    <mergeCell ref="K2:Q2"/>
    <mergeCell ref="S2:Y2"/>
    <mergeCell ref="AA2:AG2"/>
  </mergeCells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B370"/>
  <sheetViews>
    <sheetView showGridLines="0" zoomScale="75" workbookViewId="0">
      <selection activeCell="A10" sqref="A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16384" width="9.140625" style="2"/>
  </cols>
  <sheetData>
    <row r="1" spans="1:54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4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4" ht="13.5" thickBot="1">
      <c r="A3" s="75">
        <f>Summary!C10</f>
        <v>36951</v>
      </c>
      <c r="B3" s="76">
        <f>Summary!D10</f>
        <v>38231</v>
      </c>
      <c r="C3" s="15">
        <f ca="1">[1]!today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4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</row>
    <row r="5" spans="1:54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H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>K5</f>
        <v>Basis</v>
      </c>
      <c r="AH5" s="25" t="str">
        <f>L5</f>
        <v>Basis</v>
      </c>
      <c r="AI5" s="25" t="str">
        <f t="shared" ref="AI5:AK6" si="1">M5</f>
        <v>Index</v>
      </c>
      <c r="AJ5" s="25" t="str">
        <f t="shared" si="1"/>
        <v>Index</v>
      </c>
      <c r="AK5" s="25" t="str">
        <f t="shared" si="1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</row>
    <row r="6" spans="1:54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1"/>
        <v>Mid</v>
      </c>
      <c r="AJ6" s="31" t="str">
        <f t="shared" si="1"/>
        <v>Bid</v>
      </c>
      <c r="AK6" s="31" t="str">
        <f t="shared" si="1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</row>
    <row r="7" spans="1:54" ht="13.5" thickBot="1">
      <c r="A7" s="33"/>
      <c r="B7" s="33"/>
      <c r="C7" s="33"/>
      <c r="D7" s="33"/>
      <c r="W7" s="34"/>
      <c r="AW7" s="52"/>
    </row>
    <row r="8" spans="1:54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2">AC8/$F$8</f>
        <v>4.8502684371272151</v>
      </c>
      <c r="H8" s="36">
        <f t="shared" ca="1" si="2"/>
        <v>4.8502684371272151</v>
      </c>
      <c r="I8" s="36">
        <f t="shared" ca="1" si="2"/>
        <v>2.9758610027221999</v>
      </c>
      <c r="J8" s="36">
        <f t="shared" ca="1" si="2"/>
        <v>1.621932315945844E-2</v>
      </c>
      <c r="K8" s="36">
        <f t="shared" ca="1" si="2"/>
        <v>1.621932315945844E-2</v>
      </c>
      <c r="L8" s="36">
        <f t="shared" ca="1" si="2"/>
        <v>0</v>
      </c>
      <c r="M8" s="36">
        <f t="shared" ca="1" si="2"/>
        <v>1.6981012556485552E-2</v>
      </c>
      <c r="N8" s="36">
        <f t="shared" ca="1" si="2"/>
        <v>1.6981012556485552E-2</v>
      </c>
      <c r="O8" s="36">
        <f t="shared" ca="1" si="2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3">SUM(AC10:AC370)</f>
        <v>22095566.425475094</v>
      </c>
      <c r="AD8" s="39">
        <f t="shared" ca="1" si="3"/>
        <v>22095566.425475094</v>
      </c>
      <c r="AE8" s="39">
        <f t="shared" ca="1" si="3"/>
        <v>13556638.217239497</v>
      </c>
      <c r="AF8" s="39">
        <f t="shared" ca="1" si="3"/>
        <v>73887.690318914392</v>
      </c>
      <c r="AG8" s="39">
        <f t="shared" ca="1" si="3"/>
        <v>73887.690318914392</v>
      </c>
      <c r="AH8" s="39">
        <f t="shared" ca="1" si="3"/>
        <v>0</v>
      </c>
      <c r="AI8" s="39">
        <f t="shared" ca="1" si="3"/>
        <v>77357.592837868768</v>
      </c>
      <c r="AJ8" s="39">
        <f t="shared" ca="1" si="3"/>
        <v>77357.592837868768</v>
      </c>
      <c r="AK8" s="39">
        <f t="shared" ca="1" si="3"/>
        <v>0</v>
      </c>
      <c r="AL8" s="39"/>
      <c r="AM8" s="39">
        <f ca="1">SUM(AM10:AM370)</f>
        <v>8538928.2082355972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8690173.4913923834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8690173.4913923834</v>
      </c>
    </row>
    <row r="9" spans="1:54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</row>
    <row r="10" spans="1:54">
      <c r="A10" s="88">
        <f>A3</f>
        <v>36951</v>
      </c>
      <c r="B10" s="139">
        <f>Inputs!C5</f>
        <v>3704</v>
      </c>
      <c r="C10" s="77"/>
      <c r="D10" s="82">
        <f>B10+C10</f>
        <v>3704</v>
      </c>
      <c r="E10" s="35">
        <f>IF(Z10=0,0,IF(AND(Z10=1,$H$3=1),D10*U10,IF($H$3=2,D10,"N/A")))</f>
        <v>114824</v>
      </c>
      <c r="F10" s="35">
        <f ca="1">E10*Y10</f>
        <v>114452.66072744373</v>
      </c>
      <c r="G10" s="83">
        <f ca="1">VLOOKUP($A10,[1]!Table,MATCH(G$4,[1]!Curves,0))</f>
        <v>6.1580000000000004</v>
      </c>
      <c r="H10" s="142">
        <f ca="1">Inputs!G5</f>
        <v>6.1580000000000004</v>
      </c>
      <c r="I10" s="140">
        <f>Inputs!D5</f>
        <v>2.9279000000000002</v>
      </c>
      <c r="J10" s="83">
        <f ca="1">VLOOKUP($A10,[1]!Table,MATCH(J$4,[1]!Curves,0))</f>
        <v>1.7500000000000002E-2</v>
      </c>
      <c r="K10" s="142">
        <f ca="1">Inputs!H5</f>
        <v>1.7500000000000002E-2</v>
      </c>
      <c r="L10" s="141">
        <f>Inputs!E5</f>
        <v>0</v>
      </c>
      <c r="M10" s="83">
        <f ca="1">VLOOKUP($A10,[1]!Table,MATCH(M$4,[1]!Curves,0))</f>
        <v>0.04</v>
      </c>
      <c r="N10" s="142">
        <f ca="1">Inputs!I5</f>
        <v>0.04</v>
      </c>
      <c r="O10" s="141">
        <f>Inputs!F5</f>
        <v>0</v>
      </c>
      <c r="P10" s="7"/>
      <c r="Q10" s="69">
        <f t="shared" ref="Q10:R25" ca="1" si="4">M10+J10+G10</f>
        <v>6.2155000000000005</v>
      </c>
      <c r="R10" s="69">
        <f t="shared" ca="1" si="4"/>
        <v>6.2155000000000005</v>
      </c>
      <c r="S10" s="69">
        <f>O10+L10+I10</f>
        <v>2.9279000000000002</v>
      </c>
      <c r="T10" s="7"/>
      <c r="U10" s="5">
        <f>A11-A10</f>
        <v>31</v>
      </c>
      <c r="V10" s="44">
        <f>CHOOSE(F$3,A11+24,A10)</f>
        <v>36951</v>
      </c>
      <c r="W10" s="5">
        <f ca="1">V10-C$3</f>
        <v>21</v>
      </c>
      <c r="X10" s="54">
        <f ca="1">VLOOKUP($A10,[1]!Table,MATCH(X$4,[1]!Curves,0))</f>
        <v>5.7140452256013004E-2</v>
      </c>
      <c r="Y10" s="46">
        <f ca="1">1/(1+CHOOSE(F$3,(X11+($K$3/10000))/2,(X10+($K$3/10000))/2))^(2*W10/365.25)</f>
        <v>0.99676601344182159</v>
      </c>
      <c r="Z10" s="5">
        <f>IF(AND(mthbeg&lt;=A10,mthend&gt;=A10),1,0)</f>
        <v>1</v>
      </c>
      <c r="AA10" s="5">
        <f>U10*Z10</f>
        <v>31</v>
      </c>
      <c r="AC10" s="39">
        <f ca="1">F10*G10</f>
        <v>704799.4847595985</v>
      </c>
      <c r="AD10" s="39">
        <f t="shared" ref="AD10:AJ10" ca="1" si="5">$F10*H10</f>
        <v>704799.4847595985</v>
      </c>
      <c r="AE10" s="39">
        <f t="shared" ca="1" si="5"/>
        <v>335105.94534388249</v>
      </c>
      <c r="AF10" s="39">
        <f t="shared" ca="1" si="5"/>
        <v>2002.9215627302654</v>
      </c>
      <c r="AG10" s="39">
        <f t="shared" ca="1" si="5"/>
        <v>2002.9215627302654</v>
      </c>
      <c r="AH10" s="39">
        <f t="shared" ca="1" si="5"/>
        <v>0</v>
      </c>
      <c r="AI10" s="39">
        <f t="shared" ca="1" si="5"/>
        <v>4578.1064290977492</v>
      </c>
      <c r="AJ10" s="39">
        <f t="shared" ca="1" si="5"/>
        <v>4578.1064290977492</v>
      </c>
      <c r="AK10" s="39">
        <f ca="1">F10*O10</f>
        <v>0</v>
      </c>
      <c r="AL10" s="43"/>
      <c r="AM10" s="39">
        <f ca="1">-CHOOSE($G$3,AC10-AE10,AE10-AC10)</f>
        <v>369693.53941571602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ca="1">SUM(AM10:AO10)</f>
        <v>376274.56740754406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ca="1">AR10+AS10+AT10</f>
        <v>0</v>
      </c>
      <c r="AV10" s="40"/>
      <c r="AW10" s="51">
        <f ca="1">AU10+AP10</f>
        <v>376274.56740754406</v>
      </c>
      <c r="AY10" s="67"/>
      <c r="BB10" s="68"/>
    </row>
    <row r="11" spans="1:54">
      <c r="A11" s="88">
        <f t="shared" ref="A11:A74" si="6">EDATE(A10,1)</f>
        <v>36982</v>
      </c>
      <c r="B11" s="139">
        <f>Inputs!C6</f>
        <v>3704</v>
      </c>
      <c r="C11" s="66"/>
      <c r="D11" s="82">
        <f t="shared" ref="D11:D74" si="7">B11+C11</f>
        <v>3704</v>
      </c>
      <c r="E11" s="35">
        <f t="shared" ref="E11:E74" si="8">IF(Z11=0,0,IF(AND(Z11=1,$H$3=1),D11*U11,IF($H$3=2,D11,"N/A")))</f>
        <v>111120</v>
      </c>
      <c r="F11" s="35">
        <f t="shared" ref="F11:F74" ca="1" si="9">E11*Y11</f>
        <v>110238.08511924856</v>
      </c>
      <c r="G11" s="83">
        <f ca="1">VLOOKUP($A11,[1]!Table,MATCH(G$4,[1]!Curves,0))</f>
        <v>5.86</v>
      </c>
      <c r="H11" s="142">
        <f ca="1">Inputs!G6</f>
        <v>5.86</v>
      </c>
      <c r="I11" s="140">
        <f>Inputs!D6</f>
        <v>3.0733000000000001</v>
      </c>
      <c r="J11" s="83">
        <f ca="1">VLOOKUP($A11,[1]!Table,MATCH(J$4,[1]!Curves,0))</f>
        <v>1.7500000000000002E-2</v>
      </c>
      <c r="K11" s="142">
        <f ca="1">Inputs!H6</f>
        <v>1.7500000000000002E-2</v>
      </c>
      <c r="L11" s="141">
        <f>Inputs!E6</f>
        <v>0</v>
      </c>
      <c r="M11" s="83">
        <f ca="1">VLOOKUP($A11,[1]!Table,MATCH(M$4,[1]!Curves,0))</f>
        <v>1.4999999999999999E-2</v>
      </c>
      <c r="N11" s="142">
        <f ca="1">Inputs!I6</f>
        <v>1.4999999999999999E-2</v>
      </c>
      <c r="O11" s="141">
        <f>Inputs!F6</f>
        <v>0</v>
      </c>
      <c r="P11" s="7"/>
      <c r="Q11" s="69">
        <f t="shared" ca="1" si="4"/>
        <v>5.8925000000000001</v>
      </c>
      <c r="R11" s="69">
        <f t="shared" ca="1" si="4"/>
        <v>5.8925000000000001</v>
      </c>
      <c r="S11" s="69">
        <f t="shared" ref="S11:S74" si="10">O11+L11+I11</f>
        <v>3.0733000000000001</v>
      </c>
      <c r="T11" s="7"/>
      <c r="U11" s="5">
        <f t="shared" ref="U11:U74" si="11">A12-A11</f>
        <v>30</v>
      </c>
      <c r="V11" s="44">
        <f t="shared" ref="V11:V74" si="12">CHOOSE(F$3,A12+24,A11)</f>
        <v>36982</v>
      </c>
      <c r="W11" s="5">
        <f t="shared" ref="W11:W74" ca="1" si="13">V11-C$3</f>
        <v>52</v>
      </c>
      <c r="X11" s="54">
        <f ca="1">VLOOKUP($A11,[1]!Table,MATCH(X$4,[1]!Curves,0))</f>
        <v>5.6759874287473006E-2</v>
      </c>
      <c r="Y11" s="46">
        <f t="shared" ref="Y11:Y74" ca="1" si="14">1/(1+CHOOSE(F$3,(X12+($K$3/10000))/2,(X11+($K$3/10000))/2))^(2*W11/365.25)</f>
        <v>0.99206340100115686</v>
      </c>
      <c r="Z11" s="5">
        <f t="shared" ref="Z11:Z74" si="15">IF(AND(mthbeg&lt;=A11,mthend&gt;=A11),1,0)</f>
        <v>1</v>
      </c>
      <c r="AA11" s="5">
        <f t="shared" ref="AA11:AA74" si="16">U11*Z11</f>
        <v>30</v>
      </c>
      <c r="AC11" s="39">
        <f t="shared" ref="AC11:AC74" ca="1" si="17">F11*G11</f>
        <v>645995.17879879661</v>
      </c>
      <c r="AD11" s="39">
        <f t="shared" ref="AD11:AD74" ca="1" si="18">$F11*H11</f>
        <v>645995.17879879661</v>
      </c>
      <c r="AE11" s="39">
        <f t="shared" ref="AE11:AE74" ca="1" si="19">$F11*I11</f>
        <v>338794.70699698658</v>
      </c>
      <c r="AF11" s="39">
        <f t="shared" ref="AF11:AF74" ca="1" si="20">$F11*J11</f>
        <v>1929.1664895868498</v>
      </c>
      <c r="AG11" s="39">
        <f t="shared" ref="AG11:AG74" ca="1" si="21">$F11*K11</f>
        <v>1929.1664895868498</v>
      </c>
      <c r="AH11" s="39">
        <f t="shared" ref="AH11:AH74" ca="1" si="22">$F11*L11</f>
        <v>0</v>
      </c>
      <c r="AI11" s="39">
        <f t="shared" ref="AI11:AI74" ca="1" si="23">$F11*M11</f>
        <v>1653.5712767887283</v>
      </c>
      <c r="AJ11" s="39">
        <f t="shared" ref="AJ11:AJ74" ca="1" si="24">$F11*N11</f>
        <v>1653.5712767887283</v>
      </c>
      <c r="AK11" s="39">
        <f t="shared" ref="AK11:AK74" ca="1" si="25">F11*O11</f>
        <v>0</v>
      </c>
      <c r="AL11" s="43"/>
      <c r="AM11" s="39">
        <f t="shared" ref="AM11:AM74" ca="1" si="26">-CHOOSE($G$3,AC11-AE11,AE11-AC11)</f>
        <v>307200.47180181002</v>
      </c>
      <c r="AN11" s="39">
        <f t="shared" ref="AN11:AN74" ca="1" si="27">-CHOOSE($G$3,AF11-AH11,AH11-AF11)</f>
        <v>1929.1664895868498</v>
      </c>
      <c r="AO11" s="39">
        <f t="shared" ref="AO11:AO74" ca="1" si="28">-CHOOSE($G$3,AI11-AL11,AK11-AI11)</f>
        <v>1653.5712767887283</v>
      </c>
      <c r="AP11" s="40">
        <f t="shared" ref="AP11:AP74" ca="1" si="29">SUM(AM11:AO11)</f>
        <v>310783.20956818562</v>
      </c>
      <c r="AR11" s="39">
        <f t="shared" ref="AR11:AR74" ca="1" si="30">-CHOOSE($G$3,AD11-AC11,AC11-AD11)</f>
        <v>0</v>
      </c>
      <c r="AS11" s="39">
        <f t="shared" ref="AS11:AS74" ca="1" si="31">-CHOOSE($G$3,AG11-AF11,AF11-AG11)</f>
        <v>0</v>
      </c>
      <c r="AT11" s="39">
        <f t="shared" ref="AT11:AT74" ca="1" si="32">-CHOOSE($G$3,AJ11-AI11,AI11-AJ11:AJ12)</f>
        <v>0</v>
      </c>
      <c r="AU11" s="40">
        <f t="shared" ref="AU11:AU74" ca="1" si="33">AR11+AS11+AT11</f>
        <v>0</v>
      </c>
      <c r="AV11" s="40"/>
      <c r="AW11" s="51">
        <f t="shared" ref="AW11:AW74" ca="1" si="34">AU11+AP11</f>
        <v>310783.20956818562</v>
      </c>
      <c r="AY11" s="67"/>
    </row>
    <row r="12" spans="1:54">
      <c r="A12" s="88">
        <f t="shared" si="6"/>
        <v>37012</v>
      </c>
      <c r="B12" s="139">
        <f>Inputs!C7</f>
        <v>3704</v>
      </c>
      <c r="C12" s="66"/>
      <c r="D12" s="82">
        <f t="shared" si="7"/>
        <v>3704</v>
      </c>
      <c r="E12" s="35">
        <f t="shared" si="8"/>
        <v>114824</v>
      </c>
      <c r="F12" s="35">
        <f t="shared" ca="1" si="9"/>
        <v>113415.70630300729</v>
      </c>
      <c r="G12" s="83">
        <f ca="1">VLOOKUP($A12,[1]!Table,MATCH(G$4,[1]!Curves,0))</f>
        <v>5.64</v>
      </c>
      <c r="H12" s="142">
        <f ca="1">Inputs!G7</f>
        <v>5.64</v>
      </c>
      <c r="I12" s="140">
        <f>Inputs!D7</f>
        <v>3.0979000000000001</v>
      </c>
      <c r="J12" s="83">
        <f ca="1">VLOOKUP($A12,[1]!Table,MATCH(J$4,[1]!Curves,0))</f>
        <v>1.7500000000000002E-2</v>
      </c>
      <c r="K12" s="142">
        <f ca="1">Inputs!H7</f>
        <v>1.7500000000000002E-2</v>
      </c>
      <c r="L12" s="141">
        <f>Inputs!E7</f>
        <v>0</v>
      </c>
      <c r="M12" s="83">
        <f ca="1">VLOOKUP($A12,[1]!Table,MATCH(M$4,[1]!Curves,0))</f>
        <v>1.4999999999999999E-2</v>
      </c>
      <c r="N12" s="142">
        <f ca="1">Inputs!I7</f>
        <v>1.4999999999999999E-2</v>
      </c>
      <c r="O12" s="141">
        <f>Inputs!F7</f>
        <v>0</v>
      </c>
      <c r="P12" s="7"/>
      <c r="Q12" s="69">
        <f t="shared" ca="1" si="4"/>
        <v>5.6724999999999994</v>
      </c>
      <c r="R12" s="69">
        <f t="shared" ca="1" si="4"/>
        <v>5.6724999999999994</v>
      </c>
      <c r="S12" s="69">
        <f t="shared" si="10"/>
        <v>3.0979000000000001</v>
      </c>
      <c r="T12" s="7"/>
      <c r="U12" s="5">
        <f t="shared" si="11"/>
        <v>31</v>
      </c>
      <c r="V12" s="44">
        <f t="shared" si="12"/>
        <v>37012</v>
      </c>
      <c r="W12" s="5">
        <f t="shared" ca="1" si="13"/>
        <v>82</v>
      </c>
      <c r="X12" s="54">
        <f ca="1">VLOOKUP($A12,[1]!Table,MATCH(X$4,[1]!Curves,0))</f>
        <v>5.5730856002883002E-2</v>
      </c>
      <c r="Y12" s="46">
        <f t="shared" ca="1" si="14"/>
        <v>0.98773519737169313</v>
      </c>
      <c r="Z12" s="5">
        <f t="shared" si="15"/>
        <v>1</v>
      </c>
      <c r="AA12" s="5">
        <f t="shared" si="16"/>
        <v>31</v>
      </c>
      <c r="AC12" s="39">
        <f t="shared" ca="1" si="17"/>
        <v>639664.58354896109</v>
      </c>
      <c r="AD12" s="39">
        <f t="shared" ca="1" si="18"/>
        <v>639664.58354896109</v>
      </c>
      <c r="AE12" s="39">
        <f t="shared" ca="1" si="19"/>
        <v>351350.51655608631</v>
      </c>
      <c r="AF12" s="39">
        <f t="shared" ca="1" si="20"/>
        <v>1984.7748603026278</v>
      </c>
      <c r="AG12" s="39">
        <f t="shared" ca="1" si="21"/>
        <v>1984.7748603026278</v>
      </c>
      <c r="AH12" s="39">
        <f t="shared" ca="1" si="22"/>
        <v>0</v>
      </c>
      <c r="AI12" s="39">
        <f t="shared" ca="1" si="23"/>
        <v>1701.2355945451093</v>
      </c>
      <c r="AJ12" s="39">
        <f t="shared" ca="1" si="24"/>
        <v>1701.2355945451093</v>
      </c>
      <c r="AK12" s="39">
        <f t="shared" ca="1" si="25"/>
        <v>0</v>
      </c>
      <c r="AL12" s="43"/>
      <c r="AM12" s="39">
        <f t="shared" ca="1" si="26"/>
        <v>288314.06699287478</v>
      </c>
      <c r="AN12" s="39">
        <f t="shared" ca="1" si="27"/>
        <v>1984.7748603026278</v>
      </c>
      <c r="AO12" s="39">
        <f t="shared" ca="1" si="28"/>
        <v>1701.2355945451093</v>
      </c>
      <c r="AP12" s="40">
        <f t="shared" ca="1" si="29"/>
        <v>292000.07744772249</v>
      </c>
      <c r="AR12" s="39">
        <f t="shared" ca="1" si="30"/>
        <v>0</v>
      </c>
      <c r="AS12" s="39">
        <f t="shared" ca="1" si="31"/>
        <v>0</v>
      </c>
      <c r="AT12" s="39">
        <f t="shared" ca="1" si="32"/>
        <v>0</v>
      </c>
      <c r="AU12" s="40">
        <f t="shared" ca="1" si="33"/>
        <v>0</v>
      </c>
      <c r="AV12" s="40"/>
      <c r="AW12" s="51">
        <f t="shared" ca="1" si="34"/>
        <v>292000.07744772249</v>
      </c>
      <c r="AY12" s="67"/>
    </row>
    <row r="13" spans="1:54">
      <c r="A13" s="88">
        <f t="shared" si="6"/>
        <v>37043</v>
      </c>
      <c r="B13" s="139">
        <f>Inputs!C8</f>
        <v>3704</v>
      </c>
      <c r="C13" s="66"/>
      <c r="D13" s="82">
        <f t="shared" si="7"/>
        <v>3704</v>
      </c>
      <c r="E13" s="35">
        <f t="shared" si="8"/>
        <v>111120</v>
      </c>
      <c r="F13" s="35">
        <f t="shared" ca="1" si="9"/>
        <v>109277.36806121176</v>
      </c>
      <c r="G13" s="83">
        <f ca="1">VLOOKUP($A13,[1]!Table,MATCH(G$4,[1]!Curves,0))</f>
        <v>5.62</v>
      </c>
      <c r="H13" s="142">
        <f ca="1">Inputs!G8</f>
        <v>5.62</v>
      </c>
      <c r="I13" s="140">
        <f>Inputs!D8</f>
        <v>3.0272000000000001</v>
      </c>
      <c r="J13" s="83">
        <f ca="1">VLOOKUP($A13,[1]!Table,MATCH(J$4,[1]!Curves,0))</f>
        <v>1.7500000000000002E-2</v>
      </c>
      <c r="K13" s="142">
        <f ca="1">Inputs!H8</f>
        <v>1.7500000000000002E-2</v>
      </c>
      <c r="L13" s="141">
        <f>Inputs!E8</f>
        <v>0</v>
      </c>
      <c r="M13" s="83">
        <f ca="1">VLOOKUP($A13,[1]!Table,MATCH(M$4,[1]!Curves,0))</f>
        <v>1.4999999999999999E-2</v>
      </c>
      <c r="N13" s="142">
        <f ca="1">Inputs!I8</f>
        <v>1.4999999999999999E-2</v>
      </c>
      <c r="O13" s="141">
        <f>Inputs!F8</f>
        <v>0</v>
      </c>
      <c r="P13" s="7"/>
      <c r="Q13" s="69">
        <f t="shared" ca="1" si="4"/>
        <v>5.6524999999999999</v>
      </c>
      <c r="R13" s="69">
        <f t="shared" ca="1" si="4"/>
        <v>5.6524999999999999</v>
      </c>
      <c r="S13" s="69">
        <f t="shared" si="10"/>
        <v>3.0272000000000001</v>
      </c>
      <c r="T13" s="7"/>
      <c r="U13" s="5">
        <f t="shared" si="11"/>
        <v>30</v>
      </c>
      <c r="V13" s="44">
        <f t="shared" si="12"/>
        <v>37043</v>
      </c>
      <c r="W13" s="5">
        <f t="shared" ca="1" si="13"/>
        <v>113</v>
      </c>
      <c r="X13" s="54">
        <f ca="1">VLOOKUP($A13,[1]!Table,MATCH(X$4,[1]!Curves,0))</f>
        <v>5.4785489853023006E-2</v>
      </c>
      <c r="Y13" s="46">
        <f t="shared" ca="1" si="14"/>
        <v>0.98341763913977465</v>
      </c>
      <c r="Z13" s="5">
        <f t="shared" si="15"/>
        <v>1</v>
      </c>
      <c r="AA13" s="5">
        <f t="shared" si="16"/>
        <v>30</v>
      </c>
      <c r="AC13" s="39">
        <f t="shared" ca="1" si="17"/>
        <v>614138.80850401009</v>
      </c>
      <c r="AD13" s="39">
        <f t="shared" ca="1" si="18"/>
        <v>614138.80850401009</v>
      </c>
      <c r="AE13" s="39">
        <f t="shared" ca="1" si="19"/>
        <v>330804.44859490026</v>
      </c>
      <c r="AF13" s="39">
        <f t="shared" ca="1" si="20"/>
        <v>1912.353941071206</v>
      </c>
      <c r="AG13" s="39">
        <f t="shared" ca="1" si="21"/>
        <v>1912.353941071206</v>
      </c>
      <c r="AH13" s="39">
        <f t="shared" ca="1" si="22"/>
        <v>0</v>
      </c>
      <c r="AI13" s="39">
        <f t="shared" ca="1" si="23"/>
        <v>1639.1605209181764</v>
      </c>
      <c r="AJ13" s="39">
        <f t="shared" ca="1" si="24"/>
        <v>1639.1605209181764</v>
      </c>
      <c r="AK13" s="39">
        <f t="shared" ca="1" si="25"/>
        <v>0</v>
      </c>
      <c r="AL13" s="43"/>
      <c r="AM13" s="39">
        <f t="shared" ca="1" si="26"/>
        <v>283334.35990910983</v>
      </c>
      <c r="AN13" s="39">
        <f t="shared" ca="1" si="27"/>
        <v>1912.353941071206</v>
      </c>
      <c r="AO13" s="39">
        <f t="shared" ca="1" si="28"/>
        <v>1639.1605209181764</v>
      </c>
      <c r="AP13" s="40">
        <f t="shared" ca="1" si="29"/>
        <v>286885.87437109923</v>
      </c>
      <c r="AR13" s="39">
        <f t="shared" ca="1" si="30"/>
        <v>0</v>
      </c>
      <c r="AS13" s="39">
        <f t="shared" ca="1" si="31"/>
        <v>0</v>
      </c>
      <c r="AT13" s="39">
        <f t="shared" ca="1" si="32"/>
        <v>0</v>
      </c>
      <c r="AU13" s="40">
        <f t="shared" ca="1" si="33"/>
        <v>0</v>
      </c>
      <c r="AV13" s="40"/>
      <c r="AW13" s="51">
        <f t="shared" ca="1" si="34"/>
        <v>286885.87437109923</v>
      </c>
      <c r="AY13" s="67"/>
    </row>
    <row r="14" spans="1:54">
      <c r="A14" s="88">
        <f t="shared" si="6"/>
        <v>37073</v>
      </c>
      <c r="B14" s="139">
        <f>Inputs!C9</f>
        <v>3704</v>
      </c>
      <c r="C14" s="66"/>
      <c r="D14" s="82">
        <f t="shared" si="7"/>
        <v>3704</v>
      </c>
      <c r="E14" s="35">
        <f t="shared" si="8"/>
        <v>114824</v>
      </c>
      <c r="F14" s="35">
        <f t="shared" ca="1" si="9"/>
        <v>112451.5298236314</v>
      </c>
      <c r="G14" s="83">
        <f ca="1">VLOOKUP($A14,[1]!Table,MATCH(G$4,[1]!Curves,0))</f>
        <v>5.63</v>
      </c>
      <c r="H14" s="142">
        <f ca="1">Inputs!G9</f>
        <v>5.63</v>
      </c>
      <c r="I14" s="140">
        <f>Inputs!D9</f>
        <v>2.9666999999999999</v>
      </c>
      <c r="J14" s="83">
        <f ca="1">VLOOKUP($A14,[1]!Table,MATCH(J$4,[1]!Curves,0))</f>
        <v>1.7500000000000002E-2</v>
      </c>
      <c r="K14" s="142">
        <f ca="1">Inputs!H9</f>
        <v>1.7500000000000002E-2</v>
      </c>
      <c r="L14" s="141">
        <f>Inputs!E9</f>
        <v>0</v>
      </c>
      <c r="M14" s="83">
        <f ca="1">VLOOKUP($A14,[1]!Table,MATCH(M$4,[1]!Curves,0))</f>
        <v>1.4999999999999999E-2</v>
      </c>
      <c r="N14" s="142">
        <f ca="1">Inputs!I9</f>
        <v>1.4999999999999999E-2</v>
      </c>
      <c r="O14" s="141">
        <f>Inputs!F9</f>
        <v>0</v>
      </c>
      <c r="P14" s="7"/>
      <c r="Q14" s="69">
        <f t="shared" ca="1" si="4"/>
        <v>5.6624999999999996</v>
      </c>
      <c r="R14" s="69">
        <f t="shared" ca="1" si="4"/>
        <v>5.6624999999999996</v>
      </c>
      <c r="S14" s="69">
        <f t="shared" si="10"/>
        <v>2.9666999999999999</v>
      </c>
      <c r="T14" s="7"/>
      <c r="U14" s="5">
        <f t="shared" si="11"/>
        <v>31</v>
      </c>
      <c r="V14" s="44">
        <f t="shared" si="12"/>
        <v>37073</v>
      </c>
      <c r="W14" s="5">
        <f t="shared" ca="1" si="13"/>
        <v>143</v>
      </c>
      <c r="X14" s="54">
        <f ca="1">VLOOKUP($A14,[1]!Table,MATCH(X$4,[1]!Curves,0))</f>
        <v>5.4044415380893003E-2</v>
      </c>
      <c r="Y14" s="46">
        <f t="shared" ca="1" si="14"/>
        <v>0.97933820302054797</v>
      </c>
      <c r="Z14" s="5">
        <f t="shared" si="15"/>
        <v>1</v>
      </c>
      <c r="AA14" s="5">
        <f t="shared" si="16"/>
        <v>31</v>
      </c>
      <c r="AC14" s="39">
        <f t="shared" ca="1" si="17"/>
        <v>633102.11290704471</v>
      </c>
      <c r="AD14" s="39">
        <f t="shared" ca="1" si="18"/>
        <v>633102.11290704471</v>
      </c>
      <c r="AE14" s="39">
        <f t="shared" ca="1" si="19"/>
        <v>333609.95352776727</v>
      </c>
      <c r="AF14" s="39">
        <f t="shared" ca="1" si="20"/>
        <v>1967.9017719135497</v>
      </c>
      <c r="AG14" s="39">
        <f t="shared" ca="1" si="21"/>
        <v>1967.9017719135497</v>
      </c>
      <c r="AH14" s="39">
        <f t="shared" ca="1" si="22"/>
        <v>0</v>
      </c>
      <c r="AI14" s="39">
        <f t="shared" ca="1" si="23"/>
        <v>1686.7729473544709</v>
      </c>
      <c r="AJ14" s="39">
        <f t="shared" ca="1" si="24"/>
        <v>1686.7729473544709</v>
      </c>
      <c r="AK14" s="39">
        <f t="shared" ca="1" si="25"/>
        <v>0</v>
      </c>
      <c r="AL14" s="43"/>
      <c r="AM14" s="39">
        <f t="shared" ca="1" si="26"/>
        <v>299492.15937927744</v>
      </c>
      <c r="AN14" s="39">
        <f t="shared" ca="1" si="27"/>
        <v>1967.9017719135497</v>
      </c>
      <c r="AO14" s="39">
        <f t="shared" ca="1" si="28"/>
        <v>1686.7729473544709</v>
      </c>
      <c r="AP14" s="40">
        <f t="shared" ca="1" si="29"/>
        <v>303146.83409854549</v>
      </c>
      <c r="AR14" s="39">
        <f t="shared" ca="1" si="30"/>
        <v>0</v>
      </c>
      <c r="AS14" s="39">
        <f t="shared" ca="1" si="31"/>
        <v>0</v>
      </c>
      <c r="AT14" s="39">
        <f t="shared" ca="1" si="32"/>
        <v>0</v>
      </c>
      <c r="AU14" s="40">
        <f t="shared" ca="1" si="33"/>
        <v>0</v>
      </c>
      <c r="AV14" s="40"/>
      <c r="AW14" s="51">
        <f t="shared" ca="1" si="34"/>
        <v>303146.83409854549</v>
      </c>
      <c r="AY14" s="67"/>
    </row>
    <row r="15" spans="1:54">
      <c r="A15" s="88">
        <f t="shared" si="6"/>
        <v>37104</v>
      </c>
      <c r="B15" s="139">
        <f>Inputs!C10</f>
        <v>3704</v>
      </c>
      <c r="C15" s="66"/>
      <c r="D15" s="82">
        <f t="shared" si="7"/>
        <v>3704</v>
      </c>
      <c r="E15" s="35">
        <f t="shared" si="8"/>
        <v>114824</v>
      </c>
      <c r="F15" s="35">
        <f t="shared" ca="1" si="9"/>
        <v>111970.04629016567</v>
      </c>
      <c r="G15" s="83">
        <f ca="1">VLOOKUP($A15,[1]!Table,MATCH(G$4,[1]!Curves,0))</f>
        <v>5.64</v>
      </c>
      <c r="H15" s="142">
        <f ca="1">Inputs!G10</f>
        <v>5.64</v>
      </c>
      <c r="I15" s="140">
        <f>Inputs!D10</f>
        <v>2.8936999999999999</v>
      </c>
      <c r="J15" s="83">
        <f ca="1">VLOOKUP($A15,[1]!Table,MATCH(J$4,[1]!Curves,0))</f>
        <v>1.7500000000000002E-2</v>
      </c>
      <c r="K15" s="142">
        <f ca="1">Inputs!H10</f>
        <v>1.7500000000000002E-2</v>
      </c>
      <c r="L15" s="141">
        <f>Inputs!E10</f>
        <v>0</v>
      </c>
      <c r="M15" s="83">
        <f ca="1">VLOOKUP($A15,[1]!Table,MATCH(M$4,[1]!Curves,0))</f>
        <v>1.4999999999999999E-2</v>
      </c>
      <c r="N15" s="142">
        <f ca="1">Inputs!I10</f>
        <v>1.4999999999999999E-2</v>
      </c>
      <c r="O15" s="141">
        <f>Inputs!F10</f>
        <v>0</v>
      </c>
      <c r="P15" s="7"/>
      <c r="Q15" s="69">
        <f t="shared" ca="1" si="4"/>
        <v>5.6724999999999994</v>
      </c>
      <c r="R15" s="69">
        <f t="shared" ca="1" si="4"/>
        <v>5.6724999999999994</v>
      </c>
      <c r="S15" s="69">
        <f t="shared" si="10"/>
        <v>2.8936999999999999</v>
      </c>
      <c r="T15" s="7"/>
      <c r="U15" s="5">
        <f t="shared" si="11"/>
        <v>31</v>
      </c>
      <c r="V15" s="44">
        <f t="shared" si="12"/>
        <v>37104</v>
      </c>
      <c r="W15" s="5">
        <f t="shared" ca="1" si="13"/>
        <v>174</v>
      </c>
      <c r="X15" s="54">
        <f ca="1">VLOOKUP($A15,[1]!Table,MATCH(X$4,[1]!Curves,0))</f>
        <v>5.3537504322789996E-2</v>
      </c>
      <c r="Y15" s="46">
        <f t="shared" ca="1" si="14"/>
        <v>0.97514497221979435</v>
      </c>
      <c r="Z15" s="5">
        <f t="shared" si="15"/>
        <v>1</v>
      </c>
      <c r="AA15" s="5">
        <f t="shared" si="16"/>
        <v>31</v>
      </c>
      <c r="AC15" s="39">
        <f t="shared" ca="1" si="17"/>
        <v>631511.06107653433</v>
      </c>
      <c r="AD15" s="39">
        <f t="shared" ca="1" si="18"/>
        <v>631511.06107653433</v>
      </c>
      <c r="AE15" s="39">
        <f t="shared" ca="1" si="19"/>
        <v>324007.72294985241</v>
      </c>
      <c r="AF15" s="39">
        <f t="shared" ca="1" si="20"/>
        <v>1959.4758100778995</v>
      </c>
      <c r="AG15" s="39">
        <f t="shared" ca="1" si="21"/>
        <v>1959.4758100778995</v>
      </c>
      <c r="AH15" s="39">
        <f t="shared" ca="1" si="22"/>
        <v>0</v>
      </c>
      <c r="AI15" s="39">
        <f t="shared" ca="1" si="23"/>
        <v>1679.5506943524849</v>
      </c>
      <c r="AJ15" s="39">
        <f t="shared" ca="1" si="24"/>
        <v>1679.5506943524849</v>
      </c>
      <c r="AK15" s="39">
        <f t="shared" ca="1" si="25"/>
        <v>0</v>
      </c>
      <c r="AL15" s="43"/>
      <c r="AM15" s="39">
        <f t="shared" ca="1" si="26"/>
        <v>307503.33812668192</v>
      </c>
      <c r="AN15" s="39">
        <f t="shared" ca="1" si="27"/>
        <v>1959.4758100778995</v>
      </c>
      <c r="AO15" s="39">
        <f t="shared" ca="1" si="28"/>
        <v>1679.5506943524849</v>
      </c>
      <c r="AP15" s="40">
        <f t="shared" ca="1" si="29"/>
        <v>311142.36463111232</v>
      </c>
      <c r="AR15" s="39">
        <f t="shared" ca="1" si="30"/>
        <v>0</v>
      </c>
      <c r="AS15" s="39">
        <f t="shared" ca="1" si="31"/>
        <v>0</v>
      </c>
      <c r="AT15" s="39">
        <f t="shared" ca="1" si="32"/>
        <v>0</v>
      </c>
      <c r="AU15" s="40">
        <f t="shared" ca="1" si="33"/>
        <v>0</v>
      </c>
      <c r="AV15" s="40"/>
      <c r="AW15" s="51">
        <f t="shared" ca="1" si="34"/>
        <v>311142.36463111232</v>
      </c>
      <c r="AY15" s="67"/>
    </row>
    <row r="16" spans="1:54">
      <c r="A16" s="88">
        <f t="shared" si="6"/>
        <v>37135</v>
      </c>
      <c r="B16" s="139">
        <f>Inputs!C11</f>
        <v>3704</v>
      </c>
      <c r="C16" s="66"/>
      <c r="D16" s="82">
        <f t="shared" si="7"/>
        <v>3704</v>
      </c>
      <c r="E16" s="35">
        <f t="shared" si="8"/>
        <v>111120</v>
      </c>
      <c r="F16" s="35">
        <f t="shared" ca="1" si="9"/>
        <v>107903.20108494833</v>
      </c>
      <c r="G16" s="83">
        <f ca="1">VLOOKUP($A16,[1]!Table,MATCH(G$4,[1]!Curves,0))</f>
        <v>5.59</v>
      </c>
      <c r="H16" s="142">
        <f ca="1">Inputs!G11</f>
        <v>5.59</v>
      </c>
      <c r="I16" s="140">
        <f>Inputs!D11</f>
        <v>2.8294999999999999</v>
      </c>
      <c r="J16" s="83">
        <f ca="1">VLOOKUP($A16,[1]!Table,MATCH(J$4,[1]!Curves,0))</f>
        <v>1.7500000000000002E-2</v>
      </c>
      <c r="K16" s="142">
        <f ca="1">Inputs!H11</f>
        <v>1.7500000000000002E-2</v>
      </c>
      <c r="L16" s="141">
        <f>Inputs!E11</f>
        <v>0</v>
      </c>
      <c r="M16" s="83">
        <f ca="1">VLOOKUP($A16,[1]!Table,MATCH(M$4,[1]!Curves,0))</f>
        <v>1.4999999999999999E-2</v>
      </c>
      <c r="N16" s="142">
        <f ca="1">Inputs!I11</f>
        <v>1.4999999999999999E-2</v>
      </c>
      <c r="O16" s="141">
        <f>Inputs!F11</f>
        <v>0</v>
      </c>
      <c r="P16" s="7"/>
      <c r="Q16" s="69">
        <f t="shared" ca="1" si="4"/>
        <v>5.6224999999999996</v>
      </c>
      <c r="R16" s="69">
        <f t="shared" ca="1" si="4"/>
        <v>5.6224999999999996</v>
      </c>
      <c r="S16" s="69">
        <f t="shared" si="10"/>
        <v>2.8294999999999999</v>
      </c>
      <c r="T16" s="7"/>
      <c r="U16" s="5">
        <f t="shared" si="11"/>
        <v>30</v>
      </c>
      <c r="V16" s="44">
        <f t="shared" si="12"/>
        <v>37135</v>
      </c>
      <c r="W16" s="5">
        <f t="shared" ca="1" si="13"/>
        <v>205</v>
      </c>
      <c r="X16" s="54">
        <f ca="1">VLOOKUP($A16,[1]!Table,MATCH(X$4,[1]!Curves,0))</f>
        <v>5.3030593350335005E-2</v>
      </c>
      <c r="Y16" s="46">
        <f t="shared" ca="1" si="14"/>
        <v>0.97105112567448104</v>
      </c>
      <c r="Z16" s="5">
        <f t="shared" si="15"/>
        <v>1</v>
      </c>
      <c r="AA16" s="5">
        <f t="shared" si="16"/>
        <v>30</v>
      </c>
      <c r="AC16" s="39">
        <f t="shared" ca="1" si="17"/>
        <v>603178.89406486112</v>
      </c>
      <c r="AD16" s="39">
        <f t="shared" ca="1" si="18"/>
        <v>603178.89406486112</v>
      </c>
      <c r="AE16" s="39">
        <f t="shared" ca="1" si="19"/>
        <v>305312.10746986128</v>
      </c>
      <c r="AF16" s="39">
        <f t="shared" ca="1" si="20"/>
        <v>1888.306018986596</v>
      </c>
      <c r="AG16" s="39">
        <f t="shared" ca="1" si="21"/>
        <v>1888.306018986596</v>
      </c>
      <c r="AH16" s="39">
        <f t="shared" ca="1" si="22"/>
        <v>0</v>
      </c>
      <c r="AI16" s="39">
        <f t="shared" ca="1" si="23"/>
        <v>1618.5480162742249</v>
      </c>
      <c r="AJ16" s="39">
        <f t="shared" ca="1" si="24"/>
        <v>1618.5480162742249</v>
      </c>
      <c r="AK16" s="39">
        <f t="shared" ca="1" si="25"/>
        <v>0</v>
      </c>
      <c r="AL16" s="43"/>
      <c r="AM16" s="39">
        <f t="shared" ca="1" si="26"/>
        <v>297866.78659499984</v>
      </c>
      <c r="AN16" s="39">
        <f t="shared" ca="1" si="27"/>
        <v>1888.306018986596</v>
      </c>
      <c r="AO16" s="39">
        <f t="shared" ca="1" si="28"/>
        <v>1618.5480162742249</v>
      </c>
      <c r="AP16" s="40">
        <f t="shared" ca="1" si="29"/>
        <v>301373.64063026069</v>
      </c>
      <c r="AR16" s="39">
        <f t="shared" ca="1" si="30"/>
        <v>0</v>
      </c>
      <c r="AS16" s="39">
        <f t="shared" ca="1" si="31"/>
        <v>0</v>
      </c>
      <c r="AT16" s="39">
        <f t="shared" ca="1" si="32"/>
        <v>0</v>
      </c>
      <c r="AU16" s="40">
        <f t="shared" ca="1" si="33"/>
        <v>0</v>
      </c>
      <c r="AV16" s="40"/>
      <c r="AW16" s="51">
        <f t="shared" ca="1" si="34"/>
        <v>301373.64063026069</v>
      </c>
      <c r="AY16" s="67"/>
    </row>
    <row r="17" spans="1:51">
      <c r="A17" s="88">
        <f t="shared" si="6"/>
        <v>37165</v>
      </c>
      <c r="B17" s="139">
        <f>Inputs!C12</f>
        <v>3704</v>
      </c>
      <c r="C17" s="66"/>
      <c r="D17" s="82">
        <f t="shared" si="7"/>
        <v>3704</v>
      </c>
      <c r="E17" s="35">
        <f t="shared" si="8"/>
        <v>114824</v>
      </c>
      <c r="F17" s="35">
        <f t="shared" ca="1" si="9"/>
        <v>111049.37799381303</v>
      </c>
      <c r="G17" s="83">
        <f ca="1">VLOOKUP($A17,[1]!Table,MATCH(G$4,[1]!Curves,0))</f>
        <v>5.5979999999999999</v>
      </c>
      <c r="H17" s="142">
        <f ca="1">Inputs!G12</f>
        <v>5.5979999999999999</v>
      </c>
      <c r="I17" s="140">
        <f>Inputs!D12</f>
        <v>2.8266</v>
      </c>
      <c r="J17" s="83">
        <f ca="1">VLOOKUP($A17,[1]!Table,MATCH(J$4,[1]!Curves,0))</f>
        <v>1.7500000000000002E-2</v>
      </c>
      <c r="K17" s="142">
        <f ca="1">Inputs!H12</f>
        <v>1.7500000000000002E-2</v>
      </c>
      <c r="L17" s="141">
        <f>Inputs!E12</f>
        <v>0</v>
      </c>
      <c r="M17" s="83">
        <f ca="1">VLOOKUP($A17,[1]!Table,MATCH(M$4,[1]!Curves,0))</f>
        <v>1.4999999999999999E-2</v>
      </c>
      <c r="N17" s="142">
        <f ca="1">Inputs!I12</f>
        <v>1.4999999999999999E-2</v>
      </c>
      <c r="O17" s="141">
        <f>Inputs!F12</f>
        <v>0</v>
      </c>
      <c r="P17" s="7"/>
      <c r="Q17" s="69">
        <f t="shared" ca="1" si="4"/>
        <v>5.6304999999999996</v>
      </c>
      <c r="R17" s="69">
        <f t="shared" ca="1" si="4"/>
        <v>5.6304999999999996</v>
      </c>
      <c r="S17" s="69">
        <f t="shared" si="10"/>
        <v>2.8266</v>
      </c>
      <c r="T17" s="7"/>
      <c r="U17" s="5">
        <f t="shared" si="11"/>
        <v>31</v>
      </c>
      <c r="V17" s="44">
        <f t="shared" si="12"/>
        <v>37165</v>
      </c>
      <c r="W17" s="5">
        <f t="shared" ca="1" si="13"/>
        <v>235</v>
      </c>
      <c r="X17" s="54">
        <f ca="1">VLOOKUP($A17,[1]!Table,MATCH(X$4,[1]!Curves,0))</f>
        <v>5.2632503037596999E-2</v>
      </c>
      <c r="Y17" s="46">
        <f t="shared" ca="1" si="14"/>
        <v>0.96712688979492989</v>
      </c>
      <c r="Z17" s="5">
        <f t="shared" si="15"/>
        <v>1</v>
      </c>
      <c r="AA17" s="5">
        <f t="shared" si="16"/>
        <v>31</v>
      </c>
      <c r="AC17" s="39">
        <f t="shared" ca="1" si="17"/>
        <v>621654.41800936533</v>
      </c>
      <c r="AD17" s="39">
        <f t="shared" ca="1" si="18"/>
        <v>621654.41800936533</v>
      </c>
      <c r="AE17" s="39">
        <f t="shared" ca="1" si="19"/>
        <v>313892.17183731194</v>
      </c>
      <c r="AF17" s="39">
        <f t="shared" ca="1" si="20"/>
        <v>1943.3641148917281</v>
      </c>
      <c r="AG17" s="39">
        <f t="shared" ca="1" si="21"/>
        <v>1943.3641148917281</v>
      </c>
      <c r="AH17" s="39">
        <f t="shared" ca="1" si="22"/>
        <v>0</v>
      </c>
      <c r="AI17" s="39">
        <f t="shared" ca="1" si="23"/>
        <v>1665.7406699071955</v>
      </c>
      <c r="AJ17" s="39">
        <f t="shared" ca="1" si="24"/>
        <v>1665.7406699071955</v>
      </c>
      <c r="AK17" s="39">
        <f t="shared" ca="1" si="25"/>
        <v>0</v>
      </c>
      <c r="AL17" s="43"/>
      <c r="AM17" s="39">
        <f t="shared" ca="1" si="26"/>
        <v>307762.24617205339</v>
      </c>
      <c r="AN17" s="39">
        <f t="shared" ca="1" si="27"/>
        <v>1943.3641148917281</v>
      </c>
      <c r="AO17" s="39">
        <f t="shared" ca="1" si="28"/>
        <v>1665.7406699071955</v>
      </c>
      <c r="AP17" s="40">
        <f t="shared" ca="1" si="29"/>
        <v>311371.35095685231</v>
      </c>
      <c r="AR17" s="39">
        <f t="shared" ca="1" si="30"/>
        <v>0</v>
      </c>
      <c r="AS17" s="39">
        <f t="shared" ca="1" si="31"/>
        <v>0</v>
      </c>
      <c r="AT17" s="39">
        <f t="shared" ca="1" si="32"/>
        <v>0</v>
      </c>
      <c r="AU17" s="40">
        <f t="shared" ca="1" si="33"/>
        <v>0</v>
      </c>
      <c r="AV17" s="40"/>
      <c r="AW17" s="51">
        <f t="shared" ca="1" si="34"/>
        <v>311371.35095685231</v>
      </c>
      <c r="AY17" s="67"/>
    </row>
    <row r="18" spans="1:51">
      <c r="A18" s="88">
        <f t="shared" si="6"/>
        <v>37196</v>
      </c>
      <c r="B18" s="139">
        <f>Inputs!C13</f>
        <v>3704</v>
      </c>
      <c r="C18" s="66"/>
      <c r="D18" s="82">
        <f t="shared" si="7"/>
        <v>3704</v>
      </c>
      <c r="E18" s="35">
        <f t="shared" si="8"/>
        <v>111120</v>
      </c>
      <c r="F18" s="35">
        <f t="shared" ca="1" si="9"/>
        <v>107014.21692053728</v>
      </c>
      <c r="G18" s="83">
        <f ca="1">VLOOKUP($A18,[1]!Table,MATCH(G$4,[1]!Curves,0))</f>
        <v>5.6680000000000001</v>
      </c>
      <c r="H18" s="142">
        <f ca="1">Inputs!G13</f>
        <v>5.6680000000000001</v>
      </c>
      <c r="I18" s="140">
        <f>Inputs!D13</f>
        <v>2.8309000000000002</v>
      </c>
      <c r="J18" s="83">
        <f ca="1">VLOOKUP($A18,[1]!Table,MATCH(J$4,[1]!Curves,0))</f>
        <v>0.02</v>
      </c>
      <c r="K18" s="142">
        <f ca="1">Inputs!H13</f>
        <v>0.02</v>
      </c>
      <c r="L18" s="141">
        <f>Inputs!E13</f>
        <v>0</v>
      </c>
      <c r="M18" s="83">
        <f ca="1">VLOOKUP($A18,[1]!Table,MATCH(M$4,[1]!Curves,0))</f>
        <v>0.02</v>
      </c>
      <c r="N18" s="142">
        <f ca="1">Inputs!I13</f>
        <v>0.02</v>
      </c>
      <c r="O18" s="141">
        <f>Inputs!F13</f>
        <v>0</v>
      </c>
      <c r="P18" s="7"/>
      <c r="Q18" s="69">
        <f t="shared" ca="1" si="4"/>
        <v>5.7080000000000002</v>
      </c>
      <c r="R18" s="69">
        <f t="shared" ca="1" si="4"/>
        <v>5.7080000000000002</v>
      </c>
      <c r="S18" s="69">
        <f t="shared" si="10"/>
        <v>2.8309000000000002</v>
      </c>
      <c r="T18" s="7"/>
      <c r="U18" s="5">
        <f t="shared" si="11"/>
        <v>30</v>
      </c>
      <c r="V18" s="44">
        <f t="shared" si="12"/>
        <v>37196</v>
      </c>
      <c r="W18" s="5">
        <f t="shared" ca="1" si="13"/>
        <v>266</v>
      </c>
      <c r="X18" s="54">
        <f ca="1">VLOOKUP($A18,[1]!Table,MATCH(X$4,[1]!Curves,0))</f>
        <v>5.2370541278151002E-2</v>
      </c>
      <c r="Y18" s="46">
        <f t="shared" ca="1" si="14"/>
        <v>0.96305090821217854</v>
      </c>
      <c r="Z18" s="5">
        <f t="shared" si="15"/>
        <v>1</v>
      </c>
      <c r="AA18" s="5">
        <f t="shared" si="16"/>
        <v>30</v>
      </c>
      <c r="AC18" s="39">
        <f t="shared" ca="1" si="17"/>
        <v>606556.58150560525</v>
      </c>
      <c r="AD18" s="39">
        <f t="shared" ca="1" si="18"/>
        <v>606556.58150560525</v>
      </c>
      <c r="AE18" s="39">
        <f t="shared" ca="1" si="19"/>
        <v>302946.54668034898</v>
      </c>
      <c r="AF18" s="39">
        <f t="shared" ca="1" si="20"/>
        <v>2140.2843384107455</v>
      </c>
      <c r="AG18" s="39">
        <f t="shared" ca="1" si="21"/>
        <v>2140.2843384107455</v>
      </c>
      <c r="AH18" s="39">
        <f t="shared" ca="1" si="22"/>
        <v>0</v>
      </c>
      <c r="AI18" s="39">
        <f t="shared" ca="1" si="23"/>
        <v>2140.2843384107455</v>
      </c>
      <c r="AJ18" s="39">
        <f t="shared" ca="1" si="24"/>
        <v>2140.2843384107455</v>
      </c>
      <c r="AK18" s="39">
        <f t="shared" ca="1" si="25"/>
        <v>0</v>
      </c>
      <c r="AL18" s="43"/>
      <c r="AM18" s="39">
        <f t="shared" ca="1" si="26"/>
        <v>303610.03482525627</v>
      </c>
      <c r="AN18" s="39">
        <f t="shared" ca="1" si="27"/>
        <v>2140.2843384107455</v>
      </c>
      <c r="AO18" s="39">
        <f t="shared" ca="1" si="28"/>
        <v>2140.2843384107455</v>
      </c>
      <c r="AP18" s="40">
        <f t="shared" ca="1" si="29"/>
        <v>307890.60350207781</v>
      </c>
      <c r="AR18" s="39">
        <f t="shared" ca="1" si="30"/>
        <v>0</v>
      </c>
      <c r="AS18" s="39">
        <f t="shared" ca="1" si="31"/>
        <v>0</v>
      </c>
      <c r="AT18" s="39">
        <f t="shared" ca="1" si="32"/>
        <v>0</v>
      </c>
      <c r="AU18" s="40">
        <f t="shared" ca="1" si="33"/>
        <v>0</v>
      </c>
      <c r="AV18" s="40"/>
      <c r="AW18" s="51">
        <f t="shared" ca="1" si="34"/>
        <v>307890.60350207781</v>
      </c>
      <c r="AY18" s="67"/>
    </row>
    <row r="19" spans="1:51">
      <c r="A19" s="88">
        <f t="shared" si="6"/>
        <v>37226</v>
      </c>
      <c r="B19" s="139">
        <f>Inputs!C14</f>
        <v>4288</v>
      </c>
      <c r="C19" s="66"/>
      <c r="D19" s="82">
        <f t="shared" si="7"/>
        <v>4288</v>
      </c>
      <c r="E19" s="35">
        <f t="shared" si="8"/>
        <v>132928</v>
      </c>
      <c r="F19" s="35">
        <f t="shared" ca="1" si="9"/>
        <v>127499.53430551599</v>
      </c>
      <c r="G19" s="83">
        <f ca="1">VLOOKUP($A19,[1]!Table,MATCH(G$4,[1]!Curves,0))</f>
        <v>5.7629999999999999</v>
      </c>
      <c r="H19" s="142">
        <f ca="1">Inputs!G14</f>
        <v>5.7629999999999999</v>
      </c>
      <c r="I19" s="140">
        <f>Inputs!D14</f>
        <v>2.8637000000000001</v>
      </c>
      <c r="J19" s="83">
        <f ca="1">VLOOKUP($A19,[1]!Table,MATCH(J$4,[1]!Curves,0))</f>
        <v>0.02</v>
      </c>
      <c r="K19" s="142">
        <f ca="1">Inputs!H14</f>
        <v>0.02</v>
      </c>
      <c r="L19" s="141">
        <f>Inputs!E14</f>
        <v>0</v>
      </c>
      <c r="M19" s="83">
        <f ca="1">VLOOKUP($A19,[1]!Table,MATCH(M$4,[1]!Curves,0))</f>
        <v>0.02</v>
      </c>
      <c r="N19" s="142">
        <f ca="1">Inputs!I14</f>
        <v>0.02</v>
      </c>
      <c r="O19" s="141">
        <f>Inputs!F14</f>
        <v>0</v>
      </c>
      <c r="P19" s="7"/>
      <c r="Q19" s="69">
        <f t="shared" ca="1" si="4"/>
        <v>5.8029999999999999</v>
      </c>
      <c r="R19" s="69">
        <f t="shared" ca="1" si="4"/>
        <v>5.8029999999999999</v>
      </c>
      <c r="S19" s="69">
        <f t="shared" si="10"/>
        <v>2.8637000000000001</v>
      </c>
      <c r="T19" s="7"/>
      <c r="U19" s="5">
        <f t="shared" si="11"/>
        <v>31</v>
      </c>
      <c r="V19" s="44">
        <f t="shared" si="12"/>
        <v>37226</v>
      </c>
      <c r="W19" s="5">
        <f t="shared" ca="1" si="13"/>
        <v>296</v>
      </c>
      <c r="X19" s="54">
        <f ca="1">VLOOKUP($A19,[1]!Table,MATCH(X$4,[1]!Curves,0))</f>
        <v>5.2117029919831998E-2</v>
      </c>
      <c r="Y19" s="46">
        <f t="shared" ca="1" si="14"/>
        <v>0.95916236086840989</v>
      </c>
      <c r="Z19" s="5">
        <f t="shared" si="15"/>
        <v>1</v>
      </c>
      <c r="AA19" s="5">
        <f t="shared" si="16"/>
        <v>31</v>
      </c>
      <c r="AC19" s="39">
        <f t="shared" ca="1" si="17"/>
        <v>734779.81620268861</v>
      </c>
      <c r="AD19" s="39">
        <f t="shared" ca="1" si="18"/>
        <v>734779.81620268861</v>
      </c>
      <c r="AE19" s="39">
        <f t="shared" ca="1" si="19"/>
        <v>365120.41639070614</v>
      </c>
      <c r="AF19" s="39">
        <f t="shared" ca="1" si="20"/>
        <v>2549.99068611032</v>
      </c>
      <c r="AG19" s="39">
        <f t="shared" ca="1" si="21"/>
        <v>2549.99068611032</v>
      </c>
      <c r="AH19" s="39">
        <f t="shared" ca="1" si="22"/>
        <v>0</v>
      </c>
      <c r="AI19" s="39">
        <f t="shared" ca="1" si="23"/>
        <v>2549.99068611032</v>
      </c>
      <c r="AJ19" s="39">
        <f t="shared" ca="1" si="24"/>
        <v>2549.99068611032</v>
      </c>
      <c r="AK19" s="39">
        <f t="shared" ca="1" si="25"/>
        <v>0</v>
      </c>
      <c r="AL19" s="43"/>
      <c r="AM19" s="39">
        <f t="shared" ca="1" si="26"/>
        <v>369659.39981198247</v>
      </c>
      <c r="AN19" s="39">
        <f t="shared" ca="1" si="27"/>
        <v>2549.99068611032</v>
      </c>
      <c r="AO19" s="39">
        <f t="shared" ca="1" si="28"/>
        <v>2549.99068611032</v>
      </c>
      <c r="AP19" s="40">
        <f t="shared" ca="1" si="29"/>
        <v>374759.38118420314</v>
      </c>
      <c r="AR19" s="39">
        <f t="shared" ca="1" si="30"/>
        <v>0</v>
      </c>
      <c r="AS19" s="39">
        <f t="shared" ca="1" si="31"/>
        <v>0</v>
      </c>
      <c r="AT19" s="39">
        <f t="shared" ca="1" si="32"/>
        <v>0</v>
      </c>
      <c r="AU19" s="40">
        <f t="shared" ca="1" si="33"/>
        <v>0</v>
      </c>
      <c r="AV19" s="40"/>
      <c r="AW19" s="51">
        <f t="shared" ca="1" si="34"/>
        <v>374759.38118420314</v>
      </c>
      <c r="AY19" s="67"/>
    </row>
    <row r="20" spans="1:51">
      <c r="A20" s="88">
        <f t="shared" si="6"/>
        <v>37257</v>
      </c>
      <c r="B20" s="139">
        <f>Inputs!C15</f>
        <v>4288</v>
      </c>
      <c r="C20" s="66"/>
      <c r="D20" s="82">
        <f t="shared" si="7"/>
        <v>4288</v>
      </c>
      <c r="E20" s="35">
        <f t="shared" si="8"/>
        <v>132928</v>
      </c>
      <c r="F20" s="35">
        <f t="shared" ca="1" si="9"/>
        <v>126959.80108559923</v>
      </c>
      <c r="G20" s="83">
        <f ca="1">VLOOKUP($A20,[1]!Table,MATCH(G$4,[1]!Curves,0))</f>
        <v>5.7680000000000007</v>
      </c>
      <c r="H20" s="142">
        <f ca="1">Inputs!G15</f>
        <v>5.7680000000000007</v>
      </c>
      <c r="I20" s="140">
        <f>Inputs!D15</f>
        <v>3.2706</v>
      </c>
      <c r="J20" s="83">
        <f ca="1">VLOOKUP($A20,[1]!Table,MATCH(J$4,[1]!Curves,0))</f>
        <v>0.02</v>
      </c>
      <c r="K20" s="142">
        <f ca="1">Inputs!H15</f>
        <v>0.02</v>
      </c>
      <c r="L20" s="141">
        <f>Inputs!E15</f>
        <v>0</v>
      </c>
      <c r="M20" s="83">
        <f ca="1">VLOOKUP($A20,[1]!Table,MATCH(M$4,[1]!Curves,0))</f>
        <v>0.02</v>
      </c>
      <c r="N20" s="142">
        <f ca="1">Inputs!I15</f>
        <v>0.02</v>
      </c>
      <c r="O20" s="141">
        <f>Inputs!F15</f>
        <v>0</v>
      </c>
      <c r="P20" s="7"/>
      <c r="Q20" s="69">
        <f t="shared" ca="1" si="4"/>
        <v>5.8080000000000007</v>
      </c>
      <c r="R20" s="69">
        <f t="shared" ca="1" si="4"/>
        <v>5.8080000000000007</v>
      </c>
      <c r="S20" s="69">
        <f t="shared" si="10"/>
        <v>3.2706</v>
      </c>
      <c r="T20" s="7"/>
      <c r="U20" s="5">
        <f t="shared" si="11"/>
        <v>31</v>
      </c>
      <c r="V20" s="44">
        <f t="shared" si="12"/>
        <v>37257</v>
      </c>
      <c r="W20" s="5">
        <f t="shared" ca="1" si="13"/>
        <v>327</v>
      </c>
      <c r="X20" s="54">
        <f ca="1">VLOOKUP($A20,[1]!Table,MATCH(X$4,[1]!Curves,0))</f>
        <v>5.1974354122330001E-2</v>
      </c>
      <c r="Y20" s="46">
        <f t="shared" ca="1" si="14"/>
        <v>0.95510201827755803</v>
      </c>
      <c r="Z20" s="5">
        <f t="shared" si="15"/>
        <v>1</v>
      </c>
      <c r="AA20" s="5">
        <f t="shared" si="16"/>
        <v>31</v>
      </c>
      <c r="AC20" s="39">
        <f t="shared" ca="1" si="17"/>
        <v>732304.13266173645</v>
      </c>
      <c r="AD20" s="39">
        <f t="shared" ca="1" si="18"/>
        <v>732304.13266173645</v>
      </c>
      <c r="AE20" s="39">
        <f t="shared" ca="1" si="19"/>
        <v>415234.72543056082</v>
      </c>
      <c r="AF20" s="39">
        <f t="shared" ca="1" si="20"/>
        <v>2539.1960217119845</v>
      </c>
      <c r="AG20" s="39">
        <f t="shared" ca="1" si="21"/>
        <v>2539.1960217119845</v>
      </c>
      <c r="AH20" s="39">
        <f t="shared" ca="1" si="22"/>
        <v>0</v>
      </c>
      <c r="AI20" s="39">
        <f t="shared" ca="1" si="23"/>
        <v>2539.1960217119845</v>
      </c>
      <c r="AJ20" s="39">
        <f t="shared" ca="1" si="24"/>
        <v>2539.1960217119845</v>
      </c>
      <c r="AK20" s="39">
        <f t="shared" ca="1" si="25"/>
        <v>0</v>
      </c>
      <c r="AL20" s="43"/>
      <c r="AM20" s="39">
        <f t="shared" ca="1" si="26"/>
        <v>317069.40723117563</v>
      </c>
      <c r="AN20" s="39">
        <f t="shared" ca="1" si="27"/>
        <v>2539.1960217119845</v>
      </c>
      <c r="AO20" s="39">
        <f t="shared" ca="1" si="28"/>
        <v>2539.1960217119845</v>
      </c>
      <c r="AP20" s="40">
        <f t="shared" ca="1" si="29"/>
        <v>322147.79927459959</v>
      </c>
      <c r="AR20" s="39">
        <f t="shared" ca="1" si="30"/>
        <v>0</v>
      </c>
      <c r="AS20" s="39">
        <f t="shared" ca="1" si="31"/>
        <v>0</v>
      </c>
      <c r="AT20" s="39">
        <f t="shared" ca="1" si="32"/>
        <v>0</v>
      </c>
      <c r="AU20" s="40">
        <f t="shared" ca="1" si="33"/>
        <v>0</v>
      </c>
      <c r="AV20" s="40"/>
      <c r="AW20" s="51">
        <f t="shared" ca="1" si="34"/>
        <v>322147.79927459959</v>
      </c>
      <c r="AY20" s="67"/>
    </row>
    <row r="21" spans="1:51">
      <c r="A21" s="88">
        <f t="shared" si="6"/>
        <v>37288</v>
      </c>
      <c r="B21" s="139">
        <f>Inputs!C16</f>
        <v>4288</v>
      </c>
      <c r="C21" s="66"/>
      <c r="D21" s="82">
        <f t="shared" si="7"/>
        <v>4288</v>
      </c>
      <c r="E21" s="35">
        <f t="shared" si="8"/>
        <v>120064</v>
      </c>
      <c r="F21" s="35">
        <f t="shared" ca="1" si="9"/>
        <v>114172.61109022415</v>
      </c>
      <c r="G21" s="83">
        <f ca="1">VLOOKUP($A21,[1]!Table,MATCH(G$4,[1]!Curves,0))</f>
        <v>5.548</v>
      </c>
      <c r="H21" s="142">
        <f ca="1">Inputs!G16</f>
        <v>5.548</v>
      </c>
      <c r="I21" s="140">
        <f>Inputs!D16</f>
        <v>3.0684</v>
      </c>
      <c r="J21" s="83">
        <f ca="1">VLOOKUP($A21,[1]!Table,MATCH(J$4,[1]!Curves,0))</f>
        <v>0.02</v>
      </c>
      <c r="K21" s="142">
        <f ca="1">Inputs!H16</f>
        <v>0.02</v>
      </c>
      <c r="L21" s="141">
        <f>Inputs!E16</f>
        <v>0</v>
      </c>
      <c r="M21" s="83">
        <f ca="1">VLOOKUP($A21,[1]!Table,MATCH(M$4,[1]!Curves,0))</f>
        <v>0.02</v>
      </c>
      <c r="N21" s="142">
        <f ca="1">Inputs!I16</f>
        <v>0.02</v>
      </c>
      <c r="O21" s="141">
        <f>Inputs!F16</f>
        <v>0</v>
      </c>
      <c r="P21" s="7"/>
      <c r="Q21" s="69">
        <f t="shared" ca="1" si="4"/>
        <v>5.5880000000000001</v>
      </c>
      <c r="R21" s="69">
        <f t="shared" ca="1" si="4"/>
        <v>5.5880000000000001</v>
      </c>
      <c r="S21" s="69">
        <f t="shared" si="10"/>
        <v>3.0684</v>
      </c>
      <c r="T21" s="7"/>
      <c r="U21" s="5">
        <f t="shared" si="11"/>
        <v>28</v>
      </c>
      <c r="V21" s="44">
        <f t="shared" si="12"/>
        <v>37288</v>
      </c>
      <c r="W21" s="5">
        <f t="shared" ca="1" si="13"/>
        <v>358</v>
      </c>
      <c r="X21" s="54">
        <f ca="1">VLOOKUP($A21,[1]!Table,MATCH(X$4,[1]!Curves,0))</f>
        <v>5.1996843447309003E-2</v>
      </c>
      <c r="Y21" s="46">
        <f t="shared" ca="1" si="14"/>
        <v>0.95093126241191483</v>
      </c>
      <c r="Z21" s="5">
        <f t="shared" si="15"/>
        <v>1</v>
      </c>
      <c r="AA21" s="5">
        <f t="shared" si="16"/>
        <v>28</v>
      </c>
      <c r="AC21" s="39">
        <f t="shared" ca="1" si="17"/>
        <v>633429.64632856357</v>
      </c>
      <c r="AD21" s="39">
        <f t="shared" ca="1" si="18"/>
        <v>633429.64632856357</v>
      </c>
      <c r="AE21" s="39">
        <f t="shared" ca="1" si="19"/>
        <v>350327.23986924376</v>
      </c>
      <c r="AF21" s="39">
        <f t="shared" ca="1" si="20"/>
        <v>2283.4522218044831</v>
      </c>
      <c r="AG21" s="39">
        <f t="shared" ca="1" si="21"/>
        <v>2283.4522218044831</v>
      </c>
      <c r="AH21" s="39">
        <f t="shared" ca="1" si="22"/>
        <v>0</v>
      </c>
      <c r="AI21" s="39">
        <f t="shared" ca="1" si="23"/>
        <v>2283.4522218044831</v>
      </c>
      <c r="AJ21" s="39">
        <f t="shared" ca="1" si="24"/>
        <v>2283.4522218044831</v>
      </c>
      <c r="AK21" s="39">
        <f t="shared" ca="1" si="25"/>
        <v>0</v>
      </c>
      <c r="AL21" s="43"/>
      <c r="AM21" s="39">
        <f t="shared" ca="1" si="26"/>
        <v>283102.40645931981</v>
      </c>
      <c r="AN21" s="39">
        <f t="shared" ca="1" si="27"/>
        <v>2283.4522218044831</v>
      </c>
      <c r="AO21" s="39">
        <f t="shared" ca="1" si="28"/>
        <v>2283.4522218044831</v>
      </c>
      <c r="AP21" s="40">
        <f t="shared" ca="1" si="29"/>
        <v>287669.31090292876</v>
      </c>
      <c r="AR21" s="39">
        <f t="shared" ca="1" si="30"/>
        <v>0</v>
      </c>
      <c r="AS21" s="39">
        <f t="shared" ca="1" si="31"/>
        <v>0</v>
      </c>
      <c r="AT21" s="39">
        <f t="shared" ca="1" si="32"/>
        <v>0</v>
      </c>
      <c r="AU21" s="40">
        <f t="shared" ca="1" si="33"/>
        <v>0</v>
      </c>
      <c r="AV21" s="40"/>
      <c r="AW21" s="51">
        <f t="shared" ca="1" si="34"/>
        <v>287669.31090292876</v>
      </c>
      <c r="AY21" s="67"/>
    </row>
    <row r="22" spans="1:51">
      <c r="A22" s="88">
        <f t="shared" si="6"/>
        <v>37316</v>
      </c>
      <c r="B22" s="139">
        <f>Inputs!C17</f>
        <v>3704</v>
      </c>
      <c r="C22" s="66"/>
      <c r="D22" s="82">
        <f t="shared" si="7"/>
        <v>3704</v>
      </c>
      <c r="E22" s="35">
        <f t="shared" si="8"/>
        <v>114824</v>
      </c>
      <c r="F22" s="35">
        <f t="shared" ca="1" si="9"/>
        <v>108758.6238008714</v>
      </c>
      <c r="G22" s="83">
        <f ca="1">VLOOKUP($A22,[1]!Table,MATCH(G$4,[1]!Curves,0))</f>
        <v>5.1829999999999998</v>
      </c>
      <c r="H22" s="142">
        <f ca="1">Inputs!G17</f>
        <v>5.1829999999999998</v>
      </c>
      <c r="I22" s="140">
        <f>Inputs!D17</f>
        <v>2.9279000000000002</v>
      </c>
      <c r="J22" s="83">
        <f ca="1">VLOOKUP($A22,[1]!Table,MATCH(J$4,[1]!Curves,0))</f>
        <v>0.02</v>
      </c>
      <c r="K22" s="142">
        <f ca="1">Inputs!H17</f>
        <v>0.02</v>
      </c>
      <c r="L22" s="141">
        <f>Inputs!E17</f>
        <v>0</v>
      </c>
      <c r="M22" s="83">
        <f ca="1">VLOOKUP($A22,[1]!Table,MATCH(M$4,[1]!Curves,0))</f>
        <v>0.02</v>
      </c>
      <c r="N22" s="142">
        <f ca="1">Inputs!I17</f>
        <v>0.02</v>
      </c>
      <c r="O22" s="141">
        <f>Inputs!F17</f>
        <v>0</v>
      </c>
      <c r="P22" s="7"/>
      <c r="Q22" s="69">
        <f t="shared" ca="1" si="4"/>
        <v>5.2229999999999999</v>
      </c>
      <c r="R22" s="69">
        <f t="shared" ca="1" si="4"/>
        <v>5.2229999999999999</v>
      </c>
      <c r="S22" s="69">
        <f t="shared" si="10"/>
        <v>2.9279000000000002</v>
      </c>
      <c r="T22" s="7"/>
      <c r="U22" s="5">
        <f t="shared" si="11"/>
        <v>31</v>
      </c>
      <c r="V22" s="44">
        <f t="shared" si="12"/>
        <v>37316</v>
      </c>
      <c r="W22" s="5">
        <f t="shared" ca="1" si="13"/>
        <v>386</v>
      </c>
      <c r="X22" s="54">
        <f ca="1">VLOOKUP($A22,[1]!Table,MATCH(X$4,[1]!Curves,0))</f>
        <v>5.2017156386145999E-2</v>
      </c>
      <c r="Y22" s="46">
        <f t="shared" ca="1" si="14"/>
        <v>0.94717675573809834</v>
      </c>
      <c r="Z22" s="5">
        <f t="shared" si="15"/>
        <v>1</v>
      </c>
      <c r="AA22" s="5">
        <f t="shared" si="16"/>
        <v>31</v>
      </c>
      <c r="AC22" s="39">
        <f t="shared" ca="1" si="17"/>
        <v>563695.9471599164</v>
      </c>
      <c r="AD22" s="39">
        <f t="shared" ca="1" si="18"/>
        <v>563695.9471599164</v>
      </c>
      <c r="AE22" s="39">
        <f t="shared" ca="1" si="19"/>
        <v>318434.37462657137</v>
      </c>
      <c r="AF22" s="39">
        <f t="shared" ca="1" si="20"/>
        <v>2175.1724760174279</v>
      </c>
      <c r="AG22" s="39">
        <f t="shared" ca="1" si="21"/>
        <v>2175.1724760174279</v>
      </c>
      <c r="AH22" s="39">
        <f t="shared" ca="1" si="22"/>
        <v>0</v>
      </c>
      <c r="AI22" s="39">
        <f t="shared" ca="1" si="23"/>
        <v>2175.1724760174279</v>
      </c>
      <c r="AJ22" s="39">
        <f t="shared" ca="1" si="24"/>
        <v>2175.1724760174279</v>
      </c>
      <c r="AK22" s="39">
        <f t="shared" ca="1" si="25"/>
        <v>0</v>
      </c>
      <c r="AL22" s="43"/>
      <c r="AM22" s="39">
        <f t="shared" ca="1" si="26"/>
        <v>245261.57253334502</v>
      </c>
      <c r="AN22" s="39">
        <f t="shared" ca="1" si="27"/>
        <v>2175.1724760174279</v>
      </c>
      <c r="AO22" s="39">
        <f t="shared" ca="1" si="28"/>
        <v>2175.1724760174279</v>
      </c>
      <c r="AP22" s="40">
        <f t="shared" ca="1" si="29"/>
        <v>249611.9174853799</v>
      </c>
      <c r="AR22" s="39">
        <f t="shared" ca="1" si="30"/>
        <v>0</v>
      </c>
      <c r="AS22" s="39">
        <f t="shared" ca="1" si="31"/>
        <v>0</v>
      </c>
      <c r="AT22" s="39">
        <f t="shared" ca="1" si="32"/>
        <v>0</v>
      </c>
      <c r="AU22" s="40">
        <f t="shared" ca="1" si="33"/>
        <v>0</v>
      </c>
      <c r="AV22" s="40"/>
      <c r="AW22" s="51">
        <f t="shared" ca="1" si="34"/>
        <v>249611.9174853799</v>
      </c>
      <c r="AY22" s="67"/>
    </row>
    <row r="23" spans="1:51">
      <c r="A23" s="88">
        <f t="shared" si="6"/>
        <v>37347</v>
      </c>
      <c r="B23" s="139">
        <f>Inputs!C18</f>
        <v>3704</v>
      </c>
      <c r="C23" s="66"/>
      <c r="D23" s="82">
        <f t="shared" si="7"/>
        <v>3704</v>
      </c>
      <c r="E23" s="35">
        <f t="shared" si="8"/>
        <v>111120</v>
      </c>
      <c r="F23" s="35">
        <f t="shared" ca="1" si="9"/>
        <v>104788.01494398202</v>
      </c>
      <c r="G23" s="83">
        <f ca="1">VLOOKUP($A23,[1]!Table,MATCH(G$4,[1]!Curves,0))</f>
        <v>4.633</v>
      </c>
      <c r="H23" s="142">
        <f ca="1">Inputs!G18</f>
        <v>4.633</v>
      </c>
      <c r="I23" s="140">
        <f>Inputs!D18</f>
        <v>3.0733000000000001</v>
      </c>
      <c r="J23" s="83">
        <f ca="1">VLOOKUP($A23,[1]!Table,MATCH(J$4,[1]!Curves,0))</f>
        <v>1.2500000000000001E-2</v>
      </c>
      <c r="K23" s="142">
        <f ca="1">Inputs!H18</f>
        <v>1.2500000000000001E-2</v>
      </c>
      <c r="L23" s="141">
        <f>Inputs!E18</f>
        <v>0</v>
      </c>
      <c r="M23" s="83">
        <f ca="1">VLOOKUP($A23,[1]!Table,MATCH(M$4,[1]!Curves,0))</f>
        <v>1.4999999999999999E-2</v>
      </c>
      <c r="N23" s="142">
        <f ca="1">Inputs!I18</f>
        <v>1.4999999999999999E-2</v>
      </c>
      <c r="O23" s="141">
        <f>Inputs!F18</f>
        <v>0</v>
      </c>
      <c r="P23" s="7"/>
      <c r="Q23" s="69">
        <f t="shared" ca="1" si="4"/>
        <v>4.6604999999999999</v>
      </c>
      <c r="R23" s="69">
        <f t="shared" ca="1" si="4"/>
        <v>4.6604999999999999</v>
      </c>
      <c r="S23" s="69">
        <f t="shared" si="10"/>
        <v>3.0733000000000001</v>
      </c>
      <c r="T23" s="7"/>
      <c r="U23" s="5">
        <f t="shared" si="11"/>
        <v>30</v>
      </c>
      <c r="V23" s="44">
        <f t="shared" si="12"/>
        <v>37347</v>
      </c>
      <c r="W23" s="5">
        <f t="shared" ca="1" si="13"/>
        <v>417</v>
      </c>
      <c r="X23" s="54">
        <f ca="1">VLOOKUP($A23,[1]!Table,MATCH(X$4,[1]!Curves,0))</f>
        <v>5.2056072680355003E-2</v>
      </c>
      <c r="Y23" s="46">
        <f t="shared" ca="1" si="14"/>
        <v>0.94301669316038539</v>
      </c>
      <c r="Z23" s="5">
        <f t="shared" si="15"/>
        <v>1</v>
      </c>
      <c r="AA23" s="5">
        <f t="shared" si="16"/>
        <v>30</v>
      </c>
      <c r="AC23" s="39">
        <f t="shared" ca="1" si="17"/>
        <v>485482.87323546869</v>
      </c>
      <c r="AD23" s="39">
        <f t="shared" ca="1" si="18"/>
        <v>485482.87323546869</v>
      </c>
      <c r="AE23" s="39">
        <f t="shared" ca="1" si="19"/>
        <v>322045.00632733997</v>
      </c>
      <c r="AF23" s="39">
        <f t="shared" ca="1" si="20"/>
        <v>1309.8501867997754</v>
      </c>
      <c r="AG23" s="39">
        <f t="shared" ca="1" si="21"/>
        <v>1309.8501867997754</v>
      </c>
      <c r="AH23" s="39">
        <f t="shared" ca="1" si="22"/>
        <v>0</v>
      </c>
      <c r="AI23" s="39">
        <f t="shared" ca="1" si="23"/>
        <v>1571.8202241597303</v>
      </c>
      <c r="AJ23" s="39">
        <f t="shared" ca="1" si="24"/>
        <v>1571.8202241597303</v>
      </c>
      <c r="AK23" s="39">
        <f t="shared" ca="1" si="25"/>
        <v>0</v>
      </c>
      <c r="AL23" s="43"/>
      <c r="AM23" s="39">
        <f t="shared" ca="1" si="26"/>
        <v>163437.86690812872</v>
      </c>
      <c r="AN23" s="39">
        <f t="shared" ca="1" si="27"/>
        <v>1309.8501867997754</v>
      </c>
      <c r="AO23" s="39">
        <f t="shared" ca="1" si="28"/>
        <v>1571.8202241597303</v>
      </c>
      <c r="AP23" s="40">
        <f t="shared" ca="1" si="29"/>
        <v>166319.53731908821</v>
      </c>
      <c r="AR23" s="39">
        <f t="shared" ca="1" si="30"/>
        <v>0</v>
      </c>
      <c r="AS23" s="39">
        <f t="shared" ca="1" si="31"/>
        <v>0</v>
      </c>
      <c r="AT23" s="39">
        <f t="shared" ca="1" si="32"/>
        <v>0</v>
      </c>
      <c r="AU23" s="40">
        <f t="shared" ca="1" si="33"/>
        <v>0</v>
      </c>
      <c r="AV23" s="40"/>
      <c r="AW23" s="51">
        <f t="shared" ca="1" si="34"/>
        <v>166319.53731908821</v>
      </c>
      <c r="AY23" s="67"/>
    </row>
    <row r="24" spans="1:51">
      <c r="A24" s="88">
        <f t="shared" si="6"/>
        <v>37377</v>
      </c>
      <c r="B24" s="139">
        <f>Inputs!C19</f>
        <v>3704</v>
      </c>
      <c r="C24" s="66"/>
      <c r="D24" s="82">
        <f t="shared" si="7"/>
        <v>3704</v>
      </c>
      <c r="E24" s="35">
        <f t="shared" si="8"/>
        <v>114824</v>
      </c>
      <c r="F24" s="35">
        <f t="shared" ca="1" si="9"/>
        <v>107817.57132209137</v>
      </c>
      <c r="G24" s="83">
        <f ca="1">VLOOKUP($A24,[1]!Table,MATCH(G$4,[1]!Curves,0))</f>
        <v>4.4880000000000004</v>
      </c>
      <c r="H24" s="142">
        <f ca="1">Inputs!G19</f>
        <v>4.4880000000000004</v>
      </c>
      <c r="I24" s="140">
        <f>Inputs!D19</f>
        <v>3.0979000000000001</v>
      </c>
      <c r="J24" s="83">
        <f ca="1">VLOOKUP($A24,[1]!Table,MATCH(J$4,[1]!Curves,0))</f>
        <v>1.2500000000000001E-2</v>
      </c>
      <c r="K24" s="142">
        <f ca="1">Inputs!H19</f>
        <v>1.2500000000000001E-2</v>
      </c>
      <c r="L24" s="141">
        <f>Inputs!E19</f>
        <v>0</v>
      </c>
      <c r="M24" s="83">
        <f ca="1">VLOOKUP($A24,[1]!Table,MATCH(M$4,[1]!Curves,0))</f>
        <v>1.4999999999999999E-2</v>
      </c>
      <c r="N24" s="142">
        <f ca="1">Inputs!I19</f>
        <v>1.4999999999999999E-2</v>
      </c>
      <c r="O24" s="141">
        <f>Inputs!F19</f>
        <v>0</v>
      </c>
      <c r="P24" s="7"/>
      <c r="Q24" s="69">
        <f t="shared" ca="1" si="4"/>
        <v>4.5155000000000003</v>
      </c>
      <c r="R24" s="69">
        <f t="shared" ca="1" si="4"/>
        <v>4.5155000000000003</v>
      </c>
      <c r="S24" s="69">
        <f t="shared" si="10"/>
        <v>3.0979000000000001</v>
      </c>
      <c r="T24" s="7"/>
      <c r="U24" s="5">
        <f t="shared" si="11"/>
        <v>31</v>
      </c>
      <c r="V24" s="44">
        <f t="shared" si="12"/>
        <v>37377</v>
      </c>
      <c r="W24" s="5">
        <f t="shared" ca="1" si="13"/>
        <v>447</v>
      </c>
      <c r="X24" s="54">
        <f ca="1">VLOOKUP($A24,[1]!Table,MATCH(X$4,[1]!Curves,0))</f>
        <v>5.2112769927482004E-2</v>
      </c>
      <c r="Y24" s="46">
        <f t="shared" ca="1" si="14"/>
        <v>0.93898114786187015</v>
      </c>
      <c r="Z24" s="5">
        <f t="shared" si="15"/>
        <v>1</v>
      </c>
      <c r="AA24" s="5">
        <f t="shared" si="16"/>
        <v>31</v>
      </c>
      <c r="AC24" s="39">
        <f t="shared" ca="1" si="17"/>
        <v>483885.26009354612</v>
      </c>
      <c r="AD24" s="39">
        <f t="shared" ca="1" si="18"/>
        <v>483885.26009354612</v>
      </c>
      <c r="AE24" s="39">
        <f t="shared" ca="1" si="19"/>
        <v>334008.05419870687</v>
      </c>
      <c r="AF24" s="39">
        <f t="shared" ca="1" si="20"/>
        <v>1347.7196415261424</v>
      </c>
      <c r="AG24" s="39">
        <f t="shared" ca="1" si="21"/>
        <v>1347.7196415261424</v>
      </c>
      <c r="AH24" s="39">
        <f t="shared" ca="1" si="22"/>
        <v>0</v>
      </c>
      <c r="AI24" s="39">
        <f t="shared" ca="1" si="23"/>
        <v>1617.2635698313707</v>
      </c>
      <c r="AJ24" s="39">
        <f t="shared" ca="1" si="24"/>
        <v>1617.2635698313707</v>
      </c>
      <c r="AK24" s="39">
        <f t="shared" ca="1" si="25"/>
        <v>0</v>
      </c>
      <c r="AL24" s="43"/>
      <c r="AM24" s="39">
        <f t="shared" ca="1" si="26"/>
        <v>149877.20589483925</v>
      </c>
      <c r="AN24" s="39">
        <f t="shared" ca="1" si="27"/>
        <v>1347.7196415261424</v>
      </c>
      <c r="AO24" s="39">
        <f t="shared" ca="1" si="28"/>
        <v>1617.2635698313707</v>
      </c>
      <c r="AP24" s="40">
        <f t="shared" ca="1" si="29"/>
        <v>152842.18910619678</v>
      </c>
      <c r="AR24" s="39">
        <f t="shared" ca="1" si="30"/>
        <v>0</v>
      </c>
      <c r="AS24" s="39">
        <f t="shared" ca="1" si="31"/>
        <v>0</v>
      </c>
      <c r="AT24" s="39">
        <f t="shared" ca="1" si="32"/>
        <v>0</v>
      </c>
      <c r="AU24" s="40">
        <f t="shared" ca="1" si="33"/>
        <v>0</v>
      </c>
      <c r="AV24" s="40"/>
      <c r="AW24" s="51">
        <f t="shared" ca="1" si="34"/>
        <v>152842.18910619678</v>
      </c>
      <c r="AY24" s="67"/>
    </row>
    <row r="25" spans="1:51">
      <c r="A25" s="88">
        <f t="shared" si="6"/>
        <v>37408</v>
      </c>
      <c r="B25" s="139">
        <f>Inputs!C20</f>
        <v>3704</v>
      </c>
      <c r="C25" s="66"/>
      <c r="D25" s="82">
        <f t="shared" si="7"/>
        <v>3704</v>
      </c>
      <c r="E25" s="35">
        <f t="shared" si="8"/>
        <v>111120</v>
      </c>
      <c r="F25" s="35">
        <f t="shared" ca="1" si="9"/>
        <v>103877.23324382554</v>
      </c>
      <c r="G25" s="83">
        <f ca="1">VLOOKUP($A25,[1]!Table,MATCH(G$4,[1]!Curves,0))</f>
        <v>4.4780000000000006</v>
      </c>
      <c r="H25" s="142">
        <f ca="1">Inputs!G20</f>
        <v>4.4780000000000006</v>
      </c>
      <c r="I25" s="140">
        <f>Inputs!D20</f>
        <v>3.0272000000000001</v>
      </c>
      <c r="J25" s="83">
        <f ca="1">VLOOKUP($A25,[1]!Table,MATCH(J$4,[1]!Curves,0))</f>
        <v>1.2500000000000001E-2</v>
      </c>
      <c r="K25" s="142">
        <f ca="1">Inputs!H20</f>
        <v>1.2500000000000001E-2</v>
      </c>
      <c r="L25" s="141">
        <f>Inputs!E20</f>
        <v>0</v>
      </c>
      <c r="M25" s="83">
        <f ca="1">VLOOKUP($A25,[1]!Table,MATCH(M$4,[1]!Curves,0))</f>
        <v>1.4999999999999999E-2</v>
      </c>
      <c r="N25" s="142">
        <f ca="1">Inputs!I20</f>
        <v>1.4999999999999999E-2</v>
      </c>
      <c r="O25" s="141">
        <f>Inputs!F20</f>
        <v>0</v>
      </c>
      <c r="P25" s="7"/>
      <c r="Q25" s="69">
        <f t="shared" ca="1" si="4"/>
        <v>4.5055000000000005</v>
      </c>
      <c r="R25" s="69">
        <f t="shared" ca="1" si="4"/>
        <v>4.5055000000000005</v>
      </c>
      <c r="S25" s="69">
        <f t="shared" si="10"/>
        <v>3.0272000000000001</v>
      </c>
      <c r="T25" s="7"/>
      <c r="U25" s="5">
        <f t="shared" si="11"/>
        <v>30</v>
      </c>
      <c r="V25" s="44">
        <f t="shared" si="12"/>
        <v>37408</v>
      </c>
      <c r="W25" s="5">
        <f t="shared" ca="1" si="13"/>
        <v>478</v>
      </c>
      <c r="X25" s="54">
        <f ca="1">VLOOKUP($A25,[1]!Table,MATCH(X$4,[1]!Curves,0))</f>
        <v>5.2171357083972997E-2</v>
      </c>
      <c r="Y25" s="46">
        <f t="shared" ca="1" si="14"/>
        <v>0.93482031356934436</v>
      </c>
      <c r="Z25" s="5">
        <f t="shared" si="15"/>
        <v>1</v>
      </c>
      <c r="AA25" s="5">
        <f t="shared" si="16"/>
        <v>30</v>
      </c>
      <c r="AC25" s="39">
        <f t="shared" ca="1" si="17"/>
        <v>465162.25046585081</v>
      </c>
      <c r="AD25" s="39">
        <f t="shared" ca="1" si="18"/>
        <v>465162.25046585081</v>
      </c>
      <c r="AE25" s="39">
        <f t="shared" ca="1" si="19"/>
        <v>314457.16047570866</v>
      </c>
      <c r="AF25" s="39">
        <f t="shared" ca="1" si="20"/>
        <v>1298.4654155478192</v>
      </c>
      <c r="AG25" s="39">
        <f t="shared" ca="1" si="21"/>
        <v>1298.4654155478192</v>
      </c>
      <c r="AH25" s="39">
        <f t="shared" ca="1" si="22"/>
        <v>0</v>
      </c>
      <c r="AI25" s="39">
        <f t="shared" ca="1" si="23"/>
        <v>1558.158498657383</v>
      </c>
      <c r="AJ25" s="39">
        <f t="shared" ca="1" si="24"/>
        <v>1558.158498657383</v>
      </c>
      <c r="AK25" s="39">
        <f t="shared" ca="1" si="25"/>
        <v>0</v>
      </c>
      <c r="AL25" s="43"/>
      <c r="AM25" s="39">
        <f t="shared" ca="1" si="26"/>
        <v>150705.08999014215</v>
      </c>
      <c r="AN25" s="39">
        <f t="shared" ca="1" si="27"/>
        <v>1298.4654155478192</v>
      </c>
      <c r="AO25" s="39">
        <f t="shared" ca="1" si="28"/>
        <v>1558.158498657383</v>
      </c>
      <c r="AP25" s="40">
        <f t="shared" ca="1" si="29"/>
        <v>153561.71390434733</v>
      </c>
      <c r="AR25" s="39">
        <f t="shared" ca="1" si="30"/>
        <v>0</v>
      </c>
      <c r="AS25" s="39">
        <f t="shared" ca="1" si="31"/>
        <v>0</v>
      </c>
      <c r="AT25" s="39">
        <f t="shared" ca="1" si="32"/>
        <v>0</v>
      </c>
      <c r="AU25" s="40">
        <f t="shared" ca="1" si="33"/>
        <v>0</v>
      </c>
      <c r="AV25" s="40"/>
      <c r="AW25" s="51">
        <f t="shared" ca="1" si="34"/>
        <v>153561.71390434733</v>
      </c>
      <c r="AY25" s="67"/>
    </row>
    <row r="26" spans="1:51">
      <c r="A26" s="88">
        <f t="shared" si="6"/>
        <v>37438</v>
      </c>
      <c r="B26" s="139">
        <f>Inputs!C21</f>
        <v>3704</v>
      </c>
      <c r="C26" s="66"/>
      <c r="D26" s="82">
        <f t="shared" si="7"/>
        <v>3704</v>
      </c>
      <c r="E26" s="35">
        <f t="shared" si="8"/>
        <v>114824</v>
      </c>
      <c r="F26" s="35">
        <f t="shared" ca="1" si="9"/>
        <v>106874.59470545236</v>
      </c>
      <c r="G26" s="83">
        <f ca="1">VLOOKUP($A26,[1]!Table,MATCH(G$4,[1]!Curves,0))</f>
        <v>4.4880000000000004</v>
      </c>
      <c r="H26" s="142">
        <f ca="1">Inputs!G21</f>
        <v>4.4880000000000004</v>
      </c>
      <c r="I26" s="140">
        <f>Inputs!D21</f>
        <v>2.9666999999999999</v>
      </c>
      <c r="J26" s="83">
        <f ca="1">VLOOKUP($A26,[1]!Table,MATCH(J$4,[1]!Curves,0))</f>
        <v>1.2500000000000001E-2</v>
      </c>
      <c r="K26" s="142">
        <f ca="1">Inputs!H21</f>
        <v>1.2500000000000001E-2</v>
      </c>
      <c r="L26" s="141">
        <f>Inputs!E21</f>
        <v>0</v>
      </c>
      <c r="M26" s="83">
        <f ca="1">VLOOKUP($A26,[1]!Table,MATCH(M$4,[1]!Curves,0))</f>
        <v>1.4999999999999999E-2</v>
      </c>
      <c r="N26" s="142">
        <f ca="1">Inputs!I21</f>
        <v>1.4999999999999999E-2</v>
      </c>
      <c r="O26" s="141">
        <f>Inputs!F21</f>
        <v>0</v>
      </c>
      <c r="P26" s="7"/>
      <c r="Q26" s="69">
        <f t="shared" ref="Q26:Q89" ca="1" si="35">M26+J26+G26</f>
        <v>4.5155000000000003</v>
      </c>
      <c r="R26" s="69">
        <f t="shared" ref="R26:R89" ca="1" si="36">N26+K26+H26</f>
        <v>4.5155000000000003</v>
      </c>
      <c r="S26" s="69">
        <f t="shared" si="10"/>
        <v>2.9666999999999999</v>
      </c>
      <c r="T26" s="7"/>
      <c r="U26" s="5">
        <f t="shared" si="11"/>
        <v>31</v>
      </c>
      <c r="V26" s="44">
        <f t="shared" si="12"/>
        <v>37438</v>
      </c>
      <c r="W26" s="5">
        <f t="shared" ca="1" si="13"/>
        <v>508</v>
      </c>
      <c r="X26" s="54">
        <f ca="1">VLOOKUP($A26,[1]!Table,MATCH(X$4,[1]!Curves,0))</f>
        <v>5.2254912971558001E-2</v>
      </c>
      <c r="Y26" s="46">
        <f t="shared" ca="1" si="14"/>
        <v>0.93076878270616203</v>
      </c>
      <c r="Z26" s="5">
        <f t="shared" si="15"/>
        <v>1</v>
      </c>
      <c r="AA26" s="5">
        <f t="shared" si="16"/>
        <v>31</v>
      </c>
      <c r="AC26" s="39">
        <f t="shared" ca="1" si="17"/>
        <v>479653.18103807024</v>
      </c>
      <c r="AD26" s="39">
        <f t="shared" ca="1" si="18"/>
        <v>479653.18103807024</v>
      </c>
      <c r="AE26" s="39">
        <f t="shared" ca="1" si="19"/>
        <v>317064.86011266551</v>
      </c>
      <c r="AF26" s="39">
        <f t="shared" ca="1" si="20"/>
        <v>1335.9324338181545</v>
      </c>
      <c r="AG26" s="39">
        <f t="shared" ca="1" si="21"/>
        <v>1335.9324338181545</v>
      </c>
      <c r="AH26" s="39">
        <f t="shared" ca="1" si="22"/>
        <v>0</v>
      </c>
      <c r="AI26" s="39">
        <f t="shared" ca="1" si="23"/>
        <v>1603.1189205817852</v>
      </c>
      <c r="AJ26" s="39">
        <f t="shared" ca="1" si="24"/>
        <v>1603.1189205817852</v>
      </c>
      <c r="AK26" s="39">
        <f t="shared" ca="1" si="25"/>
        <v>0</v>
      </c>
      <c r="AL26" s="43"/>
      <c r="AM26" s="39">
        <f t="shared" ca="1" si="26"/>
        <v>162588.32092540473</v>
      </c>
      <c r="AN26" s="39">
        <f t="shared" ca="1" si="27"/>
        <v>1335.9324338181545</v>
      </c>
      <c r="AO26" s="39">
        <f t="shared" ca="1" si="28"/>
        <v>1603.1189205817852</v>
      </c>
      <c r="AP26" s="40">
        <f t="shared" ca="1" si="29"/>
        <v>165527.37227980467</v>
      </c>
      <c r="AR26" s="39">
        <f t="shared" ca="1" si="30"/>
        <v>0</v>
      </c>
      <c r="AS26" s="39">
        <f t="shared" ca="1" si="31"/>
        <v>0</v>
      </c>
      <c r="AT26" s="39">
        <f t="shared" ca="1" si="32"/>
        <v>0</v>
      </c>
      <c r="AU26" s="40">
        <f t="shared" ca="1" si="33"/>
        <v>0</v>
      </c>
      <c r="AV26" s="40"/>
      <c r="AW26" s="51">
        <f t="shared" ca="1" si="34"/>
        <v>165527.37227980467</v>
      </c>
      <c r="AY26" s="67"/>
    </row>
    <row r="27" spans="1:51">
      <c r="A27" s="88">
        <f t="shared" si="6"/>
        <v>37469</v>
      </c>
      <c r="B27" s="139">
        <f>Inputs!C22</f>
        <v>3704</v>
      </c>
      <c r="C27" s="66"/>
      <c r="D27" s="82">
        <f t="shared" si="7"/>
        <v>3704</v>
      </c>
      <c r="E27" s="35">
        <f t="shared" si="8"/>
        <v>114824</v>
      </c>
      <c r="F27" s="35">
        <f t="shared" ca="1" si="9"/>
        <v>106387.75616211951</v>
      </c>
      <c r="G27" s="83">
        <f ca="1">VLOOKUP($A27,[1]!Table,MATCH(G$4,[1]!Curves,0))</f>
        <v>4.4930000000000003</v>
      </c>
      <c r="H27" s="142">
        <f ca="1">Inputs!G22</f>
        <v>4.4930000000000003</v>
      </c>
      <c r="I27" s="140">
        <f>Inputs!D22</f>
        <v>2.8936999999999999</v>
      </c>
      <c r="J27" s="83">
        <f ca="1">VLOOKUP($A27,[1]!Table,MATCH(J$4,[1]!Curves,0))</f>
        <v>1.2500000000000001E-2</v>
      </c>
      <c r="K27" s="142">
        <f ca="1">Inputs!H22</f>
        <v>1.2500000000000001E-2</v>
      </c>
      <c r="L27" s="141">
        <f>Inputs!E22</f>
        <v>0</v>
      </c>
      <c r="M27" s="83">
        <f ca="1">VLOOKUP($A27,[1]!Table,MATCH(M$4,[1]!Curves,0))</f>
        <v>1.4999999999999999E-2</v>
      </c>
      <c r="N27" s="142">
        <f ca="1">Inputs!I22</f>
        <v>1.4999999999999999E-2</v>
      </c>
      <c r="O27" s="141">
        <f>Inputs!F22</f>
        <v>0</v>
      </c>
      <c r="P27" s="7"/>
      <c r="Q27" s="69">
        <f t="shared" ca="1" si="35"/>
        <v>4.5205000000000002</v>
      </c>
      <c r="R27" s="69">
        <f t="shared" ca="1" si="36"/>
        <v>4.5205000000000002</v>
      </c>
      <c r="S27" s="69">
        <f t="shared" si="10"/>
        <v>2.8936999999999999</v>
      </c>
      <c r="T27" s="7"/>
      <c r="U27" s="5">
        <f t="shared" si="11"/>
        <v>31</v>
      </c>
      <c r="V27" s="44">
        <f t="shared" si="12"/>
        <v>37469</v>
      </c>
      <c r="W27" s="5">
        <f t="shared" ca="1" si="13"/>
        <v>539</v>
      </c>
      <c r="X27" s="54">
        <f ca="1">VLOOKUP($A27,[1]!Table,MATCH(X$4,[1]!Curves,0))</f>
        <v>5.2385320125741999E-2</v>
      </c>
      <c r="Y27" s="46">
        <f t="shared" ca="1" si="14"/>
        <v>0.92652891522782266</v>
      </c>
      <c r="Z27" s="5">
        <f t="shared" si="15"/>
        <v>1</v>
      </c>
      <c r="AA27" s="5">
        <f t="shared" si="16"/>
        <v>31</v>
      </c>
      <c r="AC27" s="39">
        <f t="shared" ca="1" si="17"/>
        <v>478000.188436403</v>
      </c>
      <c r="AD27" s="39">
        <f t="shared" ca="1" si="18"/>
        <v>478000.188436403</v>
      </c>
      <c r="AE27" s="39">
        <f t="shared" ca="1" si="19"/>
        <v>307854.25000632519</v>
      </c>
      <c r="AF27" s="39">
        <f t="shared" ca="1" si="20"/>
        <v>1329.8469520264939</v>
      </c>
      <c r="AG27" s="39">
        <f t="shared" ca="1" si="21"/>
        <v>1329.8469520264939</v>
      </c>
      <c r="AH27" s="39">
        <f t="shared" ca="1" si="22"/>
        <v>0</v>
      </c>
      <c r="AI27" s="39">
        <f t="shared" ca="1" si="23"/>
        <v>1595.8163424317925</v>
      </c>
      <c r="AJ27" s="39">
        <f t="shared" ca="1" si="24"/>
        <v>1595.8163424317925</v>
      </c>
      <c r="AK27" s="39">
        <f t="shared" ca="1" si="25"/>
        <v>0</v>
      </c>
      <c r="AL27" s="43"/>
      <c r="AM27" s="39">
        <f t="shared" ca="1" si="26"/>
        <v>170145.9384300778</v>
      </c>
      <c r="AN27" s="39">
        <f t="shared" ca="1" si="27"/>
        <v>1329.8469520264939</v>
      </c>
      <c r="AO27" s="39">
        <f t="shared" ca="1" si="28"/>
        <v>1595.8163424317925</v>
      </c>
      <c r="AP27" s="40">
        <f t="shared" ca="1" si="29"/>
        <v>173071.6017245361</v>
      </c>
      <c r="AR27" s="39">
        <f t="shared" ca="1" si="30"/>
        <v>0</v>
      </c>
      <c r="AS27" s="39">
        <f t="shared" ca="1" si="31"/>
        <v>0</v>
      </c>
      <c r="AT27" s="39">
        <f t="shared" ca="1" si="32"/>
        <v>0</v>
      </c>
      <c r="AU27" s="40">
        <f t="shared" ca="1" si="33"/>
        <v>0</v>
      </c>
      <c r="AV27" s="40"/>
      <c r="AW27" s="51">
        <f t="shared" ca="1" si="34"/>
        <v>173071.6017245361</v>
      </c>
      <c r="AY27" s="67"/>
    </row>
    <row r="28" spans="1:51">
      <c r="A28" s="88">
        <f t="shared" si="6"/>
        <v>37500</v>
      </c>
      <c r="B28" s="139">
        <f>Inputs!C23</f>
        <v>3704</v>
      </c>
      <c r="C28" s="66"/>
      <c r="D28" s="82">
        <f t="shared" si="7"/>
        <v>3704</v>
      </c>
      <c r="E28" s="35">
        <f t="shared" si="8"/>
        <v>111120</v>
      </c>
      <c r="F28" s="35">
        <f t="shared" ca="1" si="9"/>
        <v>102484.69559105365</v>
      </c>
      <c r="G28" s="83">
        <f ca="1">VLOOKUP($A28,[1]!Table,MATCH(G$4,[1]!Curves,0))</f>
        <v>4.4930000000000003</v>
      </c>
      <c r="H28" s="142">
        <f ca="1">Inputs!G23</f>
        <v>4.4930000000000003</v>
      </c>
      <c r="I28" s="140">
        <f>Inputs!D23</f>
        <v>2.8294999999999999</v>
      </c>
      <c r="J28" s="83">
        <f ca="1">VLOOKUP($A28,[1]!Table,MATCH(J$4,[1]!Curves,0))</f>
        <v>1.2500000000000001E-2</v>
      </c>
      <c r="K28" s="142">
        <f ca="1">Inputs!H23</f>
        <v>1.2500000000000001E-2</v>
      </c>
      <c r="L28" s="141">
        <f>Inputs!E23</f>
        <v>0</v>
      </c>
      <c r="M28" s="83">
        <f ca="1">VLOOKUP($A28,[1]!Table,MATCH(M$4,[1]!Curves,0))</f>
        <v>1.4999999999999999E-2</v>
      </c>
      <c r="N28" s="142">
        <f ca="1">Inputs!I23</f>
        <v>1.4999999999999999E-2</v>
      </c>
      <c r="O28" s="141">
        <f>Inputs!F23</f>
        <v>0</v>
      </c>
      <c r="P28" s="7"/>
      <c r="Q28" s="69">
        <f t="shared" ca="1" si="35"/>
        <v>4.5205000000000002</v>
      </c>
      <c r="R28" s="69">
        <f t="shared" ca="1" si="36"/>
        <v>4.5205000000000002</v>
      </c>
      <c r="S28" s="69">
        <f t="shared" si="10"/>
        <v>2.8294999999999999</v>
      </c>
      <c r="T28" s="7"/>
      <c r="U28" s="5">
        <f t="shared" si="11"/>
        <v>30</v>
      </c>
      <c r="V28" s="44">
        <f t="shared" si="12"/>
        <v>37500</v>
      </c>
      <c r="W28" s="5">
        <f t="shared" ca="1" si="13"/>
        <v>570</v>
      </c>
      <c r="X28" s="54">
        <f ca="1">VLOOKUP($A28,[1]!Table,MATCH(X$4,[1]!Curves,0))</f>
        <v>5.2515727285598002E-2</v>
      </c>
      <c r="Y28" s="46">
        <f t="shared" ca="1" si="14"/>
        <v>0.92228847724130347</v>
      </c>
      <c r="Z28" s="5">
        <f t="shared" si="15"/>
        <v>1</v>
      </c>
      <c r="AA28" s="5">
        <f t="shared" si="16"/>
        <v>30</v>
      </c>
      <c r="AC28" s="39">
        <f t="shared" ca="1" si="17"/>
        <v>460463.7372906041</v>
      </c>
      <c r="AD28" s="39">
        <f t="shared" ca="1" si="18"/>
        <v>460463.7372906041</v>
      </c>
      <c r="AE28" s="39">
        <f t="shared" ca="1" si="19"/>
        <v>289980.44617488631</v>
      </c>
      <c r="AF28" s="39">
        <f t="shared" ca="1" si="20"/>
        <v>1281.0586948881707</v>
      </c>
      <c r="AG28" s="39">
        <f t="shared" ca="1" si="21"/>
        <v>1281.0586948881707</v>
      </c>
      <c r="AH28" s="39">
        <f t="shared" ca="1" si="22"/>
        <v>0</v>
      </c>
      <c r="AI28" s="39">
        <f t="shared" ca="1" si="23"/>
        <v>1537.2704338658048</v>
      </c>
      <c r="AJ28" s="39">
        <f t="shared" ca="1" si="24"/>
        <v>1537.2704338658048</v>
      </c>
      <c r="AK28" s="39">
        <f t="shared" ca="1" si="25"/>
        <v>0</v>
      </c>
      <c r="AL28" s="43"/>
      <c r="AM28" s="39">
        <f t="shared" ca="1" si="26"/>
        <v>170483.29111571779</v>
      </c>
      <c r="AN28" s="39">
        <f t="shared" ca="1" si="27"/>
        <v>1281.0586948881707</v>
      </c>
      <c r="AO28" s="39">
        <f t="shared" ca="1" si="28"/>
        <v>1537.2704338658048</v>
      </c>
      <c r="AP28" s="40">
        <f t="shared" ca="1" si="29"/>
        <v>173301.62024447176</v>
      </c>
      <c r="AR28" s="39">
        <f t="shared" ca="1" si="30"/>
        <v>0</v>
      </c>
      <c r="AS28" s="39">
        <f t="shared" ca="1" si="31"/>
        <v>0</v>
      </c>
      <c r="AT28" s="39">
        <f t="shared" ca="1" si="32"/>
        <v>0</v>
      </c>
      <c r="AU28" s="40">
        <f t="shared" ca="1" si="33"/>
        <v>0</v>
      </c>
      <c r="AV28" s="40"/>
      <c r="AW28" s="51">
        <f t="shared" ca="1" si="34"/>
        <v>173301.62024447176</v>
      </c>
      <c r="AY28" s="67"/>
    </row>
    <row r="29" spans="1:51">
      <c r="A29" s="88">
        <f t="shared" si="6"/>
        <v>37530</v>
      </c>
      <c r="B29" s="139">
        <f>Inputs!C24</f>
        <v>3704</v>
      </c>
      <c r="C29" s="66"/>
      <c r="D29" s="82">
        <f t="shared" si="7"/>
        <v>3704</v>
      </c>
      <c r="E29" s="35">
        <f t="shared" si="8"/>
        <v>114824</v>
      </c>
      <c r="F29" s="35">
        <f t="shared" ca="1" si="9"/>
        <v>105428.22127416023</v>
      </c>
      <c r="G29" s="83">
        <f ca="1">VLOOKUP($A29,[1]!Table,MATCH(G$4,[1]!Curves,0))</f>
        <v>4.4930000000000003</v>
      </c>
      <c r="H29" s="142">
        <f ca="1">Inputs!G24</f>
        <v>4.4930000000000003</v>
      </c>
      <c r="I29" s="140">
        <f>Inputs!D24</f>
        <v>2.8266</v>
      </c>
      <c r="J29" s="83">
        <f ca="1">VLOOKUP($A29,[1]!Table,MATCH(J$4,[1]!Curves,0))</f>
        <v>1.2500000000000001E-2</v>
      </c>
      <c r="K29" s="142">
        <f ca="1">Inputs!H24</f>
        <v>1.2500000000000001E-2</v>
      </c>
      <c r="L29" s="141">
        <f>Inputs!E24</f>
        <v>0</v>
      </c>
      <c r="M29" s="83">
        <f ca="1">VLOOKUP($A29,[1]!Table,MATCH(M$4,[1]!Curves,0))</f>
        <v>1.4999999999999999E-2</v>
      </c>
      <c r="N29" s="142">
        <f ca="1">Inputs!I24</f>
        <v>1.4999999999999999E-2</v>
      </c>
      <c r="O29" s="141">
        <f>Inputs!F24</f>
        <v>0</v>
      </c>
      <c r="P29" s="7"/>
      <c r="Q29" s="69">
        <f t="shared" ca="1" si="35"/>
        <v>4.5205000000000002</v>
      </c>
      <c r="R29" s="69">
        <f t="shared" ca="1" si="36"/>
        <v>4.5205000000000002</v>
      </c>
      <c r="S29" s="69">
        <f t="shared" si="10"/>
        <v>2.8266</v>
      </c>
      <c r="T29" s="7"/>
      <c r="U29" s="5">
        <f t="shared" si="11"/>
        <v>31</v>
      </c>
      <c r="V29" s="44">
        <f t="shared" si="12"/>
        <v>37530</v>
      </c>
      <c r="W29" s="5">
        <f t="shared" ca="1" si="13"/>
        <v>600</v>
      </c>
      <c r="X29" s="54">
        <f ca="1">VLOOKUP($A29,[1]!Table,MATCH(X$4,[1]!Curves,0))</f>
        <v>5.2650172118263006E-2</v>
      </c>
      <c r="Y29" s="46">
        <f t="shared" ca="1" si="14"/>
        <v>0.91817234440674622</v>
      </c>
      <c r="Z29" s="5">
        <f t="shared" si="15"/>
        <v>1</v>
      </c>
      <c r="AA29" s="5">
        <f t="shared" si="16"/>
        <v>31</v>
      </c>
      <c r="AC29" s="39">
        <f t="shared" ca="1" si="17"/>
        <v>473688.99818480195</v>
      </c>
      <c r="AD29" s="39">
        <f t="shared" ca="1" si="18"/>
        <v>473688.99818480195</v>
      </c>
      <c r="AE29" s="39">
        <f t="shared" ca="1" si="19"/>
        <v>298003.41025354131</v>
      </c>
      <c r="AF29" s="39">
        <f t="shared" ca="1" si="20"/>
        <v>1317.852765927003</v>
      </c>
      <c r="AG29" s="39">
        <f t="shared" ca="1" si="21"/>
        <v>1317.852765927003</v>
      </c>
      <c r="AH29" s="39">
        <f t="shared" ca="1" si="22"/>
        <v>0</v>
      </c>
      <c r="AI29" s="39">
        <f t="shared" ca="1" si="23"/>
        <v>1581.4233191124033</v>
      </c>
      <c r="AJ29" s="39">
        <f t="shared" ca="1" si="24"/>
        <v>1581.4233191124033</v>
      </c>
      <c r="AK29" s="39">
        <f t="shared" ca="1" si="25"/>
        <v>0</v>
      </c>
      <c r="AL29" s="43"/>
      <c r="AM29" s="39">
        <f t="shared" ca="1" si="26"/>
        <v>175685.58793126064</v>
      </c>
      <c r="AN29" s="39">
        <f t="shared" ca="1" si="27"/>
        <v>1317.852765927003</v>
      </c>
      <c r="AO29" s="39">
        <f t="shared" ca="1" si="28"/>
        <v>1581.4233191124033</v>
      </c>
      <c r="AP29" s="40">
        <f t="shared" ca="1" si="29"/>
        <v>178584.86401630004</v>
      </c>
      <c r="AR29" s="39">
        <f t="shared" ca="1" si="30"/>
        <v>0</v>
      </c>
      <c r="AS29" s="39">
        <f t="shared" ca="1" si="31"/>
        <v>0</v>
      </c>
      <c r="AT29" s="39">
        <f t="shared" ca="1" si="32"/>
        <v>0</v>
      </c>
      <c r="AU29" s="40">
        <f t="shared" ca="1" si="33"/>
        <v>0</v>
      </c>
      <c r="AV29" s="40"/>
      <c r="AW29" s="51">
        <f t="shared" ca="1" si="34"/>
        <v>178584.86401630004</v>
      </c>
      <c r="AY29" s="67"/>
    </row>
    <row r="30" spans="1:51">
      <c r="A30" s="88">
        <f t="shared" si="6"/>
        <v>37561</v>
      </c>
      <c r="B30" s="139">
        <f>Inputs!C25</f>
        <v>3704</v>
      </c>
      <c r="C30" s="66"/>
      <c r="D30" s="82">
        <f t="shared" si="7"/>
        <v>3704</v>
      </c>
      <c r="E30" s="35">
        <f t="shared" si="8"/>
        <v>111120</v>
      </c>
      <c r="F30" s="35">
        <f t="shared" ca="1" si="9"/>
        <v>101552.51280043846</v>
      </c>
      <c r="G30" s="83">
        <f ca="1">VLOOKUP($A30,[1]!Table,MATCH(G$4,[1]!Curves,0))</f>
        <v>4.6230000000000002</v>
      </c>
      <c r="H30" s="142">
        <f ca="1">Inputs!G25</f>
        <v>4.6230000000000002</v>
      </c>
      <c r="I30" s="140">
        <f>Inputs!D25</f>
        <v>2.8309000000000002</v>
      </c>
      <c r="J30" s="83">
        <f ca="1">VLOOKUP($A30,[1]!Table,MATCH(J$4,[1]!Curves,0))</f>
        <v>0.02</v>
      </c>
      <c r="K30" s="142">
        <f ca="1">Inputs!H25</f>
        <v>0.02</v>
      </c>
      <c r="L30" s="141">
        <f>Inputs!E25</f>
        <v>0</v>
      </c>
      <c r="M30" s="83">
        <f ca="1">VLOOKUP($A30,[1]!Table,MATCH(M$4,[1]!Curves,0))</f>
        <v>1.4999999999999999E-2</v>
      </c>
      <c r="N30" s="142">
        <f ca="1">Inputs!I25</f>
        <v>1.4999999999999999E-2</v>
      </c>
      <c r="O30" s="141">
        <f>Inputs!F25</f>
        <v>0</v>
      </c>
      <c r="P30" s="7"/>
      <c r="Q30" s="69">
        <f t="shared" ca="1" si="35"/>
        <v>4.6580000000000004</v>
      </c>
      <c r="R30" s="69">
        <f t="shared" ca="1" si="36"/>
        <v>4.6580000000000004</v>
      </c>
      <c r="S30" s="69">
        <f t="shared" si="10"/>
        <v>2.8309000000000002</v>
      </c>
      <c r="T30" s="7"/>
      <c r="U30" s="5">
        <f t="shared" si="11"/>
        <v>30</v>
      </c>
      <c r="V30" s="44">
        <f t="shared" si="12"/>
        <v>37561</v>
      </c>
      <c r="W30" s="5">
        <f t="shared" ca="1" si="13"/>
        <v>631</v>
      </c>
      <c r="X30" s="54">
        <f ca="1">VLOOKUP($A30,[1]!Table,MATCH(X$4,[1]!Curves,0))</f>
        <v>5.2800900403111001E-2</v>
      </c>
      <c r="Y30" s="46">
        <f t="shared" ca="1" si="14"/>
        <v>0.91389950324368663</v>
      </c>
      <c r="Z30" s="5">
        <f t="shared" si="15"/>
        <v>1</v>
      </c>
      <c r="AA30" s="5">
        <f t="shared" si="16"/>
        <v>30</v>
      </c>
      <c r="AC30" s="39">
        <f t="shared" ca="1" si="17"/>
        <v>469477.26667642704</v>
      </c>
      <c r="AD30" s="39">
        <f t="shared" ca="1" si="18"/>
        <v>469477.26667642704</v>
      </c>
      <c r="AE30" s="39">
        <f t="shared" ca="1" si="19"/>
        <v>287485.00848676125</v>
      </c>
      <c r="AF30" s="39">
        <f t="shared" ca="1" si="20"/>
        <v>2031.0502560087693</v>
      </c>
      <c r="AG30" s="39">
        <f t="shared" ca="1" si="21"/>
        <v>2031.0502560087693</v>
      </c>
      <c r="AH30" s="39">
        <f t="shared" ca="1" si="22"/>
        <v>0</v>
      </c>
      <c r="AI30" s="39">
        <f t="shared" ca="1" si="23"/>
        <v>1523.2876920065769</v>
      </c>
      <c r="AJ30" s="39">
        <f t="shared" ca="1" si="24"/>
        <v>1523.2876920065769</v>
      </c>
      <c r="AK30" s="39">
        <f t="shared" ca="1" si="25"/>
        <v>0</v>
      </c>
      <c r="AL30" s="43"/>
      <c r="AM30" s="39">
        <f t="shared" ca="1" si="26"/>
        <v>181992.25818966579</v>
      </c>
      <c r="AN30" s="39">
        <f t="shared" ca="1" si="27"/>
        <v>2031.0502560087693</v>
      </c>
      <c r="AO30" s="39">
        <f t="shared" ca="1" si="28"/>
        <v>1523.2876920065769</v>
      </c>
      <c r="AP30" s="40">
        <f t="shared" ca="1" si="29"/>
        <v>185546.59613768116</v>
      </c>
      <c r="AR30" s="39">
        <f t="shared" ca="1" si="30"/>
        <v>0</v>
      </c>
      <c r="AS30" s="39">
        <f t="shared" ca="1" si="31"/>
        <v>0</v>
      </c>
      <c r="AT30" s="39">
        <f t="shared" ca="1" si="32"/>
        <v>0</v>
      </c>
      <c r="AU30" s="40">
        <f t="shared" ca="1" si="33"/>
        <v>0</v>
      </c>
      <c r="AV30" s="40"/>
      <c r="AW30" s="51">
        <f t="shared" ca="1" si="34"/>
        <v>185546.59613768116</v>
      </c>
      <c r="AY30" s="67"/>
    </row>
    <row r="31" spans="1:51">
      <c r="A31" s="88">
        <f t="shared" si="6"/>
        <v>37591</v>
      </c>
      <c r="B31" s="139">
        <f>Inputs!C26</f>
        <v>4288</v>
      </c>
      <c r="C31" s="66"/>
      <c r="D31" s="82">
        <f t="shared" si="7"/>
        <v>4288</v>
      </c>
      <c r="E31" s="35">
        <f t="shared" si="8"/>
        <v>132928</v>
      </c>
      <c r="F31" s="35">
        <f t="shared" ca="1" si="9"/>
        <v>120932.82350541519</v>
      </c>
      <c r="G31" s="83">
        <f ca="1">VLOOKUP($A31,[1]!Table,MATCH(G$4,[1]!Curves,0))</f>
        <v>4.7249999999999996</v>
      </c>
      <c r="H31" s="142">
        <f ca="1">Inputs!G26</f>
        <v>4.7249999999999996</v>
      </c>
      <c r="I31" s="140">
        <f>Inputs!D26</f>
        <v>2.8637000000000001</v>
      </c>
      <c r="J31" s="83">
        <f ca="1">VLOOKUP($A31,[1]!Table,MATCH(J$4,[1]!Curves,0))</f>
        <v>0.02</v>
      </c>
      <c r="K31" s="142">
        <f ca="1">Inputs!H26</f>
        <v>0.02</v>
      </c>
      <c r="L31" s="141">
        <f>Inputs!E26</f>
        <v>0</v>
      </c>
      <c r="M31" s="83">
        <f ca="1">VLOOKUP($A31,[1]!Table,MATCH(M$4,[1]!Curves,0))</f>
        <v>1.4999999999999999E-2</v>
      </c>
      <c r="N31" s="142">
        <f ca="1">Inputs!I26</f>
        <v>1.4999999999999999E-2</v>
      </c>
      <c r="O31" s="141">
        <f>Inputs!F26</f>
        <v>0</v>
      </c>
      <c r="P31" s="7"/>
      <c r="Q31" s="69">
        <f t="shared" ca="1" si="35"/>
        <v>4.76</v>
      </c>
      <c r="R31" s="69">
        <f t="shared" ca="1" si="36"/>
        <v>4.76</v>
      </c>
      <c r="S31" s="69">
        <f t="shared" si="10"/>
        <v>2.8637000000000001</v>
      </c>
      <c r="T31" s="7"/>
      <c r="U31" s="5">
        <f t="shared" si="11"/>
        <v>31</v>
      </c>
      <c r="V31" s="44">
        <f t="shared" si="12"/>
        <v>37591</v>
      </c>
      <c r="W31" s="5">
        <f t="shared" ca="1" si="13"/>
        <v>661</v>
      </c>
      <c r="X31" s="54">
        <f ca="1">VLOOKUP($A31,[1]!Table,MATCH(X$4,[1]!Curves,0))</f>
        <v>5.2946766492433003E-2</v>
      </c>
      <c r="Y31" s="46">
        <f t="shared" ca="1" si="14"/>
        <v>0.90976185232167184</v>
      </c>
      <c r="Z31" s="5">
        <f t="shared" si="15"/>
        <v>1</v>
      </c>
      <c r="AA31" s="5">
        <f t="shared" si="16"/>
        <v>31</v>
      </c>
      <c r="AC31" s="39">
        <f t="shared" ca="1" si="17"/>
        <v>571407.59106308676</v>
      </c>
      <c r="AD31" s="39">
        <f t="shared" ca="1" si="18"/>
        <v>571407.59106308676</v>
      </c>
      <c r="AE31" s="39">
        <f t="shared" ca="1" si="19"/>
        <v>346315.32667245751</v>
      </c>
      <c r="AF31" s="39">
        <f t="shared" ca="1" si="20"/>
        <v>2418.6564701083039</v>
      </c>
      <c r="AG31" s="39">
        <f t="shared" ca="1" si="21"/>
        <v>2418.6564701083039</v>
      </c>
      <c r="AH31" s="39">
        <f t="shared" ca="1" si="22"/>
        <v>0</v>
      </c>
      <c r="AI31" s="39">
        <f t="shared" ca="1" si="23"/>
        <v>1813.9923525812278</v>
      </c>
      <c r="AJ31" s="39">
        <f t="shared" ca="1" si="24"/>
        <v>1813.9923525812278</v>
      </c>
      <c r="AK31" s="39">
        <f t="shared" ca="1" si="25"/>
        <v>0</v>
      </c>
      <c r="AL31" s="43"/>
      <c r="AM31" s="39">
        <f t="shared" ca="1" si="26"/>
        <v>225092.26439062925</v>
      </c>
      <c r="AN31" s="39">
        <f t="shared" ca="1" si="27"/>
        <v>2418.6564701083039</v>
      </c>
      <c r="AO31" s="39">
        <f t="shared" ca="1" si="28"/>
        <v>1813.9923525812278</v>
      </c>
      <c r="AP31" s="40">
        <f t="shared" ca="1" si="29"/>
        <v>229324.9132133188</v>
      </c>
      <c r="AR31" s="39">
        <f t="shared" ca="1" si="30"/>
        <v>0</v>
      </c>
      <c r="AS31" s="39">
        <f t="shared" ca="1" si="31"/>
        <v>0</v>
      </c>
      <c r="AT31" s="39">
        <f t="shared" ca="1" si="32"/>
        <v>0</v>
      </c>
      <c r="AU31" s="40">
        <f t="shared" ca="1" si="33"/>
        <v>0</v>
      </c>
      <c r="AV31" s="40"/>
      <c r="AW31" s="51">
        <f t="shared" ca="1" si="34"/>
        <v>229324.9132133188</v>
      </c>
      <c r="AY31" s="67"/>
    </row>
    <row r="32" spans="1:51">
      <c r="A32" s="88">
        <f t="shared" si="6"/>
        <v>37622</v>
      </c>
      <c r="B32" s="139">
        <f>Inputs!C27</f>
        <v>4288</v>
      </c>
      <c r="C32" s="66"/>
      <c r="D32" s="82">
        <f t="shared" si="7"/>
        <v>4288</v>
      </c>
      <c r="E32" s="35">
        <f t="shared" si="8"/>
        <v>132928</v>
      </c>
      <c r="F32" s="35">
        <f t="shared" ca="1" si="9"/>
        <v>120360.95806817581</v>
      </c>
      <c r="G32" s="83">
        <f ca="1">VLOOKUP($A32,[1]!Table,MATCH(G$4,[1]!Curves,0))</f>
        <v>4.7679999999999998</v>
      </c>
      <c r="H32" s="142">
        <f ca="1">Inputs!G27</f>
        <v>4.7679999999999998</v>
      </c>
      <c r="I32" s="140">
        <f>Inputs!D27</f>
        <v>3.2706</v>
      </c>
      <c r="J32" s="83">
        <f ca="1">VLOOKUP($A32,[1]!Table,MATCH(J$4,[1]!Curves,0))</f>
        <v>0.02</v>
      </c>
      <c r="K32" s="142">
        <f ca="1">Inputs!H27</f>
        <v>0.02</v>
      </c>
      <c r="L32" s="141">
        <f>Inputs!E27</f>
        <v>0</v>
      </c>
      <c r="M32" s="83">
        <f ca="1">VLOOKUP($A32,[1]!Table,MATCH(M$4,[1]!Curves,0))</f>
        <v>0.02</v>
      </c>
      <c r="N32" s="142">
        <f ca="1">Inputs!I27</f>
        <v>0.02</v>
      </c>
      <c r="O32" s="141">
        <f>Inputs!F27</f>
        <v>0</v>
      </c>
      <c r="P32" s="7"/>
      <c r="Q32" s="69">
        <f t="shared" ca="1" si="35"/>
        <v>4.8079999999999998</v>
      </c>
      <c r="R32" s="69">
        <f t="shared" ca="1" si="36"/>
        <v>4.8079999999999998</v>
      </c>
      <c r="S32" s="69">
        <f t="shared" si="10"/>
        <v>3.2706</v>
      </c>
      <c r="T32" s="7"/>
      <c r="U32" s="5">
        <f t="shared" si="11"/>
        <v>31</v>
      </c>
      <c r="V32" s="44">
        <f t="shared" si="12"/>
        <v>37622</v>
      </c>
      <c r="W32" s="5">
        <f t="shared" ca="1" si="13"/>
        <v>692</v>
      </c>
      <c r="X32" s="54">
        <f ca="1">VLOOKUP($A32,[1]!Table,MATCH(X$4,[1]!Curves,0))</f>
        <v>5.3111848498085E-2</v>
      </c>
      <c r="Y32" s="46">
        <f t="shared" ca="1" si="14"/>
        <v>0.90545978325240584</v>
      </c>
      <c r="Z32" s="5">
        <f t="shared" si="15"/>
        <v>1</v>
      </c>
      <c r="AA32" s="5">
        <f t="shared" si="16"/>
        <v>31</v>
      </c>
      <c r="AC32" s="39">
        <f t="shared" ca="1" si="17"/>
        <v>573881.04806906218</v>
      </c>
      <c r="AD32" s="39">
        <f t="shared" ca="1" si="18"/>
        <v>573881.04806906218</v>
      </c>
      <c r="AE32" s="39">
        <f t="shared" ca="1" si="19"/>
        <v>393652.54945777578</v>
      </c>
      <c r="AF32" s="39">
        <f t="shared" ca="1" si="20"/>
        <v>2407.2191613635164</v>
      </c>
      <c r="AG32" s="39">
        <f t="shared" ca="1" si="21"/>
        <v>2407.2191613635164</v>
      </c>
      <c r="AH32" s="39">
        <f t="shared" ca="1" si="22"/>
        <v>0</v>
      </c>
      <c r="AI32" s="39">
        <f t="shared" ca="1" si="23"/>
        <v>2407.2191613635164</v>
      </c>
      <c r="AJ32" s="39">
        <f t="shared" ca="1" si="24"/>
        <v>2407.2191613635164</v>
      </c>
      <c r="AK32" s="39">
        <f t="shared" ca="1" si="25"/>
        <v>0</v>
      </c>
      <c r="AL32" s="43"/>
      <c r="AM32" s="39">
        <f t="shared" ca="1" si="26"/>
        <v>180228.4986112864</v>
      </c>
      <c r="AN32" s="39">
        <f t="shared" ca="1" si="27"/>
        <v>2407.2191613635164</v>
      </c>
      <c r="AO32" s="39">
        <f t="shared" ca="1" si="28"/>
        <v>2407.2191613635164</v>
      </c>
      <c r="AP32" s="40">
        <f t="shared" ca="1" si="29"/>
        <v>185042.93693401344</v>
      </c>
      <c r="AR32" s="39">
        <f t="shared" ca="1" si="30"/>
        <v>0</v>
      </c>
      <c r="AS32" s="39">
        <f t="shared" ca="1" si="31"/>
        <v>0</v>
      </c>
      <c r="AT32" s="39">
        <f t="shared" ca="1" si="32"/>
        <v>0</v>
      </c>
      <c r="AU32" s="40">
        <f t="shared" ca="1" si="33"/>
        <v>0</v>
      </c>
      <c r="AV32" s="40"/>
      <c r="AW32" s="51">
        <f t="shared" ca="1" si="34"/>
        <v>185042.93693401344</v>
      </c>
      <c r="AY32" s="67"/>
    </row>
    <row r="33" spans="1:51">
      <c r="A33" s="88">
        <f t="shared" si="6"/>
        <v>37653</v>
      </c>
      <c r="B33" s="139">
        <f>Inputs!C28</f>
        <v>4288</v>
      </c>
      <c r="C33" s="66"/>
      <c r="D33" s="82">
        <f t="shared" si="7"/>
        <v>4288</v>
      </c>
      <c r="E33" s="35">
        <f t="shared" si="8"/>
        <v>120064</v>
      </c>
      <c r="F33" s="35">
        <f t="shared" ca="1" si="9"/>
        <v>108192.45552984302</v>
      </c>
      <c r="G33" s="83">
        <f ca="1">VLOOKUP($A33,[1]!Table,MATCH(G$4,[1]!Curves,0))</f>
        <v>4.6180000000000003</v>
      </c>
      <c r="H33" s="142">
        <f ca="1">Inputs!G28</f>
        <v>4.6180000000000003</v>
      </c>
      <c r="I33" s="140">
        <f>Inputs!D28</f>
        <v>3.0684</v>
      </c>
      <c r="J33" s="83">
        <f ca="1">VLOOKUP($A33,[1]!Table,MATCH(J$4,[1]!Curves,0))</f>
        <v>0.02</v>
      </c>
      <c r="K33" s="142">
        <f ca="1">Inputs!H28</f>
        <v>0.02</v>
      </c>
      <c r="L33" s="141">
        <f>Inputs!E28</f>
        <v>0</v>
      </c>
      <c r="M33" s="83">
        <f ca="1">VLOOKUP($A33,[1]!Table,MATCH(M$4,[1]!Curves,0))</f>
        <v>0.02</v>
      </c>
      <c r="N33" s="142">
        <f ca="1">Inputs!I28</f>
        <v>0.02</v>
      </c>
      <c r="O33" s="141">
        <f>Inputs!F28</f>
        <v>0</v>
      </c>
      <c r="P33" s="7"/>
      <c r="Q33" s="69">
        <f t="shared" ca="1" si="35"/>
        <v>4.6580000000000004</v>
      </c>
      <c r="R33" s="69">
        <f t="shared" ca="1" si="36"/>
        <v>4.6580000000000004</v>
      </c>
      <c r="S33" s="69">
        <f t="shared" si="10"/>
        <v>3.0684</v>
      </c>
      <c r="T33" s="7"/>
      <c r="U33" s="5">
        <f t="shared" si="11"/>
        <v>28</v>
      </c>
      <c r="V33" s="44">
        <f t="shared" si="12"/>
        <v>37653</v>
      </c>
      <c r="W33" s="5">
        <f t="shared" ca="1" si="13"/>
        <v>723</v>
      </c>
      <c r="X33" s="54">
        <f ca="1">VLOOKUP($A33,[1]!Table,MATCH(X$4,[1]!Curves,0))</f>
        <v>5.3294360013893996E-2</v>
      </c>
      <c r="Y33" s="46">
        <f t="shared" ca="1" si="14"/>
        <v>0.90112319704360189</v>
      </c>
      <c r="Z33" s="5">
        <f t="shared" si="15"/>
        <v>1</v>
      </c>
      <c r="AA33" s="5">
        <f t="shared" si="16"/>
        <v>28</v>
      </c>
      <c r="AC33" s="39">
        <f t="shared" ca="1" si="17"/>
        <v>499632.75963681511</v>
      </c>
      <c r="AD33" s="39">
        <f t="shared" ca="1" si="18"/>
        <v>499632.75963681511</v>
      </c>
      <c r="AE33" s="39">
        <f t="shared" ca="1" si="19"/>
        <v>331977.73054777033</v>
      </c>
      <c r="AF33" s="39">
        <f t="shared" ca="1" si="20"/>
        <v>2163.8491105968606</v>
      </c>
      <c r="AG33" s="39">
        <f t="shared" ca="1" si="21"/>
        <v>2163.8491105968606</v>
      </c>
      <c r="AH33" s="39">
        <f t="shared" ca="1" si="22"/>
        <v>0</v>
      </c>
      <c r="AI33" s="39">
        <f t="shared" ca="1" si="23"/>
        <v>2163.8491105968606</v>
      </c>
      <c r="AJ33" s="39">
        <f t="shared" ca="1" si="24"/>
        <v>2163.8491105968606</v>
      </c>
      <c r="AK33" s="39">
        <f t="shared" ca="1" si="25"/>
        <v>0</v>
      </c>
      <c r="AL33" s="43"/>
      <c r="AM33" s="39">
        <f t="shared" ca="1" si="26"/>
        <v>167655.02908904478</v>
      </c>
      <c r="AN33" s="39">
        <f t="shared" ca="1" si="27"/>
        <v>2163.8491105968606</v>
      </c>
      <c r="AO33" s="39">
        <f t="shared" ca="1" si="28"/>
        <v>2163.8491105968606</v>
      </c>
      <c r="AP33" s="40">
        <f t="shared" ca="1" si="29"/>
        <v>171982.72731023852</v>
      </c>
      <c r="AR33" s="39">
        <f t="shared" ca="1" si="30"/>
        <v>0</v>
      </c>
      <c r="AS33" s="39">
        <f t="shared" ca="1" si="31"/>
        <v>0</v>
      </c>
      <c r="AT33" s="39">
        <f t="shared" ca="1" si="32"/>
        <v>0</v>
      </c>
      <c r="AU33" s="40">
        <f t="shared" ca="1" si="33"/>
        <v>0</v>
      </c>
      <c r="AV33" s="40"/>
      <c r="AW33" s="51">
        <f t="shared" ca="1" si="34"/>
        <v>171982.72731023852</v>
      </c>
      <c r="AY33" s="67"/>
    </row>
    <row r="34" spans="1:51">
      <c r="A34" s="88">
        <f t="shared" si="6"/>
        <v>37681</v>
      </c>
      <c r="B34" s="139">
        <f>Inputs!C29</f>
        <v>3704</v>
      </c>
      <c r="C34" s="66"/>
      <c r="D34" s="82">
        <f t="shared" si="7"/>
        <v>3704</v>
      </c>
      <c r="E34" s="35">
        <f t="shared" si="8"/>
        <v>114824</v>
      </c>
      <c r="F34" s="35">
        <f t="shared" ca="1" si="9"/>
        <v>103020.19472862044</v>
      </c>
      <c r="G34" s="83">
        <f ca="1">VLOOKUP($A34,[1]!Table,MATCH(G$4,[1]!Curves,0))</f>
        <v>4.4430000000000005</v>
      </c>
      <c r="H34" s="142">
        <f ca="1">Inputs!G29</f>
        <v>4.4430000000000005</v>
      </c>
      <c r="I34" s="140">
        <f>Inputs!D29</f>
        <v>2.9279000000000002</v>
      </c>
      <c r="J34" s="83">
        <f ca="1">VLOOKUP($A34,[1]!Table,MATCH(J$4,[1]!Curves,0))</f>
        <v>0.02</v>
      </c>
      <c r="K34" s="142">
        <f ca="1">Inputs!H29</f>
        <v>0.02</v>
      </c>
      <c r="L34" s="141">
        <f>Inputs!E29</f>
        <v>0</v>
      </c>
      <c r="M34" s="83">
        <f ca="1">VLOOKUP($A34,[1]!Table,MATCH(M$4,[1]!Curves,0))</f>
        <v>0.02</v>
      </c>
      <c r="N34" s="142">
        <f ca="1">Inputs!I29</f>
        <v>0.02</v>
      </c>
      <c r="O34" s="141">
        <f>Inputs!F29</f>
        <v>0</v>
      </c>
      <c r="P34" s="7"/>
      <c r="Q34" s="69">
        <f t="shared" ca="1" si="35"/>
        <v>4.4830000000000005</v>
      </c>
      <c r="R34" s="69">
        <f t="shared" ca="1" si="36"/>
        <v>4.4830000000000005</v>
      </c>
      <c r="S34" s="69">
        <f t="shared" si="10"/>
        <v>2.9279000000000002</v>
      </c>
      <c r="T34" s="7"/>
      <c r="U34" s="5">
        <f t="shared" si="11"/>
        <v>31</v>
      </c>
      <c r="V34" s="44">
        <f t="shared" si="12"/>
        <v>37681</v>
      </c>
      <c r="W34" s="5">
        <f t="shared" ca="1" si="13"/>
        <v>751</v>
      </c>
      <c r="X34" s="54">
        <f ca="1">VLOOKUP($A34,[1]!Table,MATCH(X$4,[1]!Curves,0))</f>
        <v>5.3459209134490995E-2</v>
      </c>
      <c r="Y34" s="46">
        <f t="shared" ca="1" si="14"/>
        <v>0.89720088769438822</v>
      </c>
      <c r="Z34" s="5">
        <f t="shared" si="15"/>
        <v>1</v>
      </c>
      <c r="AA34" s="5">
        <f t="shared" si="16"/>
        <v>31</v>
      </c>
      <c r="AC34" s="39">
        <f t="shared" ca="1" si="17"/>
        <v>457718.72517926065</v>
      </c>
      <c r="AD34" s="39">
        <f t="shared" ca="1" si="18"/>
        <v>457718.72517926065</v>
      </c>
      <c r="AE34" s="39">
        <f t="shared" ca="1" si="19"/>
        <v>301632.82814592781</v>
      </c>
      <c r="AF34" s="39">
        <f t="shared" ca="1" si="20"/>
        <v>2060.4038945724087</v>
      </c>
      <c r="AG34" s="39">
        <f t="shared" ca="1" si="21"/>
        <v>2060.4038945724087</v>
      </c>
      <c r="AH34" s="39">
        <f t="shared" ca="1" si="22"/>
        <v>0</v>
      </c>
      <c r="AI34" s="39">
        <f t="shared" ca="1" si="23"/>
        <v>2060.4038945724087</v>
      </c>
      <c r="AJ34" s="39">
        <f t="shared" ca="1" si="24"/>
        <v>2060.4038945724087</v>
      </c>
      <c r="AK34" s="39">
        <f t="shared" ca="1" si="25"/>
        <v>0</v>
      </c>
      <c r="AL34" s="43"/>
      <c r="AM34" s="39">
        <f t="shared" ca="1" si="26"/>
        <v>156085.89703333285</v>
      </c>
      <c r="AN34" s="39">
        <f t="shared" ca="1" si="27"/>
        <v>2060.4038945724087</v>
      </c>
      <c r="AO34" s="39">
        <f t="shared" ca="1" si="28"/>
        <v>2060.4038945724087</v>
      </c>
      <c r="AP34" s="40">
        <f t="shared" ca="1" si="29"/>
        <v>160206.70482247765</v>
      </c>
      <c r="AR34" s="39">
        <f t="shared" ca="1" si="30"/>
        <v>0</v>
      </c>
      <c r="AS34" s="39">
        <f t="shared" ca="1" si="31"/>
        <v>0</v>
      </c>
      <c r="AT34" s="39">
        <f t="shared" ca="1" si="32"/>
        <v>0</v>
      </c>
      <c r="AU34" s="40">
        <f t="shared" ca="1" si="33"/>
        <v>0</v>
      </c>
      <c r="AV34" s="40"/>
      <c r="AW34" s="51">
        <f t="shared" ca="1" si="34"/>
        <v>160206.70482247765</v>
      </c>
      <c r="AY34" s="67"/>
    </row>
    <row r="35" spans="1:51">
      <c r="A35" s="88">
        <f t="shared" si="6"/>
        <v>37712</v>
      </c>
      <c r="B35" s="139">
        <f>Inputs!C30</f>
        <v>3704</v>
      </c>
      <c r="C35" s="66"/>
      <c r="D35" s="82">
        <f t="shared" si="7"/>
        <v>3704</v>
      </c>
      <c r="E35" s="35">
        <f t="shared" si="8"/>
        <v>111120</v>
      </c>
      <c r="F35" s="35">
        <f t="shared" ca="1" si="9"/>
        <v>99216.773171232111</v>
      </c>
      <c r="G35" s="83">
        <f ca="1">VLOOKUP($A35,[1]!Table,MATCH(G$4,[1]!Curves,0))</f>
        <v>4.2629999999999999</v>
      </c>
      <c r="H35" s="142">
        <f ca="1">Inputs!G30</f>
        <v>4.2629999999999999</v>
      </c>
      <c r="I35" s="140">
        <f>Inputs!D30</f>
        <v>3.0733000000000001</v>
      </c>
      <c r="J35" s="83">
        <f ca="1">VLOOKUP($A35,[1]!Table,MATCH(J$4,[1]!Curves,0))</f>
        <v>1.2500000000000001E-2</v>
      </c>
      <c r="K35" s="142">
        <f ca="1">Inputs!H30</f>
        <v>1.2500000000000001E-2</v>
      </c>
      <c r="L35" s="141">
        <f>Inputs!E30</f>
        <v>0</v>
      </c>
      <c r="M35" s="83">
        <f ca="1">VLOOKUP($A35,[1]!Table,MATCH(M$4,[1]!Curves,0))</f>
        <v>1.4999999999999999E-2</v>
      </c>
      <c r="N35" s="142">
        <f ca="1">Inputs!I30</f>
        <v>1.4999999999999999E-2</v>
      </c>
      <c r="O35" s="141">
        <f>Inputs!F30</f>
        <v>0</v>
      </c>
      <c r="P35" s="7"/>
      <c r="Q35" s="69">
        <f t="shared" ca="1" si="35"/>
        <v>4.2904999999999998</v>
      </c>
      <c r="R35" s="69">
        <f t="shared" ca="1" si="36"/>
        <v>4.2904999999999998</v>
      </c>
      <c r="S35" s="69">
        <f t="shared" si="10"/>
        <v>3.0733000000000001</v>
      </c>
      <c r="T35" s="7"/>
      <c r="U35" s="5">
        <f t="shared" si="11"/>
        <v>30</v>
      </c>
      <c r="V35" s="44">
        <f t="shared" si="12"/>
        <v>37712</v>
      </c>
      <c r="W35" s="5">
        <f t="shared" ca="1" si="13"/>
        <v>782</v>
      </c>
      <c r="X35" s="54">
        <f ca="1">VLOOKUP($A35,[1]!Table,MATCH(X$4,[1]!Curves,0))</f>
        <v>5.3627273581245E-2</v>
      </c>
      <c r="Y35" s="46">
        <f t="shared" ca="1" si="14"/>
        <v>0.89287952817883476</v>
      </c>
      <c r="Z35" s="5">
        <f t="shared" si="15"/>
        <v>1</v>
      </c>
      <c r="AA35" s="5">
        <f t="shared" si="16"/>
        <v>30</v>
      </c>
      <c r="AC35" s="39">
        <f t="shared" ca="1" si="17"/>
        <v>422961.10402896249</v>
      </c>
      <c r="AD35" s="39">
        <f t="shared" ca="1" si="18"/>
        <v>422961.10402896249</v>
      </c>
      <c r="AE35" s="39">
        <f t="shared" ca="1" si="19"/>
        <v>304922.90898714768</v>
      </c>
      <c r="AF35" s="39">
        <f t="shared" ca="1" si="20"/>
        <v>1240.2096646404016</v>
      </c>
      <c r="AG35" s="39">
        <f t="shared" ca="1" si="21"/>
        <v>1240.2096646404016</v>
      </c>
      <c r="AH35" s="39">
        <f t="shared" ca="1" si="22"/>
        <v>0</v>
      </c>
      <c r="AI35" s="39">
        <f t="shared" ca="1" si="23"/>
        <v>1488.2515975684817</v>
      </c>
      <c r="AJ35" s="39">
        <f t="shared" ca="1" si="24"/>
        <v>1488.2515975684817</v>
      </c>
      <c r="AK35" s="39">
        <f t="shared" ca="1" si="25"/>
        <v>0</v>
      </c>
      <c r="AL35" s="43"/>
      <c r="AM35" s="39">
        <f t="shared" ca="1" si="26"/>
        <v>118038.19504181482</v>
      </c>
      <c r="AN35" s="39">
        <f t="shared" ca="1" si="27"/>
        <v>1240.2096646404016</v>
      </c>
      <c r="AO35" s="39">
        <f t="shared" ca="1" si="28"/>
        <v>1488.2515975684817</v>
      </c>
      <c r="AP35" s="40">
        <f t="shared" ca="1" si="29"/>
        <v>120766.65630402369</v>
      </c>
      <c r="AR35" s="39">
        <f t="shared" ca="1" si="30"/>
        <v>0</v>
      </c>
      <c r="AS35" s="39">
        <f t="shared" ca="1" si="31"/>
        <v>0</v>
      </c>
      <c r="AT35" s="39">
        <f t="shared" ca="1" si="32"/>
        <v>0</v>
      </c>
      <c r="AU35" s="40">
        <f t="shared" ca="1" si="33"/>
        <v>0</v>
      </c>
      <c r="AV35" s="40"/>
      <c r="AW35" s="51">
        <f t="shared" ca="1" si="34"/>
        <v>120766.65630402369</v>
      </c>
      <c r="AY35" s="67"/>
    </row>
    <row r="36" spans="1:51">
      <c r="A36" s="88">
        <f t="shared" si="6"/>
        <v>37742</v>
      </c>
      <c r="B36" s="139">
        <f>Inputs!C31</f>
        <v>3704</v>
      </c>
      <c r="C36" s="66"/>
      <c r="D36" s="82">
        <f t="shared" si="7"/>
        <v>3704</v>
      </c>
      <c r="E36" s="35">
        <f t="shared" si="8"/>
        <v>114824</v>
      </c>
      <c r="F36" s="35">
        <f t="shared" ca="1" si="9"/>
        <v>102047.66289988538</v>
      </c>
      <c r="G36" s="83">
        <f ca="1">VLOOKUP($A36,[1]!Table,MATCH(G$4,[1]!Curves,0))</f>
        <v>4.2330000000000005</v>
      </c>
      <c r="H36" s="142">
        <f ca="1">Inputs!G31</f>
        <v>4.2330000000000005</v>
      </c>
      <c r="I36" s="140">
        <f>Inputs!D31</f>
        <v>3.0979000000000001</v>
      </c>
      <c r="J36" s="83">
        <f ca="1">VLOOKUP($A36,[1]!Table,MATCH(J$4,[1]!Curves,0))</f>
        <v>1.2500000000000001E-2</v>
      </c>
      <c r="K36" s="142">
        <f ca="1">Inputs!H31</f>
        <v>1.2500000000000001E-2</v>
      </c>
      <c r="L36" s="141">
        <f>Inputs!E31</f>
        <v>0</v>
      </c>
      <c r="M36" s="83">
        <f ca="1">VLOOKUP($A36,[1]!Table,MATCH(M$4,[1]!Curves,0))</f>
        <v>1.4999999999999999E-2</v>
      </c>
      <c r="N36" s="142">
        <f ca="1">Inputs!I31</f>
        <v>1.4999999999999999E-2</v>
      </c>
      <c r="O36" s="141">
        <f>Inputs!F31</f>
        <v>0</v>
      </c>
      <c r="P36" s="7"/>
      <c r="Q36" s="69">
        <f t="shared" ca="1" si="35"/>
        <v>4.2605000000000004</v>
      </c>
      <c r="R36" s="69">
        <f t="shared" ca="1" si="36"/>
        <v>4.2605000000000004</v>
      </c>
      <c r="S36" s="69">
        <f t="shared" si="10"/>
        <v>3.0979000000000001</v>
      </c>
      <c r="T36" s="7"/>
      <c r="U36" s="5">
        <f t="shared" si="11"/>
        <v>31</v>
      </c>
      <c r="V36" s="44">
        <f t="shared" si="12"/>
        <v>37742</v>
      </c>
      <c r="W36" s="5">
        <f t="shared" ca="1" si="13"/>
        <v>812</v>
      </c>
      <c r="X36" s="54">
        <f ca="1">VLOOKUP($A36,[1]!Table,MATCH(X$4,[1]!Curves,0))</f>
        <v>5.377056825538E-2</v>
      </c>
      <c r="Y36" s="46">
        <f t="shared" ca="1" si="14"/>
        <v>0.88873112676692489</v>
      </c>
      <c r="Z36" s="5">
        <f t="shared" si="15"/>
        <v>1</v>
      </c>
      <c r="AA36" s="5">
        <f t="shared" si="16"/>
        <v>31</v>
      </c>
      <c r="AC36" s="39">
        <f t="shared" ca="1" si="17"/>
        <v>431967.7570552149</v>
      </c>
      <c r="AD36" s="39">
        <f t="shared" ca="1" si="18"/>
        <v>431967.7570552149</v>
      </c>
      <c r="AE36" s="39">
        <f t="shared" ca="1" si="19"/>
        <v>316133.45489755494</v>
      </c>
      <c r="AF36" s="39">
        <f t="shared" ca="1" si="20"/>
        <v>1275.5957862485675</v>
      </c>
      <c r="AG36" s="39">
        <f t="shared" ca="1" si="21"/>
        <v>1275.5957862485675</v>
      </c>
      <c r="AH36" s="39">
        <f t="shared" ca="1" si="22"/>
        <v>0</v>
      </c>
      <c r="AI36" s="39">
        <f t="shared" ca="1" si="23"/>
        <v>1530.7149434982807</v>
      </c>
      <c r="AJ36" s="39">
        <f t="shared" ca="1" si="24"/>
        <v>1530.7149434982807</v>
      </c>
      <c r="AK36" s="39">
        <f t="shared" ca="1" si="25"/>
        <v>0</v>
      </c>
      <c r="AL36" s="43"/>
      <c r="AM36" s="39">
        <f t="shared" ca="1" si="26"/>
        <v>115834.30215765996</v>
      </c>
      <c r="AN36" s="39">
        <f t="shared" ca="1" si="27"/>
        <v>1275.5957862485675</v>
      </c>
      <c r="AO36" s="39">
        <f t="shared" ca="1" si="28"/>
        <v>1530.7149434982807</v>
      </c>
      <c r="AP36" s="40">
        <f t="shared" ca="1" si="29"/>
        <v>118640.61288740681</v>
      </c>
      <c r="AR36" s="39">
        <f t="shared" ca="1" si="30"/>
        <v>0</v>
      </c>
      <c r="AS36" s="39">
        <f t="shared" ca="1" si="31"/>
        <v>0</v>
      </c>
      <c r="AT36" s="39">
        <f t="shared" ca="1" si="32"/>
        <v>0</v>
      </c>
      <c r="AU36" s="40">
        <f t="shared" ca="1" si="33"/>
        <v>0</v>
      </c>
      <c r="AV36" s="40"/>
      <c r="AW36" s="51">
        <f t="shared" ca="1" si="34"/>
        <v>118640.61288740681</v>
      </c>
      <c r="AY36" s="67"/>
    </row>
    <row r="37" spans="1:51">
      <c r="A37" s="88">
        <f t="shared" si="6"/>
        <v>37773</v>
      </c>
      <c r="B37" s="139">
        <f>Inputs!C32</f>
        <v>3704</v>
      </c>
      <c r="C37" s="66"/>
      <c r="D37" s="82">
        <f t="shared" si="7"/>
        <v>3704</v>
      </c>
      <c r="E37" s="35">
        <f t="shared" si="8"/>
        <v>111120</v>
      </c>
      <c r="F37" s="35">
        <f t="shared" ca="1" si="9"/>
        <v>98279.35210098559</v>
      </c>
      <c r="G37" s="83">
        <f ca="1">VLOOKUP($A37,[1]!Table,MATCH(G$4,[1]!Curves,0))</f>
        <v>4.2679999999999998</v>
      </c>
      <c r="H37" s="142">
        <f ca="1">Inputs!G32</f>
        <v>4.2679999999999998</v>
      </c>
      <c r="I37" s="140">
        <f>Inputs!D32</f>
        <v>3.0272000000000001</v>
      </c>
      <c r="J37" s="83">
        <f ca="1">VLOOKUP($A37,[1]!Table,MATCH(J$4,[1]!Curves,0))</f>
        <v>1.2500000000000001E-2</v>
      </c>
      <c r="K37" s="142">
        <f ca="1">Inputs!H32</f>
        <v>1.2500000000000001E-2</v>
      </c>
      <c r="L37" s="141">
        <f>Inputs!E32</f>
        <v>0</v>
      </c>
      <c r="M37" s="83">
        <f ca="1">VLOOKUP($A37,[1]!Table,MATCH(M$4,[1]!Curves,0))</f>
        <v>1.4999999999999999E-2</v>
      </c>
      <c r="N37" s="142">
        <f ca="1">Inputs!I32</f>
        <v>1.4999999999999999E-2</v>
      </c>
      <c r="O37" s="141">
        <f>Inputs!F32</f>
        <v>0</v>
      </c>
      <c r="P37" s="7"/>
      <c r="Q37" s="69">
        <f t="shared" ca="1" si="35"/>
        <v>4.2954999999999997</v>
      </c>
      <c r="R37" s="69">
        <f t="shared" ca="1" si="36"/>
        <v>4.2954999999999997</v>
      </c>
      <c r="S37" s="69">
        <f t="shared" si="10"/>
        <v>3.0272000000000001</v>
      </c>
      <c r="T37" s="7"/>
      <c r="U37" s="5">
        <f t="shared" si="11"/>
        <v>30</v>
      </c>
      <c r="V37" s="44">
        <f t="shared" si="12"/>
        <v>37773</v>
      </c>
      <c r="W37" s="5">
        <f t="shared" ca="1" si="13"/>
        <v>843</v>
      </c>
      <c r="X37" s="54">
        <f ca="1">VLOOKUP($A37,[1]!Table,MATCH(X$4,[1]!Curves,0))</f>
        <v>5.3918639425842005E-2</v>
      </c>
      <c r="Y37" s="46">
        <f t="shared" ca="1" si="14"/>
        <v>0.88444341343579547</v>
      </c>
      <c r="Z37" s="5">
        <f t="shared" si="15"/>
        <v>1</v>
      </c>
      <c r="AA37" s="5">
        <f t="shared" si="16"/>
        <v>30</v>
      </c>
      <c r="AC37" s="39">
        <f t="shared" ca="1" si="17"/>
        <v>419456.27476700646</v>
      </c>
      <c r="AD37" s="39">
        <f t="shared" ca="1" si="18"/>
        <v>419456.27476700646</v>
      </c>
      <c r="AE37" s="39">
        <f t="shared" ca="1" si="19"/>
        <v>297511.25468010356</v>
      </c>
      <c r="AF37" s="39">
        <f t="shared" ca="1" si="20"/>
        <v>1228.49190126232</v>
      </c>
      <c r="AG37" s="39">
        <f t="shared" ca="1" si="21"/>
        <v>1228.49190126232</v>
      </c>
      <c r="AH37" s="39">
        <f t="shared" ca="1" si="22"/>
        <v>0</v>
      </c>
      <c r="AI37" s="39">
        <f t="shared" ca="1" si="23"/>
        <v>1474.1902815147837</v>
      </c>
      <c r="AJ37" s="39">
        <f t="shared" ca="1" si="24"/>
        <v>1474.1902815147837</v>
      </c>
      <c r="AK37" s="39">
        <f t="shared" ca="1" si="25"/>
        <v>0</v>
      </c>
      <c r="AL37" s="43"/>
      <c r="AM37" s="39">
        <f t="shared" ca="1" si="26"/>
        <v>121945.02008690289</v>
      </c>
      <c r="AN37" s="39">
        <f t="shared" ca="1" si="27"/>
        <v>1228.49190126232</v>
      </c>
      <c r="AO37" s="39">
        <f t="shared" ca="1" si="28"/>
        <v>1474.1902815147837</v>
      </c>
      <c r="AP37" s="40">
        <f t="shared" ca="1" si="29"/>
        <v>124647.70226967998</v>
      </c>
      <c r="AR37" s="39">
        <f t="shared" ca="1" si="30"/>
        <v>0</v>
      </c>
      <c r="AS37" s="39">
        <f t="shared" ca="1" si="31"/>
        <v>0</v>
      </c>
      <c r="AT37" s="39">
        <f t="shared" ca="1" si="32"/>
        <v>0</v>
      </c>
      <c r="AU37" s="40">
        <f t="shared" ca="1" si="33"/>
        <v>0</v>
      </c>
      <c r="AV37" s="40"/>
      <c r="AW37" s="51">
        <f t="shared" ca="1" si="34"/>
        <v>124647.70226967998</v>
      </c>
      <c r="AY37" s="67"/>
    </row>
    <row r="38" spans="1:51">
      <c r="A38" s="88">
        <f t="shared" si="6"/>
        <v>37803</v>
      </c>
      <c r="B38" s="139">
        <f>Inputs!C33</f>
        <v>3704</v>
      </c>
      <c r="C38" s="66"/>
      <c r="D38" s="82">
        <f t="shared" si="7"/>
        <v>3704</v>
      </c>
      <c r="E38" s="35">
        <f t="shared" si="8"/>
        <v>114824</v>
      </c>
      <c r="F38" s="35">
        <f t="shared" ca="1" si="9"/>
        <v>101079.50974029709</v>
      </c>
      <c r="G38" s="83">
        <f ca="1">VLOOKUP($A38,[1]!Table,MATCH(G$4,[1]!Curves,0))</f>
        <v>4.2839999999999998</v>
      </c>
      <c r="H38" s="142">
        <f ca="1">Inputs!G33</f>
        <v>4.2839999999999998</v>
      </c>
      <c r="I38" s="140">
        <f>Inputs!D33</f>
        <v>2.9666999999999999</v>
      </c>
      <c r="J38" s="83">
        <f ca="1">VLOOKUP($A38,[1]!Table,MATCH(J$4,[1]!Curves,0))</f>
        <v>1.2500000000000001E-2</v>
      </c>
      <c r="K38" s="142">
        <f ca="1">Inputs!H33</f>
        <v>1.2500000000000001E-2</v>
      </c>
      <c r="L38" s="141">
        <f>Inputs!E33</f>
        <v>0</v>
      </c>
      <c r="M38" s="83">
        <f ca="1">VLOOKUP($A38,[1]!Table,MATCH(M$4,[1]!Curves,0))</f>
        <v>1.4999999999999999E-2</v>
      </c>
      <c r="N38" s="142">
        <f ca="1">Inputs!I33</f>
        <v>1.4999999999999999E-2</v>
      </c>
      <c r="O38" s="141">
        <f>Inputs!F33</f>
        <v>0</v>
      </c>
      <c r="P38" s="7"/>
      <c r="Q38" s="69">
        <f t="shared" ca="1" si="35"/>
        <v>4.3114999999999997</v>
      </c>
      <c r="R38" s="69">
        <f t="shared" ca="1" si="36"/>
        <v>4.3114999999999997</v>
      </c>
      <c r="S38" s="69">
        <f t="shared" si="10"/>
        <v>2.9666999999999999</v>
      </c>
      <c r="T38" s="7"/>
      <c r="U38" s="5">
        <f t="shared" si="11"/>
        <v>31</v>
      </c>
      <c r="V38" s="44">
        <f t="shared" si="12"/>
        <v>37803</v>
      </c>
      <c r="W38" s="5">
        <f t="shared" ca="1" si="13"/>
        <v>873</v>
      </c>
      <c r="X38" s="54">
        <f ca="1">VLOOKUP($A38,[1]!Table,MATCH(X$4,[1]!Curves,0))</f>
        <v>5.4058867255229993E-2</v>
      </c>
      <c r="Y38" s="46">
        <f t="shared" ca="1" si="14"/>
        <v>0.88029949958455622</v>
      </c>
      <c r="Z38" s="5">
        <f t="shared" si="15"/>
        <v>1</v>
      </c>
      <c r="AA38" s="5">
        <f t="shared" si="16"/>
        <v>31</v>
      </c>
      <c r="AC38" s="39">
        <f t="shared" ca="1" si="17"/>
        <v>433024.61972743267</v>
      </c>
      <c r="AD38" s="39">
        <f t="shared" ca="1" si="18"/>
        <v>433024.61972743267</v>
      </c>
      <c r="AE38" s="39">
        <f t="shared" ca="1" si="19"/>
        <v>299872.58154653938</v>
      </c>
      <c r="AF38" s="39">
        <f t="shared" ca="1" si="20"/>
        <v>1263.4938717537136</v>
      </c>
      <c r="AG38" s="39">
        <f t="shared" ca="1" si="21"/>
        <v>1263.4938717537136</v>
      </c>
      <c r="AH38" s="39">
        <f t="shared" ca="1" si="22"/>
        <v>0</v>
      </c>
      <c r="AI38" s="39">
        <f t="shared" ca="1" si="23"/>
        <v>1516.1926461044563</v>
      </c>
      <c r="AJ38" s="39">
        <f t="shared" ca="1" si="24"/>
        <v>1516.1926461044563</v>
      </c>
      <c r="AK38" s="39">
        <f t="shared" ca="1" si="25"/>
        <v>0</v>
      </c>
      <c r="AL38" s="43"/>
      <c r="AM38" s="39">
        <f t="shared" ca="1" si="26"/>
        <v>133152.03818089329</v>
      </c>
      <c r="AN38" s="39">
        <f t="shared" ca="1" si="27"/>
        <v>1263.4938717537136</v>
      </c>
      <c r="AO38" s="39">
        <f t="shared" ca="1" si="28"/>
        <v>1516.1926461044563</v>
      </c>
      <c r="AP38" s="40">
        <f t="shared" ca="1" si="29"/>
        <v>135931.72469875147</v>
      </c>
      <c r="AR38" s="39">
        <f t="shared" ca="1" si="30"/>
        <v>0</v>
      </c>
      <c r="AS38" s="39">
        <f t="shared" ca="1" si="31"/>
        <v>0</v>
      </c>
      <c r="AT38" s="39">
        <f t="shared" ca="1" si="32"/>
        <v>0</v>
      </c>
      <c r="AU38" s="40">
        <f t="shared" ca="1" si="33"/>
        <v>0</v>
      </c>
      <c r="AV38" s="40"/>
      <c r="AW38" s="51">
        <f t="shared" ca="1" si="34"/>
        <v>135931.72469875147</v>
      </c>
      <c r="AY38" s="67"/>
    </row>
    <row r="39" spans="1:51">
      <c r="A39" s="88">
        <f t="shared" si="6"/>
        <v>37834</v>
      </c>
      <c r="B39" s="139">
        <f>Inputs!C34</f>
        <v>3704</v>
      </c>
      <c r="C39" s="66"/>
      <c r="D39" s="82">
        <f t="shared" si="7"/>
        <v>3704</v>
      </c>
      <c r="E39" s="35">
        <f t="shared" si="8"/>
        <v>114824</v>
      </c>
      <c r="F39" s="35">
        <f t="shared" ca="1" si="9"/>
        <v>100588.86945046796</v>
      </c>
      <c r="G39" s="83">
        <f ca="1">VLOOKUP($A39,[1]!Table,MATCH(G$4,[1]!Curves,0))</f>
        <v>4.298</v>
      </c>
      <c r="H39" s="142">
        <f ca="1">Inputs!G34</f>
        <v>4.298</v>
      </c>
      <c r="I39" s="140">
        <f>Inputs!D34</f>
        <v>2.8936999999999999</v>
      </c>
      <c r="J39" s="83">
        <f ca="1">VLOOKUP($A39,[1]!Table,MATCH(J$4,[1]!Curves,0))</f>
        <v>1.2500000000000001E-2</v>
      </c>
      <c r="K39" s="142">
        <f ca="1">Inputs!H34</f>
        <v>1.2500000000000001E-2</v>
      </c>
      <c r="L39" s="141">
        <f>Inputs!E34</f>
        <v>0</v>
      </c>
      <c r="M39" s="83">
        <f ca="1">VLOOKUP($A39,[1]!Table,MATCH(M$4,[1]!Curves,0))</f>
        <v>1.4999999999999999E-2</v>
      </c>
      <c r="N39" s="142">
        <f ca="1">Inputs!I34</f>
        <v>1.4999999999999999E-2</v>
      </c>
      <c r="O39" s="141">
        <f>Inputs!F34</f>
        <v>0</v>
      </c>
      <c r="P39" s="7"/>
      <c r="Q39" s="69">
        <f t="shared" ca="1" si="35"/>
        <v>4.3254999999999999</v>
      </c>
      <c r="R39" s="69">
        <f t="shared" ca="1" si="36"/>
        <v>4.3254999999999999</v>
      </c>
      <c r="S39" s="69">
        <f t="shared" si="10"/>
        <v>2.8936999999999999</v>
      </c>
      <c r="T39" s="7"/>
      <c r="U39" s="5">
        <f t="shared" si="11"/>
        <v>31</v>
      </c>
      <c r="V39" s="44">
        <f t="shared" si="12"/>
        <v>37834</v>
      </c>
      <c r="W39" s="5">
        <f t="shared" ca="1" si="13"/>
        <v>904</v>
      </c>
      <c r="X39" s="54">
        <f ca="1">VLOOKUP($A39,[1]!Table,MATCH(X$4,[1]!Curves,0))</f>
        <v>5.4199367219129005E-2</v>
      </c>
      <c r="Y39" s="46">
        <f t="shared" ca="1" si="14"/>
        <v>0.876026522769351</v>
      </c>
      <c r="Z39" s="5">
        <f t="shared" si="15"/>
        <v>1</v>
      </c>
      <c r="AA39" s="5">
        <f t="shared" si="16"/>
        <v>31</v>
      </c>
      <c r="AC39" s="39">
        <f t="shared" ca="1" si="17"/>
        <v>432330.96089811128</v>
      </c>
      <c r="AD39" s="39">
        <f t="shared" ca="1" si="18"/>
        <v>432330.96089811128</v>
      </c>
      <c r="AE39" s="39">
        <f t="shared" ca="1" si="19"/>
        <v>291074.0115288191</v>
      </c>
      <c r="AF39" s="39">
        <f t="shared" ca="1" si="20"/>
        <v>1257.3608681308497</v>
      </c>
      <c r="AG39" s="39">
        <f t="shared" ca="1" si="21"/>
        <v>1257.3608681308497</v>
      </c>
      <c r="AH39" s="39">
        <f t="shared" ca="1" si="22"/>
        <v>0</v>
      </c>
      <c r="AI39" s="39">
        <f t="shared" ca="1" si="23"/>
        <v>1508.8330417570194</v>
      </c>
      <c r="AJ39" s="39">
        <f t="shared" ca="1" si="24"/>
        <v>1508.8330417570194</v>
      </c>
      <c r="AK39" s="39">
        <f t="shared" ca="1" si="25"/>
        <v>0</v>
      </c>
      <c r="AL39" s="43"/>
      <c r="AM39" s="39">
        <f t="shared" ca="1" si="26"/>
        <v>141256.94936929218</v>
      </c>
      <c r="AN39" s="39">
        <f t="shared" ca="1" si="27"/>
        <v>1257.3608681308497</v>
      </c>
      <c r="AO39" s="39">
        <f t="shared" ca="1" si="28"/>
        <v>1508.8330417570194</v>
      </c>
      <c r="AP39" s="40">
        <f t="shared" ca="1" si="29"/>
        <v>144023.14327918005</v>
      </c>
      <c r="AR39" s="39">
        <f t="shared" ca="1" si="30"/>
        <v>0</v>
      </c>
      <c r="AS39" s="39">
        <f t="shared" ca="1" si="31"/>
        <v>0</v>
      </c>
      <c r="AT39" s="39">
        <f t="shared" ca="1" si="32"/>
        <v>0</v>
      </c>
      <c r="AU39" s="40">
        <f t="shared" ca="1" si="33"/>
        <v>0</v>
      </c>
      <c r="AV39" s="40"/>
      <c r="AW39" s="51">
        <f t="shared" ca="1" si="34"/>
        <v>144023.14327918005</v>
      </c>
      <c r="AY39" s="67"/>
    </row>
    <row r="40" spans="1:51">
      <c r="A40" s="88">
        <f t="shared" si="6"/>
        <v>37865</v>
      </c>
      <c r="B40" s="139">
        <f>Inputs!C35</f>
        <v>3704</v>
      </c>
      <c r="C40" s="66"/>
      <c r="D40" s="82">
        <f t="shared" si="7"/>
        <v>3704</v>
      </c>
      <c r="E40" s="35">
        <f t="shared" si="8"/>
        <v>111120</v>
      </c>
      <c r="F40" s="35">
        <f t="shared" ca="1" si="9"/>
        <v>96869.311666509486</v>
      </c>
      <c r="G40" s="83">
        <f ca="1">VLOOKUP($A40,[1]!Table,MATCH(G$4,[1]!Curves,0))</f>
        <v>4.3330000000000002</v>
      </c>
      <c r="H40" s="142">
        <f ca="1">Inputs!G35</f>
        <v>4.3330000000000002</v>
      </c>
      <c r="I40" s="140">
        <f>Inputs!D35</f>
        <v>2.8294999999999999</v>
      </c>
      <c r="J40" s="83">
        <f ca="1">VLOOKUP($A40,[1]!Table,MATCH(J$4,[1]!Curves,0))</f>
        <v>1.2500000000000001E-2</v>
      </c>
      <c r="K40" s="142">
        <f ca="1">Inputs!H35</f>
        <v>1.2500000000000001E-2</v>
      </c>
      <c r="L40" s="141">
        <f>Inputs!E35</f>
        <v>0</v>
      </c>
      <c r="M40" s="83">
        <f ca="1">VLOOKUP($A40,[1]!Table,MATCH(M$4,[1]!Curves,0))</f>
        <v>1.4999999999999999E-2</v>
      </c>
      <c r="N40" s="142">
        <f ca="1">Inputs!I35</f>
        <v>1.4999999999999999E-2</v>
      </c>
      <c r="O40" s="141">
        <f>Inputs!F35</f>
        <v>0</v>
      </c>
      <c r="P40" s="7"/>
      <c r="Q40" s="69">
        <f t="shared" ca="1" si="35"/>
        <v>4.3605</v>
      </c>
      <c r="R40" s="69">
        <f t="shared" ca="1" si="36"/>
        <v>4.3605</v>
      </c>
      <c r="S40" s="69">
        <f t="shared" si="10"/>
        <v>2.8294999999999999</v>
      </c>
      <c r="T40" s="7"/>
      <c r="U40" s="5">
        <f t="shared" si="11"/>
        <v>30</v>
      </c>
      <c r="V40" s="44">
        <f t="shared" si="12"/>
        <v>37865</v>
      </c>
      <c r="W40" s="5">
        <f t="shared" ca="1" si="13"/>
        <v>935</v>
      </c>
      <c r="X40" s="54">
        <f ca="1">VLOOKUP($A40,[1]!Table,MATCH(X$4,[1]!Curves,0))</f>
        <v>5.4339867189604006E-2</v>
      </c>
      <c r="Y40" s="46">
        <f t="shared" ca="1" si="14"/>
        <v>0.87175406467341154</v>
      </c>
      <c r="Z40" s="5">
        <f t="shared" si="15"/>
        <v>1</v>
      </c>
      <c r="AA40" s="5">
        <f t="shared" si="16"/>
        <v>30</v>
      </c>
      <c r="AC40" s="39">
        <f t="shared" ca="1" si="17"/>
        <v>419734.72745098564</v>
      </c>
      <c r="AD40" s="39">
        <f t="shared" ca="1" si="18"/>
        <v>419734.72745098564</v>
      </c>
      <c r="AE40" s="39">
        <f t="shared" ca="1" si="19"/>
        <v>274091.7173603886</v>
      </c>
      <c r="AF40" s="39">
        <f t="shared" ca="1" si="20"/>
        <v>1210.8663958313687</v>
      </c>
      <c r="AG40" s="39">
        <f t="shared" ca="1" si="21"/>
        <v>1210.8663958313687</v>
      </c>
      <c r="AH40" s="39">
        <f t="shared" ca="1" si="22"/>
        <v>0</v>
      </c>
      <c r="AI40" s="39">
        <f t="shared" ca="1" si="23"/>
        <v>1453.0396749976421</v>
      </c>
      <c r="AJ40" s="39">
        <f t="shared" ca="1" si="24"/>
        <v>1453.0396749976421</v>
      </c>
      <c r="AK40" s="39">
        <f t="shared" ca="1" si="25"/>
        <v>0</v>
      </c>
      <c r="AL40" s="43"/>
      <c r="AM40" s="39">
        <f t="shared" ca="1" si="26"/>
        <v>145643.01009059703</v>
      </c>
      <c r="AN40" s="39">
        <f t="shared" ca="1" si="27"/>
        <v>1210.8663958313687</v>
      </c>
      <c r="AO40" s="39">
        <f t="shared" ca="1" si="28"/>
        <v>1453.0396749976421</v>
      </c>
      <c r="AP40" s="40">
        <f t="shared" ca="1" si="29"/>
        <v>148306.91616142605</v>
      </c>
      <c r="AR40" s="39">
        <f t="shared" ca="1" si="30"/>
        <v>0</v>
      </c>
      <c r="AS40" s="39">
        <f t="shared" ca="1" si="31"/>
        <v>0</v>
      </c>
      <c r="AT40" s="39">
        <f t="shared" ca="1" si="32"/>
        <v>0</v>
      </c>
      <c r="AU40" s="40">
        <f t="shared" ca="1" si="33"/>
        <v>0</v>
      </c>
      <c r="AV40" s="40"/>
      <c r="AW40" s="51">
        <f t="shared" ca="1" si="34"/>
        <v>148306.91616142605</v>
      </c>
      <c r="AY40" s="67"/>
    </row>
    <row r="41" spans="1:51">
      <c r="A41" s="88">
        <f t="shared" si="6"/>
        <v>37895</v>
      </c>
      <c r="B41" s="139">
        <f>Inputs!C36</f>
        <v>3704</v>
      </c>
      <c r="C41" s="66"/>
      <c r="D41" s="82">
        <f t="shared" si="7"/>
        <v>3704</v>
      </c>
      <c r="E41" s="35">
        <f t="shared" si="8"/>
        <v>114824</v>
      </c>
      <c r="F41" s="35">
        <f t="shared" ca="1" si="9"/>
        <v>99624.587408301624</v>
      </c>
      <c r="G41" s="83">
        <f ca="1">VLOOKUP($A41,[1]!Table,MATCH(G$4,[1]!Curves,0))</f>
        <v>4.3630000000000004</v>
      </c>
      <c r="H41" s="142">
        <f ca="1">Inputs!G36</f>
        <v>4.3630000000000004</v>
      </c>
      <c r="I41" s="140">
        <f>Inputs!D36</f>
        <v>2.8266</v>
      </c>
      <c r="J41" s="83">
        <f ca="1">VLOOKUP($A41,[1]!Table,MATCH(J$4,[1]!Curves,0))</f>
        <v>1.2500000000000001E-2</v>
      </c>
      <c r="K41" s="142">
        <f ca="1">Inputs!H36</f>
        <v>1.2500000000000001E-2</v>
      </c>
      <c r="L41" s="141">
        <f>Inputs!E36</f>
        <v>0</v>
      </c>
      <c r="M41" s="83">
        <f ca="1">VLOOKUP($A41,[1]!Table,MATCH(M$4,[1]!Curves,0))</f>
        <v>1.4999999999999999E-2</v>
      </c>
      <c r="N41" s="142">
        <f ca="1">Inputs!I36</f>
        <v>1.4999999999999999E-2</v>
      </c>
      <c r="O41" s="141">
        <f>Inputs!F36</f>
        <v>0</v>
      </c>
      <c r="P41" s="7"/>
      <c r="Q41" s="69">
        <f t="shared" ca="1" si="35"/>
        <v>4.3905000000000003</v>
      </c>
      <c r="R41" s="69">
        <f t="shared" ca="1" si="36"/>
        <v>4.3905000000000003</v>
      </c>
      <c r="S41" s="69">
        <f t="shared" si="10"/>
        <v>2.8266</v>
      </c>
      <c r="T41" s="7"/>
      <c r="U41" s="5">
        <f t="shared" si="11"/>
        <v>31</v>
      </c>
      <c r="V41" s="44">
        <f t="shared" si="12"/>
        <v>37895</v>
      </c>
      <c r="W41" s="5">
        <f t="shared" ca="1" si="13"/>
        <v>965</v>
      </c>
      <c r="X41" s="54">
        <f ca="1">VLOOKUP($A41,[1]!Table,MATCH(X$4,[1]!Curves,0))</f>
        <v>5.4472025120694004E-2</v>
      </c>
      <c r="Y41" s="46">
        <f t="shared" ca="1" si="14"/>
        <v>0.86762860907390116</v>
      </c>
      <c r="Z41" s="5">
        <f t="shared" si="15"/>
        <v>1</v>
      </c>
      <c r="AA41" s="5">
        <f t="shared" si="16"/>
        <v>31</v>
      </c>
      <c r="AC41" s="39">
        <f t="shared" ca="1" si="17"/>
        <v>434662.07486242004</v>
      </c>
      <c r="AD41" s="39">
        <f t="shared" ca="1" si="18"/>
        <v>434662.07486242004</v>
      </c>
      <c r="AE41" s="39">
        <f t="shared" ca="1" si="19"/>
        <v>281598.85876830539</v>
      </c>
      <c r="AF41" s="39">
        <f t="shared" ca="1" si="20"/>
        <v>1245.3073426037704</v>
      </c>
      <c r="AG41" s="39">
        <f t="shared" ca="1" si="21"/>
        <v>1245.3073426037704</v>
      </c>
      <c r="AH41" s="39">
        <f t="shared" ca="1" si="22"/>
        <v>0</v>
      </c>
      <c r="AI41" s="39">
        <f t="shared" ca="1" si="23"/>
        <v>1494.3688111245242</v>
      </c>
      <c r="AJ41" s="39">
        <f t="shared" ca="1" si="24"/>
        <v>1494.3688111245242</v>
      </c>
      <c r="AK41" s="39">
        <f t="shared" ca="1" si="25"/>
        <v>0</v>
      </c>
      <c r="AL41" s="43"/>
      <c r="AM41" s="39">
        <f t="shared" ca="1" si="26"/>
        <v>153063.21609411464</v>
      </c>
      <c r="AN41" s="39">
        <f t="shared" ca="1" si="27"/>
        <v>1245.3073426037704</v>
      </c>
      <c r="AO41" s="39">
        <f t="shared" ca="1" si="28"/>
        <v>1494.3688111245242</v>
      </c>
      <c r="AP41" s="40">
        <f t="shared" ca="1" si="29"/>
        <v>155802.89224784294</v>
      </c>
      <c r="AR41" s="39">
        <f t="shared" ca="1" si="30"/>
        <v>0</v>
      </c>
      <c r="AS41" s="39">
        <f t="shared" ca="1" si="31"/>
        <v>0</v>
      </c>
      <c r="AT41" s="39">
        <f t="shared" ca="1" si="32"/>
        <v>0</v>
      </c>
      <c r="AU41" s="40">
        <f t="shared" ca="1" si="33"/>
        <v>0</v>
      </c>
      <c r="AV41" s="40"/>
      <c r="AW41" s="51">
        <f t="shared" ca="1" si="34"/>
        <v>155802.89224784294</v>
      </c>
      <c r="AY41" s="67"/>
    </row>
    <row r="42" spans="1:51">
      <c r="A42" s="88">
        <f t="shared" si="6"/>
        <v>37926</v>
      </c>
      <c r="B42" s="139">
        <f>Inputs!C37</f>
        <v>3704</v>
      </c>
      <c r="C42" s="66"/>
      <c r="D42" s="82">
        <f t="shared" si="7"/>
        <v>3704</v>
      </c>
      <c r="E42" s="35">
        <f t="shared" si="8"/>
        <v>111120</v>
      </c>
      <c r="F42" s="35">
        <f t="shared" ca="1" si="9"/>
        <v>95938.558320858094</v>
      </c>
      <c r="G42" s="83">
        <f ca="1">VLOOKUP($A42,[1]!Table,MATCH(G$4,[1]!Curves,0))</f>
        <v>4.5030000000000001</v>
      </c>
      <c r="H42" s="142">
        <f ca="1">Inputs!G37</f>
        <v>4.5030000000000001</v>
      </c>
      <c r="I42" s="140">
        <f>Inputs!D37</f>
        <v>2.8309000000000002</v>
      </c>
      <c r="J42" s="83">
        <f ca="1">VLOOKUP($A42,[1]!Table,MATCH(J$4,[1]!Curves,0))</f>
        <v>0.02</v>
      </c>
      <c r="K42" s="142">
        <f ca="1">Inputs!H37</f>
        <v>0.02</v>
      </c>
      <c r="L42" s="141">
        <f>Inputs!E37</f>
        <v>0</v>
      </c>
      <c r="M42" s="83">
        <f ca="1">VLOOKUP($A42,[1]!Table,MATCH(M$4,[1]!Curves,0))</f>
        <v>1.4999999999999999E-2</v>
      </c>
      <c r="N42" s="142">
        <f ca="1">Inputs!I37</f>
        <v>1.4999999999999999E-2</v>
      </c>
      <c r="O42" s="141">
        <f>Inputs!F37</f>
        <v>0</v>
      </c>
      <c r="P42" s="7"/>
      <c r="Q42" s="69">
        <f t="shared" ca="1" si="35"/>
        <v>4.5380000000000003</v>
      </c>
      <c r="R42" s="69">
        <f t="shared" ca="1" si="36"/>
        <v>4.5380000000000003</v>
      </c>
      <c r="S42" s="69">
        <f t="shared" si="10"/>
        <v>2.8309000000000002</v>
      </c>
      <c r="T42" s="7"/>
      <c r="U42" s="5">
        <f t="shared" si="11"/>
        <v>30</v>
      </c>
      <c r="V42" s="44">
        <f t="shared" si="12"/>
        <v>37926</v>
      </c>
      <c r="W42" s="5">
        <f t="shared" ca="1" si="13"/>
        <v>996</v>
      </c>
      <c r="X42" s="54">
        <f ca="1">VLOOKUP($A42,[1]!Table,MATCH(X$4,[1]!Curves,0))</f>
        <v>5.4603807440752002E-2</v>
      </c>
      <c r="Y42" s="46">
        <f t="shared" ca="1" si="14"/>
        <v>0.8633779546513507</v>
      </c>
      <c r="Z42" s="5">
        <f t="shared" si="15"/>
        <v>1</v>
      </c>
      <c r="AA42" s="5">
        <f t="shared" si="16"/>
        <v>30</v>
      </c>
      <c r="AC42" s="39">
        <f t="shared" ca="1" si="17"/>
        <v>432011.32811882399</v>
      </c>
      <c r="AD42" s="39">
        <f t="shared" ca="1" si="18"/>
        <v>432011.32811882399</v>
      </c>
      <c r="AE42" s="39">
        <f t="shared" ca="1" si="19"/>
        <v>271592.46475051722</v>
      </c>
      <c r="AF42" s="39">
        <f t="shared" ca="1" si="20"/>
        <v>1918.771166417162</v>
      </c>
      <c r="AG42" s="39">
        <f t="shared" ca="1" si="21"/>
        <v>1918.771166417162</v>
      </c>
      <c r="AH42" s="39">
        <f t="shared" ca="1" si="22"/>
        <v>0</v>
      </c>
      <c r="AI42" s="39">
        <f t="shared" ca="1" si="23"/>
        <v>1439.0783748128713</v>
      </c>
      <c r="AJ42" s="39">
        <f t="shared" ca="1" si="24"/>
        <v>1439.0783748128713</v>
      </c>
      <c r="AK42" s="39">
        <f t="shared" ca="1" si="25"/>
        <v>0</v>
      </c>
      <c r="AL42" s="43"/>
      <c r="AM42" s="39">
        <f t="shared" ca="1" si="26"/>
        <v>160418.86336830677</v>
      </c>
      <c r="AN42" s="39">
        <f t="shared" ca="1" si="27"/>
        <v>1918.771166417162</v>
      </c>
      <c r="AO42" s="39">
        <f t="shared" ca="1" si="28"/>
        <v>1439.0783748128713</v>
      </c>
      <c r="AP42" s="40">
        <f t="shared" ca="1" si="29"/>
        <v>163776.71290953681</v>
      </c>
      <c r="AR42" s="39">
        <f t="shared" ca="1" si="30"/>
        <v>0</v>
      </c>
      <c r="AS42" s="39">
        <f t="shared" ca="1" si="31"/>
        <v>0</v>
      </c>
      <c r="AT42" s="39">
        <f t="shared" ca="1" si="32"/>
        <v>0</v>
      </c>
      <c r="AU42" s="40">
        <f t="shared" ca="1" si="33"/>
        <v>0</v>
      </c>
      <c r="AV42" s="40"/>
      <c r="AW42" s="51">
        <f t="shared" ca="1" si="34"/>
        <v>163776.71290953681</v>
      </c>
      <c r="AY42" s="67"/>
    </row>
    <row r="43" spans="1:51">
      <c r="A43" s="88">
        <f t="shared" si="6"/>
        <v>37956</v>
      </c>
      <c r="B43" s="139">
        <f>Inputs!C38</f>
        <v>4288</v>
      </c>
      <c r="C43" s="66"/>
      <c r="D43" s="82">
        <f t="shared" si="7"/>
        <v>4288</v>
      </c>
      <c r="E43" s="35">
        <f t="shared" si="8"/>
        <v>132928</v>
      </c>
      <c r="F43" s="35">
        <f t="shared" ca="1" si="9"/>
        <v>114220.57068298658</v>
      </c>
      <c r="G43" s="83">
        <f ca="1">VLOOKUP($A43,[1]!Table,MATCH(G$4,[1]!Curves,0))</f>
        <v>4.6280000000000001</v>
      </c>
      <c r="H43" s="142">
        <f ca="1">Inputs!G38</f>
        <v>4.6280000000000001</v>
      </c>
      <c r="I43" s="140">
        <f>Inputs!D38</f>
        <v>2.8637000000000001</v>
      </c>
      <c r="J43" s="83">
        <f ca="1">VLOOKUP($A43,[1]!Table,MATCH(J$4,[1]!Curves,0))</f>
        <v>0.02</v>
      </c>
      <c r="K43" s="142">
        <f ca="1">Inputs!H38</f>
        <v>0.02</v>
      </c>
      <c r="L43" s="141">
        <f>Inputs!E38</f>
        <v>0</v>
      </c>
      <c r="M43" s="83">
        <f ca="1">VLOOKUP($A43,[1]!Table,MATCH(M$4,[1]!Curves,0))</f>
        <v>1.4999999999999999E-2</v>
      </c>
      <c r="N43" s="142">
        <f ca="1">Inputs!I38</f>
        <v>1.4999999999999999E-2</v>
      </c>
      <c r="O43" s="141">
        <f>Inputs!F38</f>
        <v>0</v>
      </c>
      <c r="P43" s="7"/>
      <c r="Q43" s="69">
        <f t="shared" ca="1" si="35"/>
        <v>4.6630000000000003</v>
      </c>
      <c r="R43" s="69">
        <f t="shared" ca="1" si="36"/>
        <v>4.6630000000000003</v>
      </c>
      <c r="S43" s="69">
        <f t="shared" si="10"/>
        <v>2.8637000000000001</v>
      </c>
      <c r="T43" s="7"/>
      <c r="U43" s="5">
        <f t="shared" si="11"/>
        <v>31</v>
      </c>
      <c r="V43" s="44">
        <f t="shared" si="12"/>
        <v>37956</v>
      </c>
      <c r="W43" s="5">
        <f t="shared" ca="1" si="13"/>
        <v>1026</v>
      </c>
      <c r="X43" s="54">
        <f ca="1">VLOOKUP($A43,[1]!Table,MATCH(X$4,[1]!Curves,0))</f>
        <v>5.4731338723734001E-2</v>
      </c>
      <c r="Y43" s="46">
        <f t="shared" ca="1" si="14"/>
        <v>0.85926645013079694</v>
      </c>
      <c r="Z43" s="5">
        <f t="shared" si="15"/>
        <v>1</v>
      </c>
      <c r="AA43" s="5">
        <f t="shared" si="16"/>
        <v>31</v>
      </c>
      <c r="AC43" s="39">
        <f t="shared" ca="1" si="17"/>
        <v>528612.8011208619</v>
      </c>
      <c r="AD43" s="39">
        <f t="shared" ca="1" si="18"/>
        <v>528612.8011208619</v>
      </c>
      <c r="AE43" s="39">
        <f t="shared" ca="1" si="19"/>
        <v>327093.4482648687</v>
      </c>
      <c r="AF43" s="39">
        <f t="shared" ca="1" si="20"/>
        <v>2284.4114136597318</v>
      </c>
      <c r="AG43" s="39">
        <f t="shared" ca="1" si="21"/>
        <v>2284.4114136597318</v>
      </c>
      <c r="AH43" s="39">
        <f t="shared" ca="1" si="22"/>
        <v>0</v>
      </c>
      <c r="AI43" s="39">
        <f t="shared" ca="1" si="23"/>
        <v>1713.3085602447986</v>
      </c>
      <c r="AJ43" s="39">
        <f t="shared" ca="1" si="24"/>
        <v>1713.3085602447986</v>
      </c>
      <c r="AK43" s="39">
        <f t="shared" ca="1" si="25"/>
        <v>0</v>
      </c>
      <c r="AL43" s="43"/>
      <c r="AM43" s="39">
        <f t="shared" ca="1" si="26"/>
        <v>201519.3528559932</v>
      </c>
      <c r="AN43" s="39">
        <f t="shared" ca="1" si="27"/>
        <v>2284.4114136597318</v>
      </c>
      <c r="AO43" s="39">
        <f t="shared" ca="1" si="28"/>
        <v>1713.3085602447986</v>
      </c>
      <c r="AP43" s="40">
        <f t="shared" ca="1" si="29"/>
        <v>205517.07282989772</v>
      </c>
      <c r="AR43" s="39">
        <f t="shared" ca="1" si="30"/>
        <v>0</v>
      </c>
      <c r="AS43" s="39">
        <f t="shared" ca="1" si="31"/>
        <v>0</v>
      </c>
      <c r="AT43" s="39">
        <f t="shared" ca="1" si="32"/>
        <v>0</v>
      </c>
      <c r="AU43" s="40">
        <f t="shared" ca="1" si="33"/>
        <v>0</v>
      </c>
      <c r="AV43" s="40"/>
      <c r="AW43" s="51">
        <f t="shared" ca="1" si="34"/>
        <v>205517.07282989772</v>
      </c>
      <c r="AY43" s="67"/>
    </row>
    <row r="44" spans="1:51">
      <c r="A44" s="88">
        <f t="shared" si="6"/>
        <v>37987</v>
      </c>
      <c r="B44" s="139">
        <f>Inputs!C39</f>
        <v>4288</v>
      </c>
      <c r="C44" s="66"/>
      <c r="D44" s="82">
        <f t="shared" si="7"/>
        <v>4288</v>
      </c>
      <c r="E44" s="35">
        <f t="shared" si="8"/>
        <v>132928</v>
      </c>
      <c r="F44" s="35">
        <f t="shared" ca="1" si="9"/>
        <v>113654.55745817701</v>
      </c>
      <c r="G44" s="83">
        <f ca="1">VLOOKUP($A44,[1]!Table,MATCH(G$4,[1]!Curves,0))</f>
        <v>4.6680000000000001</v>
      </c>
      <c r="H44" s="142">
        <f ca="1">Inputs!G39</f>
        <v>4.6680000000000001</v>
      </c>
      <c r="I44" s="140">
        <f>Inputs!D39</f>
        <v>3.2706</v>
      </c>
      <c r="J44" s="83">
        <f ca="1">VLOOKUP($A44,[1]!Table,MATCH(J$4,[1]!Curves,0))</f>
        <v>0.02</v>
      </c>
      <c r="K44" s="142">
        <f ca="1">Inputs!H39</f>
        <v>0.02</v>
      </c>
      <c r="L44" s="141">
        <f>Inputs!E39</f>
        <v>0</v>
      </c>
      <c r="M44" s="83">
        <f ca="1">VLOOKUP($A44,[1]!Table,MATCH(M$4,[1]!Curves,0))</f>
        <v>0.02</v>
      </c>
      <c r="N44" s="142">
        <f ca="1">Inputs!I39</f>
        <v>0.02</v>
      </c>
      <c r="O44" s="141">
        <f>Inputs!F39</f>
        <v>0</v>
      </c>
      <c r="P44" s="7"/>
      <c r="Q44" s="69">
        <f t="shared" ca="1" si="35"/>
        <v>4.7080000000000002</v>
      </c>
      <c r="R44" s="69">
        <f t="shared" ca="1" si="36"/>
        <v>4.7080000000000002</v>
      </c>
      <c r="S44" s="69">
        <f t="shared" si="10"/>
        <v>3.2706</v>
      </c>
      <c r="T44" s="7"/>
      <c r="U44" s="5">
        <f t="shared" si="11"/>
        <v>31</v>
      </c>
      <c r="V44" s="44">
        <f t="shared" si="12"/>
        <v>37987</v>
      </c>
      <c r="W44" s="5">
        <f t="shared" ca="1" si="13"/>
        <v>1057</v>
      </c>
      <c r="X44" s="54">
        <f ca="1">VLOOKUP($A44,[1]!Table,MATCH(X$4,[1]!Curves,0))</f>
        <v>5.4868004107681001E-2</v>
      </c>
      <c r="Y44" s="46">
        <f t="shared" ca="1" si="14"/>
        <v>0.85500840649206344</v>
      </c>
      <c r="Z44" s="5">
        <f t="shared" si="15"/>
        <v>1</v>
      </c>
      <c r="AA44" s="5">
        <f t="shared" si="16"/>
        <v>31</v>
      </c>
      <c r="AC44" s="39">
        <f t="shared" ca="1" si="17"/>
        <v>530539.47421477025</v>
      </c>
      <c r="AD44" s="39">
        <f t="shared" ca="1" si="18"/>
        <v>530539.47421477025</v>
      </c>
      <c r="AE44" s="39">
        <f t="shared" ca="1" si="19"/>
        <v>371718.59562271374</v>
      </c>
      <c r="AF44" s="39">
        <f t="shared" ca="1" si="20"/>
        <v>2273.0911491635402</v>
      </c>
      <c r="AG44" s="39">
        <f t="shared" ca="1" si="21"/>
        <v>2273.0911491635402</v>
      </c>
      <c r="AH44" s="39">
        <f t="shared" ca="1" si="22"/>
        <v>0</v>
      </c>
      <c r="AI44" s="39">
        <f t="shared" ca="1" si="23"/>
        <v>2273.0911491635402</v>
      </c>
      <c r="AJ44" s="39">
        <f t="shared" ca="1" si="24"/>
        <v>2273.0911491635402</v>
      </c>
      <c r="AK44" s="39">
        <f t="shared" ca="1" si="25"/>
        <v>0</v>
      </c>
      <c r="AL44" s="43"/>
      <c r="AM44" s="39">
        <f t="shared" ca="1" si="26"/>
        <v>158820.87859205651</v>
      </c>
      <c r="AN44" s="39">
        <f t="shared" ca="1" si="27"/>
        <v>2273.0911491635402</v>
      </c>
      <c r="AO44" s="39">
        <f t="shared" ca="1" si="28"/>
        <v>2273.0911491635402</v>
      </c>
      <c r="AP44" s="40">
        <f t="shared" ca="1" si="29"/>
        <v>163367.06089038361</v>
      </c>
      <c r="AR44" s="39">
        <f t="shared" ca="1" si="30"/>
        <v>0</v>
      </c>
      <c r="AS44" s="39">
        <f t="shared" ca="1" si="31"/>
        <v>0</v>
      </c>
      <c r="AT44" s="39">
        <f t="shared" ca="1" si="32"/>
        <v>0</v>
      </c>
      <c r="AU44" s="40">
        <f t="shared" ca="1" si="33"/>
        <v>0</v>
      </c>
      <c r="AV44" s="40"/>
      <c r="AW44" s="51">
        <f t="shared" ca="1" si="34"/>
        <v>163367.06089038361</v>
      </c>
      <c r="AY44" s="67"/>
    </row>
    <row r="45" spans="1:51">
      <c r="A45" s="88">
        <f t="shared" si="6"/>
        <v>38018</v>
      </c>
      <c r="B45" s="139">
        <f>Inputs!C40</f>
        <v>4288</v>
      </c>
      <c r="C45" s="66"/>
      <c r="D45" s="82">
        <f t="shared" si="7"/>
        <v>4288</v>
      </c>
      <c r="E45" s="35">
        <f t="shared" si="8"/>
        <v>124352</v>
      </c>
      <c r="F45" s="35">
        <f t="shared" ca="1" si="9"/>
        <v>105791.14953345475</v>
      </c>
      <c r="G45" s="83">
        <f ca="1">VLOOKUP($A45,[1]!Table,MATCH(G$4,[1]!Curves,0))</f>
        <v>4.548</v>
      </c>
      <c r="H45" s="142">
        <f ca="1">Inputs!G40</f>
        <v>4.548</v>
      </c>
      <c r="I45" s="140">
        <f>Inputs!D40</f>
        <v>3.0684</v>
      </c>
      <c r="J45" s="83">
        <f ca="1">VLOOKUP($A45,[1]!Table,MATCH(J$4,[1]!Curves,0))</f>
        <v>0.02</v>
      </c>
      <c r="K45" s="142">
        <f ca="1">Inputs!H40</f>
        <v>0.02</v>
      </c>
      <c r="L45" s="141">
        <f>Inputs!E40</f>
        <v>0</v>
      </c>
      <c r="M45" s="83">
        <f ca="1">VLOOKUP($A45,[1]!Table,MATCH(M$4,[1]!Curves,0))</f>
        <v>0.02</v>
      </c>
      <c r="N45" s="142">
        <f ca="1">Inputs!I40</f>
        <v>0.02</v>
      </c>
      <c r="O45" s="141">
        <f>Inputs!F40</f>
        <v>0</v>
      </c>
      <c r="P45" s="7"/>
      <c r="Q45" s="69">
        <f t="shared" ca="1" si="35"/>
        <v>4.5880000000000001</v>
      </c>
      <c r="R45" s="69">
        <f t="shared" ca="1" si="36"/>
        <v>4.5880000000000001</v>
      </c>
      <c r="S45" s="69">
        <f t="shared" si="10"/>
        <v>3.0684</v>
      </c>
      <c r="T45" s="7"/>
      <c r="U45" s="5">
        <f t="shared" si="11"/>
        <v>29</v>
      </c>
      <c r="V45" s="44">
        <f t="shared" si="12"/>
        <v>38018</v>
      </c>
      <c r="W45" s="5">
        <f t="shared" ca="1" si="13"/>
        <v>1088</v>
      </c>
      <c r="X45" s="54">
        <f ca="1">VLOOKUP($A45,[1]!Table,MATCH(X$4,[1]!Curves,0))</f>
        <v>5.5009878087435002E-2</v>
      </c>
      <c r="Y45" s="46">
        <f t="shared" ca="1" si="14"/>
        <v>0.85073942947001058</v>
      </c>
      <c r="Z45" s="5">
        <f t="shared" si="15"/>
        <v>1</v>
      </c>
      <c r="AA45" s="5">
        <f t="shared" si="16"/>
        <v>29</v>
      </c>
      <c r="AC45" s="39">
        <f t="shared" ca="1" si="17"/>
        <v>481138.14807815221</v>
      </c>
      <c r="AD45" s="39">
        <f t="shared" ca="1" si="18"/>
        <v>481138.14807815221</v>
      </c>
      <c r="AE45" s="39">
        <f t="shared" ca="1" si="19"/>
        <v>324609.56322845258</v>
      </c>
      <c r="AF45" s="39">
        <f t="shared" ca="1" si="20"/>
        <v>2115.8229906690949</v>
      </c>
      <c r="AG45" s="39">
        <f t="shared" ca="1" si="21"/>
        <v>2115.8229906690949</v>
      </c>
      <c r="AH45" s="39">
        <f t="shared" ca="1" si="22"/>
        <v>0</v>
      </c>
      <c r="AI45" s="39">
        <f t="shared" ca="1" si="23"/>
        <v>2115.8229906690949</v>
      </c>
      <c r="AJ45" s="39">
        <f t="shared" ca="1" si="24"/>
        <v>2115.8229906690949</v>
      </c>
      <c r="AK45" s="39">
        <f t="shared" ca="1" si="25"/>
        <v>0</v>
      </c>
      <c r="AL45" s="43"/>
      <c r="AM45" s="39">
        <f t="shared" ca="1" si="26"/>
        <v>156528.58484969963</v>
      </c>
      <c r="AN45" s="39">
        <f t="shared" ca="1" si="27"/>
        <v>2115.8229906690949</v>
      </c>
      <c r="AO45" s="39">
        <f t="shared" ca="1" si="28"/>
        <v>2115.8229906690949</v>
      </c>
      <c r="AP45" s="40">
        <f t="shared" ca="1" si="29"/>
        <v>160760.2308310378</v>
      </c>
      <c r="AR45" s="39">
        <f t="shared" ca="1" si="30"/>
        <v>0</v>
      </c>
      <c r="AS45" s="39">
        <f t="shared" ca="1" si="31"/>
        <v>0</v>
      </c>
      <c r="AT45" s="39">
        <f t="shared" ca="1" si="32"/>
        <v>0</v>
      </c>
      <c r="AU45" s="40">
        <f t="shared" ca="1" si="33"/>
        <v>0</v>
      </c>
      <c r="AV45" s="40"/>
      <c r="AW45" s="51">
        <f t="shared" ca="1" si="34"/>
        <v>160760.2308310378</v>
      </c>
      <c r="AY45" s="67"/>
    </row>
    <row r="46" spans="1:51">
      <c r="A46" s="88">
        <f t="shared" si="6"/>
        <v>38047</v>
      </c>
      <c r="B46" s="139">
        <f>Inputs!C41</f>
        <v>3704</v>
      </c>
      <c r="C46" s="66"/>
      <c r="D46" s="82">
        <f t="shared" si="7"/>
        <v>3704</v>
      </c>
      <c r="E46" s="35">
        <f t="shared" si="8"/>
        <v>114824</v>
      </c>
      <c r="F46" s="35">
        <f t="shared" ca="1" si="9"/>
        <v>97226.903180587498</v>
      </c>
      <c r="G46" s="83">
        <f ca="1">VLOOKUP($A46,[1]!Table,MATCH(G$4,[1]!Curves,0))</f>
        <v>4.423</v>
      </c>
      <c r="H46" s="142">
        <f ca="1">Inputs!G41</f>
        <v>4.423</v>
      </c>
      <c r="I46" s="140">
        <f>Inputs!D41</f>
        <v>2.9279000000000002</v>
      </c>
      <c r="J46" s="83">
        <f ca="1">VLOOKUP($A46,[1]!Table,MATCH(J$4,[1]!Curves,0))</f>
        <v>0.02</v>
      </c>
      <c r="K46" s="142">
        <f ca="1">Inputs!H41</f>
        <v>0.02</v>
      </c>
      <c r="L46" s="141">
        <f>Inputs!E41</f>
        <v>0</v>
      </c>
      <c r="M46" s="83">
        <f ca="1">VLOOKUP($A46,[1]!Table,MATCH(M$4,[1]!Curves,0))</f>
        <v>0.02</v>
      </c>
      <c r="N46" s="142">
        <f ca="1">Inputs!I41</f>
        <v>0.02</v>
      </c>
      <c r="O46" s="141">
        <f>Inputs!F41</f>
        <v>0</v>
      </c>
      <c r="P46" s="7"/>
      <c r="Q46" s="69">
        <f t="shared" ca="1" si="35"/>
        <v>4.4630000000000001</v>
      </c>
      <c r="R46" s="69">
        <f t="shared" ca="1" si="36"/>
        <v>4.4630000000000001</v>
      </c>
      <c r="S46" s="69">
        <f t="shared" si="10"/>
        <v>2.9279000000000002</v>
      </c>
      <c r="T46" s="7"/>
      <c r="U46" s="5">
        <f t="shared" si="11"/>
        <v>31</v>
      </c>
      <c r="V46" s="44">
        <f t="shared" si="12"/>
        <v>38047</v>
      </c>
      <c r="W46" s="5">
        <f t="shared" ca="1" si="13"/>
        <v>1117</v>
      </c>
      <c r="X46" s="54">
        <f ca="1">VLOOKUP($A46,[1]!Table,MATCH(X$4,[1]!Curves,0))</f>
        <v>5.5142598913273999E-2</v>
      </c>
      <c r="Y46" s="46">
        <f t="shared" ca="1" si="14"/>
        <v>0.84674722340788944</v>
      </c>
      <c r="Z46" s="5">
        <f t="shared" si="15"/>
        <v>1</v>
      </c>
      <c r="AA46" s="5">
        <f t="shared" si="16"/>
        <v>31</v>
      </c>
      <c r="AC46" s="39">
        <f t="shared" ca="1" si="17"/>
        <v>430034.5927677385</v>
      </c>
      <c r="AD46" s="39">
        <f t="shared" ca="1" si="18"/>
        <v>430034.5927677385</v>
      </c>
      <c r="AE46" s="39">
        <f t="shared" ca="1" si="19"/>
        <v>284670.64982244215</v>
      </c>
      <c r="AF46" s="39">
        <f t="shared" ca="1" si="20"/>
        <v>1944.53806361175</v>
      </c>
      <c r="AG46" s="39">
        <f t="shared" ca="1" si="21"/>
        <v>1944.53806361175</v>
      </c>
      <c r="AH46" s="39">
        <f t="shared" ca="1" si="22"/>
        <v>0</v>
      </c>
      <c r="AI46" s="39">
        <f t="shared" ca="1" si="23"/>
        <v>1944.53806361175</v>
      </c>
      <c r="AJ46" s="39">
        <f t="shared" ca="1" si="24"/>
        <v>1944.53806361175</v>
      </c>
      <c r="AK46" s="39">
        <f t="shared" ca="1" si="25"/>
        <v>0</v>
      </c>
      <c r="AL46" s="43"/>
      <c r="AM46" s="39">
        <f t="shared" ca="1" si="26"/>
        <v>145363.94294529635</v>
      </c>
      <c r="AN46" s="39">
        <f t="shared" ca="1" si="27"/>
        <v>1944.53806361175</v>
      </c>
      <c r="AO46" s="39">
        <f t="shared" ca="1" si="28"/>
        <v>1944.53806361175</v>
      </c>
      <c r="AP46" s="40">
        <f t="shared" ca="1" si="29"/>
        <v>149253.01907251985</v>
      </c>
      <c r="AR46" s="39">
        <f t="shared" ca="1" si="30"/>
        <v>0</v>
      </c>
      <c r="AS46" s="39">
        <f t="shared" ca="1" si="31"/>
        <v>0</v>
      </c>
      <c r="AT46" s="39">
        <f t="shared" ca="1" si="32"/>
        <v>0</v>
      </c>
      <c r="AU46" s="40">
        <f t="shared" ca="1" si="33"/>
        <v>0</v>
      </c>
      <c r="AV46" s="40"/>
      <c r="AW46" s="51">
        <f t="shared" ca="1" si="34"/>
        <v>149253.01907251985</v>
      </c>
      <c r="AY46" s="67"/>
    </row>
    <row r="47" spans="1:51">
      <c r="A47" s="88">
        <f t="shared" si="6"/>
        <v>38078</v>
      </c>
      <c r="B47" s="139">
        <f>Inputs!C42</f>
        <v>3704</v>
      </c>
      <c r="C47" s="66"/>
      <c r="D47" s="82">
        <f t="shared" si="7"/>
        <v>3704</v>
      </c>
      <c r="E47" s="35">
        <f t="shared" si="8"/>
        <v>111120</v>
      </c>
      <c r="F47" s="35">
        <f t="shared" ca="1" si="9"/>
        <v>93620.37137552895</v>
      </c>
      <c r="G47" s="83">
        <f ca="1">VLOOKUP($A47,[1]!Table,MATCH(G$4,[1]!Curves,0))</f>
        <v>4.2930000000000001</v>
      </c>
      <c r="H47" s="142">
        <f ca="1">Inputs!G42</f>
        <v>4.2930000000000001</v>
      </c>
      <c r="I47" s="140">
        <f>Inputs!D42</f>
        <v>3.0733000000000001</v>
      </c>
      <c r="J47" s="83">
        <f ca="1">VLOOKUP($A47,[1]!Table,MATCH(J$4,[1]!Curves,0))</f>
        <v>1.2500000000000001E-2</v>
      </c>
      <c r="K47" s="142">
        <f ca="1">Inputs!H42</f>
        <v>1.2500000000000001E-2</v>
      </c>
      <c r="L47" s="141">
        <f>Inputs!E42</f>
        <v>0</v>
      </c>
      <c r="M47" s="83">
        <f ca="1">VLOOKUP($A47,[1]!Table,MATCH(M$4,[1]!Curves,0))</f>
        <v>1.4999999999999999E-2</v>
      </c>
      <c r="N47" s="142">
        <f ca="1">Inputs!I42</f>
        <v>1.4999999999999999E-2</v>
      </c>
      <c r="O47" s="141">
        <f>Inputs!F42</f>
        <v>0</v>
      </c>
      <c r="P47" s="7"/>
      <c r="Q47" s="69">
        <f t="shared" ca="1" si="35"/>
        <v>4.3205</v>
      </c>
      <c r="R47" s="69">
        <f t="shared" ca="1" si="36"/>
        <v>4.3205</v>
      </c>
      <c r="S47" s="69">
        <f t="shared" si="10"/>
        <v>3.0733000000000001</v>
      </c>
      <c r="T47" s="7"/>
      <c r="U47" s="5">
        <f t="shared" si="11"/>
        <v>30</v>
      </c>
      <c r="V47" s="44">
        <f t="shared" si="12"/>
        <v>38078</v>
      </c>
      <c r="W47" s="5">
        <f t="shared" ca="1" si="13"/>
        <v>1148</v>
      </c>
      <c r="X47" s="54">
        <f ca="1">VLOOKUP($A47,[1]!Table,MATCH(X$4,[1]!Curves,0))</f>
        <v>5.5271038268347998E-2</v>
      </c>
      <c r="Y47" s="46">
        <f t="shared" ca="1" si="14"/>
        <v>0.84251594110447225</v>
      </c>
      <c r="Z47" s="5">
        <f t="shared" si="15"/>
        <v>1</v>
      </c>
      <c r="AA47" s="5">
        <f t="shared" si="16"/>
        <v>30</v>
      </c>
      <c r="AC47" s="39">
        <f t="shared" ca="1" si="17"/>
        <v>401912.25431514578</v>
      </c>
      <c r="AD47" s="39">
        <f t="shared" ca="1" si="18"/>
        <v>401912.25431514578</v>
      </c>
      <c r="AE47" s="39">
        <f t="shared" ca="1" si="19"/>
        <v>287723.48734841315</v>
      </c>
      <c r="AF47" s="39">
        <f t="shared" ca="1" si="20"/>
        <v>1170.254642194112</v>
      </c>
      <c r="AG47" s="39">
        <f t="shared" ca="1" si="21"/>
        <v>1170.254642194112</v>
      </c>
      <c r="AH47" s="39">
        <f t="shared" ca="1" si="22"/>
        <v>0</v>
      </c>
      <c r="AI47" s="39">
        <f t="shared" ca="1" si="23"/>
        <v>1404.3055706329342</v>
      </c>
      <c r="AJ47" s="39">
        <f t="shared" ca="1" si="24"/>
        <v>1404.3055706329342</v>
      </c>
      <c r="AK47" s="39">
        <f t="shared" ca="1" si="25"/>
        <v>0</v>
      </c>
      <c r="AL47" s="43"/>
      <c r="AM47" s="39">
        <f t="shared" ca="1" si="26"/>
        <v>114188.76696673263</v>
      </c>
      <c r="AN47" s="39">
        <f t="shared" ca="1" si="27"/>
        <v>1170.254642194112</v>
      </c>
      <c r="AO47" s="39">
        <f t="shared" ca="1" si="28"/>
        <v>1404.3055706329342</v>
      </c>
      <c r="AP47" s="40">
        <f t="shared" ca="1" si="29"/>
        <v>116763.32717955967</v>
      </c>
      <c r="AR47" s="39">
        <f t="shared" ca="1" si="30"/>
        <v>0</v>
      </c>
      <c r="AS47" s="39">
        <f t="shared" ca="1" si="31"/>
        <v>0</v>
      </c>
      <c r="AT47" s="39">
        <f t="shared" ca="1" si="32"/>
        <v>0</v>
      </c>
      <c r="AU47" s="40">
        <f t="shared" ca="1" si="33"/>
        <v>0</v>
      </c>
      <c r="AV47" s="40"/>
      <c r="AW47" s="51">
        <f t="shared" ca="1" si="34"/>
        <v>116763.32717955967</v>
      </c>
      <c r="AY47" s="67"/>
    </row>
    <row r="48" spans="1:51">
      <c r="A48" s="88">
        <f t="shared" si="6"/>
        <v>38108</v>
      </c>
      <c r="B48" s="139">
        <f>Inputs!C43</f>
        <v>3704</v>
      </c>
      <c r="C48" s="66"/>
      <c r="D48" s="82">
        <f t="shared" si="7"/>
        <v>3704</v>
      </c>
      <c r="E48" s="35">
        <f t="shared" si="8"/>
        <v>114824</v>
      </c>
      <c r="F48" s="35">
        <f t="shared" ca="1" si="9"/>
        <v>96275.429590922824</v>
      </c>
      <c r="G48" s="83">
        <f ca="1">VLOOKUP($A48,[1]!Table,MATCH(G$4,[1]!Curves,0))</f>
        <v>4.2830000000000004</v>
      </c>
      <c r="H48" s="142">
        <f ca="1">Inputs!G43</f>
        <v>4.2830000000000004</v>
      </c>
      <c r="I48" s="140">
        <f>Inputs!D43</f>
        <v>3.0979000000000001</v>
      </c>
      <c r="J48" s="83">
        <f ca="1">VLOOKUP($A48,[1]!Table,MATCH(J$4,[1]!Curves,0))</f>
        <v>1.2500000000000001E-2</v>
      </c>
      <c r="K48" s="142">
        <f ca="1">Inputs!H43</f>
        <v>1.2500000000000001E-2</v>
      </c>
      <c r="L48" s="141">
        <f>Inputs!E43</f>
        <v>0</v>
      </c>
      <c r="M48" s="83">
        <f ca="1">VLOOKUP($A48,[1]!Table,MATCH(M$4,[1]!Curves,0))</f>
        <v>1.4999999999999999E-2</v>
      </c>
      <c r="N48" s="142">
        <f ca="1">Inputs!I43</f>
        <v>1.4999999999999999E-2</v>
      </c>
      <c r="O48" s="141">
        <f>Inputs!F43</f>
        <v>0</v>
      </c>
      <c r="P48" s="7"/>
      <c r="Q48" s="69">
        <f t="shared" ca="1" si="35"/>
        <v>4.3105000000000002</v>
      </c>
      <c r="R48" s="69">
        <f t="shared" ca="1" si="36"/>
        <v>4.3105000000000002</v>
      </c>
      <c r="S48" s="69">
        <f t="shared" si="10"/>
        <v>3.0979000000000001</v>
      </c>
      <c r="T48" s="7"/>
      <c r="U48" s="5">
        <f t="shared" si="11"/>
        <v>31</v>
      </c>
      <c r="V48" s="44">
        <f t="shared" si="12"/>
        <v>38108</v>
      </c>
      <c r="W48" s="5">
        <f t="shared" ca="1" si="13"/>
        <v>1178</v>
      </c>
      <c r="X48" s="54">
        <f ca="1">VLOOKUP($A48,[1]!Table,MATCH(X$4,[1]!Curves,0))</f>
        <v>5.5381466410075998E-2</v>
      </c>
      <c r="Y48" s="46">
        <f t="shared" ca="1" si="14"/>
        <v>0.83846085827808492</v>
      </c>
      <c r="Z48" s="5">
        <f t="shared" si="15"/>
        <v>1</v>
      </c>
      <c r="AA48" s="5">
        <f t="shared" si="16"/>
        <v>31</v>
      </c>
      <c r="AC48" s="39">
        <f t="shared" ca="1" si="17"/>
        <v>412347.6649379225</v>
      </c>
      <c r="AD48" s="39">
        <f t="shared" ca="1" si="18"/>
        <v>412347.6649379225</v>
      </c>
      <c r="AE48" s="39">
        <f t="shared" ca="1" si="19"/>
        <v>298251.65332971985</v>
      </c>
      <c r="AF48" s="39">
        <f t="shared" ca="1" si="20"/>
        <v>1203.4428698865354</v>
      </c>
      <c r="AG48" s="39">
        <f t="shared" ca="1" si="21"/>
        <v>1203.4428698865354</v>
      </c>
      <c r="AH48" s="39">
        <f t="shared" ca="1" si="22"/>
        <v>0</v>
      </c>
      <c r="AI48" s="39">
        <f t="shared" ca="1" si="23"/>
        <v>1444.1314438638424</v>
      </c>
      <c r="AJ48" s="39">
        <f t="shared" ca="1" si="24"/>
        <v>1444.1314438638424</v>
      </c>
      <c r="AK48" s="39">
        <f t="shared" ca="1" si="25"/>
        <v>0</v>
      </c>
      <c r="AL48" s="43"/>
      <c r="AM48" s="39">
        <f t="shared" ca="1" si="26"/>
        <v>114096.01160820265</v>
      </c>
      <c r="AN48" s="39">
        <f t="shared" ca="1" si="27"/>
        <v>1203.4428698865354</v>
      </c>
      <c r="AO48" s="39">
        <f t="shared" ca="1" si="28"/>
        <v>1444.1314438638424</v>
      </c>
      <c r="AP48" s="40">
        <f t="shared" ca="1" si="29"/>
        <v>116743.58592195302</v>
      </c>
      <c r="AR48" s="39">
        <f t="shared" ca="1" si="30"/>
        <v>0</v>
      </c>
      <c r="AS48" s="39">
        <f t="shared" ca="1" si="31"/>
        <v>0</v>
      </c>
      <c r="AT48" s="39">
        <f t="shared" ca="1" si="32"/>
        <v>0</v>
      </c>
      <c r="AU48" s="40">
        <f t="shared" ca="1" si="33"/>
        <v>0</v>
      </c>
      <c r="AV48" s="40"/>
      <c r="AW48" s="51">
        <f t="shared" ca="1" si="34"/>
        <v>116743.58592195302</v>
      </c>
      <c r="AY48" s="67"/>
    </row>
    <row r="49" spans="1:51">
      <c r="A49" s="88">
        <f t="shared" si="6"/>
        <v>38139</v>
      </c>
      <c r="B49" s="139">
        <f>Inputs!C44</f>
        <v>3704</v>
      </c>
      <c r="C49" s="66"/>
      <c r="D49" s="82">
        <f t="shared" si="7"/>
        <v>3704</v>
      </c>
      <c r="E49" s="35">
        <f t="shared" si="8"/>
        <v>111120</v>
      </c>
      <c r="F49" s="35">
        <f t="shared" ca="1" si="9"/>
        <v>92704.710738616894</v>
      </c>
      <c r="G49" s="83">
        <f ca="1">VLOOKUP($A49,[1]!Table,MATCH(G$4,[1]!Curves,0))</f>
        <v>4.3029999999999999</v>
      </c>
      <c r="H49" s="142">
        <f ca="1">Inputs!G44</f>
        <v>4.3029999999999999</v>
      </c>
      <c r="I49" s="140">
        <f>Inputs!D44</f>
        <v>3.0272000000000001</v>
      </c>
      <c r="J49" s="83">
        <f ca="1">VLOOKUP($A49,[1]!Table,MATCH(J$4,[1]!Curves,0))</f>
        <v>1.2500000000000001E-2</v>
      </c>
      <c r="K49" s="142">
        <f ca="1">Inputs!H44</f>
        <v>1.2500000000000001E-2</v>
      </c>
      <c r="L49" s="141">
        <f>Inputs!E44</f>
        <v>0</v>
      </c>
      <c r="M49" s="83">
        <f ca="1">VLOOKUP($A49,[1]!Table,MATCH(M$4,[1]!Curves,0))</f>
        <v>1.4999999999999999E-2</v>
      </c>
      <c r="N49" s="142">
        <f ca="1">Inputs!I44</f>
        <v>1.4999999999999999E-2</v>
      </c>
      <c r="O49" s="141">
        <f>Inputs!F44</f>
        <v>0</v>
      </c>
      <c r="P49" s="7"/>
      <c r="Q49" s="69">
        <f t="shared" ca="1" si="35"/>
        <v>4.3304999999999998</v>
      </c>
      <c r="R49" s="69">
        <f t="shared" ca="1" si="36"/>
        <v>4.3304999999999998</v>
      </c>
      <c r="S49" s="69">
        <f t="shared" si="10"/>
        <v>3.0272000000000001</v>
      </c>
      <c r="T49" s="7"/>
      <c r="U49" s="5">
        <f t="shared" si="11"/>
        <v>30</v>
      </c>
      <c r="V49" s="44">
        <f t="shared" si="12"/>
        <v>38139</v>
      </c>
      <c r="W49" s="5">
        <f t="shared" ca="1" si="13"/>
        <v>1209</v>
      </c>
      <c r="X49" s="54">
        <f ca="1">VLOOKUP($A49,[1]!Table,MATCH(X$4,[1]!Curves,0))</f>
        <v>5.5495575494128001E-2</v>
      </c>
      <c r="Y49" s="46">
        <f t="shared" ca="1" si="14"/>
        <v>0.83427565459518449</v>
      </c>
      <c r="Z49" s="5">
        <f t="shared" si="15"/>
        <v>1</v>
      </c>
      <c r="AA49" s="5">
        <f t="shared" si="16"/>
        <v>30</v>
      </c>
      <c r="AC49" s="39">
        <f t="shared" ca="1" si="17"/>
        <v>398908.37030826847</v>
      </c>
      <c r="AD49" s="39">
        <f t="shared" ca="1" si="18"/>
        <v>398908.37030826847</v>
      </c>
      <c r="AE49" s="39">
        <f t="shared" ca="1" si="19"/>
        <v>280635.70034794108</v>
      </c>
      <c r="AF49" s="39">
        <f t="shared" ca="1" si="20"/>
        <v>1158.8088842327113</v>
      </c>
      <c r="AG49" s="39">
        <f t="shared" ca="1" si="21"/>
        <v>1158.8088842327113</v>
      </c>
      <c r="AH49" s="39">
        <f t="shared" ca="1" si="22"/>
        <v>0</v>
      </c>
      <c r="AI49" s="39">
        <f t="shared" ca="1" si="23"/>
        <v>1390.5706610792533</v>
      </c>
      <c r="AJ49" s="39">
        <f t="shared" ca="1" si="24"/>
        <v>1390.5706610792533</v>
      </c>
      <c r="AK49" s="39">
        <f t="shared" ca="1" si="25"/>
        <v>0</v>
      </c>
      <c r="AL49" s="43"/>
      <c r="AM49" s="39">
        <f t="shared" ca="1" si="26"/>
        <v>118272.66996032739</v>
      </c>
      <c r="AN49" s="39">
        <f t="shared" ca="1" si="27"/>
        <v>1158.8088842327113</v>
      </c>
      <c r="AO49" s="39">
        <f t="shared" ca="1" si="28"/>
        <v>1390.5706610792533</v>
      </c>
      <c r="AP49" s="40">
        <f t="shared" ca="1" si="29"/>
        <v>120822.04950563936</v>
      </c>
      <c r="AR49" s="39">
        <f t="shared" ca="1" si="30"/>
        <v>0</v>
      </c>
      <c r="AS49" s="39">
        <f t="shared" ca="1" si="31"/>
        <v>0</v>
      </c>
      <c r="AT49" s="39">
        <f t="shared" ca="1" si="32"/>
        <v>0</v>
      </c>
      <c r="AU49" s="40">
        <f t="shared" ca="1" si="33"/>
        <v>0</v>
      </c>
      <c r="AV49" s="40"/>
      <c r="AW49" s="51">
        <f t="shared" ca="1" si="34"/>
        <v>120822.04950563936</v>
      </c>
      <c r="AY49" s="67"/>
    </row>
    <row r="50" spans="1:51">
      <c r="A50" s="88">
        <f t="shared" si="6"/>
        <v>38169</v>
      </c>
      <c r="B50" s="139">
        <f>Inputs!C45</f>
        <v>3704</v>
      </c>
      <c r="C50" s="66"/>
      <c r="D50" s="82">
        <f t="shared" si="7"/>
        <v>3704</v>
      </c>
      <c r="E50" s="35">
        <f t="shared" si="8"/>
        <v>114824</v>
      </c>
      <c r="F50" s="35">
        <f t="shared" ca="1" si="9"/>
        <v>95331.14194521989</v>
      </c>
      <c r="G50" s="83">
        <f ca="1">VLOOKUP($A50,[1]!Table,MATCH(G$4,[1]!Curves,0))</f>
        <v>4.3239999999999998</v>
      </c>
      <c r="H50" s="142">
        <f ca="1">Inputs!G45</f>
        <v>4.3239999999999998</v>
      </c>
      <c r="I50" s="140">
        <f>Inputs!D45</f>
        <v>2.9666999999999999</v>
      </c>
      <c r="J50" s="83">
        <f ca="1">VLOOKUP($A50,[1]!Table,MATCH(J$4,[1]!Curves,0))</f>
        <v>1.2500000000000001E-2</v>
      </c>
      <c r="K50" s="142">
        <f ca="1">Inputs!H45</f>
        <v>1.2500000000000001E-2</v>
      </c>
      <c r="L50" s="141">
        <f>Inputs!E45</f>
        <v>0</v>
      </c>
      <c r="M50" s="83">
        <f ca="1">VLOOKUP($A50,[1]!Table,MATCH(M$4,[1]!Curves,0))</f>
        <v>1.4999999999999999E-2</v>
      </c>
      <c r="N50" s="142">
        <f ca="1">Inputs!I45</f>
        <v>1.4999999999999999E-2</v>
      </c>
      <c r="O50" s="141">
        <f>Inputs!F45</f>
        <v>0</v>
      </c>
      <c r="P50" s="7"/>
      <c r="Q50" s="69">
        <f t="shared" ca="1" si="35"/>
        <v>4.3514999999999997</v>
      </c>
      <c r="R50" s="69">
        <f t="shared" ca="1" si="36"/>
        <v>4.3514999999999997</v>
      </c>
      <c r="S50" s="69">
        <f t="shared" si="10"/>
        <v>2.9666999999999999</v>
      </c>
      <c r="T50" s="7"/>
      <c r="U50" s="5">
        <f t="shared" si="11"/>
        <v>31</v>
      </c>
      <c r="V50" s="44">
        <f t="shared" si="12"/>
        <v>38169</v>
      </c>
      <c r="W50" s="5">
        <f t="shared" ca="1" si="13"/>
        <v>1239</v>
      </c>
      <c r="X50" s="54">
        <f ca="1">VLOOKUP($A50,[1]!Table,MATCH(X$4,[1]!Curves,0))</f>
        <v>5.5603591942885999E-2</v>
      </c>
      <c r="Y50" s="46">
        <f t="shared" ca="1" si="14"/>
        <v>0.83023707539556091</v>
      </c>
      <c r="Z50" s="5">
        <f t="shared" si="15"/>
        <v>1</v>
      </c>
      <c r="AA50" s="5">
        <f t="shared" si="16"/>
        <v>31</v>
      </c>
      <c r="AC50" s="39">
        <f t="shared" ca="1" si="17"/>
        <v>412211.8577711308</v>
      </c>
      <c r="AD50" s="39">
        <f t="shared" ca="1" si="18"/>
        <v>412211.8577711308</v>
      </c>
      <c r="AE50" s="39">
        <f t="shared" ca="1" si="19"/>
        <v>282818.89880888385</v>
      </c>
      <c r="AF50" s="39">
        <f t="shared" ca="1" si="20"/>
        <v>1191.6392743152487</v>
      </c>
      <c r="AG50" s="39">
        <f t="shared" ca="1" si="21"/>
        <v>1191.6392743152487</v>
      </c>
      <c r="AH50" s="39">
        <f t="shared" ca="1" si="22"/>
        <v>0</v>
      </c>
      <c r="AI50" s="39">
        <f t="shared" ca="1" si="23"/>
        <v>1429.9671291782984</v>
      </c>
      <c r="AJ50" s="39">
        <f t="shared" ca="1" si="24"/>
        <v>1429.9671291782984</v>
      </c>
      <c r="AK50" s="39">
        <f t="shared" ca="1" si="25"/>
        <v>0</v>
      </c>
      <c r="AL50" s="43"/>
      <c r="AM50" s="39">
        <f t="shared" ca="1" si="26"/>
        <v>129392.95896224695</v>
      </c>
      <c r="AN50" s="39">
        <f t="shared" ca="1" si="27"/>
        <v>1191.6392743152487</v>
      </c>
      <c r="AO50" s="39">
        <f t="shared" ca="1" si="28"/>
        <v>1429.9671291782984</v>
      </c>
      <c r="AP50" s="40">
        <f t="shared" ca="1" si="29"/>
        <v>132014.56536574051</v>
      </c>
      <c r="AR50" s="39">
        <f t="shared" ca="1" si="30"/>
        <v>0</v>
      </c>
      <c r="AS50" s="39">
        <f t="shared" ca="1" si="31"/>
        <v>0</v>
      </c>
      <c r="AT50" s="39">
        <f t="shared" ca="1" si="32"/>
        <v>0</v>
      </c>
      <c r="AU50" s="40">
        <f t="shared" ca="1" si="33"/>
        <v>0</v>
      </c>
      <c r="AV50" s="40"/>
      <c r="AW50" s="51">
        <f t="shared" ca="1" si="34"/>
        <v>132014.56536574051</v>
      </c>
      <c r="AY50" s="67"/>
    </row>
    <row r="51" spans="1:51">
      <c r="A51" s="88">
        <f t="shared" si="6"/>
        <v>38200</v>
      </c>
      <c r="B51" s="139">
        <f>Inputs!C46</f>
        <v>3704</v>
      </c>
      <c r="C51" s="66"/>
      <c r="D51" s="82">
        <f t="shared" si="7"/>
        <v>3704</v>
      </c>
      <c r="E51" s="35">
        <f t="shared" si="8"/>
        <v>114824</v>
      </c>
      <c r="F51" s="35">
        <f t="shared" ca="1" si="9"/>
        <v>94853.448497065314</v>
      </c>
      <c r="G51" s="83">
        <f ca="1">VLOOKUP($A51,[1]!Table,MATCH(G$4,[1]!Curves,0))</f>
        <v>4.3479999999999999</v>
      </c>
      <c r="H51" s="142">
        <f ca="1">Inputs!G46</f>
        <v>4.3479999999999999</v>
      </c>
      <c r="I51" s="140">
        <f>Inputs!D46</f>
        <v>2.8936999999999999</v>
      </c>
      <c r="J51" s="83">
        <f ca="1">VLOOKUP($A51,[1]!Table,MATCH(J$4,[1]!Curves,0))</f>
        <v>1.2500000000000001E-2</v>
      </c>
      <c r="K51" s="142">
        <f ca="1">Inputs!H46</f>
        <v>1.2500000000000001E-2</v>
      </c>
      <c r="L51" s="141">
        <f>Inputs!E46</f>
        <v>0</v>
      </c>
      <c r="M51" s="83">
        <f ca="1">VLOOKUP($A51,[1]!Table,MATCH(M$4,[1]!Curves,0))</f>
        <v>1.4999999999999999E-2</v>
      </c>
      <c r="N51" s="142">
        <f ca="1">Inputs!I46</f>
        <v>1.4999999999999999E-2</v>
      </c>
      <c r="O51" s="141">
        <f>Inputs!F46</f>
        <v>0</v>
      </c>
      <c r="P51" s="7"/>
      <c r="Q51" s="69">
        <f t="shared" ca="1" si="35"/>
        <v>4.3754999999999997</v>
      </c>
      <c r="R51" s="69">
        <f t="shared" ca="1" si="36"/>
        <v>4.3754999999999997</v>
      </c>
      <c r="S51" s="69">
        <f t="shared" si="10"/>
        <v>2.8936999999999999</v>
      </c>
      <c r="T51" s="7"/>
      <c r="U51" s="5">
        <f t="shared" si="11"/>
        <v>31</v>
      </c>
      <c r="V51" s="44">
        <f t="shared" si="12"/>
        <v>38200</v>
      </c>
      <c r="W51" s="5">
        <f t="shared" ca="1" si="13"/>
        <v>1270</v>
      </c>
      <c r="X51" s="54">
        <f ca="1">VLOOKUP($A51,[1]!Table,MATCH(X$4,[1]!Curves,0))</f>
        <v>5.5712559310741996E-2</v>
      </c>
      <c r="Y51" s="46">
        <f t="shared" ca="1" si="14"/>
        <v>0.82607685237463691</v>
      </c>
      <c r="Z51" s="5">
        <f t="shared" si="15"/>
        <v>1</v>
      </c>
      <c r="AA51" s="5">
        <f t="shared" si="16"/>
        <v>31</v>
      </c>
      <c r="AC51" s="39">
        <f t="shared" ca="1" si="17"/>
        <v>412422.79406523996</v>
      </c>
      <c r="AD51" s="39">
        <f t="shared" ca="1" si="18"/>
        <v>412422.79406523996</v>
      </c>
      <c r="AE51" s="39">
        <f t="shared" ca="1" si="19"/>
        <v>274477.42391595792</v>
      </c>
      <c r="AF51" s="39">
        <f t="shared" ca="1" si="20"/>
        <v>1185.6681062133164</v>
      </c>
      <c r="AG51" s="39">
        <f t="shared" ca="1" si="21"/>
        <v>1185.6681062133164</v>
      </c>
      <c r="AH51" s="39">
        <f t="shared" ca="1" si="22"/>
        <v>0</v>
      </c>
      <c r="AI51" s="39">
        <f t="shared" ca="1" si="23"/>
        <v>1422.8017274559797</v>
      </c>
      <c r="AJ51" s="39">
        <f t="shared" ca="1" si="24"/>
        <v>1422.8017274559797</v>
      </c>
      <c r="AK51" s="39">
        <f t="shared" ca="1" si="25"/>
        <v>0</v>
      </c>
      <c r="AL51" s="43"/>
      <c r="AM51" s="39">
        <f t="shared" ca="1" si="26"/>
        <v>137945.37014928204</v>
      </c>
      <c r="AN51" s="39">
        <f t="shared" ca="1" si="27"/>
        <v>1185.6681062133164</v>
      </c>
      <c r="AO51" s="39">
        <f t="shared" ca="1" si="28"/>
        <v>1422.8017274559797</v>
      </c>
      <c r="AP51" s="40">
        <f t="shared" ca="1" si="29"/>
        <v>140553.83998295135</v>
      </c>
      <c r="AR51" s="39">
        <f t="shared" ca="1" si="30"/>
        <v>0</v>
      </c>
      <c r="AS51" s="39">
        <f t="shared" ca="1" si="31"/>
        <v>0</v>
      </c>
      <c r="AT51" s="39">
        <f t="shared" ca="1" si="32"/>
        <v>0</v>
      </c>
      <c r="AU51" s="40">
        <f t="shared" ca="1" si="33"/>
        <v>0</v>
      </c>
      <c r="AV51" s="40"/>
      <c r="AW51" s="51">
        <f t="shared" ca="1" si="34"/>
        <v>140553.83998295135</v>
      </c>
      <c r="AY51" s="67"/>
    </row>
    <row r="52" spans="1:51">
      <c r="A52" s="88">
        <f t="shared" si="6"/>
        <v>38231</v>
      </c>
      <c r="B52" s="139">
        <f>Inputs!C47</f>
        <v>3704</v>
      </c>
      <c r="C52" s="66"/>
      <c r="D52" s="82">
        <f t="shared" si="7"/>
        <v>3704</v>
      </c>
      <c r="E52" s="35">
        <f t="shared" si="8"/>
        <v>111120</v>
      </c>
      <c r="F52" s="35">
        <f t="shared" ca="1" si="9"/>
        <v>91332.050502484941</v>
      </c>
      <c r="G52" s="83">
        <f ca="1">VLOOKUP($A52,[1]!Table,MATCH(G$4,[1]!Curves,0))</f>
        <v>4.3580000000000005</v>
      </c>
      <c r="H52" s="142">
        <f ca="1">Inputs!G47</f>
        <v>4.3580000000000005</v>
      </c>
      <c r="I52" s="140">
        <f>Inputs!D47</f>
        <v>2.8294999999999999</v>
      </c>
      <c r="J52" s="83">
        <f ca="1">VLOOKUP($A52,[1]!Table,MATCH(J$4,[1]!Curves,0))</f>
        <v>1.2500000000000001E-2</v>
      </c>
      <c r="K52" s="142">
        <f ca="1">Inputs!H47</f>
        <v>1.2500000000000001E-2</v>
      </c>
      <c r="L52" s="141">
        <f>Inputs!E47</f>
        <v>0</v>
      </c>
      <c r="M52" s="83">
        <f ca="1">VLOOKUP($A52,[1]!Table,MATCH(M$4,[1]!Curves,0))</f>
        <v>1.4999999999999999E-2</v>
      </c>
      <c r="N52" s="142">
        <f ca="1">Inputs!I47</f>
        <v>1.4999999999999999E-2</v>
      </c>
      <c r="O52" s="141">
        <f>Inputs!F47</f>
        <v>0</v>
      </c>
      <c r="P52" s="7"/>
      <c r="Q52" s="69">
        <f t="shared" ca="1" si="35"/>
        <v>4.3855000000000004</v>
      </c>
      <c r="R52" s="69">
        <f t="shared" ca="1" si="36"/>
        <v>4.3855000000000004</v>
      </c>
      <c r="S52" s="69">
        <f t="shared" si="10"/>
        <v>2.8294999999999999</v>
      </c>
      <c r="T52" s="7"/>
      <c r="U52" s="5">
        <f t="shared" si="11"/>
        <v>30</v>
      </c>
      <c r="V52" s="44">
        <f t="shared" si="12"/>
        <v>38231</v>
      </c>
      <c r="W52" s="5">
        <f t="shared" ca="1" si="13"/>
        <v>1301</v>
      </c>
      <c r="X52" s="54">
        <f ca="1">VLOOKUP($A52,[1]!Table,MATCH(X$4,[1]!Curves,0))</f>
        <v>5.5821526682551997E-2</v>
      </c>
      <c r="Y52" s="46">
        <f t="shared" ca="1" si="14"/>
        <v>0.82192270070630791</v>
      </c>
      <c r="Z52" s="5">
        <f t="shared" si="15"/>
        <v>1</v>
      </c>
      <c r="AA52" s="5">
        <f t="shared" si="16"/>
        <v>30</v>
      </c>
      <c r="AC52" s="39">
        <f t="shared" ca="1" si="17"/>
        <v>398025.07608982944</v>
      </c>
      <c r="AD52" s="39">
        <f t="shared" ca="1" si="18"/>
        <v>398025.07608982944</v>
      </c>
      <c r="AE52" s="39">
        <f t="shared" ca="1" si="19"/>
        <v>258424.03689678112</v>
      </c>
      <c r="AF52" s="39">
        <f t="shared" ca="1" si="20"/>
        <v>1141.6506312810618</v>
      </c>
      <c r="AG52" s="39">
        <f t="shared" ca="1" si="21"/>
        <v>1141.6506312810618</v>
      </c>
      <c r="AH52" s="39">
        <f t="shared" ca="1" si="22"/>
        <v>0</v>
      </c>
      <c r="AI52" s="39">
        <f t="shared" ca="1" si="23"/>
        <v>1369.980757537274</v>
      </c>
      <c r="AJ52" s="39">
        <f t="shared" ca="1" si="24"/>
        <v>1369.980757537274</v>
      </c>
      <c r="AK52" s="39">
        <f t="shared" ca="1" si="25"/>
        <v>0</v>
      </c>
      <c r="AL52" s="43"/>
      <c r="AM52" s="39">
        <f t="shared" ca="1" si="26"/>
        <v>139601.03919304832</v>
      </c>
      <c r="AN52" s="39">
        <f t="shared" ca="1" si="27"/>
        <v>1141.6506312810618</v>
      </c>
      <c r="AO52" s="39">
        <f t="shared" ca="1" si="28"/>
        <v>1369.980757537274</v>
      </c>
      <c r="AP52" s="40">
        <f t="shared" ca="1" si="29"/>
        <v>142112.67058186664</v>
      </c>
      <c r="AR52" s="39">
        <f t="shared" ca="1" si="30"/>
        <v>0</v>
      </c>
      <c r="AS52" s="39">
        <f t="shared" ca="1" si="31"/>
        <v>0</v>
      </c>
      <c r="AT52" s="39">
        <f t="shared" ca="1" si="32"/>
        <v>0</v>
      </c>
      <c r="AU52" s="40">
        <f t="shared" ca="1" si="33"/>
        <v>0</v>
      </c>
      <c r="AV52" s="40"/>
      <c r="AW52" s="51">
        <f t="shared" ca="1" si="34"/>
        <v>142112.67058186664</v>
      </c>
      <c r="AY52" s="67"/>
    </row>
    <row r="53" spans="1:51">
      <c r="A53" s="88">
        <f t="shared" si="6"/>
        <v>38261</v>
      </c>
      <c r="B53" s="139">
        <f>Inputs!C48</f>
        <v>0</v>
      </c>
      <c r="C53" s="66"/>
      <c r="D53" s="82">
        <f t="shared" si="7"/>
        <v>0</v>
      </c>
      <c r="E53" s="35">
        <f t="shared" si="8"/>
        <v>0</v>
      </c>
      <c r="F53" s="35">
        <f t="shared" ca="1" si="9"/>
        <v>0</v>
      </c>
      <c r="G53" s="83">
        <f ca="1">VLOOKUP($A53,[1]!Table,MATCH(G$4,[1]!Curves,0))</f>
        <v>4.3879999999999999</v>
      </c>
      <c r="H53" s="142">
        <f ca="1">Inputs!G48</f>
        <v>4.3879999999999999</v>
      </c>
      <c r="I53" s="140">
        <f>Inputs!D48</f>
        <v>0</v>
      </c>
      <c r="J53" s="83">
        <f ca="1">VLOOKUP($A53,[1]!Table,MATCH(J$4,[1]!Curves,0))</f>
        <v>1.2500000000000001E-2</v>
      </c>
      <c r="K53" s="142">
        <f ca="1">Inputs!H48</f>
        <v>1.2500000000000001E-2</v>
      </c>
      <c r="L53" s="141">
        <f>Inputs!E48</f>
        <v>0</v>
      </c>
      <c r="M53" s="83">
        <f ca="1">VLOOKUP($A53,[1]!Table,MATCH(M$4,[1]!Curves,0))</f>
        <v>1.4999999999999999E-2</v>
      </c>
      <c r="N53" s="142">
        <f ca="1">Inputs!I48</f>
        <v>1.4999999999999999E-2</v>
      </c>
      <c r="O53" s="141">
        <f>Inputs!F48</f>
        <v>0</v>
      </c>
      <c r="P53" s="7"/>
      <c r="Q53" s="69">
        <f t="shared" ca="1" si="35"/>
        <v>4.4154999999999998</v>
      </c>
      <c r="R53" s="69">
        <f t="shared" ca="1" si="36"/>
        <v>4.4154999999999998</v>
      </c>
      <c r="S53" s="69">
        <f t="shared" si="10"/>
        <v>0</v>
      </c>
      <c r="T53" s="7"/>
      <c r="U53" s="5">
        <f t="shared" si="11"/>
        <v>31</v>
      </c>
      <c r="V53" s="44">
        <f t="shared" si="12"/>
        <v>38261</v>
      </c>
      <c r="W53" s="5">
        <f t="shared" ca="1" si="13"/>
        <v>1331</v>
      </c>
      <c r="X53" s="54">
        <f ca="1">VLOOKUP($A53,[1]!Table,MATCH(X$4,[1]!Curves,0))</f>
        <v>5.5924538230192E-2</v>
      </c>
      <c r="Y53" s="46">
        <f t="shared" ca="1" si="14"/>
        <v>0.81791552419248792</v>
      </c>
      <c r="Z53" s="5">
        <f t="shared" si="15"/>
        <v>0</v>
      </c>
      <c r="AA53" s="5">
        <f t="shared" si="16"/>
        <v>0</v>
      </c>
      <c r="AC53" s="39">
        <f t="shared" ca="1" si="17"/>
        <v>0</v>
      </c>
      <c r="AD53" s="39">
        <f t="shared" ca="1" si="18"/>
        <v>0</v>
      </c>
      <c r="AE53" s="39">
        <f t="shared" ca="1" si="19"/>
        <v>0</v>
      </c>
      <c r="AF53" s="39">
        <f t="shared" ca="1" si="20"/>
        <v>0</v>
      </c>
      <c r="AG53" s="39">
        <f t="shared" ca="1" si="21"/>
        <v>0</v>
      </c>
      <c r="AH53" s="39">
        <f t="shared" ca="1" si="22"/>
        <v>0</v>
      </c>
      <c r="AI53" s="39">
        <f t="shared" ca="1" si="23"/>
        <v>0</v>
      </c>
      <c r="AJ53" s="39">
        <f t="shared" ca="1" si="24"/>
        <v>0</v>
      </c>
      <c r="AK53" s="39">
        <f t="shared" ca="1" si="25"/>
        <v>0</v>
      </c>
      <c r="AL53" s="43"/>
      <c r="AM53" s="39">
        <f t="shared" ca="1" si="26"/>
        <v>0</v>
      </c>
      <c r="AN53" s="39">
        <f t="shared" ca="1" si="27"/>
        <v>0</v>
      </c>
      <c r="AO53" s="39">
        <f t="shared" ca="1" si="28"/>
        <v>0</v>
      </c>
      <c r="AP53" s="40">
        <f t="shared" ca="1" si="29"/>
        <v>0</v>
      </c>
      <c r="AR53" s="39">
        <f t="shared" ca="1" si="30"/>
        <v>0</v>
      </c>
      <c r="AS53" s="39">
        <f t="shared" ca="1" si="31"/>
        <v>0</v>
      </c>
      <c r="AT53" s="39">
        <f t="shared" ca="1" si="32"/>
        <v>0</v>
      </c>
      <c r="AU53" s="40">
        <f t="shared" ca="1" si="33"/>
        <v>0</v>
      </c>
      <c r="AV53" s="40"/>
      <c r="AW53" s="51">
        <f t="shared" ca="1" si="34"/>
        <v>0</v>
      </c>
      <c r="AY53" s="67"/>
    </row>
    <row r="54" spans="1:51">
      <c r="A54" s="88">
        <f t="shared" si="6"/>
        <v>38292</v>
      </c>
      <c r="B54" s="139">
        <f>Inputs!C49</f>
        <v>0</v>
      </c>
      <c r="C54" s="66"/>
      <c r="D54" s="82">
        <f t="shared" si="7"/>
        <v>0</v>
      </c>
      <c r="E54" s="35">
        <f t="shared" si="8"/>
        <v>0</v>
      </c>
      <c r="F54" s="35">
        <f t="shared" ca="1" si="9"/>
        <v>0</v>
      </c>
      <c r="G54" s="83">
        <f ca="1">VLOOKUP($A54,[1]!Table,MATCH(G$4,[1]!Curves,0))</f>
        <v>4.5280000000000005</v>
      </c>
      <c r="H54" s="142">
        <f ca="1">Inputs!G49</f>
        <v>4.5280000000000005</v>
      </c>
      <c r="I54" s="140">
        <f>Inputs!D49</f>
        <v>0</v>
      </c>
      <c r="J54" s="83">
        <f ca="1">VLOOKUP($A54,[1]!Table,MATCH(J$4,[1]!Curves,0))</f>
        <v>0.02</v>
      </c>
      <c r="K54" s="142">
        <f ca="1">Inputs!H49</f>
        <v>0.02</v>
      </c>
      <c r="L54" s="141">
        <f>Inputs!E49</f>
        <v>0</v>
      </c>
      <c r="M54" s="83">
        <f ca="1">VLOOKUP($A54,[1]!Table,MATCH(M$4,[1]!Curves,0))</f>
        <v>1.4999999999999999E-2</v>
      </c>
      <c r="N54" s="142">
        <f ca="1">Inputs!I49</f>
        <v>1.4999999999999999E-2</v>
      </c>
      <c r="O54" s="141">
        <f>Inputs!F49</f>
        <v>0</v>
      </c>
      <c r="P54" s="7"/>
      <c r="Q54" s="69">
        <f t="shared" ca="1" si="35"/>
        <v>4.5630000000000006</v>
      </c>
      <c r="R54" s="69">
        <f t="shared" ca="1" si="36"/>
        <v>4.5630000000000006</v>
      </c>
      <c r="S54" s="69">
        <f t="shared" si="10"/>
        <v>0</v>
      </c>
      <c r="T54" s="7"/>
      <c r="U54" s="5">
        <f t="shared" si="11"/>
        <v>30</v>
      </c>
      <c r="V54" s="44">
        <f t="shared" si="12"/>
        <v>38292</v>
      </c>
      <c r="W54" s="5">
        <f t="shared" ca="1" si="13"/>
        <v>1362</v>
      </c>
      <c r="X54" s="54">
        <f ca="1">VLOOKUP($A54,[1]!Table,MATCH(X$4,[1]!Curves,0))</f>
        <v>5.6028634927829002E-2</v>
      </c>
      <c r="Y54" s="46">
        <f t="shared" ca="1" si="14"/>
        <v>0.81378817303676487</v>
      </c>
      <c r="Z54" s="5">
        <f t="shared" si="15"/>
        <v>0</v>
      </c>
      <c r="AA54" s="5">
        <f t="shared" si="16"/>
        <v>0</v>
      </c>
      <c r="AC54" s="39">
        <f t="shared" ca="1" si="17"/>
        <v>0</v>
      </c>
      <c r="AD54" s="39">
        <f t="shared" ca="1" si="18"/>
        <v>0</v>
      </c>
      <c r="AE54" s="39">
        <f t="shared" ca="1" si="19"/>
        <v>0</v>
      </c>
      <c r="AF54" s="39">
        <f t="shared" ca="1" si="20"/>
        <v>0</v>
      </c>
      <c r="AG54" s="39">
        <f t="shared" ca="1" si="21"/>
        <v>0</v>
      </c>
      <c r="AH54" s="39">
        <f t="shared" ca="1" si="22"/>
        <v>0</v>
      </c>
      <c r="AI54" s="39">
        <f t="shared" ca="1" si="23"/>
        <v>0</v>
      </c>
      <c r="AJ54" s="39">
        <f t="shared" ca="1" si="24"/>
        <v>0</v>
      </c>
      <c r="AK54" s="39">
        <f t="shared" ca="1" si="25"/>
        <v>0</v>
      </c>
      <c r="AL54" s="43"/>
      <c r="AM54" s="39">
        <f t="shared" ca="1" si="26"/>
        <v>0</v>
      </c>
      <c r="AN54" s="39">
        <f t="shared" ca="1" si="27"/>
        <v>0</v>
      </c>
      <c r="AO54" s="39">
        <f t="shared" ca="1" si="28"/>
        <v>0</v>
      </c>
      <c r="AP54" s="40">
        <f t="shared" ca="1" si="29"/>
        <v>0</v>
      </c>
      <c r="AR54" s="39">
        <f t="shared" ca="1" si="30"/>
        <v>0</v>
      </c>
      <c r="AS54" s="39">
        <f t="shared" ca="1" si="31"/>
        <v>0</v>
      </c>
      <c r="AT54" s="39">
        <f t="shared" ca="1" si="32"/>
        <v>0</v>
      </c>
      <c r="AU54" s="40">
        <f t="shared" ca="1" si="33"/>
        <v>0</v>
      </c>
      <c r="AV54" s="40"/>
      <c r="AW54" s="51">
        <f t="shared" ca="1" si="34"/>
        <v>0</v>
      </c>
      <c r="AY54" s="67"/>
    </row>
    <row r="55" spans="1:51">
      <c r="A55" s="88">
        <f t="shared" si="6"/>
        <v>38322</v>
      </c>
      <c r="B55" s="139">
        <f>Inputs!C50</f>
        <v>0</v>
      </c>
      <c r="C55" s="66"/>
      <c r="D55" s="82">
        <f t="shared" si="7"/>
        <v>0</v>
      </c>
      <c r="E55" s="35">
        <f t="shared" si="8"/>
        <v>0</v>
      </c>
      <c r="F55" s="35">
        <f t="shared" ca="1" si="9"/>
        <v>0</v>
      </c>
      <c r="G55" s="83">
        <f ca="1">VLOOKUP($A55,[1]!Table,MATCH(G$4,[1]!Curves,0))</f>
        <v>4.6680000000000001</v>
      </c>
      <c r="H55" s="142">
        <f ca="1">Inputs!G50</f>
        <v>4.6680000000000001</v>
      </c>
      <c r="I55" s="140">
        <f>Inputs!D50</f>
        <v>0</v>
      </c>
      <c r="J55" s="83">
        <f ca="1">VLOOKUP($A55,[1]!Table,MATCH(J$4,[1]!Curves,0))</f>
        <v>0.02</v>
      </c>
      <c r="K55" s="142">
        <f ca="1">Inputs!H50</f>
        <v>0.02</v>
      </c>
      <c r="L55" s="141">
        <f>Inputs!E50</f>
        <v>0</v>
      </c>
      <c r="M55" s="83">
        <f ca="1">VLOOKUP($A55,[1]!Table,MATCH(M$4,[1]!Curves,0))</f>
        <v>1.4999999999999999E-2</v>
      </c>
      <c r="N55" s="142">
        <f ca="1">Inputs!I50</f>
        <v>1.4999999999999999E-2</v>
      </c>
      <c r="O55" s="141">
        <f>Inputs!F50</f>
        <v>0</v>
      </c>
      <c r="P55" s="7"/>
      <c r="Q55" s="69">
        <f t="shared" ca="1" si="35"/>
        <v>4.7030000000000003</v>
      </c>
      <c r="R55" s="69">
        <f t="shared" ca="1" si="36"/>
        <v>4.7030000000000003</v>
      </c>
      <c r="S55" s="69">
        <f t="shared" si="10"/>
        <v>0</v>
      </c>
      <c r="T55" s="7"/>
      <c r="U55" s="5">
        <f t="shared" si="11"/>
        <v>31</v>
      </c>
      <c r="V55" s="44">
        <f t="shared" si="12"/>
        <v>38322</v>
      </c>
      <c r="W55" s="5">
        <f t="shared" ca="1" si="13"/>
        <v>1392</v>
      </c>
      <c r="X55" s="54">
        <f ca="1">VLOOKUP($A55,[1]!Table,MATCH(X$4,[1]!Curves,0))</f>
        <v>5.6129373670912995E-2</v>
      </c>
      <c r="Y55" s="46">
        <f t="shared" ca="1" si="14"/>
        <v>0.80980055533229622</v>
      </c>
      <c r="Z55" s="5">
        <f t="shared" si="15"/>
        <v>0</v>
      </c>
      <c r="AA55" s="5">
        <f t="shared" si="16"/>
        <v>0</v>
      </c>
      <c r="AC55" s="39">
        <f t="shared" ca="1" si="17"/>
        <v>0</v>
      </c>
      <c r="AD55" s="39">
        <f t="shared" ca="1" si="18"/>
        <v>0</v>
      </c>
      <c r="AE55" s="39">
        <f t="shared" ca="1" si="19"/>
        <v>0</v>
      </c>
      <c r="AF55" s="39">
        <f t="shared" ca="1" si="20"/>
        <v>0</v>
      </c>
      <c r="AG55" s="39">
        <f t="shared" ca="1" si="21"/>
        <v>0</v>
      </c>
      <c r="AH55" s="39">
        <f t="shared" ca="1" si="22"/>
        <v>0</v>
      </c>
      <c r="AI55" s="39">
        <f t="shared" ca="1" si="23"/>
        <v>0</v>
      </c>
      <c r="AJ55" s="39">
        <f t="shared" ca="1" si="24"/>
        <v>0</v>
      </c>
      <c r="AK55" s="39">
        <f t="shared" ca="1" si="25"/>
        <v>0</v>
      </c>
      <c r="AL55" s="43"/>
      <c r="AM55" s="39">
        <f t="shared" ca="1" si="26"/>
        <v>0</v>
      </c>
      <c r="AN55" s="39">
        <f t="shared" ca="1" si="27"/>
        <v>0</v>
      </c>
      <c r="AO55" s="39">
        <f t="shared" ca="1" si="28"/>
        <v>0</v>
      </c>
      <c r="AP55" s="40">
        <f t="shared" ca="1" si="29"/>
        <v>0</v>
      </c>
      <c r="AR55" s="39">
        <f t="shared" ca="1" si="30"/>
        <v>0</v>
      </c>
      <c r="AS55" s="39">
        <f t="shared" ca="1" si="31"/>
        <v>0</v>
      </c>
      <c r="AT55" s="39">
        <f t="shared" ca="1" si="32"/>
        <v>0</v>
      </c>
      <c r="AU55" s="40">
        <f t="shared" ca="1" si="33"/>
        <v>0</v>
      </c>
      <c r="AV55" s="40"/>
      <c r="AW55" s="51">
        <f t="shared" ca="1" si="34"/>
        <v>0</v>
      </c>
      <c r="AY55" s="67"/>
    </row>
    <row r="56" spans="1:51">
      <c r="A56" s="88">
        <f t="shared" si="6"/>
        <v>38353</v>
      </c>
      <c r="B56" s="139">
        <f>Inputs!C51</f>
        <v>0</v>
      </c>
      <c r="C56" s="66"/>
      <c r="D56" s="82">
        <f t="shared" si="7"/>
        <v>0</v>
      </c>
      <c r="E56" s="35">
        <f t="shared" si="8"/>
        <v>0</v>
      </c>
      <c r="F56" s="35">
        <f t="shared" ca="1" si="9"/>
        <v>0</v>
      </c>
      <c r="G56" s="83">
        <f ca="1">VLOOKUP($A56,[1]!Table,MATCH(G$4,[1]!Curves,0))</f>
        <v>4.718</v>
      </c>
      <c r="H56" s="142">
        <f ca="1">Inputs!G51</f>
        <v>4.718</v>
      </c>
      <c r="I56" s="140">
        <f>Inputs!D51</f>
        <v>0</v>
      </c>
      <c r="J56" s="83">
        <f ca="1">VLOOKUP($A56,[1]!Table,MATCH(J$4,[1]!Curves,0))</f>
        <v>0.02</v>
      </c>
      <c r="K56" s="142">
        <f ca="1">Inputs!H51</f>
        <v>0.02</v>
      </c>
      <c r="L56" s="141">
        <f>Inputs!E51</f>
        <v>0</v>
      </c>
      <c r="M56" s="83">
        <f ca="1">VLOOKUP($A56,[1]!Table,MATCH(M$4,[1]!Curves,0))</f>
        <v>0.02</v>
      </c>
      <c r="N56" s="142">
        <f ca="1">Inputs!I51</f>
        <v>0.02</v>
      </c>
      <c r="O56" s="141">
        <f>Inputs!F51</f>
        <v>0</v>
      </c>
      <c r="P56" s="7"/>
      <c r="Q56" s="69">
        <f t="shared" ca="1" si="35"/>
        <v>4.758</v>
      </c>
      <c r="R56" s="69">
        <f t="shared" ca="1" si="36"/>
        <v>4.758</v>
      </c>
      <c r="S56" s="69">
        <f t="shared" si="10"/>
        <v>0</v>
      </c>
      <c r="T56" s="7"/>
      <c r="U56" s="5">
        <f t="shared" si="11"/>
        <v>31</v>
      </c>
      <c r="V56" s="44">
        <f t="shared" si="12"/>
        <v>38353</v>
      </c>
      <c r="W56" s="5">
        <f t="shared" ca="1" si="13"/>
        <v>1423</v>
      </c>
      <c r="X56" s="54">
        <f ca="1">VLOOKUP($A56,[1]!Table,MATCH(X$4,[1]!Curves,0))</f>
        <v>5.6237502177715004E-2</v>
      </c>
      <c r="Y56" s="46">
        <f t="shared" ca="1" si="14"/>
        <v>0.8056746248473553</v>
      </c>
      <c r="Z56" s="5">
        <f t="shared" si="15"/>
        <v>0</v>
      </c>
      <c r="AA56" s="5">
        <f t="shared" si="16"/>
        <v>0</v>
      </c>
      <c r="AC56" s="39">
        <f t="shared" ca="1" si="17"/>
        <v>0</v>
      </c>
      <c r="AD56" s="39">
        <f t="shared" ca="1" si="18"/>
        <v>0</v>
      </c>
      <c r="AE56" s="39">
        <f t="shared" ca="1" si="19"/>
        <v>0</v>
      </c>
      <c r="AF56" s="39">
        <f t="shared" ca="1" si="20"/>
        <v>0</v>
      </c>
      <c r="AG56" s="39">
        <f t="shared" ca="1" si="21"/>
        <v>0</v>
      </c>
      <c r="AH56" s="39">
        <f t="shared" ca="1" si="22"/>
        <v>0</v>
      </c>
      <c r="AI56" s="39">
        <f t="shared" ca="1" si="23"/>
        <v>0</v>
      </c>
      <c r="AJ56" s="39">
        <f t="shared" ca="1" si="24"/>
        <v>0</v>
      </c>
      <c r="AK56" s="39">
        <f t="shared" ca="1" si="25"/>
        <v>0</v>
      </c>
      <c r="AL56" s="43"/>
      <c r="AM56" s="39">
        <f t="shared" ca="1" si="26"/>
        <v>0</v>
      </c>
      <c r="AN56" s="39">
        <f t="shared" ca="1" si="27"/>
        <v>0</v>
      </c>
      <c r="AO56" s="39">
        <f t="shared" ca="1" si="28"/>
        <v>0</v>
      </c>
      <c r="AP56" s="40">
        <f t="shared" ca="1" si="29"/>
        <v>0</v>
      </c>
      <c r="AR56" s="39">
        <f t="shared" ca="1" si="30"/>
        <v>0</v>
      </c>
      <c r="AS56" s="39">
        <f t="shared" ca="1" si="31"/>
        <v>0</v>
      </c>
      <c r="AT56" s="39">
        <f t="shared" ca="1" si="32"/>
        <v>0</v>
      </c>
      <c r="AU56" s="40">
        <f t="shared" ca="1" si="33"/>
        <v>0</v>
      </c>
      <c r="AV56" s="40"/>
      <c r="AW56" s="51">
        <f t="shared" ca="1" si="34"/>
        <v>0</v>
      </c>
      <c r="AY56" s="67"/>
    </row>
    <row r="57" spans="1:51">
      <c r="A57" s="88">
        <f t="shared" si="6"/>
        <v>38384</v>
      </c>
      <c r="B57" s="139">
        <f>Inputs!C52</f>
        <v>0</v>
      </c>
      <c r="C57" s="66"/>
      <c r="D57" s="82">
        <f t="shared" si="7"/>
        <v>0</v>
      </c>
      <c r="E57" s="35">
        <f t="shared" si="8"/>
        <v>0</v>
      </c>
      <c r="F57" s="35">
        <f t="shared" ca="1" si="9"/>
        <v>0</v>
      </c>
      <c r="G57" s="83">
        <f ca="1">VLOOKUP($A57,[1]!Table,MATCH(G$4,[1]!Curves,0))</f>
        <v>4.5979999999999999</v>
      </c>
      <c r="H57" s="142">
        <f ca="1">Inputs!G52</f>
        <v>4.5979999999999999</v>
      </c>
      <c r="I57" s="140">
        <f>Inputs!D52</f>
        <v>0</v>
      </c>
      <c r="J57" s="83">
        <f ca="1">VLOOKUP($A57,[1]!Table,MATCH(J$4,[1]!Curves,0))</f>
        <v>0.02</v>
      </c>
      <c r="K57" s="142">
        <f ca="1">Inputs!H52</f>
        <v>0.02</v>
      </c>
      <c r="L57" s="141">
        <f>Inputs!E52</f>
        <v>0</v>
      </c>
      <c r="M57" s="83">
        <f ca="1">VLOOKUP($A57,[1]!Table,MATCH(M$4,[1]!Curves,0))</f>
        <v>0.02</v>
      </c>
      <c r="N57" s="142">
        <f ca="1">Inputs!I52</f>
        <v>0.02</v>
      </c>
      <c r="O57" s="141">
        <f>Inputs!F52</f>
        <v>0</v>
      </c>
      <c r="P57" s="7"/>
      <c r="Q57" s="69">
        <f t="shared" ca="1" si="35"/>
        <v>4.6379999999999999</v>
      </c>
      <c r="R57" s="69">
        <f t="shared" ca="1" si="36"/>
        <v>4.6379999999999999</v>
      </c>
      <c r="S57" s="69">
        <f t="shared" si="10"/>
        <v>0</v>
      </c>
      <c r="T57" s="7"/>
      <c r="U57" s="5">
        <f t="shared" si="11"/>
        <v>28</v>
      </c>
      <c r="V57" s="44">
        <f t="shared" si="12"/>
        <v>38384</v>
      </c>
      <c r="W57" s="5">
        <f t="shared" ca="1" si="13"/>
        <v>1454</v>
      </c>
      <c r="X57" s="54">
        <f ca="1">VLOOKUP($A57,[1]!Table,MATCH(X$4,[1]!Curves,0))</f>
        <v>5.6348950996116004E-2</v>
      </c>
      <c r="Y57" s="46">
        <f t="shared" ca="1" si="14"/>
        <v>0.8015451190856111</v>
      </c>
      <c r="Z57" s="5">
        <f t="shared" si="15"/>
        <v>0</v>
      </c>
      <c r="AA57" s="5">
        <f t="shared" si="16"/>
        <v>0</v>
      </c>
      <c r="AC57" s="39">
        <f t="shared" ca="1" si="17"/>
        <v>0</v>
      </c>
      <c r="AD57" s="39">
        <f t="shared" ca="1" si="18"/>
        <v>0</v>
      </c>
      <c r="AE57" s="39">
        <f t="shared" ca="1" si="19"/>
        <v>0</v>
      </c>
      <c r="AF57" s="39">
        <f t="shared" ca="1" si="20"/>
        <v>0</v>
      </c>
      <c r="AG57" s="39">
        <f t="shared" ca="1" si="21"/>
        <v>0</v>
      </c>
      <c r="AH57" s="39">
        <f t="shared" ca="1" si="22"/>
        <v>0</v>
      </c>
      <c r="AI57" s="39">
        <f t="shared" ca="1" si="23"/>
        <v>0</v>
      </c>
      <c r="AJ57" s="39">
        <f t="shared" ca="1" si="24"/>
        <v>0</v>
      </c>
      <c r="AK57" s="39">
        <f t="shared" ca="1" si="25"/>
        <v>0</v>
      </c>
      <c r="AL57" s="43"/>
      <c r="AM57" s="39">
        <f t="shared" ca="1" si="26"/>
        <v>0</v>
      </c>
      <c r="AN57" s="39">
        <f t="shared" ca="1" si="27"/>
        <v>0</v>
      </c>
      <c r="AO57" s="39">
        <f t="shared" ca="1" si="28"/>
        <v>0</v>
      </c>
      <c r="AP57" s="40">
        <f t="shared" ca="1" si="29"/>
        <v>0</v>
      </c>
      <c r="AR57" s="39">
        <f t="shared" ca="1" si="30"/>
        <v>0</v>
      </c>
      <c r="AS57" s="39">
        <f t="shared" ca="1" si="31"/>
        <v>0</v>
      </c>
      <c r="AT57" s="39">
        <f t="shared" ca="1" si="32"/>
        <v>0</v>
      </c>
      <c r="AU57" s="40">
        <f t="shared" ca="1" si="33"/>
        <v>0</v>
      </c>
      <c r="AV57" s="40"/>
      <c r="AW57" s="51">
        <f t="shared" ca="1" si="34"/>
        <v>0</v>
      </c>
      <c r="AY57" s="67"/>
    </row>
    <row r="58" spans="1:51">
      <c r="A58" s="88">
        <f t="shared" si="6"/>
        <v>38412</v>
      </c>
      <c r="B58" s="139">
        <f>Inputs!C53</f>
        <v>0</v>
      </c>
      <c r="C58" s="66"/>
      <c r="D58" s="82">
        <f t="shared" si="7"/>
        <v>0</v>
      </c>
      <c r="E58" s="35">
        <f t="shared" si="8"/>
        <v>0</v>
      </c>
      <c r="F58" s="35">
        <f t="shared" ca="1" si="9"/>
        <v>0</v>
      </c>
      <c r="G58" s="83">
        <f ca="1">VLOOKUP($A58,[1]!Table,MATCH(G$4,[1]!Curves,0))</f>
        <v>4.4729999999999999</v>
      </c>
      <c r="H58" s="142">
        <f ca="1">Inputs!G53</f>
        <v>4.4729999999999999</v>
      </c>
      <c r="I58" s="140">
        <f>Inputs!D53</f>
        <v>0</v>
      </c>
      <c r="J58" s="83">
        <f ca="1">VLOOKUP($A58,[1]!Table,MATCH(J$4,[1]!Curves,0))</f>
        <v>0.02</v>
      </c>
      <c r="K58" s="142">
        <f ca="1">Inputs!H53</f>
        <v>0.02</v>
      </c>
      <c r="L58" s="141">
        <f>Inputs!E53</f>
        <v>0</v>
      </c>
      <c r="M58" s="83">
        <f ca="1">VLOOKUP($A58,[1]!Table,MATCH(M$4,[1]!Curves,0))</f>
        <v>0.02</v>
      </c>
      <c r="N58" s="142">
        <f ca="1">Inputs!I53</f>
        <v>0.02</v>
      </c>
      <c r="O58" s="141">
        <f>Inputs!F53</f>
        <v>0</v>
      </c>
      <c r="P58" s="7"/>
      <c r="Q58" s="69">
        <f t="shared" ca="1" si="35"/>
        <v>4.5129999999999999</v>
      </c>
      <c r="R58" s="69">
        <f t="shared" ca="1" si="36"/>
        <v>4.5129999999999999</v>
      </c>
      <c r="S58" s="69">
        <f t="shared" si="10"/>
        <v>0</v>
      </c>
      <c r="T58" s="7"/>
      <c r="U58" s="5">
        <f t="shared" si="11"/>
        <v>31</v>
      </c>
      <c r="V58" s="44">
        <f t="shared" si="12"/>
        <v>38412</v>
      </c>
      <c r="W58" s="5">
        <f t="shared" ca="1" si="13"/>
        <v>1482</v>
      </c>
      <c r="X58" s="54">
        <f ca="1">VLOOKUP($A58,[1]!Table,MATCH(X$4,[1]!Curves,0))</f>
        <v>5.6449614448547007E-2</v>
      </c>
      <c r="Y58" s="46">
        <f t="shared" ca="1" si="14"/>
        <v>0.79782083688411809</v>
      </c>
      <c r="Z58" s="5">
        <f t="shared" si="15"/>
        <v>0</v>
      </c>
      <c r="AA58" s="5">
        <f t="shared" si="16"/>
        <v>0</v>
      </c>
      <c r="AC58" s="39">
        <f t="shared" ca="1" si="17"/>
        <v>0</v>
      </c>
      <c r="AD58" s="39">
        <f t="shared" ca="1" si="18"/>
        <v>0</v>
      </c>
      <c r="AE58" s="39">
        <f t="shared" ca="1" si="19"/>
        <v>0</v>
      </c>
      <c r="AF58" s="39">
        <f t="shared" ca="1" si="20"/>
        <v>0</v>
      </c>
      <c r="AG58" s="39">
        <f t="shared" ca="1" si="21"/>
        <v>0</v>
      </c>
      <c r="AH58" s="39">
        <f t="shared" ca="1" si="22"/>
        <v>0</v>
      </c>
      <c r="AI58" s="39">
        <f t="shared" ca="1" si="23"/>
        <v>0</v>
      </c>
      <c r="AJ58" s="39">
        <f t="shared" ca="1" si="24"/>
        <v>0</v>
      </c>
      <c r="AK58" s="39">
        <f t="shared" ca="1" si="25"/>
        <v>0</v>
      </c>
      <c r="AL58" s="43"/>
      <c r="AM58" s="39">
        <f t="shared" ca="1" si="26"/>
        <v>0</v>
      </c>
      <c r="AN58" s="39">
        <f t="shared" ca="1" si="27"/>
        <v>0</v>
      </c>
      <c r="AO58" s="39">
        <f t="shared" ca="1" si="28"/>
        <v>0</v>
      </c>
      <c r="AP58" s="40">
        <f t="shared" ca="1" si="29"/>
        <v>0</v>
      </c>
      <c r="AR58" s="39">
        <f t="shared" ca="1" si="30"/>
        <v>0</v>
      </c>
      <c r="AS58" s="39">
        <f t="shared" ca="1" si="31"/>
        <v>0</v>
      </c>
      <c r="AT58" s="39">
        <f t="shared" ca="1" si="32"/>
        <v>0</v>
      </c>
      <c r="AU58" s="40">
        <f t="shared" ca="1" si="33"/>
        <v>0</v>
      </c>
      <c r="AV58" s="40"/>
      <c r="AW58" s="51">
        <f t="shared" ca="1" si="34"/>
        <v>0</v>
      </c>
      <c r="AY58" s="67"/>
    </row>
    <row r="59" spans="1:51">
      <c r="A59" s="88">
        <f t="shared" si="6"/>
        <v>38443</v>
      </c>
      <c r="B59" s="139">
        <f>Inputs!C54</f>
        <v>0</v>
      </c>
      <c r="C59" s="66"/>
      <c r="D59" s="82">
        <f t="shared" si="7"/>
        <v>0</v>
      </c>
      <c r="E59" s="35">
        <f t="shared" si="8"/>
        <v>0</v>
      </c>
      <c r="F59" s="35">
        <f t="shared" ca="1" si="9"/>
        <v>0</v>
      </c>
      <c r="G59" s="83">
        <f ca="1">VLOOKUP($A59,[1]!Table,MATCH(G$4,[1]!Curves,0))</f>
        <v>4.343</v>
      </c>
      <c r="H59" s="142">
        <f ca="1">Inputs!G54</f>
        <v>4.343</v>
      </c>
      <c r="I59" s="140">
        <f>Inputs!D54</f>
        <v>0</v>
      </c>
      <c r="J59" s="83">
        <f ca="1">VLOOKUP($A59,[1]!Table,MATCH(J$4,[1]!Curves,0))</f>
        <v>1.2500000000000001E-2</v>
      </c>
      <c r="K59" s="142">
        <f ca="1">Inputs!H54</f>
        <v>1.2500000000000001E-2</v>
      </c>
      <c r="L59" s="141">
        <f>Inputs!E54</f>
        <v>0</v>
      </c>
      <c r="M59" s="83">
        <f ca="1">VLOOKUP($A59,[1]!Table,MATCH(M$4,[1]!Curves,0))</f>
        <v>1.4999999999999999E-2</v>
      </c>
      <c r="N59" s="142">
        <f ca="1">Inputs!I54</f>
        <v>1.4999999999999999E-2</v>
      </c>
      <c r="O59" s="141">
        <f>Inputs!F54</f>
        <v>0</v>
      </c>
      <c r="P59" s="7"/>
      <c r="Q59" s="69">
        <f t="shared" ca="1" si="35"/>
        <v>4.3704999999999998</v>
      </c>
      <c r="R59" s="69">
        <f t="shared" ca="1" si="36"/>
        <v>4.3704999999999998</v>
      </c>
      <c r="S59" s="69">
        <f t="shared" si="10"/>
        <v>0</v>
      </c>
      <c r="T59" s="7"/>
      <c r="U59" s="5">
        <f t="shared" si="11"/>
        <v>30</v>
      </c>
      <c r="V59" s="44">
        <f t="shared" si="12"/>
        <v>38443</v>
      </c>
      <c r="W59" s="5">
        <f t="shared" ca="1" si="13"/>
        <v>1513</v>
      </c>
      <c r="X59" s="54">
        <f ca="1">VLOOKUP($A59,[1]!Table,MATCH(X$4,[1]!Curves,0))</f>
        <v>5.6547234282491005E-2</v>
      </c>
      <c r="Y59" s="46">
        <f t="shared" ca="1" si="14"/>
        <v>0.79374804530185494</v>
      </c>
      <c r="Z59" s="5">
        <f t="shared" si="15"/>
        <v>0</v>
      </c>
      <c r="AA59" s="5">
        <f t="shared" si="16"/>
        <v>0</v>
      </c>
      <c r="AC59" s="39">
        <f t="shared" ca="1" si="17"/>
        <v>0</v>
      </c>
      <c r="AD59" s="39">
        <f t="shared" ca="1" si="18"/>
        <v>0</v>
      </c>
      <c r="AE59" s="39">
        <f t="shared" ca="1" si="19"/>
        <v>0</v>
      </c>
      <c r="AF59" s="39">
        <f t="shared" ca="1" si="20"/>
        <v>0</v>
      </c>
      <c r="AG59" s="39">
        <f t="shared" ca="1" si="21"/>
        <v>0</v>
      </c>
      <c r="AH59" s="39">
        <f t="shared" ca="1" si="22"/>
        <v>0</v>
      </c>
      <c r="AI59" s="39">
        <f t="shared" ca="1" si="23"/>
        <v>0</v>
      </c>
      <c r="AJ59" s="39">
        <f t="shared" ca="1" si="24"/>
        <v>0</v>
      </c>
      <c r="AK59" s="39">
        <f t="shared" ca="1" si="25"/>
        <v>0</v>
      </c>
      <c r="AL59" s="43"/>
      <c r="AM59" s="39">
        <f t="shared" ca="1" si="26"/>
        <v>0</v>
      </c>
      <c r="AN59" s="39">
        <f t="shared" ca="1" si="27"/>
        <v>0</v>
      </c>
      <c r="AO59" s="39">
        <f t="shared" ca="1" si="28"/>
        <v>0</v>
      </c>
      <c r="AP59" s="40">
        <f t="shared" ca="1" si="29"/>
        <v>0</v>
      </c>
      <c r="AR59" s="39">
        <f t="shared" ca="1" si="30"/>
        <v>0</v>
      </c>
      <c r="AS59" s="39">
        <f t="shared" ca="1" si="31"/>
        <v>0</v>
      </c>
      <c r="AT59" s="39">
        <f t="shared" ca="1" si="32"/>
        <v>0</v>
      </c>
      <c r="AU59" s="40">
        <f t="shared" ca="1" si="33"/>
        <v>0</v>
      </c>
      <c r="AV59" s="40"/>
      <c r="AW59" s="51">
        <f t="shared" ca="1" si="34"/>
        <v>0</v>
      </c>
      <c r="AY59" s="67"/>
    </row>
    <row r="60" spans="1:51">
      <c r="A60" s="88">
        <f t="shared" si="6"/>
        <v>38473</v>
      </c>
      <c r="B60" s="139">
        <f>Inputs!C55</f>
        <v>0</v>
      </c>
      <c r="C60" s="66"/>
      <c r="D60" s="82">
        <f t="shared" si="7"/>
        <v>0</v>
      </c>
      <c r="E60" s="35">
        <f t="shared" si="8"/>
        <v>0</v>
      </c>
      <c r="F60" s="35">
        <f t="shared" ca="1" si="9"/>
        <v>0</v>
      </c>
      <c r="G60" s="83">
        <f ca="1">VLOOKUP($A60,[1]!Table,MATCH(G$4,[1]!Curves,0))</f>
        <v>4.3330000000000002</v>
      </c>
      <c r="H60" s="142">
        <f ca="1">Inputs!G55</f>
        <v>4.3330000000000002</v>
      </c>
      <c r="I60" s="140">
        <f>Inputs!D55</f>
        <v>0</v>
      </c>
      <c r="J60" s="83">
        <f ca="1">VLOOKUP($A60,[1]!Table,MATCH(J$4,[1]!Curves,0))</f>
        <v>1.2500000000000001E-2</v>
      </c>
      <c r="K60" s="142">
        <f ca="1">Inputs!H55</f>
        <v>1.2500000000000001E-2</v>
      </c>
      <c r="L60" s="141">
        <f>Inputs!E55</f>
        <v>0</v>
      </c>
      <c r="M60" s="83">
        <f ca="1">VLOOKUP($A60,[1]!Table,MATCH(M$4,[1]!Curves,0))</f>
        <v>1.4999999999999999E-2</v>
      </c>
      <c r="N60" s="142">
        <f ca="1">Inputs!I55</f>
        <v>1.4999999999999999E-2</v>
      </c>
      <c r="O60" s="141">
        <f>Inputs!F55</f>
        <v>0</v>
      </c>
      <c r="P60" s="7"/>
      <c r="Q60" s="69">
        <f t="shared" ca="1" si="35"/>
        <v>4.3605</v>
      </c>
      <c r="R60" s="69">
        <f t="shared" ca="1" si="36"/>
        <v>4.3605</v>
      </c>
      <c r="S60" s="69">
        <f t="shared" si="10"/>
        <v>0</v>
      </c>
      <c r="T60" s="7"/>
      <c r="U60" s="5">
        <f t="shared" si="11"/>
        <v>31</v>
      </c>
      <c r="V60" s="44">
        <f t="shared" si="12"/>
        <v>38473</v>
      </c>
      <c r="W60" s="5">
        <f t="shared" ca="1" si="13"/>
        <v>1543</v>
      </c>
      <c r="X60" s="54">
        <f ca="1">VLOOKUP($A60,[1]!Table,MATCH(X$4,[1]!Curves,0))</f>
        <v>5.6630683883947E-2</v>
      </c>
      <c r="Y60" s="46">
        <f t="shared" ca="1" si="14"/>
        <v>0.78985008765937414</v>
      </c>
      <c r="Z60" s="5">
        <f t="shared" si="15"/>
        <v>0</v>
      </c>
      <c r="AA60" s="5">
        <f t="shared" si="16"/>
        <v>0</v>
      </c>
      <c r="AC60" s="39">
        <f t="shared" ca="1" si="17"/>
        <v>0</v>
      </c>
      <c r="AD60" s="39">
        <f t="shared" ca="1" si="18"/>
        <v>0</v>
      </c>
      <c r="AE60" s="39">
        <f t="shared" ca="1" si="19"/>
        <v>0</v>
      </c>
      <c r="AF60" s="39">
        <f t="shared" ca="1" si="20"/>
        <v>0</v>
      </c>
      <c r="AG60" s="39">
        <f t="shared" ca="1" si="21"/>
        <v>0</v>
      </c>
      <c r="AH60" s="39">
        <f t="shared" ca="1" si="22"/>
        <v>0</v>
      </c>
      <c r="AI60" s="39">
        <f t="shared" ca="1" si="23"/>
        <v>0</v>
      </c>
      <c r="AJ60" s="39">
        <f t="shared" ca="1" si="24"/>
        <v>0</v>
      </c>
      <c r="AK60" s="39">
        <f t="shared" ca="1" si="25"/>
        <v>0</v>
      </c>
      <c r="AL60" s="43"/>
      <c r="AM60" s="39">
        <f t="shared" ca="1" si="26"/>
        <v>0</v>
      </c>
      <c r="AN60" s="39">
        <f t="shared" ca="1" si="27"/>
        <v>0</v>
      </c>
      <c r="AO60" s="39">
        <f t="shared" ca="1" si="28"/>
        <v>0</v>
      </c>
      <c r="AP60" s="40">
        <f t="shared" ca="1" si="29"/>
        <v>0</v>
      </c>
      <c r="AR60" s="39">
        <f t="shared" ca="1" si="30"/>
        <v>0</v>
      </c>
      <c r="AS60" s="39">
        <f t="shared" ca="1" si="31"/>
        <v>0</v>
      </c>
      <c r="AT60" s="39">
        <f t="shared" ca="1" si="32"/>
        <v>0</v>
      </c>
      <c r="AU60" s="40">
        <f t="shared" ca="1" si="33"/>
        <v>0</v>
      </c>
      <c r="AV60" s="40"/>
      <c r="AW60" s="51">
        <f t="shared" ca="1" si="34"/>
        <v>0</v>
      </c>
      <c r="AY60" s="67"/>
    </row>
    <row r="61" spans="1:51">
      <c r="A61" s="88">
        <f t="shared" si="6"/>
        <v>38504</v>
      </c>
      <c r="B61" s="139">
        <f>Inputs!C56</f>
        <v>0</v>
      </c>
      <c r="C61" s="66"/>
      <c r="D61" s="82">
        <f t="shared" si="7"/>
        <v>0</v>
      </c>
      <c r="E61" s="35">
        <f t="shared" si="8"/>
        <v>0</v>
      </c>
      <c r="F61" s="35">
        <f t="shared" ca="1" si="9"/>
        <v>0</v>
      </c>
      <c r="G61" s="83">
        <f ca="1">VLOOKUP($A61,[1]!Table,MATCH(G$4,[1]!Curves,0))</f>
        <v>4.3530000000000006</v>
      </c>
      <c r="H61" s="142">
        <f ca="1">Inputs!G56</f>
        <v>4.3530000000000006</v>
      </c>
      <c r="I61" s="140">
        <f>Inputs!D56</f>
        <v>0</v>
      </c>
      <c r="J61" s="83">
        <f ca="1">VLOOKUP($A61,[1]!Table,MATCH(J$4,[1]!Curves,0))</f>
        <v>1.2500000000000001E-2</v>
      </c>
      <c r="K61" s="142">
        <f ca="1">Inputs!H56</f>
        <v>1.2500000000000001E-2</v>
      </c>
      <c r="L61" s="141">
        <f>Inputs!E56</f>
        <v>0</v>
      </c>
      <c r="M61" s="83">
        <f ca="1">VLOOKUP($A61,[1]!Table,MATCH(M$4,[1]!Curves,0))</f>
        <v>1.4999999999999999E-2</v>
      </c>
      <c r="N61" s="142">
        <f ca="1">Inputs!I56</f>
        <v>1.4999999999999999E-2</v>
      </c>
      <c r="O61" s="141">
        <f>Inputs!F56</f>
        <v>0</v>
      </c>
      <c r="P61" s="7"/>
      <c r="Q61" s="69">
        <f t="shared" ca="1" si="35"/>
        <v>4.3805000000000005</v>
      </c>
      <c r="R61" s="69">
        <f t="shared" ca="1" si="36"/>
        <v>4.3805000000000005</v>
      </c>
      <c r="S61" s="69">
        <f t="shared" si="10"/>
        <v>0</v>
      </c>
      <c r="T61" s="7"/>
      <c r="U61" s="5">
        <f t="shared" si="11"/>
        <v>30</v>
      </c>
      <c r="V61" s="44">
        <f t="shared" si="12"/>
        <v>38504</v>
      </c>
      <c r="W61" s="5">
        <f t="shared" ca="1" si="13"/>
        <v>1574</v>
      </c>
      <c r="X61" s="54">
        <f ca="1">VLOOKUP($A61,[1]!Table,MATCH(X$4,[1]!Curves,0))</f>
        <v>5.6716915141219001E-2</v>
      </c>
      <c r="Y61" s="46">
        <f t="shared" ca="1" si="14"/>
        <v>0.78583131289656261</v>
      </c>
      <c r="Z61" s="5">
        <f t="shared" si="15"/>
        <v>0</v>
      </c>
      <c r="AA61" s="5">
        <f t="shared" si="16"/>
        <v>0</v>
      </c>
      <c r="AC61" s="39">
        <f t="shared" ca="1" si="17"/>
        <v>0</v>
      </c>
      <c r="AD61" s="39">
        <f t="shared" ca="1" si="18"/>
        <v>0</v>
      </c>
      <c r="AE61" s="39">
        <f t="shared" ca="1" si="19"/>
        <v>0</v>
      </c>
      <c r="AF61" s="39">
        <f t="shared" ca="1" si="20"/>
        <v>0</v>
      </c>
      <c r="AG61" s="39">
        <f t="shared" ca="1" si="21"/>
        <v>0</v>
      </c>
      <c r="AH61" s="39">
        <f t="shared" ca="1" si="22"/>
        <v>0</v>
      </c>
      <c r="AI61" s="39">
        <f t="shared" ca="1" si="23"/>
        <v>0</v>
      </c>
      <c r="AJ61" s="39">
        <f t="shared" ca="1" si="24"/>
        <v>0</v>
      </c>
      <c r="AK61" s="39">
        <f t="shared" ca="1" si="25"/>
        <v>0</v>
      </c>
      <c r="AL61" s="43"/>
      <c r="AM61" s="39">
        <f t="shared" ca="1" si="26"/>
        <v>0</v>
      </c>
      <c r="AN61" s="39">
        <f t="shared" ca="1" si="27"/>
        <v>0</v>
      </c>
      <c r="AO61" s="39">
        <f t="shared" ca="1" si="28"/>
        <v>0</v>
      </c>
      <c r="AP61" s="40">
        <f t="shared" ca="1" si="29"/>
        <v>0</v>
      </c>
      <c r="AR61" s="39">
        <f t="shared" ca="1" si="30"/>
        <v>0</v>
      </c>
      <c r="AS61" s="39">
        <f t="shared" ca="1" si="31"/>
        <v>0</v>
      </c>
      <c r="AT61" s="39">
        <f t="shared" ca="1" si="32"/>
        <v>0</v>
      </c>
      <c r="AU61" s="40">
        <f t="shared" ca="1" si="33"/>
        <v>0</v>
      </c>
      <c r="AV61" s="40"/>
      <c r="AW61" s="51">
        <f t="shared" ca="1" si="34"/>
        <v>0</v>
      </c>
      <c r="AY61" s="67"/>
    </row>
    <row r="62" spans="1:51">
      <c r="A62" s="88">
        <f t="shared" si="6"/>
        <v>38534</v>
      </c>
      <c r="B62" s="139">
        <f>Inputs!C57</f>
        <v>0</v>
      </c>
      <c r="C62" s="66"/>
      <c r="D62" s="82">
        <f t="shared" si="7"/>
        <v>0</v>
      </c>
      <c r="E62" s="35">
        <f t="shared" si="8"/>
        <v>0</v>
      </c>
      <c r="F62" s="35">
        <f t="shared" ca="1" si="9"/>
        <v>0</v>
      </c>
      <c r="G62" s="83">
        <f ca="1">VLOOKUP($A62,[1]!Table,MATCH(G$4,[1]!Curves,0))</f>
        <v>4.3740000000000006</v>
      </c>
      <c r="H62" s="142">
        <f ca="1">Inputs!G57</f>
        <v>4.3740000000000006</v>
      </c>
      <c r="I62" s="140">
        <f>Inputs!D57</f>
        <v>0</v>
      </c>
      <c r="J62" s="83">
        <f ca="1">VLOOKUP($A62,[1]!Table,MATCH(J$4,[1]!Curves,0))</f>
        <v>1.2500000000000001E-2</v>
      </c>
      <c r="K62" s="142">
        <f ca="1">Inputs!H57</f>
        <v>1.2500000000000001E-2</v>
      </c>
      <c r="L62" s="141">
        <f>Inputs!E57</f>
        <v>0</v>
      </c>
      <c r="M62" s="83">
        <f ca="1">VLOOKUP($A62,[1]!Table,MATCH(M$4,[1]!Curves,0))</f>
        <v>1.4999999999999999E-2</v>
      </c>
      <c r="N62" s="142">
        <f ca="1">Inputs!I57</f>
        <v>1.4999999999999999E-2</v>
      </c>
      <c r="O62" s="141">
        <f>Inputs!F57</f>
        <v>0</v>
      </c>
      <c r="P62" s="7"/>
      <c r="Q62" s="69">
        <f t="shared" ca="1" si="35"/>
        <v>4.4015000000000004</v>
      </c>
      <c r="R62" s="69">
        <f t="shared" ca="1" si="36"/>
        <v>4.4015000000000004</v>
      </c>
      <c r="S62" s="69">
        <f t="shared" si="10"/>
        <v>0</v>
      </c>
      <c r="T62" s="7"/>
      <c r="U62" s="5">
        <f t="shared" si="11"/>
        <v>31</v>
      </c>
      <c r="V62" s="44">
        <f t="shared" si="12"/>
        <v>38534</v>
      </c>
      <c r="W62" s="5">
        <f t="shared" ca="1" si="13"/>
        <v>1604</v>
      </c>
      <c r="X62" s="54">
        <f ca="1">VLOOKUP($A62,[1]!Table,MATCH(X$4,[1]!Curves,0))</f>
        <v>5.6800364747387998E-2</v>
      </c>
      <c r="Y62" s="46">
        <f t="shared" ca="1" si="14"/>
        <v>0.78195105975159773</v>
      </c>
      <c r="Z62" s="5">
        <f t="shared" si="15"/>
        <v>0</v>
      </c>
      <c r="AA62" s="5">
        <f t="shared" si="16"/>
        <v>0</v>
      </c>
      <c r="AC62" s="39">
        <f t="shared" ca="1" si="17"/>
        <v>0</v>
      </c>
      <c r="AD62" s="39">
        <f t="shared" ca="1" si="18"/>
        <v>0</v>
      </c>
      <c r="AE62" s="39">
        <f t="shared" ca="1" si="19"/>
        <v>0</v>
      </c>
      <c r="AF62" s="39">
        <f t="shared" ca="1" si="20"/>
        <v>0</v>
      </c>
      <c r="AG62" s="39">
        <f t="shared" ca="1" si="21"/>
        <v>0</v>
      </c>
      <c r="AH62" s="39">
        <f t="shared" ca="1" si="22"/>
        <v>0</v>
      </c>
      <c r="AI62" s="39">
        <f t="shared" ca="1" si="23"/>
        <v>0</v>
      </c>
      <c r="AJ62" s="39">
        <f t="shared" ca="1" si="24"/>
        <v>0</v>
      </c>
      <c r="AK62" s="39">
        <f t="shared" ca="1" si="25"/>
        <v>0</v>
      </c>
      <c r="AL62" s="43"/>
      <c r="AM62" s="39">
        <f t="shared" ca="1" si="26"/>
        <v>0</v>
      </c>
      <c r="AN62" s="39">
        <f t="shared" ca="1" si="27"/>
        <v>0</v>
      </c>
      <c r="AO62" s="39">
        <f t="shared" ca="1" si="28"/>
        <v>0</v>
      </c>
      <c r="AP62" s="40">
        <f t="shared" ca="1" si="29"/>
        <v>0</v>
      </c>
      <c r="AR62" s="39">
        <f t="shared" ca="1" si="30"/>
        <v>0</v>
      </c>
      <c r="AS62" s="39">
        <f t="shared" ca="1" si="31"/>
        <v>0</v>
      </c>
      <c r="AT62" s="39">
        <f t="shared" ca="1" si="32"/>
        <v>0</v>
      </c>
      <c r="AU62" s="40">
        <f t="shared" ca="1" si="33"/>
        <v>0</v>
      </c>
      <c r="AV62" s="40"/>
      <c r="AW62" s="51">
        <f t="shared" ca="1" si="34"/>
        <v>0</v>
      </c>
      <c r="AY62" s="67"/>
    </row>
    <row r="63" spans="1:51">
      <c r="A63" s="88">
        <f t="shared" si="6"/>
        <v>38565</v>
      </c>
      <c r="B63" s="139">
        <f>Inputs!C58</f>
        <v>0</v>
      </c>
      <c r="C63" s="66"/>
      <c r="D63" s="82">
        <f t="shared" si="7"/>
        <v>0</v>
      </c>
      <c r="E63" s="35">
        <f t="shared" si="8"/>
        <v>0</v>
      </c>
      <c r="F63" s="35">
        <f t="shared" ca="1" si="9"/>
        <v>0</v>
      </c>
      <c r="G63" s="83">
        <f ca="1">VLOOKUP($A63,[1]!Table,MATCH(G$4,[1]!Curves,0))</f>
        <v>4.3980000000000006</v>
      </c>
      <c r="H63" s="142">
        <f ca="1">Inputs!G58</f>
        <v>4.3980000000000006</v>
      </c>
      <c r="I63" s="140">
        <f>Inputs!D58</f>
        <v>0</v>
      </c>
      <c r="J63" s="83">
        <f ca="1">VLOOKUP($A63,[1]!Table,MATCH(J$4,[1]!Curves,0))</f>
        <v>1.2500000000000001E-2</v>
      </c>
      <c r="K63" s="142">
        <f ca="1">Inputs!H58</f>
        <v>1.2500000000000001E-2</v>
      </c>
      <c r="L63" s="141">
        <f>Inputs!E58</f>
        <v>0</v>
      </c>
      <c r="M63" s="83">
        <f ca="1">VLOOKUP($A63,[1]!Table,MATCH(M$4,[1]!Curves,0))</f>
        <v>1.4999999999999999E-2</v>
      </c>
      <c r="N63" s="142">
        <f ca="1">Inputs!I58</f>
        <v>1.4999999999999999E-2</v>
      </c>
      <c r="O63" s="141">
        <f>Inputs!F58</f>
        <v>0</v>
      </c>
      <c r="P63" s="7"/>
      <c r="Q63" s="69">
        <f t="shared" ca="1" si="35"/>
        <v>4.4255000000000004</v>
      </c>
      <c r="R63" s="69">
        <f t="shared" ca="1" si="36"/>
        <v>4.4255000000000004</v>
      </c>
      <c r="S63" s="69">
        <f t="shared" si="10"/>
        <v>0</v>
      </c>
      <c r="T63" s="7"/>
      <c r="U63" s="5">
        <f t="shared" si="11"/>
        <v>31</v>
      </c>
      <c r="V63" s="44">
        <f t="shared" si="12"/>
        <v>38565</v>
      </c>
      <c r="W63" s="5">
        <f t="shared" ca="1" si="13"/>
        <v>1635</v>
      </c>
      <c r="X63" s="54">
        <f ca="1">VLOOKUP($A63,[1]!Table,MATCH(X$4,[1]!Curves,0))</f>
        <v>5.6886596009529E-2</v>
      </c>
      <c r="Y63" s="46">
        <f t="shared" ca="1" si="14"/>
        <v>0.77795070972137059</v>
      </c>
      <c r="Z63" s="5">
        <f t="shared" si="15"/>
        <v>0</v>
      </c>
      <c r="AA63" s="5">
        <f t="shared" si="16"/>
        <v>0</v>
      </c>
      <c r="AC63" s="39">
        <f t="shared" ca="1" si="17"/>
        <v>0</v>
      </c>
      <c r="AD63" s="39">
        <f t="shared" ca="1" si="18"/>
        <v>0</v>
      </c>
      <c r="AE63" s="39">
        <f t="shared" ca="1" si="19"/>
        <v>0</v>
      </c>
      <c r="AF63" s="39">
        <f t="shared" ca="1" si="20"/>
        <v>0</v>
      </c>
      <c r="AG63" s="39">
        <f t="shared" ca="1" si="21"/>
        <v>0</v>
      </c>
      <c r="AH63" s="39">
        <f t="shared" ca="1" si="22"/>
        <v>0</v>
      </c>
      <c r="AI63" s="39">
        <f t="shared" ca="1" si="23"/>
        <v>0</v>
      </c>
      <c r="AJ63" s="39">
        <f t="shared" ca="1" si="24"/>
        <v>0</v>
      </c>
      <c r="AK63" s="39">
        <f t="shared" ca="1" si="25"/>
        <v>0</v>
      </c>
      <c r="AL63" s="43"/>
      <c r="AM63" s="39">
        <f t="shared" ca="1" si="26"/>
        <v>0</v>
      </c>
      <c r="AN63" s="39">
        <f t="shared" ca="1" si="27"/>
        <v>0</v>
      </c>
      <c r="AO63" s="39">
        <f t="shared" ca="1" si="28"/>
        <v>0</v>
      </c>
      <c r="AP63" s="40">
        <f t="shared" ca="1" si="29"/>
        <v>0</v>
      </c>
      <c r="AR63" s="39">
        <f t="shared" ca="1" si="30"/>
        <v>0</v>
      </c>
      <c r="AS63" s="39">
        <f t="shared" ca="1" si="31"/>
        <v>0</v>
      </c>
      <c r="AT63" s="39">
        <f t="shared" ca="1" si="32"/>
        <v>0</v>
      </c>
      <c r="AU63" s="40">
        <f t="shared" ca="1" si="33"/>
        <v>0</v>
      </c>
      <c r="AV63" s="40"/>
      <c r="AW63" s="51">
        <f t="shared" ca="1" si="34"/>
        <v>0</v>
      </c>
      <c r="AY63" s="67"/>
    </row>
    <row r="64" spans="1:51">
      <c r="A64" s="88">
        <f t="shared" si="6"/>
        <v>38596</v>
      </c>
      <c r="B64" s="139">
        <f>Inputs!C59</f>
        <v>0</v>
      </c>
      <c r="C64" s="66"/>
      <c r="D64" s="82">
        <f t="shared" si="7"/>
        <v>0</v>
      </c>
      <c r="E64" s="35">
        <f t="shared" si="8"/>
        <v>0</v>
      </c>
      <c r="F64" s="35">
        <f t="shared" ca="1" si="9"/>
        <v>0</v>
      </c>
      <c r="G64" s="83">
        <f ca="1">VLOOKUP($A64,[1]!Table,MATCH(G$4,[1]!Curves,0))</f>
        <v>4.4080000000000004</v>
      </c>
      <c r="H64" s="142">
        <f ca="1">Inputs!G59</f>
        <v>4.4080000000000004</v>
      </c>
      <c r="I64" s="140">
        <f>Inputs!D59</f>
        <v>0</v>
      </c>
      <c r="J64" s="83">
        <f ca="1">VLOOKUP($A64,[1]!Table,MATCH(J$4,[1]!Curves,0))</f>
        <v>1.2500000000000001E-2</v>
      </c>
      <c r="K64" s="142">
        <f ca="1">Inputs!H59</f>
        <v>1.2500000000000001E-2</v>
      </c>
      <c r="L64" s="141">
        <f>Inputs!E59</f>
        <v>0</v>
      </c>
      <c r="M64" s="83">
        <f ca="1">VLOOKUP($A64,[1]!Table,MATCH(M$4,[1]!Curves,0))</f>
        <v>1.4999999999999999E-2</v>
      </c>
      <c r="N64" s="142">
        <f ca="1">Inputs!I59</f>
        <v>1.4999999999999999E-2</v>
      </c>
      <c r="O64" s="141">
        <f>Inputs!F59</f>
        <v>0</v>
      </c>
      <c r="P64" s="7"/>
      <c r="Q64" s="69">
        <f t="shared" ca="1" si="35"/>
        <v>4.4355000000000002</v>
      </c>
      <c r="R64" s="69">
        <f t="shared" ca="1" si="36"/>
        <v>4.4355000000000002</v>
      </c>
      <c r="S64" s="69">
        <f t="shared" si="10"/>
        <v>0</v>
      </c>
      <c r="T64" s="7"/>
      <c r="U64" s="5">
        <f t="shared" si="11"/>
        <v>30</v>
      </c>
      <c r="V64" s="44">
        <f t="shared" si="12"/>
        <v>38596</v>
      </c>
      <c r="W64" s="5">
        <f t="shared" ca="1" si="13"/>
        <v>1666</v>
      </c>
      <c r="X64" s="54">
        <f ca="1">VLOOKUP($A64,[1]!Table,MATCH(X$4,[1]!Curves,0))</f>
        <v>5.6972827274146001E-2</v>
      </c>
      <c r="Y64" s="46">
        <f t="shared" ca="1" si="14"/>
        <v>0.77395982150110743</v>
      </c>
      <c r="Z64" s="5">
        <f t="shared" si="15"/>
        <v>0</v>
      </c>
      <c r="AA64" s="5">
        <f t="shared" si="16"/>
        <v>0</v>
      </c>
      <c r="AC64" s="39">
        <f t="shared" ca="1" si="17"/>
        <v>0</v>
      </c>
      <c r="AD64" s="39">
        <f t="shared" ca="1" si="18"/>
        <v>0</v>
      </c>
      <c r="AE64" s="39">
        <f t="shared" ca="1" si="19"/>
        <v>0</v>
      </c>
      <c r="AF64" s="39">
        <f t="shared" ca="1" si="20"/>
        <v>0</v>
      </c>
      <c r="AG64" s="39">
        <f t="shared" ca="1" si="21"/>
        <v>0</v>
      </c>
      <c r="AH64" s="39">
        <f t="shared" ca="1" si="22"/>
        <v>0</v>
      </c>
      <c r="AI64" s="39">
        <f t="shared" ca="1" si="23"/>
        <v>0</v>
      </c>
      <c r="AJ64" s="39">
        <f t="shared" ca="1" si="24"/>
        <v>0</v>
      </c>
      <c r="AK64" s="39">
        <f t="shared" ca="1" si="25"/>
        <v>0</v>
      </c>
      <c r="AL64" s="43"/>
      <c r="AM64" s="39">
        <f t="shared" ca="1" si="26"/>
        <v>0</v>
      </c>
      <c r="AN64" s="39">
        <f t="shared" ca="1" si="27"/>
        <v>0</v>
      </c>
      <c r="AO64" s="39">
        <f t="shared" ca="1" si="28"/>
        <v>0</v>
      </c>
      <c r="AP64" s="40">
        <f t="shared" ca="1" si="29"/>
        <v>0</v>
      </c>
      <c r="AR64" s="39">
        <f t="shared" ca="1" si="30"/>
        <v>0</v>
      </c>
      <c r="AS64" s="39">
        <f t="shared" ca="1" si="31"/>
        <v>0</v>
      </c>
      <c r="AT64" s="39">
        <f t="shared" ca="1" si="32"/>
        <v>0</v>
      </c>
      <c r="AU64" s="40">
        <f t="shared" ca="1" si="33"/>
        <v>0</v>
      </c>
      <c r="AV64" s="40"/>
      <c r="AW64" s="51">
        <f t="shared" ca="1" si="34"/>
        <v>0</v>
      </c>
      <c r="AY64" s="67"/>
    </row>
    <row r="65" spans="1:51">
      <c r="A65" s="88">
        <f t="shared" si="6"/>
        <v>38626</v>
      </c>
      <c r="B65" s="139">
        <f>Inputs!C60</f>
        <v>0</v>
      </c>
      <c r="C65" s="66"/>
      <c r="D65" s="82">
        <f t="shared" si="7"/>
        <v>0</v>
      </c>
      <c r="E65" s="35">
        <f t="shared" si="8"/>
        <v>0</v>
      </c>
      <c r="F65" s="35">
        <f t="shared" ca="1" si="9"/>
        <v>0</v>
      </c>
      <c r="G65" s="83">
        <f ca="1">VLOOKUP($A65,[1]!Table,MATCH(G$4,[1]!Curves,0))</f>
        <v>4.4380000000000006</v>
      </c>
      <c r="H65" s="142">
        <f ca="1">Inputs!G60</f>
        <v>4.4380000000000006</v>
      </c>
      <c r="I65" s="140">
        <f>Inputs!D60</f>
        <v>0</v>
      </c>
      <c r="J65" s="83">
        <f ca="1">VLOOKUP($A65,[1]!Table,MATCH(J$4,[1]!Curves,0))</f>
        <v>1.2500000000000001E-2</v>
      </c>
      <c r="K65" s="142">
        <f ca="1">Inputs!H60</f>
        <v>1.2500000000000001E-2</v>
      </c>
      <c r="L65" s="141">
        <f>Inputs!E60</f>
        <v>0</v>
      </c>
      <c r="M65" s="83">
        <f ca="1">VLOOKUP($A65,[1]!Table,MATCH(M$4,[1]!Curves,0))</f>
        <v>1.4999999999999999E-2</v>
      </c>
      <c r="N65" s="142">
        <f ca="1">Inputs!I60</f>
        <v>1.4999999999999999E-2</v>
      </c>
      <c r="O65" s="141">
        <f>Inputs!F60</f>
        <v>0</v>
      </c>
      <c r="P65" s="7"/>
      <c r="Q65" s="69">
        <f t="shared" ca="1" si="35"/>
        <v>4.4655000000000005</v>
      </c>
      <c r="R65" s="69">
        <f t="shared" ca="1" si="36"/>
        <v>4.4655000000000005</v>
      </c>
      <c r="S65" s="69">
        <f t="shared" si="10"/>
        <v>0</v>
      </c>
      <c r="T65" s="7"/>
      <c r="U65" s="5">
        <f t="shared" si="11"/>
        <v>31</v>
      </c>
      <c r="V65" s="44">
        <f t="shared" si="12"/>
        <v>38626</v>
      </c>
      <c r="W65" s="5">
        <f t="shared" ca="1" si="13"/>
        <v>1696</v>
      </c>
      <c r="X65" s="54">
        <f ca="1">VLOOKUP($A65,[1]!Table,MATCH(X$4,[1]!Curves,0))</f>
        <v>5.7056276887419995E-2</v>
      </c>
      <c r="Y65" s="46">
        <f t="shared" ca="1" si="14"/>
        <v>0.77010674205643725</v>
      </c>
      <c r="Z65" s="5">
        <f t="shared" si="15"/>
        <v>0</v>
      </c>
      <c r="AA65" s="5">
        <f t="shared" si="16"/>
        <v>0</v>
      </c>
      <c r="AC65" s="39">
        <f t="shared" ca="1" si="17"/>
        <v>0</v>
      </c>
      <c r="AD65" s="39">
        <f t="shared" ca="1" si="18"/>
        <v>0</v>
      </c>
      <c r="AE65" s="39">
        <f t="shared" ca="1" si="19"/>
        <v>0</v>
      </c>
      <c r="AF65" s="39">
        <f t="shared" ca="1" si="20"/>
        <v>0</v>
      </c>
      <c r="AG65" s="39">
        <f t="shared" ca="1" si="21"/>
        <v>0</v>
      </c>
      <c r="AH65" s="39">
        <f t="shared" ca="1" si="22"/>
        <v>0</v>
      </c>
      <c r="AI65" s="39">
        <f t="shared" ca="1" si="23"/>
        <v>0</v>
      </c>
      <c r="AJ65" s="39">
        <f t="shared" ca="1" si="24"/>
        <v>0</v>
      </c>
      <c r="AK65" s="39">
        <f t="shared" ca="1" si="25"/>
        <v>0</v>
      </c>
      <c r="AL65" s="43"/>
      <c r="AM65" s="39">
        <f t="shared" ca="1" si="26"/>
        <v>0</v>
      </c>
      <c r="AN65" s="39">
        <f t="shared" ca="1" si="27"/>
        <v>0</v>
      </c>
      <c r="AO65" s="39">
        <f t="shared" ca="1" si="28"/>
        <v>0</v>
      </c>
      <c r="AP65" s="40">
        <f t="shared" ca="1" si="29"/>
        <v>0</v>
      </c>
      <c r="AR65" s="39">
        <f t="shared" ca="1" si="30"/>
        <v>0</v>
      </c>
      <c r="AS65" s="39">
        <f t="shared" ca="1" si="31"/>
        <v>0</v>
      </c>
      <c r="AT65" s="39">
        <f t="shared" ca="1" si="32"/>
        <v>0</v>
      </c>
      <c r="AU65" s="40">
        <f t="shared" ca="1" si="33"/>
        <v>0</v>
      </c>
      <c r="AV65" s="40"/>
      <c r="AW65" s="51">
        <f t="shared" ca="1" si="34"/>
        <v>0</v>
      </c>
      <c r="AY65" s="67"/>
    </row>
    <row r="66" spans="1:51">
      <c r="A66" s="88">
        <f t="shared" si="6"/>
        <v>38657</v>
      </c>
      <c r="B66" s="139">
        <f>Inputs!C61</f>
        <v>0</v>
      </c>
      <c r="C66" s="66"/>
      <c r="D66" s="82">
        <f t="shared" si="7"/>
        <v>0</v>
      </c>
      <c r="E66" s="35">
        <f t="shared" si="8"/>
        <v>0</v>
      </c>
      <c r="F66" s="35">
        <f t="shared" ca="1" si="9"/>
        <v>0</v>
      </c>
      <c r="G66" s="83">
        <f ca="1">VLOOKUP($A66,[1]!Table,MATCH(G$4,[1]!Curves,0))</f>
        <v>4.5780000000000003</v>
      </c>
      <c r="H66" s="142">
        <f ca="1">Inputs!G61</f>
        <v>4.5780000000000003</v>
      </c>
      <c r="I66" s="140">
        <f>Inputs!D61</f>
        <v>0</v>
      </c>
      <c r="J66" s="83">
        <f ca="1">VLOOKUP($A66,[1]!Table,MATCH(J$4,[1]!Curves,0))</f>
        <v>2.1000000000000001E-2</v>
      </c>
      <c r="K66" s="142">
        <f ca="1">Inputs!H61</f>
        <v>2.1000000000000001E-2</v>
      </c>
      <c r="L66" s="141">
        <f>Inputs!E61</f>
        <v>0</v>
      </c>
      <c r="M66" s="83">
        <f ca="1">VLOOKUP($A66,[1]!Table,MATCH(M$4,[1]!Curves,0))</f>
        <v>1.4999999999999999E-2</v>
      </c>
      <c r="N66" s="142">
        <f ca="1">Inputs!I61</f>
        <v>1.4999999999999999E-2</v>
      </c>
      <c r="O66" s="141">
        <f>Inputs!F61</f>
        <v>0</v>
      </c>
      <c r="P66" s="7"/>
      <c r="Q66" s="69">
        <f t="shared" ca="1" si="35"/>
        <v>4.6139999999999999</v>
      </c>
      <c r="R66" s="69">
        <f t="shared" ca="1" si="36"/>
        <v>4.6139999999999999</v>
      </c>
      <c r="S66" s="69">
        <f t="shared" si="10"/>
        <v>0</v>
      </c>
      <c r="T66" s="7"/>
      <c r="U66" s="5">
        <f t="shared" si="11"/>
        <v>30</v>
      </c>
      <c r="V66" s="44">
        <f t="shared" si="12"/>
        <v>38657</v>
      </c>
      <c r="W66" s="5">
        <f t="shared" ca="1" si="13"/>
        <v>1727</v>
      </c>
      <c r="X66" s="54">
        <f ca="1">VLOOKUP($A66,[1]!Table,MATCH(X$4,[1]!Curves,0))</f>
        <v>5.7142508156904998E-2</v>
      </c>
      <c r="Y66" s="46">
        <f t="shared" ca="1" si="14"/>
        <v>0.76613466229269267</v>
      </c>
      <c r="Z66" s="5">
        <f t="shared" si="15"/>
        <v>0</v>
      </c>
      <c r="AA66" s="5">
        <f t="shared" si="16"/>
        <v>0</v>
      </c>
      <c r="AC66" s="39">
        <f t="shared" ca="1" si="17"/>
        <v>0</v>
      </c>
      <c r="AD66" s="39">
        <f t="shared" ca="1" si="18"/>
        <v>0</v>
      </c>
      <c r="AE66" s="39">
        <f t="shared" ca="1" si="19"/>
        <v>0</v>
      </c>
      <c r="AF66" s="39">
        <f t="shared" ca="1" si="20"/>
        <v>0</v>
      </c>
      <c r="AG66" s="39">
        <f t="shared" ca="1" si="21"/>
        <v>0</v>
      </c>
      <c r="AH66" s="39">
        <f t="shared" ca="1" si="22"/>
        <v>0</v>
      </c>
      <c r="AI66" s="39">
        <f t="shared" ca="1" si="23"/>
        <v>0</v>
      </c>
      <c r="AJ66" s="39">
        <f t="shared" ca="1" si="24"/>
        <v>0</v>
      </c>
      <c r="AK66" s="39">
        <f t="shared" ca="1" si="25"/>
        <v>0</v>
      </c>
      <c r="AL66" s="43"/>
      <c r="AM66" s="39">
        <f t="shared" ca="1" si="26"/>
        <v>0</v>
      </c>
      <c r="AN66" s="39">
        <f t="shared" ca="1" si="27"/>
        <v>0</v>
      </c>
      <c r="AO66" s="39">
        <f t="shared" ca="1" si="28"/>
        <v>0</v>
      </c>
      <c r="AP66" s="40">
        <f t="shared" ca="1" si="29"/>
        <v>0</v>
      </c>
      <c r="AR66" s="39">
        <f t="shared" ca="1" si="30"/>
        <v>0</v>
      </c>
      <c r="AS66" s="39">
        <f t="shared" ca="1" si="31"/>
        <v>0</v>
      </c>
      <c r="AT66" s="39">
        <f t="shared" ca="1" si="32"/>
        <v>0</v>
      </c>
      <c r="AU66" s="40">
        <f t="shared" ca="1" si="33"/>
        <v>0</v>
      </c>
      <c r="AV66" s="40"/>
      <c r="AW66" s="51">
        <f t="shared" ca="1" si="34"/>
        <v>0</v>
      </c>
      <c r="AY66" s="67"/>
    </row>
    <row r="67" spans="1:51">
      <c r="A67" s="88">
        <f t="shared" si="6"/>
        <v>38687</v>
      </c>
      <c r="B67" s="139">
        <f>Inputs!C62</f>
        <v>0</v>
      </c>
      <c r="C67" s="66"/>
      <c r="D67" s="82">
        <f t="shared" si="7"/>
        <v>0</v>
      </c>
      <c r="E67" s="35">
        <f t="shared" si="8"/>
        <v>0</v>
      </c>
      <c r="F67" s="35">
        <f t="shared" ca="1" si="9"/>
        <v>0</v>
      </c>
      <c r="G67" s="83">
        <f ca="1">VLOOKUP($A67,[1]!Table,MATCH(G$4,[1]!Curves,0))</f>
        <v>4.718</v>
      </c>
      <c r="H67" s="142">
        <f ca="1">Inputs!G62</f>
        <v>4.718</v>
      </c>
      <c r="I67" s="140">
        <f>Inputs!D62</f>
        <v>0</v>
      </c>
      <c r="J67" s="83">
        <f ca="1">VLOOKUP($A67,[1]!Table,MATCH(J$4,[1]!Curves,0))</f>
        <v>2.1000000000000001E-2</v>
      </c>
      <c r="K67" s="142">
        <f ca="1">Inputs!H62</f>
        <v>2.1000000000000001E-2</v>
      </c>
      <c r="L67" s="141">
        <f>Inputs!E62</f>
        <v>0</v>
      </c>
      <c r="M67" s="83">
        <f ca="1">VLOOKUP($A67,[1]!Table,MATCH(M$4,[1]!Curves,0))</f>
        <v>1.4999999999999999E-2</v>
      </c>
      <c r="N67" s="142">
        <f ca="1">Inputs!I62</f>
        <v>1.4999999999999999E-2</v>
      </c>
      <c r="O67" s="141">
        <f>Inputs!F62</f>
        <v>0</v>
      </c>
      <c r="P67" s="7"/>
      <c r="Q67" s="69">
        <f t="shared" ca="1" si="35"/>
        <v>4.7539999999999996</v>
      </c>
      <c r="R67" s="69">
        <f t="shared" ca="1" si="36"/>
        <v>4.7539999999999996</v>
      </c>
      <c r="S67" s="69">
        <f t="shared" si="10"/>
        <v>0</v>
      </c>
      <c r="T67" s="7"/>
      <c r="U67" s="5">
        <f t="shared" si="11"/>
        <v>31</v>
      </c>
      <c r="V67" s="44">
        <f t="shared" si="12"/>
        <v>38687</v>
      </c>
      <c r="W67" s="5">
        <f t="shared" ca="1" si="13"/>
        <v>1757</v>
      </c>
      <c r="X67" s="54">
        <f ca="1">VLOOKUP($A67,[1]!Table,MATCH(X$4,[1]!Curves,0))</f>
        <v>5.7225957774891006E-2</v>
      </c>
      <c r="Y67" s="46">
        <f t="shared" ca="1" si="14"/>
        <v>0.76229990491072097</v>
      </c>
      <c r="Z67" s="5">
        <f t="shared" si="15"/>
        <v>0</v>
      </c>
      <c r="AA67" s="5">
        <f t="shared" si="16"/>
        <v>0</v>
      </c>
      <c r="AC67" s="39">
        <f t="shared" ca="1" si="17"/>
        <v>0</v>
      </c>
      <c r="AD67" s="39">
        <f t="shared" ca="1" si="18"/>
        <v>0</v>
      </c>
      <c r="AE67" s="39">
        <f t="shared" ca="1" si="19"/>
        <v>0</v>
      </c>
      <c r="AF67" s="39">
        <f t="shared" ca="1" si="20"/>
        <v>0</v>
      </c>
      <c r="AG67" s="39">
        <f t="shared" ca="1" si="21"/>
        <v>0</v>
      </c>
      <c r="AH67" s="39">
        <f t="shared" ca="1" si="22"/>
        <v>0</v>
      </c>
      <c r="AI67" s="39">
        <f t="shared" ca="1" si="23"/>
        <v>0</v>
      </c>
      <c r="AJ67" s="39">
        <f t="shared" ca="1" si="24"/>
        <v>0</v>
      </c>
      <c r="AK67" s="39">
        <f t="shared" ca="1" si="25"/>
        <v>0</v>
      </c>
      <c r="AL67" s="43"/>
      <c r="AM67" s="39">
        <f t="shared" ca="1" si="26"/>
        <v>0</v>
      </c>
      <c r="AN67" s="39">
        <f t="shared" ca="1" si="27"/>
        <v>0</v>
      </c>
      <c r="AO67" s="39">
        <f t="shared" ca="1" si="28"/>
        <v>0</v>
      </c>
      <c r="AP67" s="40">
        <f t="shared" ca="1" si="29"/>
        <v>0</v>
      </c>
      <c r="AR67" s="39">
        <f t="shared" ca="1" si="30"/>
        <v>0</v>
      </c>
      <c r="AS67" s="39">
        <f t="shared" ca="1" si="31"/>
        <v>0</v>
      </c>
      <c r="AT67" s="39">
        <f t="shared" ca="1" si="32"/>
        <v>0</v>
      </c>
      <c r="AU67" s="40">
        <f t="shared" ca="1" si="33"/>
        <v>0</v>
      </c>
      <c r="AV67" s="40"/>
      <c r="AW67" s="51">
        <f t="shared" ca="1" si="34"/>
        <v>0</v>
      </c>
      <c r="AY67" s="67"/>
    </row>
    <row r="68" spans="1:51">
      <c r="A68" s="88">
        <f t="shared" si="6"/>
        <v>38718</v>
      </c>
      <c r="B68" s="139">
        <f>Inputs!C63</f>
        <v>0</v>
      </c>
      <c r="C68" s="66"/>
      <c r="D68" s="82">
        <f t="shared" si="7"/>
        <v>0</v>
      </c>
      <c r="E68" s="35">
        <f t="shared" si="8"/>
        <v>0</v>
      </c>
      <c r="F68" s="35">
        <f t="shared" ca="1" si="9"/>
        <v>0</v>
      </c>
      <c r="G68" s="83">
        <f ca="1">VLOOKUP($A68,[1]!Table,MATCH(G$4,[1]!Curves,0))</f>
        <v>4.7730000000000006</v>
      </c>
      <c r="H68" s="142">
        <f ca="1">Inputs!G63</f>
        <v>4.7730000000000006</v>
      </c>
      <c r="I68" s="140">
        <f>Inputs!D63</f>
        <v>0</v>
      </c>
      <c r="J68" s="83">
        <f ca="1">VLOOKUP($A68,[1]!Table,MATCH(J$4,[1]!Curves,0))</f>
        <v>2.1000000000000001E-2</v>
      </c>
      <c r="K68" s="142">
        <f ca="1">Inputs!H63</f>
        <v>2.1000000000000001E-2</v>
      </c>
      <c r="L68" s="141">
        <f>Inputs!E63</f>
        <v>0</v>
      </c>
      <c r="M68" s="83">
        <f ca="1">VLOOKUP($A68,[1]!Table,MATCH(M$4,[1]!Curves,0))</f>
        <v>1.2500000000000001E-2</v>
      </c>
      <c r="N68" s="142">
        <f ca="1">Inputs!I63</f>
        <v>1.2500000000000001E-2</v>
      </c>
      <c r="O68" s="141">
        <f>Inputs!F63</f>
        <v>0</v>
      </c>
      <c r="P68" s="7"/>
      <c r="Q68" s="69">
        <f t="shared" ca="1" si="35"/>
        <v>4.8065000000000007</v>
      </c>
      <c r="R68" s="69">
        <f t="shared" ca="1" si="36"/>
        <v>4.8065000000000007</v>
      </c>
      <c r="S68" s="69">
        <f t="shared" si="10"/>
        <v>0</v>
      </c>
      <c r="T68" s="7"/>
      <c r="U68" s="5">
        <f t="shared" si="11"/>
        <v>31</v>
      </c>
      <c r="V68" s="44">
        <f t="shared" si="12"/>
        <v>38718</v>
      </c>
      <c r="W68" s="5">
        <f t="shared" ca="1" si="13"/>
        <v>1788</v>
      </c>
      <c r="X68" s="54">
        <f ca="1">VLOOKUP($A68,[1]!Table,MATCH(X$4,[1]!Curves,0))</f>
        <v>5.7312189049244004E-2</v>
      </c>
      <c r="Y68" s="46">
        <f t="shared" ca="1" si="14"/>
        <v>0.75834688084799684</v>
      </c>
      <c r="Z68" s="5">
        <f t="shared" si="15"/>
        <v>0</v>
      </c>
      <c r="AA68" s="5">
        <f t="shared" si="16"/>
        <v>0</v>
      </c>
      <c r="AC68" s="39">
        <f t="shared" ca="1" si="17"/>
        <v>0</v>
      </c>
      <c r="AD68" s="39">
        <f t="shared" ca="1" si="18"/>
        <v>0</v>
      </c>
      <c r="AE68" s="39">
        <f t="shared" ca="1" si="19"/>
        <v>0</v>
      </c>
      <c r="AF68" s="39">
        <f t="shared" ca="1" si="20"/>
        <v>0</v>
      </c>
      <c r="AG68" s="39">
        <f t="shared" ca="1" si="21"/>
        <v>0</v>
      </c>
      <c r="AH68" s="39">
        <f t="shared" ca="1" si="22"/>
        <v>0</v>
      </c>
      <c r="AI68" s="39">
        <f t="shared" ca="1" si="23"/>
        <v>0</v>
      </c>
      <c r="AJ68" s="39">
        <f t="shared" ca="1" si="24"/>
        <v>0</v>
      </c>
      <c r="AK68" s="39">
        <f t="shared" ca="1" si="25"/>
        <v>0</v>
      </c>
      <c r="AL68" s="43"/>
      <c r="AM68" s="39">
        <f t="shared" ca="1" si="26"/>
        <v>0</v>
      </c>
      <c r="AN68" s="39">
        <f t="shared" ca="1" si="27"/>
        <v>0</v>
      </c>
      <c r="AO68" s="39">
        <f t="shared" ca="1" si="28"/>
        <v>0</v>
      </c>
      <c r="AP68" s="40">
        <f t="shared" ca="1" si="29"/>
        <v>0</v>
      </c>
      <c r="AR68" s="39">
        <f t="shared" ca="1" si="30"/>
        <v>0</v>
      </c>
      <c r="AS68" s="39">
        <f t="shared" ca="1" si="31"/>
        <v>0</v>
      </c>
      <c r="AT68" s="39">
        <f t="shared" ca="1" si="32"/>
        <v>0</v>
      </c>
      <c r="AU68" s="40">
        <f t="shared" ca="1" si="33"/>
        <v>0</v>
      </c>
      <c r="AV68" s="40"/>
      <c r="AW68" s="51">
        <f t="shared" ca="1" si="34"/>
        <v>0</v>
      </c>
      <c r="AY68" s="67"/>
    </row>
    <row r="69" spans="1:51">
      <c r="A69" s="88">
        <f t="shared" si="6"/>
        <v>38749</v>
      </c>
      <c r="B69" s="139">
        <f>Inputs!C64</f>
        <v>0</v>
      </c>
      <c r="C69" s="66"/>
      <c r="D69" s="82">
        <f t="shared" si="7"/>
        <v>0</v>
      </c>
      <c r="E69" s="35">
        <f t="shared" si="8"/>
        <v>0</v>
      </c>
      <c r="F69" s="35">
        <f t="shared" ca="1" si="9"/>
        <v>0</v>
      </c>
      <c r="G69" s="83">
        <f ca="1">VLOOKUP($A69,[1]!Table,MATCH(G$4,[1]!Curves,0))</f>
        <v>4.6530000000000005</v>
      </c>
      <c r="H69" s="142">
        <f ca="1">Inputs!G64</f>
        <v>4.6530000000000005</v>
      </c>
      <c r="I69" s="140">
        <f>Inputs!D64</f>
        <v>0</v>
      </c>
      <c r="J69" s="83">
        <f ca="1">VLOOKUP($A69,[1]!Table,MATCH(J$4,[1]!Curves,0))</f>
        <v>2.1000000000000001E-2</v>
      </c>
      <c r="K69" s="142">
        <f ca="1">Inputs!H64</f>
        <v>2.1000000000000001E-2</v>
      </c>
      <c r="L69" s="141">
        <f>Inputs!E64</f>
        <v>0</v>
      </c>
      <c r="M69" s="83">
        <f ca="1">VLOOKUP($A69,[1]!Table,MATCH(M$4,[1]!Curves,0))</f>
        <v>1.2500000000000001E-2</v>
      </c>
      <c r="N69" s="142">
        <f ca="1">Inputs!I64</f>
        <v>1.2500000000000001E-2</v>
      </c>
      <c r="O69" s="141">
        <f>Inputs!F64</f>
        <v>0</v>
      </c>
      <c r="P69" s="7"/>
      <c r="Q69" s="69">
        <f t="shared" ca="1" si="35"/>
        <v>4.6865000000000006</v>
      </c>
      <c r="R69" s="69">
        <f t="shared" ca="1" si="36"/>
        <v>4.6865000000000006</v>
      </c>
      <c r="S69" s="69">
        <f t="shared" si="10"/>
        <v>0</v>
      </c>
      <c r="T69" s="7"/>
      <c r="U69" s="5">
        <f t="shared" si="11"/>
        <v>28</v>
      </c>
      <c r="V69" s="44">
        <f t="shared" si="12"/>
        <v>38749</v>
      </c>
      <c r="W69" s="5">
        <f t="shared" ca="1" si="13"/>
        <v>1819</v>
      </c>
      <c r="X69" s="54">
        <f ca="1">VLOOKUP($A69,[1]!Table,MATCH(X$4,[1]!Curves,0))</f>
        <v>5.7398420326070995E-2</v>
      </c>
      <c r="Y69" s="46">
        <f t="shared" ca="1" si="14"/>
        <v>0.75440363374838026</v>
      </c>
      <c r="Z69" s="5">
        <f t="shared" si="15"/>
        <v>0</v>
      </c>
      <c r="AA69" s="5">
        <f t="shared" si="16"/>
        <v>0</v>
      </c>
      <c r="AC69" s="39">
        <f t="shared" ca="1" si="17"/>
        <v>0</v>
      </c>
      <c r="AD69" s="39">
        <f t="shared" ca="1" si="18"/>
        <v>0</v>
      </c>
      <c r="AE69" s="39">
        <f t="shared" ca="1" si="19"/>
        <v>0</v>
      </c>
      <c r="AF69" s="39">
        <f t="shared" ca="1" si="20"/>
        <v>0</v>
      </c>
      <c r="AG69" s="39">
        <f t="shared" ca="1" si="21"/>
        <v>0</v>
      </c>
      <c r="AH69" s="39">
        <f t="shared" ca="1" si="22"/>
        <v>0</v>
      </c>
      <c r="AI69" s="39">
        <f t="shared" ca="1" si="23"/>
        <v>0</v>
      </c>
      <c r="AJ69" s="39">
        <f t="shared" ca="1" si="24"/>
        <v>0</v>
      </c>
      <c r="AK69" s="39">
        <f t="shared" ca="1" si="25"/>
        <v>0</v>
      </c>
      <c r="AL69" s="43"/>
      <c r="AM69" s="39">
        <f t="shared" ca="1" si="26"/>
        <v>0</v>
      </c>
      <c r="AN69" s="39">
        <f t="shared" ca="1" si="27"/>
        <v>0</v>
      </c>
      <c r="AO69" s="39">
        <f t="shared" ca="1" si="28"/>
        <v>0</v>
      </c>
      <c r="AP69" s="40">
        <f t="shared" ca="1" si="29"/>
        <v>0</v>
      </c>
      <c r="AR69" s="39">
        <f t="shared" ca="1" si="30"/>
        <v>0</v>
      </c>
      <c r="AS69" s="39">
        <f t="shared" ca="1" si="31"/>
        <v>0</v>
      </c>
      <c r="AT69" s="39">
        <f t="shared" ca="1" si="32"/>
        <v>0</v>
      </c>
      <c r="AU69" s="40">
        <f t="shared" ca="1" si="33"/>
        <v>0</v>
      </c>
      <c r="AV69" s="40"/>
      <c r="AW69" s="51">
        <f t="shared" ca="1" si="34"/>
        <v>0</v>
      </c>
      <c r="AY69" s="67"/>
    </row>
    <row r="70" spans="1:51">
      <c r="A70" s="88">
        <f t="shared" si="6"/>
        <v>38777</v>
      </c>
      <c r="B70" s="139">
        <f>Inputs!C65</f>
        <v>0</v>
      </c>
      <c r="C70" s="66"/>
      <c r="D70" s="82">
        <f t="shared" si="7"/>
        <v>0</v>
      </c>
      <c r="E70" s="35">
        <f t="shared" si="8"/>
        <v>0</v>
      </c>
      <c r="F70" s="35">
        <f t="shared" ca="1" si="9"/>
        <v>0</v>
      </c>
      <c r="G70" s="83">
        <f ca="1">VLOOKUP($A70,[1]!Table,MATCH(G$4,[1]!Curves,0))</f>
        <v>4.5280000000000005</v>
      </c>
      <c r="H70" s="142">
        <f ca="1">Inputs!G65</f>
        <v>4.5280000000000005</v>
      </c>
      <c r="I70" s="140">
        <f>Inputs!D65</f>
        <v>0</v>
      </c>
      <c r="J70" s="83">
        <f ca="1">VLOOKUP($A70,[1]!Table,MATCH(J$4,[1]!Curves,0))</f>
        <v>2.1000000000000001E-2</v>
      </c>
      <c r="K70" s="142">
        <f ca="1">Inputs!H65</f>
        <v>2.1000000000000001E-2</v>
      </c>
      <c r="L70" s="141">
        <f>Inputs!E65</f>
        <v>0</v>
      </c>
      <c r="M70" s="83">
        <f ca="1">VLOOKUP($A70,[1]!Table,MATCH(M$4,[1]!Curves,0))</f>
        <v>1.2500000000000001E-2</v>
      </c>
      <c r="N70" s="142">
        <f ca="1">Inputs!I65</f>
        <v>1.2500000000000001E-2</v>
      </c>
      <c r="O70" s="141">
        <f>Inputs!F65</f>
        <v>0</v>
      </c>
      <c r="P70" s="7"/>
      <c r="Q70" s="69">
        <f t="shared" ca="1" si="35"/>
        <v>4.5615000000000006</v>
      </c>
      <c r="R70" s="69">
        <f t="shared" ca="1" si="36"/>
        <v>4.5615000000000006</v>
      </c>
      <c r="S70" s="69">
        <f t="shared" si="10"/>
        <v>0</v>
      </c>
      <c r="T70" s="7"/>
      <c r="U70" s="5">
        <f t="shared" si="11"/>
        <v>31</v>
      </c>
      <c r="V70" s="44">
        <f t="shared" si="12"/>
        <v>38777</v>
      </c>
      <c r="W70" s="5">
        <f t="shared" ca="1" si="13"/>
        <v>1847</v>
      </c>
      <c r="X70" s="54">
        <f ca="1">VLOOKUP($A70,[1]!Table,MATCH(X$4,[1]!Curves,0))</f>
        <v>5.7471723126171007E-2</v>
      </c>
      <c r="Y70" s="46">
        <f t="shared" ca="1" si="14"/>
        <v>0.75086736322839143</v>
      </c>
      <c r="Z70" s="5">
        <f t="shared" si="15"/>
        <v>0</v>
      </c>
      <c r="AA70" s="5">
        <f t="shared" si="16"/>
        <v>0</v>
      </c>
      <c r="AC70" s="39">
        <f t="shared" ca="1" si="17"/>
        <v>0</v>
      </c>
      <c r="AD70" s="39">
        <f t="shared" ca="1" si="18"/>
        <v>0</v>
      </c>
      <c r="AE70" s="39">
        <f t="shared" ca="1" si="19"/>
        <v>0</v>
      </c>
      <c r="AF70" s="39">
        <f t="shared" ca="1" si="20"/>
        <v>0</v>
      </c>
      <c r="AG70" s="39">
        <f t="shared" ca="1" si="21"/>
        <v>0</v>
      </c>
      <c r="AH70" s="39">
        <f t="shared" ca="1" si="22"/>
        <v>0</v>
      </c>
      <c r="AI70" s="39">
        <f t="shared" ca="1" si="23"/>
        <v>0</v>
      </c>
      <c r="AJ70" s="39">
        <f t="shared" ca="1" si="24"/>
        <v>0</v>
      </c>
      <c r="AK70" s="39">
        <f t="shared" ca="1" si="25"/>
        <v>0</v>
      </c>
      <c r="AL70" s="43"/>
      <c r="AM70" s="39">
        <f t="shared" ca="1" si="26"/>
        <v>0</v>
      </c>
      <c r="AN70" s="39">
        <f t="shared" ca="1" si="27"/>
        <v>0</v>
      </c>
      <c r="AO70" s="39">
        <f t="shared" ca="1" si="28"/>
        <v>0</v>
      </c>
      <c r="AP70" s="40">
        <f t="shared" ca="1" si="29"/>
        <v>0</v>
      </c>
      <c r="AR70" s="39">
        <f t="shared" ca="1" si="30"/>
        <v>0</v>
      </c>
      <c r="AS70" s="39">
        <f t="shared" ca="1" si="31"/>
        <v>0</v>
      </c>
      <c r="AT70" s="39">
        <f t="shared" ca="1" si="32"/>
        <v>0</v>
      </c>
      <c r="AU70" s="40">
        <f t="shared" ca="1" si="33"/>
        <v>0</v>
      </c>
      <c r="AV70" s="40"/>
      <c r="AW70" s="51">
        <f t="shared" ca="1" si="34"/>
        <v>0</v>
      </c>
      <c r="AY70" s="67"/>
    </row>
    <row r="71" spans="1:51">
      <c r="A71" s="88">
        <f t="shared" si="6"/>
        <v>38808</v>
      </c>
      <c r="B71" s="139">
        <f>Inputs!C66</f>
        <v>0</v>
      </c>
      <c r="C71" s="66"/>
      <c r="D71" s="82">
        <f t="shared" si="7"/>
        <v>0</v>
      </c>
      <c r="E71" s="35">
        <f t="shared" si="8"/>
        <v>0</v>
      </c>
      <c r="F71" s="35">
        <f t="shared" ca="1" si="9"/>
        <v>0</v>
      </c>
      <c r="G71" s="83">
        <f ca="1">VLOOKUP($A71,[1]!Table,MATCH(G$4,[1]!Curves,0))</f>
        <v>4.3980000000000006</v>
      </c>
      <c r="H71" s="142">
        <f ca="1">Inputs!G66</f>
        <v>4.3980000000000006</v>
      </c>
      <c r="I71" s="140">
        <f>Inputs!D66</f>
        <v>0</v>
      </c>
      <c r="J71" s="83">
        <f ca="1">VLOOKUP($A71,[1]!Table,MATCH(J$4,[1]!Curves,0))</f>
        <v>1.3000000000000001E-2</v>
      </c>
      <c r="K71" s="142">
        <f ca="1">Inputs!H66</f>
        <v>1.3000000000000001E-2</v>
      </c>
      <c r="L71" s="141">
        <f>Inputs!E66</f>
        <v>0</v>
      </c>
      <c r="M71" s="83">
        <f ca="1">VLOOKUP($A71,[1]!Table,MATCH(M$4,[1]!Curves,0))</f>
        <v>0.01</v>
      </c>
      <c r="N71" s="142">
        <f ca="1">Inputs!I66</f>
        <v>0.01</v>
      </c>
      <c r="O71" s="141">
        <f>Inputs!F66</f>
        <v>0</v>
      </c>
      <c r="P71" s="7"/>
      <c r="Q71" s="69">
        <f t="shared" ca="1" si="35"/>
        <v>4.4210000000000003</v>
      </c>
      <c r="R71" s="69">
        <f t="shared" ca="1" si="36"/>
        <v>4.4210000000000003</v>
      </c>
      <c r="S71" s="69">
        <f t="shared" si="10"/>
        <v>0</v>
      </c>
      <c r="T71" s="7"/>
      <c r="U71" s="5">
        <f t="shared" si="11"/>
        <v>30</v>
      </c>
      <c r="V71" s="44">
        <f t="shared" si="12"/>
        <v>38808</v>
      </c>
      <c r="W71" s="5">
        <f t="shared" ca="1" si="13"/>
        <v>1878</v>
      </c>
      <c r="X71" s="54">
        <f ca="1">VLOOKUP($A71,[1]!Table,MATCH(X$4,[1]!Curves,0))</f>
        <v>5.7549073843966E-2</v>
      </c>
      <c r="Y71" s="46">
        <f t="shared" ca="1" si="14"/>
        <v>0.74697623978005501</v>
      </c>
      <c r="Z71" s="5">
        <f t="shared" si="15"/>
        <v>0</v>
      </c>
      <c r="AA71" s="5">
        <f t="shared" si="16"/>
        <v>0</v>
      </c>
      <c r="AC71" s="39">
        <f t="shared" ca="1" si="17"/>
        <v>0</v>
      </c>
      <c r="AD71" s="39">
        <f t="shared" ca="1" si="18"/>
        <v>0</v>
      </c>
      <c r="AE71" s="39">
        <f t="shared" ca="1" si="19"/>
        <v>0</v>
      </c>
      <c r="AF71" s="39">
        <f t="shared" ca="1" si="20"/>
        <v>0</v>
      </c>
      <c r="AG71" s="39">
        <f t="shared" ca="1" si="21"/>
        <v>0</v>
      </c>
      <c r="AH71" s="39">
        <f t="shared" ca="1" si="22"/>
        <v>0</v>
      </c>
      <c r="AI71" s="39">
        <f t="shared" ca="1" si="23"/>
        <v>0</v>
      </c>
      <c r="AJ71" s="39">
        <f t="shared" ca="1" si="24"/>
        <v>0</v>
      </c>
      <c r="AK71" s="39">
        <f t="shared" ca="1" si="25"/>
        <v>0</v>
      </c>
      <c r="AL71" s="43"/>
      <c r="AM71" s="39">
        <f t="shared" ca="1" si="26"/>
        <v>0</v>
      </c>
      <c r="AN71" s="39">
        <f t="shared" ca="1" si="27"/>
        <v>0</v>
      </c>
      <c r="AO71" s="39">
        <f t="shared" ca="1" si="28"/>
        <v>0</v>
      </c>
      <c r="AP71" s="40">
        <f t="shared" ca="1" si="29"/>
        <v>0</v>
      </c>
      <c r="AR71" s="39">
        <f t="shared" ca="1" si="30"/>
        <v>0</v>
      </c>
      <c r="AS71" s="39">
        <f t="shared" ca="1" si="31"/>
        <v>0</v>
      </c>
      <c r="AT71" s="39">
        <f t="shared" ca="1" si="32"/>
        <v>0</v>
      </c>
      <c r="AU71" s="40">
        <f t="shared" ca="1" si="33"/>
        <v>0</v>
      </c>
      <c r="AV71" s="40"/>
      <c r="AW71" s="51">
        <f t="shared" ca="1" si="34"/>
        <v>0</v>
      </c>
      <c r="AY71" s="67"/>
    </row>
    <row r="72" spans="1:51">
      <c r="A72" s="88">
        <f t="shared" si="6"/>
        <v>38838</v>
      </c>
      <c r="B72" s="139">
        <f>Inputs!C67</f>
        <v>0</v>
      </c>
      <c r="C72" s="66"/>
      <c r="D72" s="82">
        <f t="shared" si="7"/>
        <v>0</v>
      </c>
      <c r="E72" s="35">
        <f t="shared" si="8"/>
        <v>0</v>
      </c>
      <c r="F72" s="35">
        <f t="shared" ca="1" si="9"/>
        <v>0</v>
      </c>
      <c r="G72" s="83">
        <f ca="1">VLOOKUP($A72,[1]!Table,MATCH(G$4,[1]!Curves,0))</f>
        <v>4.3879999999999999</v>
      </c>
      <c r="H72" s="142">
        <f ca="1">Inputs!G67</f>
        <v>4.3879999999999999</v>
      </c>
      <c r="I72" s="140">
        <f>Inputs!D67</f>
        <v>0</v>
      </c>
      <c r="J72" s="83">
        <f ca="1">VLOOKUP($A72,[1]!Table,MATCH(J$4,[1]!Curves,0))</f>
        <v>1.3000000000000001E-2</v>
      </c>
      <c r="K72" s="142">
        <f ca="1">Inputs!H67</f>
        <v>1.3000000000000001E-2</v>
      </c>
      <c r="L72" s="141">
        <f>Inputs!E67</f>
        <v>0</v>
      </c>
      <c r="M72" s="83">
        <f ca="1">VLOOKUP($A72,[1]!Table,MATCH(M$4,[1]!Curves,0))</f>
        <v>0.01</v>
      </c>
      <c r="N72" s="142">
        <f ca="1">Inputs!I67</f>
        <v>0.01</v>
      </c>
      <c r="O72" s="141">
        <f>Inputs!F67</f>
        <v>0</v>
      </c>
      <c r="P72" s="7"/>
      <c r="Q72" s="69">
        <f t="shared" ca="1" si="35"/>
        <v>4.4109999999999996</v>
      </c>
      <c r="R72" s="69">
        <f t="shared" ca="1" si="36"/>
        <v>4.4109999999999996</v>
      </c>
      <c r="S72" s="69">
        <f t="shared" si="10"/>
        <v>0</v>
      </c>
      <c r="T72" s="7"/>
      <c r="U72" s="5">
        <f t="shared" si="11"/>
        <v>31</v>
      </c>
      <c r="V72" s="44">
        <f t="shared" si="12"/>
        <v>38838</v>
      </c>
      <c r="W72" s="5">
        <f t="shared" ca="1" si="13"/>
        <v>1908</v>
      </c>
      <c r="X72" s="54">
        <f ca="1">VLOOKUP($A72,[1]!Table,MATCH(X$4,[1]!Curves,0))</f>
        <v>5.7623929379211E-2</v>
      </c>
      <c r="Y72" s="46">
        <f t="shared" ca="1" si="14"/>
        <v>0.74322081546470975</v>
      </c>
      <c r="Z72" s="5">
        <f t="shared" si="15"/>
        <v>0</v>
      </c>
      <c r="AA72" s="5">
        <f t="shared" si="16"/>
        <v>0</v>
      </c>
      <c r="AC72" s="39">
        <f t="shared" ca="1" si="17"/>
        <v>0</v>
      </c>
      <c r="AD72" s="39">
        <f t="shared" ca="1" si="18"/>
        <v>0</v>
      </c>
      <c r="AE72" s="39">
        <f t="shared" ca="1" si="19"/>
        <v>0</v>
      </c>
      <c r="AF72" s="39">
        <f t="shared" ca="1" si="20"/>
        <v>0</v>
      </c>
      <c r="AG72" s="39">
        <f t="shared" ca="1" si="21"/>
        <v>0</v>
      </c>
      <c r="AH72" s="39">
        <f t="shared" ca="1" si="22"/>
        <v>0</v>
      </c>
      <c r="AI72" s="39">
        <f t="shared" ca="1" si="23"/>
        <v>0</v>
      </c>
      <c r="AJ72" s="39">
        <f t="shared" ca="1" si="24"/>
        <v>0</v>
      </c>
      <c r="AK72" s="39">
        <f t="shared" ca="1" si="25"/>
        <v>0</v>
      </c>
      <c r="AL72" s="43"/>
      <c r="AM72" s="39">
        <f t="shared" ca="1" si="26"/>
        <v>0</v>
      </c>
      <c r="AN72" s="39">
        <f t="shared" ca="1" si="27"/>
        <v>0</v>
      </c>
      <c r="AO72" s="39">
        <f t="shared" ca="1" si="28"/>
        <v>0</v>
      </c>
      <c r="AP72" s="40">
        <f t="shared" ca="1" si="29"/>
        <v>0</v>
      </c>
      <c r="AR72" s="39">
        <f t="shared" ca="1" si="30"/>
        <v>0</v>
      </c>
      <c r="AS72" s="39">
        <f t="shared" ca="1" si="31"/>
        <v>0</v>
      </c>
      <c r="AT72" s="39">
        <f t="shared" ca="1" si="32"/>
        <v>0</v>
      </c>
      <c r="AU72" s="40">
        <f t="shared" ca="1" si="33"/>
        <v>0</v>
      </c>
      <c r="AV72" s="40"/>
      <c r="AW72" s="51">
        <f t="shared" ca="1" si="34"/>
        <v>0</v>
      </c>
      <c r="AY72" s="67"/>
    </row>
    <row r="73" spans="1:51">
      <c r="A73" s="88">
        <f t="shared" si="6"/>
        <v>38869</v>
      </c>
      <c r="B73" s="139">
        <f>Inputs!C68</f>
        <v>0</v>
      </c>
      <c r="C73" s="66"/>
      <c r="D73" s="82">
        <f t="shared" si="7"/>
        <v>0</v>
      </c>
      <c r="E73" s="35">
        <f t="shared" si="8"/>
        <v>0</v>
      </c>
      <c r="F73" s="35">
        <f t="shared" ca="1" si="9"/>
        <v>0</v>
      </c>
      <c r="G73" s="83">
        <f ca="1">VLOOKUP($A73,[1]!Table,MATCH(G$4,[1]!Curves,0))</f>
        <v>4.4080000000000004</v>
      </c>
      <c r="H73" s="142">
        <f ca="1">Inputs!G68</f>
        <v>4.4080000000000004</v>
      </c>
      <c r="I73" s="140">
        <f>Inputs!D68</f>
        <v>0</v>
      </c>
      <c r="J73" s="83">
        <f ca="1">VLOOKUP($A73,[1]!Table,MATCH(J$4,[1]!Curves,0))</f>
        <v>1.3000000000000001E-2</v>
      </c>
      <c r="K73" s="142">
        <f ca="1">Inputs!H68</f>
        <v>1.3000000000000001E-2</v>
      </c>
      <c r="L73" s="141">
        <f>Inputs!E68</f>
        <v>0</v>
      </c>
      <c r="M73" s="83">
        <f ca="1">VLOOKUP($A73,[1]!Table,MATCH(M$4,[1]!Curves,0))</f>
        <v>0.01</v>
      </c>
      <c r="N73" s="142">
        <f ca="1">Inputs!I68</f>
        <v>0.01</v>
      </c>
      <c r="O73" s="141">
        <f>Inputs!F68</f>
        <v>0</v>
      </c>
      <c r="P73" s="7"/>
      <c r="Q73" s="69">
        <f t="shared" ca="1" si="35"/>
        <v>4.431</v>
      </c>
      <c r="R73" s="69">
        <f t="shared" ca="1" si="36"/>
        <v>4.431</v>
      </c>
      <c r="S73" s="69">
        <f t="shared" si="10"/>
        <v>0</v>
      </c>
      <c r="T73" s="7"/>
      <c r="U73" s="5">
        <f t="shared" si="11"/>
        <v>30</v>
      </c>
      <c r="V73" s="44">
        <f t="shared" si="12"/>
        <v>38869</v>
      </c>
      <c r="W73" s="5">
        <f t="shared" ca="1" si="13"/>
        <v>1939</v>
      </c>
      <c r="X73" s="54">
        <f ca="1">VLOOKUP($A73,[1]!Table,MATCH(X$4,[1]!Curves,0))</f>
        <v>5.7701280100923E-2</v>
      </c>
      <c r="Y73" s="46">
        <f t="shared" ca="1" si="14"/>
        <v>0.73935077117649828</v>
      </c>
      <c r="Z73" s="5">
        <f t="shared" si="15"/>
        <v>0</v>
      </c>
      <c r="AA73" s="5">
        <f t="shared" si="16"/>
        <v>0</v>
      </c>
      <c r="AC73" s="39">
        <f t="shared" ca="1" si="17"/>
        <v>0</v>
      </c>
      <c r="AD73" s="39">
        <f t="shared" ca="1" si="18"/>
        <v>0</v>
      </c>
      <c r="AE73" s="39">
        <f t="shared" ca="1" si="19"/>
        <v>0</v>
      </c>
      <c r="AF73" s="39">
        <f t="shared" ca="1" si="20"/>
        <v>0</v>
      </c>
      <c r="AG73" s="39">
        <f t="shared" ca="1" si="21"/>
        <v>0</v>
      </c>
      <c r="AH73" s="39">
        <f t="shared" ca="1" si="22"/>
        <v>0</v>
      </c>
      <c r="AI73" s="39">
        <f t="shared" ca="1" si="23"/>
        <v>0</v>
      </c>
      <c r="AJ73" s="39">
        <f t="shared" ca="1" si="24"/>
        <v>0</v>
      </c>
      <c r="AK73" s="39">
        <f t="shared" ca="1" si="25"/>
        <v>0</v>
      </c>
      <c r="AL73" s="43"/>
      <c r="AM73" s="39">
        <f t="shared" ca="1" si="26"/>
        <v>0</v>
      </c>
      <c r="AN73" s="39">
        <f t="shared" ca="1" si="27"/>
        <v>0</v>
      </c>
      <c r="AO73" s="39">
        <f t="shared" ca="1" si="28"/>
        <v>0</v>
      </c>
      <c r="AP73" s="40">
        <f t="shared" ca="1" si="29"/>
        <v>0</v>
      </c>
      <c r="AR73" s="39">
        <f t="shared" ca="1" si="30"/>
        <v>0</v>
      </c>
      <c r="AS73" s="39">
        <f t="shared" ca="1" si="31"/>
        <v>0</v>
      </c>
      <c r="AT73" s="39">
        <f t="shared" ca="1" si="32"/>
        <v>0</v>
      </c>
      <c r="AU73" s="40">
        <f t="shared" ca="1" si="33"/>
        <v>0</v>
      </c>
      <c r="AV73" s="40"/>
      <c r="AW73" s="51">
        <f t="shared" ca="1" si="34"/>
        <v>0</v>
      </c>
      <c r="AY73" s="67"/>
    </row>
    <row r="74" spans="1:51">
      <c r="A74" s="88">
        <f t="shared" si="6"/>
        <v>38899</v>
      </c>
      <c r="B74" s="139">
        <f>Inputs!C69</f>
        <v>0</v>
      </c>
      <c r="C74" s="66"/>
      <c r="D74" s="82">
        <f t="shared" si="7"/>
        <v>0</v>
      </c>
      <c r="E74" s="35">
        <f t="shared" si="8"/>
        <v>0</v>
      </c>
      <c r="F74" s="35">
        <f t="shared" ca="1" si="9"/>
        <v>0</v>
      </c>
      <c r="G74" s="83">
        <f ca="1">VLOOKUP($A74,[1]!Table,MATCH(G$4,[1]!Curves,0))</f>
        <v>4.4290000000000003</v>
      </c>
      <c r="H74" s="142">
        <f ca="1">Inputs!G69</f>
        <v>4.4290000000000003</v>
      </c>
      <c r="I74" s="140">
        <f>Inputs!D69</f>
        <v>0</v>
      </c>
      <c r="J74" s="83">
        <f ca="1">VLOOKUP($A74,[1]!Table,MATCH(J$4,[1]!Curves,0))</f>
        <v>1.3000000000000001E-2</v>
      </c>
      <c r="K74" s="142">
        <f ca="1">Inputs!H69</f>
        <v>1.3000000000000001E-2</v>
      </c>
      <c r="L74" s="141">
        <f>Inputs!E69</f>
        <v>0</v>
      </c>
      <c r="M74" s="83">
        <f ca="1">VLOOKUP($A74,[1]!Table,MATCH(M$4,[1]!Curves,0))</f>
        <v>0.01</v>
      </c>
      <c r="N74" s="142">
        <f ca="1">Inputs!I69</f>
        <v>0.01</v>
      </c>
      <c r="O74" s="141">
        <f>Inputs!F69</f>
        <v>0</v>
      </c>
      <c r="P74" s="7"/>
      <c r="Q74" s="69">
        <f t="shared" ca="1" si="35"/>
        <v>4.452</v>
      </c>
      <c r="R74" s="69">
        <f t="shared" ca="1" si="36"/>
        <v>4.452</v>
      </c>
      <c r="S74" s="69">
        <f t="shared" si="10"/>
        <v>0</v>
      </c>
      <c r="T74" s="7"/>
      <c r="U74" s="5">
        <f t="shared" si="11"/>
        <v>31</v>
      </c>
      <c r="V74" s="44">
        <f t="shared" si="12"/>
        <v>38899</v>
      </c>
      <c r="W74" s="5">
        <f t="shared" ca="1" si="13"/>
        <v>1969</v>
      </c>
      <c r="X74" s="54">
        <f ca="1">VLOOKUP($A74,[1]!Table,MATCH(X$4,[1]!Curves,0))</f>
        <v>5.7776135639958003E-2</v>
      </c>
      <c r="Y74" s="46">
        <f t="shared" ca="1" si="14"/>
        <v>0.73561582729734587</v>
      </c>
      <c r="Z74" s="5">
        <f t="shared" si="15"/>
        <v>0</v>
      </c>
      <c r="AA74" s="5">
        <f t="shared" si="16"/>
        <v>0</v>
      </c>
      <c r="AC74" s="39">
        <f t="shared" ca="1" si="17"/>
        <v>0</v>
      </c>
      <c r="AD74" s="39">
        <f t="shared" ca="1" si="18"/>
        <v>0</v>
      </c>
      <c r="AE74" s="39">
        <f t="shared" ca="1" si="19"/>
        <v>0</v>
      </c>
      <c r="AF74" s="39">
        <f t="shared" ca="1" si="20"/>
        <v>0</v>
      </c>
      <c r="AG74" s="39">
        <f t="shared" ca="1" si="21"/>
        <v>0</v>
      </c>
      <c r="AH74" s="39">
        <f t="shared" ca="1" si="22"/>
        <v>0</v>
      </c>
      <c r="AI74" s="39">
        <f t="shared" ca="1" si="23"/>
        <v>0</v>
      </c>
      <c r="AJ74" s="39">
        <f t="shared" ca="1" si="24"/>
        <v>0</v>
      </c>
      <c r="AK74" s="39">
        <f t="shared" ca="1" si="25"/>
        <v>0</v>
      </c>
      <c r="AL74" s="43"/>
      <c r="AM74" s="39">
        <f t="shared" ca="1" si="26"/>
        <v>0</v>
      </c>
      <c r="AN74" s="39">
        <f t="shared" ca="1" si="27"/>
        <v>0</v>
      </c>
      <c r="AO74" s="39">
        <f t="shared" ca="1" si="28"/>
        <v>0</v>
      </c>
      <c r="AP74" s="40">
        <f t="shared" ca="1" si="29"/>
        <v>0</v>
      </c>
      <c r="AR74" s="39">
        <f t="shared" ca="1" si="30"/>
        <v>0</v>
      </c>
      <c r="AS74" s="39">
        <f t="shared" ca="1" si="31"/>
        <v>0</v>
      </c>
      <c r="AT74" s="39">
        <f t="shared" ca="1" si="32"/>
        <v>0</v>
      </c>
      <c r="AU74" s="40">
        <f t="shared" ca="1" si="33"/>
        <v>0</v>
      </c>
      <c r="AV74" s="40"/>
      <c r="AW74" s="51">
        <f t="shared" ca="1" si="34"/>
        <v>0</v>
      </c>
      <c r="AY74" s="67"/>
    </row>
    <row r="75" spans="1:51">
      <c r="A75" s="88">
        <f t="shared" ref="A75:A138" si="37">EDATE(A74,1)</f>
        <v>38930</v>
      </c>
      <c r="B75" s="139">
        <f>Inputs!C70</f>
        <v>0</v>
      </c>
      <c r="C75" s="66"/>
      <c r="D75" s="82">
        <f t="shared" ref="D75:D131" si="38">B75+C75</f>
        <v>0</v>
      </c>
      <c r="E75" s="35">
        <f t="shared" ref="E75:E131" si="39">IF(Z75=0,0,IF(AND(Z75=1,$H$3=1),D75*U75,IF($H$3=2,D75,"N/A")))</f>
        <v>0</v>
      </c>
      <c r="F75" s="35">
        <f t="shared" ref="F75:F131" ca="1" si="40">E75*Y75</f>
        <v>0</v>
      </c>
      <c r="G75" s="83">
        <f ca="1">VLOOKUP($A75,[1]!Table,MATCH(G$4,[1]!Curves,0))</f>
        <v>4.4530000000000003</v>
      </c>
      <c r="H75" s="142">
        <f ca="1">Inputs!G70</f>
        <v>4.4530000000000003</v>
      </c>
      <c r="I75" s="140">
        <f>Inputs!D70</f>
        <v>0</v>
      </c>
      <c r="J75" s="83">
        <f ca="1">VLOOKUP($A75,[1]!Table,MATCH(J$4,[1]!Curves,0))</f>
        <v>1.3000000000000001E-2</v>
      </c>
      <c r="K75" s="142">
        <f ca="1">Inputs!H70</f>
        <v>1.3000000000000001E-2</v>
      </c>
      <c r="L75" s="141">
        <f>Inputs!E70</f>
        <v>0</v>
      </c>
      <c r="M75" s="83">
        <f ca="1">VLOOKUP($A75,[1]!Table,MATCH(M$4,[1]!Curves,0))</f>
        <v>0.01</v>
      </c>
      <c r="N75" s="142">
        <f ca="1">Inputs!I70</f>
        <v>0.01</v>
      </c>
      <c r="O75" s="141">
        <f>Inputs!F70</f>
        <v>0</v>
      </c>
      <c r="P75" s="7"/>
      <c r="Q75" s="69">
        <f t="shared" ca="1" si="35"/>
        <v>4.476</v>
      </c>
      <c r="R75" s="69">
        <f t="shared" ca="1" si="36"/>
        <v>4.476</v>
      </c>
      <c r="S75" s="69">
        <f t="shared" ref="S75:S131" si="41">O75+L75+I75</f>
        <v>0</v>
      </c>
      <c r="T75" s="7"/>
      <c r="U75" s="5">
        <f t="shared" ref="U75:U131" si="42">A76-A75</f>
        <v>31</v>
      </c>
      <c r="V75" s="44">
        <f t="shared" ref="V75:V131" si="43">CHOOSE(F$3,A76+24,A75)</f>
        <v>38930</v>
      </c>
      <c r="W75" s="5">
        <f t="shared" ref="W75:W131" ca="1" si="44">V75-C$3</f>
        <v>2000</v>
      </c>
      <c r="X75" s="54">
        <f ca="1">VLOOKUP($A75,[1]!Table,MATCH(X$4,[1]!Curves,0))</f>
        <v>5.7853486365584995E-2</v>
      </c>
      <c r="Y75" s="46">
        <f t="shared" ref="Y75:Y131" ca="1" si="45">1/(1+CHOOSE(F$3,(X76+($K$3/10000))/2,(X75+($K$3/10000))/2))^(2*W75/365.25)</f>
        <v>0.7317670288496414</v>
      </c>
      <c r="Z75" s="5">
        <f t="shared" ref="Z75:Z131" si="46">IF(AND(mthbeg&lt;=A75,mthend&gt;=A75),1,0)</f>
        <v>0</v>
      </c>
      <c r="AA75" s="5">
        <f t="shared" ref="AA75:AA131" si="47">U75*Z75</f>
        <v>0</v>
      </c>
      <c r="AC75" s="39">
        <f t="shared" ref="AC75:AC131" ca="1" si="48">F75*G75</f>
        <v>0</v>
      </c>
      <c r="AD75" s="39">
        <f t="shared" ref="AD75:AD131" ca="1" si="49">$F75*H75</f>
        <v>0</v>
      </c>
      <c r="AE75" s="39">
        <f t="shared" ref="AE75:AE131" ca="1" si="50">$F75*I75</f>
        <v>0</v>
      </c>
      <c r="AF75" s="39">
        <f t="shared" ref="AF75:AF131" ca="1" si="51">$F75*J75</f>
        <v>0</v>
      </c>
      <c r="AG75" s="39">
        <f t="shared" ref="AG75:AG131" ca="1" si="52">$F75*K75</f>
        <v>0</v>
      </c>
      <c r="AH75" s="39">
        <f t="shared" ref="AH75:AH131" ca="1" si="53">$F75*L75</f>
        <v>0</v>
      </c>
      <c r="AI75" s="39">
        <f t="shared" ref="AI75:AI131" ca="1" si="54">$F75*M75</f>
        <v>0</v>
      </c>
      <c r="AJ75" s="39">
        <f t="shared" ref="AJ75:AJ131" ca="1" si="55">$F75*N75</f>
        <v>0</v>
      </c>
      <c r="AK75" s="39">
        <f t="shared" ref="AK75:AK131" ca="1" si="56">F75*O75</f>
        <v>0</v>
      </c>
      <c r="AL75" s="43"/>
      <c r="AM75" s="39">
        <f t="shared" ref="AM75:AM138" ca="1" si="57">-CHOOSE($G$3,AC75-AE75,AE75-AC75)</f>
        <v>0</v>
      </c>
      <c r="AN75" s="39">
        <f t="shared" ref="AN75:AN138" ca="1" si="58">-CHOOSE($G$3,AF75-AH75,AH75-AF75)</f>
        <v>0</v>
      </c>
      <c r="AO75" s="39">
        <f t="shared" ref="AO75:AO138" ca="1" si="59">-CHOOSE($G$3,AI75-AL75,AK75-AI75)</f>
        <v>0</v>
      </c>
      <c r="AP75" s="40">
        <f t="shared" ref="AP75:AP131" ca="1" si="60">SUM(AM75:AO75)</f>
        <v>0</v>
      </c>
      <c r="AR75" s="39">
        <f t="shared" ref="AR75:AR138" ca="1" si="61">-CHOOSE($G$3,AD75-AC75,AC75-AD75)</f>
        <v>0</v>
      </c>
      <c r="AS75" s="39">
        <f t="shared" ref="AS75:AS138" ca="1" si="62">-CHOOSE($G$3,AG75-AF75,AF75-AG75)</f>
        <v>0</v>
      </c>
      <c r="AT75" s="39">
        <f t="shared" ref="AT75:AT138" ca="1" si="63">-CHOOSE($G$3,AJ75-AI75,AI75-AJ75:AJ76)</f>
        <v>0</v>
      </c>
      <c r="AU75" s="40">
        <f t="shared" ref="AU75:AU131" ca="1" si="64">AR75+AS75+AT75</f>
        <v>0</v>
      </c>
      <c r="AV75" s="40"/>
      <c r="AW75" s="51">
        <f t="shared" ref="AW75:AW131" ca="1" si="65">AU75+AP75</f>
        <v>0</v>
      </c>
      <c r="AY75" s="67"/>
    </row>
    <row r="76" spans="1:51">
      <c r="A76" s="88">
        <f t="shared" si="37"/>
        <v>38961</v>
      </c>
      <c r="B76" s="139">
        <f>Inputs!C71</f>
        <v>0</v>
      </c>
      <c r="C76" s="66"/>
      <c r="D76" s="82">
        <f t="shared" si="38"/>
        <v>0</v>
      </c>
      <c r="E76" s="35">
        <f t="shared" si="39"/>
        <v>0</v>
      </c>
      <c r="F76" s="35">
        <f t="shared" ca="1" si="40"/>
        <v>0</v>
      </c>
      <c r="G76" s="83">
        <f ca="1">VLOOKUP($A76,[1]!Table,MATCH(G$4,[1]!Curves,0))</f>
        <v>4.4630000000000001</v>
      </c>
      <c r="H76" s="142">
        <f ca="1">Inputs!G71</f>
        <v>4.4630000000000001</v>
      </c>
      <c r="I76" s="140">
        <f>Inputs!D71</f>
        <v>0</v>
      </c>
      <c r="J76" s="83">
        <f ca="1">VLOOKUP($A76,[1]!Table,MATCH(J$4,[1]!Curves,0))</f>
        <v>1.3000000000000001E-2</v>
      </c>
      <c r="K76" s="142">
        <f ca="1">Inputs!H71</f>
        <v>1.3000000000000001E-2</v>
      </c>
      <c r="L76" s="141">
        <f>Inputs!E71</f>
        <v>0</v>
      </c>
      <c r="M76" s="83">
        <f ca="1">VLOOKUP($A76,[1]!Table,MATCH(M$4,[1]!Curves,0))</f>
        <v>0.01</v>
      </c>
      <c r="N76" s="142">
        <f ca="1">Inputs!I71</f>
        <v>0.01</v>
      </c>
      <c r="O76" s="141">
        <f>Inputs!F71</f>
        <v>0</v>
      </c>
      <c r="P76" s="7"/>
      <c r="Q76" s="69">
        <f t="shared" ca="1" si="35"/>
        <v>4.4859999999999998</v>
      </c>
      <c r="R76" s="69">
        <f t="shared" ca="1" si="36"/>
        <v>4.4859999999999998</v>
      </c>
      <c r="S76" s="69">
        <f t="shared" si="41"/>
        <v>0</v>
      </c>
      <c r="T76" s="7"/>
      <c r="U76" s="5">
        <f t="shared" si="42"/>
        <v>30</v>
      </c>
      <c r="V76" s="44">
        <f t="shared" si="43"/>
        <v>38961</v>
      </c>
      <c r="W76" s="5">
        <f t="shared" ca="1" si="44"/>
        <v>2031</v>
      </c>
      <c r="X76" s="54">
        <f ca="1">VLOOKUP($A76,[1]!Table,MATCH(X$4,[1]!Curves,0))</f>
        <v>5.7930837093203E-2</v>
      </c>
      <c r="Y76" s="46">
        <f t="shared" ca="1" si="45"/>
        <v>0.72792908977448323</v>
      </c>
      <c r="Z76" s="5">
        <f t="shared" si="46"/>
        <v>0</v>
      </c>
      <c r="AA76" s="5">
        <f t="shared" si="47"/>
        <v>0</v>
      </c>
      <c r="AC76" s="39">
        <f t="shared" ca="1" si="48"/>
        <v>0</v>
      </c>
      <c r="AD76" s="39">
        <f t="shared" ca="1" si="49"/>
        <v>0</v>
      </c>
      <c r="AE76" s="39">
        <f t="shared" ca="1" si="50"/>
        <v>0</v>
      </c>
      <c r="AF76" s="39">
        <f t="shared" ca="1" si="51"/>
        <v>0</v>
      </c>
      <c r="AG76" s="39">
        <f t="shared" ca="1" si="52"/>
        <v>0</v>
      </c>
      <c r="AH76" s="39">
        <f t="shared" ca="1" si="53"/>
        <v>0</v>
      </c>
      <c r="AI76" s="39">
        <f t="shared" ca="1" si="54"/>
        <v>0</v>
      </c>
      <c r="AJ76" s="39">
        <f t="shared" ca="1" si="55"/>
        <v>0</v>
      </c>
      <c r="AK76" s="39">
        <f t="shared" ca="1" si="56"/>
        <v>0</v>
      </c>
      <c r="AL76" s="43"/>
      <c r="AM76" s="39">
        <f t="shared" ca="1" si="57"/>
        <v>0</v>
      </c>
      <c r="AN76" s="39">
        <f t="shared" ca="1" si="58"/>
        <v>0</v>
      </c>
      <c r="AO76" s="39">
        <f t="shared" ca="1" si="59"/>
        <v>0</v>
      </c>
      <c r="AP76" s="40">
        <f t="shared" ca="1" si="60"/>
        <v>0</v>
      </c>
      <c r="AR76" s="39">
        <f t="shared" ca="1" si="61"/>
        <v>0</v>
      </c>
      <c r="AS76" s="39">
        <f t="shared" ca="1" si="62"/>
        <v>0</v>
      </c>
      <c r="AT76" s="39">
        <f t="shared" ca="1" si="63"/>
        <v>0</v>
      </c>
      <c r="AU76" s="40">
        <f t="shared" ca="1" si="64"/>
        <v>0</v>
      </c>
      <c r="AV76" s="40"/>
      <c r="AW76" s="51">
        <f t="shared" ca="1" si="65"/>
        <v>0</v>
      </c>
      <c r="AY76" s="67"/>
    </row>
    <row r="77" spans="1:51">
      <c r="A77" s="88">
        <f t="shared" si="37"/>
        <v>38991</v>
      </c>
      <c r="B77" s="139">
        <f>Inputs!C72</f>
        <v>0</v>
      </c>
      <c r="C77" s="66"/>
      <c r="D77" s="82">
        <f t="shared" si="38"/>
        <v>0</v>
      </c>
      <c r="E77" s="35">
        <f t="shared" si="39"/>
        <v>0</v>
      </c>
      <c r="F77" s="35">
        <f t="shared" ca="1" si="40"/>
        <v>0</v>
      </c>
      <c r="G77" s="83">
        <f ca="1">VLOOKUP($A77,[1]!Table,MATCH(G$4,[1]!Curves,0))</f>
        <v>4.4930000000000003</v>
      </c>
      <c r="H77" s="142">
        <f ca="1">Inputs!G72</f>
        <v>4.4930000000000003</v>
      </c>
      <c r="I77" s="140">
        <f>Inputs!D72</f>
        <v>0</v>
      </c>
      <c r="J77" s="83">
        <f ca="1">VLOOKUP($A77,[1]!Table,MATCH(J$4,[1]!Curves,0))</f>
        <v>1.3000000000000001E-2</v>
      </c>
      <c r="K77" s="142">
        <f ca="1">Inputs!H72</f>
        <v>1.3000000000000001E-2</v>
      </c>
      <c r="L77" s="141">
        <f>Inputs!E72</f>
        <v>0</v>
      </c>
      <c r="M77" s="83">
        <f ca="1">VLOOKUP($A77,[1]!Table,MATCH(M$4,[1]!Curves,0))</f>
        <v>0.01</v>
      </c>
      <c r="N77" s="142">
        <f ca="1">Inputs!I72</f>
        <v>0.01</v>
      </c>
      <c r="O77" s="141">
        <f>Inputs!F72</f>
        <v>0</v>
      </c>
      <c r="P77" s="7"/>
      <c r="Q77" s="69">
        <f t="shared" ca="1" si="35"/>
        <v>4.516</v>
      </c>
      <c r="R77" s="69">
        <f t="shared" ca="1" si="36"/>
        <v>4.516</v>
      </c>
      <c r="S77" s="69">
        <f t="shared" si="41"/>
        <v>0</v>
      </c>
      <c r="T77" s="7"/>
      <c r="U77" s="5">
        <f t="shared" si="42"/>
        <v>31</v>
      </c>
      <c r="V77" s="44">
        <f t="shared" si="43"/>
        <v>38991</v>
      </c>
      <c r="W77" s="5">
        <f t="shared" ca="1" si="44"/>
        <v>2061</v>
      </c>
      <c r="X77" s="54">
        <f ca="1">VLOOKUP($A77,[1]!Table,MATCH(X$4,[1]!Curves,0))</f>
        <v>5.8005692637953001E-2</v>
      </c>
      <c r="Y77" s="46">
        <f t="shared" ca="1" si="45"/>
        <v>0.72422533350939933</v>
      </c>
      <c r="Z77" s="5">
        <f t="shared" si="46"/>
        <v>0</v>
      </c>
      <c r="AA77" s="5">
        <f t="shared" si="47"/>
        <v>0</v>
      </c>
      <c r="AC77" s="39">
        <f t="shared" ca="1" si="48"/>
        <v>0</v>
      </c>
      <c r="AD77" s="39">
        <f t="shared" ca="1" si="49"/>
        <v>0</v>
      </c>
      <c r="AE77" s="39">
        <f t="shared" ca="1" si="50"/>
        <v>0</v>
      </c>
      <c r="AF77" s="39">
        <f t="shared" ca="1" si="51"/>
        <v>0</v>
      </c>
      <c r="AG77" s="39">
        <f t="shared" ca="1" si="52"/>
        <v>0</v>
      </c>
      <c r="AH77" s="39">
        <f t="shared" ca="1" si="53"/>
        <v>0</v>
      </c>
      <c r="AI77" s="39">
        <f t="shared" ca="1" si="54"/>
        <v>0</v>
      </c>
      <c r="AJ77" s="39">
        <f t="shared" ca="1" si="55"/>
        <v>0</v>
      </c>
      <c r="AK77" s="39">
        <f t="shared" ca="1" si="56"/>
        <v>0</v>
      </c>
      <c r="AL77" s="43"/>
      <c r="AM77" s="39">
        <f t="shared" ca="1" si="57"/>
        <v>0</v>
      </c>
      <c r="AN77" s="39">
        <f t="shared" ca="1" si="58"/>
        <v>0</v>
      </c>
      <c r="AO77" s="39">
        <f t="shared" ca="1" si="59"/>
        <v>0</v>
      </c>
      <c r="AP77" s="40">
        <f t="shared" ca="1" si="60"/>
        <v>0</v>
      </c>
      <c r="AR77" s="39">
        <f t="shared" ca="1" si="61"/>
        <v>0</v>
      </c>
      <c r="AS77" s="39">
        <f t="shared" ca="1" si="62"/>
        <v>0</v>
      </c>
      <c r="AT77" s="39">
        <f t="shared" ca="1" si="63"/>
        <v>0</v>
      </c>
      <c r="AU77" s="40">
        <f t="shared" ca="1" si="64"/>
        <v>0</v>
      </c>
      <c r="AV77" s="40"/>
      <c r="AW77" s="51">
        <f t="shared" ca="1" si="65"/>
        <v>0</v>
      </c>
      <c r="AY77" s="67"/>
    </row>
    <row r="78" spans="1:51">
      <c r="A78" s="88">
        <f t="shared" si="37"/>
        <v>39022</v>
      </c>
      <c r="B78" s="139">
        <f>Inputs!C73</f>
        <v>0</v>
      </c>
      <c r="C78" s="66"/>
      <c r="D78" s="82">
        <f t="shared" si="38"/>
        <v>0</v>
      </c>
      <c r="E78" s="35">
        <f t="shared" si="39"/>
        <v>0</v>
      </c>
      <c r="F78" s="35">
        <f t="shared" ca="1" si="40"/>
        <v>0</v>
      </c>
      <c r="G78" s="83">
        <f ca="1">VLOOKUP($A78,[1]!Table,MATCH(G$4,[1]!Curves,0))</f>
        <v>4.633</v>
      </c>
      <c r="H78" s="142">
        <f ca="1">Inputs!G73</f>
        <v>4.633</v>
      </c>
      <c r="I78" s="140">
        <f>Inputs!D73</f>
        <v>0</v>
      </c>
      <c r="J78" s="83">
        <f ca="1">VLOOKUP($A78,[1]!Table,MATCH(J$4,[1]!Curves,0))</f>
        <v>2.1500000000000002E-2</v>
      </c>
      <c r="K78" s="142">
        <f ca="1">Inputs!H73</f>
        <v>2.1500000000000002E-2</v>
      </c>
      <c r="L78" s="141">
        <f>Inputs!E73</f>
        <v>0</v>
      </c>
      <c r="M78" s="83">
        <f ca="1">VLOOKUP($A78,[1]!Table,MATCH(M$4,[1]!Curves,0))</f>
        <v>1.4999999999999999E-2</v>
      </c>
      <c r="N78" s="142">
        <f ca="1">Inputs!I73</f>
        <v>1.4999999999999999E-2</v>
      </c>
      <c r="O78" s="141">
        <f>Inputs!F73</f>
        <v>0</v>
      </c>
      <c r="P78" s="7"/>
      <c r="Q78" s="69">
        <f t="shared" ca="1" si="35"/>
        <v>4.6695000000000002</v>
      </c>
      <c r="R78" s="69">
        <f t="shared" ca="1" si="36"/>
        <v>4.6695000000000002</v>
      </c>
      <c r="S78" s="69">
        <f t="shared" si="41"/>
        <v>0</v>
      </c>
      <c r="T78" s="7"/>
      <c r="U78" s="5">
        <f t="shared" si="42"/>
        <v>30</v>
      </c>
      <c r="V78" s="44">
        <f t="shared" si="43"/>
        <v>39022</v>
      </c>
      <c r="W78" s="5">
        <f t="shared" ca="1" si="44"/>
        <v>2092</v>
      </c>
      <c r="X78" s="54">
        <f ca="1">VLOOKUP($A78,[1]!Table,MATCH(X$4,[1]!Curves,0))</f>
        <v>5.8083043369487004E-2</v>
      </c>
      <c r="Y78" s="46">
        <f t="shared" ca="1" si="45"/>
        <v>0.72040888239867107</v>
      </c>
      <c r="Z78" s="5">
        <f t="shared" si="46"/>
        <v>0</v>
      </c>
      <c r="AA78" s="5">
        <f t="shared" si="47"/>
        <v>0</v>
      </c>
      <c r="AC78" s="39">
        <f t="shared" ca="1" si="48"/>
        <v>0</v>
      </c>
      <c r="AD78" s="39">
        <f t="shared" ca="1" si="49"/>
        <v>0</v>
      </c>
      <c r="AE78" s="39">
        <f t="shared" ca="1" si="50"/>
        <v>0</v>
      </c>
      <c r="AF78" s="39">
        <f t="shared" ca="1" si="51"/>
        <v>0</v>
      </c>
      <c r="AG78" s="39">
        <f t="shared" ca="1" si="52"/>
        <v>0</v>
      </c>
      <c r="AH78" s="39">
        <f t="shared" ca="1" si="53"/>
        <v>0</v>
      </c>
      <c r="AI78" s="39">
        <f t="shared" ca="1" si="54"/>
        <v>0</v>
      </c>
      <c r="AJ78" s="39">
        <f t="shared" ca="1" si="55"/>
        <v>0</v>
      </c>
      <c r="AK78" s="39">
        <f t="shared" ca="1" si="56"/>
        <v>0</v>
      </c>
      <c r="AL78" s="43"/>
      <c r="AM78" s="39">
        <f t="shared" ca="1" si="57"/>
        <v>0</v>
      </c>
      <c r="AN78" s="39">
        <f t="shared" ca="1" si="58"/>
        <v>0</v>
      </c>
      <c r="AO78" s="39">
        <f t="shared" ca="1" si="59"/>
        <v>0</v>
      </c>
      <c r="AP78" s="40">
        <f t="shared" ca="1" si="60"/>
        <v>0</v>
      </c>
      <c r="AR78" s="39">
        <f t="shared" ca="1" si="61"/>
        <v>0</v>
      </c>
      <c r="AS78" s="39">
        <f t="shared" ca="1" si="62"/>
        <v>0</v>
      </c>
      <c r="AT78" s="39">
        <f t="shared" ca="1" si="63"/>
        <v>0</v>
      </c>
      <c r="AU78" s="40">
        <f t="shared" ca="1" si="64"/>
        <v>0</v>
      </c>
      <c r="AV78" s="40"/>
      <c r="AW78" s="51">
        <f t="shared" ca="1" si="65"/>
        <v>0</v>
      </c>
      <c r="AY78" s="67"/>
    </row>
    <row r="79" spans="1:51">
      <c r="A79" s="88">
        <f t="shared" si="37"/>
        <v>39052</v>
      </c>
      <c r="B79" s="139">
        <f>Inputs!C74</f>
        <v>0</v>
      </c>
      <c r="C79" s="66"/>
      <c r="D79" s="82">
        <f t="shared" si="38"/>
        <v>0</v>
      </c>
      <c r="E79" s="35">
        <f t="shared" si="39"/>
        <v>0</v>
      </c>
      <c r="F79" s="35">
        <f t="shared" ca="1" si="40"/>
        <v>0</v>
      </c>
      <c r="G79" s="83">
        <f ca="1">VLOOKUP($A79,[1]!Table,MATCH(G$4,[1]!Curves,0))</f>
        <v>4.7730000000000006</v>
      </c>
      <c r="H79" s="142">
        <f ca="1">Inputs!G74</f>
        <v>4.7730000000000006</v>
      </c>
      <c r="I79" s="140">
        <f>Inputs!D74</f>
        <v>0</v>
      </c>
      <c r="J79" s="83">
        <f ca="1">VLOOKUP($A79,[1]!Table,MATCH(J$4,[1]!Curves,0))</f>
        <v>2.1500000000000002E-2</v>
      </c>
      <c r="K79" s="142">
        <f ca="1">Inputs!H74</f>
        <v>2.1500000000000002E-2</v>
      </c>
      <c r="L79" s="141">
        <f>Inputs!E74</f>
        <v>0</v>
      </c>
      <c r="M79" s="83">
        <f ca="1">VLOOKUP($A79,[1]!Table,MATCH(M$4,[1]!Curves,0))</f>
        <v>1.4999999999999999E-2</v>
      </c>
      <c r="N79" s="142">
        <f ca="1">Inputs!I74</f>
        <v>1.4999999999999999E-2</v>
      </c>
      <c r="O79" s="141">
        <f>Inputs!F74</f>
        <v>0</v>
      </c>
      <c r="P79" s="7"/>
      <c r="Q79" s="69">
        <f t="shared" ca="1" si="35"/>
        <v>4.8095000000000008</v>
      </c>
      <c r="R79" s="69">
        <f t="shared" ca="1" si="36"/>
        <v>4.8095000000000008</v>
      </c>
      <c r="S79" s="69">
        <f t="shared" si="41"/>
        <v>0</v>
      </c>
      <c r="T79" s="7"/>
      <c r="U79" s="5">
        <f t="shared" si="42"/>
        <v>31</v>
      </c>
      <c r="V79" s="44">
        <f t="shared" si="43"/>
        <v>39052</v>
      </c>
      <c r="W79" s="5">
        <f t="shared" ca="1" si="44"/>
        <v>2122</v>
      </c>
      <c r="X79" s="54">
        <f ca="1">VLOOKUP($A79,[1]!Table,MATCH(X$4,[1]!Curves,0))</f>
        <v>5.8157898918027001E-2</v>
      </c>
      <c r="Y79" s="46">
        <f t="shared" ca="1" si="45"/>
        <v>0.71672599625117972</v>
      </c>
      <c r="Z79" s="5">
        <f t="shared" si="46"/>
        <v>0</v>
      </c>
      <c r="AA79" s="5">
        <f t="shared" si="47"/>
        <v>0</v>
      </c>
      <c r="AC79" s="39">
        <f t="shared" ca="1" si="48"/>
        <v>0</v>
      </c>
      <c r="AD79" s="39">
        <f t="shared" ca="1" si="49"/>
        <v>0</v>
      </c>
      <c r="AE79" s="39">
        <f t="shared" ca="1" si="50"/>
        <v>0</v>
      </c>
      <c r="AF79" s="39">
        <f t="shared" ca="1" si="51"/>
        <v>0</v>
      </c>
      <c r="AG79" s="39">
        <f t="shared" ca="1" si="52"/>
        <v>0</v>
      </c>
      <c r="AH79" s="39">
        <f t="shared" ca="1" si="53"/>
        <v>0</v>
      </c>
      <c r="AI79" s="39">
        <f t="shared" ca="1" si="54"/>
        <v>0</v>
      </c>
      <c r="AJ79" s="39">
        <f t="shared" ca="1" si="55"/>
        <v>0</v>
      </c>
      <c r="AK79" s="39">
        <f t="shared" ca="1" si="56"/>
        <v>0</v>
      </c>
      <c r="AL79" s="43"/>
      <c r="AM79" s="39">
        <f t="shared" ca="1" si="57"/>
        <v>0</v>
      </c>
      <c r="AN79" s="39">
        <f t="shared" ca="1" si="58"/>
        <v>0</v>
      </c>
      <c r="AO79" s="39">
        <f t="shared" ca="1" si="59"/>
        <v>0</v>
      </c>
      <c r="AP79" s="40">
        <f t="shared" ca="1" si="60"/>
        <v>0</v>
      </c>
      <c r="AR79" s="39">
        <f t="shared" ca="1" si="61"/>
        <v>0</v>
      </c>
      <c r="AS79" s="39">
        <f t="shared" ca="1" si="62"/>
        <v>0</v>
      </c>
      <c r="AT79" s="39">
        <f t="shared" ca="1" si="63"/>
        <v>0</v>
      </c>
      <c r="AU79" s="40">
        <f t="shared" ca="1" si="64"/>
        <v>0</v>
      </c>
      <c r="AV79" s="40"/>
      <c r="AW79" s="51">
        <f t="shared" ca="1" si="65"/>
        <v>0</v>
      </c>
      <c r="AY79" s="67"/>
    </row>
    <row r="80" spans="1:51">
      <c r="A80" s="88">
        <f t="shared" si="37"/>
        <v>39083</v>
      </c>
      <c r="B80" s="139">
        <f>Inputs!C75</f>
        <v>0</v>
      </c>
      <c r="C80" s="66"/>
      <c r="D80" s="82">
        <f t="shared" si="38"/>
        <v>0</v>
      </c>
      <c r="E80" s="35">
        <f t="shared" si="39"/>
        <v>0</v>
      </c>
      <c r="F80" s="35">
        <f t="shared" ca="1" si="40"/>
        <v>0</v>
      </c>
      <c r="G80" s="83">
        <f ca="1">VLOOKUP($A80,[1]!Table,MATCH(G$4,[1]!Curves,0))</f>
        <v>4.8330000000000002</v>
      </c>
      <c r="H80" s="142">
        <f ca="1">Inputs!G75</f>
        <v>4.8330000000000002</v>
      </c>
      <c r="I80" s="140">
        <f>Inputs!D75</f>
        <v>0</v>
      </c>
      <c r="J80" s="83">
        <f ca="1">VLOOKUP($A80,[1]!Table,MATCH(J$4,[1]!Curves,0))</f>
        <v>2.1500000000000002E-2</v>
      </c>
      <c r="K80" s="142">
        <f ca="1">Inputs!H75</f>
        <v>2.1500000000000002E-2</v>
      </c>
      <c r="L80" s="141">
        <f>Inputs!E75</f>
        <v>0</v>
      </c>
      <c r="M80" s="83">
        <f ca="1">VLOOKUP($A80,[1]!Table,MATCH(M$4,[1]!Curves,0))</f>
        <v>1.4999999999999999E-2</v>
      </c>
      <c r="N80" s="142">
        <f ca="1">Inputs!I75</f>
        <v>1.4999999999999999E-2</v>
      </c>
      <c r="O80" s="141">
        <f>Inputs!F75</f>
        <v>0</v>
      </c>
      <c r="P80" s="7"/>
      <c r="Q80" s="69">
        <f t="shared" ca="1" si="35"/>
        <v>4.8695000000000004</v>
      </c>
      <c r="R80" s="69">
        <f t="shared" ca="1" si="36"/>
        <v>4.8695000000000004</v>
      </c>
      <c r="S80" s="69">
        <f t="shared" si="41"/>
        <v>0</v>
      </c>
      <c r="T80" s="7"/>
      <c r="U80" s="5">
        <f t="shared" si="42"/>
        <v>31</v>
      </c>
      <c r="V80" s="44">
        <f t="shared" si="43"/>
        <v>39083</v>
      </c>
      <c r="W80" s="5">
        <f t="shared" ca="1" si="44"/>
        <v>2153</v>
      </c>
      <c r="X80" s="54">
        <f ca="1">VLOOKUP($A80,[1]!Table,MATCH(X$4,[1]!Curves,0))</f>
        <v>5.8235249653474999E-2</v>
      </c>
      <c r="Y80" s="46">
        <f t="shared" ca="1" si="45"/>
        <v>0.71293118753053264</v>
      </c>
      <c r="Z80" s="5">
        <f t="shared" si="46"/>
        <v>0</v>
      </c>
      <c r="AA80" s="5">
        <f t="shared" si="47"/>
        <v>0</v>
      </c>
      <c r="AC80" s="39">
        <f t="shared" ca="1" si="48"/>
        <v>0</v>
      </c>
      <c r="AD80" s="39">
        <f t="shared" ca="1" si="49"/>
        <v>0</v>
      </c>
      <c r="AE80" s="39">
        <f t="shared" ca="1" si="50"/>
        <v>0</v>
      </c>
      <c r="AF80" s="39">
        <f t="shared" ca="1" si="51"/>
        <v>0</v>
      </c>
      <c r="AG80" s="39">
        <f t="shared" ca="1" si="52"/>
        <v>0</v>
      </c>
      <c r="AH80" s="39">
        <f t="shared" ca="1" si="53"/>
        <v>0</v>
      </c>
      <c r="AI80" s="39">
        <f t="shared" ca="1" si="54"/>
        <v>0</v>
      </c>
      <c r="AJ80" s="39">
        <f t="shared" ca="1" si="55"/>
        <v>0</v>
      </c>
      <c r="AK80" s="39">
        <f t="shared" ca="1" si="56"/>
        <v>0</v>
      </c>
      <c r="AL80" s="43"/>
      <c r="AM80" s="39">
        <f t="shared" ca="1" si="57"/>
        <v>0</v>
      </c>
      <c r="AN80" s="39">
        <f t="shared" ca="1" si="58"/>
        <v>0</v>
      </c>
      <c r="AO80" s="39">
        <f t="shared" ca="1" si="59"/>
        <v>0</v>
      </c>
      <c r="AP80" s="40">
        <f t="shared" ca="1" si="60"/>
        <v>0</v>
      </c>
      <c r="AR80" s="39">
        <f t="shared" ca="1" si="61"/>
        <v>0</v>
      </c>
      <c r="AS80" s="39">
        <f t="shared" ca="1" si="62"/>
        <v>0</v>
      </c>
      <c r="AT80" s="39">
        <f t="shared" ca="1" si="63"/>
        <v>0</v>
      </c>
      <c r="AU80" s="40">
        <f t="shared" ca="1" si="64"/>
        <v>0</v>
      </c>
      <c r="AV80" s="40"/>
      <c r="AW80" s="51">
        <f t="shared" ca="1" si="65"/>
        <v>0</v>
      </c>
      <c r="AY80" s="67"/>
    </row>
    <row r="81" spans="1:51">
      <c r="A81" s="88">
        <f t="shared" si="37"/>
        <v>39114</v>
      </c>
      <c r="B81" s="139">
        <f>Inputs!C76</f>
        <v>0</v>
      </c>
      <c r="C81" s="66"/>
      <c r="D81" s="82">
        <f t="shared" si="38"/>
        <v>0</v>
      </c>
      <c r="E81" s="35">
        <f t="shared" si="39"/>
        <v>0</v>
      </c>
      <c r="F81" s="35">
        <f t="shared" ca="1" si="40"/>
        <v>0</v>
      </c>
      <c r="G81" s="83">
        <f ca="1">VLOOKUP($A81,[1]!Table,MATCH(G$4,[1]!Curves,0))</f>
        <v>4.7130000000000001</v>
      </c>
      <c r="H81" s="142">
        <f ca="1">Inputs!G76</f>
        <v>4.7130000000000001</v>
      </c>
      <c r="I81" s="140">
        <f>Inputs!D76</f>
        <v>0</v>
      </c>
      <c r="J81" s="83">
        <f ca="1">VLOOKUP($A81,[1]!Table,MATCH(J$4,[1]!Curves,0))</f>
        <v>2.1500000000000002E-2</v>
      </c>
      <c r="K81" s="142">
        <f ca="1">Inputs!H76</f>
        <v>2.1500000000000002E-2</v>
      </c>
      <c r="L81" s="141">
        <f>Inputs!E76</f>
        <v>0</v>
      </c>
      <c r="M81" s="83">
        <f ca="1">VLOOKUP($A81,[1]!Table,MATCH(M$4,[1]!Curves,0))</f>
        <v>1.4999999999999999E-2</v>
      </c>
      <c r="N81" s="142">
        <f ca="1">Inputs!I76</f>
        <v>1.4999999999999999E-2</v>
      </c>
      <c r="O81" s="141">
        <f>Inputs!F76</f>
        <v>0</v>
      </c>
      <c r="P81" s="7"/>
      <c r="Q81" s="69">
        <f t="shared" ca="1" si="35"/>
        <v>4.7495000000000003</v>
      </c>
      <c r="R81" s="69">
        <f t="shared" ca="1" si="36"/>
        <v>4.7495000000000003</v>
      </c>
      <c r="S81" s="69">
        <f t="shared" si="41"/>
        <v>0</v>
      </c>
      <c r="T81" s="7"/>
      <c r="U81" s="5">
        <f t="shared" si="42"/>
        <v>28</v>
      </c>
      <c r="V81" s="44">
        <f t="shared" si="43"/>
        <v>39114</v>
      </c>
      <c r="W81" s="5">
        <f t="shared" ca="1" si="44"/>
        <v>2184</v>
      </c>
      <c r="X81" s="54">
        <f ca="1">VLOOKUP($A81,[1]!Table,MATCH(X$4,[1]!Curves,0))</f>
        <v>5.8312600390914002E-2</v>
      </c>
      <c r="Y81" s="46">
        <f t="shared" ca="1" si="45"/>
        <v>0.70914743502723465</v>
      </c>
      <c r="Z81" s="5">
        <f t="shared" si="46"/>
        <v>0</v>
      </c>
      <c r="AA81" s="5">
        <f t="shared" si="47"/>
        <v>0</v>
      </c>
      <c r="AC81" s="39">
        <f t="shared" ca="1" si="48"/>
        <v>0</v>
      </c>
      <c r="AD81" s="39">
        <f t="shared" ca="1" si="49"/>
        <v>0</v>
      </c>
      <c r="AE81" s="39">
        <f t="shared" ca="1" si="50"/>
        <v>0</v>
      </c>
      <c r="AF81" s="39">
        <f t="shared" ca="1" si="51"/>
        <v>0</v>
      </c>
      <c r="AG81" s="39">
        <f t="shared" ca="1" si="52"/>
        <v>0</v>
      </c>
      <c r="AH81" s="39">
        <f t="shared" ca="1" si="53"/>
        <v>0</v>
      </c>
      <c r="AI81" s="39">
        <f t="shared" ca="1" si="54"/>
        <v>0</v>
      </c>
      <c r="AJ81" s="39">
        <f t="shared" ca="1" si="55"/>
        <v>0</v>
      </c>
      <c r="AK81" s="39">
        <f t="shared" ca="1" si="56"/>
        <v>0</v>
      </c>
      <c r="AL81" s="43"/>
      <c r="AM81" s="39">
        <f t="shared" ca="1" si="57"/>
        <v>0</v>
      </c>
      <c r="AN81" s="39">
        <f t="shared" ca="1" si="58"/>
        <v>0</v>
      </c>
      <c r="AO81" s="39">
        <f t="shared" ca="1" si="59"/>
        <v>0</v>
      </c>
      <c r="AP81" s="40">
        <f t="shared" ca="1" si="60"/>
        <v>0</v>
      </c>
      <c r="AR81" s="39">
        <f t="shared" ca="1" si="61"/>
        <v>0</v>
      </c>
      <c r="AS81" s="39">
        <f t="shared" ca="1" si="62"/>
        <v>0</v>
      </c>
      <c r="AT81" s="39">
        <f t="shared" ca="1" si="63"/>
        <v>0</v>
      </c>
      <c r="AU81" s="40">
        <f t="shared" ca="1" si="64"/>
        <v>0</v>
      </c>
      <c r="AV81" s="40"/>
      <c r="AW81" s="51">
        <f t="shared" ca="1" si="65"/>
        <v>0</v>
      </c>
      <c r="AY81" s="67"/>
    </row>
    <row r="82" spans="1:51">
      <c r="A82" s="88">
        <f t="shared" si="37"/>
        <v>39142</v>
      </c>
      <c r="B82" s="139">
        <f>Inputs!C77</f>
        <v>0</v>
      </c>
      <c r="C82" s="66"/>
      <c r="D82" s="82">
        <f t="shared" si="38"/>
        <v>0</v>
      </c>
      <c r="E82" s="35">
        <f t="shared" si="39"/>
        <v>0</v>
      </c>
      <c r="F82" s="35">
        <f t="shared" ca="1" si="40"/>
        <v>0</v>
      </c>
      <c r="G82" s="83">
        <f ca="1">VLOOKUP($A82,[1]!Table,MATCH(G$4,[1]!Curves,0))</f>
        <v>4.5880000000000001</v>
      </c>
      <c r="H82" s="142">
        <f ca="1">Inputs!G77</f>
        <v>4.5880000000000001</v>
      </c>
      <c r="I82" s="140">
        <f>Inputs!D77</f>
        <v>0</v>
      </c>
      <c r="J82" s="83">
        <f ca="1">VLOOKUP($A82,[1]!Table,MATCH(J$4,[1]!Curves,0))</f>
        <v>2.1500000000000002E-2</v>
      </c>
      <c r="K82" s="142">
        <f ca="1">Inputs!H77</f>
        <v>2.1500000000000002E-2</v>
      </c>
      <c r="L82" s="141">
        <f>Inputs!E77</f>
        <v>0</v>
      </c>
      <c r="M82" s="83">
        <f ca="1">VLOOKUP($A82,[1]!Table,MATCH(M$4,[1]!Curves,0))</f>
        <v>1.4999999999999999E-2</v>
      </c>
      <c r="N82" s="142">
        <f ca="1">Inputs!I77</f>
        <v>1.4999999999999999E-2</v>
      </c>
      <c r="O82" s="141">
        <f>Inputs!F77</f>
        <v>0</v>
      </c>
      <c r="P82" s="7"/>
      <c r="Q82" s="69">
        <f t="shared" ca="1" si="35"/>
        <v>4.6245000000000003</v>
      </c>
      <c r="R82" s="69">
        <f t="shared" ca="1" si="36"/>
        <v>4.6245000000000003</v>
      </c>
      <c r="S82" s="69">
        <f t="shared" si="41"/>
        <v>0</v>
      </c>
      <c r="T82" s="7"/>
      <c r="U82" s="5">
        <f t="shared" si="42"/>
        <v>31</v>
      </c>
      <c r="V82" s="44">
        <f t="shared" si="43"/>
        <v>39142</v>
      </c>
      <c r="W82" s="5">
        <f t="shared" ca="1" si="44"/>
        <v>2212</v>
      </c>
      <c r="X82" s="54">
        <f ca="1">VLOOKUP($A82,[1]!Table,MATCH(X$4,[1]!Curves,0))</f>
        <v>5.8382465574827007E-2</v>
      </c>
      <c r="Y82" s="46">
        <f t="shared" ca="1" si="45"/>
        <v>0.70573938679256498</v>
      </c>
      <c r="Z82" s="5">
        <f t="shared" si="46"/>
        <v>0</v>
      </c>
      <c r="AA82" s="5">
        <f t="shared" si="47"/>
        <v>0</v>
      </c>
      <c r="AC82" s="39">
        <f t="shared" ca="1" si="48"/>
        <v>0</v>
      </c>
      <c r="AD82" s="39">
        <f t="shared" ca="1" si="49"/>
        <v>0</v>
      </c>
      <c r="AE82" s="39">
        <f t="shared" ca="1" si="50"/>
        <v>0</v>
      </c>
      <c r="AF82" s="39">
        <f t="shared" ca="1" si="51"/>
        <v>0</v>
      </c>
      <c r="AG82" s="39">
        <f t="shared" ca="1" si="52"/>
        <v>0</v>
      </c>
      <c r="AH82" s="39">
        <f t="shared" ca="1" si="53"/>
        <v>0</v>
      </c>
      <c r="AI82" s="39">
        <f t="shared" ca="1" si="54"/>
        <v>0</v>
      </c>
      <c r="AJ82" s="39">
        <f t="shared" ca="1" si="55"/>
        <v>0</v>
      </c>
      <c r="AK82" s="39">
        <f t="shared" ca="1" si="56"/>
        <v>0</v>
      </c>
      <c r="AL82" s="43"/>
      <c r="AM82" s="39">
        <f t="shared" ca="1" si="57"/>
        <v>0</v>
      </c>
      <c r="AN82" s="39">
        <f t="shared" ca="1" si="58"/>
        <v>0</v>
      </c>
      <c r="AO82" s="39">
        <f t="shared" ca="1" si="59"/>
        <v>0</v>
      </c>
      <c r="AP82" s="40">
        <f t="shared" ca="1" si="60"/>
        <v>0</v>
      </c>
      <c r="AR82" s="39">
        <f t="shared" ca="1" si="61"/>
        <v>0</v>
      </c>
      <c r="AS82" s="39">
        <f t="shared" ca="1" si="62"/>
        <v>0</v>
      </c>
      <c r="AT82" s="39">
        <f t="shared" ca="1" si="63"/>
        <v>0</v>
      </c>
      <c r="AU82" s="40">
        <f t="shared" ca="1" si="64"/>
        <v>0</v>
      </c>
      <c r="AV82" s="40"/>
      <c r="AW82" s="51">
        <f t="shared" ca="1" si="65"/>
        <v>0</v>
      </c>
      <c r="AY82" s="67"/>
    </row>
    <row r="83" spans="1:51">
      <c r="A83" s="88">
        <f t="shared" si="37"/>
        <v>39173</v>
      </c>
      <c r="B83" s="139">
        <f>Inputs!C78</f>
        <v>0</v>
      </c>
      <c r="C83" s="66"/>
      <c r="D83" s="82">
        <f t="shared" si="38"/>
        <v>0</v>
      </c>
      <c r="E83" s="35">
        <f t="shared" si="39"/>
        <v>0</v>
      </c>
      <c r="F83" s="35">
        <f t="shared" ca="1" si="40"/>
        <v>0</v>
      </c>
      <c r="G83" s="83">
        <f ca="1">VLOOKUP($A83,[1]!Table,MATCH(G$4,[1]!Curves,0))</f>
        <v>4.4580000000000002</v>
      </c>
      <c r="H83" s="142">
        <f ca="1">Inputs!G78</f>
        <v>4.4580000000000002</v>
      </c>
      <c r="I83" s="140">
        <f>Inputs!D78</f>
        <v>0</v>
      </c>
      <c r="J83" s="83">
        <f ca="1">VLOOKUP($A83,[1]!Table,MATCH(J$4,[1]!Curves,0))</f>
        <v>1.3000000000000001E-2</v>
      </c>
      <c r="K83" s="142">
        <f ca="1">Inputs!H78</f>
        <v>1.3000000000000001E-2</v>
      </c>
      <c r="L83" s="141">
        <f>Inputs!E78</f>
        <v>0</v>
      </c>
      <c r="M83" s="83">
        <f ca="1">VLOOKUP($A83,[1]!Table,MATCH(M$4,[1]!Curves,0))</f>
        <v>0.01</v>
      </c>
      <c r="N83" s="142">
        <f ca="1">Inputs!I78</f>
        <v>0.01</v>
      </c>
      <c r="O83" s="141">
        <f>Inputs!F78</f>
        <v>0</v>
      </c>
      <c r="P83" s="7"/>
      <c r="Q83" s="69">
        <f t="shared" ca="1" si="35"/>
        <v>4.4809999999999999</v>
      </c>
      <c r="R83" s="69">
        <f t="shared" ca="1" si="36"/>
        <v>4.4809999999999999</v>
      </c>
      <c r="S83" s="69">
        <f t="shared" si="41"/>
        <v>0</v>
      </c>
      <c r="T83" s="7"/>
      <c r="U83" s="5">
        <f t="shared" si="42"/>
        <v>30</v>
      </c>
      <c r="V83" s="44">
        <f t="shared" si="43"/>
        <v>39173</v>
      </c>
      <c r="W83" s="5">
        <f t="shared" ca="1" si="44"/>
        <v>2243</v>
      </c>
      <c r="X83" s="54">
        <f ca="1">VLOOKUP($A83,[1]!Table,MATCH(X$4,[1]!Curves,0))</f>
        <v>5.8459816316051003E-2</v>
      </c>
      <c r="Y83" s="46">
        <f t="shared" ca="1" si="45"/>
        <v>0.70197678121176743</v>
      </c>
      <c r="Z83" s="5">
        <f t="shared" si="46"/>
        <v>0</v>
      </c>
      <c r="AA83" s="5">
        <f t="shared" si="47"/>
        <v>0</v>
      </c>
      <c r="AC83" s="39">
        <f t="shared" ca="1" si="48"/>
        <v>0</v>
      </c>
      <c r="AD83" s="39">
        <f t="shared" ca="1" si="49"/>
        <v>0</v>
      </c>
      <c r="AE83" s="39">
        <f t="shared" ca="1" si="50"/>
        <v>0</v>
      </c>
      <c r="AF83" s="39">
        <f t="shared" ca="1" si="51"/>
        <v>0</v>
      </c>
      <c r="AG83" s="39">
        <f t="shared" ca="1" si="52"/>
        <v>0</v>
      </c>
      <c r="AH83" s="39">
        <f t="shared" ca="1" si="53"/>
        <v>0</v>
      </c>
      <c r="AI83" s="39">
        <f t="shared" ca="1" si="54"/>
        <v>0</v>
      </c>
      <c r="AJ83" s="39">
        <f t="shared" ca="1" si="55"/>
        <v>0</v>
      </c>
      <c r="AK83" s="39">
        <f t="shared" ca="1" si="56"/>
        <v>0</v>
      </c>
      <c r="AL83" s="43"/>
      <c r="AM83" s="39">
        <f t="shared" ca="1" si="57"/>
        <v>0</v>
      </c>
      <c r="AN83" s="39">
        <f t="shared" ca="1" si="58"/>
        <v>0</v>
      </c>
      <c r="AO83" s="39">
        <f t="shared" ca="1" si="59"/>
        <v>0</v>
      </c>
      <c r="AP83" s="40">
        <f t="shared" ca="1" si="60"/>
        <v>0</v>
      </c>
      <c r="AR83" s="39">
        <f t="shared" ca="1" si="61"/>
        <v>0</v>
      </c>
      <c r="AS83" s="39">
        <f t="shared" ca="1" si="62"/>
        <v>0</v>
      </c>
      <c r="AT83" s="39">
        <f t="shared" ca="1" si="63"/>
        <v>0</v>
      </c>
      <c r="AU83" s="40">
        <f t="shared" ca="1" si="64"/>
        <v>0</v>
      </c>
      <c r="AV83" s="40"/>
      <c r="AW83" s="51">
        <f t="shared" ca="1" si="65"/>
        <v>0</v>
      </c>
      <c r="AY83" s="67"/>
    </row>
    <row r="84" spans="1:51">
      <c r="A84" s="88">
        <f t="shared" si="37"/>
        <v>39203</v>
      </c>
      <c r="B84" s="139">
        <f>Inputs!C79</f>
        <v>0</v>
      </c>
      <c r="C84" s="66"/>
      <c r="D84" s="82">
        <f t="shared" si="38"/>
        <v>0</v>
      </c>
      <c r="E84" s="35">
        <f t="shared" si="39"/>
        <v>0</v>
      </c>
      <c r="F84" s="35">
        <f t="shared" ca="1" si="40"/>
        <v>0</v>
      </c>
      <c r="G84" s="83">
        <f ca="1">VLOOKUP($A84,[1]!Table,MATCH(G$4,[1]!Curves,0))</f>
        <v>4.4480000000000004</v>
      </c>
      <c r="H84" s="142">
        <f ca="1">Inputs!G79</f>
        <v>4.4480000000000004</v>
      </c>
      <c r="I84" s="140">
        <f>Inputs!D79</f>
        <v>0</v>
      </c>
      <c r="J84" s="83">
        <f ca="1">VLOOKUP($A84,[1]!Table,MATCH(J$4,[1]!Curves,0))</f>
        <v>1.3000000000000001E-2</v>
      </c>
      <c r="K84" s="142">
        <f ca="1">Inputs!H79</f>
        <v>1.3000000000000001E-2</v>
      </c>
      <c r="L84" s="141">
        <f>Inputs!E79</f>
        <v>0</v>
      </c>
      <c r="M84" s="83">
        <f ca="1">VLOOKUP($A84,[1]!Table,MATCH(M$4,[1]!Curves,0))</f>
        <v>0.01</v>
      </c>
      <c r="N84" s="142">
        <f ca="1">Inputs!I79</f>
        <v>0.01</v>
      </c>
      <c r="O84" s="141">
        <f>Inputs!F79</f>
        <v>0</v>
      </c>
      <c r="P84" s="7"/>
      <c r="Q84" s="69">
        <f t="shared" ca="1" si="35"/>
        <v>4.4710000000000001</v>
      </c>
      <c r="R84" s="69">
        <f t="shared" ca="1" si="36"/>
        <v>4.4710000000000001</v>
      </c>
      <c r="S84" s="69">
        <f t="shared" si="41"/>
        <v>0</v>
      </c>
      <c r="T84" s="7"/>
      <c r="U84" s="5">
        <f t="shared" si="42"/>
        <v>31</v>
      </c>
      <c r="V84" s="44">
        <f t="shared" si="43"/>
        <v>39203</v>
      </c>
      <c r="W84" s="5">
        <f t="shared" ca="1" si="44"/>
        <v>2273</v>
      </c>
      <c r="X84" s="54">
        <f ca="1">VLOOKUP($A84,[1]!Table,MATCH(X$4,[1]!Curves,0))</f>
        <v>5.8534671873969997E-2</v>
      </c>
      <c r="Y84" s="46">
        <f t="shared" ca="1" si="45"/>
        <v>0.69834617998857751</v>
      </c>
      <c r="Z84" s="5">
        <f t="shared" si="46"/>
        <v>0</v>
      </c>
      <c r="AA84" s="5">
        <f t="shared" si="47"/>
        <v>0</v>
      </c>
      <c r="AC84" s="39">
        <f t="shared" ca="1" si="48"/>
        <v>0</v>
      </c>
      <c r="AD84" s="39">
        <f t="shared" ca="1" si="49"/>
        <v>0</v>
      </c>
      <c r="AE84" s="39">
        <f t="shared" ca="1" si="50"/>
        <v>0</v>
      </c>
      <c r="AF84" s="39">
        <f t="shared" ca="1" si="51"/>
        <v>0</v>
      </c>
      <c r="AG84" s="39">
        <f t="shared" ca="1" si="52"/>
        <v>0</v>
      </c>
      <c r="AH84" s="39">
        <f t="shared" ca="1" si="53"/>
        <v>0</v>
      </c>
      <c r="AI84" s="39">
        <f t="shared" ca="1" si="54"/>
        <v>0</v>
      </c>
      <c r="AJ84" s="39">
        <f t="shared" ca="1" si="55"/>
        <v>0</v>
      </c>
      <c r="AK84" s="39">
        <f t="shared" ca="1" si="56"/>
        <v>0</v>
      </c>
      <c r="AL84" s="43"/>
      <c r="AM84" s="39">
        <f t="shared" ca="1" si="57"/>
        <v>0</v>
      </c>
      <c r="AN84" s="39">
        <f t="shared" ca="1" si="58"/>
        <v>0</v>
      </c>
      <c r="AO84" s="39">
        <f t="shared" ca="1" si="59"/>
        <v>0</v>
      </c>
      <c r="AP84" s="40">
        <f t="shared" ca="1" si="60"/>
        <v>0</v>
      </c>
      <c r="AR84" s="39">
        <f t="shared" ca="1" si="61"/>
        <v>0</v>
      </c>
      <c r="AS84" s="39">
        <f t="shared" ca="1" si="62"/>
        <v>0</v>
      </c>
      <c r="AT84" s="39">
        <f t="shared" ca="1" si="63"/>
        <v>0</v>
      </c>
      <c r="AU84" s="40">
        <f t="shared" ca="1" si="64"/>
        <v>0</v>
      </c>
      <c r="AV84" s="40"/>
      <c r="AW84" s="51">
        <f t="shared" ca="1" si="65"/>
        <v>0</v>
      </c>
      <c r="AY84" s="67"/>
    </row>
    <row r="85" spans="1:51">
      <c r="A85" s="88">
        <f t="shared" si="37"/>
        <v>39234</v>
      </c>
      <c r="B85" s="139">
        <f>Inputs!C80</f>
        <v>0</v>
      </c>
      <c r="C85" s="66"/>
      <c r="D85" s="82">
        <f t="shared" si="38"/>
        <v>0</v>
      </c>
      <c r="E85" s="35">
        <f t="shared" si="39"/>
        <v>0</v>
      </c>
      <c r="F85" s="35">
        <f t="shared" ca="1" si="40"/>
        <v>0</v>
      </c>
      <c r="G85" s="83">
        <f ca="1">VLOOKUP($A85,[1]!Table,MATCH(G$4,[1]!Curves,0))</f>
        <v>4.468</v>
      </c>
      <c r="H85" s="142">
        <f ca="1">Inputs!G80</f>
        <v>4.468</v>
      </c>
      <c r="I85" s="140">
        <f>Inputs!D80</f>
        <v>0</v>
      </c>
      <c r="J85" s="83">
        <f ca="1">VLOOKUP($A85,[1]!Table,MATCH(J$4,[1]!Curves,0))</f>
        <v>1.3000000000000001E-2</v>
      </c>
      <c r="K85" s="142">
        <f ca="1">Inputs!H80</f>
        <v>1.3000000000000001E-2</v>
      </c>
      <c r="L85" s="141">
        <f>Inputs!E80</f>
        <v>0</v>
      </c>
      <c r="M85" s="83">
        <f ca="1">VLOOKUP($A85,[1]!Table,MATCH(M$4,[1]!Curves,0))</f>
        <v>0.01</v>
      </c>
      <c r="N85" s="142">
        <f ca="1">Inputs!I80</f>
        <v>0.01</v>
      </c>
      <c r="O85" s="141">
        <f>Inputs!F80</f>
        <v>0</v>
      </c>
      <c r="P85" s="7"/>
      <c r="Q85" s="69">
        <f t="shared" ca="1" si="35"/>
        <v>4.4909999999999997</v>
      </c>
      <c r="R85" s="69">
        <f t="shared" ca="1" si="36"/>
        <v>4.4909999999999997</v>
      </c>
      <c r="S85" s="69">
        <f t="shared" si="41"/>
        <v>0</v>
      </c>
      <c r="T85" s="7"/>
      <c r="U85" s="5">
        <f t="shared" si="42"/>
        <v>30</v>
      </c>
      <c r="V85" s="44">
        <f t="shared" si="43"/>
        <v>39234</v>
      </c>
      <c r="W85" s="5">
        <f t="shared" ca="1" si="44"/>
        <v>2304</v>
      </c>
      <c r="X85" s="54">
        <f ca="1">VLOOKUP($A85,[1]!Table,MATCH(X$4,[1]!Curves,0))</f>
        <v>5.8612022619109999E-2</v>
      </c>
      <c r="Y85" s="46">
        <f t="shared" ca="1" si="45"/>
        <v>0.69460557824714653</v>
      </c>
      <c r="Z85" s="5">
        <f t="shared" si="46"/>
        <v>0</v>
      </c>
      <c r="AA85" s="5">
        <f t="shared" si="47"/>
        <v>0</v>
      </c>
      <c r="AC85" s="39">
        <f t="shared" ca="1" si="48"/>
        <v>0</v>
      </c>
      <c r="AD85" s="39">
        <f t="shared" ca="1" si="49"/>
        <v>0</v>
      </c>
      <c r="AE85" s="39">
        <f t="shared" ca="1" si="50"/>
        <v>0</v>
      </c>
      <c r="AF85" s="39">
        <f t="shared" ca="1" si="51"/>
        <v>0</v>
      </c>
      <c r="AG85" s="39">
        <f t="shared" ca="1" si="52"/>
        <v>0</v>
      </c>
      <c r="AH85" s="39">
        <f t="shared" ca="1" si="53"/>
        <v>0</v>
      </c>
      <c r="AI85" s="39">
        <f t="shared" ca="1" si="54"/>
        <v>0</v>
      </c>
      <c r="AJ85" s="39">
        <f t="shared" ca="1" si="55"/>
        <v>0</v>
      </c>
      <c r="AK85" s="39">
        <f t="shared" ca="1" si="56"/>
        <v>0</v>
      </c>
      <c r="AL85" s="43"/>
      <c r="AM85" s="39">
        <f t="shared" ca="1" si="57"/>
        <v>0</v>
      </c>
      <c r="AN85" s="39">
        <f t="shared" ca="1" si="58"/>
        <v>0</v>
      </c>
      <c r="AO85" s="39">
        <f t="shared" ca="1" si="59"/>
        <v>0</v>
      </c>
      <c r="AP85" s="40">
        <f t="shared" ca="1" si="60"/>
        <v>0</v>
      </c>
      <c r="AR85" s="39">
        <f t="shared" ca="1" si="61"/>
        <v>0</v>
      </c>
      <c r="AS85" s="39">
        <f t="shared" ca="1" si="62"/>
        <v>0</v>
      </c>
      <c r="AT85" s="39">
        <f t="shared" ca="1" si="63"/>
        <v>0</v>
      </c>
      <c r="AU85" s="40">
        <f t="shared" ca="1" si="64"/>
        <v>0</v>
      </c>
      <c r="AV85" s="40"/>
      <c r="AW85" s="51">
        <f t="shared" ca="1" si="65"/>
        <v>0</v>
      </c>
      <c r="AY85" s="67"/>
    </row>
    <row r="86" spans="1:51">
      <c r="A86" s="88">
        <f t="shared" si="37"/>
        <v>39264</v>
      </c>
      <c r="B86" s="139">
        <f>Inputs!C81</f>
        <v>0</v>
      </c>
      <c r="C86" s="66"/>
      <c r="D86" s="82">
        <f t="shared" si="38"/>
        <v>0</v>
      </c>
      <c r="E86" s="35">
        <f t="shared" si="39"/>
        <v>0</v>
      </c>
      <c r="F86" s="35">
        <f t="shared" ca="1" si="40"/>
        <v>0</v>
      </c>
      <c r="G86" s="83">
        <f ca="1">VLOOKUP($A86,[1]!Table,MATCH(G$4,[1]!Curves,0))</f>
        <v>4.4889999999999999</v>
      </c>
      <c r="H86" s="142">
        <f ca="1">Inputs!G81</f>
        <v>4.4889999999999999</v>
      </c>
      <c r="I86" s="140">
        <f>Inputs!D81</f>
        <v>0</v>
      </c>
      <c r="J86" s="83">
        <f ca="1">VLOOKUP($A86,[1]!Table,MATCH(J$4,[1]!Curves,0))</f>
        <v>1.3000000000000001E-2</v>
      </c>
      <c r="K86" s="142">
        <f ca="1">Inputs!H81</f>
        <v>1.3000000000000001E-2</v>
      </c>
      <c r="L86" s="141">
        <f>Inputs!E81</f>
        <v>0</v>
      </c>
      <c r="M86" s="83">
        <f ca="1">VLOOKUP($A86,[1]!Table,MATCH(M$4,[1]!Curves,0))</f>
        <v>0.01</v>
      </c>
      <c r="N86" s="142">
        <f ca="1">Inputs!I81</f>
        <v>0.01</v>
      </c>
      <c r="O86" s="141">
        <f>Inputs!F81</f>
        <v>0</v>
      </c>
      <c r="P86" s="7"/>
      <c r="Q86" s="69">
        <f t="shared" ca="1" si="35"/>
        <v>4.5119999999999996</v>
      </c>
      <c r="R86" s="69">
        <f t="shared" ca="1" si="36"/>
        <v>4.5119999999999996</v>
      </c>
      <c r="S86" s="69">
        <f t="shared" si="41"/>
        <v>0</v>
      </c>
      <c r="T86" s="7"/>
      <c r="U86" s="5">
        <f t="shared" si="42"/>
        <v>31</v>
      </c>
      <c r="V86" s="44">
        <f t="shared" si="43"/>
        <v>39264</v>
      </c>
      <c r="W86" s="5">
        <f t="shared" ca="1" si="44"/>
        <v>2334</v>
      </c>
      <c r="X86" s="54">
        <f ca="1">VLOOKUP($A86,[1]!Table,MATCH(X$4,[1]!Curves,0))</f>
        <v>5.8686878180817005E-2</v>
      </c>
      <c r="Y86" s="46">
        <f t="shared" ca="1" si="45"/>
        <v>0.690996338255638</v>
      </c>
      <c r="Z86" s="5">
        <f t="shared" si="46"/>
        <v>0</v>
      </c>
      <c r="AA86" s="5">
        <f t="shared" si="47"/>
        <v>0</v>
      </c>
      <c r="AC86" s="39">
        <f t="shared" ca="1" si="48"/>
        <v>0</v>
      </c>
      <c r="AD86" s="39">
        <f t="shared" ca="1" si="49"/>
        <v>0</v>
      </c>
      <c r="AE86" s="39">
        <f t="shared" ca="1" si="50"/>
        <v>0</v>
      </c>
      <c r="AF86" s="39">
        <f t="shared" ca="1" si="51"/>
        <v>0</v>
      </c>
      <c r="AG86" s="39">
        <f t="shared" ca="1" si="52"/>
        <v>0</v>
      </c>
      <c r="AH86" s="39">
        <f t="shared" ca="1" si="53"/>
        <v>0</v>
      </c>
      <c r="AI86" s="39">
        <f t="shared" ca="1" si="54"/>
        <v>0</v>
      </c>
      <c r="AJ86" s="39">
        <f t="shared" ca="1" si="55"/>
        <v>0</v>
      </c>
      <c r="AK86" s="39">
        <f t="shared" ca="1" si="56"/>
        <v>0</v>
      </c>
      <c r="AL86" s="43"/>
      <c r="AM86" s="39">
        <f t="shared" ca="1" si="57"/>
        <v>0</v>
      </c>
      <c r="AN86" s="39">
        <f t="shared" ca="1" si="58"/>
        <v>0</v>
      </c>
      <c r="AO86" s="39">
        <f t="shared" ca="1" si="59"/>
        <v>0</v>
      </c>
      <c r="AP86" s="40">
        <f t="shared" ca="1" si="60"/>
        <v>0</v>
      </c>
      <c r="AR86" s="39">
        <f t="shared" ca="1" si="61"/>
        <v>0</v>
      </c>
      <c r="AS86" s="39">
        <f t="shared" ca="1" si="62"/>
        <v>0</v>
      </c>
      <c r="AT86" s="39">
        <f t="shared" ca="1" si="63"/>
        <v>0</v>
      </c>
      <c r="AU86" s="40">
        <f t="shared" ca="1" si="64"/>
        <v>0</v>
      </c>
      <c r="AV86" s="40"/>
      <c r="AW86" s="51">
        <f t="shared" ca="1" si="65"/>
        <v>0</v>
      </c>
      <c r="AY86" s="67"/>
    </row>
    <row r="87" spans="1:51">
      <c r="A87" s="88">
        <f t="shared" si="37"/>
        <v>39295</v>
      </c>
      <c r="B87" s="139">
        <f>Inputs!C82</f>
        <v>0</v>
      </c>
      <c r="C87" s="66"/>
      <c r="D87" s="82">
        <f t="shared" si="38"/>
        <v>0</v>
      </c>
      <c r="E87" s="35">
        <f t="shared" si="39"/>
        <v>0</v>
      </c>
      <c r="F87" s="35">
        <f t="shared" ca="1" si="40"/>
        <v>0</v>
      </c>
      <c r="G87" s="83">
        <f ca="1">VLOOKUP($A87,[1]!Table,MATCH(G$4,[1]!Curves,0))</f>
        <v>4.5129999999999999</v>
      </c>
      <c r="H87" s="142">
        <f ca="1">Inputs!G82</f>
        <v>4.5129999999999999</v>
      </c>
      <c r="I87" s="140">
        <f>Inputs!D82</f>
        <v>0</v>
      </c>
      <c r="J87" s="83">
        <f ca="1">VLOOKUP($A87,[1]!Table,MATCH(J$4,[1]!Curves,0))</f>
        <v>1.3000000000000001E-2</v>
      </c>
      <c r="K87" s="142">
        <f ca="1">Inputs!H82</f>
        <v>1.3000000000000001E-2</v>
      </c>
      <c r="L87" s="141">
        <f>Inputs!E82</f>
        <v>0</v>
      </c>
      <c r="M87" s="83">
        <f ca="1">VLOOKUP($A87,[1]!Table,MATCH(M$4,[1]!Curves,0))</f>
        <v>0.01</v>
      </c>
      <c r="N87" s="142">
        <f ca="1">Inputs!I82</f>
        <v>0.01</v>
      </c>
      <c r="O87" s="141">
        <f>Inputs!F82</f>
        <v>0</v>
      </c>
      <c r="P87" s="7"/>
      <c r="Q87" s="69">
        <f t="shared" ca="1" si="35"/>
        <v>4.5359999999999996</v>
      </c>
      <c r="R87" s="69">
        <f t="shared" ca="1" si="36"/>
        <v>4.5359999999999996</v>
      </c>
      <c r="S87" s="69">
        <f t="shared" si="41"/>
        <v>0</v>
      </c>
      <c r="T87" s="7"/>
      <c r="U87" s="5">
        <f t="shared" si="42"/>
        <v>31</v>
      </c>
      <c r="V87" s="44">
        <f t="shared" si="43"/>
        <v>39295</v>
      </c>
      <c r="W87" s="5">
        <f t="shared" ca="1" si="44"/>
        <v>2365</v>
      </c>
      <c r="X87" s="54">
        <f ca="1">VLOOKUP($A87,[1]!Table,MATCH(X$4,[1]!Curves,0))</f>
        <v>5.8764228929871001E-2</v>
      </c>
      <c r="Y87" s="46">
        <f t="shared" ca="1" si="45"/>
        <v>0.6872778780180786</v>
      </c>
      <c r="Z87" s="5">
        <f t="shared" si="46"/>
        <v>0</v>
      </c>
      <c r="AA87" s="5">
        <f t="shared" si="47"/>
        <v>0</v>
      </c>
      <c r="AC87" s="39">
        <f t="shared" ca="1" si="48"/>
        <v>0</v>
      </c>
      <c r="AD87" s="39">
        <f t="shared" ca="1" si="49"/>
        <v>0</v>
      </c>
      <c r="AE87" s="39">
        <f t="shared" ca="1" si="50"/>
        <v>0</v>
      </c>
      <c r="AF87" s="39">
        <f t="shared" ca="1" si="51"/>
        <v>0</v>
      </c>
      <c r="AG87" s="39">
        <f t="shared" ca="1" si="52"/>
        <v>0</v>
      </c>
      <c r="AH87" s="39">
        <f t="shared" ca="1" si="53"/>
        <v>0</v>
      </c>
      <c r="AI87" s="39">
        <f t="shared" ca="1" si="54"/>
        <v>0</v>
      </c>
      <c r="AJ87" s="39">
        <f t="shared" ca="1" si="55"/>
        <v>0</v>
      </c>
      <c r="AK87" s="39">
        <f t="shared" ca="1" si="56"/>
        <v>0</v>
      </c>
      <c r="AL87" s="43"/>
      <c r="AM87" s="39">
        <f t="shared" ca="1" si="57"/>
        <v>0</v>
      </c>
      <c r="AN87" s="39">
        <f t="shared" ca="1" si="58"/>
        <v>0</v>
      </c>
      <c r="AO87" s="39">
        <f t="shared" ca="1" si="59"/>
        <v>0</v>
      </c>
      <c r="AP87" s="40">
        <f t="shared" ca="1" si="60"/>
        <v>0</v>
      </c>
      <c r="AR87" s="39">
        <f t="shared" ca="1" si="61"/>
        <v>0</v>
      </c>
      <c r="AS87" s="39">
        <f t="shared" ca="1" si="62"/>
        <v>0</v>
      </c>
      <c r="AT87" s="39">
        <f t="shared" ca="1" si="63"/>
        <v>0</v>
      </c>
      <c r="AU87" s="40">
        <f t="shared" ca="1" si="64"/>
        <v>0</v>
      </c>
      <c r="AV87" s="40"/>
      <c r="AW87" s="51">
        <f t="shared" ca="1" si="65"/>
        <v>0</v>
      </c>
      <c r="AY87" s="67"/>
    </row>
    <row r="88" spans="1:51">
      <c r="A88" s="88">
        <f t="shared" si="37"/>
        <v>39326</v>
      </c>
      <c r="B88" s="139">
        <f>Inputs!C83</f>
        <v>0</v>
      </c>
      <c r="C88" s="66"/>
      <c r="D88" s="82">
        <f t="shared" si="38"/>
        <v>0</v>
      </c>
      <c r="E88" s="35">
        <f t="shared" si="39"/>
        <v>0</v>
      </c>
      <c r="F88" s="35">
        <f t="shared" ca="1" si="40"/>
        <v>0</v>
      </c>
      <c r="G88" s="83">
        <f ca="1">VLOOKUP($A88,[1]!Table,MATCH(G$4,[1]!Curves,0))</f>
        <v>4.5230000000000006</v>
      </c>
      <c r="H88" s="142">
        <f ca="1">Inputs!G83</f>
        <v>4.5230000000000006</v>
      </c>
      <c r="I88" s="140">
        <f>Inputs!D83</f>
        <v>0</v>
      </c>
      <c r="J88" s="83">
        <f ca="1">VLOOKUP($A88,[1]!Table,MATCH(J$4,[1]!Curves,0))</f>
        <v>1.3000000000000001E-2</v>
      </c>
      <c r="K88" s="142">
        <f ca="1">Inputs!H83</f>
        <v>1.3000000000000001E-2</v>
      </c>
      <c r="L88" s="141">
        <f>Inputs!E83</f>
        <v>0</v>
      </c>
      <c r="M88" s="83">
        <f ca="1">VLOOKUP($A88,[1]!Table,MATCH(M$4,[1]!Curves,0))</f>
        <v>0.01</v>
      </c>
      <c r="N88" s="142">
        <f ca="1">Inputs!I83</f>
        <v>0.01</v>
      </c>
      <c r="O88" s="141">
        <f>Inputs!F83</f>
        <v>0</v>
      </c>
      <c r="P88" s="7"/>
      <c r="Q88" s="69">
        <f t="shared" ca="1" si="35"/>
        <v>4.5460000000000003</v>
      </c>
      <c r="R88" s="69">
        <f t="shared" ca="1" si="36"/>
        <v>4.5460000000000003</v>
      </c>
      <c r="S88" s="69">
        <f t="shared" si="41"/>
        <v>0</v>
      </c>
      <c r="T88" s="7"/>
      <c r="U88" s="5">
        <f t="shared" si="42"/>
        <v>30</v>
      </c>
      <c r="V88" s="44">
        <f t="shared" si="43"/>
        <v>39326</v>
      </c>
      <c r="W88" s="5">
        <f t="shared" ca="1" si="44"/>
        <v>2396</v>
      </c>
      <c r="X88" s="54">
        <f ca="1">VLOOKUP($A88,[1]!Table,MATCH(X$4,[1]!Curves,0))</f>
        <v>5.8841579680914004E-2</v>
      </c>
      <c r="Y88" s="46">
        <f t="shared" ca="1" si="45"/>
        <v>0.6835707212479134</v>
      </c>
      <c r="Z88" s="5">
        <f t="shared" si="46"/>
        <v>0</v>
      </c>
      <c r="AA88" s="5">
        <f t="shared" si="47"/>
        <v>0</v>
      </c>
      <c r="AC88" s="39">
        <f t="shared" ca="1" si="48"/>
        <v>0</v>
      </c>
      <c r="AD88" s="39">
        <f t="shared" ca="1" si="49"/>
        <v>0</v>
      </c>
      <c r="AE88" s="39">
        <f t="shared" ca="1" si="50"/>
        <v>0</v>
      </c>
      <c r="AF88" s="39">
        <f t="shared" ca="1" si="51"/>
        <v>0</v>
      </c>
      <c r="AG88" s="39">
        <f t="shared" ca="1" si="52"/>
        <v>0</v>
      </c>
      <c r="AH88" s="39">
        <f t="shared" ca="1" si="53"/>
        <v>0</v>
      </c>
      <c r="AI88" s="39">
        <f t="shared" ca="1" si="54"/>
        <v>0</v>
      </c>
      <c r="AJ88" s="39">
        <f t="shared" ca="1" si="55"/>
        <v>0</v>
      </c>
      <c r="AK88" s="39">
        <f t="shared" ca="1" si="56"/>
        <v>0</v>
      </c>
      <c r="AL88" s="43"/>
      <c r="AM88" s="39">
        <f t="shared" ca="1" si="57"/>
        <v>0</v>
      </c>
      <c r="AN88" s="39">
        <f t="shared" ca="1" si="58"/>
        <v>0</v>
      </c>
      <c r="AO88" s="39">
        <f t="shared" ca="1" si="59"/>
        <v>0</v>
      </c>
      <c r="AP88" s="40">
        <f t="shared" ca="1" si="60"/>
        <v>0</v>
      </c>
      <c r="AR88" s="39">
        <f t="shared" ca="1" si="61"/>
        <v>0</v>
      </c>
      <c r="AS88" s="39">
        <f t="shared" ca="1" si="62"/>
        <v>0</v>
      </c>
      <c r="AT88" s="39">
        <f t="shared" ca="1" si="63"/>
        <v>0</v>
      </c>
      <c r="AU88" s="40">
        <f t="shared" ca="1" si="64"/>
        <v>0</v>
      </c>
      <c r="AV88" s="40"/>
      <c r="AW88" s="51">
        <f t="shared" ca="1" si="65"/>
        <v>0</v>
      </c>
      <c r="AY88" s="67"/>
    </row>
    <row r="89" spans="1:51">
      <c r="A89" s="88">
        <f t="shared" si="37"/>
        <v>39356</v>
      </c>
      <c r="B89" s="139">
        <f>Inputs!C84</f>
        <v>0</v>
      </c>
      <c r="C89" s="66"/>
      <c r="D89" s="82">
        <f t="shared" si="38"/>
        <v>0</v>
      </c>
      <c r="E89" s="35">
        <f t="shared" si="39"/>
        <v>0</v>
      </c>
      <c r="F89" s="35">
        <f t="shared" ca="1" si="40"/>
        <v>0</v>
      </c>
      <c r="G89" s="83">
        <f ca="1">VLOOKUP($A89,[1]!Table,MATCH(G$4,[1]!Curves,0))</f>
        <v>4.5529999999999999</v>
      </c>
      <c r="H89" s="142">
        <f ca="1">Inputs!G84</f>
        <v>4.5529999999999999</v>
      </c>
      <c r="I89" s="140">
        <f>Inputs!D84</f>
        <v>0</v>
      </c>
      <c r="J89" s="83">
        <f ca="1">VLOOKUP($A89,[1]!Table,MATCH(J$4,[1]!Curves,0))</f>
        <v>1.3000000000000001E-2</v>
      </c>
      <c r="K89" s="142">
        <f ca="1">Inputs!H84</f>
        <v>1.3000000000000001E-2</v>
      </c>
      <c r="L89" s="141">
        <f>Inputs!E84</f>
        <v>0</v>
      </c>
      <c r="M89" s="83">
        <f ca="1">VLOOKUP($A89,[1]!Table,MATCH(M$4,[1]!Curves,0))</f>
        <v>0.01</v>
      </c>
      <c r="N89" s="142">
        <f ca="1">Inputs!I84</f>
        <v>0.01</v>
      </c>
      <c r="O89" s="141">
        <f>Inputs!F84</f>
        <v>0</v>
      </c>
      <c r="P89" s="7"/>
      <c r="Q89" s="69">
        <f t="shared" ca="1" si="35"/>
        <v>4.5759999999999996</v>
      </c>
      <c r="R89" s="69">
        <f t="shared" ca="1" si="36"/>
        <v>4.5759999999999996</v>
      </c>
      <c r="S89" s="69">
        <f t="shared" si="41"/>
        <v>0</v>
      </c>
      <c r="T89" s="7"/>
      <c r="U89" s="5">
        <f t="shared" si="42"/>
        <v>31</v>
      </c>
      <c r="V89" s="44">
        <f t="shared" si="43"/>
        <v>39356</v>
      </c>
      <c r="W89" s="5">
        <f t="shared" ca="1" si="44"/>
        <v>2426</v>
      </c>
      <c r="X89" s="54">
        <f ca="1">VLOOKUP($A89,[1]!Table,MATCH(X$4,[1]!Curves,0))</f>
        <v>5.8916435248332996E-2</v>
      </c>
      <c r="Y89" s="46">
        <f t="shared" ca="1" si="45"/>
        <v>0.67999394433090432</v>
      </c>
      <c r="Z89" s="5">
        <f t="shared" si="46"/>
        <v>0</v>
      </c>
      <c r="AA89" s="5">
        <f t="shared" si="47"/>
        <v>0</v>
      </c>
      <c r="AC89" s="39">
        <f t="shared" ca="1" si="48"/>
        <v>0</v>
      </c>
      <c r="AD89" s="39">
        <f t="shared" ca="1" si="49"/>
        <v>0</v>
      </c>
      <c r="AE89" s="39">
        <f t="shared" ca="1" si="50"/>
        <v>0</v>
      </c>
      <c r="AF89" s="39">
        <f t="shared" ca="1" si="51"/>
        <v>0</v>
      </c>
      <c r="AG89" s="39">
        <f t="shared" ca="1" si="52"/>
        <v>0</v>
      </c>
      <c r="AH89" s="39">
        <f t="shared" ca="1" si="53"/>
        <v>0</v>
      </c>
      <c r="AI89" s="39">
        <f t="shared" ca="1" si="54"/>
        <v>0</v>
      </c>
      <c r="AJ89" s="39">
        <f t="shared" ca="1" si="55"/>
        <v>0</v>
      </c>
      <c r="AK89" s="39">
        <f t="shared" ca="1" si="56"/>
        <v>0</v>
      </c>
      <c r="AL89" s="43"/>
      <c r="AM89" s="39">
        <f t="shared" ca="1" si="57"/>
        <v>0</v>
      </c>
      <c r="AN89" s="39">
        <f t="shared" ca="1" si="58"/>
        <v>0</v>
      </c>
      <c r="AO89" s="39">
        <f t="shared" ca="1" si="59"/>
        <v>0</v>
      </c>
      <c r="AP89" s="40">
        <f t="shared" ca="1" si="60"/>
        <v>0</v>
      </c>
      <c r="AR89" s="39">
        <f t="shared" ca="1" si="61"/>
        <v>0</v>
      </c>
      <c r="AS89" s="39">
        <f t="shared" ca="1" si="62"/>
        <v>0</v>
      </c>
      <c r="AT89" s="39">
        <f t="shared" ca="1" si="63"/>
        <v>0</v>
      </c>
      <c r="AU89" s="40">
        <f t="shared" ca="1" si="64"/>
        <v>0</v>
      </c>
      <c r="AV89" s="40"/>
      <c r="AW89" s="51">
        <f t="shared" ca="1" si="65"/>
        <v>0</v>
      </c>
      <c r="AY89" s="67"/>
    </row>
    <row r="90" spans="1:51">
      <c r="A90" s="88">
        <f t="shared" si="37"/>
        <v>39387</v>
      </c>
      <c r="B90" s="139">
        <f>Inputs!C85</f>
        <v>0</v>
      </c>
      <c r="C90" s="66"/>
      <c r="D90" s="82">
        <f t="shared" si="38"/>
        <v>0</v>
      </c>
      <c r="E90" s="35">
        <f t="shared" si="39"/>
        <v>0</v>
      </c>
      <c r="F90" s="35">
        <f t="shared" ca="1" si="40"/>
        <v>0</v>
      </c>
      <c r="G90" s="83">
        <f ca="1">VLOOKUP($A90,[1]!Table,MATCH(G$4,[1]!Curves,0))</f>
        <v>4.6930000000000005</v>
      </c>
      <c r="H90" s="142">
        <f ca="1">Inputs!G85</f>
        <v>4.6930000000000005</v>
      </c>
      <c r="I90" s="140">
        <f>Inputs!D85</f>
        <v>0</v>
      </c>
      <c r="J90" s="83">
        <f ca="1">VLOOKUP($A90,[1]!Table,MATCH(J$4,[1]!Curves,0))</f>
        <v>2.2499999999999999E-2</v>
      </c>
      <c r="K90" s="142">
        <f ca="1">Inputs!H85</f>
        <v>2.2499999999999999E-2</v>
      </c>
      <c r="L90" s="141">
        <f>Inputs!E85</f>
        <v>0</v>
      </c>
      <c r="M90" s="83">
        <f ca="1">VLOOKUP($A90,[1]!Table,MATCH(M$4,[1]!Curves,0))</f>
        <v>1.4999999999999999E-2</v>
      </c>
      <c r="N90" s="142">
        <f ca="1">Inputs!I85</f>
        <v>1.4999999999999999E-2</v>
      </c>
      <c r="O90" s="141">
        <f>Inputs!F85</f>
        <v>0</v>
      </c>
      <c r="P90" s="7"/>
      <c r="Q90" s="69">
        <f t="shared" ref="Q90:Q153" ca="1" si="66">M90+J90+G90</f>
        <v>4.7305000000000001</v>
      </c>
      <c r="R90" s="69">
        <f t="shared" ref="R90:R153" ca="1" si="67">N90+K90+H90</f>
        <v>4.7305000000000001</v>
      </c>
      <c r="S90" s="69">
        <f t="shared" si="41"/>
        <v>0</v>
      </c>
      <c r="T90" s="7"/>
      <c r="U90" s="5">
        <f t="shared" si="42"/>
        <v>30</v>
      </c>
      <c r="V90" s="44">
        <f t="shared" si="43"/>
        <v>39387</v>
      </c>
      <c r="W90" s="5">
        <f t="shared" ca="1" si="44"/>
        <v>2457</v>
      </c>
      <c r="X90" s="54">
        <f ca="1">VLOOKUP($A90,[1]!Table,MATCH(X$4,[1]!Curves,0))</f>
        <v>5.8993786003291006E-2</v>
      </c>
      <c r="Y90" s="46">
        <f t="shared" ca="1" si="45"/>
        <v>0.67630912767459128</v>
      </c>
      <c r="Z90" s="5">
        <f t="shared" si="46"/>
        <v>0</v>
      </c>
      <c r="AA90" s="5">
        <f t="shared" si="47"/>
        <v>0</v>
      </c>
      <c r="AC90" s="39">
        <f t="shared" ca="1" si="48"/>
        <v>0</v>
      </c>
      <c r="AD90" s="39">
        <f t="shared" ca="1" si="49"/>
        <v>0</v>
      </c>
      <c r="AE90" s="39">
        <f t="shared" ca="1" si="50"/>
        <v>0</v>
      </c>
      <c r="AF90" s="39">
        <f t="shared" ca="1" si="51"/>
        <v>0</v>
      </c>
      <c r="AG90" s="39">
        <f t="shared" ca="1" si="52"/>
        <v>0</v>
      </c>
      <c r="AH90" s="39">
        <f t="shared" ca="1" si="53"/>
        <v>0</v>
      </c>
      <c r="AI90" s="39">
        <f t="shared" ca="1" si="54"/>
        <v>0</v>
      </c>
      <c r="AJ90" s="39">
        <f t="shared" ca="1" si="55"/>
        <v>0</v>
      </c>
      <c r="AK90" s="39">
        <f t="shared" ca="1" si="56"/>
        <v>0</v>
      </c>
      <c r="AL90" s="43"/>
      <c r="AM90" s="39">
        <f t="shared" ca="1" si="57"/>
        <v>0</v>
      </c>
      <c r="AN90" s="39">
        <f t="shared" ca="1" si="58"/>
        <v>0</v>
      </c>
      <c r="AO90" s="39">
        <f t="shared" ca="1" si="59"/>
        <v>0</v>
      </c>
      <c r="AP90" s="40">
        <f t="shared" ca="1" si="60"/>
        <v>0</v>
      </c>
      <c r="AR90" s="39">
        <f t="shared" ca="1" si="61"/>
        <v>0</v>
      </c>
      <c r="AS90" s="39">
        <f t="shared" ca="1" si="62"/>
        <v>0</v>
      </c>
      <c r="AT90" s="39">
        <f t="shared" ca="1" si="63"/>
        <v>0</v>
      </c>
      <c r="AU90" s="40">
        <f t="shared" ca="1" si="64"/>
        <v>0</v>
      </c>
      <c r="AV90" s="40"/>
      <c r="AW90" s="51">
        <f t="shared" ca="1" si="65"/>
        <v>0</v>
      </c>
      <c r="AY90" s="67"/>
    </row>
    <row r="91" spans="1:51">
      <c r="A91" s="88">
        <f t="shared" si="37"/>
        <v>39417</v>
      </c>
      <c r="B91" s="139">
        <f>Inputs!C86</f>
        <v>0</v>
      </c>
      <c r="C91" s="66"/>
      <c r="D91" s="82">
        <f t="shared" si="38"/>
        <v>0</v>
      </c>
      <c r="E91" s="35">
        <f t="shared" si="39"/>
        <v>0</v>
      </c>
      <c r="F91" s="35">
        <f t="shared" ca="1" si="40"/>
        <v>0</v>
      </c>
      <c r="G91" s="83">
        <f ca="1">VLOOKUP($A91,[1]!Table,MATCH(G$4,[1]!Curves,0))</f>
        <v>4.8330000000000002</v>
      </c>
      <c r="H91" s="142">
        <f ca="1">Inputs!G86</f>
        <v>4.8330000000000002</v>
      </c>
      <c r="I91" s="140">
        <f>Inputs!D86</f>
        <v>0</v>
      </c>
      <c r="J91" s="83">
        <f ca="1">VLOOKUP($A91,[1]!Table,MATCH(J$4,[1]!Curves,0))</f>
        <v>2.2499999999999999E-2</v>
      </c>
      <c r="K91" s="142">
        <f ca="1">Inputs!H86</f>
        <v>2.2499999999999999E-2</v>
      </c>
      <c r="L91" s="141">
        <f>Inputs!E86</f>
        <v>0</v>
      </c>
      <c r="M91" s="83">
        <f ca="1">VLOOKUP($A91,[1]!Table,MATCH(M$4,[1]!Curves,0))</f>
        <v>1.4999999999999999E-2</v>
      </c>
      <c r="N91" s="142">
        <f ca="1">Inputs!I86</f>
        <v>1.4999999999999999E-2</v>
      </c>
      <c r="O91" s="141">
        <f>Inputs!F86</f>
        <v>0</v>
      </c>
      <c r="P91" s="7"/>
      <c r="Q91" s="69">
        <f t="shared" ca="1" si="66"/>
        <v>4.8704999999999998</v>
      </c>
      <c r="R91" s="69">
        <f t="shared" ca="1" si="67"/>
        <v>4.8704999999999998</v>
      </c>
      <c r="S91" s="69">
        <f t="shared" si="41"/>
        <v>0</v>
      </c>
      <c r="T91" s="7"/>
      <c r="U91" s="5">
        <f t="shared" si="42"/>
        <v>31</v>
      </c>
      <c r="V91" s="44">
        <f t="shared" si="43"/>
        <v>39417</v>
      </c>
      <c r="W91" s="5">
        <f t="shared" ca="1" si="44"/>
        <v>2487</v>
      </c>
      <c r="X91" s="54">
        <f ca="1">VLOOKUP($A91,[1]!Table,MATCH(X$4,[1]!Curves,0))</f>
        <v>5.9068641574497996E-2</v>
      </c>
      <c r="Y91" s="46">
        <f t="shared" ca="1" si="45"/>
        <v>0.67275403164178582</v>
      </c>
      <c r="Z91" s="5">
        <f t="shared" si="46"/>
        <v>0</v>
      </c>
      <c r="AA91" s="5">
        <f t="shared" si="47"/>
        <v>0</v>
      </c>
      <c r="AC91" s="39">
        <f t="shared" ca="1" si="48"/>
        <v>0</v>
      </c>
      <c r="AD91" s="39">
        <f t="shared" ca="1" si="49"/>
        <v>0</v>
      </c>
      <c r="AE91" s="39">
        <f t="shared" ca="1" si="50"/>
        <v>0</v>
      </c>
      <c r="AF91" s="39">
        <f t="shared" ca="1" si="51"/>
        <v>0</v>
      </c>
      <c r="AG91" s="39">
        <f t="shared" ca="1" si="52"/>
        <v>0</v>
      </c>
      <c r="AH91" s="39">
        <f t="shared" ca="1" si="53"/>
        <v>0</v>
      </c>
      <c r="AI91" s="39">
        <f t="shared" ca="1" si="54"/>
        <v>0</v>
      </c>
      <c r="AJ91" s="39">
        <f t="shared" ca="1" si="55"/>
        <v>0</v>
      </c>
      <c r="AK91" s="39">
        <f t="shared" ca="1" si="56"/>
        <v>0</v>
      </c>
      <c r="AL91" s="43"/>
      <c r="AM91" s="39">
        <f t="shared" ca="1" si="57"/>
        <v>0</v>
      </c>
      <c r="AN91" s="39">
        <f t="shared" ca="1" si="58"/>
        <v>0</v>
      </c>
      <c r="AO91" s="39">
        <f t="shared" ca="1" si="59"/>
        <v>0</v>
      </c>
      <c r="AP91" s="40">
        <f t="shared" ca="1" si="60"/>
        <v>0</v>
      </c>
      <c r="AR91" s="39">
        <f t="shared" ca="1" si="61"/>
        <v>0</v>
      </c>
      <c r="AS91" s="39">
        <f t="shared" ca="1" si="62"/>
        <v>0</v>
      </c>
      <c r="AT91" s="39">
        <f t="shared" ca="1" si="63"/>
        <v>0</v>
      </c>
      <c r="AU91" s="40">
        <f t="shared" ca="1" si="64"/>
        <v>0</v>
      </c>
      <c r="AV91" s="40"/>
      <c r="AW91" s="51">
        <f t="shared" ca="1" si="65"/>
        <v>0</v>
      </c>
      <c r="AY91" s="67"/>
    </row>
    <row r="92" spans="1:51">
      <c r="A92" s="88">
        <f t="shared" si="37"/>
        <v>39448</v>
      </c>
      <c r="B92" s="139">
        <f>Inputs!C87</f>
        <v>0</v>
      </c>
      <c r="C92" s="66"/>
      <c r="D92" s="82">
        <f t="shared" si="38"/>
        <v>0</v>
      </c>
      <c r="E92" s="35">
        <f t="shared" si="39"/>
        <v>0</v>
      </c>
      <c r="F92" s="35">
        <f t="shared" ca="1" si="40"/>
        <v>0</v>
      </c>
      <c r="G92" s="83">
        <f ca="1">VLOOKUP($A92,[1]!Table,MATCH(G$4,[1]!Curves,0))</f>
        <v>4.8980000000000006</v>
      </c>
      <c r="H92" s="142">
        <f ca="1">Inputs!G87</f>
        <v>4.8980000000000006</v>
      </c>
      <c r="I92" s="140">
        <f>Inputs!D87</f>
        <v>0</v>
      </c>
      <c r="J92" s="83">
        <f ca="1">VLOOKUP($A92,[1]!Table,MATCH(J$4,[1]!Curves,0))</f>
        <v>2.2499999999999999E-2</v>
      </c>
      <c r="K92" s="142">
        <f ca="1">Inputs!H87</f>
        <v>2.2499999999999999E-2</v>
      </c>
      <c r="L92" s="141">
        <f>Inputs!E87</f>
        <v>0</v>
      </c>
      <c r="M92" s="83">
        <f ca="1">VLOOKUP($A92,[1]!Table,MATCH(M$4,[1]!Curves,0))</f>
        <v>1.4999999999999999E-2</v>
      </c>
      <c r="N92" s="142">
        <f ca="1">Inputs!I87</f>
        <v>1.4999999999999999E-2</v>
      </c>
      <c r="O92" s="141">
        <f>Inputs!F87</f>
        <v>0</v>
      </c>
      <c r="P92" s="7"/>
      <c r="Q92" s="69">
        <f t="shared" ca="1" si="66"/>
        <v>4.9355000000000002</v>
      </c>
      <c r="R92" s="69">
        <f t="shared" ca="1" si="67"/>
        <v>4.9355000000000002</v>
      </c>
      <c r="S92" s="69">
        <f t="shared" si="41"/>
        <v>0</v>
      </c>
      <c r="T92" s="7"/>
      <c r="U92" s="5">
        <f t="shared" si="42"/>
        <v>31</v>
      </c>
      <c r="V92" s="44">
        <f t="shared" si="43"/>
        <v>39448</v>
      </c>
      <c r="W92" s="5">
        <f t="shared" ca="1" si="44"/>
        <v>2518</v>
      </c>
      <c r="X92" s="54">
        <f ca="1">VLOOKUP($A92,[1]!Table,MATCH(X$4,[1]!Curves,0))</f>
        <v>5.9145992333369E-2</v>
      </c>
      <c r="Y92" s="46">
        <f t="shared" ca="1" si="45"/>
        <v>0.66909168084601645</v>
      </c>
      <c r="Z92" s="5">
        <f t="shared" si="46"/>
        <v>0</v>
      </c>
      <c r="AA92" s="5">
        <f t="shared" si="47"/>
        <v>0</v>
      </c>
      <c r="AC92" s="39">
        <f t="shared" ca="1" si="48"/>
        <v>0</v>
      </c>
      <c r="AD92" s="39">
        <f t="shared" ca="1" si="49"/>
        <v>0</v>
      </c>
      <c r="AE92" s="39">
        <f t="shared" ca="1" si="50"/>
        <v>0</v>
      </c>
      <c r="AF92" s="39">
        <f t="shared" ca="1" si="51"/>
        <v>0</v>
      </c>
      <c r="AG92" s="39">
        <f t="shared" ca="1" si="52"/>
        <v>0</v>
      </c>
      <c r="AH92" s="39">
        <f t="shared" ca="1" si="53"/>
        <v>0</v>
      </c>
      <c r="AI92" s="39">
        <f t="shared" ca="1" si="54"/>
        <v>0</v>
      </c>
      <c r="AJ92" s="39">
        <f t="shared" ca="1" si="55"/>
        <v>0</v>
      </c>
      <c r="AK92" s="39">
        <f t="shared" ca="1" si="56"/>
        <v>0</v>
      </c>
      <c r="AL92" s="43"/>
      <c r="AM92" s="39">
        <f t="shared" ca="1" si="57"/>
        <v>0</v>
      </c>
      <c r="AN92" s="39">
        <f t="shared" ca="1" si="58"/>
        <v>0</v>
      </c>
      <c r="AO92" s="39">
        <f t="shared" ca="1" si="59"/>
        <v>0</v>
      </c>
      <c r="AP92" s="40">
        <f t="shared" ca="1" si="60"/>
        <v>0</v>
      </c>
      <c r="AR92" s="39">
        <f t="shared" ca="1" si="61"/>
        <v>0</v>
      </c>
      <c r="AS92" s="39">
        <f t="shared" ca="1" si="62"/>
        <v>0</v>
      </c>
      <c r="AT92" s="39">
        <f t="shared" ca="1" si="63"/>
        <v>0</v>
      </c>
      <c r="AU92" s="40">
        <f t="shared" ca="1" si="64"/>
        <v>0</v>
      </c>
      <c r="AV92" s="40"/>
      <c r="AW92" s="51">
        <f t="shared" ca="1" si="65"/>
        <v>0</v>
      </c>
      <c r="AY92" s="67"/>
    </row>
    <row r="93" spans="1:51">
      <c r="A93" s="88">
        <f t="shared" si="37"/>
        <v>39479</v>
      </c>
      <c r="B93" s="139">
        <f>Inputs!C88</f>
        <v>0</v>
      </c>
      <c r="C93" s="66"/>
      <c r="D93" s="82">
        <f t="shared" si="38"/>
        <v>0</v>
      </c>
      <c r="E93" s="35">
        <f t="shared" si="39"/>
        <v>0</v>
      </c>
      <c r="F93" s="35">
        <f t="shared" ca="1" si="40"/>
        <v>0</v>
      </c>
      <c r="G93" s="83">
        <f ca="1">VLOOKUP($A93,[1]!Table,MATCH(G$4,[1]!Curves,0))</f>
        <v>4.7780000000000005</v>
      </c>
      <c r="H93" s="142">
        <f ca="1">Inputs!G88</f>
        <v>4.7780000000000005</v>
      </c>
      <c r="I93" s="140">
        <f>Inputs!D88</f>
        <v>0</v>
      </c>
      <c r="J93" s="83">
        <f ca="1">VLOOKUP($A93,[1]!Table,MATCH(J$4,[1]!Curves,0))</f>
        <v>2.2499999999999999E-2</v>
      </c>
      <c r="K93" s="142">
        <f ca="1">Inputs!H88</f>
        <v>2.2499999999999999E-2</v>
      </c>
      <c r="L93" s="141">
        <f>Inputs!E88</f>
        <v>0</v>
      </c>
      <c r="M93" s="83">
        <f ca="1">VLOOKUP($A93,[1]!Table,MATCH(M$4,[1]!Curves,0))</f>
        <v>1.4999999999999999E-2</v>
      </c>
      <c r="N93" s="142">
        <f ca="1">Inputs!I88</f>
        <v>1.4999999999999999E-2</v>
      </c>
      <c r="O93" s="141">
        <f>Inputs!F88</f>
        <v>0</v>
      </c>
      <c r="P93" s="7"/>
      <c r="Q93" s="69">
        <f t="shared" ca="1" si="66"/>
        <v>4.8155000000000001</v>
      </c>
      <c r="R93" s="69">
        <f t="shared" ca="1" si="67"/>
        <v>4.8155000000000001</v>
      </c>
      <c r="S93" s="69">
        <f t="shared" si="41"/>
        <v>0</v>
      </c>
      <c r="T93" s="7"/>
      <c r="U93" s="5">
        <f t="shared" si="42"/>
        <v>29</v>
      </c>
      <c r="V93" s="44">
        <f t="shared" si="43"/>
        <v>39479</v>
      </c>
      <c r="W93" s="5">
        <f t="shared" ca="1" si="44"/>
        <v>2549</v>
      </c>
      <c r="X93" s="54">
        <f ca="1">VLOOKUP($A93,[1]!Table,MATCH(X$4,[1]!Curves,0))</f>
        <v>5.9223343094228997E-2</v>
      </c>
      <c r="Y93" s="46">
        <f t="shared" ca="1" si="45"/>
        <v>0.66544079380795351</v>
      </c>
      <c r="Z93" s="5">
        <f t="shared" si="46"/>
        <v>0</v>
      </c>
      <c r="AA93" s="5">
        <f t="shared" si="47"/>
        <v>0</v>
      </c>
      <c r="AC93" s="39">
        <f t="shared" ca="1" si="48"/>
        <v>0</v>
      </c>
      <c r="AD93" s="39">
        <f t="shared" ca="1" si="49"/>
        <v>0</v>
      </c>
      <c r="AE93" s="39">
        <f t="shared" ca="1" si="50"/>
        <v>0</v>
      </c>
      <c r="AF93" s="39">
        <f t="shared" ca="1" si="51"/>
        <v>0</v>
      </c>
      <c r="AG93" s="39">
        <f t="shared" ca="1" si="52"/>
        <v>0</v>
      </c>
      <c r="AH93" s="39">
        <f t="shared" ca="1" si="53"/>
        <v>0</v>
      </c>
      <c r="AI93" s="39">
        <f t="shared" ca="1" si="54"/>
        <v>0</v>
      </c>
      <c r="AJ93" s="39">
        <f t="shared" ca="1" si="55"/>
        <v>0</v>
      </c>
      <c r="AK93" s="39">
        <f t="shared" ca="1" si="56"/>
        <v>0</v>
      </c>
      <c r="AL93" s="43"/>
      <c r="AM93" s="39">
        <f t="shared" ca="1" si="57"/>
        <v>0</v>
      </c>
      <c r="AN93" s="39">
        <f t="shared" ca="1" si="58"/>
        <v>0</v>
      </c>
      <c r="AO93" s="39">
        <f t="shared" ca="1" si="59"/>
        <v>0</v>
      </c>
      <c r="AP93" s="40">
        <f t="shared" ca="1" si="60"/>
        <v>0</v>
      </c>
      <c r="AR93" s="39">
        <f t="shared" ca="1" si="61"/>
        <v>0</v>
      </c>
      <c r="AS93" s="39">
        <f t="shared" ca="1" si="62"/>
        <v>0</v>
      </c>
      <c r="AT93" s="39">
        <f t="shared" ca="1" si="63"/>
        <v>0</v>
      </c>
      <c r="AU93" s="40">
        <f t="shared" ca="1" si="64"/>
        <v>0</v>
      </c>
      <c r="AV93" s="40"/>
      <c r="AW93" s="51">
        <f t="shared" ca="1" si="65"/>
        <v>0</v>
      </c>
      <c r="AY93" s="67"/>
    </row>
    <row r="94" spans="1:51">
      <c r="A94" s="88">
        <f t="shared" si="37"/>
        <v>39508</v>
      </c>
      <c r="B94" s="139">
        <f>Inputs!C89</f>
        <v>0</v>
      </c>
      <c r="C94" s="66"/>
      <c r="D94" s="82">
        <f t="shared" si="38"/>
        <v>0</v>
      </c>
      <c r="E94" s="35">
        <f t="shared" si="39"/>
        <v>0</v>
      </c>
      <c r="F94" s="35">
        <f t="shared" ca="1" si="40"/>
        <v>0</v>
      </c>
      <c r="G94" s="83">
        <f ca="1">VLOOKUP($A94,[1]!Table,MATCH(G$4,[1]!Curves,0))</f>
        <v>4.6530000000000005</v>
      </c>
      <c r="H94" s="142">
        <f ca="1">Inputs!G89</f>
        <v>4.6530000000000005</v>
      </c>
      <c r="I94" s="140">
        <f>Inputs!D89</f>
        <v>0</v>
      </c>
      <c r="J94" s="83">
        <f ca="1">VLOOKUP($A94,[1]!Table,MATCH(J$4,[1]!Curves,0))</f>
        <v>2.2499999999999999E-2</v>
      </c>
      <c r="K94" s="142">
        <f ca="1">Inputs!H89</f>
        <v>2.2499999999999999E-2</v>
      </c>
      <c r="L94" s="141">
        <f>Inputs!E89</f>
        <v>0</v>
      </c>
      <c r="M94" s="83">
        <f ca="1">VLOOKUP($A94,[1]!Table,MATCH(M$4,[1]!Curves,0))</f>
        <v>1.4999999999999999E-2</v>
      </c>
      <c r="N94" s="142">
        <f ca="1">Inputs!I89</f>
        <v>1.4999999999999999E-2</v>
      </c>
      <c r="O94" s="141">
        <f>Inputs!F89</f>
        <v>0</v>
      </c>
      <c r="P94" s="7"/>
      <c r="Q94" s="69">
        <f t="shared" ca="1" si="66"/>
        <v>4.6905000000000001</v>
      </c>
      <c r="R94" s="69">
        <f t="shared" ca="1" si="67"/>
        <v>4.6905000000000001</v>
      </c>
      <c r="S94" s="69">
        <f t="shared" si="41"/>
        <v>0</v>
      </c>
      <c r="T94" s="7"/>
      <c r="U94" s="5">
        <f t="shared" si="42"/>
        <v>31</v>
      </c>
      <c r="V94" s="44">
        <f t="shared" si="43"/>
        <v>39508</v>
      </c>
      <c r="W94" s="5">
        <f t="shared" ca="1" si="44"/>
        <v>2578</v>
      </c>
      <c r="X94" s="54">
        <f ca="1">VLOOKUP($A94,[1]!Table,MATCH(X$4,[1]!Curves,0))</f>
        <v>5.9278736741753005E-2</v>
      </c>
      <c r="Y94" s="46">
        <f t="shared" ca="1" si="45"/>
        <v>0.66211285684233234</v>
      </c>
      <c r="Z94" s="5">
        <f t="shared" si="46"/>
        <v>0</v>
      </c>
      <c r="AA94" s="5">
        <f t="shared" si="47"/>
        <v>0</v>
      </c>
      <c r="AC94" s="39">
        <f t="shared" ca="1" si="48"/>
        <v>0</v>
      </c>
      <c r="AD94" s="39">
        <f t="shared" ca="1" si="49"/>
        <v>0</v>
      </c>
      <c r="AE94" s="39">
        <f t="shared" ca="1" si="50"/>
        <v>0</v>
      </c>
      <c r="AF94" s="39">
        <f t="shared" ca="1" si="51"/>
        <v>0</v>
      </c>
      <c r="AG94" s="39">
        <f t="shared" ca="1" si="52"/>
        <v>0</v>
      </c>
      <c r="AH94" s="39">
        <f t="shared" ca="1" si="53"/>
        <v>0</v>
      </c>
      <c r="AI94" s="39">
        <f t="shared" ca="1" si="54"/>
        <v>0</v>
      </c>
      <c r="AJ94" s="39">
        <f t="shared" ca="1" si="55"/>
        <v>0</v>
      </c>
      <c r="AK94" s="39">
        <f t="shared" ca="1" si="56"/>
        <v>0</v>
      </c>
      <c r="AL94" s="43"/>
      <c r="AM94" s="39">
        <f t="shared" ca="1" si="57"/>
        <v>0</v>
      </c>
      <c r="AN94" s="39">
        <f t="shared" ca="1" si="58"/>
        <v>0</v>
      </c>
      <c r="AO94" s="39">
        <f t="shared" ca="1" si="59"/>
        <v>0</v>
      </c>
      <c r="AP94" s="40">
        <f t="shared" ca="1" si="60"/>
        <v>0</v>
      </c>
      <c r="AR94" s="39">
        <f t="shared" ca="1" si="61"/>
        <v>0</v>
      </c>
      <c r="AS94" s="39">
        <f t="shared" ca="1" si="62"/>
        <v>0</v>
      </c>
      <c r="AT94" s="39">
        <f t="shared" ca="1" si="63"/>
        <v>0</v>
      </c>
      <c r="AU94" s="40">
        <f t="shared" ca="1" si="64"/>
        <v>0</v>
      </c>
      <c r="AV94" s="40"/>
      <c r="AW94" s="51">
        <f t="shared" ca="1" si="65"/>
        <v>0</v>
      </c>
      <c r="AY94" s="67"/>
    </row>
    <row r="95" spans="1:51">
      <c r="A95" s="88">
        <f t="shared" si="37"/>
        <v>39539</v>
      </c>
      <c r="B95" s="139">
        <f>Inputs!C90</f>
        <v>0</v>
      </c>
      <c r="C95" s="66"/>
      <c r="D95" s="82">
        <f t="shared" si="38"/>
        <v>0</v>
      </c>
      <c r="E95" s="35">
        <f t="shared" si="39"/>
        <v>0</v>
      </c>
      <c r="F95" s="35">
        <f t="shared" ca="1" si="40"/>
        <v>0</v>
      </c>
      <c r="G95" s="83">
        <f ca="1">VLOOKUP($A95,[1]!Table,MATCH(G$4,[1]!Curves,0))</f>
        <v>4.5230000000000006</v>
      </c>
      <c r="H95" s="142">
        <f ca="1">Inputs!G90</f>
        <v>4.5230000000000006</v>
      </c>
      <c r="I95" s="140">
        <f>Inputs!D90</f>
        <v>0</v>
      </c>
      <c r="J95" s="83">
        <f ca="1">VLOOKUP($A95,[1]!Table,MATCH(J$4,[1]!Curves,0))</f>
        <v>1.3000000000000001E-2</v>
      </c>
      <c r="K95" s="142">
        <f ca="1">Inputs!H90</f>
        <v>1.3000000000000001E-2</v>
      </c>
      <c r="L95" s="141">
        <f>Inputs!E90</f>
        <v>0</v>
      </c>
      <c r="M95" s="83">
        <f ca="1">VLOOKUP($A95,[1]!Table,MATCH(M$4,[1]!Curves,0))</f>
        <v>0.01</v>
      </c>
      <c r="N95" s="142">
        <f ca="1">Inputs!I90</f>
        <v>0.01</v>
      </c>
      <c r="O95" s="141">
        <f>Inputs!F90</f>
        <v>0</v>
      </c>
      <c r="P95" s="7"/>
      <c r="Q95" s="69">
        <f t="shared" ca="1" si="66"/>
        <v>4.5460000000000003</v>
      </c>
      <c r="R95" s="69">
        <f t="shared" ca="1" si="67"/>
        <v>4.5460000000000003</v>
      </c>
      <c r="S95" s="69">
        <f t="shared" si="41"/>
        <v>0</v>
      </c>
      <c r="T95" s="7"/>
      <c r="U95" s="5">
        <f t="shared" si="42"/>
        <v>30</v>
      </c>
      <c r="V95" s="44">
        <f t="shared" si="43"/>
        <v>39539</v>
      </c>
      <c r="W95" s="5">
        <f t="shared" ca="1" si="44"/>
        <v>2609</v>
      </c>
      <c r="X95" s="54">
        <f ca="1">VLOOKUP($A95,[1]!Table,MATCH(X$4,[1]!Curves,0))</f>
        <v>5.9326867002862001E-2</v>
      </c>
      <c r="Y95" s="46">
        <f t="shared" ca="1" si="45"/>
        <v>0.65861823456069235</v>
      </c>
      <c r="Z95" s="5">
        <f t="shared" si="46"/>
        <v>0</v>
      </c>
      <c r="AA95" s="5">
        <f t="shared" si="47"/>
        <v>0</v>
      </c>
      <c r="AC95" s="39">
        <f t="shared" ca="1" si="48"/>
        <v>0</v>
      </c>
      <c r="AD95" s="39">
        <f t="shared" ca="1" si="49"/>
        <v>0</v>
      </c>
      <c r="AE95" s="39">
        <f t="shared" ca="1" si="50"/>
        <v>0</v>
      </c>
      <c r="AF95" s="39">
        <f t="shared" ca="1" si="51"/>
        <v>0</v>
      </c>
      <c r="AG95" s="39">
        <f t="shared" ca="1" si="52"/>
        <v>0</v>
      </c>
      <c r="AH95" s="39">
        <f t="shared" ca="1" si="53"/>
        <v>0</v>
      </c>
      <c r="AI95" s="39">
        <f t="shared" ca="1" si="54"/>
        <v>0</v>
      </c>
      <c r="AJ95" s="39">
        <f t="shared" ca="1" si="55"/>
        <v>0</v>
      </c>
      <c r="AK95" s="39">
        <f t="shared" ca="1" si="56"/>
        <v>0</v>
      </c>
      <c r="AL95" s="43"/>
      <c r="AM95" s="39">
        <f t="shared" ca="1" si="57"/>
        <v>0</v>
      </c>
      <c r="AN95" s="39">
        <f t="shared" ca="1" si="58"/>
        <v>0</v>
      </c>
      <c r="AO95" s="39">
        <f t="shared" ca="1" si="59"/>
        <v>0</v>
      </c>
      <c r="AP95" s="40">
        <f t="shared" ca="1" si="60"/>
        <v>0</v>
      </c>
      <c r="AR95" s="39">
        <f t="shared" ca="1" si="61"/>
        <v>0</v>
      </c>
      <c r="AS95" s="39">
        <f t="shared" ca="1" si="62"/>
        <v>0</v>
      </c>
      <c r="AT95" s="39">
        <f t="shared" ca="1" si="63"/>
        <v>0</v>
      </c>
      <c r="AU95" s="40">
        <f t="shared" ca="1" si="64"/>
        <v>0</v>
      </c>
      <c r="AV95" s="40"/>
      <c r="AW95" s="51">
        <f t="shared" ca="1" si="65"/>
        <v>0</v>
      </c>
      <c r="AY95" s="67"/>
    </row>
    <row r="96" spans="1:51">
      <c r="A96" s="88">
        <f t="shared" si="37"/>
        <v>39569</v>
      </c>
      <c r="B96" s="139">
        <f>Inputs!C91</f>
        <v>0</v>
      </c>
      <c r="C96" s="66"/>
      <c r="D96" s="82">
        <f t="shared" si="38"/>
        <v>0</v>
      </c>
      <c r="E96" s="35">
        <f t="shared" si="39"/>
        <v>0</v>
      </c>
      <c r="F96" s="35">
        <f t="shared" ca="1" si="40"/>
        <v>0</v>
      </c>
      <c r="G96" s="83">
        <f ca="1">VLOOKUP($A96,[1]!Table,MATCH(G$4,[1]!Curves,0))</f>
        <v>4.5129999999999999</v>
      </c>
      <c r="H96" s="142">
        <f ca="1">Inputs!G91</f>
        <v>4.5129999999999999</v>
      </c>
      <c r="I96" s="140">
        <f>Inputs!D91</f>
        <v>0</v>
      </c>
      <c r="J96" s="83">
        <f ca="1">VLOOKUP($A96,[1]!Table,MATCH(J$4,[1]!Curves,0))</f>
        <v>1.3000000000000001E-2</v>
      </c>
      <c r="K96" s="142">
        <f ca="1">Inputs!H91</f>
        <v>1.3000000000000001E-2</v>
      </c>
      <c r="L96" s="141">
        <f>Inputs!E91</f>
        <v>0</v>
      </c>
      <c r="M96" s="83">
        <f ca="1">VLOOKUP($A96,[1]!Table,MATCH(M$4,[1]!Curves,0))</f>
        <v>0.01</v>
      </c>
      <c r="N96" s="142">
        <f ca="1">Inputs!I91</f>
        <v>0.01</v>
      </c>
      <c r="O96" s="141">
        <f>Inputs!F91</f>
        <v>0</v>
      </c>
      <c r="P96" s="7"/>
      <c r="Q96" s="69">
        <f t="shared" ca="1" si="66"/>
        <v>4.5359999999999996</v>
      </c>
      <c r="R96" s="69">
        <f t="shared" ca="1" si="67"/>
        <v>4.5359999999999996</v>
      </c>
      <c r="S96" s="69">
        <f t="shared" si="41"/>
        <v>0</v>
      </c>
      <c r="T96" s="7"/>
      <c r="U96" s="5">
        <f t="shared" si="42"/>
        <v>31</v>
      </c>
      <c r="V96" s="44">
        <f t="shared" si="43"/>
        <v>39569</v>
      </c>
      <c r="W96" s="5">
        <f t="shared" ca="1" si="44"/>
        <v>2639</v>
      </c>
      <c r="X96" s="54">
        <f ca="1">VLOOKUP($A96,[1]!Table,MATCH(X$4,[1]!Curves,0))</f>
        <v>5.9373444675636003E-2</v>
      </c>
      <c r="Y96" s="46">
        <f t="shared" ca="1" si="45"/>
        <v>0.65524895929232574</v>
      </c>
      <c r="Z96" s="5">
        <f t="shared" si="46"/>
        <v>0</v>
      </c>
      <c r="AA96" s="5">
        <f t="shared" si="47"/>
        <v>0</v>
      </c>
      <c r="AC96" s="39">
        <f t="shared" ca="1" si="48"/>
        <v>0</v>
      </c>
      <c r="AD96" s="39">
        <f t="shared" ca="1" si="49"/>
        <v>0</v>
      </c>
      <c r="AE96" s="39">
        <f t="shared" ca="1" si="50"/>
        <v>0</v>
      </c>
      <c r="AF96" s="39">
        <f t="shared" ca="1" si="51"/>
        <v>0</v>
      </c>
      <c r="AG96" s="39">
        <f t="shared" ca="1" si="52"/>
        <v>0</v>
      </c>
      <c r="AH96" s="39">
        <f t="shared" ca="1" si="53"/>
        <v>0</v>
      </c>
      <c r="AI96" s="39">
        <f t="shared" ca="1" si="54"/>
        <v>0</v>
      </c>
      <c r="AJ96" s="39">
        <f t="shared" ca="1" si="55"/>
        <v>0</v>
      </c>
      <c r="AK96" s="39">
        <f t="shared" ca="1" si="56"/>
        <v>0</v>
      </c>
      <c r="AL96" s="43"/>
      <c r="AM96" s="39">
        <f t="shared" ca="1" si="57"/>
        <v>0</v>
      </c>
      <c r="AN96" s="39">
        <f t="shared" ca="1" si="58"/>
        <v>0</v>
      </c>
      <c r="AO96" s="39">
        <f t="shared" ca="1" si="59"/>
        <v>0</v>
      </c>
      <c r="AP96" s="40">
        <f t="shared" ca="1" si="60"/>
        <v>0</v>
      </c>
      <c r="AR96" s="39">
        <f t="shared" ca="1" si="61"/>
        <v>0</v>
      </c>
      <c r="AS96" s="39">
        <f t="shared" ca="1" si="62"/>
        <v>0</v>
      </c>
      <c r="AT96" s="39">
        <f t="shared" ca="1" si="63"/>
        <v>0</v>
      </c>
      <c r="AU96" s="40">
        <f t="shared" ca="1" si="64"/>
        <v>0</v>
      </c>
      <c r="AV96" s="40"/>
      <c r="AW96" s="51">
        <f t="shared" ca="1" si="65"/>
        <v>0</v>
      </c>
      <c r="AY96" s="67"/>
    </row>
    <row r="97" spans="1:51">
      <c r="A97" s="88">
        <f t="shared" si="37"/>
        <v>39600</v>
      </c>
      <c r="B97" s="139">
        <f>Inputs!C92</f>
        <v>0</v>
      </c>
      <c r="C97" s="66"/>
      <c r="D97" s="82">
        <f t="shared" si="38"/>
        <v>0</v>
      </c>
      <c r="E97" s="35">
        <f t="shared" si="39"/>
        <v>0</v>
      </c>
      <c r="F97" s="35">
        <f t="shared" ca="1" si="40"/>
        <v>0</v>
      </c>
      <c r="G97" s="83">
        <f ca="1">VLOOKUP($A97,[1]!Table,MATCH(G$4,[1]!Curves,0))</f>
        <v>4.5330000000000004</v>
      </c>
      <c r="H97" s="142">
        <f ca="1">Inputs!G92</f>
        <v>4.5330000000000004</v>
      </c>
      <c r="I97" s="140">
        <f>Inputs!D92</f>
        <v>0</v>
      </c>
      <c r="J97" s="83">
        <f ca="1">VLOOKUP($A97,[1]!Table,MATCH(J$4,[1]!Curves,0))</f>
        <v>1.3000000000000001E-2</v>
      </c>
      <c r="K97" s="142">
        <f ca="1">Inputs!H92</f>
        <v>1.3000000000000001E-2</v>
      </c>
      <c r="L97" s="141">
        <f>Inputs!E92</f>
        <v>0</v>
      </c>
      <c r="M97" s="83">
        <f ca="1">VLOOKUP($A97,[1]!Table,MATCH(M$4,[1]!Curves,0))</f>
        <v>0.01</v>
      </c>
      <c r="N97" s="142">
        <f ca="1">Inputs!I92</f>
        <v>0.01</v>
      </c>
      <c r="O97" s="141">
        <f>Inputs!F92</f>
        <v>0</v>
      </c>
      <c r="P97" s="7"/>
      <c r="Q97" s="69">
        <f t="shared" ca="1" si="66"/>
        <v>4.556</v>
      </c>
      <c r="R97" s="69">
        <f t="shared" ca="1" si="67"/>
        <v>4.556</v>
      </c>
      <c r="S97" s="69">
        <f t="shared" si="41"/>
        <v>0</v>
      </c>
      <c r="T97" s="7"/>
      <c r="U97" s="5">
        <f t="shared" si="42"/>
        <v>30</v>
      </c>
      <c r="V97" s="44">
        <f t="shared" si="43"/>
        <v>39600</v>
      </c>
      <c r="W97" s="5">
        <f t="shared" ca="1" si="44"/>
        <v>2670</v>
      </c>
      <c r="X97" s="54">
        <f ca="1">VLOOKUP($A97,[1]!Table,MATCH(X$4,[1]!Curves,0))</f>
        <v>5.9421574938259995E-2</v>
      </c>
      <c r="Y97" s="46">
        <f t="shared" ca="1" si="45"/>
        <v>0.65178039826728074</v>
      </c>
      <c r="Z97" s="5">
        <f t="shared" si="46"/>
        <v>0</v>
      </c>
      <c r="AA97" s="5">
        <f t="shared" si="47"/>
        <v>0</v>
      </c>
      <c r="AC97" s="39">
        <f t="shared" ca="1" si="48"/>
        <v>0</v>
      </c>
      <c r="AD97" s="39">
        <f t="shared" ca="1" si="49"/>
        <v>0</v>
      </c>
      <c r="AE97" s="39">
        <f t="shared" ca="1" si="50"/>
        <v>0</v>
      </c>
      <c r="AF97" s="39">
        <f t="shared" ca="1" si="51"/>
        <v>0</v>
      </c>
      <c r="AG97" s="39">
        <f t="shared" ca="1" si="52"/>
        <v>0</v>
      </c>
      <c r="AH97" s="39">
        <f t="shared" ca="1" si="53"/>
        <v>0</v>
      </c>
      <c r="AI97" s="39">
        <f t="shared" ca="1" si="54"/>
        <v>0</v>
      </c>
      <c r="AJ97" s="39">
        <f t="shared" ca="1" si="55"/>
        <v>0</v>
      </c>
      <c r="AK97" s="39">
        <f t="shared" ca="1" si="56"/>
        <v>0</v>
      </c>
      <c r="AL97" s="43"/>
      <c r="AM97" s="39">
        <f t="shared" ca="1" si="57"/>
        <v>0</v>
      </c>
      <c r="AN97" s="39">
        <f t="shared" ca="1" si="58"/>
        <v>0</v>
      </c>
      <c r="AO97" s="39">
        <f t="shared" ca="1" si="59"/>
        <v>0</v>
      </c>
      <c r="AP97" s="40">
        <f t="shared" ca="1" si="60"/>
        <v>0</v>
      </c>
      <c r="AR97" s="39">
        <f t="shared" ca="1" si="61"/>
        <v>0</v>
      </c>
      <c r="AS97" s="39">
        <f t="shared" ca="1" si="62"/>
        <v>0</v>
      </c>
      <c r="AT97" s="39">
        <f t="shared" ca="1" si="63"/>
        <v>0</v>
      </c>
      <c r="AU97" s="40">
        <f t="shared" ca="1" si="64"/>
        <v>0</v>
      </c>
      <c r="AV97" s="40"/>
      <c r="AW97" s="51">
        <f t="shared" ca="1" si="65"/>
        <v>0</v>
      </c>
      <c r="AY97" s="67"/>
    </row>
    <row r="98" spans="1:51">
      <c r="A98" s="88">
        <f t="shared" si="37"/>
        <v>39630</v>
      </c>
      <c r="B98" s="139">
        <f>Inputs!C93</f>
        <v>0</v>
      </c>
      <c r="C98" s="66"/>
      <c r="D98" s="82">
        <f t="shared" si="38"/>
        <v>0</v>
      </c>
      <c r="E98" s="35">
        <f t="shared" si="39"/>
        <v>0</v>
      </c>
      <c r="F98" s="35">
        <f t="shared" ca="1" si="40"/>
        <v>0</v>
      </c>
      <c r="G98" s="83">
        <f ca="1">VLOOKUP($A98,[1]!Table,MATCH(G$4,[1]!Curves,0))</f>
        <v>4.5540000000000003</v>
      </c>
      <c r="H98" s="142">
        <f ca="1">Inputs!G93</f>
        <v>4.5540000000000003</v>
      </c>
      <c r="I98" s="140">
        <f>Inputs!D93</f>
        <v>0</v>
      </c>
      <c r="J98" s="83">
        <f ca="1">VLOOKUP($A98,[1]!Table,MATCH(J$4,[1]!Curves,0))</f>
        <v>1.3000000000000001E-2</v>
      </c>
      <c r="K98" s="142">
        <f ca="1">Inputs!H93</f>
        <v>1.3000000000000001E-2</v>
      </c>
      <c r="L98" s="141">
        <f>Inputs!E93</f>
        <v>0</v>
      </c>
      <c r="M98" s="83">
        <f ca="1">VLOOKUP($A98,[1]!Table,MATCH(M$4,[1]!Curves,0))</f>
        <v>0.01</v>
      </c>
      <c r="N98" s="142">
        <f ca="1">Inputs!I93</f>
        <v>0.01</v>
      </c>
      <c r="O98" s="141">
        <f>Inputs!F93</f>
        <v>0</v>
      </c>
      <c r="P98" s="7"/>
      <c r="Q98" s="69">
        <f t="shared" ca="1" si="66"/>
        <v>4.577</v>
      </c>
      <c r="R98" s="69">
        <f t="shared" ca="1" si="67"/>
        <v>4.577</v>
      </c>
      <c r="S98" s="69">
        <f t="shared" si="41"/>
        <v>0</v>
      </c>
      <c r="T98" s="7"/>
      <c r="U98" s="5">
        <f t="shared" si="42"/>
        <v>31</v>
      </c>
      <c r="V98" s="44">
        <f t="shared" si="43"/>
        <v>39630</v>
      </c>
      <c r="W98" s="5">
        <f t="shared" ca="1" si="44"/>
        <v>2700</v>
      </c>
      <c r="X98" s="54">
        <f ca="1">VLOOKUP($A98,[1]!Table,MATCH(X$4,[1]!Curves,0))</f>
        <v>5.9468152612499006E-2</v>
      </c>
      <c r="Y98" s="46">
        <f t="shared" ca="1" si="45"/>
        <v>0.64843631559566894</v>
      </c>
      <c r="Z98" s="5">
        <f t="shared" si="46"/>
        <v>0</v>
      </c>
      <c r="AA98" s="5">
        <f t="shared" si="47"/>
        <v>0</v>
      </c>
      <c r="AC98" s="39">
        <f t="shared" ca="1" si="48"/>
        <v>0</v>
      </c>
      <c r="AD98" s="39">
        <f t="shared" ca="1" si="49"/>
        <v>0</v>
      </c>
      <c r="AE98" s="39">
        <f t="shared" ca="1" si="50"/>
        <v>0</v>
      </c>
      <c r="AF98" s="39">
        <f t="shared" ca="1" si="51"/>
        <v>0</v>
      </c>
      <c r="AG98" s="39">
        <f t="shared" ca="1" si="52"/>
        <v>0</v>
      </c>
      <c r="AH98" s="39">
        <f t="shared" ca="1" si="53"/>
        <v>0</v>
      </c>
      <c r="AI98" s="39">
        <f t="shared" ca="1" si="54"/>
        <v>0</v>
      </c>
      <c r="AJ98" s="39">
        <f t="shared" ca="1" si="55"/>
        <v>0</v>
      </c>
      <c r="AK98" s="39">
        <f t="shared" ca="1" si="56"/>
        <v>0</v>
      </c>
      <c r="AL98" s="43"/>
      <c r="AM98" s="39">
        <f t="shared" ca="1" si="57"/>
        <v>0</v>
      </c>
      <c r="AN98" s="39">
        <f t="shared" ca="1" si="58"/>
        <v>0</v>
      </c>
      <c r="AO98" s="39">
        <f t="shared" ca="1" si="59"/>
        <v>0</v>
      </c>
      <c r="AP98" s="40">
        <f t="shared" ca="1" si="60"/>
        <v>0</v>
      </c>
      <c r="AR98" s="39">
        <f t="shared" ca="1" si="61"/>
        <v>0</v>
      </c>
      <c r="AS98" s="39">
        <f t="shared" ca="1" si="62"/>
        <v>0</v>
      </c>
      <c r="AT98" s="39">
        <f t="shared" ca="1" si="63"/>
        <v>0</v>
      </c>
      <c r="AU98" s="40">
        <f t="shared" ca="1" si="64"/>
        <v>0</v>
      </c>
      <c r="AV98" s="40"/>
      <c r="AW98" s="51">
        <f t="shared" ca="1" si="65"/>
        <v>0</v>
      </c>
      <c r="AY98" s="67"/>
    </row>
    <row r="99" spans="1:51">
      <c r="A99" s="88">
        <f t="shared" si="37"/>
        <v>39661</v>
      </c>
      <c r="B99" s="139">
        <f>Inputs!C94</f>
        <v>0</v>
      </c>
      <c r="C99" s="66"/>
      <c r="D99" s="82">
        <f t="shared" si="38"/>
        <v>0</v>
      </c>
      <c r="E99" s="35">
        <f t="shared" si="39"/>
        <v>0</v>
      </c>
      <c r="F99" s="35">
        <f t="shared" ca="1" si="40"/>
        <v>0</v>
      </c>
      <c r="G99" s="83">
        <f ca="1">VLOOKUP($A99,[1]!Table,MATCH(G$4,[1]!Curves,0))</f>
        <v>4.5780000000000003</v>
      </c>
      <c r="H99" s="142">
        <f ca="1">Inputs!G94</f>
        <v>4.5780000000000003</v>
      </c>
      <c r="I99" s="140">
        <f>Inputs!D94</f>
        <v>0</v>
      </c>
      <c r="J99" s="83">
        <f ca="1">VLOOKUP($A99,[1]!Table,MATCH(J$4,[1]!Curves,0))</f>
        <v>1.3000000000000001E-2</v>
      </c>
      <c r="K99" s="142">
        <f ca="1">Inputs!H94</f>
        <v>1.3000000000000001E-2</v>
      </c>
      <c r="L99" s="141">
        <f>Inputs!E94</f>
        <v>0</v>
      </c>
      <c r="M99" s="83">
        <f ca="1">VLOOKUP($A99,[1]!Table,MATCH(M$4,[1]!Curves,0))</f>
        <v>0.01</v>
      </c>
      <c r="N99" s="142">
        <f ca="1">Inputs!I94</f>
        <v>0.01</v>
      </c>
      <c r="O99" s="141">
        <f>Inputs!F94</f>
        <v>0</v>
      </c>
      <c r="P99" s="7"/>
      <c r="Q99" s="69">
        <f t="shared" ca="1" si="66"/>
        <v>4.601</v>
      </c>
      <c r="R99" s="69">
        <f t="shared" ca="1" si="67"/>
        <v>4.601</v>
      </c>
      <c r="S99" s="69">
        <f t="shared" si="41"/>
        <v>0</v>
      </c>
      <c r="T99" s="7"/>
      <c r="U99" s="5">
        <f t="shared" si="42"/>
        <v>31</v>
      </c>
      <c r="V99" s="44">
        <f t="shared" si="43"/>
        <v>39661</v>
      </c>
      <c r="W99" s="5">
        <f t="shared" ca="1" si="44"/>
        <v>2731</v>
      </c>
      <c r="X99" s="54">
        <f ca="1">VLOOKUP($A99,[1]!Table,MATCH(X$4,[1]!Curves,0))</f>
        <v>5.9516282876637995E-2</v>
      </c>
      <c r="Y99" s="46">
        <f t="shared" ca="1" si="45"/>
        <v>0.64499375755889965</v>
      </c>
      <c r="Z99" s="5">
        <f t="shared" si="46"/>
        <v>0</v>
      </c>
      <c r="AA99" s="5">
        <f t="shared" si="47"/>
        <v>0</v>
      </c>
      <c r="AC99" s="39">
        <f t="shared" ca="1" si="48"/>
        <v>0</v>
      </c>
      <c r="AD99" s="39">
        <f t="shared" ca="1" si="49"/>
        <v>0</v>
      </c>
      <c r="AE99" s="39">
        <f t="shared" ca="1" si="50"/>
        <v>0</v>
      </c>
      <c r="AF99" s="39">
        <f t="shared" ca="1" si="51"/>
        <v>0</v>
      </c>
      <c r="AG99" s="39">
        <f t="shared" ca="1" si="52"/>
        <v>0</v>
      </c>
      <c r="AH99" s="39">
        <f t="shared" ca="1" si="53"/>
        <v>0</v>
      </c>
      <c r="AI99" s="39">
        <f t="shared" ca="1" si="54"/>
        <v>0</v>
      </c>
      <c r="AJ99" s="39">
        <f t="shared" ca="1" si="55"/>
        <v>0</v>
      </c>
      <c r="AK99" s="39">
        <f t="shared" ca="1" si="56"/>
        <v>0</v>
      </c>
      <c r="AL99" s="43"/>
      <c r="AM99" s="39">
        <f t="shared" ca="1" si="57"/>
        <v>0</v>
      </c>
      <c r="AN99" s="39">
        <f t="shared" ca="1" si="58"/>
        <v>0</v>
      </c>
      <c r="AO99" s="39">
        <f t="shared" ca="1" si="59"/>
        <v>0</v>
      </c>
      <c r="AP99" s="40">
        <f t="shared" ca="1" si="60"/>
        <v>0</v>
      </c>
      <c r="AR99" s="39">
        <f t="shared" ca="1" si="61"/>
        <v>0</v>
      </c>
      <c r="AS99" s="39">
        <f t="shared" ca="1" si="62"/>
        <v>0</v>
      </c>
      <c r="AT99" s="39">
        <f t="shared" ca="1" si="63"/>
        <v>0</v>
      </c>
      <c r="AU99" s="40">
        <f t="shared" ca="1" si="64"/>
        <v>0</v>
      </c>
      <c r="AV99" s="40"/>
      <c r="AW99" s="51">
        <f t="shared" ca="1" si="65"/>
        <v>0</v>
      </c>
      <c r="AY99" s="67"/>
    </row>
    <row r="100" spans="1:51">
      <c r="A100" s="88">
        <f t="shared" si="37"/>
        <v>39692</v>
      </c>
      <c r="B100" s="139">
        <f>Inputs!C95</f>
        <v>0</v>
      </c>
      <c r="C100" s="66"/>
      <c r="D100" s="82">
        <f t="shared" si="38"/>
        <v>0</v>
      </c>
      <c r="E100" s="35">
        <f t="shared" si="39"/>
        <v>0</v>
      </c>
      <c r="F100" s="35">
        <f t="shared" ca="1" si="40"/>
        <v>0</v>
      </c>
      <c r="G100" s="83">
        <f ca="1">VLOOKUP($A100,[1]!Table,MATCH(G$4,[1]!Curves,0))</f>
        <v>4.5880000000000001</v>
      </c>
      <c r="H100" s="142">
        <f ca="1">Inputs!G95</f>
        <v>4.5880000000000001</v>
      </c>
      <c r="I100" s="140">
        <f>Inputs!D95</f>
        <v>0</v>
      </c>
      <c r="J100" s="83">
        <f ca="1">VLOOKUP($A100,[1]!Table,MATCH(J$4,[1]!Curves,0))</f>
        <v>1.3000000000000001E-2</v>
      </c>
      <c r="K100" s="142">
        <f ca="1">Inputs!H95</f>
        <v>1.3000000000000001E-2</v>
      </c>
      <c r="L100" s="141">
        <f>Inputs!E95</f>
        <v>0</v>
      </c>
      <c r="M100" s="83">
        <f ca="1">VLOOKUP($A100,[1]!Table,MATCH(M$4,[1]!Curves,0))</f>
        <v>0.01</v>
      </c>
      <c r="N100" s="142">
        <f ca="1">Inputs!I95</f>
        <v>0.01</v>
      </c>
      <c r="O100" s="141">
        <f>Inputs!F95</f>
        <v>0</v>
      </c>
      <c r="P100" s="7"/>
      <c r="Q100" s="69">
        <f t="shared" ca="1" si="66"/>
        <v>4.6109999999999998</v>
      </c>
      <c r="R100" s="69">
        <f t="shared" ca="1" si="67"/>
        <v>4.6109999999999998</v>
      </c>
      <c r="S100" s="69">
        <f t="shared" si="41"/>
        <v>0</v>
      </c>
      <c r="T100" s="7"/>
      <c r="U100" s="5">
        <f t="shared" si="42"/>
        <v>30</v>
      </c>
      <c r="V100" s="44">
        <f t="shared" si="43"/>
        <v>39692</v>
      </c>
      <c r="W100" s="5">
        <f t="shared" ca="1" si="44"/>
        <v>2762</v>
      </c>
      <c r="X100" s="54">
        <f ca="1">VLOOKUP($A100,[1]!Table,MATCH(X$4,[1]!Curves,0))</f>
        <v>5.9564413141546001E-2</v>
      </c>
      <c r="Y100" s="46">
        <f t="shared" ca="1" si="45"/>
        <v>0.64156439124846143</v>
      </c>
      <c r="Z100" s="5">
        <f t="shared" si="46"/>
        <v>0</v>
      </c>
      <c r="AA100" s="5">
        <f t="shared" si="47"/>
        <v>0</v>
      </c>
      <c r="AC100" s="39">
        <f t="shared" ca="1" si="48"/>
        <v>0</v>
      </c>
      <c r="AD100" s="39">
        <f t="shared" ca="1" si="49"/>
        <v>0</v>
      </c>
      <c r="AE100" s="39">
        <f t="shared" ca="1" si="50"/>
        <v>0</v>
      </c>
      <c r="AF100" s="39">
        <f t="shared" ca="1" si="51"/>
        <v>0</v>
      </c>
      <c r="AG100" s="39">
        <f t="shared" ca="1" si="52"/>
        <v>0</v>
      </c>
      <c r="AH100" s="39">
        <f t="shared" ca="1" si="53"/>
        <v>0</v>
      </c>
      <c r="AI100" s="39">
        <f t="shared" ca="1" si="54"/>
        <v>0</v>
      </c>
      <c r="AJ100" s="39">
        <f t="shared" ca="1" si="55"/>
        <v>0</v>
      </c>
      <c r="AK100" s="39">
        <f t="shared" ca="1" si="56"/>
        <v>0</v>
      </c>
      <c r="AL100" s="43"/>
      <c r="AM100" s="39">
        <f t="shared" ca="1" si="57"/>
        <v>0</v>
      </c>
      <c r="AN100" s="39">
        <f t="shared" ca="1" si="58"/>
        <v>0</v>
      </c>
      <c r="AO100" s="39">
        <f t="shared" ca="1" si="59"/>
        <v>0</v>
      </c>
      <c r="AP100" s="40">
        <f t="shared" ca="1" si="60"/>
        <v>0</v>
      </c>
      <c r="AR100" s="39">
        <f t="shared" ca="1" si="61"/>
        <v>0</v>
      </c>
      <c r="AS100" s="39">
        <f t="shared" ca="1" si="62"/>
        <v>0</v>
      </c>
      <c r="AT100" s="39">
        <f t="shared" ca="1" si="63"/>
        <v>0</v>
      </c>
      <c r="AU100" s="40">
        <f t="shared" ca="1" si="64"/>
        <v>0</v>
      </c>
      <c r="AV100" s="40"/>
      <c r="AW100" s="51">
        <f t="shared" ca="1" si="65"/>
        <v>0</v>
      </c>
      <c r="AY100" s="67"/>
    </row>
    <row r="101" spans="1:51">
      <c r="A101" s="88">
        <f t="shared" si="37"/>
        <v>39722</v>
      </c>
      <c r="B101" s="139">
        <f>Inputs!C96</f>
        <v>0</v>
      </c>
      <c r="C101" s="66"/>
      <c r="D101" s="82">
        <f t="shared" si="38"/>
        <v>0</v>
      </c>
      <c r="E101" s="35">
        <f t="shared" si="39"/>
        <v>0</v>
      </c>
      <c r="F101" s="35">
        <f t="shared" ca="1" si="40"/>
        <v>0</v>
      </c>
      <c r="G101" s="83">
        <f ca="1">VLOOKUP($A101,[1]!Table,MATCH(G$4,[1]!Curves,0))</f>
        <v>4.6180000000000003</v>
      </c>
      <c r="H101" s="142">
        <f ca="1">Inputs!G96</f>
        <v>4.6180000000000003</v>
      </c>
      <c r="I101" s="140">
        <f>Inputs!D96</f>
        <v>0</v>
      </c>
      <c r="J101" s="83">
        <f ca="1">VLOOKUP($A101,[1]!Table,MATCH(J$4,[1]!Curves,0))</f>
        <v>1.3000000000000001E-2</v>
      </c>
      <c r="K101" s="142">
        <f ca="1">Inputs!H96</f>
        <v>1.3000000000000001E-2</v>
      </c>
      <c r="L101" s="141">
        <f>Inputs!E96</f>
        <v>0</v>
      </c>
      <c r="M101" s="83">
        <f ca="1">VLOOKUP($A101,[1]!Table,MATCH(M$4,[1]!Curves,0))</f>
        <v>0.01</v>
      </c>
      <c r="N101" s="142">
        <f ca="1">Inputs!I96</f>
        <v>0.01</v>
      </c>
      <c r="O101" s="141">
        <f>Inputs!F96</f>
        <v>0</v>
      </c>
      <c r="P101" s="7"/>
      <c r="Q101" s="69">
        <f t="shared" ca="1" si="66"/>
        <v>4.641</v>
      </c>
      <c r="R101" s="69">
        <f t="shared" ca="1" si="67"/>
        <v>4.641</v>
      </c>
      <c r="S101" s="69">
        <f t="shared" si="41"/>
        <v>0</v>
      </c>
      <c r="T101" s="7"/>
      <c r="U101" s="5">
        <f t="shared" si="42"/>
        <v>31</v>
      </c>
      <c r="V101" s="44">
        <f t="shared" si="43"/>
        <v>39722</v>
      </c>
      <c r="W101" s="5">
        <f t="shared" ca="1" si="44"/>
        <v>2792</v>
      </c>
      <c r="X101" s="54">
        <f ca="1">VLOOKUP($A101,[1]!Table,MATCH(X$4,[1]!Curves,0))</f>
        <v>5.9610990818000004E-2</v>
      </c>
      <c r="Y101" s="46">
        <f t="shared" ca="1" si="45"/>
        <v>0.63825819510848314</v>
      </c>
      <c r="Z101" s="5">
        <f t="shared" si="46"/>
        <v>0</v>
      </c>
      <c r="AA101" s="5">
        <f t="shared" si="47"/>
        <v>0</v>
      </c>
      <c r="AC101" s="39">
        <f t="shared" ca="1" si="48"/>
        <v>0</v>
      </c>
      <c r="AD101" s="39">
        <f t="shared" ca="1" si="49"/>
        <v>0</v>
      </c>
      <c r="AE101" s="39">
        <f t="shared" ca="1" si="50"/>
        <v>0</v>
      </c>
      <c r="AF101" s="39">
        <f t="shared" ca="1" si="51"/>
        <v>0</v>
      </c>
      <c r="AG101" s="39">
        <f t="shared" ca="1" si="52"/>
        <v>0</v>
      </c>
      <c r="AH101" s="39">
        <f t="shared" ca="1" si="53"/>
        <v>0</v>
      </c>
      <c r="AI101" s="39">
        <f t="shared" ca="1" si="54"/>
        <v>0</v>
      </c>
      <c r="AJ101" s="39">
        <f t="shared" ca="1" si="55"/>
        <v>0</v>
      </c>
      <c r="AK101" s="39">
        <f t="shared" ca="1" si="56"/>
        <v>0</v>
      </c>
      <c r="AL101" s="43"/>
      <c r="AM101" s="39">
        <f t="shared" ca="1" si="57"/>
        <v>0</v>
      </c>
      <c r="AN101" s="39">
        <f t="shared" ca="1" si="58"/>
        <v>0</v>
      </c>
      <c r="AO101" s="39">
        <f t="shared" ca="1" si="59"/>
        <v>0</v>
      </c>
      <c r="AP101" s="40">
        <f t="shared" ca="1" si="60"/>
        <v>0</v>
      </c>
      <c r="AR101" s="39">
        <f t="shared" ca="1" si="61"/>
        <v>0</v>
      </c>
      <c r="AS101" s="39">
        <f t="shared" ca="1" si="62"/>
        <v>0</v>
      </c>
      <c r="AT101" s="39">
        <f t="shared" ca="1" si="63"/>
        <v>0</v>
      </c>
      <c r="AU101" s="40">
        <f t="shared" ca="1" si="64"/>
        <v>0</v>
      </c>
      <c r="AV101" s="40"/>
      <c r="AW101" s="51">
        <f t="shared" ca="1" si="65"/>
        <v>0</v>
      </c>
      <c r="AY101" s="67"/>
    </row>
    <row r="102" spans="1:51">
      <c r="A102" s="88">
        <f t="shared" si="37"/>
        <v>39753</v>
      </c>
      <c r="B102" s="139">
        <f>Inputs!C97</f>
        <v>0</v>
      </c>
      <c r="C102" s="66"/>
      <c r="D102" s="82">
        <f t="shared" si="38"/>
        <v>0</v>
      </c>
      <c r="E102" s="35">
        <f t="shared" si="39"/>
        <v>0</v>
      </c>
      <c r="F102" s="35">
        <f t="shared" ca="1" si="40"/>
        <v>0</v>
      </c>
      <c r="G102" s="83">
        <f ca="1">VLOOKUP($A102,[1]!Table,MATCH(G$4,[1]!Curves,0))</f>
        <v>4.758</v>
      </c>
      <c r="H102" s="142">
        <f ca="1">Inputs!G97</f>
        <v>4.758</v>
      </c>
      <c r="I102" s="140">
        <f>Inputs!D97</f>
        <v>0</v>
      </c>
      <c r="J102" s="83">
        <f ca="1">VLOOKUP($A102,[1]!Table,MATCH(J$4,[1]!Curves,0))</f>
        <v>2.35E-2</v>
      </c>
      <c r="K102" s="142">
        <f ca="1">Inputs!H97</f>
        <v>2.35E-2</v>
      </c>
      <c r="L102" s="141">
        <f>Inputs!E97</f>
        <v>0</v>
      </c>
      <c r="M102" s="83">
        <f ca="1">VLOOKUP($A102,[1]!Table,MATCH(M$4,[1]!Curves,0))</f>
        <v>1.4999999999999999E-2</v>
      </c>
      <c r="N102" s="142">
        <f ca="1">Inputs!I97</f>
        <v>1.4999999999999999E-2</v>
      </c>
      <c r="O102" s="141">
        <f>Inputs!F97</f>
        <v>0</v>
      </c>
      <c r="P102" s="7"/>
      <c r="Q102" s="69">
        <f t="shared" ca="1" si="66"/>
        <v>4.7965</v>
      </c>
      <c r="R102" s="69">
        <f t="shared" ca="1" si="67"/>
        <v>4.7965</v>
      </c>
      <c r="S102" s="69">
        <f t="shared" si="41"/>
        <v>0</v>
      </c>
      <c r="T102" s="7"/>
      <c r="U102" s="5">
        <f t="shared" si="42"/>
        <v>30</v>
      </c>
      <c r="V102" s="44">
        <f t="shared" si="43"/>
        <v>39753</v>
      </c>
      <c r="W102" s="5">
        <f t="shared" ca="1" si="44"/>
        <v>2823</v>
      </c>
      <c r="X102" s="54">
        <f ca="1">VLOOKUP($A102,[1]!Table,MATCH(X$4,[1]!Curves,0))</f>
        <v>5.9659121084421E-2</v>
      </c>
      <c r="Y102" s="46">
        <f t="shared" ca="1" si="45"/>
        <v>0.63485474051541202</v>
      </c>
      <c r="Z102" s="5">
        <f t="shared" si="46"/>
        <v>0</v>
      </c>
      <c r="AA102" s="5">
        <f t="shared" si="47"/>
        <v>0</v>
      </c>
      <c r="AC102" s="39">
        <f t="shared" ca="1" si="48"/>
        <v>0</v>
      </c>
      <c r="AD102" s="39">
        <f t="shared" ca="1" si="49"/>
        <v>0</v>
      </c>
      <c r="AE102" s="39">
        <f t="shared" ca="1" si="50"/>
        <v>0</v>
      </c>
      <c r="AF102" s="39">
        <f t="shared" ca="1" si="51"/>
        <v>0</v>
      </c>
      <c r="AG102" s="39">
        <f t="shared" ca="1" si="52"/>
        <v>0</v>
      </c>
      <c r="AH102" s="39">
        <f t="shared" ca="1" si="53"/>
        <v>0</v>
      </c>
      <c r="AI102" s="39">
        <f t="shared" ca="1" si="54"/>
        <v>0</v>
      </c>
      <c r="AJ102" s="39">
        <f t="shared" ca="1" si="55"/>
        <v>0</v>
      </c>
      <c r="AK102" s="39">
        <f t="shared" ca="1" si="56"/>
        <v>0</v>
      </c>
      <c r="AL102" s="43"/>
      <c r="AM102" s="39">
        <f t="shared" ca="1" si="57"/>
        <v>0</v>
      </c>
      <c r="AN102" s="39">
        <f t="shared" ca="1" si="58"/>
        <v>0</v>
      </c>
      <c r="AO102" s="39">
        <f t="shared" ca="1" si="59"/>
        <v>0</v>
      </c>
      <c r="AP102" s="40">
        <f t="shared" ca="1" si="60"/>
        <v>0</v>
      </c>
      <c r="AR102" s="39">
        <f t="shared" ca="1" si="61"/>
        <v>0</v>
      </c>
      <c r="AS102" s="39">
        <f t="shared" ca="1" si="62"/>
        <v>0</v>
      </c>
      <c r="AT102" s="39">
        <f t="shared" ca="1" si="63"/>
        <v>0</v>
      </c>
      <c r="AU102" s="40">
        <f t="shared" ca="1" si="64"/>
        <v>0</v>
      </c>
      <c r="AV102" s="40"/>
      <c r="AW102" s="51">
        <f t="shared" ca="1" si="65"/>
        <v>0</v>
      </c>
      <c r="AY102" s="67"/>
    </row>
    <row r="103" spans="1:51">
      <c r="A103" s="88">
        <f t="shared" si="37"/>
        <v>39783</v>
      </c>
      <c r="B103" s="139">
        <f>Inputs!C98</f>
        <v>0</v>
      </c>
      <c r="C103" s="66"/>
      <c r="D103" s="82">
        <f t="shared" si="38"/>
        <v>0</v>
      </c>
      <c r="E103" s="35">
        <f t="shared" si="39"/>
        <v>0</v>
      </c>
      <c r="F103" s="35">
        <f t="shared" ca="1" si="40"/>
        <v>0</v>
      </c>
      <c r="G103" s="83">
        <f ca="1">VLOOKUP($A103,[1]!Table,MATCH(G$4,[1]!Curves,0))</f>
        <v>4.8980000000000006</v>
      </c>
      <c r="H103" s="142">
        <f ca="1">Inputs!G98</f>
        <v>4.8980000000000006</v>
      </c>
      <c r="I103" s="140">
        <f>Inputs!D98</f>
        <v>0</v>
      </c>
      <c r="J103" s="83">
        <f ca="1">VLOOKUP($A103,[1]!Table,MATCH(J$4,[1]!Curves,0))</f>
        <v>2.35E-2</v>
      </c>
      <c r="K103" s="142">
        <f ca="1">Inputs!H98</f>
        <v>2.35E-2</v>
      </c>
      <c r="L103" s="141">
        <f>Inputs!E98</f>
        <v>0</v>
      </c>
      <c r="M103" s="83">
        <f ca="1">VLOOKUP($A103,[1]!Table,MATCH(M$4,[1]!Curves,0))</f>
        <v>1.4999999999999999E-2</v>
      </c>
      <c r="N103" s="142">
        <f ca="1">Inputs!I98</f>
        <v>1.4999999999999999E-2</v>
      </c>
      <c r="O103" s="141">
        <f>Inputs!F98</f>
        <v>0</v>
      </c>
      <c r="P103" s="7"/>
      <c r="Q103" s="69">
        <f t="shared" ca="1" si="66"/>
        <v>4.9365000000000006</v>
      </c>
      <c r="R103" s="69">
        <f t="shared" ca="1" si="67"/>
        <v>4.9365000000000006</v>
      </c>
      <c r="S103" s="69">
        <f t="shared" si="41"/>
        <v>0</v>
      </c>
      <c r="T103" s="7"/>
      <c r="U103" s="5">
        <f t="shared" si="42"/>
        <v>31</v>
      </c>
      <c r="V103" s="44">
        <f t="shared" si="43"/>
        <v>39783</v>
      </c>
      <c r="W103" s="5">
        <f t="shared" ca="1" si="44"/>
        <v>2853</v>
      </c>
      <c r="X103" s="54">
        <f ca="1">VLOOKUP($A103,[1]!Table,MATCH(X$4,[1]!Curves,0))</f>
        <v>5.9705698762337001E-2</v>
      </c>
      <c r="Y103" s="46">
        <f t="shared" ca="1" si="45"/>
        <v>0.63157359009174618</v>
      </c>
      <c r="Z103" s="5">
        <f t="shared" si="46"/>
        <v>0</v>
      </c>
      <c r="AA103" s="5">
        <f t="shared" si="47"/>
        <v>0</v>
      </c>
      <c r="AC103" s="39">
        <f t="shared" ca="1" si="48"/>
        <v>0</v>
      </c>
      <c r="AD103" s="39">
        <f t="shared" ca="1" si="49"/>
        <v>0</v>
      </c>
      <c r="AE103" s="39">
        <f t="shared" ca="1" si="50"/>
        <v>0</v>
      </c>
      <c r="AF103" s="39">
        <f t="shared" ca="1" si="51"/>
        <v>0</v>
      </c>
      <c r="AG103" s="39">
        <f t="shared" ca="1" si="52"/>
        <v>0</v>
      </c>
      <c r="AH103" s="39">
        <f t="shared" ca="1" si="53"/>
        <v>0</v>
      </c>
      <c r="AI103" s="39">
        <f t="shared" ca="1" si="54"/>
        <v>0</v>
      </c>
      <c r="AJ103" s="39">
        <f t="shared" ca="1" si="55"/>
        <v>0</v>
      </c>
      <c r="AK103" s="39">
        <f t="shared" ca="1" si="56"/>
        <v>0</v>
      </c>
      <c r="AL103" s="43"/>
      <c r="AM103" s="39">
        <f t="shared" ca="1" si="57"/>
        <v>0</v>
      </c>
      <c r="AN103" s="39">
        <f t="shared" ca="1" si="58"/>
        <v>0</v>
      </c>
      <c r="AO103" s="39">
        <f t="shared" ca="1" si="59"/>
        <v>0</v>
      </c>
      <c r="AP103" s="40">
        <f t="shared" ca="1" si="60"/>
        <v>0</v>
      </c>
      <c r="AR103" s="39">
        <f t="shared" ca="1" si="61"/>
        <v>0</v>
      </c>
      <c r="AS103" s="39">
        <f t="shared" ca="1" si="62"/>
        <v>0</v>
      </c>
      <c r="AT103" s="39">
        <f t="shared" ca="1" si="63"/>
        <v>0</v>
      </c>
      <c r="AU103" s="40">
        <f t="shared" ca="1" si="64"/>
        <v>0</v>
      </c>
      <c r="AV103" s="40"/>
      <c r="AW103" s="51">
        <f t="shared" ca="1" si="65"/>
        <v>0</v>
      </c>
      <c r="AY103" s="67"/>
    </row>
    <row r="104" spans="1:51">
      <c r="A104" s="88">
        <f t="shared" si="37"/>
        <v>39814</v>
      </c>
      <c r="B104" s="139">
        <f>Inputs!C99</f>
        <v>0</v>
      </c>
      <c r="C104" s="66"/>
      <c r="D104" s="82">
        <f t="shared" si="38"/>
        <v>0</v>
      </c>
      <c r="E104" s="35">
        <f t="shared" si="39"/>
        <v>0</v>
      </c>
      <c r="F104" s="35">
        <f t="shared" ca="1" si="40"/>
        <v>0</v>
      </c>
      <c r="G104" s="83">
        <f ca="1">VLOOKUP($A104,[1]!Table,MATCH(G$4,[1]!Curves,0))</f>
        <v>4.968</v>
      </c>
      <c r="H104" s="142">
        <f ca="1">Inputs!G99</f>
        <v>4.968</v>
      </c>
      <c r="I104" s="140">
        <f>Inputs!D99</f>
        <v>0</v>
      </c>
      <c r="J104" s="83">
        <f ca="1">VLOOKUP($A104,[1]!Table,MATCH(J$4,[1]!Curves,0))</f>
        <v>2.35E-2</v>
      </c>
      <c r="K104" s="142">
        <f ca="1">Inputs!H99</f>
        <v>2.35E-2</v>
      </c>
      <c r="L104" s="141">
        <f>Inputs!E99</f>
        <v>0</v>
      </c>
      <c r="M104" s="83">
        <f ca="1">VLOOKUP($A104,[1]!Table,MATCH(M$4,[1]!Curves,0))</f>
        <v>1.4999999999999999E-2</v>
      </c>
      <c r="N104" s="142">
        <f ca="1">Inputs!I99</f>
        <v>1.4999999999999999E-2</v>
      </c>
      <c r="O104" s="141">
        <f>Inputs!F99</f>
        <v>0</v>
      </c>
      <c r="P104" s="7"/>
      <c r="Q104" s="69">
        <f t="shared" ca="1" si="66"/>
        <v>5.0065</v>
      </c>
      <c r="R104" s="69">
        <f t="shared" ca="1" si="67"/>
        <v>5.0065</v>
      </c>
      <c r="S104" s="69">
        <f t="shared" si="41"/>
        <v>0</v>
      </c>
      <c r="T104" s="7"/>
      <c r="U104" s="5">
        <f t="shared" si="42"/>
        <v>31</v>
      </c>
      <c r="V104" s="44">
        <f t="shared" si="43"/>
        <v>39814</v>
      </c>
      <c r="W104" s="5">
        <f t="shared" ca="1" si="44"/>
        <v>2884</v>
      </c>
      <c r="X104" s="54">
        <f ca="1">VLOOKUP($A104,[1]!Table,MATCH(X$4,[1]!Curves,0))</f>
        <v>5.9753829030275998E-2</v>
      </c>
      <c r="Y104" s="46">
        <f t="shared" ca="1" si="45"/>
        <v>0.62819598448987024</v>
      </c>
      <c r="Z104" s="5">
        <f t="shared" si="46"/>
        <v>0</v>
      </c>
      <c r="AA104" s="5">
        <f t="shared" si="47"/>
        <v>0</v>
      </c>
      <c r="AC104" s="39">
        <f t="shared" ca="1" si="48"/>
        <v>0</v>
      </c>
      <c r="AD104" s="39">
        <f t="shared" ca="1" si="49"/>
        <v>0</v>
      </c>
      <c r="AE104" s="39">
        <f t="shared" ca="1" si="50"/>
        <v>0</v>
      </c>
      <c r="AF104" s="39">
        <f t="shared" ca="1" si="51"/>
        <v>0</v>
      </c>
      <c r="AG104" s="39">
        <f t="shared" ca="1" si="52"/>
        <v>0</v>
      </c>
      <c r="AH104" s="39">
        <f t="shared" ca="1" si="53"/>
        <v>0</v>
      </c>
      <c r="AI104" s="39">
        <f t="shared" ca="1" si="54"/>
        <v>0</v>
      </c>
      <c r="AJ104" s="39">
        <f t="shared" ca="1" si="55"/>
        <v>0</v>
      </c>
      <c r="AK104" s="39">
        <f t="shared" ca="1" si="56"/>
        <v>0</v>
      </c>
      <c r="AL104" s="43"/>
      <c r="AM104" s="39">
        <f t="shared" ca="1" si="57"/>
        <v>0</v>
      </c>
      <c r="AN104" s="39">
        <f t="shared" ca="1" si="58"/>
        <v>0</v>
      </c>
      <c r="AO104" s="39">
        <f t="shared" ca="1" si="59"/>
        <v>0</v>
      </c>
      <c r="AP104" s="40">
        <f t="shared" ca="1" si="60"/>
        <v>0</v>
      </c>
      <c r="AR104" s="39">
        <f t="shared" ca="1" si="61"/>
        <v>0</v>
      </c>
      <c r="AS104" s="39">
        <f t="shared" ca="1" si="62"/>
        <v>0</v>
      </c>
      <c r="AT104" s="39">
        <f t="shared" ca="1" si="63"/>
        <v>0</v>
      </c>
      <c r="AU104" s="40">
        <f t="shared" ca="1" si="64"/>
        <v>0</v>
      </c>
      <c r="AV104" s="40"/>
      <c r="AW104" s="51">
        <f t="shared" ca="1" si="65"/>
        <v>0</v>
      </c>
      <c r="AY104" s="67"/>
    </row>
    <row r="105" spans="1:51">
      <c r="A105" s="88">
        <f t="shared" si="37"/>
        <v>39845</v>
      </c>
      <c r="B105" s="139">
        <f>Inputs!C100</f>
        <v>0</v>
      </c>
      <c r="C105" s="66"/>
      <c r="D105" s="82">
        <f t="shared" si="38"/>
        <v>0</v>
      </c>
      <c r="E105" s="35">
        <f t="shared" si="39"/>
        <v>0</v>
      </c>
      <c r="F105" s="35">
        <f t="shared" ca="1" si="40"/>
        <v>0</v>
      </c>
      <c r="G105" s="83">
        <f ca="1">VLOOKUP($A105,[1]!Table,MATCH(G$4,[1]!Curves,0))</f>
        <v>4.8479999999999999</v>
      </c>
      <c r="H105" s="142">
        <f ca="1">Inputs!G100</f>
        <v>4.8479999999999999</v>
      </c>
      <c r="I105" s="140">
        <f>Inputs!D100</f>
        <v>0</v>
      </c>
      <c r="J105" s="83">
        <f ca="1">VLOOKUP($A105,[1]!Table,MATCH(J$4,[1]!Curves,0))</f>
        <v>2.35E-2</v>
      </c>
      <c r="K105" s="142">
        <f ca="1">Inputs!H100</f>
        <v>2.35E-2</v>
      </c>
      <c r="L105" s="141">
        <f>Inputs!E100</f>
        <v>0</v>
      </c>
      <c r="M105" s="83">
        <f ca="1">VLOOKUP($A105,[1]!Table,MATCH(M$4,[1]!Curves,0))</f>
        <v>1.4999999999999999E-2</v>
      </c>
      <c r="N105" s="142">
        <f ca="1">Inputs!I100</f>
        <v>1.4999999999999999E-2</v>
      </c>
      <c r="O105" s="141">
        <f>Inputs!F100</f>
        <v>0</v>
      </c>
      <c r="P105" s="7"/>
      <c r="Q105" s="69">
        <f t="shared" ca="1" si="66"/>
        <v>4.8864999999999998</v>
      </c>
      <c r="R105" s="69">
        <f t="shared" ca="1" si="67"/>
        <v>4.8864999999999998</v>
      </c>
      <c r="S105" s="69">
        <f t="shared" si="41"/>
        <v>0</v>
      </c>
      <c r="T105" s="7"/>
      <c r="U105" s="5">
        <f t="shared" si="42"/>
        <v>28</v>
      </c>
      <c r="V105" s="44">
        <f t="shared" si="43"/>
        <v>39845</v>
      </c>
      <c r="W105" s="5">
        <f t="shared" ca="1" si="44"/>
        <v>2915</v>
      </c>
      <c r="X105" s="54">
        <f ca="1">VLOOKUP($A105,[1]!Table,MATCH(X$4,[1]!Curves,0))</f>
        <v>5.9801959298983999E-2</v>
      </c>
      <c r="Y105" s="46">
        <f t="shared" ca="1" si="45"/>
        <v>0.62483149066635035</v>
      </c>
      <c r="Z105" s="5">
        <f t="shared" si="46"/>
        <v>0</v>
      </c>
      <c r="AA105" s="5">
        <f t="shared" si="47"/>
        <v>0</v>
      </c>
      <c r="AC105" s="39">
        <f t="shared" ca="1" si="48"/>
        <v>0</v>
      </c>
      <c r="AD105" s="39">
        <f t="shared" ca="1" si="49"/>
        <v>0</v>
      </c>
      <c r="AE105" s="39">
        <f t="shared" ca="1" si="50"/>
        <v>0</v>
      </c>
      <c r="AF105" s="39">
        <f t="shared" ca="1" si="51"/>
        <v>0</v>
      </c>
      <c r="AG105" s="39">
        <f t="shared" ca="1" si="52"/>
        <v>0</v>
      </c>
      <c r="AH105" s="39">
        <f t="shared" ca="1" si="53"/>
        <v>0</v>
      </c>
      <c r="AI105" s="39">
        <f t="shared" ca="1" si="54"/>
        <v>0</v>
      </c>
      <c r="AJ105" s="39">
        <f t="shared" ca="1" si="55"/>
        <v>0</v>
      </c>
      <c r="AK105" s="39">
        <f t="shared" ca="1" si="56"/>
        <v>0</v>
      </c>
      <c r="AL105" s="43"/>
      <c r="AM105" s="39">
        <f t="shared" ca="1" si="57"/>
        <v>0</v>
      </c>
      <c r="AN105" s="39">
        <f t="shared" ca="1" si="58"/>
        <v>0</v>
      </c>
      <c r="AO105" s="39">
        <f t="shared" ca="1" si="59"/>
        <v>0</v>
      </c>
      <c r="AP105" s="40">
        <f t="shared" ca="1" si="60"/>
        <v>0</v>
      </c>
      <c r="AR105" s="39">
        <f t="shared" ca="1" si="61"/>
        <v>0</v>
      </c>
      <c r="AS105" s="39">
        <f t="shared" ca="1" si="62"/>
        <v>0</v>
      </c>
      <c r="AT105" s="39">
        <f t="shared" ca="1" si="63"/>
        <v>0</v>
      </c>
      <c r="AU105" s="40">
        <f t="shared" ca="1" si="64"/>
        <v>0</v>
      </c>
      <c r="AV105" s="40"/>
      <c r="AW105" s="51">
        <f t="shared" ca="1" si="65"/>
        <v>0</v>
      </c>
      <c r="AY105" s="67"/>
    </row>
    <row r="106" spans="1:51">
      <c r="A106" s="88">
        <f t="shared" si="37"/>
        <v>39873</v>
      </c>
      <c r="B106" s="139">
        <f>Inputs!C101</f>
        <v>0</v>
      </c>
      <c r="C106" s="66"/>
      <c r="D106" s="82">
        <f t="shared" si="38"/>
        <v>0</v>
      </c>
      <c r="E106" s="35">
        <f t="shared" si="39"/>
        <v>0</v>
      </c>
      <c r="F106" s="35">
        <f t="shared" ca="1" si="40"/>
        <v>0</v>
      </c>
      <c r="G106" s="83">
        <f ca="1">VLOOKUP($A106,[1]!Table,MATCH(G$4,[1]!Curves,0))</f>
        <v>4.7229999999999999</v>
      </c>
      <c r="H106" s="142">
        <f ca="1">Inputs!G101</f>
        <v>4.7229999999999999</v>
      </c>
      <c r="I106" s="140">
        <f>Inputs!D101</f>
        <v>0</v>
      </c>
      <c r="J106" s="83">
        <f ca="1">VLOOKUP($A106,[1]!Table,MATCH(J$4,[1]!Curves,0))</f>
        <v>2.35E-2</v>
      </c>
      <c r="K106" s="142">
        <f ca="1">Inputs!H101</f>
        <v>2.35E-2</v>
      </c>
      <c r="L106" s="141">
        <f>Inputs!E101</f>
        <v>0</v>
      </c>
      <c r="M106" s="83">
        <f ca="1">VLOOKUP($A106,[1]!Table,MATCH(M$4,[1]!Curves,0))</f>
        <v>1.4999999999999999E-2</v>
      </c>
      <c r="N106" s="142">
        <f ca="1">Inputs!I101</f>
        <v>1.4999999999999999E-2</v>
      </c>
      <c r="O106" s="141">
        <f>Inputs!F101</f>
        <v>0</v>
      </c>
      <c r="P106" s="7"/>
      <c r="Q106" s="69">
        <f t="shared" ca="1" si="66"/>
        <v>4.7614999999999998</v>
      </c>
      <c r="R106" s="69">
        <f t="shared" ca="1" si="67"/>
        <v>4.7614999999999998</v>
      </c>
      <c r="S106" s="69">
        <f t="shared" si="41"/>
        <v>0</v>
      </c>
      <c r="T106" s="7"/>
      <c r="U106" s="5">
        <f t="shared" si="42"/>
        <v>31</v>
      </c>
      <c r="V106" s="44">
        <f t="shared" si="43"/>
        <v>39873</v>
      </c>
      <c r="W106" s="5">
        <f t="shared" ca="1" si="44"/>
        <v>2943</v>
      </c>
      <c r="X106" s="54">
        <f ca="1">VLOOKUP($A106,[1]!Table,MATCH(X$4,[1]!Curves,0))</f>
        <v>5.9845431800412997E-2</v>
      </c>
      <c r="Y106" s="46">
        <f t="shared" ca="1" si="45"/>
        <v>0.62180384884297457</v>
      </c>
      <c r="Z106" s="5">
        <f t="shared" si="46"/>
        <v>0</v>
      </c>
      <c r="AA106" s="5">
        <f t="shared" si="47"/>
        <v>0</v>
      </c>
      <c r="AC106" s="39">
        <f t="shared" ca="1" si="48"/>
        <v>0</v>
      </c>
      <c r="AD106" s="39">
        <f t="shared" ca="1" si="49"/>
        <v>0</v>
      </c>
      <c r="AE106" s="39">
        <f t="shared" ca="1" si="50"/>
        <v>0</v>
      </c>
      <c r="AF106" s="39">
        <f t="shared" ca="1" si="51"/>
        <v>0</v>
      </c>
      <c r="AG106" s="39">
        <f t="shared" ca="1" si="52"/>
        <v>0</v>
      </c>
      <c r="AH106" s="39">
        <f t="shared" ca="1" si="53"/>
        <v>0</v>
      </c>
      <c r="AI106" s="39">
        <f t="shared" ca="1" si="54"/>
        <v>0</v>
      </c>
      <c r="AJ106" s="39">
        <f t="shared" ca="1" si="55"/>
        <v>0</v>
      </c>
      <c r="AK106" s="39">
        <f t="shared" ca="1" si="56"/>
        <v>0</v>
      </c>
      <c r="AL106" s="43"/>
      <c r="AM106" s="39">
        <f t="shared" ca="1" si="57"/>
        <v>0</v>
      </c>
      <c r="AN106" s="39">
        <f t="shared" ca="1" si="58"/>
        <v>0</v>
      </c>
      <c r="AO106" s="39">
        <f t="shared" ca="1" si="59"/>
        <v>0</v>
      </c>
      <c r="AP106" s="40">
        <f t="shared" ca="1" si="60"/>
        <v>0</v>
      </c>
      <c r="AR106" s="39">
        <f t="shared" ca="1" si="61"/>
        <v>0</v>
      </c>
      <c r="AS106" s="39">
        <f t="shared" ca="1" si="62"/>
        <v>0</v>
      </c>
      <c r="AT106" s="39">
        <f t="shared" ca="1" si="63"/>
        <v>0</v>
      </c>
      <c r="AU106" s="40">
        <f t="shared" ca="1" si="64"/>
        <v>0</v>
      </c>
      <c r="AV106" s="40"/>
      <c r="AW106" s="51">
        <f t="shared" ca="1" si="65"/>
        <v>0</v>
      </c>
      <c r="AY106" s="67"/>
    </row>
    <row r="107" spans="1:51">
      <c r="A107" s="88">
        <f t="shared" si="37"/>
        <v>39904</v>
      </c>
      <c r="B107" s="139">
        <f>Inputs!C102</f>
        <v>0</v>
      </c>
      <c r="C107" s="66"/>
      <c r="D107" s="82">
        <f t="shared" si="38"/>
        <v>0</v>
      </c>
      <c r="E107" s="35">
        <f t="shared" si="39"/>
        <v>0</v>
      </c>
      <c r="F107" s="35">
        <f t="shared" ca="1" si="40"/>
        <v>0</v>
      </c>
      <c r="G107" s="83">
        <f ca="1">VLOOKUP($A107,[1]!Table,MATCH(G$4,[1]!Curves,0))</f>
        <v>4.593</v>
      </c>
      <c r="H107" s="142">
        <f ca="1">Inputs!G102</f>
        <v>4.593</v>
      </c>
      <c r="I107" s="140">
        <f>Inputs!D102</f>
        <v>0</v>
      </c>
      <c r="J107" s="83">
        <f ca="1">VLOOKUP($A107,[1]!Table,MATCH(J$4,[1]!Curves,0))</f>
        <v>1.3000000000000001E-2</v>
      </c>
      <c r="K107" s="142">
        <f ca="1">Inputs!H102</f>
        <v>1.3000000000000001E-2</v>
      </c>
      <c r="L107" s="141">
        <f>Inputs!E102</f>
        <v>0</v>
      </c>
      <c r="M107" s="83">
        <f ca="1">VLOOKUP($A107,[1]!Table,MATCH(M$4,[1]!Curves,0))</f>
        <v>0.01</v>
      </c>
      <c r="N107" s="142">
        <f ca="1">Inputs!I102</f>
        <v>0.01</v>
      </c>
      <c r="O107" s="141">
        <f>Inputs!F102</f>
        <v>0</v>
      </c>
      <c r="P107" s="7"/>
      <c r="Q107" s="69">
        <f t="shared" ca="1" si="66"/>
        <v>4.6159999999999997</v>
      </c>
      <c r="R107" s="69">
        <f t="shared" ca="1" si="67"/>
        <v>4.6159999999999997</v>
      </c>
      <c r="S107" s="69">
        <f t="shared" si="41"/>
        <v>0</v>
      </c>
      <c r="T107" s="7"/>
      <c r="U107" s="5">
        <f t="shared" si="42"/>
        <v>30</v>
      </c>
      <c r="V107" s="44">
        <f t="shared" si="43"/>
        <v>39904</v>
      </c>
      <c r="W107" s="5">
        <f t="shared" ca="1" si="44"/>
        <v>2974</v>
      </c>
      <c r="X107" s="54">
        <f ca="1">VLOOKUP($A107,[1]!Table,MATCH(X$4,[1]!Curves,0))</f>
        <v>5.9893562070586E-2</v>
      </c>
      <c r="Y107" s="46">
        <f t="shared" ca="1" si="45"/>
        <v>0.61846426289601963</v>
      </c>
      <c r="Z107" s="5">
        <f t="shared" si="46"/>
        <v>0</v>
      </c>
      <c r="AA107" s="5">
        <f t="shared" si="47"/>
        <v>0</v>
      </c>
      <c r="AC107" s="39">
        <f t="shared" ca="1" si="48"/>
        <v>0</v>
      </c>
      <c r="AD107" s="39">
        <f t="shared" ca="1" si="49"/>
        <v>0</v>
      </c>
      <c r="AE107" s="39">
        <f t="shared" ca="1" si="50"/>
        <v>0</v>
      </c>
      <c r="AF107" s="39">
        <f t="shared" ca="1" si="51"/>
        <v>0</v>
      </c>
      <c r="AG107" s="39">
        <f t="shared" ca="1" si="52"/>
        <v>0</v>
      </c>
      <c r="AH107" s="39">
        <f t="shared" ca="1" si="53"/>
        <v>0</v>
      </c>
      <c r="AI107" s="39">
        <f t="shared" ca="1" si="54"/>
        <v>0</v>
      </c>
      <c r="AJ107" s="39">
        <f t="shared" ca="1" si="55"/>
        <v>0</v>
      </c>
      <c r="AK107" s="39">
        <f t="shared" ca="1" si="56"/>
        <v>0</v>
      </c>
      <c r="AL107" s="43"/>
      <c r="AM107" s="39">
        <f t="shared" ca="1" si="57"/>
        <v>0</v>
      </c>
      <c r="AN107" s="39">
        <f t="shared" ca="1" si="58"/>
        <v>0</v>
      </c>
      <c r="AO107" s="39">
        <f t="shared" ca="1" si="59"/>
        <v>0</v>
      </c>
      <c r="AP107" s="40">
        <f t="shared" ca="1" si="60"/>
        <v>0</v>
      </c>
      <c r="AR107" s="39">
        <f t="shared" ca="1" si="61"/>
        <v>0</v>
      </c>
      <c r="AS107" s="39">
        <f t="shared" ca="1" si="62"/>
        <v>0</v>
      </c>
      <c r="AT107" s="39">
        <f t="shared" ca="1" si="63"/>
        <v>0</v>
      </c>
      <c r="AU107" s="40">
        <f t="shared" ca="1" si="64"/>
        <v>0</v>
      </c>
      <c r="AV107" s="40"/>
      <c r="AW107" s="51">
        <f t="shared" ca="1" si="65"/>
        <v>0</v>
      </c>
      <c r="AY107" s="67"/>
    </row>
    <row r="108" spans="1:51">
      <c r="A108" s="88">
        <f t="shared" si="37"/>
        <v>39934</v>
      </c>
      <c r="B108" s="139">
        <f>Inputs!C103</f>
        <v>0</v>
      </c>
      <c r="C108" s="66"/>
      <c r="D108" s="82">
        <f t="shared" si="38"/>
        <v>0</v>
      </c>
      <c r="E108" s="35">
        <f t="shared" si="39"/>
        <v>0</v>
      </c>
      <c r="F108" s="35">
        <f t="shared" ca="1" si="40"/>
        <v>0</v>
      </c>
      <c r="G108" s="83">
        <f ca="1">VLOOKUP($A108,[1]!Table,MATCH(G$4,[1]!Curves,0))</f>
        <v>4.5830000000000002</v>
      </c>
      <c r="H108" s="142">
        <f ca="1">Inputs!G103</f>
        <v>4.5830000000000002</v>
      </c>
      <c r="I108" s="140">
        <f>Inputs!D103</f>
        <v>0</v>
      </c>
      <c r="J108" s="83">
        <f ca="1">VLOOKUP($A108,[1]!Table,MATCH(J$4,[1]!Curves,0))</f>
        <v>1.3000000000000001E-2</v>
      </c>
      <c r="K108" s="142">
        <f ca="1">Inputs!H103</f>
        <v>1.3000000000000001E-2</v>
      </c>
      <c r="L108" s="141">
        <f>Inputs!E103</f>
        <v>0</v>
      </c>
      <c r="M108" s="83">
        <f ca="1">VLOOKUP($A108,[1]!Table,MATCH(M$4,[1]!Curves,0))</f>
        <v>0.01</v>
      </c>
      <c r="N108" s="142">
        <f ca="1">Inputs!I103</f>
        <v>0.01</v>
      </c>
      <c r="O108" s="141">
        <f>Inputs!F103</f>
        <v>0</v>
      </c>
      <c r="P108" s="7"/>
      <c r="Q108" s="69">
        <f t="shared" ca="1" si="66"/>
        <v>4.6059999999999999</v>
      </c>
      <c r="R108" s="69">
        <f t="shared" ca="1" si="67"/>
        <v>4.6059999999999999</v>
      </c>
      <c r="S108" s="69">
        <f t="shared" si="41"/>
        <v>0</v>
      </c>
      <c r="T108" s="7"/>
      <c r="U108" s="5">
        <f t="shared" si="42"/>
        <v>31</v>
      </c>
      <c r="V108" s="44">
        <f t="shared" si="43"/>
        <v>39934</v>
      </c>
      <c r="W108" s="5">
        <f t="shared" ca="1" si="44"/>
        <v>3004</v>
      </c>
      <c r="X108" s="54">
        <f ca="1">VLOOKUP($A108,[1]!Table,MATCH(X$4,[1]!Curves,0))</f>
        <v>5.9940139752131999E-2</v>
      </c>
      <c r="Y108" s="46">
        <f t="shared" ca="1" si="45"/>
        <v>0.6152448426429139</v>
      </c>
      <c r="Z108" s="5">
        <f t="shared" si="46"/>
        <v>0</v>
      </c>
      <c r="AA108" s="5">
        <f t="shared" si="47"/>
        <v>0</v>
      </c>
      <c r="AC108" s="39">
        <f t="shared" ca="1" si="48"/>
        <v>0</v>
      </c>
      <c r="AD108" s="39">
        <f t="shared" ca="1" si="49"/>
        <v>0</v>
      </c>
      <c r="AE108" s="39">
        <f t="shared" ca="1" si="50"/>
        <v>0</v>
      </c>
      <c r="AF108" s="39">
        <f t="shared" ca="1" si="51"/>
        <v>0</v>
      </c>
      <c r="AG108" s="39">
        <f t="shared" ca="1" si="52"/>
        <v>0</v>
      </c>
      <c r="AH108" s="39">
        <f t="shared" ca="1" si="53"/>
        <v>0</v>
      </c>
      <c r="AI108" s="39">
        <f t="shared" ca="1" si="54"/>
        <v>0</v>
      </c>
      <c r="AJ108" s="39">
        <f t="shared" ca="1" si="55"/>
        <v>0</v>
      </c>
      <c r="AK108" s="39">
        <f t="shared" ca="1" si="56"/>
        <v>0</v>
      </c>
      <c r="AL108" s="43"/>
      <c r="AM108" s="39">
        <f t="shared" ca="1" si="57"/>
        <v>0</v>
      </c>
      <c r="AN108" s="39">
        <f t="shared" ca="1" si="58"/>
        <v>0</v>
      </c>
      <c r="AO108" s="39">
        <f t="shared" ca="1" si="59"/>
        <v>0</v>
      </c>
      <c r="AP108" s="40">
        <f t="shared" ca="1" si="60"/>
        <v>0</v>
      </c>
      <c r="AR108" s="39">
        <f t="shared" ca="1" si="61"/>
        <v>0</v>
      </c>
      <c r="AS108" s="39">
        <f t="shared" ca="1" si="62"/>
        <v>0</v>
      </c>
      <c r="AT108" s="39">
        <f t="shared" ca="1" si="63"/>
        <v>0</v>
      </c>
      <c r="AU108" s="40">
        <f t="shared" ca="1" si="64"/>
        <v>0</v>
      </c>
      <c r="AV108" s="40"/>
      <c r="AW108" s="51">
        <f t="shared" ca="1" si="65"/>
        <v>0</v>
      </c>
      <c r="AY108" s="67"/>
    </row>
    <row r="109" spans="1:51">
      <c r="A109" s="88">
        <f t="shared" si="37"/>
        <v>39965</v>
      </c>
      <c r="B109" s="139">
        <f>Inputs!C104</f>
        <v>0</v>
      </c>
      <c r="C109" s="66"/>
      <c r="D109" s="82">
        <f t="shared" si="38"/>
        <v>0</v>
      </c>
      <c r="E109" s="35">
        <f t="shared" si="39"/>
        <v>0</v>
      </c>
      <c r="F109" s="35">
        <f t="shared" ca="1" si="40"/>
        <v>0</v>
      </c>
      <c r="G109" s="83">
        <f ca="1">VLOOKUP($A109,[1]!Table,MATCH(G$4,[1]!Curves,0))</f>
        <v>4.6030000000000006</v>
      </c>
      <c r="H109" s="142">
        <f ca="1">Inputs!G104</f>
        <v>4.6030000000000006</v>
      </c>
      <c r="I109" s="140">
        <f>Inputs!D104</f>
        <v>0</v>
      </c>
      <c r="J109" s="83">
        <f ca="1">VLOOKUP($A109,[1]!Table,MATCH(J$4,[1]!Curves,0))</f>
        <v>1.3000000000000001E-2</v>
      </c>
      <c r="K109" s="142">
        <f ca="1">Inputs!H104</f>
        <v>1.3000000000000001E-2</v>
      </c>
      <c r="L109" s="141">
        <f>Inputs!E104</f>
        <v>0</v>
      </c>
      <c r="M109" s="83">
        <f ca="1">VLOOKUP($A109,[1]!Table,MATCH(M$4,[1]!Curves,0))</f>
        <v>0.01</v>
      </c>
      <c r="N109" s="142">
        <f ca="1">Inputs!I104</f>
        <v>0.01</v>
      </c>
      <c r="O109" s="141">
        <f>Inputs!F104</f>
        <v>0</v>
      </c>
      <c r="P109" s="7"/>
      <c r="Q109" s="69">
        <f t="shared" ca="1" si="66"/>
        <v>4.6260000000000003</v>
      </c>
      <c r="R109" s="69">
        <f t="shared" ca="1" si="67"/>
        <v>4.6260000000000003</v>
      </c>
      <c r="S109" s="69">
        <f t="shared" si="41"/>
        <v>0</v>
      </c>
      <c r="T109" s="7"/>
      <c r="U109" s="5">
        <f t="shared" si="42"/>
        <v>30</v>
      </c>
      <c r="V109" s="44">
        <f t="shared" si="43"/>
        <v>39965</v>
      </c>
      <c r="W109" s="5">
        <f t="shared" ca="1" si="44"/>
        <v>3035</v>
      </c>
      <c r="X109" s="54">
        <f ca="1">VLOOKUP($A109,[1]!Table,MATCH(X$4,[1]!Curves,0))</f>
        <v>5.9988270023819006E-2</v>
      </c>
      <c r="Y109" s="46">
        <f t="shared" ca="1" si="45"/>
        <v>0.61193094302396478</v>
      </c>
      <c r="Z109" s="5">
        <f t="shared" si="46"/>
        <v>0</v>
      </c>
      <c r="AA109" s="5">
        <f t="shared" si="47"/>
        <v>0</v>
      </c>
      <c r="AC109" s="39">
        <f t="shared" ca="1" si="48"/>
        <v>0</v>
      </c>
      <c r="AD109" s="39">
        <f t="shared" ca="1" si="49"/>
        <v>0</v>
      </c>
      <c r="AE109" s="39">
        <f t="shared" ca="1" si="50"/>
        <v>0</v>
      </c>
      <c r="AF109" s="39">
        <f t="shared" ca="1" si="51"/>
        <v>0</v>
      </c>
      <c r="AG109" s="39">
        <f t="shared" ca="1" si="52"/>
        <v>0</v>
      </c>
      <c r="AH109" s="39">
        <f t="shared" ca="1" si="53"/>
        <v>0</v>
      </c>
      <c r="AI109" s="39">
        <f t="shared" ca="1" si="54"/>
        <v>0</v>
      </c>
      <c r="AJ109" s="39">
        <f t="shared" ca="1" si="55"/>
        <v>0</v>
      </c>
      <c r="AK109" s="39">
        <f t="shared" ca="1" si="56"/>
        <v>0</v>
      </c>
      <c r="AL109" s="43"/>
      <c r="AM109" s="39">
        <f t="shared" ca="1" si="57"/>
        <v>0</v>
      </c>
      <c r="AN109" s="39">
        <f t="shared" ca="1" si="58"/>
        <v>0</v>
      </c>
      <c r="AO109" s="39">
        <f t="shared" ca="1" si="59"/>
        <v>0</v>
      </c>
      <c r="AP109" s="40">
        <f t="shared" ca="1" si="60"/>
        <v>0</v>
      </c>
      <c r="AR109" s="39">
        <f t="shared" ca="1" si="61"/>
        <v>0</v>
      </c>
      <c r="AS109" s="39">
        <f t="shared" ca="1" si="62"/>
        <v>0</v>
      </c>
      <c r="AT109" s="39">
        <f t="shared" ca="1" si="63"/>
        <v>0</v>
      </c>
      <c r="AU109" s="40">
        <f t="shared" ca="1" si="64"/>
        <v>0</v>
      </c>
      <c r="AV109" s="40"/>
      <c r="AW109" s="51">
        <f t="shared" ca="1" si="65"/>
        <v>0</v>
      </c>
      <c r="AY109" s="67"/>
    </row>
    <row r="110" spans="1:51">
      <c r="A110" s="88">
        <f t="shared" si="37"/>
        <v>39995</v>
      </c>
      <c r="B110" s="139">
        <f>Inputs!C105</f>
        <v>0</v>
      </c>
      <c r="C110" s="66"/>
      <c r="D110" s="82">
        <f t="shared" si="38"/>
        <v>0</v>
      </c>
      <c r="E110" s="35">
        <f t="shared" si="39"/>
        <v>0</v>
      </c>
      <c r="F110" s="35">
        <f t="shared" ca="1" si="40"/>
        <v>0</v>
      </c>
      <c r="G110" s="83">
        <f ca="1">VLOOKUP($A110,[1]!Table,MATCH(G$4,[1]!Curves,0))</f>
        <v>4.6240000000000006</v>
      </c>
      <c r="H110" s="142">
        <f ca="1">Inputs!G105</f>
        <v>4.6240000000000006</v>
      </c>
      <c r="I110" s="140">
        <f>Inputs!D105</f>
        <v>0</v>
      </c>
      <c r="J110" s="83">
        <f ca="1">VLOOKUP($A110,[1]!Table,MATCH(J$4,[1]!Curves,0))</f>
        <v>1.3000000000000001E-2</v>
      </c>
      <c r="K110" s="142">
        <f ca="1">Inputs!H105</f>
        <v>1.3000000000000001E-2</v>
      </c>
      <c r="L110" s="141">
        <f>Inputs!E105</f>
        <v>0</v>
      </c>
      <c r="M110" s="83">
        <f ca="1">VLOOKUP($A110,[1]!Table,MATCH(M$4,[1]!Curves,0))</f>
        <v>0.01</v>
      </c>
      <c r="N110" s="142">
        <f ca="1">Inputs!I105</f>
        <v>0.01</v>
      </c>
      <c r="O110" s="141">
        <f>Inputs!F105</f>
        <v>0</v>
      </c>
      <c r="P110" s="7"/>
      <c r="Q110" s="69">
        <f t="shared" ca="1" si="66"/>
        <v>4.6470000000000002</v>
      </c>
      <c r="R110" s="69">
        <f t="shared" ca="1" si="67"/>
        <v>4.6470000000000002</v>
      </c>
      <c r="S110" s="69">
        <f t="shared" si="41"/>
        <v>0</v>
      </c>
      <c r="T110" s="7"/>
      <c r="U110" s="5">
        <f t="shared" si="42"/>
        <v>31</v>
      </c>
      <c r="V110" s="44">
        <f t="shared" si="43"/>
        <v>39995</v>
      </c>
      <c r="W110" s="5">
        <f t="shared" ca="1" si="44"/>
        <v>3065</v>
      </c>
      <c r="X110" s="54">
        <f ca="1">VLOOKUP($A110,[1]!Table,MATCH(X$4,[1]!Curves,0))</f>
        <v>6.0034847706830999E-2</v>
      </c>
      <c r="Y110" s="46">
        <f t="shared" ca="1" si="45"/>
        <v>0.6087363475011659</v>
      </c>
      <c r="Z110" s="5">
        <f t="shared" si="46"/>
        <v>0</v>
      </c>
      <c r="AA110" s="5">
        <f t="shared" si="47"/>
        <v>0</v>
      </c>
      <c r="AC110" s="39">
        <f t="shared" ca="1" si="48"/>
        <v>0</v>
      </c>
      <c r="AD110" s="39">
        <f t="shared" ca="1" si="49"/>
        <v>0</v>
      </c>
      <c r="AE110" s="39">
        <f t="shared" ca="1" si="50"/>
        <v>0</v>
      </c>
      <c r="AF110" s="39">
        <f t="shared" ca="1" si="51"/>
        <v>0</v>
      </c>
      <c r="AG110" s="39">
        <f t="shared" ca="1" si="52"/>
        <v>0</v>
      </c>
      <c r="AH110" s="39">
        <f t="shared" ca="1" si="53"/>
        <v>0</v>
      </c>
      <c r="AI110" s="39">
        <f t="shared" ca="1" si="54"/>
        <v>0</v>
      </c>
      <c r="AJ110" s="39">
        <f t="shared" ca="1" si="55"/>
        <v>0</v>
      </c>
      <c r="AK110" s="39">
        <f t="shared" ca="1" si="56"/>
        <v>0</v>
      </c>
      <c r="AL110" s="43"/>
      <c r="AM110" s="39">
        <f t="shared" ca="1" si="57"/>
        <v>0</v>
      </c>
      <c r="AN110" s="39">
        <f t="shared" ca="1" si="58"/>
        <v>0</v>
      </c>
      <c r="AO110" s="39">
        <f t="shared" ca="1" si="59"/>
        <v>0</v>
      </c>
      <c r="AP110" s="40">
        <f t="shared" ca="1" si="60"/>
        <v>0</v>
      </c>
      <c r="AR110" s="39">
        <f t="shared" ca="1" si="61"/>
        <v>0</v>
      </c>
      <c r="AS110" s="39">
        <f t="shared" ca="1" si="62"/>
        <v>0</v>
      </c>
      <c r="AT110" s="39">
        <f t="shared" ca="1" si="63"/>
        <v>0</v>
      </c>
      <c r="AU110" s="40">
        <f t="shared" ca="1" si="64"/>
        <v>0</v>
      </c>
      <c r="AV110" s="40"/>
      <c r="AW110" s="51">
        <f t="shared" ca="1" si="65"/>
        <v>0</v>
      </c>
      <c r="AY110" s="67"/>
    </row>
    <row r="111" spans="1:51">
      <c r="A111" s="88">
        <f t="shared" si="37"/>
        <v>40026</v>
      </c>
      <c r="B111" s="139">
        <f>Inputs!C106</f>
        <v>0</v>
      </c>
      <c r="C111" s="66"/>
      <c r="D111" s="82">
        <f t="shared" si="38"/>
        <v>0</v>
      </c>
      <c r="E111" s="35">
        <f t="shared" si="39"/>
        <v>0</v>
      </c>
      <c r="F111" s="35">
        <f t="shared" ca="1" si="40"/>
        <v>0</v>
      </c>
      <c r="G111" s="83">
        <f ca="1">VLOOKUP($A111,[1]!Table,MATCH(G$4,[1]!Curves,0))</f>
        <v>4.6480000000000006</v>
      </c>
      <c r="H111" s="142">
        <f ca="1">Inputs!G106</f>
        <v>4.6480000000000006</v>
      </c>
      <c r="I111" s="140">
        <f>Inputs!D106</f>
        <v>0</v>
      </c>
      <c r="J111" s="83">
        <f ca="1">VLOOKUP($A111,[1]!Table,MATCH(J$4,[1]!Curves,0))</f>
        <v>1.3000000000000001E-2</v>
      </c>
      <c r="K111" s="142">
        <f ca="1">Inputs!H106</f>
        <v>1.3000000000000001E-2</v>
      </c>
      <c r="L111" s="141">
        <f>Inputs!E106</f>
        <v>0</v>
      </c>
      <c r="M111" s="83">
        <f ca="1">VLOOKUP($A111,[1]!Table,MATCH(M$4,[1]!Curves,0))</f>
        <v>0.01</v>
      </c>
      <c r="N111" s="142">
        <f ca="1">Inputs!I106</f>
        <v>0.01</v>
      </c>
      <c r="O111" s="141">
        <f>Inputs!F106</f>
        <v>0</v>
      </c>
      <c r="P111" s="7"/>
      <c r="Q111" s="69">
        <f t="shared" ca="1" si="66"/>
        <v>4.6710000000000003</v>
      </c>
      <c r="R111" s="69">
        <f t="shared" ca="1" si="67"/>
        <v>4.6710000000000003</v>
      </c>
      <c r="S111" s="69">
        <f t="shared" si="41"/>
        <v>0</v>
      </c>
      <c r="T111" s="7"/>
      <c r="U111" s="5">
        <f t="shared" si="42"/>
        <v>31</v>
      </c>
      <c r="V111" s="44">
        <f t="shared" si="43"/>
        <v>40026</v>
      </c>
      <c r="W111" s="5">
        <f t="shared" ca="1" si="44"/>
        <v>3096</v>
      </c>
      <c r="X111" s="54">
        <f ca="1">VLOOKUP($A111,[1]!Table,MATCH(X$4,[1]!Curves,0))</f>
        <v>6.0082977980033002E-2</v>
      </c>
      <c r="Y111" s="46">
        <f t="shared" ca="1" si="45"/>
        <v>0.60544806558142872</v>
      </c>
      <c r="Z111" s="5">
        <f t="shared" si="46"/>
        <v>0</v>
      </c>
      <c r="AA111" s="5">
        <f t="shared" si="47"/>
        <v>0</v>
      </c>
      <c r="AC111" s="39">
        <f t="shared" ca="1" si="48"/>
        <v>0</v>
      </c>
      <c r="AD111" s="39">
        <f t="shared" ca="1" si="49"/>
        <v>0</v>
      </c>
      <c r="AE111" s="39">
        <f t="shared" ca="1" si="50"/>
        <v>0</v>
      </c>
      <c r="AF111" s="39">
        <f t="shared" ca="1" si="51"/>
        <v>0</v>
      </c>
      <c r="AG111" s="39">
        <f t="shared" ca="1" si="52"/>
        <v>0</v>
      </c>
      <c r="AH111" s="39">
        <f t="shared" ca="1" si="53"/>
        <v>0</v>
      </c>
      <c r="AI111" s="39">
        <f t="shared" ca="1" si="54"/>
        <v>0</v>
      </c>
      <c r="AJ111" s="39">
        <f t="shared" ca="1" si="55"/>
        <v>0</v>
      </c>
      <c r="AK111" s="39">
        <f t="shared" ca="1" si="56"/>
        <v>0</v>
      </c>
      <c r="AL111" s="43"/>
      <c r="AM111" s="39">
        <f t="shared" ca="1" si="57"/>
        <v>0</v>
      </c>
      <c r="AN111" s="39">
        <f t="shared" ca="1" si="58"/>
        <v>0</v>
      </c>
      <c r="AO111" s="39">
        <f t="shared" ca="1" si="59"/>
        <v>0</v>
      </c>
      <c r="AP111" s="40">
        <f t="shared" ca="1" si="60"/>
        <v>0</v>
      </c>
      <c r="AR111" s="39">
        <f t="shared" ca="1" si="61"/>
        <v>0</v>
      </c>
      <c r="AS111" s="39">
        <f t="shared" ca="1" si="62"/>
        <v>0</v>
      </c>
      <c r="AT111" s="39">
        <f t="shared" ca="1" si="63"/>
        <v>0</v>
      </c>
      <c r="AU111" s="40">
        <f t="shared" ca="1" si="64"/>
        <v>0</v>
      </c>
      <c r="AV111" s="40"/>
      <c r="AW111" s="51">
        <f t="shared" ca="1" si="65"/>
        <v>0</v>
      </c>
      <c r="AY111" s="67"/>
    </row>
    <row r="112" spans="1:51">
      <c r="A112" s="88">
        <f t="shared" si="37"/>
        <v>40057</v>
      </c>
      <c r="B112" s="139">
        <f>Inputs!C107</f>
        <v>0</v>
      </c>
      <c r="C112" s="66"/>
      <c r="D112" s="82">
        <f t="shared" si="38"/>
        <v>0</v>
      </c>
      <c r="E112" s="35">
        <f t="shared" si="39"/>
        <v>0</v>
      </c>
      <c r="F112" s="35">
        <f t="shared" ca="1" si="40"/>
        <v>0</v>
      </c>
      <c r="G112" s="83">
        <f ca="1">VLOOKUP($A112,[1]!Table,MATCH(G$4,[1]!Curves,0))</f>
        <v>4.6580000000000004</v>
      </c>
      <c r="H112" s="142">
        <f ca="1">Inputs!G107</f>
        <v>4.6580000000000004</v>
      </c>
      <c r="I112" s="140">
        <f>Inputs!D107</f>
        <v>0</v>
      </c>
      <c r="J112" s="83">
        <f ca="1">VLOOKUP($A112,[1]!Table,MATCH(J$4,[1]!Curves,0))</f>
        <v>1.3000000000000001E-2</v>
      </c>
      <c r="K112" s="142">
        <f ca="1">Inputs!H107</f>
        <v>1.3000000000000001E-2</v>
      </c>
      <c r="L112" s="141">
        <f>Inputs!E107</f>
        <v>0</v>
      </c>
      <c r="M112" s="83">
        <f ca="1">VLOOKUP($A112,[1]!Table,MATCH(M$4,[1]!Curves,0))</f>
        <v>0.01</v>
      </c>
      <c r="N112" s="142">
        <f ca="1">Inputs!I107</f>
        <v>0.01</v>
      </c>
      <c r="O112" s="141">
        <f>Inputs!F107</f>
        <v>0</v>
      </c>
      <c r="P112" s="7"/>
      <c r="Q112" s="69">
        <f t="shared" ca="1" si="66"/>
        <v>4.681</v>
      </c>
      <c r="R112" s="69">
        <f t="shared" ca="1" si="67"/>
        <v>4.681</v>
      </c>
      <c r="S112" s="69">
        <f t="shared" si="41"/>
        <v>0</v>
      </c>
      <c r="T112" s="7"/>
      <c r="U112" s="5">
        <f t="shared" si="42"/>
        <v>30</v>
      </c>
      <c r="V112" s="44">
        <f t="shared" si="43"/>
        <v>40057</v>
      </c>
      <c r="W112" s="5">
        <f t="shared" ca="1" si="44"/>
        <v>3127</v>
      </c>
      <c r="X112" s="54">
        <f ca="1">VLOOKUP($A112,[1]!Table,MATCH(X$4,[1]!Curves,0))</f>
        <v>6.0131108254005E-2</v>
      </c>
      <c r="Y112" s="46">
        <f t="shared" ca="1" si="45"/>
        <v>0.60217277566547356</v>
      </c>
      <c r="Z112" s="5">
        <f t="shared" si="46"/>
        <v>0</v>
      </c>
      <c r="AA112" s="5">
        <f t="shared" si="47"/>
        <v>0</v>
      </c>
      <c r="AC112" s="39">
        <f t="shared" ca="1" si="48"/>
        <v>0</v>
      </c>
      <c r="AD112" s="39">
        <f t="shared" ca="1" si="49"/>
        <v>0</v>
      </c>
      <c r="AE112" s="39">
        <f t="shared" ca="1" si="50"/>
        <v>0</v>
      </c>
      <c r="AF112" s="39">
        <f t="shared" ca="1" si="51"/>
        <v>0</v>
      </c>
      <c r="AG112" s="39">
        <f t="shared" ca="1" si="52"/>
        <v>0</v>
      </c>
      <c r="AH112" s="39">
        <f t="shared" ca="1" si="53"/>
        <v>0</v>
      </c>
      <c r="AI112" s="39">
        <f t="shared" ca="1" si="54"/>
        <v>0</v>
      </c>
      <c r="AJ112" s="39">
        <f t="shared" ca="1" si="55"/>
        <v>0</v>
      </c>
      <c r="AK112" s="39">
        <f t="shared" ca="1" si="56"/>
        <v>0</v>
      </c>
      <c r="AL112" s="43"/>
      <c r="AM112" s="39">
        <f t="shared" ca="1" si="57"/>
        <v>0</v>
      </c>
      <c r="AN112" s="39">
        <f t="shared" ca="1" si="58"/>
        <v>0</v>
      </c>
      <c r="AO112" s="39">
        <f t="shared" ca="1" si="59"/>
        <v>0</v>
      </c>
      <c r="AP112" s="40">
        <f t="shared" ca="1" si="60"/>
        <v>0</v>
      </c>
      <c r="AR112" s="39">
        <f t="shared" ca="1" si="61"/>
        <v>0</v>
      </c>
      <c r="AS112" s="39">
        <f t="shared" ca="1" si="62"/>
        <v>0</v>
      </c>
      <c r="AT112" s="39">
        <f t="shared" ca="1" si="63"/>
        <v>0</v>
      </c>
      <c r="AU112" s="40">
        <f t="shared" ca="1" si="64"/>
        <v>0</v>
      </c>
      <c r="AV112" s="40"/>
      <c r="AW112" s="51">
        <f t="shared" ca="1" si="65"/>
        <v>0</v>
      </c>
      <c r="AY112" s="67"/>
    </row>
    <row r="113" spans="1:51">
      <c r="A113" s="88">
        <f t="shared" si="37"/>
        <v>40087</v>
      </c>
      <c r="B113" s="139">
        <f>Inputs!C108</f>
        <v>0</v>
      </c>
      <c r="C113" s="66"/>
      <c r="D113" s="82">
        <f t="shared" si="38"/>
        <v>0</v>
      </c>
      <c r="E113" s="35">
        <f t="shared" si="39"/>
        <v>0</v>
      </c>
      <c r="F113" s="35">
        <f t="shared" ca="1" si="40"/>
        <v>0</v>
      </c>
      <c r="G113" s="83">
        <f ca="1">VLOOKUP($A113,[1]!Table,MATCH(G$4,[1]!Curves,0))</f>
        <v>4.6880000000000006</v>
      </c>
      <c r="H113" s="142">
        <f ca="1">Inputs!G108</f>
        <v>4.6880000000000006</v>
      </c>
      <c r="I113" s="140">
        <f>Inputs!D108</f>
        <v>0</v>
      </c>
      <c r="J113" s="83">
        <f ca="1">VLOOKUP($A113,[1]!Table,MATCH(J$4,[1]!Curves,0))</f>
        <v>1.3000000000000001E-2</v>
      </c>
      <c r="K113" s="142">
        <f ca="1">Inputs!H108</f>
        <v>1.3000000000000001E-2</v>
      </c>
      <c r="L113" s="141">
        <f>Inputs!E108</f>
        <v>0</v>
      </c>
      <c r="M113" s="83">
        <f ca="1">VLOOKUP($A113,[1]!Table,MATCH(M$4,[1]!Curves,0))</f>
        <v>0.01</v>
      </c>
      <c r="N113" s="142">
        <f ca="1">Inputs!I108</f>
        <v>0.01</v>
      </c>
      <c r="O113" s="141">
        <f>Inputs!F108</f>
        <v>0</v>
      </c>
      <c r="P113" s="7"/>
      <c r="Q113" s="69">
        <f t="shared" ca="1" si="66"/>
        <v>4.7110000000000003</v>
      </c>
      <c r="R113" s="69">
        <f t="shared" ca="1" si="67"/>
        <v>4.7110000000000003</v>
      </c>
      <c r="S113" s="69">
        <f t="shared" si="41"/>
        <v>0</v>
      </c>
      <c r="T113" s="7"/>
      <c r="U113" s="5">
        <f t="shared" si="42"/>
        <v>31</v>
      </c>
      <c r="V113" s="44">
        <f t="shared" si="43"/>
        <v>40087</v>
      </c>
      <c r="W113" s="5">
        <f t="shared" ca="1" si="44"/>
        <v>3157</v>
      </c>
      <c r="X113" s="54">
        <f ca="1">VLOOKUP($A113,[1]!Table,MATCH(X$4,[1]!Curves,0))</f>
        <v>6.0177685939226004E-2</v>
      </c>
      <c r="Y113" s="46">
        <f t="shared" ca="1" si="45"/>
        <v>0.59901549308870838</v>
      </c>
      <c r="Z113" s="5">
        <f t="shared" si="46"/>
        <v>0</v>
      </c>
      <c r="AA113" s="5">
        <f t="shared" si="47"/>
        <v>0</v>
      </c>
      <c r="AC113" s="39">
        <f t="shared" ca="1" si="48"/>
        <v>0</v>
      </c>
      <c r="AD113" s="39">
        <f t="shared" ca="1" si="49"/>
        <v>0</v>
      </c>
      <c r="AE113" s="39">
        <f t="shared" ca="1" si="50"/>
        <v>0</v>
      </c>
      <c r="AF113" s="39">
        <f t="shared" ca="1" si="51"/>
        <v>0</v>
      </c>
      <c r="AG113" s="39">
        <f t="shared" ca="1" si="52"/>
        <v>0</v>
      </c>
      <c r="AH113" s="39">
        <f t="shared" ca="1" si="53"/>
        <v>0</v>
      </c>
      <c r="AI113" s="39">
        <f t="shared" ca="1" si="54"/>
        <v>0</v>
      </c>
      <c r="AJ113" s="39">
        <f t="shared" ca="1" si="55"/>
        <v>0</v>
      </c>
      <c r="AK113" s="39">
        <f t="shared" ca="1" si="56"/>
        <v>0</v>
      </c>
      <c r="AL113" s="43"/>
      <c r="AM113" s="39">
        <f t="shared" ca="1" si="57"/>
        <v>0</v>
      </c>
      <c r="AN113" s="39">
        <f t="shared" ca="1" si="58"/>
        <v>0</v>
      </c>
      <c r="AO113" s="39">
        <f t="shared" ca="1" si="59"/>
        <v>0</v>
      </c>
      <c r="AP113" s="40">
        <f t="shared" ca="1" si="60"/>
        <v>0</v>
      </c>
      <c r="AR113" s="39">
        <f t="shared" ca="1" si="61"/>
        <v>0</v>
      </c>
      <c r="AS113" s="39">
        <f t="shared" ca="1" si="62"/>
        <v>0</v>
      </c>
      <c r="AT113" s="39">
        <f t="shared" ca="1" si="63"/>
        <v>0</v>
      </c>
      <c r="AU113" s="40">
        <f t="shared" ca="1" si="64"/>
        <v>0</v>
      </c>
      <c r="AV113" s="40"/>
      <c r="AW113" s="51">
        <f t="shared" ca="1" si="65"/>
        <v>0</v>
      </c>
      <c r="AY113" s="67"/>
    </row>
    <row r="114" spans="1:51">
      <c r="A114" s="88">
        <f t="shared" si="37"/>
        <v>40118</v>
      </c>
      <c r="B114" s="139">
        <f>Inputs!C109</f>
        <v>0</v>
      </c>
      <c r="C114" s="66"/>
      <c r="D114" s="82">
        <f t="shared" si="38"/>
        <v>0</v>
      </c>
      <c r="E114" s="35">
        <f t="shared" si="39"/>
        <v>0</v>
      </c>
      <c r="F114" s="35">
        <f t="shared" ca="1" si="40"/>
        <v>0</v>
      </c>
      <c r="G114" s="83">
        <f ca="1">VLOOKUP($A114,[1]!Table,MATCH(G$4,[1]!Curves,0))</f>
        <v>4.8280000000000003</v>
      </c>
      <c r="H114" s="142">
        <f ca="1">Inputs!G109</f>
        <v>4.8280000000000003</v>
      </c>
      <c r="I114" s="140">
        <f>Inputs!D109</f>
        <v>0</v>
      </c>
      <c r="J114" s="83">
        <f ca="1">VLOOKUP($A114,[1]!Table,MATCH(J$4,[1]!Curves,0))</f>
        <v>2.35E-2</v>
      </c>
      <c r="K114" s="142">
        <f ca="1">Inputs!H109</f>
        <v>2.35E-2</v>
      </c>
      <c r="L114" s="141">
        <f>Inputs!E109</f>
        <v>0</v>
      </c>
      <c r="M114" s="83">
        <f ca="1">VLOOKUP($A114,[1]!Table,MATCH(M$4,[1]!Curves,0))</f>
        <v>1.4999999999999999E-2</v>
      </c>
      <c r="N114" s="142">
        <f ca="1">Inputs!I109</f>
        <v>1.4999999999999999E-2</v>
      </c>
      <c r="O114" s="141">
        <f>Inputs!F109</f>
        <v>0</v>
      </c>
      <c r="P114" s="7"/>
      <c r="Q114" s="69">
        <f t="shared" ca="1" si="66"/>
        <v>4.8665000000000003</v>
      </c>
      <c r="R114" s="69">
        <f t="shared" ca="1" si="67"/>
        <v>4.8665000000000003</v>
      </c>
      <c r="S114" s="69">
        <f t="shared" si="41"/>
        <v>0</v>
      </c>
      <c r="T114" s="7"/>
      <c r="U114" s="5">
        <f t="shared" si="42"/>
        <v>30</v>
      </c>
      <c r="V114" s="44">
        <f t="shared" si="43"/>
        <v>40118</v>
      </c>
      <c r="W114" s="5">
        <f t="shared" ca="1" si="44"/>
        <v>3188</v>
      </c>
      <c r="X114" s="54">
        <f ca="1">VLOOKUP($A114,[1]!Table,MATCH(X$4,[1]!Curves,0))</f>
        <v>6.0225816214712E-2</v>
      </c>
      <c r="Y114" s="46">
        <f t="shared" ca="1" si="45"/>
        <v>0.59576571427373415</v>
      </c>
      <c r="Z114" s="5">
        <f t="shared" si="46"/>
        <v>0</v>
      </c>
      <c r="AA114" s="5">
        <f t="shared" si="47"/>
        <v>0</v>
      </c>
      <c r="AC114" s="39">
        <f t="shared" ca="1" si="48"/>
        <v>0</v>
      </c>
      <c r="AD114" s="39">
        <f t="shared" ca="1" si="49"/>
        <v>0</v>
      </c>
      <c r="AE114" s="39">
        <f t="shared" ca="1" si="50"/>
        <v>0</v>
      </c>
      <c r="AF114" s="39">
        <f t="shared" ca="1" si="51"/>
        <v>0</v>
      </c>
      <c r="AG114" s="39">
        <f t="shared" ca="1" si="52"/>
        <v>0</v>
      </c>
      <c r="AH114" s="39">
        <f t="shared" ca="1" si="53"/>
        <v>0</v>
      </c>
      <c r="AI114" s="39">
        <f t="shared" ca="1" si="54"/>
        <v>0</v>
      </c>
      <c r="AJ114" s="39">
        <f t="shared" ca="1" si="55"/>
        <v>0</v>
      </c>
      <c r="AK114" s="39">
        <f t="shared" ca="1" si="56"/>
        <v>0</v>
      </c>
      <c r="AL114" s="43"/>
      <c r="AM114" s="39">
        <f t="shared" ca="1" si="57"/>
        <v>0</v>
      </c>
      <c r="AN114" s="39">
        <f t="shared" ca="1" si="58"/>
        <v>0</v>
      </c>
      <c r="AO114" s="39">
        <f t="shared" ca="1" si="59"/>
        <v>0</v>
      </c>
      <c r="AP114" s="40">
        <f t="shared" ca="1" si="60"/>
        <v>0</v>
      </c>
      <c r="AR114" s="39">
        <f t="shared" ca="1" si="61"/>
        <v>0</v>
      </c>
      <c r="AS114" s="39">
        <f t="shared" ca="1" si="62"/>
        <v>0</v>
      </c>
      <c r="AT114" s="39">
        <f t="shared" ca="1" si="63"/>
        <v>0</v>
      </c>
      <c r="AU114" s="40">
        <f t="shared" ca="1" si="64"/>
        <v>0</v>
      </c>
      <c r="AV114" s="40"/>
      <c r="AW114" s="51">
        <f t="shared" ca="1" si="65"/>
        <v>0</v>
      </c>
      <c r="AY114" s="67"/>
    </row>
    <row r="115" spans="1:51">
      <c r="A115" s="88">
        <f t="shared" si="37"/>
        <v>40148</v>
      </c>
      <c r="B115" s="139">
        <f>Inputs!C110</f>
        <v>0</v>
      </c>
      <c r="C115" s="66"/>
      <c r="D115" s="82">
        <f t="shared" si="38"/>
        <v>0</v>
      </c>
      <c r="E115" s="35">
        <f t="shared" si="39"/>
        <v>0</v>
      </c>
      <c r="F115" s="35">
        <f t="shared" ca="1" si="40"/>
        <v>0</v>
      </c>
      <c r="G115" s="83">
        <f ca="1">VLOOKUP($A115,[1]!Table,MATCH(G$4,[1]!Curves,0))</f>
        <v>4.968</v>
      </c>
      <c r="H115" s="142">
        <f ca="1">Inputs!G110</f>
        <v>4.968</v>
      </c>
      <c r="I115" s="140">
        <f>Inputs!D110</f>
        <v>0</v>
      </c>
      <c r="J115" s="83">
        <f ca="1">VLOOKUP($A115,[1]!Table,MATCH(J$4,[1]!Curves,0))</f>
        <v>2.35E-2</v>
      </c>
      <c r="K115" s="142">
        <f ca="1">Inputs!H110</f>
        <v>2.35E-2</v>
      </c>
      <c r="L115" s="141">
        <f>Inputs!E110</f>
        <v>0</v>
      </c>
      <c r="M115" s="83">
        <f ca="1">VLOOKUP($A115,[1]!Table,MATCH(M$4,[1]!Curves,0))</f>
        <v>1.4999999999999999E-2</v>
      </c>
      <c r="N115" s="142">
        <f ca="1">Inputs!I110</f>
        <v>1.4999999999999999E-2</v>
      </c>
      <c r="O115" s="141">
        <f>Inputs!F110</f>
        <v>0</v>
      </c>
      <c r="P115" s="7"/>
      <c r="Q115" s="69">
        <f t="shared" ca="1" si="66"/>
        <v>5.0065</v>
      </c>
      <c r="R115" s="69">
        <f t="shared" ca="1" si="67"/>
        <v>5.0065</v>
      </c>
      <c r="S115" s="69">
        <f t="shared" si="41"/>
        <v>0</v>
      </c>
      <c r="T115" s="7"/>
      <c r="U115" s="5">
        <f t="shared" si="42"/>
        <v>31</v>
      </c>
      <c r="V115" s="44">
        <f t="shared" si="43"/>
        <v>40148</v>
      </c>
      <c r="W115" s="5">
        <f t="shared" ca="1" si="44"/>
        <v>3218</v>
      </c>
      <c r="X115" s="54">
        <f ca="1">VLOOKUP($A115,[1]!Table,MATCH(X$4,[1]!Curves,0))</f>
        <v>6.0272393901399005E-2</v>
      </c>
      <c r="Y115" s="46">
        <f t="shared" ca="1" si="45"/>
        <v>0.59263308487902622</v>
      </c>
      <c r="Z115" s="5">
        <f t="shared" si="46"/>
        <v>0</v>
      </c>
      <c r="AA115" s="5">
        <f t="shared" si="47"/>
        <v>0</v>
      </c>
      <c r="AC115" s="39">
        <f t="shared" ca="1" si="48"/>
        <v>0</v>
      </c>
      <c r="AD115" s="39">
        <f t="shared" ca="1" si="49"/>
        <v>0</v>
      </c>
      <c r="AE115" s="39">
        <f t="shared" ca="1" si="50"/>
        <v>0</v>
      </c>
      <c r="AF115" s="39">
        <f t="shared" ca="1" si="51"/>
        <v>0</v>
      </c>
      <c r="AG115" s="39">
        <f t="shared" ca="1" si="52"/>
        <v>0</v>
      </c>
      <c r="AH115" s="39">
        <f t="shared" ca="1" si="53"/>
        <v>0</v>
      </c>
      <c r="AI115" s="39">
        <f t="shared" ca="1" si="54"/>
        <v>0</v>
      </c>
      <c r="AJ115" s="39">
        <f t="shared" ca="1" si="55"/>
        <v>0</v>
      </c>
      <c r="AK115" s="39">
        <f t="shared" ca="1" si="56"/>
        <v>0</v>
      </c>
      <c r="AL115" s="43"/>
      <c r="AM115" s="39">
        <f t="shared" ca="1" si="57"/>
        <v>0</v>
      </c>
      <c r="AN115" s="39">
        <f t="shared" ca="1" si="58"/>
        <v>0</v>
      </c>
      <c r="AO115" s="39">
        <f t="shared" ca="1" si="59"/>
        <v>0</v>
      </c>
      <c r="AP115" s="40">
        <f t="shared" ca="1" si="60"/>
        <v>0</v>
      </c>
      <c r="AR115" s="39">
        <f t="shared" ca="1" si="61"/>
        <v>0</v>
      </c>
      <c r="AS115" s="39">
        <f t="shared" ca="1" si="62"/>
        <v>0</v>
      </c>
      <c r="AT115" s="39">
        <f t="shared" ca="1" si="63"/>
        <v>0</v>
      </c>
      <c r="AU115" s="40">
        <f t="shared" ca="1" si="64"/>
        <v>0</v>
      </c>
      <c r="AV115" s="40"/>
      <c r="AW115" s="51">
        <f t="shared" ca="1" si="65"/>
        <v>0</v>
      </c>
      <c r="AY115" s="67"/>
    </row>
    <row r="116" spans="1:51">
      <c r="A116" s="88">
        <f t="shared" si="37"/>
        <v>40179</v>
      </c>
      <c r="B116" s="139">
        <f>Inputs!C111</f>
        <v>0</v>
      </c>
      <c r="C116" s="66"/>
      <c r="D116" s="82">
        <f t="shared" si="38"/>
        <v>0</v>
      </c>
      <c r="E116" s="35">
        <f t="shared" si="39"/>
        <v>0</v>
      </c>
      <c r="F116" s="35">
        <f t="shared" ca="1" si="40"/>
        <v>0</v>
      </c>
      <c r="G116" s="83">
        <f ca="1">VLOOKUP($A116,[1]!Table,MATCH(G$4,[1]!Curves,0))</f>
        <v>5.0430000000000001</v>
      </c>
      <c r="H116" s="142">
        <f ca="1">Inputs!G111</f>
        <v>5.0430000000000001</v>
      </c>
      <c r="I116" s="140">
        <f>Inputs!D111</f>
        <v>0</v>
      </c>
      <c r="J116" s="83">
        <f ca="1">VLOOKUP($A116,[1]!Table,MATCH(J$4,[1]!Curves,0))</f>
        <v>2.35E-2</v>
      </c>
      <c r="K116" s="142">
        <f ca="1">Inputs!H111</f>
        <v>2.35E-2</v>
      </c>
      <c r="L116" s="141">
        <f>Inputs!E111</f>
        <v>0</v>
      </c>
      <c r="M116" s="83">
        <f ca="1">VLOOKUP($A116,[1]!Table,MATCH(M$4,[1]!Curves,0))</f>
        <v>1.4999999999999999E-2</v>
      </c>
      <c r="N116" s="142">
        <f ca="1">Inputs!I111</f>
        <v>1.4999999999999999E-2</v>
      </c>
      <c r="O116" s="141">
        <f>Inputs!F111</f>
        <v>0</v>
      </c>
      <c r="P116" s="7"/>
      <c r="Q116" s="69">
        <f t="shared" ca="1" si="66"/>
        <v>5.0815000000000001</v>
      </c>
      <c r="R116" s="69">
        <f t="shared" ca="1" si="67"/>
        <v>5.0815000000000001</v>
      </c>
      <c r="S116" s="69">
        <f t="shared" si="41"/>
        <v>0</v>
      </c>
      <c r="T116" s="7"/>
      <c r="U116" s="5">
        <f t="shared" si="42"/>
        <v>31</v>
      </c>
      <c r="V116" s="44">
        <f t="shared" si="43"/>
        <v>40179</v>
      </c>
      <c r="W116" s="5">
        <f t="shared" ca="1" si="44"/>
        <v>3249</v>
      </c>
      <c r="X116" s="54">
        <f ca="1">VLOOKUP($A116,[1]!Table,MATCH(X$4,[1]!Curves,0))</f>
        <v>6.0320524178399997E-2</v>
      </c>
      <c r="Y116" s="46">
        <f t="shared" ca="1" si="45"/>
        <v>0.58940874447381375</v>
      </c>
      <c r="Z116" s="5">
        <f t="shared" si="46"/>
        <v>0</v>
      </c>
      <c r="AA116" s="5">
        <f t="shared" si="47"/>
        <v>0</v>
      </c>
      <c r="AC116" s="39">
        <f t="shared" ca="1" si="48"/>
        <v>0</v>
      </c>
      <c r="AD116" s="39">
        <f t="shared" ca="1" si="49"/>
        <v>0</v>
      </c>
      <c r="AE116" s="39">
        <f t="shared" ca="1" si="50"/>
        <v>0</v>
      </c>
      <c r="AF116" s="39">
        <f t="shared" ca="1" si="51"/>
        <v>0</v>
      </c>
      <c r="AG116" s="39">
        <f t="shared" ca="1" si="52"/>
        <v>0</v>
      </c>
      <c r="AH116" s="39">
        <f t="shared" ca="1" si="53"/>
        <v>0</v>
      </c>
      <c r="AI116" s="39">
        <f t="shared" ca="1" si="54"/>
        <v>0</v>
      </c>
      <c r="AJ116" s="39">
        <f t="shared" ca="1" si="55"/>
        <v>0</v>
      </c>
      <c r="AK116" s="39">
        <f t="shared" ca="1" si="56"/>
        <v>0</v>
      </c>
      <c r="AL116" s="43"/>
      <c r="AM116" s="39">
        <f t="shared" ca="1" si="57"/>
        <v>0</v>
      </c>
      <c r="AN116" s="39">
        <f t="shared" ca="1" si="58"/>
        <v>0</v>
      </c>
      <c r="AO116" s="39">
        <f t="shared" ca="1" si="59"/>
        <v>0</v>
      </c>
      <c r="AP116" s="40">
        <f t="shared" ca="1" si="60"/>
        <v>0</v>
      </c>
      <c r="AR116" s="39">
        <f t="shared" ca="1" si="61"/>
        <v>0</v>
      </c>
      <c r="AS116" s="39">
        <f t="shared" ca="1" si="62"/>
        <v>0</v>
      </c>
      <c r="AT116" s="39">
        <f t="shared" ca="1" si="63"/>
        <v>0</v>
      </c>
      <c r="AU116" s="40">
        <f t="shared" ca="1" si="64"/>
        <v>0</v>
      </c>
      <c r="AV116" s="40"/>
      <c r="AW116" s="51">
        <f t="shared" ca="1" si="65"/>
        <v>0</v>
      </c>
      <c r="AY116" s="67"/>
    </row>
    <row r="117" spans="1:51">
      <c r="A117" s="88">
        <f t="shared" si="37"/>
        <v>40210</v>
      </c>
      <c r="B117" s="139">
        <f>Inputs!C112</f>
        <v>0</v>
      </c>
      <c r="C117" s="66"/>
      <c r="D117" s="82">
        <f t="shared" si="38"/>
        <v>0</v>
      </c>
      <c r="E117" s="35">
        <f t="shared" si="39"/>
        <v>0</v>
      </c>
      <c r="F117" s="35">
        <f t="shared" ca="1" si="40"/>
        <v>0</v>
      </c>
      <c r="G117" s="83">
        <f ca="1">VLOOKUP($A117,[1]!Table,MATCH(G$4,[1]!Curves,0))</f>
        <v>4.923</v>
      </c>
      <c r="H117" s="142">
        <f ca="1">Inputs!G112</f>
        <v>4.923</v>
      </c>
      <c r="I117" s="140">
        <f>Inputs!D112</f>
        <v>0</v>
      </c>
      <c r="J117" s="83">
        <f ca="1">VLOOKUP($A117,[1]!Table,MATCH(J$4,[1]!Curves,0))</f>
        <v>2.35E-2</v>
      </c>
      <c r="K117" s="142">
        <f ca="1">Inputs!H112</f>
        <v>2.35E-2</v>
      </c>
      <c r="L117" s="141">
        <f>Inputs!E112</f>
        <v>0</v>
      </c>
      <c r="M117" s="83">
        <f ca="1">VLOOKUP($A117,[1]!Table,MATCH(M$4,[1]!Curves,0))</f>
        <v>1.4999999999999999E-2</v>
      </c>
      <c r="N117" s="142">
        <f ca="1">Inputs!I112</f>
        <v>1.4999999999999999E-2</v>
      </c>
      <c r="O117" s="141">
        <f>Inputs!F112</f>
        <v>0</v>
      </c>
      <c r="P117" s="7"/>
      <c r="Q117" s="69">
        <f t="shared" ca="1" si="66"/>
        <v>4.9615</v>
      </c>
      <c r="R117" s="69">
        <f t="shared" ca="1" si="67"/>
        <v>4.9615</v>
      </c>
      <c r="S117" s="69">
        <f t="shared" si="41"/>
        <v>0</v>
      </c>
      <c r="T117" s="7"/>
      <c r="U117" s="5">
        <f t="shared" si="42"/>
        <v>28</v>
      </c>
      <c r="V117" s="44">
        <f t="shared" si="43"/>
        <v>40210</v>
      </c>
      <c r="W117" s="5">
        <f t="shared" ca="1" si="44"/>
        <v>3280</v>
      </c>
      <c r="X117" s="54">
        <f ca="1">VLOOKUP($A117,[1]!Table,MATCH(X$4,[1]!Curves,0))</f>
        <v>6.0368654456169998E-2</v>
      </c>
      <c r="Y117" s="46">
        <f t="shared" ca="1" si="45"/>
        <v>0.58619730342233989</v>
      </c>
      <c r="Z117" s="5">
        <f t="shared" si="46"/>
        <v>0</v>
      </c>
      <c r="AA117" s="5">
        <f t="shared" si="47"/>
        <v>0</v>
      </c>
      <c r="AC117" s="39">
        <f t="shared" ca="1" si="48"/>
        <v>0</v>
      </c>
      <c r="AD117" s="39">
        <f t="shared" ca="1" si="49"/>
        <v>0</v>
      </c>
      <c r="AE117" s="39">
        <f t="shared" ca="1" si="50"/>
        <v>0</v>
      </c>
      <c r="AF117" s="39">
        <f t="shared" ca="1" si="51"/>
        <v>0</v>
      </c>
      <c r="AG117" s="39">
        <f t="shared" ca="1" si="52"/>
        <v>0</v>
      </c>
      <c r="AH117" s="39">
        <f t="shared" ca="1" si="53"/>
        <v>0</v>
      </c>
      <c r="AI117" s="39">
        <f t="shared" ca="1" si="54"/>
        <v>0</v>
      </c>
      <c r="AJ117" s="39">
        <f t="shared" ca="1" si="55"/>
        <v>0</v>
      </c>
      <c r="AK117" s="39">
        <f t="shared" ca="1" si="56"/>
        <v>0</v>
      </c>
      <c r="AL117" s="43"/>
      <c r="AM117" s="39">
        <f t="shared" ca="1" si="57"/>
        <v>0</v>
      </c>
      <c r="AN117" s="39">
        <f t="shared" ca="1" si="58"/>
        <v>0</v>
      </c>
      <c r="AO117" s="39">
        <f t="shared" ca="1" si="59"/>
        <v>0</v>
      </c>
      <c r="AP117" s="40">
        <f t="shared" ca="1" si="60"/>
        <v>0</v>
      </c>
      <c r="AR117" s="39">
        <f t="shared" ca="1" si="61"/>
        <v>0</v>
      </c>
      <c r="AS117" s="39">
        <f t="shared" ca="1" si="62"/>
        <v>0</v>
      </c>
      <c r="AT117" s="39">
        <f t="shared" ca="1" si="63"/>
        <v>0</v>
      </c>
      <c r="AU117" s="40">
        <f t="shared" ca="1" si="64"/>
        <v>0</v>
      </c>
      <c r="AV117" s="40"/>
      <c r="AW117" s="51">
        <f t="shared" ca="1" si="65"/>
        <v>0</v>
      </c>
      <c r="AY117" s="67"/>
    </row>
    <row r="118" spans="1:51">
      <c r="A118" s="88">
        <f t="shared" si="37"/>
        <v>40238</v>
      </c>
      <c r="B118" s="139">
        <f>Inputs!C113</f>
        <v>0</v>
      </c>
      <c r="C118" s="66"/>
      <c r="D118" s="82">
        <f t="shared" si="38"/>
        <v>0</v>
      </c>
      <c r="E118" s="35">
        <f t="shared" si="39"/>
        <v>0</v>
      </c>
      <c r="F118" s="35">
        <f t="shared" ca="1" si="40"/>
        <v>0</v>
      </c>
      <c r="G118" s="83">
        <f ca="1">VLOOKUP($A118,[1]!Table,MATCH(G$4,[1]!Curves,0))</f>
        <v>4.798</v>
      </c>
      <c r="H118" s="142">
        <f ca="1">Inputs!G113</f>
        <v>4.798</v>
      </c>
      <c r="I118" s="140">
        <f>Inputs!D113</f>
        <v>0</v>
      </c>
      <c r="J118" s="83">
        <f ca="1">VLOOKUP($A118,[1]!Table,MATCH(J$4,[1]!Curves,0))</f>
        <v>2.35E-2</v>
      </c>
      <c r="K118" s="142">
        <f ca="1">Inputs!H113</f>
        <v>2.35E-2</v>
      </c>
      <c r="L118" s="141">
        <f>Inputs!E113</f>
        <v>0</v>
      </c>
      <c r="M118" s="83">
        <f ca="1">VLOOKUP($A118,[1]!Table,MATCH(M$4,[1]!Curves,0))</f>
        <v>1.4999999999999999E-2</v>
      </c>
      <c r="N118" s="142">
        <f ca="1">Inputs!I113</f>
        <v>1.4999999999999999E-2</v>
      </c>
      <c r="O118" s="141">
        <f>Inputs!F113</f>
        <v>0</v>
      </c>
      <c r="P118" s="7"/>
      <c r="Q118" s="69">
        <f t="shared" ca="1" si="66"/>
        <v>4.8365</v>
      </c>
      <c r="R118" s="69">
        <f t="shared" ca="1" si="67"/>
        <v>4.8365</v>
      </c>
      <c r="S118" s="69">
        <f t="shared" si="41"/>
        <v>0</v>
      </c>
      <c r="T118" s="7"/>
      <c r="U118" s="5">
        <f t="shared" si="42"/>
        <v>31</v>
      </c>
      <c r="V118" s="44">
        <f t="shared" si="43"/>
        <v>40238</v>
      </c>
      <c r="W118" s="5">
        <f t="shared" ca="1" si="44"/>
        <v>3308</v>
      </c>
      <c r="X118" s="54">
        <f ca="1">VLOOKUP($A118,[1]!Table,MATCH(X$4,[1]!Curves,0))</f>
        <v>6.0412126965785004E-2</v>
      </c>
      <c r="Y118" s="46">
        <f t="shared" ca="1" si="45"/>
        <v>0.58330771813878191</v>
      </c>
      <c r="Z118" s="5">
        <f t="shared" si="46"/>
        <v>0</v>
      </c>
      <c r="AA118" s="5">
        <f t="shared" si="47"/>
        <v>0</v>
      </c>
      <c r="AC118" s="39">
        <f t="shared" ca="1" si="48"/>
        <v>0</v>
      </c>
      <c r="AD118" s="39">
        <f t="shared" ca="1" si="49"/>
        <v>0</v>
      </c>
      <c r="AE118" s="39">
        <f t="shared" ca="1" si="50"/>
        <v>0</v>
      </c>
      <c r="AF118" s="39">
        <f t="shared" ca="1" si="51"/>
        <v>0</v>
      </c>
      <c r="AG118" s="39">
        <f t="shared" ca="1" si="52"/>
        <v>0</v>
      </c>
      <c r="AH118" s="39">
        <f t="shared" ca="1" si="53"/>
        <v>0</v>
      </c>
      <c r="AI118" s="39">
        <f t="shared" ca="1" si="54"/>
        <v>0</v>
      </c>
      <c r="AJ118" s="39">
        <f t="shared" ca="1" si="55"/>
        <v>0</v>
      </c>
      <c r="AK118" s="39">
        <f t="shared" ca="1" si="56"/>
        <v>0</v>
      </c>
      <c r="AL118" s="43"/>
      <c r="AM118" s="39">
        <f t="shared" ca="1" si="57"/>
        <v>0</v>
      </c>
      <c r="AN118" s="39">
        <f t="shared" ca="1" si="58"/>
        <v>0</v>
      </c>
      <c r="AO118" s="39">
        <f t="shared" ca="1" si="59"/>
        <v>0</v>
      </c>
      <c r="AP118" s="40">
        <f t="shared" ca="1" si="60"/>
        <v>0</v>
      </c>
      <c r="AR118" s="39">
        <f t="shared" ca="1" si="61"/>
        <v>0</v>
      </c>
      <c r="AS118" s="39">
        <f t="shared" ca="1" si="62"/>
        <v>0</v>
      </c>
      <c r="AT118" s="39">
        <f t="shared" ca="1" si="63"/>
        <v>0</v>
      </c>
      <c r="AU118" s="40">
        <f t="shared" ca="1" si="64"/>
        <v>0</v>
      </c>
      <c r="AV118" s="40"/>
      <c r="AW118" s="51">
        <f t="shared" ca="1" si="65"/>
        <v>0</v>
      </c>
      <c r="AY118" s="67"/>
    </row>
    <row r="119" spans="1:51">
      <c r="A119" s="88">
        <f t="shared" si="37"/>
        <v>40269</v>
      </c>
      <c r="B119" s="139">
        <f>Inputs!C114</f>
        <v>0</v>
      </c>
      <c r="C119" s="66"/>
      <c r="D119" s="82">
        <f t="shared" si="38"/>
        <v>0</v>
      </c>
      <c r="E119" s="35">
        <f t="shared" si="39"/>
        <v>0</v>
      </c>
      <c r="F119" s="35">
        <f t="shared" ca="1" si="40"/>
        <v>0</v>
      </c>
      <c r="G119" s="83">
        <f ca="1">VLOOKUP($A119,[1]!Table,MATCH(G$4,[1]!Curves,0))</f>
        <v>4.6680000000000001</v>
      </c>
      <c r="H119" s="142">
        <f ca="1">Inputs!G114</f>
        <v>4.6680000000000001</v>
      </c>
      <c r="I119" s="140">
        <f>Inputs!D114</f>
        <v>0</v>
      </c>
      <c r="J119" s="83">
        <f ca="1">VLOOKUP($A119,[1]!Table,MATCH(J$4,[1]!Curves,0))</f>
        <v>1.3000000000000001E-2</v>
      </c>
      <c r="K119" s="142">
        <f ca="1">Inputs!H114</f>
        <v>1.3000000000000001E-2</v>
      </c>
      <c r="L119" s="141">
        <f>Inputs!E114</f>
        <v>0</v>
      </c>
      <c r="M119" s="83">
        <f ca="1">VLOOKUP($A119,[1]!Table,MATCH(M$4,[1]!Curves,0))</f>
        <v>0.01</v>
      </c>
      <c r="N119" s="142">
        <f ca="1">Inputs!I114</f>
        <v>0.01</v>
      </c>
      <c r="O119" s="141">
        <f>Inputs!F114</f>
        <v>0</v>
      </c>
      <c r="P119" s="7"/>
      <c r="Q119" s="69">
        <f t="shared" ca="1" si="66"/>
        <v>4.6909999999999998</v>
      </c>
      <c r="R119" s="69">
        <f t="shared" ca="1" si="67"/>
        <v>4.6909999999999998</v>
      </c>
      <c r="S119" s="69">
        <f t="shared" si="41"/>
        <v>0</v>
      </c>
      <c r="T119" s="7"/>
      <c r="U119" s="5">
        <f t="shared" si="42"/>
        <v>30</v>
      </c>
      <c r="V119" s="44">
        <f t="shared" si="43"/>
        <v>40269</v>
      </c>
      <c r="W119" s="5">
        <f t="shared" ca="1" si="44"/>
        <v>3339</v>
      </c>
      <c r="X119" s="54">
        <f ca="1">VLOOKUP($A119,[1]!Table,MATCH(X$4,[1]!Curves,0))</f>
        <v>6.0460257245020001E-2</v>
      </c>
      <c r="Y119" s="46">
        <f t="shared" ca="1" si="45"/>
        <v>0.58012077374811666</v>
      </c>
      <c r="Z119" s="5">
        <f t="shared" si="46"/>
        <v>0</v>
      </c>
      <c r="AA119" s="5">
        <f t="shared" si="47"/>
        <v>0</v>
      </c>
      <c r="AC119" s="39">
        <f t="shared" ca="1" si="48"/>
        <v>0</v>
      </c>
      <c r="AD119" s="39">
        <f t="shared" ca="1" si="49"/>
        <v>0</v>
      </c>
      <c r="AE119" s="39">
        <f t="shared" ca="1" si="50"/>
        <v>0</v>
      </c>
      <c r="AF119" s="39">
        <f t="shared" ca="1" si="51"/>
        <v>0</v>
      </c>
      <c r="AG119" s="39">
        <f t="shared" ca="1" si="52"/>
        <v>0</v>
      </c>
      <c r="AH119" s="39">
        <f t="shared" ca="1" si="53"/>
        <v>0</v>
      </c>
      <c r="AI119" s="39">
        <f t="shared" ca="1" si="54"/>
        <v>0</v>
      </c>
      <c r="AJ119" s="39">
        <f t="shared" ca="1" si="55"/>
        <v>0</v>
      </c>
      <c r="AK119" s="39">
        <f t="shared" ca="1" si="56"/>
        <v>0</v>
      </c>
      <c r="AL119" s="43"/>
      <c r="AM119" s="39">
        <f t="shared" ca="1" si="57"/>
        <v>0</v>
      </c>
      <c r="AN119" s="39">
        <f t="shared" ca="1" si="58"/>
        <v>0</v>
      </c>
      <c r="AO119" s="39">
        <f t="shared" ca="1" si="59"/>
        <v>0</v>
      </c>
      <c r="AP119" s="40">
        <f t="shared" ca="1" si="60"/>
        <v>0</v>
      </c>
      <c r="AR119" s="39">
        <f t="shared" ca="1" si="61"/>
        <v>0</v>
      </c>
      <c r="AS119" s="39">
        <f t="shared" ca="1" si="62"/>
        <v>0</v>
      </c>
      <c r="AT119" s="39">
        <f t="shared" ca="1" si="63"/>
        <v>0</v>
      </c>
      <c r="AU119" s="40">
        <f t="shared" ca="1" si="64"/>
        <v>0</v>
      </c>
      <c r="AV119" s="40"/>
      <c r="AW119" s="51">
        <f t="shared" ca="1" si="65"/>
        <v>0</v>
      </c>
      <c r="AY119" s="67"/>
    </row>
    <row r="120" spans="1:51">
      <c r="A120" s="88">
        <f t="shared" si="37"/>
        <v>40299</v>
      </c>
      <c r="B120" s="139">
        <f>Inputs!C115</f>
        <v>0</v>
      </c>
      <c r="C120" s="66"/>
      <c r="D120" s="82">
        <f t="shared" si="38"/>
        <v>0</v>
      </c>
      <c r="E120" s="35">
        <f t="shared" si="39"/>
        <v>0</v>
      </c>
      <c r="F120" s="35">
        <f t="shared" ca="1" si="40"/>
        <v>0</v>
      </c>
      <c r="G120" s="83">
        <f ca="1">VLOOKUP($A120,[1]!Table,MATCH(G$4,[1]!Curves,0))</f>
        <v>4.6580000000000004</v>
      </c>
      <c r="H120" s="142">
        <f ca="1">Inputs!G115</f>
        <v>4.6580000000000004</v>
      </c>
      <c r="I120" s="140">
        <f>Inputs!D115</f>
        <v>0</v>
      </c>
      <c r="J120" s="83">
        <f ca="1">VLOOKUP($A120,[1]!Table,MATCH(J$4,[1]!Curves,0))</f>
        <v>1.3000000000000001E-2</v>
      </c>
      <c r="K120" s="142">
        <f ca="1">Inputs!H115</f>
        <v>1.3000000000000001E-2</v>
      </c>
      <c r="L120" s="141">
        <f>Inputs!E115</f>
        <v>0</v>
      </c>
      <c r="M120" s="83">
        <f ca="1">VLOOKUP($A120,[1]!Table,MATCH(M$4,[1]!Curves,0))</f>
        <v>0.01</v>
      </c>
      <c r="N120" s="142">
        <f ca="1">Inputs!I115</f>
        <v>0.01</v>
      </c>
      <c r="O120" s="141">
        <f>Inputs!F115</f>
        <v>0</v>
      </c>
      <c r="P120" s="7"/>
      <c r="Q120" s="69">
        <f t="shared" ca="1" si="66"/>
        <v>4.681</v>
      </c>
      <c r="R120" s="69">
        <f t="shared" ca="1" si="67"/>
        <v>4.681</v>
      </c>
      <c r="S120" s="69">
        <f t="shared" si="41"/>
        <v>0</v>
      </c>
      <c r="T120" s="7"/>
      <c r="U120" s="5">
        <f t="shared" si="42"/>
        <v>31</v>
      </c>
      <c r="V120" s="44">
        <f t="shared" si="43"/>
        <v>40299</v>
      </c>
      <c r="W120" s="5">
        <f t="shared" ca="1" si="44"/>
        <v>3369</v>
      </c>
      <c r="X120" s="54">
        <f ca="1">VLOOKUP($A120,[1]!Table,MATCH(X$4,[1]!Curves,0))</f>
        <v>6.0506834935334999E-2</v>
      </c>
      <c r="Y120" s="46">
        <f t="shared" ca="1" si="45"/>
        <v>0.57704886200832739</v>
      </c>
      <c r="Z120" s="5">
        <f t="shared" si="46"/>
        <v>0</v>
      </c>
      <c r="AA120" s="5">
        <f t="shared" si="47"/>
        <v>0</v>
      </c>
      <c r="AC120" s="39">
        <f t="shared" ca="1" si="48"/>
        <v>0</v>
      </c>
      <c r="AD120" s="39">
        <f t="shared" ca="1" si="49"/>
        <v>0</v>
      </c>
      <c r="AE120" s="39">
        <f t="shared" ca="1" si="50"/>
        <v>0</v>
      </c>
      <c r="AF120" s="39">
        <f t="shared" ca="1" si="51"/>
        <v>0</v>
      </c>
      <c r="AG120" s="39">
        <f t="shared" ca="1" si="52"/>
        <v>0</v>
      </c>
      <c r="AH120" s="39">
        <f t="shared" ca="1" si="53"/>
        <v>0</v>
      </c>
      <c r="AI120" s="39">
        <f t="shared" ca="1" si="54"/>
        <v>0</v>
      </c>
      <c r="AJ120" s="39">
        <f t="shared" ca="1" si="55"/>
        <v>0</v>
      </c>
      <c r="AK120" s="39">
        <f t="shared" ca="1" si="56"/>
        <v>0</v>
      </c>
      <c r="AL120" s="43"/>
      <c r="AM120" s="39">
        <f t="shared" ca="1" si="57"/>
        <v>0</v>
      </c>
      <c r="AN120" s="39">
        <f t="shared" ca="1" si="58"/>
        <v>0</v>
      </c>
      <c r="AO120" s="39">
        <f t="shared" ca="1" si="59"/>
        <v>0</v>
      </c>
      <c r="AP120" s="40">
        <f t="shared" ca="1" si="60"/>
        <v>0</v>
      </c>
      <c r="AR120" s="39">
        <f t="shared" ca="1" si="61"/>
        <v>0</v>
      </c>
      <c r="AS120" s="39">
        <f t="shared" ca="1" si="62"/>
        <v>0</v>
      </c>
      <c r="AT120" s="39">
        <f t="shared" ca="1" si="63"/>
        <v>0</v>
      </c>
      <c r="AU120" s="40">
        <f t="shared" ca="1" si="64"/>
        <v>0</v>
      </c>
      <c r="AV120" s="40"/>
      <c r="AW120" s="51">
        <f t="shared" ca="1" si="65"/>
        <v>0</v>
      </c>
      <c r="AY120" s="67"/>
    </row>
    <row r="121" spans="1:51">
      <c r="A121" s="88">
        <f t="shared" si="37"/>
        <v>40330</v>
      </c>
      <c r="B121" s="139">
        <f>Inputs!C116</f>
        <v>0</v>
      </c>
      <c r="C121" s="66"/>
      <c r="D121" s="82">
        <f t="shared" si="38"/>
        <v>0</v>
      </c>
      <c r="E121" s="35">
        <f t="shared" si="39"/>
        <v>0</v>
      </c>
      <c r="F121" s="35">
        <f t="shared" ca="1" si="40"/>
        <v>0</v>
      </c>
      <c r="G121" s="83">
        <f ca="1">VLOOKUP($A121,[1]!Table,MATCH(G$4,[1]!Curves,0))</f>
        <v>4.6779999999999999</v>
      </c>
      <c r="H121" s="142">
        <f ca="1">Inputs!G116</f>
        <v>4.6779999999999999</v>
      </c>
      <c r="I121" s="140">
        <f>Inputs!D116</f>
        <v>0</v>
      </c>
      <c r="J121" s="83">
        <f ca="1">VLOOKUP($A121,[1]!Table,MATCH(J$4,[1]!Curves,0))</f>
        <v>1.3000000000000001E-2</v>
      </c>
      <c r="K121" s="142">
        <f ca="1">Inputs!H116</f>
        <v>1.3000000000000001E-2</v>
      </c>
      <c r="L121" s="141">
        <f>Inputs!E116</f>
        <v>0</v>
      </c>
      <c r="M121" s="83">
        <f ca="1">VLOOKUP($A121,[1]!Table,MATCH(M$4,[1]!Curves,0))</f>
        <v>0.01</v>
      </c>
      <c r="N121" s="142">
        <f ca="1">Inputs!I116</f>
        <v>0.01</v>
      </c>
      <c r="O121" s="141">
        <f>Inputs!F116</f>
        <v>0</v>
      </c>
      <c r="P121" s="7"/>
      <c r="Q121" s="69">
        <f t="shared" ca="1" si="66"/>
        <v>4.7009999999999996</v>
      </c>
      <c r="R121" s="69">
        <f t="shared" ca="1" si="67"/>
        <v>4.7009999999999996</v>
      </c>
      <c r="S121" s="69">
        <f t="shared" si="41"/>
        <v>0</v>
      </c>
      <c r="T121" s="7"/>
      <c r="U121" s="5">
        <f t="shared" si="42"/>
        <v>30</v>
      </c>
      <c r="V121" s="44">
        <f t="shared" si="43"/>
        <v>40330</v>
      </c>
      <c r="W121" s="5">
        <f t="shared" ca="1" si="44"/>
        <v>3400</v>
      </c>
      <c r="X121" s="54">
        <f ca="1">VLOOKUP($A121,[1]!Table,MATCH(X$4,[1]!Curves,0))</f>
        <v>6.0554965216084E-2</v>
      </c>
      <c r="Y121" s="46">
        <f t="shared" ca="1" si="45"/>
        <v>0.57388716937330675</v>
      </c>
      <c r="Z121" s="5">
        <f t="shared" si="46"/>
        <v>0</v>
      </c>
      <c r="AA121" s="5">
        <f t="shared" si="47"/>
        <v>0</v>
      </c>
      <c r="AC121" s="39">
        <f t="shared" ca="1" si="48"/>
        <v>0</v>
      </c>
      <c r="AD121" s="39">
        <f t="shared" ca="1" si="49"/>
        <v>0</v>
      </c>
      <c r="AE121" s="39">
        <f t="shared" ca="1" si="50"/>
        <v>0</v>
      </c>
      <c r="AF121" s="39">
        <f t="shared" ca="1" si="51"/>
        <v>0</v>
      </c>
      <c r="AG121" s="39">
        <f t="shared" ca="1" si="52"/>
        <v>0</v>
      </c>
      <c r="AH121" s="39">
        <f t="shared" ca="1" si="53"/>
        <v>0</v>
      </c>
      <c r="AI121" s="39">
        <f t="shared" ca="1" si="54"/>
        <v>0</v>
      </c>
      <c r="AJ121" s="39">
        <f t="shared" ca="1" si="55"/>
        <v>0</v>
      </c>
      <c r="AK121" s="39">
        <f t="shared" ca="1" si="56"/>
        <v>0</v>
      </c>
      <c r="AL121" s="43"/>
      <c r="AM121" s="39">
        <f t="shared" ca="1" si="57"/>
        <v>0</v>
      </c>
      <c r="AN121" s="39">
        <f t="shared" ca="1" si="58"/>
        <v>0</v>
      </c>
      <c r="AO121" s="39">
        <f t="shared" ca="1" si="59"/>
        <v>0</v>
      </c>
      <c r="AP121" s="40">
        <f t="shared" ca="1" si="60"/>
        <v>0</v>
      </c>
      <c r="AR121" s="39">
        <f t="shared" ca="1" si="61"/>
        <v>0</v>
      </c>
      <c r="AS121" s="39">
        <f t="shared" ca="1" si="62"/>
        <v>0</v>
      </c>
      <c r="AT121" s="39">
        <f t="shared" ca="1" si="63"/>
        <v>0</v>
      </c>
      <c r="AU121" s="40">
        <f t="shared" ca="1" si="64"/>
        <v>0</v>
      </c>
      <c r="AV121" s="40"/>
      <c r="AW121" s="51">
        <f t="shared" ca="1" si="65"/>
        <v>0</v>
      </c>
      <c r="AY121" s="67"/>
    </row>
    <row r="122" spans="1:51">
      <c r="A122" s="88">
        <f t="shared" si="37"/>
        <v>40360</v>
      </c>
      <c r="B122" s="139">
        <f>Inputs!C117</f>
        <v>0</v>
      </c>
      <c r="C122" s="66"/>
      <c r="D122" s="82">
        <f t="shared" si="38"/>
        <v>0</v>
      </c>
      <c r="E122" s="35">
        <f t="shared" si="39"/>
        <v>0</v>
      </c>
      <c r="F122" s="35">
        <f t="shared" ca="1" si="40"/>
        <v>0</v>
      </c>
      <c r="G122" s="83">
        <f ca="1">VLOOKUP($A122,[1]!Table,MATCH(G$4,[1]!Curves,0))</f>
        <v>4.6989999999999998</v>
      </c>
      <c r="H122" s="142">
        <f ca="1">Inputs!G117</f>
        <v>4.6989999999999998</v>
      </c>
      <c r="I122" s="140">
        <f>Inputs!D117</f>
        <v>0</v>
      </c>
      <c r="J122" s="83">
        <f ca="1">VLOOKUP($A122,[1]!Table,MATCH(J$4,[1]!Curves,0))</f>
        <v>1.3000000000000001E-2</v>
      </c>
      <c r="K122" s="142">
        <f ca="1">Inputs!H117</f>
        <v>1.3000000000000001E-2</v>
      </c>
      <c r="L122" s="141">
        <f>Inputs!E117</f>
        <v>0</v>
      </c>
      <c r="M122" s="83">
        <f ca="1">VLOOKUP($A122,[1]!Table,MATCH(M$4,[1]!Curves,0))</f>
        <v>0.01</v>
      </c>
      <c r="N122" s="142">
        <f ca="1">Inputs!I117</f>
        <v>0.01</v>
      </c>
      <c r="O122" s="141">
        <f>Inputs!F117</f>
        <v>0</v>
      </c>
      <c r="P122" s="7"/>
      <c r="Q122" s="69">
        <f t="shared" ca="1" si="66"/>
        <v>4.7219999999999995</v>
      </c>
      <c r="R122" s="69">
        <f t="shared" ca="1" si="67"/>
        <v>4.7219999999999995</v>
      </c>
      <c r="S122" s="69">
        <f t="shared" si="41"/>
        <v>0</v>
      </c>
      <c r="T122" s="7"/>
      <c r="U122" s="5">
        <f t="shared" si="42"/>
        <v>31</v>
      </c>
      <c r="V122" s="44">
        <f t="shared" si="43"/>
        <v>40360</v>
      </c>
      <c r="W122" s="5">
        <f t="shared" ca="1" si="44"/>
        <v>3430</v>
      </c>
      <c r="X122" s="54">
        <f ca="1">VLOOKUP($A122,[1]!Table,MATCH(X$4,[1]!Curves,0))</f>
        <v>6.0601542907864001E-2</v>
      </c>
      <c r="Y122" s="46">
        <f t="shared" ca="1" si="45"/>
        <v>0.57083965723335583</v>
      </c>
      <c r="Z122" s="5">
        <f t="shared" si="46"/>
        <v>0</v>
      </c>
      <c r="AA122" s="5">
        <f t="shared" si="47"/>
        <v>0</v>
      </c>
      <c r="AC122" s="39">
        <f t="shared" ca="1" si="48"/>
        <v>0</v>
      </c>
      <c r="AD122" s="39">
        <f t="shared" ca="1" si="49"/>
        <v>0</v>
      </c>
      <c r="AE122" s="39">
        <f t="shared" ca="1" si="50"/>
        <v>0</v>
      </c>
      <c r="AF122" s="39">
        <f t="shared" ca="1" si="51"/>
        <v>0</v>
      </c>
      <c r="AG122" s="39">
        <f t="shared" ca="1" si="52"/>
        <v>0</v>
      </c>
      <c r="AH122" s="39">
        <f t="shared" ca="1" si="53"/>
        <v>0</v>
      </c>
      <c r="AI122" s="39">
        <f t="shared" ca="1" si="54"/>
        <v>0</v>
      </c>
      <c r="AJ122" s="39">
        <f t="shared" ca="1" si="55"/>
        <v>0</v>
      </c>
      <c r="AK122" s="39">
        <f t="shared" ca="1" si="56"/>
        <v>0</v>
      </c>
      <c r="AL122" s="43"/>
      <c r="AM122" s="39">
        <f t="shared" ca="1" si="57"/>
        <v>0</v>
      </c>
      <c r="AN122" s="39">
        <f t="shared" ca="1" si="58"/>
        <v>0</v>
      </c>
      <c r="AO122" s="39">
        <f t="shared" ca="1" si="59"/>
        <v>0</v>
      </c>
      <c r="AP122" s="40">
        <f t="shared" ca="1" si="60"/>
        <v>0</v>
      </c>
      <c r="AR122" s="39">
        <f t="shared" ca="1" si="61"/>
        <v>0</v>
      </c>
      <c r="AS122" s="39">
        <f t="shared" ca="1" si="62"/>
        <v>0</v>
      </c>
      <c r="AT122" s="39">
        <f t="shared" ca="1" si="63"/>
        <v>0</v>
      </c>
      <c r="AU122" s="40">
        <f t="shared" ca="1" si="64"/>
        <v>0</v>
      </c>
      <c r="AV122" s="40"/>
      <c r="AW122" s="51">
        <f t="shared" ca="1" si="65"/>
        <v>0</v>
      </c>
      <c r="AY122" s="67"/>
    </row>
    <row r="123" spans="1:51">
      <c r="A123" s="88">
        <f t="shared" si="37"/>
        <v>40391</v>
      </c>
      <c r="B123" s="139">
        <f>Inputs!C118</f>
        <v>0</v>
      </c>
      <c r="C123" s="66"/>
      <c r="D123" s="82">
        <f t="shared" si="38"/>
        <v>0</v>
      </c>
      <c r="E123" s="35">
        <f t="shared" si="39"/>
        <v>0</v>
      </c>
      <c r="F123" s="35">
        <f t="shared" ca="1" si="40"/>
        <v>0</v>
      </c>
      <c r="G123" s="83">
        <f ca="1">VLOOKUP($A123,[1]!Table,MATCH(G$4,[1]!Curves,0))</f>
        <v>4.7229999999999999</v>
      </c>
      <c r="H123" s="142">
        <f ca="1">Inputs!G118</f>
        <v>4.7229999999999999</v>
      </c>
      <c r="I123" s="140">
        <f>Inputs!D118</f>
        <v>0</v>
      </c>
      <c r="J123" s="83">
        <f ca="1">VLOOKUP($A123,[1]!Table,MATCH(J$4,[1]!Curves,0))</f>
        <v>1.3000000000000001E-2</v>
      </c>
      <c r="K123" s="142">
        <f ca="1">Inputs!H118</f>
        <v>1.3000000000000001E-2</v>
      </c>
      <c r="L123" s="141">
        <f>Inputs!E118</f>
        <v>0</v>
      </c>
      <c r="M123" s="83">
        <f ca="1">VLOOKUP($A123,[1]!Table,MATCH(M$4,[1]!Curves,0))</f>
        <v>0.01</v>
      </c>
      <c r="N123" s="142">
        <f ca="1">Inputs!I118</f>
        <v>0.01</v>
      </c>
      <c r="O123" s="141">
        <f>Inputs!F118</f>
        <v>0</v>
      </c>
      <c r="P123" s="7"/>
      <c r="Q123" s="69">
        <f t="shared" ca="1" si="66"/>
        <v>4.7459999999999996</v>
      </c>
      <c r="R123" s="69">
        <f t="shared" ca="1" si="67"/>
        <v>4.7459999999999996</v>
      </c>
      <c r="S123" s="69">
        <f t="shared" si="41"/>
        <v>0</v>
      </c>
      <c r="T123" s="7"/>
      <c r="U123" s="5">
        <f t="shared" si="42"/>
        <v>31</v>
      </c>
      <c r="V123" s="44">
        <f t="shared" si="43"/>
        <v>40391</v>
      </c>
      <c r="W123" s="5">
        <f t="shared" ca="1" si="44"/>
        <v>3461</v>
      </c>
      <c r="X123" s="54">
        <f ca="1">VLOOKUP($A123,[1]!Table,MATCH(X$4,[1]!Curves,0))</f>
        <v>6.0649673190126999E-2</v>
      </c>
      <c r="Y123" s="46">
        <f t="shared" ca="1" si="45"/>
        <v>0.56770313830635477</v>
      </c>
      <c r="Z123" s="5">
        <f t="shared" si="46"/>
        <v>0</v>
      </c>
      <c r="AA123" s="5">
        <f t="shared" si="47"/>
        <v>0</v>
      </c>
      <c r="AC123" s="39">
        <f t="shared" ca="1" si="48"/>
        <v>0</v>
      </c>
      <c r="AD123" s="39">
        <f t="shared" ca="1" si="49"/>
        <v>0</v>
      </c>
      <c r="AE123" s="39">
        <f t="shared" ca="1" si="50"/>
        <v>0</v>
      </c>
      <c r="AF123" s="39">
        <f t="shared" ca="1" si="51"/>
        <v>0</v>
      </c>
      <c r="AG123" s="39">
        <f t="shared" ca="1" si="52"/>
        <v>0</v>
      </c>
      <c r="AH123" s="39">
        <f t="shared" ca="1" si="53"/>
        <v>0</v>
      </c>
      <c r="AI123" s="39">
        <f t="shared" ca="1" si="54"/>
        <v>0</v>
      </c>
      <c r="AJ123" s="39">
        <f t="shared" ca="1" si="55"/>
        <v>0</v>
      </c>
      <c r="AK123" s="39">
        <f t="shared" ca="1" si="56"/>
        <v>0</v>
      </c>
      <c r="AL123" s="43"/>
      <c r="AM123" s="39">
        <f t="shared" ca="1" si="57"/>
        <v>0</v>
      </c>
      <c r="AN123" s="39">
        <f t="shared" ca="1" si="58"/>
        <v>0</v>
      </c>
      <c r="AO123" s="39">
        <f t="shared" ca="1" si="59"/>
        <v>0</v>
      </c>
      <c r="AP123" s="40">
        <f t="shared" ca="1" si="60"/>
        <v>0</v>
      </c>
      <c r="AR123" s="39">
        <f t="shared" ca="1" si="61"/>
        <v>0</v>
      </c>
      <c r="AS123" s="39">
        <f t="shared" ca="1" si="62"/>
        <v>0</v>
      </c>
      <c r="AT123" s="39">
        <f t="shared" ca="1" si="63"/>
        <v>0</v>
      </c>
      <c r="AU123" s="40">
        <f t="shared" ca="1" si="64"/>
        <v>0</v>
      </c>
      <c r="AV123" s="40"/>
      <c r="AW123" s="51">
        <f t="shared" ca="1" si="65"/>
        <v>0</v>
      </c>
      <c r="AY123" s="67"/>
    </row>
    <row r="124" spans="1:51">
      <c r="A124" s="88">
        <f t="shared" si="37"/>
        <v>40422</v>
      </c>
      <c r="B124" s="139">
        <f>Inputs!C119</f>
        <v>0</v>
      </c>
      <c r="C124" s="66"/>
      <c r="D124" s="82">
        <f t="shared" si="38"/>
        <v>0</v>
      </c>
      <c r="E124" s="35">
        <f t="shared" si="39"/>
        <v>0</v>
      </c>
      <c r="F124" s="35">
        <f t="shared" ca="1" si="40"/>
        <v>0</v>
      </c>
      <c r="G124" s="83">
        <f ca="1">VLOOKUP($A124,[1]!Table,MATCH(G$4,[1]!Curves,0))</f>
        <v>4.7330000000000005</v>
      </c>
      <c r="H124" s="142">
        <f ca="1">Inputs!G119</f>
        <v>4.7330000000000005</v>
      </c>
      <c r="I124" s="140">
        <f>Inputs!D119</f>
        <v>0</v>
      </c>
      <c r="J124" s="83">
        <f ca="1">VLOOKUP($A124,[1]!Table,MATCH(J$4,[1]!Curves,0))</f>
        <v>1.3000000000000001E-2</v>
      </c>
      <c r="K124" s="142">
        <f ca="1">Inputs!H119</f>
        <v>1.3000000000000001E-2</v>
      </c>
      <c r="L124" s="141">
        <f>Inputs!E119</f>
        <v>0</v>
      </c>
      <c r="M124" s="83">
        <f ca="1">VLOOKUP($A124,[1]!Table,MATCH(M$4,[1]!Curves,0))</f>
        <v>0.01</v>
      </c>
      <c r="N124" s="142">
        <f ca="1">Inputs!I119</f>
        <v>0.01</v>
      </c>
      <c r="O124" s="141">
        <f>Inputs!F119</f>
        <v>0</v>
      </c>
      <c r="P124" s="7"/>
      <c r="Q124" s="69">
        <f t="shared" ca="1" si="66"/>
        <v>4.7560000000000002</v>
      </c>
      <c r="R124" s="69">
        <f t="shared" ca="1" si="67"/>
        <v>4.7560000000000002</v>
      </c>
      <c r="S124" s="69">
        <f t="shared" si="41"/>
        <v>0</v>
      </c>
      <c r="T124" s="7"/>
      <c r="U124" s="5">
        <f t="shared" si="42"/>
        <v>30</v>
      </c>
      <c r="V124" s="44">
        <f t="shared" si="43"/>
        <v>40422</v>
      </c>
      <c r="W124" s="5">
        <f t="shared" ca="1" si="44"/>
        <v>3492</v>
      </c>
      <c r="X124" s="54">
        <f ca="1">VLOOKUP($A124,[1]!Table,MATCH(X$4,[1]!Curves,0))</f>
        <v>6.0697803473159999E-2</v>
      </c>
      <c r="Y124" s="46">
        <f t="shared" ca="1" si="45"/>
        <v>0.56457938218888415</v>
      </c>
      <c r="Z124" s="5">
        <f t="shared" si="46"/>
        <v>0</v>
      </c>
      <c r="AA124" s="5">
        <f t="shared" si="47"/>
        <v>0</v>
      </c>
      <c r="AC124" s="39">
        <f t="shared" ca="1" si="48"/>
        <v>0</v>
      </c>
      <c r="AD124" s="39">
        <f t="shared" ca="1" si="49"/>
        <v>0</v>
      </c>
      <c r="AE124" s="39">
        <f t="shared" ca="1" si="50"/>
        <v>0</v>
      </c>
      <c r="AF124" s="39">
        <f t="shared" ca="1" si="51"/>
        <v>0</v>
      </c>
      <c r="AG124" s="39">
        <f t="shared" ca="1" si="52"/>
        <v>0</v>
      </c>
      <c r="AH124" s="39">
        <f t="shared" ca="1" si="53"/>
        <v>0</v>
      </c>
      <c r="AI124" s="39">
        <f t="shared" ca="1" si="54"/>
        <v>0</v>
      </c>
      <c r="AJ124" s="39">
        <f t="shared" ca="1" si="55"/>
        <v>0</v>
      </c>
      <c r="AK124" s="39">
        <f t="shared" ca="1" si="56"/>
        <v>0</v>
      </c>
      <c r="AL124" s="43"/>
      <c r="AM124" s="39">
        <f t="shared" ca="1" si="57"/>
        <v>0</v>
      </c>
      <c r="AN124" s="39">
        <f t="shared" ca="1" si="58"/>
        <v>0</v>
      </c>
      <c r="AO124" s="39">
        <f t="shared" ca="1" si="59"/>
        <v>0</v>
      </c>
      <c r="AP124" s="40">
        <f t="shared" ca="1" si="60"/>
        <v>0</v>
      </c>
      <c r="AR124" s="39">
        <f t="shared" ca="1" si="61"/>
        <v>0</v>
      </c>
      <c r="AS124" s="39">
        <f t="shared" ca="1" si="62"/>
        <v>0</v>
      </c>
      <c r="AT124" s="39">
        <f t="shared" ca="1" si="63"/>
        <v>0</v>
      </c>
      <c r="AU124" s="40">
        <f t="shared" ca="1" si="64"/>
        <v>0</v>
      </c>
      <c r="AV124" s="40"/>
      <c r="AW124" s="51">
        <f t="shared" ca="1" si="65"/>
        <v>0</v>
      </c>
      <c r="AY124" s="67"/>
    </row>
    <row r="125" spans="1:51">
      <c r="A125" s="88">
        <f t="shared" si="37"/>
        <v>40452</v>
      </c>
      <c r="B125" s="139">
        <f>Inputs!C120</f>
        <v>0</v>
      </c>
      <c r="C125" s="66"/>
      <c r="D125" s="82">
        <f t="shared" si="38"/>
        <v>0</v>
      </c>
      <c r="E125" s="35">
        <f t="shared" si="39"/>
        <v>0</v>
      </c>
      <c r="F125" s="35">
        <f t="shared" ca="1" si="40"/>
        <v>0</v>
      </c>
      <c r="G125" s="83">
        <f ca="1">VLOOKUP($A125,[1]!Table,MATCH(G$4,[1]!Curves,0))</f>
        <v>4.7629999999999999</v>
      </c>
      <c r="H125" s="142">
        <f ca="1">Inputs!G120</f>
        <v>4.7629999999999999</v>
      </c>
      <c r="I125" s="140">
        <f>Inputs!D120</f>
        <v>0</v>
      </c>
      <c r="J125" s="83">
        <f ca="1">VLOOKUP($A125,[1]!Table,MATCH(J$4,[1]!Curves,0))</f>
        <v>1.3000000000000001E-2</v>
      </c>
      <c r="K125" s="142">
        <f ca="1">Inputs!H120</f>
        <v>1.3000000000000001E-2</v>
      </c>
      <c r="L125" s="141">
        <f>Inputs!E120</f>
        <v>0</v>
      </c>
      <c r="M125" s="83">
        <f ca="1">VLOOKUP($A125,[1]!Table,MATCH(M$4,[1]!Curves,0))</f>
        <v>0.01</v>
      </c>
      <c r="N125" s="142">
        <f ca="1">Inputs!I120</f>
        <v>0.01</v>
      </c>
      <c r="O125" s="141">
        <f>Inputs!F120</f>
        <v>0</v>
      </c>
      <c r="P125" s="7"/>
      <c r="Q125" s="69">
        <f t="shared" ca="1" si="66"/>
        <v>4.7859999999999996</v>
      </c>
      <c r="R125" s="69">
        <f t="shared" ca="1" si="67"/>
        <v>4.7859999999999996</v>
      </c>
      <c r="S125" s="69">
        <f t="shared" si="41"/>
        <v>0</v>
      </c>
      <c r="T125" s="7"/>
      <c r="U125" s="5">
        <f t="shared" si="42"/>
        <v>31</v>
      </c>
      <c r="V125" s="44">
        <f t="shared" si="43"/>
        <v>40452</v>
      </c>
      <c r="W125" s="5">
        <f t="shared" ca="1" si="44"/>
        <v>3522</v>
      </c>
      <c r="X125" s="54">
        <f ca="1">VLOOKUP($A125,[1]!Table,MATCH(X$4,[1]!Curves,0))</f>
        <v>6.0744381167149995E-2</v>
      </c>
      <c r="Y125" s="46">
        <f t="shared" ca="1" si="45"/>
        <v>0.56156852476619312</v>
      </c>
      <c r="Z125" s="5">
        <f t="shared" si="46"/>
        <v>0</v>
      </c>
      <c r="AA125" s="5">
        <f t="shared" si="47"/>
        <v>0</v>
      </c>
      <c r="AC125" s="39">
        <f t="shared" ca="1" si="48"/>
        <v>0</v>
      </c>
      <c r="AD125" s="39">
        <f t="shared" ca="1" si="49"/>
        <v>0</v>
      </c>
      <c r="AE125" s="39">
        <f t="shared" ca="1" si="50"/>
        <v>0</v>
      </c>
      <c r="AF125" s="39">
        <f t="shared" ca="1" si="51"/>
        <v>0</v>
      </c>
      <c r="AG125" s="39">
        <f t="shared" ca="1" si="52"/>
        <v>0</v>
      </c>
      <c r="AH125" s="39">
        <f t="shared" ca="1" si="53"/>
        <v>0</v>
      </c>
      <c r="AI125" s="39">
        <f t="shared" ca="1" si="54"/>
        <v>0</v>
      </c>
      <c r="AJ125" s="39">
        <f t="shared" ca="1" si="55"/>
        <v>0</v>
      </c>
      <c r="AK125" s="39">
        <f t="shared" ca="1" si="56"/>
        <v>0</v>
      </c>
      <c r="AL125" s="43"/>
      <c r="AM125" s="39">
        <f t="shared" ca="1" si="57"/>
        <v>0</v>
      </c>
      <c r="AN125" s="39">
        <f t="shared" ca="1" si="58"/>
        <v>0</v>
      </c>
      <c r="AO125" s="39">
        <f t="shared" ca="1" si="59"/>
        <v>0</v>
      </c>
      <c r="AP125" s="40">
        <f t="shared" ca="1" si="60"/>
        <v>0</v>
      </c>
      <c r="AR125" s="39">
        <f t="shared" ca="1" si="61"/>
        <v>0</v>
      </c>
      <c r="AS125" s="39">
        <f t="shared" ca="1" si="62"/>
        <v>0</v>
      </c>
      <c r="AT125" s="39">
        <f t="shared" ca="1" si="63"/>
        <v>0</v>
      </c>
      <c r="AU125" s="40">
        <f t="shared" ca="1" si="64"/>
        <v>0</v>
      </c>
      <c r="AV125" s="40"/>
      <c r="AW125" s="51">
        <f t="shared" ca="1" si="65"/>
        <v>0</v>
      </c>
      <c r="AY125" s="67"/>
    </row>
    <row r="126" spans="1:51">
      <c r="A126" s="88">
        <f t="shared" si="37"/>
        <v>40483</v>
      </c>
      <c r="B126" s="139">
        <f>Inputs!C121</f>
        <v>0</v>
      </c>
      <c r="C126" s="66"/>
      <c r="D126" s="82">
        <f t="shared" si="38"/>
        <v>0</v>
      </c>
      <c r="E126" s="35">
        <f t="shared" si="39"/>
        <v>0</v>
      </c>
      <c r="F126" s="35">
        <f t="shared" ca="1" si="40"/>
        <v>0</v>
      </c>
      <c r="G126" s="83">
        <f ca="1">VLOOKUP($A126,[1]!Table,MATCH(G$4,[1]!Curves,0))</f>
        <v>4.9030000000000005</v>
      </c>
      <c r="H126" s="142">
        <f ca="1">Inputs!G121</f>
        <v>4.9030000000000005</v>
      </c>
      <c r="I126" s="140">
        <f>Inputs!D121</f>
        <v>0</v>
      </c>
      <c r="J126" s="83">
        <f ca="1">VLOOKUP($A126,[1]!Table,MATCH(J$4,[1]!Curves,0))</f>
        <v>2.35E-2</v>
      </c>
      <c r="K126" s="142">
        <f ca="1">Inputs!H121</f>
        <v>2.35E-2</v>
      </c>
      <c r="L126" s="141">
        <f>Inputs!E121</f>
        <v>0</v>
      </c>
      <c r="M126" s="83">
        <f ca="1">VLOOKUP($A126,[1]!Table,MATCH(M$4,[1]!Curves,0))</f>
        <v>1.4999999999999999E-2</v>
      </c>
      <c r="N126" s="142">
        <f ca="1">Inputs!I121</f>
        <v>1.4999999999999999E-2</v>
      </c>
      <c r="O126" s="141">
        <f>Inputs!F121</f>
        <v>0</v>
      </c>
      <c r="P126" s="7"/>
      <c r="Q126" s="69">
        <f t="shared" ca="1" si="66"/>
        <v>4.9415000000000004</v>
      </c>
      <c r="R126" s="69">
        <f t="shared" ca="1" si="67"/>
        <v>4.9415000000000004</v>
      </c>
      <c r="S126" s="69">
        <f t="shared" si="41"/>
        <v>0</v>
      </c>
      <c r="T126" s="7"/>
      <c r="U126" s="5">
        <f t="shared" si="42"/>
        <v>30</v>
      </c>
      <c r="V126" s="44">
        <f t="shared" si="43"/>
        <v>40483</v>
      </c>
      <c r="W126" s="5">
        <f t="shared" ca="1" si="44"/>
        <v>3553</v>
      </c>
      <c r="X126" s="54">
        <f ca="1">VLOOKUP($A126,[1]!Table,MATCH(X$4,[1]!Curves,0))</f>
        <v>6.0792511451697E-2</v>
      </c>
      <c r="Y126" s="46">
        <f t="shared" ca="1" si="45"/>
        <v>0.55846982184926963</v>
      </c>
      <c r="Z126" s="5">
        <f t="shared" si="46"/>
        <v>0</v>
      </c>
      <c r="AA126" s="5">
        <f t="shared" si="47"/>
        <v>0</v>
      </c>
      <c r="AC126" s="39">
        <f t="shared" ca="1" si="48"/>
        <v>0</v>
      </c>
      <c r="AD126" s="39">
        <f t="shared" ca="1" si="49"/>
        <v>0</v>
      </c>
      <c r="AE126" s="39">
        <f t="shared" ca="1" si="50"/>
        <v>0</v>
      </c>
      <c r="AF126" s="39">
        <f t="shared" ca="1" si="51"/>
        <v>0</v>
      </c>
      <c r="AG126" s="39">
        <f t="shared" ca="1" si="52"/>
        <v>0</v>
      </c>
      <c r="AH126" s="39">
        <f t="shared" ca="1" si="53"/>
        <v>0</v>
      </c>
      <c r="AI126" s="39">
        <f t="shared" ca="1" si="54"/>
        <v>0</v>
      </c>
      <c r="AJ126" s="39">
        <f t="shared" ca="1" si="55"/>
        <v>0</v>
      </c>
      <c r="AK126" s="39">
        <f t="shared" ca="1" si="56"/>
        <v>0</v>
      </c>
      <c r="AL126" s="43"/>
      <c r="AM126" s="39">
        <f t="shared" ca="1" si="57"/>
        <v>0</v>
      </c>
      <c r="AN126" s="39">
        <f t="shared" ca="1" si="58"/>
        <v>0</v>
      </c>
      <c r="AO126" s="39">
        <f t="shared" ca="1" si="59"/>
        <v>0</v>
      </c>
      <c r="AP126" s="40">
        <f t="shared" ca="1" si="60"/>
        <v>0</v>
      </c>
      <c r="AR126" s="39">
        <f t="shared" ca="1" si="61"/>
        <v>0</v>
      </c>
      <c r="AS126" s="39">
        <f t="shared" ca="1" si="62"/>
        <v>0</v>
      </c>
      <c r="AT126" s="39">
        <f t="shared" ca="1" si="63"/>
        <v>0</v>
      </c>
      <c r="AU126" s="40">
        <f t="shared" ca="1" si="64"/>
        <v>0</v>
      </c>
      <c r="AV126" s="40"/>
      <c r="AW126" s="51">
        <f t="shared" ca="1" si="65"/>
        <v>0</v>
      </c>
      <c r="AY126" s="67"/>
    </row>
    <row r="127" spans="1:51">
      <c r="A127" s="88">
        <f t="shared" si="37"/>
        <v>40513</v>
      </c>
      <c r="B127" s="139">
        <f>Inputs!C122</f>
        <v>0</v>
      </c>
      <c r="C127" s="66"/>
      <c r="D127" s="82">
        <f t="shared" si="38"/>
        <v>0</v>
      </c>
      <c r="E127" s="35">
        <f t="shared" si="39"/>
        <v>0</v>
      </c>
      <c r="F127" s="35">
        <f t="shared" ca="1" si="40"/>
        <v>0</v>
      </c>
      <c r="G127" s="83">
        <f ca="1">VLOOKUP($A127,[1]!Table,MATCH(G$4,[1]!Curves,0))</f>
        <v>5.0430000000000001</v>
      </c>
      <c r="H127" s="142">
        <f ca="1">Inputs!G122</f>
        <v>5.0430000000000001</v>
      </c>
      <c r="I127" s="140">
        <f>Inputs!D122</f>
        <v>0</v>
      </c>
      <c r="J127" s="83">
        <f ca="1">VLOOKUP($A127,[1]!Table,MATCH(J$4,[1]!Curves,0))</f>
        <v>2.35E-2</v>
      </c>
      <c r="K127" s="142">
        <f ca="1">Inputs!H122</f>
        <v>2.35E-2</v>
      </c>
      <c r="L127" s="141">
        <f>Inputs!E122</f>
        <v>0</v>
      </c>
      <c r="M127" s="83">
        <f ca="1">VLOOKUP($A127,[1]!Table,MATCH(M$4,[1]!Curves,0))</f>
        <v>1.4999999999999999E-2</v>
      </c>
      <c r="N127" s="142">
        <f ca="1">Inputs!I122</f>
        <v>1.4999999999999999E-2</v>
      </c>
      <c r="O127" s="141">
        <f>Inputs!F122</f>
        <v>0</v>
      </c>
      <c r="P127" s="7"/>
      <c r="Q127" s="69">
        <f t="shared" ca="1" si="66"/>
        <v>5.0815000000000001</v>
      </c>
      <c r="R127" s="69">
        <f t="shared" ca="1" si="67"/>
        <v>5.0815000000000001</v>
      </c>
      <c r="S127" s="69">
        <f t="shared" si="41"/>
        <v>0</v>
      </c>
      <c r="T127" s="7"/>
      <c r="U127" s="5">
        <f t="shared" si="42"/>
        <v>31</v>
      </c>
      <c r="V127" s="44">
        <f t="shared" si="43"/>
        <v>40513</v>
      </c>
      <c r="W127" s="5">
        <f t="shared" ca="1" si="44"/>
        <v>3583</v>
      </c>
      <c r="X127" s="54">
        <f ca="1">VLOOKUP($A127,[1]!Table,MATCH(X$4,[1]!Curves,0))</f>
        <v>6.0839089147150999E-2</v>
      </c>
      <c r="Y127" s="46">
        <f t="shared" ca="1" si="45"/>
        <v>0.55548317009259363</v>
      </c>
      <c r="Z127" s="5">
        <f t="shared" si="46"/>
        <v>0</v>
      </c>
      <c r="AA127" s="5">
        <f t="shared" si="47"/>
        <v>0</v>
      </c>
      <c r="AC127" s="39">
        <f t="shared" ca="1" si="48"/>
        <v>0</v>
      </c>
      <c r="AD127" s="39">
        <f t="shared" ca="1" si="49"/>
        <v>0</v>
      </c>
      <c r="AE127" s="39">
        <f t="shared" ca="1" si="50"/>
        <v>0</v>
      </c>
      <c r="AF127" s="39">
        <f t="shared" ca="1" si="51"/>
        <v>0</v>
      </c>
      <c r="AG127" s="39">
        <f t="shared" ca="1" si="52"/>
        <v>0</v>
      </c>
      <c r="AH127" s="39">
        <f t="shared" ca="1" si="53"/>
        <v>0</v>
      </c>
      <c r="AI127" s="39">
        <f t="shared" ca="1" si="54"/>
        <v>0</v>
      </c>
      <c r="AJ127" s="39">
        <f t="shared" ca="1" si="55"/>
        <v>0</v>
      </c>
      <c r="AK127" s="39">
        <f t="shared" ca="1" si="56"/>
        <v>0</v>
      </c>
      <c r="AL127" s="43"/>
      <c r="AM127" s="39">
        <f t="shared" ca="1" si="57"/>
        <v>0</v>
      </c>
      <c r="AN127" s="39">
        <f t="shared" ca="1" si="58"/>
        <v>0</v>
      </c>
      <c r="AO127" s="39">
        <f t="shared" ca="1" si="59"/>
        <v>0</v>
      </c>
      <c r="AP127" s="40">
        <f t="shared" ca="1" si="60"/>
        <v>0</v>
      </c>
      <c r="AR127" s="39">
        <f t="shared" ca="1" si="61"/>
        <v>0</v>
      </c>
      <c r="AS127" s="39">
        <f t="shared" ca="1" si="62"/>
        <v>0</v>
      </c>
      <c r="AT127" s="39">
        <f t="shared" ca="1" si="63"/>
        <v>0</v>
      </c>
      <c r="AU127" s="40">
        <f t="shared" ca="1" si="64"/>
        <v>0</v>
      </c>
      <c r="AV127" s="40"/>
      <c r="AW127" s="51">
        <f t="shared" ca="1" si="65"/>
        <v>0</v>
      </c>
      <c r="AY127" s="67"/>
    </row>
    <row r="128" spans="1:51">
      <c r="A128" s="88">
        <f t="shared" si="37"/>
        <v>40544</v>
      </c>
      <c r="B128" s="139">
        <f>Inputs!C123</f>
        <v>0</v>
      </c>
      <c r="C128" s="66"/>
      <c r="D128" s="82">
        <f t="shared" si="38"/>
        <v>0</v>
      </c>
      <c r="E128" s="35">
        <f t="shared" si="39"/>
        <v>0</v>
      </c>
      <c r="F128" s="35">
        <f t="shared" ca="1" si="40"/>
        <v>0</v>
      </c>
      <c r="G128" s="83">
        <f ca="1">VLOOKUP($A128,[1]!Table,MATCH(G$4,[1]!Curves,0))</f>
        <v>5.1130000000000004</v>
      </c>
      <c r="H128" s="142">
        <f ca="1">Inputs!G123</f>
        <v>5.1130000000000004</v>
      </c>
      <c r="I128" s="140">
        <f>Inputs!D123</f>
        <v>0</v>
      </c>
      <c r="J128" s="83">
        <f ca="1">VLOOKUP($A128,[1]!Table,MATCH(J$4,[1]!Curves,0))</f>
        <v>2.35E-2</v>
      </c>
      <c r="K128" s="142">
        <f ca="1">Inputs!H123</f>
        <v>2.35E-2</v>
      </c>
      <c r="L128" s="141">
        <f>Inputs!E123</f>
        <v>0</v>
      </c>
      <c r="M128" s="83">
        <f ca="1">VLOOKUP($A128,[1]!Table,MATCH(M$4,[1]!Curves,0))</f>
        <v>1.4999999999999999E-2</v>
      </c>
      <c r="N128" s="142">
        <f ca="1">Inputs!I123</f>
        <v>1.4999999999999999E-2</v>
      </c>
      <c r="O128" s="141">
        <f>Inputs!F123</f>
        <v>0</v>
      </c>
      <c r="P128" s="7"/>
      <c r="Q128" s="69">
        <f t="shared" ca="1" si="66"/>
        <v>5.1515000000000004</v>
      </c>
      <c r="R128" s="69">
        <f t="shared" ca="1" si="67"/>
        <v>5.1515000000000004</v>
      </c>
      <c r="S128" s="69">
        <f t="shared" si="41"/>
        <v>0</v>
      </c>
      <c r="T128" s="7"/>
      <c r="U128" s="5">
        <f t="shared" si="42"/>
        <v>31</v>
      </c>
      <c r="V128" s="44">
        <f t="shared" si="43"/>
        <v>40544</v>
      </c>
      <c r="W128" s="5">
        <f t="shared" ca="1" si="44"/>
        <v>3614</v>
      </c>
      <c r="X128" s="54">
        <f ca="1">VLOOKUP($A128,[1]!Table,MATCH(X$4,[1]!Curves,0))</f>
        <v>6.0887219433212E-2</v>
      </c>
      <c r="Y128" s="46">
        <f t="shared" ca="1" si="45"/>
        <v>0.55240943865859149</v>
      </c>
      <c r="Z128" s="5">
        <f t="shared" si="46"/>
        <v>0</v>
      </c>
      <c r="AA128" s="5">
        <f t="shared" si="47"/>
        <v>0</v>
      </c>
      <c r="AC128" s="39">
        <f t="shared" ca="1" si="48"/>
        <v>0</v>
      </c>
      <c r="AD128" s="39">
        <f t="shared" ca="1" si="49"/>
        <v>0</v>
      </c>
      <c r="AE128" s="39">
        <f t="shared" ca="1" si="50"/>
        <v>0</v>
      </c>
      <c r="AF128" s="39">
        <f t="shared" ca="1" si="51"/>
        <v>0</v>
      </c>
      <c r="AG128" s="39">
        <f t="shared" ca="1" si="52"/>
        <v>0</v>
      </c>
      <c r="AH128" s="39">
        <f t="shared" ca="1" si="53"/>
        <v>0</v>
      </c>
      <c r="AI128" s="39">
        <f t="shared" ca="1" si="54"/>
        <v>0</v>
      </c>
      <c r="AJ128" s="39">
        <f t="shared" ca="1" si="55"/>
        <v>0</v>
      </c>
      <c r="AK128" s="39">
        <f t="shared" ca="1" si="56"/>
        <v>0</v>
      </c>
      <c r="AL128" s="43"/>
      <c r="AM128" s="39">
        <f t="shared" ca="1" si="57"/>
        <v>0</v>
      </c>
      <c r="AN128" s="39">
        <f t="shared" ca="1" si="58"/>
        <v>0</v>
      </c>
      <c r="AO128" s="39">
        <f t="shared" ca="1" si="59"/>
        <v>0</v>
      </c>
      <c r="AP128" s="40">
        <f t="shared" ca="1" si="60"/>
        <v>0</v>
      </c>
      <c r="AR128" s="39">
        <f t="shared" ca="1" si="61"/>
        <v>0</v>
      </c>
      <c r="AS128" s="39">
        <f t="shared" ca="1" si="62"/>
        <v>0</v>
      </c>
      <c r="AT128" s="39">
        <f t="shared" ca="1" si="63"/>
        <v>0</v>
      </c>
      <c r="AU128" s="40">
        <f t="shared" ca="1" si="64"/>
        <v>0</v>
      </c>
      <c r="AV128" s="40"/>
      <c r="AW128" s="51">
        <f t="shared" ca="1" si="65"/>
        <v>0</v>
      </c>
      <c r="AY128" s="67"/>
    </row>
    <row r="129" spans="1:51">
      <c r="A129" s="88">
        <f t="shared" si="37"/>
        <v>40575</v>
      </c>
      <c r="B129" s="139">
        <f>Inputs!C124</f>
        <v>0</v>
      </c>
      <c r="C129" s="66"/>
      <c r="D129" s="82">
        <f t="shared" si="38"/>
        <v>0</v>
      </c>
      <c r="E129" s="35">
        <f t="shared" si="39"/>
        <v>0</v>
      </c>
      <c r="F129" s="35">
        <f t="shared" ca="1" si="40"/>
        <v>0</v>
      </c>
      <c r="G129" s="83">
        <f ca="1">VLOOKUP($A129,[1]!Table,MATCH(G$4,[1]!Curves,0))</f>
        <v>4.9930000000000003</v>
      </c>
      <c r="H129" s="142">
        <f ca="1">Inputs!G124</f>
        <v>4.9930000000000003</v>
      </c>
      <c r="I129" s="140">
        <f>Inputs!D124</f>
        <v>0</v>
      </c>
      <c r="J129" s="83">
        <f ca="1">VLOOKUP($A129,[1]!Table,MATCH(J$4,[1]!Curves,0))</f>
        <v>2.35E-2</v>
      </c>
      <c r="K129" s="142">
        <f ca="1">Inputs!H124</f>
        <v>2.35E-2</v>
      </c>
      <c r="L129" s="141">
        <f>Inputs!E124</f>
        <v>0</v>
      </c>
      <c r="M129" s="83">
        <f ca="1">VLOOKUP($A129,[1]!Table,MATCH(M$4,[1]!Curves,0))</f>
        <v>1.4999999999999999E-2</v>
      </c>
      <c r="N129" s="142">
        <f ca="1">Inputs!I124</f>
        <v>1.4999999999999999E-2</v>
      </c>
      <c r="O129" s="141">
        <f>Inputs!F124</f>
        <v>0</v>
      </c>
      <c r="P129" s="7"/>
      <c r="Q129" s="69">
        <f t="shared" ca="1" si="66"/>
        <v>5.0315000000000003</v>
      </c>
      <c r="R129" s="69">
        <f t="shared" ca="1" si="67"/>
        <v>5.0315000000000003</v>
      </c>
      <c r="S129" s="69">
        <f t="shared" si="41"/>
        <v>0</v>
      </c>
      <c r="T129" s="7"/>
      <c r="U129" s="5">
        <f t="shared" si="42"/>
        <v>28</v>
      </c>
      <c r="V129" s="44">
        <f t="shared" si="43"/>
        <v>40575</v>
      </c>
      <c r="W129" s="5">
        <f t="shared" ca="1" si="44"/>
        <v>3645</v>
      </c>
      <c r="X129" s="54">
        <f ca="1">VLOOKUP($A129,[1]!Table,MATCH(X$4,[1]!Curves,0))</f>
        <v>6.0935349720041998E-2</v>
      </c>
      <c r="Y129" s="46">
        <f t="shared" ca="1" si="45"/>
        <v>0.5493483658784144</v>
      </c>
      <c r="Z129" s="5">
        <f t="shared" si="46"/>
        <v>0</v>
      </c>
      <c r="AA129" s="5">
        <f t="shared" si="47"/>
        <v>0</v>
      </c>
      <c r="AC129" s="39">
        <f t="shared" ca="1" si="48"/>
        <v>0</v>
      </c>
      <c r="AD129" s="39">
        <f t="shared" ca="1" si="49"/>
        <v>0</v>
      </c>
      <c r="AE129" s="39">
        <f t="shared" ca="1" si="50"/>
        <v>0</v>
      </c>
      <c r="AF129" s="39">
        <f t="shared" ca="1" si="51"/>
        <v>0</v>
      </c>
      <c r="AG129" s="39">
        <f t="shared" ca="1" si="52"/>
        <v>0</v>
      </c>
      <c r="AH129" s="39">
        <f t="shared" ca="1" si="53"/>
        <v>0</v>
      </c>
      <c r="AI129" s="39">
        <f t="shared" ca="1" si="54"/>
        <v>0</v>
      </c>
      <c r="AJ129" s="39">
        <f t="shared" ca="1" si="55"/>
        <v>0</v>
      </c>
      <c r="AK129" s="39">
        <f t="shared" ca="1" si="56"/>
        <v>0</v>
      </c>
      <c r="AL129" s="43"/>
      <c r="AM129" s="39">
        <f t="shared" ca="1" si="57"/>
        <v>0</v>
      </c>
      <c r="AN129" s="39">
        <f t="shared" ca="1" si="58"/>
        <v>0</v>
      </c>
      <c r="AO129" s="39">
        <f t="shared" ca="1" si="59"/>
        <v>0</v>
      </c>
      <c r="AP129" s="40">
        <f t="shared" ca="1" si="60"/>
        <v>0</v>
      </c>
      <c r="AR129" s="39">
        <f t="shared" ca="1" si="61"/>
        <v>0</v>
      </c>
      <c r="AS129" s="39">
        <f t="shared" ca="1" si="62"/>
        <v>0</v>
      </c>
      <c r="AT129" s="39">
        <f t="shared" ca="1" si="63"/>
        <v>0</v>
      </c>
      <c r="AU129" s="40">
        <f t="shared" ca="1" si="64"/>
        <v>0</v>
      </c>
      <c r="AV129" s="40"/>
      <c r="AW129" s="51">
        <f t="shared" ca="1" si="65"/>
        <v>0</v>
      </c>
      <c r="AY129" s="67"/>
    </row>
    <row r="130" spans="1:51">
      <c r="A130" s="88">
        <f t="shared" si="37"/>
        <v>40603</v>
      </c>
      <c r="B130" s="139">
        <f>Inputs!C125</f>
        <v>0</v>
      </c>
      <c r="C130" s="66"/>
      <c r="D130" s="82">
        <f t="shared" si="38"/>
        <v>0</v>
      </c>
      <c r="E130" s="35">
        <f t="shared" si="39"/>
        <v>0</v>
      </c>
      <c r="F130" s="35">
        <f t="shared" ca="1" si="40"/>
        <v>0</v>
      </c>
      <c r="G130" s="83">
        <f ca="1">VLOOKUP($A130,[1]!Table,MATCH(G$4,[1]!Curves,0))</f>
        <v>4.8680000000000003</v>
      </c>
      <c r="H130" s="142">
        <f ca="1">Inputs!G125</f>
        <v>4.8680000000000003</v>
      </c>
      <c r="I130" s="140">
        <f>Inputs!D125</f>
        <v>0</v>
      </c>
      <c r="J130" s="83">
        <f ca="1">VLOOKUP($A130,[1]!Table,MATCH(J$4,[1]!Curves,0))</f>
        <v>2.35E-2</v>
      </c>
      <c r="K130" s="142">
        <f ca="1">Inputs!H125</f>
        <v>2.35E-2</v>
      </c>
      <c r="L130" s="141">
        <f>Inputs!E125</f>
        <v>0</v>
      </c>
      <c r="M130" s="83">
        <f ca="1">VLOOKUP($A130,[1]!Table,MATCH(M$4,[1]!Curves,0))</f>
        <v>1.4999999999999999E-2</v>
      </c>
      <c r="N130" s="142">
        <f ca="1">Inputs!I125</f>
        <v>1.4999999999999999E-2</v>
      </c>
      <c r="O130" s="141">
        <f>Inputs!F125</f>
        <v>0</v>
      </c>
      <c r="P130" s="7"/>
      <c r="Q130" s="69">
        <f t="shared" ca="1" si="66"/>
        <v>4.9065000000000003</v>
      </c>
      <c r="R130" s="69">
        <f t="shared" ca="1" si="67"/>
        <v>4.9065000000000003</v>
      </c>
      <c r="S130" s="69">
        <f t="shared" si="41"/>
        <v>0</v>
      </c>
      <c r="T130" s="7"/>
      <c r="U130" s="5">
        <f t="shared" si="42"/>
        <v>31</v>
      </c>
      <c r="V130" s="44">
        <f t="shared" si="43"/>
        <v>40603</v>
      </c>
      <c r="W130" s="5">
        <f t="shared" ca="1" si="44"/>
        <v>3673</v>
      </c>
      <c r="X130" s="54">
        <f ca="1">VLOOKUP($A130,[1]!Table,MATCH(X$4,[1]!Curves,0))</f>
        <v>6.0969462180932001E-2</v>
      </c>
      <c r="Y130" s="46">
        <f t="shared" ca="1" si="45"/>
        <v>0.54664431718212081</v>
      </c>
      <c r="Z130" s="5">
        <f t="shared" si="46"/>
        <v>0</v>
      </c>
      <c r="AA130" s="5">
        <f t="shared" si="47"/>
        <v>0</v>
      </c>
      <c r="AC130" s="39">
        <f t="shared" ca="1" si="48"/>
        <v>0</v>
      </c>
      <c r="AD130" s="39">
        <f t="shared" ca="1" si="49"/>
        <v>0</v>
      </c>
      <c r="AE130" s="39">
        <f t="shared" ca="1" si="50"/>
        <v>0</v>
      </c>
      <c r="AF130" s="39">
        <f t="shared" ca="1" si="51"/>
        <v>0</v>
      </c>
      <c r="AG130" s="39">
        <f t="shared" ca="1" si="52"/>
        <v>0</v>
      </c>
      <c r="AH130" s="39">
        <f t="shared" ca="1" si="53"/>
        <v>0</v>
      </c>
      <c r="AI130" s="39">
        <f t="shared" ca="1" si="54"/>
        <v>0</v>
      </c>
      <c r="AJ130" s="39">
        <f t="shared" ca="1" si="55"/>
        <v>0</v>
      </c>
      <c r="AK130" s="39">
        <f t="shared" ca="1" si="56"/>
        <v>0</v>
      </c>
      <c r="AL130" s="43"/>
      <c r="AM130" s="39">
        <f t="shared" ca="1" si="57"/>
        <v>0</v>
      </c>
      <c r="AN130" s="39">
        <f t="shared" ca="1" si="58"/>
        <v>0</v>
      </c>
      <c r="AO130" s="39">
        <f t="shared" ca="1" si="59"/>
        <v>0</v>
      </c>
      <c r="AP130" s="40">
        <f t="shared" ca="1" si="60"/>
        <v>0</v>
      </c>
      <c r="AR130" s="39">
        <f t="shared" ca="1" si="61"/>
        <v>0</v>
      </c>
      <c r="AS130" s="39">
        <f t="shared" ca="1" si="62"/>
        <v>0</v>
      </c>
      <c r="AT130" s="39">
        <f t="shared" ca="1" si="63"/>
        <v>0</v>
      </c>
      <c r="AU130" s="40">
        <f t="shared" ca="1" si="64"/>
        <v>0</v>
      </c>
      <c r="AV130" s="40"/>
      <c r="AW130" s="51">
        <f t="shared" ca="1" si="65"/>
        <v>0</v>
      </c>
      <c r="AY130" s="67"/>
    </row>
    <row r="131" spans="1:51">
      <c r="A131" s="88">
        <f t="shared" si="37"/>
        <v>40634</v>
      </c>
      <c r="B131" s="139">
        <f>Inputs!C126</f>
        <v>0</v>
      </c>
      <c r="C131" s="66"/>
      <c r="D131" s="82">
        <f t="shared" si="38"/>
        <v>0</v>
      </c>
      <c r="E131" s="35">
        <f t="shared" si="39"/>
        <v>0</v>
      </c>
      <c r="F131" s="35">
        <f t="shared" ca="1" si="40"/>
        <v>0</v>
      </c>
      <c r="G131" s="83">
        <f ca="1">VLOOKUP($A131,[1]!Table,MATCH(G$4,[1]!Curves,0))</f>
        <v>4.7380000000000004</v>
      </c>
      <c r="H131" s="142">
        <f ca="1">Inputs!G126</f>
        <v>4.7380000000000004</v>
      </c>
      <c r="I131" s="140">
        <f>Inputs!D126</f>
        <v>0</v>
      </c>
      <c r="J131" s="83">
        <f ca="1">VLOOKUP($A131,[1]!Table,MATCH(J$4,[1]!Curves,0))</f>
        <v>1.3000000000000001E-2</v>
      </c>
      <c r="K131" s="142">
        <f ca="1">Inputs!H126</f>
        <v>1.3000000000000001E-2</v>
      </c>
      <c r="L131" s="141">
        <f>Inputs!E126</f>
        <v>0</v>
      </c>
      <c r="M131" s="83">
        <f ca="1">VLOOKUP($A131,[1]!Table,MATCH(M$4,[1]!Curves,0))</f>
        <v>0.01</v>
      </c>
      <c r="N131" s="142">
        <f ca="1">Inputs!I126</f>
        <v>0.01</v>
      </c>
      <c r="O131" s="141">
        <f>Inputs!F126</f>
        <v>0</v>
      </c>
      <c r="P131" s="7"/>
      <c r="Q131" s="69">
        <f t="shared" ca="1" si="66"/>
        <v>4.7610000000000001</v>
      </c>
      <c r="R131" s="69">
        <f t="shared" ca="1" si="67"/>
        <v>4.7610000000000001</v>
      </c>
      <c r="S131" s="69">
        <f t="shared" si="41"/>
        <v>0</v>
      </c>
      <c r="T131" s="7"/>
      <c r="U131" s="5">
        <f t="shared" si="42"/>
        <v>30</v>
      </c>
      <c r="V131" s="44">
        <f t="shared" si="43"/>
        <v>40634</v>
      </c>
      <c r="W131" s="5">
        <f t="shared" ca="1" si="44"/>
        <v>3704</v>
      </c>
      <c r="X131" s="54">
        <f ca="1">VLOOKUP($A131,[1]!Table,MATCH(X$4,[1]!Curves,0))</f>
        <v>6.0998248351248001E-2</v>
      </c>
      <c r="Y131" s="46">
        <f t="shared" ca="1" si="45"/>
        <v>0.54371090917611176</v>
      </c>
      <c r="Z131" s="5">
        <f t="shared" si="46"/>
        <v>0</v>
      </c>
      <c r="AA131" s="5">
        <f t="shared" si="47"/>
        <v>0</v>
      </c>
      <c r="AC131" s="39">
        <f t="shared" ca="1" si="48"/>
        <v>0</v>
      </c>
      <c r="AD131" s="39">
        <f t="shared" ca="1" si="49"/>
        <v>0</v>
      </c>
      <c r="AE131" s="39">
        <f t="shared" ca="1" si="50"/>
        <v>0</v>
      </c>
      <c r="AF131" s="39">
        <f t="shared" ca="1" si="51"/>
        <v>0</v>
      </c>
      <c r="AG131" s="39">
        <f t="shared" ca="1" si="52"/>
        <v>0</v>
      </c>
      <c r="AH131" s="39">
        <f t="shared" ca="1" si="53"/>
        <v>0</v>
      </c>
      <c r="AI131" s="39">
        <f t="shared" ca="1" si="54"/>
        <v>0</v>
      </c>
      <c r="AJ131" s="39">
        <f t="shared" ca="1" si="55"/>
        <v>0</v>
      </c>
      <c r="AK131" s="39">
        <f t="shared" ca="1" si="56"/>
        <v>0</v>
      </c>
      <c r="AL131" s="43"/>
      <c r="AM131" s="39">
        <f t="shared" ca="1" si="57"/>
        <v>0</v>
      </c>
      <c r="AN131" s="39">
        <f t="shared" ca="1" si="58"/>
        <v>0</v>
      </c>
      <c r="AO131" s="39">
        <f t="shared" ca="1" si="59"/>
        <v>0</v>
      </c>
      <c r="AP131" s="40">
        <f t="shared" ca="1" si="60"/>
        <v>0</v>
      </c>
      <c r="AR131" s="39">
        <f t="shared" ca="1" si="61"/>
        <v>0</v>
      </c>
      <c r="AS131" s="39">
        <f t="shared" ca="1" si="62"/>
        <v>0</v>
      </c>
      <c r="AT131" s="39">
        <f t="shared" ca="1" si="63"/>
        <v>0</v>
      </c>
      <c r="AU131" s="40">
        <f t="shared" ca="1" si="64"/>
        <v>0</v>
      </c>
      <c r="AV131" s="40"/>
      <c r="AW131" s="51">
        <f t="shared" ca="1" si="65"/>
        <v>0</v>
      </c>
      <c r="AY131" s="67"/>
    </row>
    <row r="132" spans="1:51">
      <c r="A132" s="88">
        <f t="shared" si="37"/>
        <v>40664</v>
      </c>
      <c r="B132" s="139">
        <f>Inputs!C127</f>
        <v>0</v>
      </c>
      <c r="C132" s="66"/>
      <c r="D132" s="82">
        <f t="shared" ref="D132:D195" si="68">B132+C132</f>
        <v>0</v>
      </c>
      <c r="E132" s="35">
        <f t="shared" ref="E132:E195" si="69">IF(Z132=0,0,IF(AND(Z132=1,$H$3=1),D132*U132,IF($H$3=2,D132,"N/A")))</f>
        <v>0</v>
      </c>
      <c r="F132" s="35">
        <f t="shared" ref="F132:F195" ca="1" si="70">E132*Y132</f>
        <v>0</v>
      </c>
      <c r="G132" s="83">
        <f ca="1">VLOOKUP($A132,[1]!Table,MATCH(G$4,[1]!Curves,0))</f>
        <v>4.7280000000000006</v>
      </c>
      <c r="H132" s="142">
        <f ca="1">Inputs!G127</f>
        <v>4.7280000000000006</v>
      </c>
      <c r="I132" s="140">
        <f>Inputs!D127</f>
        <v>0</v>
      </c>
      <c r="J132" s="83">
        <f ca="1">VLOOKUP($A132,[1]!Table,MATCH(J$4,[1]!Curves,0))</f>
        <v>1.3000000000000001E-2</v>
      </c>
      <c r="K132" s="142">
        <f ca="1">Inputs!H127</f>
        <v>1.3000000000000001E-2</v>
      </c>
      <c r="L132" s="141">
        <f>Inputs!E127</f>
        <v>0</v>
      </c>
      <c r="M132" s="83">
        <f ca="1">VLOOKUP($A132,[1]!Table,MATCH(M$4,[1]!Curves,0))</f>
        <v>0.01</v>
      </c>
      <c r="N132" s="142">
        <f ca="1">Inputs!I127</f>
        <v>0.01</v>
      </c>
      <c r="O132" s="141">
        <f>Inputs!F127</f>
        <v>0</v>
      </c>
      <c r="P132" s="7"/>
      <c r="Q132" s="69">
        <f t="shared" ca="1" si="66"/>
        <v>4.7510000000000003</v>
      </c>
      <c r="R132" s="69">
        <f t="shared" ca="1" si="67"/>
        <v>4.7510000000000003</v>
      </c>
      <c r="S132" s="69">
        <f t="shared" ref="S132:S195" si="71">O132+L132+I132</f>
        <v>0</v>
      </c>
      <c r="T132" s="7"/>
      <c r="U132" s="5">
        <f t="shared" ref="U132:U195" si="72">A133-A132</f>
        <v>31</v>
      </c>
      <c r="V132" s="44">
        <f t="shared" ref="V132:V195" si="73">CHOOSE(F$3,A133+24,A132)</f>
        <v>40664</v>
      </c>
      <c r="W132" s="5">
        <f t="shared" ref="W132:W195" ca="1" si="74">V132-C$3</f>
        <v>3734</v>
      </c>
      <c r="X132" s="54">
        <f ca="1">VLOOKUP($A132,[1]!Table,MATCH(X$4,[1]!Curves,0))</f>
        <v>6.1026105935687004E-2</v>
      </c>
      <c r="Y132" s="46">
        <f t="shared" ref="Y132:Y195" ca="1" si="75">1/(1+CHOOSE(F$3,(X133+($K$3/10000))/2,(X132+($K$3/10000))/2))^(2*W132/365.25)</f>
        <v>0.5408846759596222</v>
      </c>
      <c r="Z132" s="5">
        <f t="shared" ref="Z132:Z195" si="76">IF(AND(mthbeg&lt;=A132,mthend&gt;=A132),1,0)</f>
        <v>0</v>
      </c>
      <c r="AA132" s="5">
        <f t="shared" ref="AA132:AA195" si="77">U132*Z132</f>
        <v>0</v>
      </c>
      <c r="AC132" s="39">
        <f t="shared" ref="AC132:AC195" ca="1" si="78">F132*G132</f>
        <v>0</v>
      </c>
      <c r="AD132" s="39">
        <f t="shared" ref="AD132:AD195" ca="1" si="79">$F132*H132</f>
        <v>0</v>
      </c>
      <c r="AE132" s="39">
        <f t="shared" ref="AE132:AE195" ca="1" si="80">$F132*I132</f>
        <v>0</v>
      </c>
      <c r="AF132" s="39">
        <f t="shared" ref="AF132:AF195" ca="1" si="81">$F132*J132</f>
        <v>0</v>
      </c>
      <c r="AG132" s="39">
        <f t="shared" ref="AG132:AG195" ca="1" si="82">$F132*K132</f>
        <v>0</v>
      </c>
      <c r="AH132" s="39">
        <f t="shared" ref="AH132:AH195" ca="1" si="83">$F132*L132</f>
        <v>0</v>
      </c>
      <c r="AI132" s="39">
        <f t="shared" ref="AI132:AI195" ca="1" si="84">$F132*M132</f>
        <v>0</v>
      </c>
      <c r="AJ132" s="39">
        <f t="shared" ref="AJ132:AJ195" ca="1" si="85">$F132*N132</f>
        <v>0</v>
      </c>
      <c r="AK132" s="39">
        <f t="shared" ref="AK132:AK195" ca="1" si="86">F132*O132</f>
        <v>0</v>
      </c>
      <c r="AL132" s="43"/>
      <c r="AM132" s="39">
        <f t="shared" ca="1" si="57"/>
        <v>0</v>
      </c>
      <c r="AN132" s="39">
        <f t="shared" ca="1" si="58"/>
        <v>0</v>
      </c>
      <c r="AO132" s="39">
        <f t="shared" ca="1" si="59"/>
        <v>0</v>
      </c>
      <c r="AP132" s="40">
        <f t="shared" ref="AP132:AP195" ca="1" si="87">SUM(AM132:AO132)</f>
        <v>0</v>
      </c>
      <c r="AR132" s="39">
        <f t="shared" ca="1" si="61"/>
        <v>0</v>
      </c>
      <c r="AS132" s="39">
        <f t="shared" ca="1" si="62"/>
        <v>0</v>
      </c>
      <c r="AT132" s="39">
        <f t="shared" ca="1" si="63"/>
        <v>0</v>
      </c>
      <c r="AU132" s="40">
        <f t="shared" ref="AU132:AU195" ca="1" si="88">AR132+AS132+AT132</f>
        <v>0</v>
      </c>
      <c r="AV132" s="40"/>
      <c r="AW132" s="51">
        <f t="shared" ref="AW132:AW195" ca="1" si="89">AU132+AP132</f>
        <v>0</v>
      </c>
      <c r="AY132" s="67"/>
    </row>
    <row r="133" spans="1:51">
      <c r="A133" s="88">
        <f t="shared" si="37"/>
        <v>40695</v>
      </c>
      <c r="B133" s="139">
        <f>Inputs!C128</f>
        <v>0</v>
      </c>
      <c r="C133" s="66"/>
      <c r="D133" s="82">
        <f t="shared" si="68"/>
        <v>0</v>
      </c>
      <c r="E133" s="35">
        <f t="shared" si="69"/>
        <v>0</v>
      </c>
      <c r="F133" s="35">
        <f t="shared" ca="1" si="70"/>
        <v>0</v>
      </c>
      <c r="G133" s="83">
        <f ca="1">VLOOKUP($A133,[1]!Table,MATCH(G$4,[1]!Curves,0))</f>
        <v>4.7480000000000002</v>
      </c>
      <c r="H133" s="142">
        <f ca="1">Inputs!G128</f>
        <v>4.7480000000000002</v>
      </c>
      <c r="I133" s="140">
        <f>Inputs!D128</f>
        <v>0</v>
      </c>
      <c r="J133" s="83">
        <f ca="1">VLOOKUP($A133,[1]!Table,MATCH(J$4,[1]!Curves,0))</f>
        <v>1.3000000000000001E-2</v>
      </c>
      <c r="K133" s="142">
        <f ca="1">Inputs!H128</f>
        <v>1.3000000000000001E-2</v>
      </c>
      <c r="L133" s="141">
        <f>Inputs!E128</f>
        <v>0</v>
      </c>
      <c r="M133" s="83">
        <f ca="1">VLOOKUP($A133,[1]!Table,MATCH(M$4,[1]!Curves,0))</f>
        <v>0.01</v>
      </c>
      <c r="N133" s="142">
        <f ca="1">Inputs!I128</f>
        <v>0.01</v>
      </c>
      <c r="O133" s="141">
        <f>Inputs!F128</f>
        <v>0</v>
      </c>
      <c r="P133" s="7"/>
      <c r="Q133" s="69">
        <f t="shared" ca="1" si="66"/>
        <v>4.7709999999999999</v>
      </c>
      <c r="R133" s="69">
        <f t="shared" ca="1" si="67"/>
        <v>4.7709999999999999</v>
      </c>
      <c r="S133" s="69">
        <f t="shared" si="71"/>
        <v>0</v>
      </c>
      <c r="T133" s="7"/>
      <c r="U133" s="5">
        <f t="shared" si="72"/>
        <v>30</v>
      </c>
      <c r="V133" s="44">
        <f t="shared" si="73"/>
        <v>40695</v>
      </c>
      <c r="W133" s="5">
        <f t="shared" ca="1" si="74"/>
        <v>3765</v>
      </c>
      <c r="X133" s="54">
        <f ca="1">VLOOKUP($A133,[1]!Table,MATCH(X$4,[1]!Curves,0))</f>
        <v>6.1054892106545001E-2</v>
      </c>
      <c r="Y133" s="46">
        <f t="shared" ca="1" si="75"/>
        <v>0.53797716000197104</v>
      </c>
      <c r="Z133" s="5">
        <f t="shared" si="76"/>
        <v>0</v>
      </c>
      <c r="AA133" s="5">
        <f t="shared" si="77"/>
        <v>0</v>
      </c>
      <c r="AC133" s="39">
        <f t="shared" ca="1" si="78"/>
        <v>0</v>
      </c>
      <c r="AD133" s="39">
        <f t="shared" ca="1" si="79"/>
        <v>0</v>
      </c>
      <c r="AE133" s="39">
        <f t="shared" ca="1" si="80"/>
        <v>0</v>
      </c>
      <c r="AF133" s="39">
        <f t="shared" ca="1" si="81"/>
        <v>0</v>
      </c>
      <c r="AG133" s="39">
        <f t="shared" ca="1" si="82"/>
        <v>0</v>
      </c>
      <c r="AH133" s="39">
        <f t="shared" ca="1" si="83"/>
        <v>0</v>
      </c>
      <c r="AI133" s="39">
        <f t="shared" ca="1" si="84"/>
        <v>0</v>
      </c>
      <c r="AJ133" s="39">
        <f t="shared" ca="1" si="85"/>
        <v>0</v>
      </c>
      <c r="AK133" s="39">
        <f t="shared" ca="1" si="86"/>
        <v>0</v>
      </c>
      <c r="AL133" s="43"/>
      <c r="AM133" s="39">
        <f t="shared" ca="1" si="57"/>
        <v>0</v>
      </c>
      <c r="AN133" s="39">
        <f t="shared" ca="1" si="58"/>
        <v>0</v>
      </c>
      <c r="AO133" s="39">
        <f t="shared" ca="1" si="59"/>
        <v>0</v>
      </c>
      <c r="AP133" s="40">
        <f t="shared" ca="1" si="87"/>
        <v>0</v>
      </c>
      <c r="AR133" s="39">
        <f t="shared" ca="1" si="61"/>
        <v>0</v>
      </c>
      <c r="AS133" s="39">
        <f t="shared" ca="1" si="62"/>
        <v>0</v>
      </c>
      <c r="AT133" s="39">
        <f t="shared" ca="1" si="63"/>
        <v>0</v>
      </c>
      <c r="AU133" s="40">
        <f t="shared" ca="1" si="88"/>
        <v>0</v>
      </c>
      <c r="AV133" s="40"/>
      <c r="AW133" s="51">
        <f t="shared" ca="1" si="89"/>
        <v>0</v>
      </c>
      <c r="AY133" s="67"/>
    </row>
    <row r="134" spans="1:51">
      <c r="A134" s="88">
        <f t="shared" si="37"/>
        <v>40725</v>
      </c>
      <c r="B134" s="139">
        <f>Inputs!C129</f>
        <v>0</v>
      </c>
      <c r="C134" s="66"/>
      <c r="D134" s="82">
        <f t="shared" si="68"/>
        <v>0</v>
      </c>
      <c r="E134" s="35">
        <f t="shared" si="69"/>
        <v>0</v>
      </c>
      <c r="F134" s="35">
        <f t="shared" ca="1" si="70"/>
        <v>0</v>
      </c>
      <c r="G134" s="83">
        <f ca="1">VLOOKUP($A134,[1]!Table,MATCH(G$4,[1]!Curves,0))</f>
        <v>4.7690000000000001</v>
      </c>
      <c r="H134" s="142">
        <f ca="1">Inputs!G129</f>
        <v>4.7690000000000001</v>
      </c>
      <c r="I134" s="140">
        <f>Inputs!D129</f>
        <v>0</v>
      </c>
      <c r="J134" s="83">
        <f ca="1">VLOOKUP($A134,[1]!Table,MATCH(J$4,[1]!Curves,0))</f>
        <v>1.3000000000000001E-2</v>
      </c>
      <c r="K134" s="142">
        <f ca="1">Inputs!H129</f>
        <v>1.3000000000000001E-2</v>
      </c>
      <c r="L134" s="141">
        <f>Inputs!E129</f>
        <v>0</v>
      </c>
      <c r="M134" s="83">
        <f ca="1">VLOOKUP($A134,[1]!Table,MATCH(M$4,[1]!Curves,0))</f>
        <v>0.01</v>
      </c>
      <c r="N134" s="142">
        <f ca="1">Inputs!I129</f>
        <v>0.01</v>
      </c>
      <c r="O134" s="141">
        <f>Inputs!F129</f>
        <v>0</v>
      </c>
      <c r="P134" s="7"/>
      <c r="Q134" s="69">
        <f t="shared" ca="1" si="66"/>
        <v>4.7919999999999998</v>
      </c>
      <c r="R134" s="69">
        <f t="shared" ca="1" si="67"/>
        <v>4.7919999999999998</v>
      </c>
      <c r="S134" s="69">
        <f t="shared" si="71"/>
        <v>0</v>
      </c>
      <c r="T134" s="7"/>
      <c r="U134" s="5">
        <f t="shared" si="72"/>
        <v>31</v>
      </c>
      <c r="V134" s="44">
        <f t="shared" si="73"/>
        <v>40725</v>
      </c>
      <c r="W134" s="5">
        <f t="shared" ca="1" si="74"/>
        <v>3795</v>
      </c>
      <c r="X134" s="54">
        <f ca="1">VLOOKUP($A134,[1]!Table,MATCH(X$4,[1]!Curves,0))</f>
        <v>6.1082749691507003E-2</v>
      </c>
      <c r="Y134" s="46">
        <f t="shared" ca="1" si="75"/>
        <v>0.53517590283181371</v>
      </c>
      <c r="Z134" s="5">
        <f t="shared" si="76"/>
        <v>0</v>
      </c>
      <c r="AA134" s="5">
        <f t="shared" si="77"/>
        <v>0</v>
      </c>
      <c r="AC134" s="39">
        <f t="shared" ca="1" si="78"/>
        <v>0</v>
      </c>
      <c r="AD134" s="39">
        <f t="shared" ca="1" si="79"/>
        <v>0</v>
      </c>
      <c r="AE134" s="39">
        <f t="shared" ca="1" si="80"/>
        <v>0</v>
      </c>
      <c r="AF134" s="39">
        <f t="shared" ca="1" si="81"/>
        <v>0</v>
      </c>
      <c r="AG134" s="39">
        <f t="shared" ca="1" si="82"/>
        <v>0</v>
      </c>
      <c r="AH134" s="39">
        <f t="shared" ca="1" si="83"/>
        <v>0</v>
      </c>
      <c r="AI134" s="39">
        <f t="shared" ca="1" si="84"/>
        <v>0</v>
      </c>
      <c r="AJ134" s="39">
        <f t="shared" ca="1" si="85"/>
        <v>0</v>
      </c>
      <c r="AK134" s="39">
        <f t="shared" ca="1" si="86"/>
        <v>0</v>
      </c>
      <c r="AL134" s="43"/>
      <c r="AM134" s="39">
        <f t="shared" ca="1" si="57"/>
        <v>0</v>
      </c>
      <c r="AN134" s="39">
        <f t="shared" ca="1" si="58"/>
        <v>0</v>
      </c>
      <c r="AO134" s="39">
        <f t="shared" ca="1" si="59"/>
        <v>0</v>
      </c>
      <c r="AP134" s="40">
        <f t="shared" ca="1" si="87"/>
        <v>0</v>
      </c>
      <c r="AR134" s="39">
        <f t="shared" ca="1" si="61"/>
        <v>0</v>
      </c>
      <c r="AS134" s="39">
        <f t="shared" ca="1" si="62"/>
        <v>0</v>
      </c>
      <c r="AT134" s="39">
        <f t="shared" ca="1" si="63"/>
        <v>0</v>
      </c>
      <c r="AU134" s="40">
        <f t="shared" ca="1" si="88"/>
        <v>0</v>
      </c>
      <c r="AV134" s="40"/>
      <c r="AW134" s="51">
        <f t="shared" ca="1" si="89"/>
        <v>0</v>
      </c>
      <c r="AY134" s="67"/>
    </row>
    <row r="135" spans="1:51">
      <c r="A135" s="88">
        <f t="shared" si="37"/>
        <v>40756</v>
      </c>
      <c r="B135" s="139">
        <f>Inputs!C130</f>
        <v>0</v>
      </c>
      <c r="C135" s="66"/>
      <c r="D135" s="82">
        <f t="shared" si="68"/>
        <v>0</v>
      </c>
      <c r="E135" s="35">
        <f t="shared" si="69"/>
        <v>0</v>
      </c>
      <c r="F135" s="35">
        <f t="shared" ca="1" si="70"/>
        <v>0</v>
      </c>
      <c r="G135" s="83">
        <f ca="1">VLOOKUP($A135,[1]!Table,MATCH(G$4,[1]!Curves,0))</f>
        <v>4.7930000000000001</v>
      </c>
      <c r="H135" s="142">
        <f ca="1">Inputs!G130</f>
        <v>4.7930000000000001</v>
      </c>
      <c r="I135" s="140">
        <f>Inputs!D130</f>
        <v>0</v>
      </c>
      <c r="J135" s="83">
        <f ca="1">VLOOKUP($A135,[1]!Table,MATCH(J$4,[1]!Curves,0))</f>
        <v>1.3000000000000001E-2</v>
      </c>
      <c r="K135" s="142">
        <f ca="1">Inputs!H130</f>
        <v>1.3000000000000001E-2</v>
      </c>
      <c r="L135" s="141">
        <f>Inputs!E130</f>
        <v>0</v>
      </c>
      <c r="M135" s="83">
        <f ca="1">VLOOKUP($A135,[1]!Table,MATCH(M$4,[1]!Curves,0))</f>
        <v>0.01</v>
      </c>
      <c r="N135" s="142">
        <f ca="1">Inputs!I130</f>
        <v>0.01</v>
      </c>
      <c r="O135" s="141">
        <f>Inputs!F130</f>
        <v>0</v>
      </c>
      <c r="P135" s="7"/>
      <c r="Q135" s="69">
        <f t="shared" ca="1" si="66"/>
        <v>4.8159999999999998</v>
      </c>
      <c r="R135" s="69">
        <f t="shared" ca="1" si="67"/>
        <v>4.8159999999999998</v>
      </c>
      <c r="S135" s="69">
        <f t="shared" si="71"/>
        <v>0</v>
      </c>
      <c r="T135" s="7"/>
      <c r="U135" s="5">
        <f t="shared" si="72"/>
        <v>31</v>
      </c>
      <c r="V135" s="44">
        <f t="shared" si="73"/>
        <v>40756</v>
      </c>
      <c r="W135" s="5">
        <f t="shared" ca="1" si="74"/>
        <v>3826</v>
      </c>
      <c r="X135" s="54">
        <f ca="1">VLOOKUP($A135,[1]!Table,MATCH(X$4,[1]!Curves,0))</f>
        <v>6.1111535862905998E-2</v>
      </c>
      <c r="Y135" s="46">
        <f t="shared" ca="1" si="75"/>
        <v>0.53229411207435684</v>
      </c>
      <c r="Z135" s="5">
        <f t="shared" si="76"/>
        <v>0</v>
      </c>
      <c r="AA135" s="5">
        <f t="shared" si="77"/>
        <v>0</v>
      </c>
      <c r="AC135" s="39">
        <f t="shared" ca="1" si="78"/>
        <v>0</v>
      </c>
      <c r="AD135" s="39">
        <f t="shared" ca="1" si="79"/>
        <v>0</v>
      </c>
      <c r="AE135" s="39">
        <f t="shared" ca="1" si="80"/>
        <v>0</v>
      </c>
      <c r="AF135" s="39">
        <f t="shared" ca="1" si="81"/>
        <v>0</v>
      </c>
      <c r="AG135" s="39">
        <f t="shared" ca="1" si="82"/>
        <v>0</v>
      </c>
      <c r="AH135" s="39">
        <f t="shared" ca="1" si="83"/>
        <v>0</v>
      </c>
      <c r="AI135" s="39">
        <f t="shared" ca="1" si="84"/>
        <v>0</v>
      </c>
      <c r="AJ135" s="39">
        <f t="shared" ca="1" si="85"/>
        <v>0</v>
      </c>
      <c r="AK135" s="39">
        <f t="shared" ca="1" si="86"/>
        <v>0</v>
      </c>
      <c r="AL135" s="43"/>
      <c r="AM135" s="39">
        <f t="shared" ca="1" si="57"/>
        <v>0</v>
      </c>
      <c r="AN135" s="39">
        <f t="shared" ca="1" si="58"/>
        <v>0</v>
      </c>
      <c r="AO135" s="39">
        <f t="shared" ca="1" si="59"/>
        <v>0</v>
      </c>
      <c r="AP135" s="40">
        <f t="shared" ca="1" si="87"/>
        <v>0</v>
      </c>
      <c r="AR135" s="39">
        <f t="shared" ca="1" si="61"/>
        <v>0</v>
      </c>
      <c r="AS135" s="39">
        <f t="shared" ca="1" si="62"/>
        <v>0</v>
      </c>
      <c r="AT135" s="39">
        <f t="shared" ca="1" si="63"/>
        <v>0</v>
      </c>
      <c r="AU135" s="40">
        <f t="shared" ca="1" si="88"/>
        <v>0</v>
      </c>
      <c r="AV135" s="40"/>
      <c r="AW135" s="51">
        <f t="shared" ca="1" si="89"/>
        <v>0</v>
      </c>
      <c r="AY135" s="67"/>
    </row>
    <row r="136" spans="1:51">
      <c r="A136" s="88">
        <f t="shared" si="37"/>
        <v>40787</v>
      </c>
      <c r="B136" s="139">
        <f>Inputs!C131</f>
        <v>0</v>
      </c>
      <c r="C136" s="66"/>
      <c r="D136" s="82">
        <f t="shared" si="68"/>
        <v>0</v>
      </c>
      <c r="E136" s="35">
        <f t="shared" si="69"/>
        <v>0</v>
      </c>
      <c r="F136" s="35">
        <f t="shared" ca="1" si="70"/>
        <v>0</v>
      </c>
      <c r="G136" s="83">
        <f ca="1">VLOOKUP($A136,[1]!Table,MATCH(G$4,[1]!Curves,0))</f>
        <v>4.8029999999999999</v>
      </c>
      <c r="H136" s="142">
        <f ca="1">Inputs!G131</f>
        <v>4.8029999999999999</v>
      </c>
      <c r="I136" s="140">
        <f>Inputs!D131</f>
        <v>0</v>
      </c>
      <c r="J136" s="83">
        <f ca="1">VLOOKUP($A136,[1]!Table,MATCH(J$4,[1]!Curves,0))</f>
        <v>1.3000000000000001E-2</v>
      </c>
      <c r="K136" s="142">
        <f ca="1">Inputs!H131</f>
        <v>1.3000000000000001E-2</v>
      </c>
      <c r="L136" s="141">
        <f>Inputs!E131</f>
        <v>0</v>
      </c>
      <c r="M136" s="83">
        <f ca="1">VLOOKUP($A136,[1]!Table,MATCH(M$4,[1]!Curves,0))</f>
        <v>0.01</v>
      </c>
      <c r="N136" s="142">
        <f ca="1">Inputs!I131</f>
        <v>0.01</v>
      </c>
      <c r="O136" s="141">
        <f>Inputs!F131</f>
        <v>0</v>
      </c>
      <c r="P136" s="7"/>
      <c r="Q136" s="69">
        <f t="shared" ca="1" si="66"/>
        <v>4.8259999999999996</v>
      </c>
      <c r="R136" s="69">
        <f t="shared" ca="1" si="67"/>
        <v>4.8259999999999996</v>
      </c>
      <c r="S136" s="69">
        <f t="shared" si="71"/>
        <v>0</v>
      </c>
      <c r="T136" s="7"/>
      <c r="U136" s="5">
        <f t="shared" si="72"/>
        <v>30</v>
      </c>
      <c r="V136" s="44">
        <f t="shared" si="73"/>
        <v>40787</v>
      </c>
      <c r="W136" s="5">
        <f t="shared" ca="1" si="74"/>
        <v>3857</v>
      </c>
      <c r="X136" s="54">
        <f ca="1">VLOOKUP($A136,[1]!Table,MATCH(X$4,[1]!Curves,0))</f>
        <v>6.1140322034581002E-2</v>
      </c>
      <c r="Y136" s="46">
        <f t="shared" ca="1" si="75"/>
        <v>0.52942533094886057</v>
      </c>
      <c r="Z136" s="5">
        <f t="shared" si="76"/>
        <v>0</v>
      </c>
      <c r="AA136" s="5">
        <f t="shared" si="77"/>
        <v>0</v>
      </c>
      <c r="AC136" s="39">
        <f t="shared" ca="1" si="78"/>
        <v>0</v>
      </c>
      <c r="AD136" s="39">
        <f t="shared" ca="1" si="79"/>
        <v>0</v>
      </c>
      <c r="AE136" s="39">
        <f t="shared" ca="1" si="80"/>
        <v>0</v>
      </c>
      <c r="AF136" s="39">
        <f t="shared" ca="1" si="81"/>
        <v>0</v>
      </c>
      <c r="AG136" s="39">
        <f t="shared" ca="1" si="82"/>
        <v>0</v>
      </c>
      <c r="AH136" s="39">
        <f t="shared" ca="1" si="83"/>
        <v>0</v>
      </c>
      <c r="AI136" s="39">
        <f t="shared" ca="1" si="84"/>
        <v>0</v>
      </c>
      <c r="AJ136" s="39">
        <f t="shared" ca="1" si="85"/>
        <v>0</v>
      </c>
      <c r="AK136" s="39">
        <f t="shared" ca="1" si="86"/>
        <v>0</v>
      </c>
      <c r="AL136" s="43"/>
      <c r="AM136" s="39">
        <f t="shared" ca="1" si="57"/>
        <v>0</v>
      </c>
      <c r="AN136" s="39">
        <f t="shared" ca="1" si="58"/>
        <v>0</v>
      </c>
      <c r="AO136" s="39">
        <f t="shared" ca="1" si="59"/>
        <v>0</v>
      </c>
      <c r="AP136" s="40">
        <f t="shared" ca="1" si="87"/>
        <v>0</v>
      </c>
      <c r="AR136" s="39">
        <f t="shared" ca="1" si="61"/>
        <v>0</v>
      </c>
      <c r="AS136" s="39">
        <f t="shared" ca="1" si="62"/>
        <v>0</v>
      </c>
      <c r="AT136" s="39">
        <f t="shared" ca="1" si="63"/>
        <v>0</v>
      </c>
      <c r="AU136" s="40">
        <f t="shared" ca="1" si="88"/>
        <v>0</v>
      </c>
      <c r="AV136" s="40"/>
      <c r="AW136" s="51">
        <f t="shared" ca="1" si="89"/>
        <v>0</v>
      </c>
      <c r="AY136" s="67"/>
    </row>
    <row r="137" spans="1:51">
      <c r="A137" s="88">
        <f t="shared" si="37"/>
        <v>40817</v>
      </c>
      <c r="B137" s="139">
        <f>Inputs!C132</f>
        <v>0</v>
      </c>
      <c r="C137" s="66"/>
      <c r="D137" s="82">
        <f t="shared" si="68"/>
        <v>0</v>
      </c>
      <c r="E137" s="35">
        <f t="shared" si="69"/>
        <v>0</v>
      </c>
      <c r="F137" s="35">
        <f t="shared" ca="1" si="70"/>
        <v>0</v>
      </c>
      <c r="G137" s="83">
        <f ca="1">VLOOKUP($A137,[1]!Table,MATCH(G$4,[1]!Curves,0))</f>
        <v>4.8330000000000002</v>
      </c>
      <c r="H137" s="142">
        <f ca="1">Inputs!G132</f>
        <v>4.8330000000000002</v>
      </c>
      <c r="I137" s="140">
        <f>Inputs!D132</f>
        <v>0</v>
      </c>
      <c r="J137" s="83">
        <f ca="1">VLOOKUP($A137,[1]!Table,MATCH(J$4,[1]!Curves,0))</f>
        <v>1.3000000000000001E-2</v>
      </c>
      <c r="K137" s="142">
        <f ca="1">Inputs!H132</f>
        <v>1.3000000000000001E-2</v>
      </c>
      <c r="L137" s="141">
        <f>Inputs!E132</f>
        <v>0</v>
      </c>
      <c r="M137" s="83">
        <f ca="1">VLOOKUP($A137,[1]!Table,MATCH(M$4,[1]!Curves,0))</f>
        <v>0.01</v>
      </c>
      <c r="N137" s="142">
        <f ca="1">Inputs!I132</f>
        <v>0.01</v>
      </c>
      <c r="O137" s="141">
        <f>Inputs!F132</f>
        <v>0</v>
      </c>
      <c r="P137" s="7"/>
      <c r="Q137" s="69">
        <f t="shared" ca="1" si="66"/>
        <v>4.8559999999999999</v>
      </c>
      <c r="R137" s="69">
        <f t="shared" ca="1" si="67"/>
        <v>4.8559999999999999</v>
      </c>
      <c r="S137" s="69">
        <f t="shared" si="71"/>
        <v>0</v>
      </c>
      <c r="T137" s="7"/>
      <c r="U137" s="5">
        <f t="shared" si="72"/>
        <v>31</v>
      </c>
      <c r="V137" s="44">
        <f t="shared" si="73"/>
        <v>40817</v>
      </c>
      <c r="W137" s="5">
        <f t="shared" ca="1" si="74"/>
        <v>3887</v>
      </c>
      <c r="X137" s="54">
        <f ca="1">VLOOKUP($A137,[1]!Table,MATCH(X$4,[1]!Curves,0))</f>
        <v>6.1168179620334003E-2</v>
      </c>
      <c r="Y137" s="46">
        <f t="shared" ca="1" si="75"/>
        <v>0.52666143759300843</v>
      </c>
      <c r="Z137" s="5">
        <f t="shared" si="76"/>
        <v>0</v>
      </c>
      <c r="AA137" s="5">
        <f t="shared" si="77"/>
        <v>0</v>
      </c>
      <c r="AC137" s="39">
        <f t="shared" ca="1" si="78"/>
        <v>0</v>
      </c>
      <c r="AD137" s="39">
        <f t="shared" ca="1" si="79"/>
        <v>0</v>
      </c>
      <c r="AE137" s="39">
        <f t="shared" ca="1" si="80"/>
        <v>0</v>
      </c>
      <c r="AF137" s="39">
        <f t="shared" ca="1" si="81"/>
        <v>0</v>
      </c>
      <c r="AG137" s="39">
        <f t="shared" ca="1" si="82"/>
        <v>0</v>
      </c>
      <c r="AH137" s="39">
        <f t="shared" ca="1" si="83"/>
        <v>0</v>
      </c>
      <c r="AI137" s="39">
        <f t="shared" ca="1" si="84"/>
        <v>0</v>
      </c>
      <c r="AJ137" s="39">
        <f t="shared" ca="1" si="85"/>
        <v>0</v>
      </c>
      <c r="AK137" s="39">
        <f t="shared" ca="1" si="86"/>
        <v>0</v>
      </c>
      <c r="AL137" s="43"/>
      <c r="AM137" s="39">
        <f t="shared" ca="1" si="57"/>
        <v>0</v>
      </c>
      <c r="AN137" s="39">
        <f t="shared" ca="1" si="58"/>
        <v>0</v>
      </c>
      <c r="AO137" s="39">
        <f t="shared" ca="1" si="59"/>
        <v>0</v>
      </c>
      <c r="AP137" s="40">
        <f t="shared" ca="1" si="87"/>
        <v>0</v>
      </c>
      <c r="AR137" s="39">
        <f t="shared" ca="1" si="61"/>
        <v>0</v>
      </c>
      <c r="AS137" s="39">
        <f t="shared" ca="1" si="62"/>
        <v>0</v>
      </c>
      <c r="AT137" s="39">
        <f t="shared" ca="1" si="63"/>
        <v>0</v>
      </c>
      <c r="AU137" s="40">
        <f t="shared" ca="1" si="88"/>
        <v>0</v>
      </c>
      <c r="AV137" s="40"/>
      <c r="AW137" s="51">
        <f t="shared" ca="1" si="89"/>
        <v>0</v>
      </c>
      <c r="AY137" s="67"/>
    </row>
    <row r="138" spans="1:51">
      <c r="A138" s="88">
        <f t="shared" si="37"/>
        <v>40848</v>
      </c>
      <c r="B138" s="139">
        <f>Inputs!C133</f>
        <v>0</v>
      </c>
      <c r="C138" s="66"/>
      <c r="D138" s="82">
        <f t="shared" si="68"/>
        <v>0</v>
      </c>
      <c r="E138" s="35">
        <f t="shared" si="69"/>
        <v>0</v>
      </c>
      <c r="F138" s="35">
        <f t="shared" ca="1" si="70"/>
        <v>0</v>
      </c>
      <c r="G138" s="83">
        <f ca="1">VLOOKUP($A138,[1]!Table,MATCH(G$4,[1]!Curves,0))</f>
        <v>4.9729999999999999</v>
      </c>
      <c r="H138" s="142">
        <f ca="1">Inputs!G133</f>
        <v>4.9729999999999999</v>
      </c>
      <c r="I138" s="140">
        <f>Inputs!D133</f>
        <v>0</v>
      </c>
      <c r="J138" s="83">
        <f ca="1">VLOOKUP($A138,[1]!Table,MATCH(J$4,[1]!Curves,0))</f>
        <v>2.35E-2</v>
      </c>
      <c r="K138" s="142">
        <f ca="1">Inputs!H133</f>
        <v>2.35E-2</v>
      </c>
      <c r="L138" s="141">
        <f>Inputs!E133</f>
        <v>0</v>
      </c>
      <c r="M138" s="83">
        <f ca="1">VLOOKUP($A138,[1]!Table,MATCH(M$4,[1]!Curves,0))</f>
        <v>1.4999999999999999E-2</v>
      </c>
      <c r="N138" s="142">
        <f ca="1">Inputs!I133</f>
        <v>1.4999999999999999E-2</v>
      </c>
      <c r="O138" s="141">
        <f>Inputs!F133</f>
        <v>0</v>
      </c>
      <c r="P138" s="7"/>
      <c r="Q138" s="69">
        <f t="shared" ca="1" si="66"/>
        <v>5.0114999999999998</v>
      </c>
      <c r="R138" s="69">
        <f t="shared" ca="1" si="67"/>
        <v>5.0114999999999998</v>
      </c>
      <c r="S138" s="69">
        <f t="shared" si="71"/>
        <v>0</v>
      </c>
      <c r="T138" s="7"/>
      <c r="U138" s="5">
        <f t="shared" si="72"/>
        <v>30</v>
      </c>
      <c r="V138" s="44">
        <f t="shared" si="73"/>
        <v>40848</v>
      </c>
      <c r="W138" s="5">
        <f t="shared" ca="1" si="74"/>
        <v>3918</v>
      </c>
      <c r="X138" s="54">
        <f ca="1">VLOOKUP($A138,[1]!Table,MATCH(X$4,[1]!Curves,0))</f>
        <v>6.1196965792549997E-2</v>
      </c>
      <c r="Y138" s="46">
        <f t="shared" ca="1" si="75"/>
        <v>0.52381813068698857</v>
      </c>
      <c r="Z138" s="5">
        <f t="shared" si="76"/>
        <v>0</v>
      </c>
      <c r="AA138" s="5">
        <f t="shared" si="77"/>
        <v>0</v>
      </c>
      <c r="AC138" s="39">
        <f t="shared" ca="1" si="78"/>
        <v>0</v>
      </c>
      <c r="AD138" s="39">
        <f t="shared" ca="1" si="79"/>
        <v>0</v>
      </c>
      <c r="AE138" s="39">
        <f t="shared" ca="1" si="80"/>
        <v>0</v>
      </c>
      <c r="AF138" s="39">
        <f t="shared" ca="1" si="81"/>
        <v>0</v>
      </c>
      <c r="AG138" s="39">
        <f t="shared" ca="1" si="82"/>
        <v>0</v>
      </c>
      <c r="AH138" s="39">
        <f t="shared" ca="1" si="83"/>
        <v>0</v>
      </c>
      <c r="AI138" s="39">
        <f t="shared" ca="1" si="84"/>
        <v>0</v>
      </c>
      <c r="AJ138" s="39">
        <f t="shared" ca="1" si="85"/>
        <v>0</v>
      </c>
      <c r="AK138" s="39">
        <f t="shared" ca="1" si="86"/>
        <v>0</v>
      </c>
      <c r="AL138" s="43"/>
      <c r="AM138" s="39">
        <f t="shared" ca="1" si="57"/>
        <v>0</v>
      </c>
      <c r="AN138" s="39">
        <f t="shared" ca="1" si="58"/>
        <v>0</v>
      </c>
      <c r="AO138" s="39">
        <f t="shared" ca="1" si="59"/>
        <v>0</v>
      </c>
      <c r="AP138" s="40">
        <f t="shared" ca="1" si="87"/>
        <v>0</v>
      </c>
      <c r="AR138" s="39">
        <f t="shared" ca="1" si="61"/>
        <v>0</v>
      </c>
      <c r="AS138" s="39">
        <f t="shared" ca="1" si="62"/>
        <v>0</v>
      </c>
      <c r="AT138" s="39">
        <f t="shared" ca="1" si="63"/>
        <v>0</v>
      </c>
      <c r="AU138" s="40">
        <f t="shared" ca="1" si="88"/>
        <v>0</v>
      </c>
      <c r="AV138" s="40"/>
      <c r="AW138" s="51">
        <f t="shared" ca="1" si="89"/>
        <v>0</v>
      </c>
      <c r="AY138" s="67"/>
    </row>
    <row r="139" spans="1:51">
      <c r="A139" s="88">
        <f t="shared" ref="A139:A202" si="90">EDATE(A138,1)</f>
        <v>40878</v>
      </c>
      <c r="B139" s="139">
        <f>Inputs!C134</f>
        <v>0</v>
      </c>
      <c r="C139" s="66"/>
      <c r="D139" s="82">
        <f t="shared" si="68"/>
        <v>0</v>
      </c>
      <c r="E139" s="35">
        <f t="shared" si="69"/>
        <v>0</v>
      </c>
      <c r="F139" s="35">
        <f t="shared" ca="1" si="70"/>
        <v>0</v>
      </c>
      <c r="G139" s="83">
        <f ca="1">VLOOKUP($A139,[1]!Table,MATCH(G$4,[1]!Curves,0))</f>
        <v>5.1130000000000004</v>
      </c>
      <c r="H139" s="142">
        <f ca="1">Inputs!G134</f>
        <v>5.1130000000000004</v>
      </c>
      <c r="I139" s="140">
        <f>Inputs!D134</f>
        <v>0</v>
      </c>
      <c r="J139" s="83">
        <f ca="1">VLOOKUP($A139,[1]!Table,MATCH(J$4,[1]!Curves,0))</f>
        <v>2.35E-2</v>
      </c>
      <c r="K139" s="142">
        <f ca="1">Inputs!H134</f>
        <v>2.35E-2</v>
      </c>
      <c r="L139" s="141">
        <f>Inputs!E134</f>
        <v>0</v>
      </c>
      <c r="M139" s="83">
        <f ca="1">VLOOKUP($A139,[1]!Table,MATCH(M$4,[1]!Curves,0))</f>
        <v>1.4999999999999999E-2</v>
      </c>
      <c r="N139" s="142">
        <f ca="1">Inputs!I134</f>
        <v>1.4999999999999999E-2</v>
      </c>
      <c r="O139" s="141">
        <f>Inputs!F134</f>
        <v>0</v>
      </c>
      <c r="P139" s="7"/>
      <c r="Q139" s="69">
        <f t="shared" ca="1" si="66"/>
        <v>5.1515000000000004</v>
      </c>
      <c r="R139" s="69">
        <f t="shared" ca="1" si="67"/>
        <v>5.1515000000000004</v>
      </c>
      <c r="S139" s="69">
        <f t="shared" si="71"/>
        <v>0</v>
      </c>
      <c r="T139" s="7"/>
      <c r="U139" s="5">
        <f t="shared" si="72"/>
        <v>31</v>
      </c>
      <c r="V139" s="44">
        <f t="shared" si="73"/>
        <v>40878</v>
      </c>
      <c r="W139" s="5">
        <f t="shared" ca="1" si="74"/>
        <v>3948</v>
      </c>
      <c r="X139" s="54">
        <f ca="1">VLOOKUP($A139,[1]!Table,MATCH(X$4,[1]!Curves,0))</f>
        <v>6.1224823378827002E-2</v>
      </c>
      <c r="Y139" s="46">
        <f t="shared" ca="1" si="75"/>
        <v>0.5210788094533374</v>
      </c>
      <c r="Z139" s="5">
        <f t="shared" si="76"/>
        <v>0</v>
      </c>
      <c r="AA139" s="5">
        <f t="shared" si="77"/>
        <v>0</v>
      </c>
      <c r="AC139" s="39">
        <f t="shared" ca="1" si="78"/>
        <v>0</v>
      </c>
      <c r="AD139" s="39">
        <f t="shared" ca="1" si="79"/>
        <v>0</v>
      </c>
      <c r="AE139" s="39">
        <f t="shared" ca="1" si="80"/>
        <v>0</v>
      </c>
      <c r="AF139" s="39">
        <f t="shared" ca="1" si="81"/>
        <v>0</v>
      </c>
      <c r="AG139" s="39">
        <f t="shared" ca="1" si="82"/>
        <v>0</v>
      </c>
      <c r="AH139" s="39">
        <f t="shared" ca="1" si="83"/>
        <v>0</v>
      </c>
      <c r="AI139" s="39">
        <f t="shared" ca="1" si="84"/>
        <v>0</v>
      </c>
      <c r="AJ139" s="39">
        <f t="shared" ca="1" si="85"/>
        <v>0</v>
      </c>
      <c r="AK139" s="39">
        <f t="shared" ca="1" si="86"/>
        <v>0</v>
      </c>
      <c r="AL139" s="43"/>
      <c r="AM139" s="39">
        <f t="shared" ref="AM139:AM202" ca="1" si="91">-CHOOSE($G$3,AC139-AE139,AE139-AC139)</f>
        <v>0</v>
      </c>
      <c r="AN139" s="39">
        <f t="shared" ref="AN139:AN202" ca="1" si="92">-CHOOSE($G$3,AF139-AH139,AH139-AF139)</f>
        <v>0</v>
      </c>
      <c r="AO139" s="39">
        <f t="shared" ref="AO139:AO202" ca="1" si="93">-CHOOSE($G$3,AI139-AL139,AK139-AI139)</f>
        <v>0</v>
      </c>
      <c r="AP139" s="40">
        <f t="shared" ca="1" si="87"/>
        <v>0</v>
      </c>
      <c r="AR139" s="39">
        <f t="shared" ref="AR139:AR202" ca="1" si="94">-CHOOSE($G$3,AD139-AC139,AC139-AD139)</f>
        <v>0</v>
      </c>
      <c r="AS139" s="39">
        <f t="shared" ref="AS139:AS202" ca="1" si="95">-CHOOSE($G$3,AG139-AF139,AF139-AG139)</f>
        <v>0</v>
      </c>
      <c r="AT139" s="39">
        <f t="shared" ref="AT139:AT202" ca="1" si="96">-CHOOSE($G$3,AJ139-AI139,AI139-AJ139:AJ140)</f>
        <v>0</v>
      </c>
      <c r="AU139" s="40">
        <f t="shared" ca="1" si="88"/>
        <v>0</v>
      </c>
      <c r="AV139" s="40"/>
      <c r="AW139" s="51">
        <f t="shared" ca="1" si="89"/>
        <v>0</v>
      </c>
      <c r="AY139" s="67"/>
    </row>
    <row r="140" spans="1:51">
      <c r="A140" s="88">
        <f t="shared" si="90"/>
        <v>40909</v>
      </c>
      <c r="B140" s="139">
        <f>Inputs!C135</f>
        <v>0</v>
      </c>
      <c r="C140" s="66"/>
      <c r="D140" s="82">
        <f t="shared" si="68"/>
        <v>0</v>
      </c>
      <c r="E140" s="35">
        <f t="shared" si="69"/>
        <v>0</v>
      </c>
      <c r="F140" s="35">
        <f t="shared" ca="1" si="70"/>
        <v>0</v>
      </c>
      <c r="G140" s="83">
        <f ca="1">VLOOKUP($A140,[1]!Table,MATCH(G$4,[1]!Curves,0))</f>
        <v>5.1880000000000006</v>
      </c>
      <c r="H140" s="142">
        <f ca="1">Inputs!G135</f>
        <v>5.1880000000000006</v>
      </c>
      <c r="I140" s="140">
        <f>Inputs!D135</f>
        <v>0</v>
      </c>
      <c r="J140" s="83">
        <f ca="1">VLOOKUP($A140,[1]!Table,MATCH(J$4,[1]!Curves,0))</f>
        <v>2.35E-2</v>
      </c>
      <c r="K140" s="142">
        <f ca="1">Inputs!H135</f>
        <v>2.35E-2</v>
      </c>
      <c r="L140" s="141">
        <f>Inputs!E135</f>
        <v>0</v>
      </c>
      <c r="M140" s="83">
        <f ca="1">VLOOKUP($A140,[1]!Table,MATCH(M$4,[1]!Curves,0))</f>
        <v>1.4999999999999999E-2</v>
      </c>
      <c r="N140" s="142">
        <f ca="1">Inputs!I135</f>
        <v>1.4999999999999999E-2</v>
      </c>
      <c r="O140" s="141">
        <f>Inputs!F135</f>
        <v>0</v>
      </c>
      <c r="P140" s="7"/>
      <c r="Q140" s="69">
        <f t="shared" ca="1" si="66"/>
        <v>5.2265000000000006</v>
      </c>
      <c r="R140" s="69">
        <f t="shared" ca="1" si="67"/>
        <v>5.2265000000000006</v>
      </c>
      <c r="S140" s="69">
        <f t="shared" si="71"/>
        <v>0</v>
      </c>
      <c r="T140" s="7"/>
      <c r="U140" s="5">
        <f t="shared" si="72"/>
        <v>31</v>
      </c>
      <c r="V140" s="44">
        <f t="shared" si="73"/>
        <v>40909</v>
      </c>
      <c r="W140" s="5">
        <f t="shared" ca="1" si="74"/>
        <v>3979</v>
      </c>
      <c r="X140" s="54">
        <f ca="1">VLOOKUP($A140,[1]!Table,MATCH(X$4,[1]!Curves,0))</f>
        <v>6.1253609551585E-2</v>
      </c>
      <c r="Y140" s="46">
        <f t="shared" ca="1" si="75"/>
        <v>0.5182608108052682</v>
      </c>
      <c r="Z140" s="5">
        <f t="shared" si="76"/>
        <v>0</v>
      </c>
      <c r="AA140" s="5">
        <f t="shared" si="77"/>
        <v>0</v>
      </c>
      <c r="AC140" s="39">
        <f t="shared" ca="1" si="78"/>
        <v>0</v>
      </c>
      <c r="AD140" s="39">
        <f t="shared" ca="1" si="79"/>
        <v>0</v>
      </c>
      <c r="AE140" s="39">
        <f t="shared" ca="1" si="80"/>
        <v>0</v>
      </c>
      <c r="AF140" s="39">
        <f t="shared" ca="1" si="81"/>
        <v>0</v>
      </c>
      <c r="AG140" s="39">
        <f t="shared" ca="1" si="82"/>
        <v>0</v>
      </c>
      <c r="AH140" s="39">
        <f t="shared" ca="1" si="83"/>
        <v>0</v>
      </c>
      <c r="AI140" s="39">
        <f t="shared" ca="1" si="84"/>
        <v>0</v>
      </c>
      <c r="AJ140" s="39">
        <f t="shared" ca="1" si="85"/>
        <v>0</v>
      </c>
      <c r="AK140" s="39">
        <f t="shared" ca="1" si="86"/>
        <v>0</v>
      </c>
      <c r="AL140" s="43"/>
      <c r="AM140" s="39">
        <f t="shared" ca="1" si="91"/>
        <v>0</v>
      </c>
      <c r="AN140" s="39">
        <f t="shared" ca="1" si="92"/>
        <v>0</v>
      </c>
      <c r="AO140" s="39">
        <f t="shared" ca="1" si="93"/>
        <v>0</v>
      </c>
      <c r="AP140" s="40">
        <f t="shared" ca="1" si="87"/>
        <v>0</v>
      </c>
      <c r="AR140" s="39">
        <f t="shared" ca="1" si="94"/>
        <v>0</v>
      </c>
      <c r="AS140" s="39">
        <f t="shared" ca="1" si="95"/>
        <v>0</v>
      </c>
      <c r="AT140" s="39">
        <f t="shared" ca="1" si="96"/>
        <v>0</v>
      </c>
      <c r="AU140" s="40">
        <f t="shared" ca="1" si="88"/>
        <v>0</v>
      </c>
      <c r="AV140" s="40"/>
      <c r="AW140" s="51">
        <f t="shared" ca="1" si="89"/>
        <v>0</v>
      </c>
      <c r="AY140" s="67"/>
    </row>
    <row r="141" spans="1:51">
      <c r="A141" s="88">
        <f t="shared" si="90"/>
        <v>40940</v>
      </c>
      <c r="B141" s="139">
        <f>Inputs!C136</f>
        <v>0</v>
      </c>
      <c r="C141" s="66"/>
      <c r="D141" s="82">
        <f t="shared" si="68"/>
        <v>0</v>
      </c>
      <c r="E141" s="35">
        <f t="shared" si="69"/>
        <v>0</v>
      </c>
      <c r="F141" s="35">
        <f t="shared" ca="1" si="70"/>
        <v>0</v>
      </c>
      <c r="G141" s="83">
        <f ca="1">VLOOKUP($A141,[1]!Table,MATCH(G$4,[1]!Curves,0))</f>
        <v>5.0680000000000005</v>
      </c>
      <c r="H141" s="142">
        <f ca="1">Inputs!G136</f>
        <v>5.0680000000000005</v>
      </c>
      <c r="I141" s="140">
        <f>Inputs!D136</f>
        <v>0</v>
      </c>
      <c r="J141" s="83">
        <f ca="1">VLOOKUP($A141,[1]!Table,MATCH(J$4,[1]!Curves,0))</f>
        <v>2.35E-2</v>
      </c>
      <c r="K141" s="142">
        <f ca="1">Inputs!H136</f>
        <v>2.35E-2</v>
      </c>
      <c r="L141" s="141">
        <f>Inputs!E136</f>
        <v>0</v>
      </c>
      <c r="M141" s="83">
        <f ca="1">VLOOKUP($A141,[1]!Table,MATCH(M$4,[1]!Curves,0))</f>
        <v>1.4999999999999999E-2</v>
      </c>
      <c r="N141" s="142">
        <f ca="1">Inputs!I136</f>
        <v>1.4999999999999999E-2</v>
      </c>
      <c r="O141" s="141">
        <f>Inputs!F136</f>
        <v>0</v>
      </c>
      <c r="P141" s="7"/>
      <c r="Q141" s="69">
        <f t="shared" ca="1" si="66"/>
        <v>5.1065000000000005</v>
      </c>
      <c r="R141" s="69">
        <f t="shared" ca="1" si="67"/>
        <v>5.1065000000000005</v>
      </c>
      <c r="S141" s="69">
        <f t="shared" si="71"/>
        <v>0</v>
      </c>
      <c r="T141" s="7"/>
      <c r="U141" s="5">
        <f t="shared" si="72"/>
        <v>29</v>
      </c>
      <c r="V141" s="44">
        <f t="shared" si="73"/>
        <v>40940</v>
      </c>
      <c r="W141" s="5">
        <f t="shared" ca="1" si="74"/>
        <v>4010</v>
      </c>
      <c r="X141" s="54">
        <f ca="1">VLOOKUP($A141,[1]!Table,MATCH(X$4,[1]!Curves,0))</f>
        <v>6.1282395724616003E-2</v>
      </c>
      <c r="Y141" s="46">
        <f t="shared" ca="1" si="75"/>
        <v>0.51545561024713682</v>
      </c>
      <c r="Z141" s="5">
        <f t="shared" si="76"/>
        <v>0</v>
      </c>
      <c r="AA141" s="5">
        <f t="shared" si="77"/>
        <v>0</v>
      </c>
      <c r="AC141" s="39">
        <f t="shared" ca="1" si="78"/>
        <v>0</v>
      </c>
      <c r="AD141" s="39">
        <f t="shared" ca="1" si="79"/>
        <v>0</v>
      </c>
      <c r="AE141" s="39">
        <f t="shared" ca="1" si="80"/>
        <v>0</v>
      </c>
      <c r="AF141" s="39">
        <f t="shared" ca="1" si="81"/>
        <v>0</v>
      </c>
      <c r="AG141" s="39">
        <f t="shared" ca="1" si="82"/>
        <v>0</v>
      </c>
      <c r="AH141" s="39">
        <f t="shared" ca="1" si="83"/>
        <v>0</v>
      </c>
      <c r="AI141" s="39">
        <f t="shared" ca="1" si="84"/>
        <v>0</v>
      </c>
      <c r="AJ141" s="39">
        <f t="shared" ca="1" si="85"/>
        <v>0</v>
      </c>
      <c r="AK141" s="39">
        <f t="shared" ca="1" si="86"/>
        <v>0</v>
      </c>
      <c r="AL141" s="43"/>
      <c r="AM141" s="39">
        <f t="shared" ca="1" si="91"/>
        <v>0</v>
      </c>
      <c r="AN141" s="39">
        <f t="shared" ca="1" si="92"/>
        <v>0</v>
      </c>
      <c r="AO141" s="39">
        <f t="shared" ca="1" si="93"/>
        <v>0</v>
      </c>
      <c r="AP141" s="40">
        <f t="shared" ca="1" si="87"/>
        <v>0</v>
      </c>
      <c r="AR141" s="39">
        <f t="shared" ca="1" si="94"/>
        <v>0</v>
      </c>
      <c r="AS141" s="39">
        <f t="shared" ca="1" si="95"/>
        <v>0</v>
      </c>
      <c r="AT141" s="39">
        <f t="shared" ca="1" si="96"/>
        <v>0</v>
      </c>
      <c r="AU141" s="40">
        <f t="shared" ca="1" si="88"/>
        <v>0</v>
      </c>
      <c r="AV141" s="40"/>
      <c r="AW141" s="51">
        <f t="shared" ca="1" si="89"/>
        <v>0</v>
      </c>
      <c r="AY141" s="67"/>
    </row>
    <row r="142" spans="1:51">
      <c r="A142" s="88">
        <f t="shared" si="90"/>
        <v>40969</v>
      </c>
      <c r="B142" s="139">
        <f>Inputs!C137</f>
        <v>0</v>
      </c>
      <c r="C142" s="66"/>
      <c r="D142" s="82">
        <f t="shared" si="68"/>
        <v>0</v>
      </c>
      <c r="E142" s="35">
        <f t="shared" si="69"/>
        <v>0</v>
      </c>
      <c r="F142" s="35">
        <f t="shared" ca="1" si="70"/>
        <v>0</v>
      </c>
      <c r="G142" s="83">
        <f ca="1">VLOOKUP($A142,[1]!Table,MATCH(G$4,[1]!Curves,0))</f>
        <v>4.9430000000000005</v>
      </c>
      <c r="H142" s="142">
        <f ca="1">Inputs!G137</f>
        <v>4.9430000000000005</v>
      </c>
      <c r="I142" s="140">
        <f>Inputs!D137</f>
        <v>0</v>
      </c>
      <c r="J142" s="83">
        <f ca="1">VLOOKUP($A142,[1]!Table,MATCH(J$4,[1]!Curves,0))</f>
        <v>2.35E-2</v>
      </c>
      <c r="K142" s="142">
        <f ca="1">Inputs!H137</f>
        <v>2.35E-2</v>
      </c>
      <c r="L142" s="141">
        <f>Inputs!E137</f>
        <v>0</v>
      </c>
      <c r="M142" s="83">
        <f ca="1">VLOOKUP($A142,[1]!Table,MATCH(M$4,[1]!Curves,0))</f>
        <v>1.4999999999999999E-2</v>
      </c>
      <c r="N142" s="142">
        <f ca="1">Inputs!I137</f>
        <v>1.4999999999999999E-2</v>
      </c>
      <c r="O142" s="141">
        <f>Inputs!F137</f>
        <v>0</v>
      </c>
      <c r="P142" s="7"/>
      <c r="Q142" s="69">
        <f t="shared" ca="1" si="66"/>
        <v>4.9815000000000005</v>
      </c>
      <c r="R142" s="69">
        <f t="shared" ca="1" si="67"/>
        <v>4.9815000000000005</v>
      </c>
      <c r="S142" s="69">
        <f t="shared" si="71"/>
        <v>0</v>
      </c>
      <c r="T142" s="7"/>
      <c r="U142" s="5">
        <f t="shared" si="72"/>
        <v>31</v>
      </c>
      <c r="V142" s="44">
        <f t="shared" si="73"/>
        <v>40969</v>
      </c>
      <c r="W142" s="5">
        <f t="shared" ca="1" si="74"/>
        <v>4039</v>
      </c>
      <c r="X142" s="54">
        <f ca="1">VLOOKUP($A142,[1]!Table,MATCH(X$4,[1]!Curves,0))</f>
        <v>6.1309324725444002E-2</v>
      </c>
      <c r="Y142" s="46">
        <f t="shared" ca="1" si="75"/>
        <v>0.51284293872853781</v>
      </c>
      <c r="Z142" s="5">
        <f t="shared" si="76"/>
        <v>0</v>
      </c>
      <c r="AA142" s="5">
        <f t="shared" si="77"/>
        <v>0</v>
      </c>
      <c r="AC142" s="39">
        <f t="shared" ca="1" si="78"/>
        <v>0</v>
      </c>
      <c r="AD142" s="39">
        <f t="shared" ca="1" si="79"/>
        <v>0</v>
      </c>
      <c r="AE142" s="39">
        <f t="shared" ca="1" si="80"/>
        <v>0</v>
      </c>
      <c r="AF142" s="39">
        <f t="shared" ca="1" si="81"/>
        <v>0</v>
      </c>
      <c r="AG142" s="39">
        <f t="shared" ca="1" si="82"/>
        <v>0</v>
      </c>
      <c r="AH142" s="39">
        <f t="shared" ca="1" si="83"/>
        <v>0</v>
      </c>
      <c r="AI142" s="39">
        <f t="shared" ca="1" si="84"/>
        <v>0</v>
      </c>
      <c r="AJ142" s="39">
        <f t="shared" ca="1" si="85"/>
        <v>0</v>
      </c>
      <c r="AK142" s="39">
        <f t="shared" ca="1" si="86"/>
        <v>0</v>
      </c>
      <c r="AL142" s="43"/>
      <c r="AM142" s="39">
        <f t="shared" ca="1" si="91"/>
        <v>0</v>
      </c>
      <c r="AN142" s="39">
        <f t="shared" ca="1" si="92"/>
        <v>0</v>
      </c>
      <c r="AO142" s="39">
        <f t="shared" ca="1" si="93"/>
        <v>0</v>
      </c>
      <c r="AP142" s="40">
        <f t="shared" ca="1" si="87"/>
        <v>0</v>
      </c>
      <c r="AR142" s="39">
        <f t="shared" ca="1" si="94"/>
        <v>0</v>
      </c>
      <c r="AS142" s="39">
        <f t="shared" ca="1" si="95"/>
        <v>0</v>
      </c>
      <c r="AT142" s="39">
        <f t="shared" ca="1" si="96"/>
        <v>0</v>
      </c>
      <c r="AU142" s="40">
        <f t="shared" ca="1" si="88"/>
        <v>0</v>
      </c>
      <c r="AV142" s="40"/>
      <c r="AW142" s="51">
        <f t="shared" ca="1" si="89"/>
        <v>0</v>
      </c>
      <c r="AY142" s="67"/>
    </row>
    <row r="143" spans="1:51">
      <c r="A143" s="88">
        <f t="shared" si="90"/>
        <v>41000</v>
      </c>
      <c r="B143" s="139">
        <f>Inputs!C138</f>
        <v>0</v>
      </c>
      <c r="C143" s="66"/>
      <c r="D143" s="82">
        <f t="shared" si="68"/>
        <v>0</v>
      </c>
      <c r="E143" s="35">
        <f t="shared" si="69"/>
        <v>0</v>
      </c>
      <c r="F143" s="35">
        <f t="shared" ca="1" si="70"/>
        <v>0</v>
      </c>
      <c r="G143" s="83">
        <f ca="1">VLOOKUP($A143,[1]!Table,MATCH(G$4,[1]!Curves,0))</f>
        <v>4.8130000000000006</v>
      </c>
      <c r="H143" s="142">
        <f ca="1">Inputs!G138</f>
        <v>4.8130000000000006</v>
      </c>
      <c r="I143" s="140">
        <f>Inputs!D138</f>
        <v>0</v>
      </c>
      <c r="J143" s="83">
        <f ca="1">VLOOKUP($A143,[1]!Table,MATCH(J$4,[1]!Curves,0))</f>
        <v>1.3000000000000001E-2</v>
      </c>
      <c r="K143" s="142">
        <f ca="1">Inputs!H138</f>
        <v>1.3000000000000001E-2</v>
      </c>
      <c r="L143" s="141">
        <f>Inputs!E138</f>
        <v>0</v>
      </c>
      <c r="M143" s="83">
        <f ca="1">VLOOKUP($A143,[1]!Table,MATCH(M$4,[1]!Curves,0))</f>
        <v>0.01</v>
      </c>
      <c r="N143" s="142">
        <f ca="1">Inputs!I138</f>
        <v>0.01</v>
      </c>
      <c r="O143" s="141">
        <f>Inputs!F138</f>
        <v>0</v>
      </c>
      <c r="P143" s="7"/>
      <c r="Q143" s="69">
        <f t="shared" ca="1" si="66"/>
        <v>4.8360000000000003</v>
      </c>
      <c r="R143" s="69">
        <f t="shared" ca="1" si="67"/>
        <v>4.8360000000000003</v>
      </c>
      <c r="S143" s="69">
        <f t="shared" si="71"/>
        <v>0</v>
      </c>
      <c r="T143" s="7"/>
      <c r="U143" s="5">
        <f t="shared" si="72"/>
        <v>30</v>
      </c>
      <c r="V143" s="44">
        <f t="shared" si="73"/>
        <v>41000</v>
      </c>
      <c r="W143" s="5">
        <f t="shared" ca="1" si="74"/>
        <v>4070</v>
      </c>
      <c r="X143" s="54">
        <f ca="1">VLOOKUP($A143,[1]!Table,MATCH(X$4,[1]!Curves,0))</f>
        <v>6.133811089901E-2</v>
      </c>
      <c r="Y143" s="46">
        <f t="shared" ca="1" si="75"/>
        <v>0.51006238735902021</v>
      </c>
      <c r="Z143" s="5">
        <f t="shared" si="76"/>
        <v>0</v>
      </c>
      <c r="AA143" s="5">
        <f t="shared" si="77"/>
        <v>0</v>
      </c>
      <c r="AC143" s="39">
        <f t="shared" ca="1" si="78"/>
        <v>0</v>
      </c>
      <c r="AD143" s="39">
        <f t="shared" ca="1" si="79"/>
        <v>0</v>
      </c>
      <c r="AE143" s="39">
        <f t="shared" ca="1" si="80"/>
        <v>0</v>
      </c>
      <c r="AF143" s="39">
        <f t="shared" ca="1" si="81"/>
        <v>0</v>
      </c>
      <c r="AG143" s="39">
        <f t="shared" ca="1" si="82"/>
        <v>0</v>
      </c>
      <c r="AH143" s="39">
        <f t="shared" ca="1" si="83"/>
        <v>0</v>
      </c>
      <c r="AI143" s="39">
        <f t="shared" ca="1" si="84"/>
        <v>0</v>
      </c>
      <c r="AJ143" s="39">
        <f t="shared" ca="1" si="85"/>
        <v>0</v>
      </c>
      <c r="AK143" s="39">
        <f t="shared" ca="1" si="86"/>
        <v>0</v>
      </c>
      <c r="AL143" s="43"/>
      <c r="AM143" s="39">
        <f t="shared" ca="1" si="91"/>
        <v>0</v>
      </c>
      <c r="AN143" s="39">
        <f t="shared" ca="1" si="92"/>
        <v>0</v>
      </c>
      <c r="AO143" s="39">
        <f t="shared" ca="1" si="93"/>
        <v>0</v>
      </c>
      <c r="AP143" s="40">
        <f t="shared" ca="1" si="87"/>
        <v>0</v>
      </c>
      <c r="AR143" s="39">
        <f t="shared" ca="1" si="94"/>
        <v>0</v>
      </c>
      <c r="AS143" s="39">
        <f t="shared" ca="1" si="95"/>
        <v>0</v>
      </c>
      <c r="AT143" s="39">
        <f t="shared" ca="1" si="96"/>
        <v>0</v>
      </c>
      <c r="AU143" s="40">
        <f t="shared" ca="1" si="88"/>
        <v>0</v>
      </c>
      <c r="AV143" s="40"/>
      <c r="AW143" s="51">
        <f t="shared" ca="1" si="89"/>
        <v>0</v>
      </c>
      <c r="AY143" s="67"/>
    </row>
    <row r="144" spans="1:51">
      <c r="A144" s="88">
        <f t="shared" si="90"/>
        <v>41030</v>
      </c>
      <c r="B144" s="139">
        <f>Inputs!C139</f>
        <v>0</v>
      </c>
      <c r="C144" s="66"/>
      <c r="D144" s="82">
        <f t="shared" si="68"/>
        <v>0</v>
      </c>
      <c r="E144" s="35">
        <f t="shared" si="69"/>
        <v>0</v>
      </c>
      <c r="F144" s="35">
        <f t="shared" ca="1" si="70"/>
        <v>0</v>
      </c>
      <c r="G144" s="83">
        <f ca="1">VLOOKUP($A144,[1]!Table,MATCH(G$4,[1]!Curves,0))</f>
        <v>4.8029999999999999</v>
      </c>
      <c r="H144" s="142">
        <f ca="1">Inputs!G139</f>
        <v>4.8029999999999999</v>
      </c>
      <c r="I144" s="140">
        <f>Inputs!D139</f>
        <v>0</v>
      </c>
      <c r="J144" s="83">
        <f ca="1">VLOOKUP($A144,[1]!Table,MATCH(J$4,[1]!Curves,0))</f>
        <v>1.3000000000000001E-2</v>
      </c>
      <c r="K144" s="142">
        <f ca="1">Inputs!H139</f>
        <v>1.3000000000000001E-2</v>
      </c>
      <c r="L144" s="141">
        <f>Inputs!E139</f>
        <v>0</v>
      </c>
      <c r="M144" s="83">
        <f ca="1">VLOOKUP($A144,[1]!Table,MATCH(M$4,[1]!Curves,0))</f>
        <v>0.01</v>
      </c>
      <c r="N144" s="142">
        <f ca="1">Inputs!I139</f>
        <v>0.01</v>
      </c>
      <c r="O144" s="141">
        <f>Inputs!F139</f>
        <v>0</v>
      </c>
      <c r="P144" s="7"/>
      <c r="Q144" s="69">
        <f t="shared" ca="1" si="66"/>
        <v>4.8259999999999996</v>
      </c>
      <c r="R144" s="69">
        <f t="shared" ca="1" si="67"/>
        <v>4.8259999999999996</v>
      </c>
      <c r="S144" s="69">
        <f t="shared" si="71"/>
        <v>0</v>
      </c>
      <c r="T144" s="7"/>
      <c r="U144" s="5">
        <f t="shared" si="72"/>
        <v>31</v>
      </c>
      <c r="V144" s="44">
        <f t="shared" si="73"/>
        <v>41030</v>
      </c>
      <c r="W144" s="5">
        <f t="shared" ca="1" si="74"/>
        <v>4100</v>
      </c>
      <c r="X144" s="54">
        <f ca="1">VLOOKUP($A144,[1]!Table,MATCH(X$4,[1]!Curves,0))</f>
        <v>6.1365968486593002E-2</v>
      </c>
      <c r="Y144" s="46">
        <f t="shared" ca="1" si="75"/>
        <v>0.50738359785738485</v>
      </c>
      <c r="Z144" s="5">
        <f t="shared" si="76"/>
        <v>0</v>
      </c>
      <c r="AA144" s="5">
        <f t="shared" si="77"/>
        <v>0</v>
      </c>
      <c r="AC144" s="39">
        <f t="shared" ca="1" si="78"/>
        <v>0</v>
      </c>
      <c r="AD144" s="39">
        <f t="shared" ca="1" si="79"/>
        <v>0</v>
      </c>
      <c r="AE144" s="39">
        <f t="shared" ca="1" si="80"/>
        <v>0</v>
      </c>
      <c r="AF144" s="39">
        <f t="shared" ca="1" si="81"/>
        <v>0</v>
      </c>
      <c r="AG144" s="39">
        <f t="shared" ca="1" si="82"/>
        <v>0</v>
      </c>
      <c r="AH144" s="39">
        <f t="shared" ca="1" si="83"/>
        <v>0</v>
      </c>
      <c r="AI144" s="39">
        <f t="shared" ca="1" si="84"/>
        <v>0</v>
      </c>
      <c r="AJ144" s="39">
        <f t="shared" ca="1" si="85"/>
        <v>0</v>
      </c>
      <c r="AK144" s="39">
        <f t="shared" ca="1" si="86"/>
        <v>0</v>
      </c>
      <c r="AL144" s="43"/>
      <c r="AM144" s="39">
        <f t="shared" ca="1" si="91"/>
        <v>0</v>
      </c>
      <c r="AN144" s="39">
        <f t="shared" ca="1" si="92"/>
        <v>0</v>
      </c>
      <c r="AO144" s="39">
        <f t="shared" ca="1" si="93"/>
        <v>0</v>
      </c>
      <c r="AP144" s="40">
        <f t="shared" ca="1" si="87"/>
        <v>0</v>
      </c>
      <c r="AR144" s="39">
        <f t="shared" ca="1" si="94"/>
        <v>0</v>
      </c>
      <c r="AS144" s="39">
        <f t="shared" ca="1" si="95"/>
        <v>0</v>
      </c>
      <c r="AT144" s="39">
        <f t="shared" ca="1" si="96"/>
        <v>0</v>
      </c>
      <c r="AU144" s="40">
        <f t="shared" ca="1" si="88"/>
        <v>0</v>
      </c>
      <c r="AV144" s="40"/>
      <c r="AW144" s="51">
        <f t="shared" ca="1" si="89"/>
        <v>0</v>
      </c>
      <c r="AY144" s="67"/>
    </row>
    <row r="145" spans="1:51">
      <c r="A145" s="88">
        <f t="shared" si="90"/>
        <v>41061</v>
      </c>
      <c r="B145" s="139">
        <f>Inputs!C140</f>
        <v>0</v>
      </c>
      <c r="C145" s="66"/>
      <c r="D145" s="82">
        <f t="shared" si="68"/>
        <v>0</v>
      </c>
      <c r="E145" s="35">
        <f t="shared" si="69"/>
        <v>0</v>
      </c>
      <c r="F145" s="35">
        <f t="shared" ca="1" si="70"/>
        <v>0</v>
      </c>
      <c r="G145" s="83">
        <f ca="1">VLOOKUP($A145,[1]!Table,MATCH(G$4,[1]!Curves,0))</f>
        <v>4.8230000000000004</v>
      </c>
      <c r="H145" s="142">
        <f ca="1">Inputs!G140</f>
        <v>4.8230000000000004</v>
      </c>
      <c r="I145" s="140">
        <f>Inputs!D140</f>
        <v>0</v>
      </c>
      <c r="J145" s="83">
        <f ca="1">VLOOKUP($A145,[1]!Table,MATCH(J$4,[1]!Curves,0))</f>
        <v>1.3000000000000001E-2</v>
      </c>
      <c r="K145" s="142">
        <f ca="1">Inputs!H140</f>
        <v>1.3000000000000001E-2</v>
      </c>
      <c r="L145" s="141">
        <f>Inputs!E140</f>
        <v>0</v>
      </c>
      <c r="M145" s="83">
        <f ca="1">VLOOKUP($A145,[1]!Table,MATCH(M$4,[1]!Curves,0))</f>
        <v>0.01</v>
      </c>
      <c r="N145" s="142">
        <f ca="1">Inputs!I140</f>
        <v>0.01</v>
      </c>
      <c r="O145" s="141">
        <f>Inputs!F140</f>
        <v>0</v>
      </c>
      <c r="P145" s="7"/>
      <c r="Q145" s="69">
        <f t="shared" ca="1" si="66"/>
        <v>4.8460000000000001</v>
      </c>
      <c r="R145" s="69">
        <f t="shared" ca="1" si="67"/>
        <v>4.8460000000000001</v>
      </c>
      <c r="S145" s="69">
        <f t="shared" si="71"/>
        <v>0</v>
      </c>
      <c r="T145" s="7"/>
      <c r="U145" s="5">
        <f t="shared" si="72"/>
        <v>30</v>
      </c>
      <c r="V145" s="44">
        <f t="shared" si="73"/>
        <v>41061</v>
      </c>
      <c r="W145" s="5">
        <f t="shared" ca="1" si="74"/>
        <v>4131</v>
      </c>
      <c r="X145" s="54">
        <f ca="1">VLOOKUP($A145,[1]!Table,MATCH(X$4,[1]!Curves,0))</f>
        <v>6.1394754660698998E-2</v>
      </c>
      <c r="Y145" s="46">
        <f t="shared" ca="1" si="75"/>
        <v>0.50462794282282375</v>
      </c>
      <c r="Z145" s="5">
        <f t="shared" si="76"/>
        <v>0</v>
      </c>
      <c r="AA145" s="5">
        <f t="shared" si="77"/>
        <v>0</v>
      </c>
      <c r="AC145" s="39">
        <f t="shared" ca="1" si="78"/>
        <v>0</v>
      </c>
      <c r="AD145" s="39">
        <f t="shared" ca="1" si="79"/>
        <v>0</v>
      </c>
      <c r="AE145" s="39">
        <f t="shared" ca="1" si="80"/>
        <v>0</v>
      </c>
      <c r="AF145" s="39">
        <f t="shared" ca="1" si="81"/>
        <v>0</v>
      </c>
      <c r="AG145" s="39">
        <f t="shared" ca="1" si="82"/>
        <v>0</v>
      </c>
      <c r="AH145" s="39">
        <f t="shared" ca="1" si="83"/>
        <v>0</v>
      </c>
      <c r="AI145" s="39">
        <f t="shared" ca="1" si="84"/>
        <v>0</v>
      </c>
      <c r="AJ145" s="39">
        <f t="shared" ca="1" si="85"/>
        <v>0</v>
      </c>
      <c r="AK145" s="39">
        <f t="shared" ca="1" si="86"/>
        <v>0</v>
      </c>
      <c r="AL145" s="43"/>
      <c r="AM145" s="39">
        <f t="shared" ca="1" si="91"/>
        <v>0</v>
      </c>
      <c r="AN145" s="39">
        <f t="shared" ca="1" si="92"/>
        <v>0</v>
      </c>
      <c r="AO145" s="39">
        <f t="shared" ca="1" si="93"/>
        <v>0</v>
      </c>
      <c r="AP145" s="40">
        <f t="shared" ca="1" si="87"/>
        <v>0</v>
      </c>
      <c r="AR145" s="39">
        <f t="shared" ca="1" si="94"/>
        <v>0</v>
      </c>
      <c r="AS145" s="39">
        <f t="shared" ca="1" si="95"/>
        <v>0</v>
      </c>
      <c r="AT145" s="39">
        <f t="shared" ca="1" si="96"/>
        <v>0</v>
      </c>
      <c r="AU145" s="40">
        <f t="shared" ca="1" si="88"/>
        <v>0</v>
      </c>
      <c r="AV145" s="40"/>
      <c r="AW145" s="51">
        <f t="shared" ca="1" si="89"/>
        <v>0</v>
      </c>
      <c r="AY145" s="67"/>
    </row>
    <row r="146" spans="1:51">
      <c r="A146" s="88">
        <f t="shared" si="90"/>
        <v>41091</v>
      </c>
      <c r="B146" s="139">
        <f>Inputs!C141</f>
        <v>0</v>
      </c>
      <c r="C146" s="66"/>
      <c r="D146" s="82">
        <f t="shared" si="68"/>
        <v>0</v>
      </c>
      <c r="E146" s="35">
        <f t="shared" si="69"/>
        <v>0</v>
      </c>
      <c r="F146" s="35">
        <f t="shared" ca="1" si="70"/>
        <v>0</v>
      </c>
      <c r="G146" s="83">
        <f ca="1">VLOOKUP($A146,[1]!Table,MATCH(G$4,[1]!Curves,0))</f>
        <v>4.8440000000000003</v>
      </c>
      <c r="H146" s="142">
        <f ca="1">Inputs!G141</f>
        <v>4.8440000000000003</v>
      </c>
      <c r="I146" s="140">
        <f>Inputs!D141</f>
        <v>0</v>
      </c>
      <c r="J146" s="83">
        <f ca="1">VLOOKUP($A146,[1]!Table,MATCH(J$4,[1]!Curves,0))</f>
        <v>1.3000000000000001E-2</v>
      </c>
      <c r="K146" s="142">
        <f ca="1">Inputs!H141</f>
        <v>1.3000000000000001E-2</v>
      </c>
      <c r="L146" s="141">
        <f>Inputs!E141</f>
        <v>0</v>
      </c>
      <c r="M146" s="83">
        <f ca="1">VLOOKUP($A146,[1]!Table,MATCH(M$4,[1]!Curves,0))</f>
        <v>0.01</v>
      </c>
      <c r="N146" s="142">
        <f ca="1">Inputs!I141</f>
        <v>0.01</v>
      </c>
      <c r="O146" s="141">
        <f>Inputs!F141</f>
        <v>0</v>
      </c>
      <c r="P146" s="7"/>
      <c r="Q146" s="69">
        <f t="shared" ca="1" si="66"/>
        <v>4.867</v>
      </c>
      <c r="R146" s="69">
        <f t="shared" ca="1" si="67"/>
        <v>4.867</v>
      </c>
      <c r="S146" s="69">
        <f t="shared" si="71"/>
        <v>0</v>
      </c>
      <c r="T146" s="7"/>
      <c r="U146" s="5">
        <f t="shared" si="72"/>
        <v>31</v>
      </c>
      <c r="V146" s="44">
        <f t="shared" si="73"/>
        <v>41091</v>
      </c>
      <c r="W146" s="5">
        <f t="shared" ca="1" si="74"/>
        <v>4161</v>
      </c>
      <c r="X146" s="54">
        <f ca="1">VLOOKUP($A146,[1]!Table,MATCH(X$4,[1]!Curves,0))</f>
        <v>6.1422612248805998E-2</v>
      </c>
      <c r="Y146" s="46">
        <f t="shared" ca="1" si="75"/>
        <v>0.50197316683652449</v>
      </c>
      <c r="Z146" s="5">
        <f t="shared" si="76"/>
        <v>0</v>
      </c>
      <c r="AA146" s="5">
        <f t="shared" si="77"/>
        <v>0</v>
      </c>
      <c r="AC146" s="39">
        <f t="shared" ca="1" si="78"/>
        <v>0</v>
      </c>
      <c r="AD146" s="39">
        <f t="shared" ca="1" si="79"/>
        <v>0</v>
      </c>
      <c r="AE146" s="39">
        <f t="shared" ca="1" si="80"/>
        <v>0</v>
      </c>
      <c r="AF146" s="39">
        <f t="shared" ca="1" si="81"/>
        <v>0</v>
      </c>
      <c r="AG146" s="39">
        <f t="shared" ca="1" si="82"/>
        <v>0</v>
      </c>
      <c r="AH146" s="39">
        <f t="shared" ca="1" si="83"/>
        <v>0</v>
      </c>
      <c r="AI146" s="39">
        <f t="shared" ca="1" si="84"/>
        <v>0</v>
      </c>
      <c r="AJ146" s="39">
        <f t="shared" ca="1" si="85"/>
        <v>0</v>
      </c>
      <c r="AK146" s="39">
        <f t="shared" ca="1" si="86"/>
        <v>0</v>
      </c>
      <c r="AL146" s="43"/>
      <c r="AM146" s="39">
        <f t="shared" ca="1" si="91"/>
        <v>0</v>
      </c>
      <c r="AN146" s="39">
        <f t="shared" ca="1" si="92"/>
        <v>0</v>
      </c>
      <c r="AO146" s="39">
        <f t="shared" ca="1" si="93"/>
        <v>0</v>
      </c>
      <c r="AP146" s="40">
        <f t="shared" ca="1" si="87"/>
        <v>0</v>
      </c>
      <c r="AR146" s="39">
        <f t="shared" ca="1" si="94"/>
        <v>0</v>
      </c>
      <c r="AS146" s="39">
        <f t="shared" ca="1" si="95"/>
        <v>0</v>
      </c>
      <c r="AT146" s="39">
        <f t="shared" ca="1" si="96"/>
        <v>0</v>
      </c>
      <c r="AU146" s="40">
        <f t="shared" ca="1" si="88"/>
        <v>0</v>
      </c>
      <c r="AV146" s="40"/>
      <c r="AW146" s="51">
        <f t="shared" ca="1" si="89"/>
        <v>0</v>
      </c>
      <c r="AY146" s="67"/>
    </row>
    <row r="147" spans="1:51">
      <c r="A147" s="88">
        <f t="shared" si="90"/>
        <v>41122</v>
      </c>
      <c r="B147" s="139">
        <f>Inputs!C142</f>
        <v>0</v>
      </c>
      <c r="C147" s="66"/>
      <c r="D147" s="82">
        <f t="shared" si="68"/>
        <v>0</v>
      </c>
      <c r="E147" s="35">
        <f t="shared" si="69"/>
        <v>0</v>
      </c>
      <c r="F147" s="35">
        <f t="shared" ca="1" si="70"/>
        <v>0</v>
      </c>
      <c r="G147" s="83">
        <f ca="1">VLOOKUP($A147,[1]!Table,MATCH(G$4,[1]!Curves,0))</f>
        <v>4.8680000000000003</v>
      </c>
      <c r="H147" s="142">
        <f ca="1">Inputs!G142</f>
        <v>4.8680000000000003</v>
      </c>
      <c r="I147" s="140">
        <f>Inputs!D142</f>
        <v>0</v>
      </c>
      <c r="J147" s="83">
        <f ca="1">VLOOKUP($A147,[1]!Table,MATCH(J$4,[1]!Curves,0))</f>
        <v>1.3000000000000001E-2</v>
      </c>
      <c r="K147" s="142">
        <f ca="1">Inputs!H142</f>
        <v>1.3000000000000001E-2</v>
      </c>
      <c r="L147" s="141">
        <f>Inputs!E142</f>
        <v>0</v>
      </c>
      <c r="M147" s="83">
        <f ca="1">VLOOKUP($A147,[1]!Table,MATCH(M$4,[1]!Curves,0))</f>
        <v>0.01</v>
      </c>
      <c r="N147" s="142">
        <f ca="1">Inputs!I142</f>
        <v>0.01</v>
      </c>
      <c r="O147" s="141">
        <f>Inputs!F142</f>
        <v>0</v>
      </c>
      <c r="P147" s="7"/>
      <c r="Q147" s="69">
        <f t="shared" ca="1" si="66"/>
        <v>4.891</v>
      </c>
      <c r="R147" s="69">
        <f t="shared" ca="1" si="67"/>
        <v>4.891</v>
      </c>
      <c r="S147" s="69">
        <f t="shared" si="71"/>
        <v>0</v>
      </c>
      <c r="T147" s="7"/>
      <c r="U147" s="5">
        <f t="shared" si="72"/>
        <v>31</v>
      </c>
      <c r="V147" s="44">
        <f t="shared" si="73"/>
        <v>41122</v>
      </c>
      <c r="W147" s="5">
        <f t="shared" ca="1" si="74"/>
        <v>4192</v>
      </c>
      <c r="X147" s="54">
        <f ca="1">VLOOKUP($A147,[1]!Table,MATCH(X$4,[1]!Curves,0))</f>
        <v>6.1451398423452999E-2</v>
      </c>
      <c r="Y147" s="46">
        <f t="shared" ca="1" si="75"/>
        <v>0.49924224349745377</v>
      </c>
      <c r="Z147" s="5">
        <f t="shared" si="76"/>
        <v>0</v>
      </c>
      <c r="AA147" s="5">
        <f t="shared" si="77"/>
        <v>0</v>
      </c>
      <c r="AC147" s="39">
        <f t="shared" ca="1" si="78"/>
        <v>0</v>
      </c>
      <c r="AD147" s="39">
        <f t="shared" ca="1" si="79"/>
        <v>0</v>
      </c>
      <c r="AE147" s="39">
        <f t="shared" ca="1" si="80"/>
        <v>0</v>
      </c>
      <c r="AF147" s="39">
        <f t="shared" ca="1" si="81"/>
        <v>0</v>
      </c>
      <c r="AG147" s="39">
        <f t="shared" ca="1" si="82"/>
        <v>0</v>
      </c>
      <c r="AH147" s="39">
        <f t="shared" ca="1" si="83"/>
        <v>0</v>
      </c>
      <c r="AI147" s="39">
        <f t="shared" ca="1" si="84"/>
        <v>0</v>
      </c>
      <c r="AJ147" s="39">
        <f t="shared" ca="1" si="85"/>
        <v>0</v>
      </c>
      <c r="AK147" s="39">
        <f t="shared" ca="1" si="86"/>
        <v>0</v>
      </c>
      <c r="AL147" s="43"/>
      <c r="AM147" s="39">
        <f t="shared" ca="1" si="91"/>
        <v>0</v>
      </c>
      <c r="AN147" s="39">
        <f t="shared" ca="1" si="92"/>
        <v>0</v>
      </c>
      <c r="AO147" s="39">
        <f t="shared" ca="1" si="93"/>
        <v>0</v>
      </c>
      <c r="AP147" s="40">
        <f t="shared" ca="1" si="87"/>
        <v>0</v>
      </c>
      <c r="AR147" s="39">
        <f t="shared" ca="1" si="94"/>
        <v>0</v>
      </c>
      <c r="AS147" s="39">
        <f t="shared" ca="1" si="95"/>
        <v>0</v>
      </c>
      <c r="AT147" s="39">
        <f t="shared" ca="1" si="96"/>
        <v>0</v>
      </c>
      <c r="AU147" s="40">
        <f t="shared" ca="1" si="88"/>
        <v>0</v>
      </c>
      <c r="AV147" s="40"/>
      <c r="AW147" s="51">
        <f t="shared" ca="1" si="89"/>
        <v>0</v>
      </c>
      <c r="AY147" s="67"/>
    </row>
    <row r="148" spans="1:51">
      <c r="A148" s="88">
        <f t="shared" si="90"/>
        <v>41153</v>
      </c>
      <c r="B148" s="139">
        <f>Inputs!C143</f>
        <v>0</v>
      </c>
      <c r="C148" s="66"/>
      <c r="D148" s="82">
        <f t="shared" si="68"/>
        <v>0</v>
      </c>
      <c r="E148" s="35">
        <f t="shared" si="69"/>
        <v>0</v>
      </c>
      <c r="F148" s="35">
        <f t="shared" ca="1" si="70"/>
        <v>0</v>
      </c>
      <c r="G148" s="83">
        <f ca="1">VLOOKUP($A148,[1]!Table,MATCH(G$4,[1]!Curves,0))</f>
        <v>4.8780000000000001</v>
      </c>
      <c r="H148" s="142">
        <f ca="1">Inputs!G143</f>
        <v>4.8780000000000001</v>
      </c>
      <c r="I148" s="140">
        <f>Inputs!D143</f>
        <v>0</v>
      </c>
      <c r="J148" s="83">
        <f ca="1">VLOOKUP($A148,[1]!Table,MATCH(J$4,[1]!Curves,0))</f>
        <v>1.3000000000000001E-2</v>
      </c>
      <c r="K148" s="142">
        <f ca="1">Inputs!H143</f>
        <v>1.3000000000000001E-2</v>
      </c>
      <c r="L148" s="141">
        <f>Inputs!E143</f>
        <v>0</v>
      </c>
      <c r="M148" s="83">
        <f ca="1">VLOOKUP($A148,[1]!Table,MATCH(M$4,[1]!Curves,0))</f>
        <v>0.01</v>
      </c>
      <c r="N148" s="142">
        <f ca="1">Inputs!I143</f>
        <v>0.01</v>
      </c>
      <c r="O148" s="141">
        <f>Inputs!F143</f>
        <v>0</v>
      </c>
      <c r="P148" s="7"/>
      <c r="Q148" s="69">
        <f t="shared" ca="1" si="66"/>
        <v>4.9009999999999998</v>
      </c>
      <c r="R148" s="69">
        <f t="shared" ca="1" si="67"/>
        <v>4.9009999999999998</v>
      </c>
      <c r="S148" s="69">
        <f t="shared" si="71"/>
        <v>0</v>
      </c>
      <c r="T148" s="7"/>
      <c r="U148" s="5">
        <f t="shared" si="72"/>
        <v>30</v>
      </c>
      <c r="V148" s="44">
        <f t="shared" si="73"/>
        <v>41153</v>
      </c>
      <c r="W148" s="5">
        <f t="shared" ca="1" si="74"/>
        <v>4223</v>
      </c>
      <c r="X148" s="54">
        <f ca="1">VLOOKUP($A148,[1]!Table,MATCH(X$4,[1]!Curves,0))</f>
        <v>6.1480184598376002E-2</v>
      </c>
      <c r="Y148" s="46">
        <f t="shared" ca="1" si="75"/>
        <v>0.49652382575691623</v>
      </c>
      <c r="Z148" s="5">
        <f t="shared" si="76"/>
        <v>0</v>
      </c>
      <c r="AA148" s="5">
        <f t="shared" si="77"/>
        <v>0</v>
      </c>
      <c r="AC148" s="39">
        <f t="shared" ca="1" si="78"/>
        <v>0</v>
      </c>
      <c r="AD148" s="39">
        <f t="shared" ca="1" si="79"/>
        <v>0</v>
      </c>
      <c r="AE148" s="39">
        <f t="shared" ca="1" si="80"/>
        <v>0</v>
      </c>
      <c r="AF148" s="39">
        <f t="shared" ca="1" si="81"/>
        <v>0</v>
      </c>
      <c r="AG148" s="39">
        <f t="shared" ca="1" si="82"/>
        <v>0</v>
      </c>
      <c r="AH148" s="39">
        <f t="shared" ca="1" si="83"/>
        <v>0</v>
      </c>
      <c r="AI148" s="39">
        <f t="shared" ca="1" si="84"/>
        <v>0</v>
      </c>
      <c r="AJ148" s="39">
        <f t="shared" ca="1" si="85"/>
        <v>0</v>
      </c>
      <c r="AK148" s="39">
        <f t="shared" ca="1" si="86"/>
        <v>0</v>
      </c>
      <c r="AL148" s="43"/>
      <c r="AM148" s="39">
        <f t="shared" ca="1" si="91"/>
        <v>0</v>
      </c>
      <c r="AN148" s="39">
        <f t="shared" ca="1" si="92"/>
        <v>0</v>
      </c>
      <c r="AO148" s="39">
        <f t="shared" ca="1" si="93"/>
        <v>0</v>
      </c>
      <c r="AP148" s="40">
        <f t="shared" ca="1" si="87"/>
        <v>0</v>
      </c>
      <c r="AR148" s="39">
        <f t="shared" ca="1" si="94"/>
        <v>0</v>
      </c>
      <c r="AS148" s="39">
        <f t="shared" ca="1" si="95"/>
        <v>0</v>
      </c>
      <c r="AT148" s="39">
        <f t="shared" ca="1" si="96"/>
        <v>0</v>
      </c>
      <c r="AU148" s="40">
        <f t="shared" ca="1" si="88"/>
        <v>0</v>
      </c>
      <c r="AV148" s="40"/>
      <c r="AW148" s="51">
        <f t="shared" ca="1" si="89"/>
        <v>0</v>
      </c>
      <c r="AY148" s="67"/>
    </row>
    <row r="149" spans="1:51">
      <c r="A149" s="88">
        <f t="shared" si="90"/>
        <v>41183</v>
      </c>
      <c r="B149" s="139">
        <f>Inputs!C144</f>
        <v>0</v>
      </c>
      <c r="C149" s="66"/>
      <c r="D149" s="82">
        <f t="shared" si="68"/>
        <v>0</v>
      </c>
      <c r="E149" s="35">
        <f t="shared" si="69"/>
        <v>0</v>
      </c>
      <c r="F149" s="35">
        <f t="shared" ca="1" si="70"/>
        <v>0</v>
      </c>
      <c r="G149" s="83">
        <f ca="1">VLOOKUP($A149,[1]!Table,MATCH(G$4,[1]!Curves,0))</f>
        <v>4.9080000000000004</v>
      </c>
      <c r="H149" s="142">
        <f ca="1">Inputs!G144</f>
        <v>4.9080000000000004</v>
      </c>
      <c r="I149" s="140">
        <f>Inputs!D144</f>
        <v>0</v>
      </c>
      <c r="J149" s="83">
        <f ca="1">VLOOKUP($A149,[1]!Table,MATCH(J$4,[1]!Curves,0))</f>
        <v>1.3000000000000001E-2</v>
      </c>
      <c r="K149" s="142">
        <f ca="1">Inputs!H144</f>
        <v>1.3000000000000001E-2</v>
      </c>
      <c r="L149" s="141">
        <f>Inputs!E144</f>
        <v>0</v>
      </c>
      <c r="M149" s="83">
        <f ca="1">VLOOKUP($A149,[1]!Table,MATCH(M$4,[1]!Curves,0))</f>
        <v>0.01</v>
      </c>
      <c r="N149" s="142">
        <f ca="1">Inputs!I144</f>
        <v>0.01</v>
      </c>
      <c r="O149" s="141">
        <f>Inputs!F144</f>
        <v>0</v>
      </c>
      <c r="P149" s="7"/>
      <c r="Q149" s="69">
        <f t="shared" ca="1" si="66"/>
        <v>4.931</v>
      </c>
      <c r="R149" s="69">
        <f t="shared" ca="1" si="67"/>
        <v>4.931</v>
      </c>
      <c r="S149" s="69">
        <f t="shared" si="71"/>
        <v>0</v>
      </c>
      <c r="T149" s="7"/>
      <c r="U149" s="5">
        <f t="shared" si="72"/>
        <v>31</v>
      </c>
      <c r="V149" s="44">
        <f t="shared" si="73"/>
        <v>41183</v>
      </c>
      <c r="W149" s="5">
        <f t="shared" ca="1" si="74"/>
        <v>4253</v>
      </c>
      <c r="X149" s="54">
        <f ca="1">VLOOKUP($A149,[1]!Table,MATCH(X$4,[1]!Curves,0))</f>
        <v>6.1508042187274001E-2</v>
      </c>
      <c r="Y149" s="46">
        <f t="shared" ca="1" si="75"/>
        <v>0.49390496600271228</v>
      </c>
      <c r="Z149" s="5">
        <f t="shared" si="76"/>
        <v>0</v>
      </c>
      <c r="AA149" s="5">
        <f t="shared" si="77"/>
        <v>0</v>
      </c>
      <c r="AC149" s="39">
        <f t="shared" ca="1" si="78"/>
        <v>0</v>
      </c>
      <c r="AD149" s="39">
        <f t="shared" ca="1" si="79"/>
        <v>0</v>
      </c>
      <c r="AE149" s="39">
        <f t="shared" ca="1" si="80"/>
        <v>0</v>
      </c>
      <c r="AF149" s="39">
        <f t="shared" ca="1" si="81"/>
        <v>0</v>
      </c>
      <c r="AG149" s="39">
        <f t="shared" ca="1" si="82"/>
        <v>0</v>
      </c>
      <c r="AH149" s="39">
        <f t="shared" ca="1" si="83"/>
        <v>0</v>
      </c>
      <c r="AI149" s="39">
        <f t="shared" ca="1" si="84"/>
        <v>0</v>
      </c>
      <c r="AJ149" s="39">
        <f t="shared" ca="1" si="85"/>
        <v>0</v>
      </c>
      <c r="AK149" s="39">
        <f t="shared" ca="1" si="86"/>
        <v>0</v>
      </c>
      <c r="AL149" s="43"/>
      <c r="AM149" s="39">
        <f t="shared" ca="1" si="91"/>
        <v>0</v>
      </c>
      <c r="AN149" s="39">
        <f t="shared" ca="1" si="92"/>
        <v>0</v>
      </c>
      <c r="AO149" s="39">
        <f t="shared" ca="1" si="93"/>
        <v>0</v>
      </c>
      <c r="AP149" s="40">
        <f t="shared" ca="1" si="87"/>
        <v>0</v>
      </c>
      <c r="AR149" s="39">
        <f t="shared" ca="1" si="94"/>
        <v>0</v>
      </c>
      <c r="AS149" s="39">
        <f t="shared" ca="1" si="95"/>
        <v>0</v>
      </c>
      <c r="AT149" s="39">
        <f t="shared" ca="1" si="96"/>
        <v>0</v>
      </c>
      <c r="AU149" s="40">
        <f t="shared" ca="1" si="88"/>
        <v>0</v>
      </c>
      <c r="AV149" s="40"/>
      <c r="AW149" s="51">
        <f t="shared" ca="1" si="89"/>
        <v>0</v>
      </c>
      <c r="AY149" s="67"/>
    </row>
    <row r="150" spans="1:51">
      <c r="A150" s="88">
        <f t="shared" si="90"/>
        <v>41214</v>
      </c>
      <c r="B150" s="139">
        <f>Inputs!C145</f>
        <v>0</v>
      </c>
      <c r="C150" s="66"/>
      <c r="D150" s="82">
        <f t="shared" si="68"/>
        <v>0</v>
      </c>
      <c r="E150" s="35">
        <f t="shared" si="69"/>
        <v>0</v>
      </c>
      <c r="F150" s="35">
        <f t="shared" ca="1" si="70"/>
        <v>0</v>
      </c>
      <c r="G150" s="83">
        <f ca="1">VLOOKUP($A150,[1]!Table,MATCH(G$4,[1]!Curves,0))</f>
        <v>5.048</v>
      </c>
      <c r="H150" s="142">
        <f ca="1">Inputs!G145</f>
        <v>5.048</v>
      </c>
      <c r="I150" s="140">
        <f>Inputs!D145</f>
        <v>0</v>
      </c>
      <c r="J150" s="83">
        <f ca="1">VLOOKUP($A150,[1]!Table,MATCH(J$4,[1]!Curves,0))</f>
        <v>2.35E-2</v>
      </c>
      <c r="K150" s="142">
        <f ca="1">Inputs!H145</f>
        <v>2.35E-2</v>
      </c>
      <c r="L150" s="141">
        <f>Inputs!E145</f>
        <v>0</v>
      </c>
      <c r="M150" s="83">
        <f ca="1">VLOOKUP($A150,[1]!Table,MATCH(M$4,[1]!Curves,0))</f>
        <v>1.4999999999999999E-2</v>
      </c>
      <c r="N150" s="142">
        <f ca="1">Inputs!I145</f>
        <v>1.4999999999999999E-2</v>
      </c>
      <c r="O150" s="141">
        <f>Inputs!F145</f>
        <v>0</v>
      </c>
      <c r="P150" s="7"/>
      <c r="Q150" s="69">
        <f t="shared" ca="1" si="66"/>
        <v>5.0865</v>
      </c>
      <c r="R150" s="69">
        <f t="shared" ca="1" si="67"/>
        <v>5.0865</v>
      </c>
      <c r="S150" s="69">
        <f t="shared" si="71"/>
        <v>0</v>
      </c>
      <c r="T150" s="7"/>
      <c r="U150" s="5">
        <f t="shared" si="72"/>
        <v>30</v>
      </c>
      <c r="V150" s="44">
        <f t="shared" si="73"/>
        <v>41214</v>
      </c>
      <c r="W150" s="5">
        <f t="shared" ca="1" si="74"/>
        <v>4284</v>
      </c>
      <c r="X150" s="54">
        <f ca="1">VLOOKUP($A150,[1]!Table,MATCH(X$4,[1]!Curves,0))</f>
        <v>6.1536828362738001E-2</v>
      </c>
      <c r="Y150" s="46">
        <f t="shared" ca="1" si="75"/>
        <v>0.49121103240195274</v>
      </c>
      <c r="Z150" s="5">
        <f t="shared" si="76"/>
        <v>0</v>
      </c>
      <c r="AA150" s="5">
        <f t="shared" si="77"/>
        <v>0</v>
      </c>
      <c r="AC150" s="39">
        <f t="shared" ca="1" si="78"/>
        <v>0</v>
      </c>
      <c r="AD150" s="39">
        <f t="shared" ca="1" si="79"/>
        <v>0</v>
      </c>
      <c r="AE150" s="39">
        <f t="shared" ca="1" si="80"/>
        <v>0</v>
      </c>
      <c r="AF150" s="39">
        <f t="shared" ca="1" si="81"/>
        <v>0</v>
      </c>
      <c r="AG150" s="39">
        <f t="shared" ca="1" si="82"/>
        <v>0</v>
      </c>
      <c r="AH150" s="39">
        <f t="shared" ca="1" si="83"/>
        <v>0</v>
      </c>
      <c r="AI150" s="39">
        <f t="shared" ca="1" si="84"/>
        <v>0</v>
      </c>
      <c r="AJ150" s="39">
        <f t="shared" ca="1" si="85"/>
        <v>0</v>
      </c>
      <c r="AK150" s="39">
        <f t="shared" ca="1" si="86"/>
        <v>0</v>
      </c>
      <c r="AL150" s="43"/>
      <c r="AM150" s="39">
        <f t="shared" ca="1" si="91"/>
        <v>0</v>
      </c>
      <c r="AN150" s="39">
        <f t="shared" ca="1" si="92"/>
        <v>0</v>
      </c>
      <c r="AO150" s="39">
        <f t="shared" ca="1" si="93"/>
        <v>0</v>
      </c>
      <c r="AP150" s="40">
        <f t="shared" ca="1" si="87"/>
        <v>0</v>
      </c>
      <c r="AR150" s="39">
        <f t="shared" ca="1" si="94"/>
        <v>0</v>
      </c>
      <c r="AS150" s="39">
        <f t="shared" ca="1" si="95"/>
        <v>0</v>
      </c>
      <c r="AT150" s="39">
        <f t="shared" ca="1" si="96"/>
        <v>0</v>
      </c>
      <c r="AU150" s="40">
        <f t="shared" ca="1" si="88"/>
        <v>0</v>
      </c>
      <c r="AV150" s="40"/>
      <c r="AW150" s="51">
        <f t="shared" ca="1" si="89"/>
        <v>0</v>
      </c>
      <c r="AY150" s="67"/>
    </row>
    <row r="151" spans="1:51">
      <c r="A151" s="88">
        <f t="shared" si="90"/>
        <v>41244</v>
      </c>
      <c r="B151" s="139">
        <f>Inputs!C146</f>
        <v>0</v>
      </c>
      <c r="C151" s="66"/>
      <c r="D151" s="82">
        <f t="shared" si="68"/>
        <v>0</v>
      </c>
      <c r="E151" s="35">
        <f t="shared" si="69"/>
        <v>0</v>
      </c>
      <c r="F151" s="35">
        <f t="shared" ca="1" si="70"/>
        <v>0</v>
      </c>
      <c r="G151" s="83">
        <f ca="1">VLOOKUP($A151,[1]!Table,MATCH(G$4,[1]!Curves,0))</f>
        <v>5.1880000000000006</v>
      </c>
      <c r="H151" s="142">
        <f ca="1">Inputs!G146</f>
        <v>5.1880000000000006</v>
      </c>
      <c r="I151" s="140">
        <f>Inputs!D146</f>
        <v>0</v>
      </c>
      <c r="J151" s="83">
        <f ca="1">VLOOKUP($A151,[1]!Table,MATCH(J$4,[1]!Curves,0))</f>
        <v>2.35E-2</v>
      </c>
      <c r="K151" s="142">
        <f ca="1">Inputs!H146</f>
        <v>2.35E-2</v>
      </c>
      <c r="L151" s="141">
        <f>Inputs!E146</f>
        <v>0</v>
      </c>
      <c r="M151" s="83">
        <f ca="1">VLOOKUP($A151,[1]!Table,MATCH(M$4,[1]!Curves,0))</f>
        <v>1.4999999999999999E-2</v>
      </c>
      <c r="N151" s="142">
        <f ca="1">Inputs!I146</f>
        <v>1.4999999999999999E-2</v>
      </c>
      <c r="O151" s="141">
        <f>Inputs!F146</f>
        <v>0</v>
      </c>
      <c r="P151" s="7"/>
      <c r="Q151" s="69">
        <f t="shared" ca="1" si="66"/>
        <v>5.2265000000000006</v>
      </c>
      <c r="R151" s="69">
        <f t="shared" ca="1" si="67"/>
        <v>5.2265000000000006</v>
      </c>
      <c r="S151" s="69">
        <f t="shared" si="71"/>
        <v>0</v>
      </c>
      <c r="T151" s="7"/>
      <c r="U151" s="5">
        <f t="shared" si="72"/>
        <v>31</v>
      </c>
      <c r="V151" s="44">
        <f t="shared" si="73"/>
        <v>41244</v>
      </c>
      <c r="W151" s="5">
        <f t="shared" ca="1" si="74"/>
        <v>4314</v>
      </c>
      <c r="X151" s="54">
        <f ca="1">VLOOKUP($A151,[1]!Table,MATCH(X$4,[1]!Curves,0))</f>
        <v>6.1564685952158998E-2</v>
      </c>
      <c r="Y151" s="46">
        <f t="shared" ca="1" si="75"/>
        <v>0.48861578775086356</v>
      </c>
      <c r="Z151" s="5">
        <f t="shared" si="76"/>
        <v>0</v>
      </c>
      <c r="AA151" s="5">
        <f t="shared" si="77"/>
        <v>0</v>
      </c>
      <c r="AC151" s="39">
        <f t="shared" ca="1" si="78"/>
        <v>0</v>
      </c>
      <c r="AD151" s="39">
        <f t="shared" ca="1" si="79"/>
        <v>0</v>
      </c>
      <c r="AE151" s="39">
        <f t="shared" ca="1" si="80"/>
        <v>0</v>
      </c>
      <c r="AF151" s="39">
        <f t="shared" ca="1" si="81"/>
        <v>0</v>
      </c>
      <c r="AG151" s="39">
        <f t="shared" ca="1" si="82"/>
        <v>0</v>
      </c>
      <c r="AH151" s="39">
        <f t="shared" ca="1" si="83"/>
        <v>0</v>
      </c>
      <c r="AI151" s="39">
        <f t="shared" ca="1" si="84"/>
        <v>0</v>
      </c>
      <c r="AJ151" s="39">
        <f t="shared" ca="1" si="85"/>
        <v>0</v>
      </c>
      <c r="AK151" s="39">
        <f t="shared" ca="1" si="86"/>
        <v>0</v>
      </c>
      <c r="AL151" s="43"/>
      <c r="AM151" s="39">
        <f t="shared" ca="1" si="91"/>
        <v>0</v>
      </c>
      <c r="AN151" s="39">
        <f t="shared" ca="1" si="92"/>
        <v>0</v>
      </c>
      <c r="AO151" s="39">
        <f t="shared" ca="1" si="93"/>
        <v>0</v>
      </c>
      <c r="AP151" s="40">
        <f t="shared" ca="1" si="87"/>
        <v>0</v>
      </c>
      <c r="AR151" s="39">
        <f t="shared" ca="1" si="94"/>
        <v>0</v>
      </c>
      <c r="AS151" s="39">
        <f t="shared" ca="1" si="95"/>
        <v>0</v>
      </c>
      <c r="AT151" s="39">
        <f t="shared" ca="1" si="96"/>
        <v>0</v>
      </c>
      <c r="AU151" s="40">
        <f t="shared" ca="1" si="88"/>
        <v>0</v>
      </c>
      <c r="AV151" s="40"/>
      <c r="AW151" s="51">
        <f t="shared" ca="1" si="89"/>
        <v>0</v>
      </c>
      <c r="AY151" s="67"/>
    </row>
    <row r="152" spans="1:51">
      <c r="A152" s="88">
        <f t="shared" si="90"/>
        <v>41275</v>
      </c>
      <c r="B152" s="139">
        <f>Inputs!C147</f>
        <v>0</v>
      </c>
      <c r="C152" s="66"/>
      <c r="D152" s="82">
        <f t="shared" si="68"/>
        <v>0</v>
      </c>
      <c r="E152" s="35">
        <f t="shared" si="69"/>
        <v>0</v>
      </c>
      <c r="F152" s="35">
        <f t="shared" ca="1" si="70"/>
        <v>0</v>
      </c>
      <c r="G152" s="83">
        <f ca="1">VLOOKUP($A152,[1]!Table,MATCH(G$4,[1]!Curves,0))</f>
        <v>5.2680000000000007</v>
      </c>
      <c r="H152" s="142">
        <f ca="1">Inputs!G147</f>
        <v>5.2680000000000007</v>
      </c>
      <c r="I152" s="140">
        <f>Inputs!D147</f>
        <v>0</v>
      </c>
      <c r="J152" s="83">
        <f ca="1">VLOOKUP($A152,[1]!Table,MATCH(J$4,[1]!Curves,0))</f>
        <v>2.35E-2</v>
      </c>
      <c r="K152" s="142">
        <f ca="1">Inputs!H147</f>
        <v>2.35E-2</v>
      </c>
      <c r="L152" s="141">
        <f>Inputs!E147</f>
        <v>0</v>
      </c>
      <c r="M152" s="83">
        <f ca="1">VLOOKUP($A152,[1]!Table,MATCH(M$4,[1]!Curves,0))</f>
        <v>1.4999999999999999E-2</v>
      </c>
      <c r="N152" s="142">
        <f ca="1">Inputs!I147</f>
        <v>1.4999999999999999E-2</v>
      </c>
      <c r="O152" s="141">
        <f>Inputs!F147</f>
        <v>0</v>
      </c>
      <c r="P152" s="7"/>
      <c r="Q152" s="69">
        <f t="shared" ca="1" si="66"/>
        <v>5.3065000000000007</v>
      </c>
      <c r="R152" s="69">
        <f t="shared" ca="1" si="67"/>
        <v>5.3065000000000007</v>
      </c>
      <c r="S152" s="69">
        <f t="shared" si="71"/>
        <v>0</v>
      </c>
      <c r="T152" s="7"/>
      <c r="U152" s="5">
        <f t="shared" si="72"/>
        <v>31</v>
      </c>
      <c r="V152" s="44">
        <f t="shared" si="73"/>
        <v>41275</v>
      </c>
      <c r="W152" s="5">
        <f t="shared" ca="1" si="74"/>
        <v>4345</v>
      </c>
      <c r="X152" s="54">
        <f ca="1">VLOOKUP($A152,[1]!Table,MATCH(X$4,[1]!Curves,0))</f>
        <v>6.1593472128164004E-2</v>
      </c>
      <c r="Y152" s="46">
        <f t="shared" ca="1" si="75"/>
        <v>0.48594617466042739</v>
      </c>
      <c r="Z152" s="5">
        <f t="shared" si="76"/>
        <v>0</v>
      </c>
      <c r="AA152" s="5">
        <f t="shared" si="77"/>
        <v>0</v>
      </c>
      <c r="AC152" s="39">
        <f t="shared" ca="1" si="78"/>
        <v>0</v>
      </c>
      <c r="AD152" s="39">
        <f t="shared" ca="1" si="79"/>
        <v>0</v>
      </c>
      <c r="AE152" s="39">
        <f t="shared" ca="1" si="80"/>
        <v>0</v>
      </c>
      <c r="AF152" s="39">
        <f t="shared" ca="1" si="81"/>
        <v>0</v>
      </c>
      <c r="AG152" s="39">
        <f t="shared" ca="1" si="82"/>
        <v>0</v>
      </c>
      <c r="AH152" s="39">
        <f t="shared" ca="1" si="83"/>
        <v>0</v>
      </c>
      <c r="AI152" s="39">
        <f t="shared" ca="1" si="84"/>
        <v>0</v>
      </c>
      <c r="AJ152" s="39">
        <f t="shared" ca="1" si="85"/>
        <v>0</v>
      </c>
      <c r="AK152" s="39">
        <f t="shared" ca="1" si="86"/>
        <v>0</v>
      </c>
      <c r="AL152" s="43"/>
      <c r="AM152" s="39">
        <f t="shared" ca="1" si="91"/>
        <v>0</v>
      </c>
      <c r="AN152" s="39">
        <f t="shared" ca="1" si="92"/>
        <v>0</v>
      </c>
      <c r="AO152" s="39">
        <f t="shared" ca="1" si="93"/>
        <v>0</v>
      </c>
      <c r="AP152" s="40">
        <f t="shared" ca="1" si="87"/>
        <v>0</v>
      </c>
      <c r="AR152" s="39">
        <f t="shared" ca="1" si="94"/>
        <v>0</v>
      </c>
      <c r="AS152" s="39">
        <f t="shared" ca="1" si="95"/>
        <v>0</v>
      </c>
      <c r="AT152" s="39">
        <f t="shared" ca="1" si="96"/>
        <v>0</v>
      </c>
      <c r="AU152" s="40">
        <f t="shared" ca="1" si="88"/>
        <v>0</v>
      </c>
      <c r="AV152" s="40"/>
      <c r="AW152" s="51">
        <f t="shared" ca="1" si="89"/>
        <v>0</v>
      </c>
      <c r="AY152" s="67"/>
    </row>
    <row r="153" spans="1:51">
      <c r="A153" s="88">
        <f t="shared" si="90"/>
        <v>41306</v>
      </c>
      <c r="B153" s="139">
        <f>Inputs!C148</f>
        <v>0</v>
      </c>
      <c r="C153" s="66"/>
      <c r="D153" s="82">
        <f t="shared" si="68"/>
        <v>0</v>
      </c>
      <c r="E153" s="35">
        <f t="shared" si="69"/>
        <v>0</v>
      </c>
      <c r="F153" s="35">
        <f t="shared" ca="1" si="70"/>
        <v>0</v>
      </c>
      <c r="G153" s="83">
        <f ca="1">VLOOKUP($A153,[1]!Table,MATCH(G$4,[1]!Curves,0))</f>
        <v>5.1480000000000006</v>
      </c>
      <c r="H153" s="142">
        <f ca="1">Inputs!G148</f>
        <v>5.1480000000000006</v>
      </c>
      <c r="I153" s="140">
        <f>Inputs!D148</f>
        <v>0</v>
      </c>
      <c r="J153" s="83">
        <f ca="1">VLOOKUP($A153,[1]!Table,MATCH(J$4,[1]!Curves,0))</f>
        <v>2.35E-2</v>
      </c>
      <c r="K153" s="142">
        <f ca="1">Inputs!H148</f>
        <v>2.35E-2</v>
      </c>
      <c r="L153" s="141">
        <f>Inputs!E148</f>
        <v>0</v>
      </c>
      <c r="M153" s="83">
        <f ca="1">VLOOKUP($A153,[1]!Table,MATCH(M$4,[1]!Curves,0))</f>
        <v>1.4999999999999999E-2</v>
      </c>
      <c r="N153" s="142">
        <f ca="1">Inputs!I148</f>
        <v>1.4999999999999999E-2</v>
      </c>
      <c r="O153" s="141">
        <f>Inputs!F148</f>
        <v>0</v>
      </c>
      <c r="P153" s="7"/>
      <c r="Q153" s="69">
        <f t="shared" ca="1" si="66"/>
        <v>5.1865000000000006</v>
      </c>
      <c r="R153" s="69">
        <f t="shared" ca="1" si="67"/>
        <v>5.1865000000000006</v>
      </c>
      <c r="S153" s="69">
        <f t="shared" si="71"/>
        <v>0</v>
      </c>
      <c r="T153" s="7"/>
      <c r="U153" s="5">
        <f t="shared" si="72"/>
        <v>28</v>
      </c>
      <c r="V153" s="44">
        <f t="shared" si="73"/>
        <v>41306</v>
      </c>
      <c r="W153" s="5">
        <f t="shared" ca="1" si="74"/>
        <v>4376</v>
      </c>
      <c r="X153" s="54">
        <f ca="1">VLOOKUP($A153,[1]!Table,MATCH(X$4,[1]!Curves,0))</f>
        <v>6.1622258304445003E-2</v>
      </c>
      <c r="Y153" s="46">
        <f t="shared" ca="1" si="75"/>
        <v>0.48328885859889703</v>
      </c>
      <c r="Z153" s="5">
        <f t="shared" si="76"/>
        <v>0</v>
      </c>
      <c r="AA153" s="5">
        <f t="shared" si="77"/>
        <v>0</v>
      </c>
      <c r="AC153" s="39">
        <f t="shared" ca="1" si="78"/>
        <v>0</v>
      </c>
      <c r="AD153" s="39">
        <f t="shared" ca="1" si="79"/>
        <v>0</v>
      </c>
      <c r="AE153" s="39">
        <f t="shared" ca="1" si="80"/>
        <v>0</v>
      </c>
      <c r="AF153" s="39">
        <f t="shared" ca="1" si="81"/>
        <v>0</v>
      </c>
      <c r="AG153" s="39">
        <f t="shared" ca="1" si="82"/>
        <v>0</v>
      </c>
      <c r="AH153" s="39">
        <f t="shared" ca="1" si="83"/>
        <v>0</v>
      </c>
      <c r="AI153" s="39">
        <f t="shared" ca="1" si="84"/>
        <v>0</v>
      </c>
      <c r="AJ153" s="39">
        <f t="shared" ca="1" si="85"/>
        <v>0</v>
      </c>
      <c r="AK153" s="39">
        <f t="shared" ca="1" si="86"/>
        <v>0</v>
      </c>
      <c r="AL153" s="43"/>
      <c r="AM153" s="39">
        <f t="shared" ca="1" si="91"/>
        <v>0</v>
      </c>
      <c r="AN153" s="39">
        <f t="shared" ca="1" si="92"/>
        <v>0</v>
      </c>
      <c r="AO153" s="39">
        <f t="shared" ca="1" si="93"/>
        <v>0</v>
      </c>
      <c r="AP153" s="40">
        <f t="shared" ca="1" si="87"/>
        <v>0</v>
      </c>
      <c r="AR153" s="39">
        <f t="shared" ca="1" si="94"/>
        <v>0</v>
      </c>
      <c r="AS153" s="39">
        <f t="shared" ca="1" si="95"/>
        <v>0</v>
      </c>
      <c r="AT153" s="39">
        <f t="shared" ca="1" si="96"/>
        <v>0</v>
      </c>
      <c r="AU153" s="40">
        <f t="shared" ca="1" si="88"/>
        <v>0</v>
      </c>
      <c r="AV153" s="40"/>
      <c r="AW153" s="51">
        <f t="shared" ca="1" si="89"/>
        <v>0</v>
      </c>
      <c r="AY153" s="67"/>
    </row>
    <row r="154" spans="1:51">
      <c r="A154" s="88">
        <f t="shared" si="90"/>
        <v>41334</v>
      </c>
      <c r="B154" s="139">
        <f>Inputs!C149</f>
        <v>0</v>
      </c>
      <c r="C154" s="66"/>
      <c r="D154" s="82">
        <f t="shared" si="68"/>
        <v>0</v>
      </c>
      <c r="E154" s="35">
        <f t="shared" si="69"/>
        <v>0</v>
      </c>
      <c r="F154" s="35">
        <f t="shared" ca="1" si="70"/>
        <v>0</v>
      </c>
      <c r="G154" s="83">
        <f ca="1">VLOOKUP($A154,[1]!Table,MATCH(G$4,[1]!Curves,0))</f>
        <v>5.0230000000000006</v>
      </c>
      <c r="H154" s="142">
        <f ca="1">Inputs!G149</f>
        <v>5.0230000000000006</v>
      </c>
      <c r="I154" s="140">
        <f>Inputs!D149</f>
        <v>0</v>
      </c>
      <c r="J154" s="83">
        <f ca="1">VLOOKUP($A154,[1]!Table,MATCH(J$4,[1]!Curves,0))</f>
        <v>2.35E-2</v>
      </c>
      <c r="K154" s="142">
        <f ca="1">Inputs!H149</f>
        <v>2.35E-2</v>
      </c>
      <c r="L154" s="141">
        <f>Inputs!E149</f>
        <v>0</v>
      </c>
      <c r="M154" s="83">
        <f ca="1">VLOOKUP($A154,[1]!Table,MATCH(M$4,[1]!Curves,0))</f>
        <v>1.4999999999999999E-2</v>
      </c>
      <c r="N154" s="142">
        <f ca="1">Inputs!I149</f>
        <v>1.4999999999999999E-2</v>
      </c>
      <c r="O154" s="141">
        <f>Inputs!F149</f>
        <v>0</v>
      </c>
      <c r="P154" s="7"/>
      <c r="Q154" s="69">
        <f t="shared" ref="Q154:Q217" ca="1" si="97">M154+J154+G154</f>
        <v>5.0615000000000006</v>
      </c>
      <c r="R154" s="69">
        <f t="shared" ref="R154:R217" ca="1" si="98">N154+K154+H154</f>
        <v>5.0615000000000006</v>
      </c>
      <c r="S154" s="69">
        <f t="shared" si="71"/>
        <v>0</v>
      </c>
      <c r="T154" s="7"/>
      <c r="U154" s="5">
        <f t="shared" si="72"/>
        <v>31</v>
      </c>
      <c r="V154" s="44">
        <f t="shared" si="73"/>
        <v>41334</v>
      </c>
      <c r="W154" s="5">
        <f t="shared" ca="1" si="74"/>
        <v>4404</v>
      </c>
      <c r="X154" s="54">
        <f ca="1">VLOOKUP($A154,[1]!Table,MATCH(X$4,[1]!Curves,0))</f>
        <v>6.1648258721968004E-2</v>
      </c>
      <c r="Y154" s="46">
        <f t="shared" ca="1" si="75"/>
        <v>0.48089923669784906</v>
      </c>
      <c r="Z154" s="5">
        <f t="shared" si="76"/>
        <v>0</v>
      </c>
      <c r="AA154" s="5">
        <f t="shared" si="77"/>
        <v>0</v>
      </c>
      <c r="AC154" s="39">
        <f t="shared" ca="1" si="78"/>
        <v>0</v>
      </c>
      <c r="AD154" s="39">
        <f t="shared" ca="1" si="79"/>
        <v>0</v>
      </c>
      <c r="AE154" s="39">
        <f t="shared" ca="1" si="80"/>
        <v>0</v>
      </c>
      <c r="AF154" s="39">
        <f t="shared" ca="1" si="81"/>
        <v>0</v>
      </c>
      <c r="AG154" s="39">
        <f t="shared" ca="1" si="82"/>
        <v>0</v>
      </c>
      <c r="AH154" s="39">
        <f t="shared" ca="1" si="83"/>
        <v>0</v>
      </c>
      <c r="AI154" s="39">
        <f t="shared" ca="1" si="84"/>
        <v>0</v>
      </c>
      <c r="AJ154" s="39">
        <f t="shared" ca="1" si="85"/>
        <v>0</v>
      </c>
      <c r="AK154" s="39">
        <f t="shared" ca="1" si="86"/>
        <v>0</v>
      </c>
      <c r="AL154" s="43"/>
      <c r="AM154" s="39">
        <f t="shared" ca="1" si="91"/>
        <v>0</v>
      </c>
      <c r="AN154" s="39">
        <f t="shared" ca="1" si="92"/>
        <v>0</v>
      </c>
      <c r="AO154" s="39">
        <f t="shared" ca="1" si="93"/>
        <v>0</v>
      </c>
      <c r="AP154" s="40">
        <f t="shared" ca="1" si="87"/>
        <v>0</v>
      </c>
      <c r="AR154" s="39">
        <f t="shared" ca="1" si="94"/>
        <v>0</v>
      </c>
      <c r="AS154" s="39">
        <f t="shared" ca="1" si="95"/>
        <v>0</v>
      </c>
      <c r="AT154" s="39">
        <f t="shared" ca="1" si="96"/>
        <v>0</v>
      </c>
      <c r="AU154" s="40">
        <f t="shared" ca="1" si="88"/>
        <v>0</v>
      </c>
      <c r="AV154" s="40"/>
      <c r="AW154" s="51">
        <f t="shared" ca="1" si="89"/>
        <v>0</v>
      </c>
      <c r="AY154" s="67"/>
    </row>
    <row r="155" spans="1:51">
      <c r="A155" s="88">
        <f t="shared" si="90"/>
        <v>41365</v>
      </c>
      <c r="B155" s="139">
        <f>Inputs!C150</f>
        <v>0</v>
      </c>
      <c r="C155" s="66"/>
      <c r="D155" s="82">
        <f t="shared" si="68"/>
        <v>0</v>
      </c>
      <c r="E155" s="35">
        <f t="shared" si="69"/>
        <v>0</v>
      </c>
      <c r="F155" s="35">
        <f t="shared" ca="1" si="70"/>
        <v>0</v>
      </c>
      <c r="G155" s="83">
        <f ca="1">VLOOKUP($A155,[1]!Table,MATCH(G$4,[1]!Curves,0))</f>
        <v>4.8929999999999998</v>
      </c>
      <c r="H155" s="142">
        <f ca="1">Inputs!G150</f>
        <v>4.8929999999999998</v>
      </c>
      <c r="I155" s="140">
        <f>Inputs!D150</f>
        <v>0</v>
      </c>
      <c r="J155" s="83">
        <f ca="1">VLOOKUP($A155,[1]!Table,MATCH(J$4,[1]!Curves,0))</f>
        <v>1.3000000000000001E-2</v>
      </c>
      <c r="K155" s="142">
        <f ca="1">Inputs!H150</f>
        <v>1.3000000000000001E-2</v>
      </c>
      <c r="L155" s="141">
        <f>Inputs!E150</f>
        <v>0</v>
      </c>
      <c r="M155" s="83">
        <f ca="1">VLOOKUP($A155,[1]!Table,MATCH(M$4,[1]!Curves,0))</f>
        <v>0.01</v>
      </c>
      <c r="N155" s="142">
        <f ca="1">Inputs!I150</f>
        <v>0.01</v>
      </c>
      <c r="O155" s="141">
        <f>Inputs!F150</f>
        <v>0</v>
      </c>
      <c r="P155" s="7"/>
      <c r="Q155" s="69">
        <f t="shared" ca="1" si="97"/>
        <v>4.9159999999999995</v>
      </c>
      <c r="R155" s="69">
        <f t="shared" ca="1" si="98"/>
        <v>4.9159999999999995</v>
      </c>
      <c r="S155" s="69">
        <f t="shared" si="71"/>
        <v>0</v>
      </c>
      <c r="T155" s="7"/>
      <c r="U155" s="5">
        <f t="shared" si="72"/>
        <v>30</v>
      </c>
      <c r="V155" s="44">
        <f t="shared" si="73"/>
        <v>41365</v>
      </c>
      <c r="W155" s="5">
        <f t="shared" ca="1" si="74"/>
        <v>4435</v>
      </c>
      <c r="X155" s="54">
        <f ca="1">VLOOKUP($A155,[1]!Table,MATCH(X$4,[1]!Curves,0))</f>
        <v>6.1677044898772002E-2</v>
      </c>
      <c r="Y155" s="46">
        <f t="shared" ca="1" si="75"/>
        <v>0.4782652084027012</v>
      </c>
      <c r="Z155" s="5">
        <f t="shared" si="76"/>
        <v>0</v>
      </c>
      <c r="AA155" s="5">
        <f t="shared" si="77"/>
        <v>0</v>
      </c>
      <c r="AC155" s="39">
        <f t="shared" ca="1" si="78"/>
        <v>0</v>
      </c>
      <c r="AD155" s="39">
        <f t="shared" ca="1" si="79"/>
        <v>0</v>
      </c>
      <c r="AE155" s="39">
        <f t="shared" ca="1" si="80"/>
        <v>0</v>
      </c>
      <c r="AF155" s="39">
        <f t="shared" ca="1" si="81"/>
        <v>0</v>
      </c>
      <c r="AG155" s="39">
        <f t="shared" ca="1" si="82"/>
        <v>0</v>
      </c>
      <c r="AH155" s="39">
        <f t="shared" ca="1" si="83"/>
        <v>0</v>
      </c>
      <c r="AI155" s="39">
        <f t="shared" ca="1" si="84"/>
        <v>0</v>
      </c>
      <c r="AJ155" s="39">
        <f t="shared" ca="1" si="85"/>
        <v>0</v>
      </c>
      <c r="AK155" s="39">
        <f t="shared" ca="1" si="86"/>
        <v>0</v>
      </c>
      <c r="AL155" s="43"/>
      <c r="AM155" s="39">
        <f t="shared" ca="1" si="91"/>
        <v>0</v>
      </c>
      <c r="AN155" s="39">
        <f t="shared" ca="1" si="92"/>
        <v>0</v>
      </c>
      <c r="AO155" s="39">
        <f t="shared" ca="1" si="93"/>
        <v>0</v>
      </c>
      <c r="AP155" s="40">
        <f t="shared" ca="1" si="87"/>
        <v>0</v>
      </c>
      <c r="AR155" s="39">
        <f t="shared" ca="1" si="94"/>
        <v>0</v>
      </c>
      <c r="AS155" s="39">
        <f t="shared" ca="1" si="95"/>
        <v>0</v>
      </c>
      <c r="AT155" s="39">
        <f t="shared" ca="1" si="96"/>
        <v>0</v>
      </c>
      <c r="AU155" s="40">
        <f t="shared" ca="1" si="88"/>
        <v>0</v>
      </c>
      <c r="AV155" s="40"/>
      <c r="AW155" s="51">
        <f t="shared" ca="1" si="89"/>
        <v>0</v>
      </c>
      <c r="AY155" s="67"/>
    </row>
    <row r="156" spans="1:51">
      <c r="A156" s="88">
        <f t="shared" si="90"/>
        <v>41395</v>
      </c>
      <c r="B156" s="139">
        <f>Inputs!C151</f>
        <v>0</v>
      </c>
      <c r="C156" s="66"/>
      <c r="D156" s="82">
        <f t="shared" si="68"/>
        <v>0</v>
      </c>
      <c r="E156" s="35">
        <f t="shared" si="69"/>
        <v>0</v>
      </c>
      <c r="F156" s="35">
        <f t="shared" ca="1" si="70"/>
        <v>0</v>
      </c>
      <c r="G156" s="83">
        <f ca="1">VLOOKUP($A156,[1]!Table,MATCH(G$4,[1]!Curves,0))</f>
        <v>4.883</v>
      </c>
      <c r="H156" s="142">
        <f ca="1">Inputs!G151</f>
        <v>4.883</v>
      </c>
      <c r="I156" s="140">
        <f>Inputs!D151</f>
        <v>0</v>
      </c>
      <c r="J156" s="83">
        <f ca="1">VLOOKUP($A156,[1]!Table,MATCH(J$4,[1]!Curves,0))</f>
        <v>1.3000000000000001E-2</v>
      </c>
      <c r="K156" s="142">
        <f ca="1">Inputs!H151</f>
        <v>1.3000000000000001E-2</v>
      </c>
      <c r="L156" s="141">
        <f>Inputs!E151</f>
        <v>0</v>
      </c>
      <c r="M156" s="83">
        <f ca="1">VLOOKUP($A156,[1]!Table,MATCH(M$4,[1]!Curves,0))</f>
        <v>0.01</v>
      </c>
      <c r="N156" s="142">
        <f ca="1">Inputs!I151</f>
        <v>0.01</v>
      </c>
      <c r="O156" s="141">
        <f>Inputs!F151</f>
        <v>0</v>
      </c>
      <c r="P156" s="7"/>
      <c r="Q156" s="69">
        <f t="shared" ca="1" si="97"/>
        <v>4.9059999999999997</v>
      </c>
      <c r="R156" s="69">
        <f t="shared" ca="1" si="98"/>
        <v>4.9059999999999997</v>
      </c>
      <c r="S156" s="69">
        <f t="shared" si="71"/>
        <v>0</v>
      </c>
      <c r="T156" s="7"/>
      <c r="U156" s="5">
        <f t="shared" si="72"/>
        <v>31</v>
      </c>
      <c r="V156" s="44">
        <f t="shared" si="73"/>
        <v>41395</v>
      </c>
      <c r="W156" s="5">
        <f t="shared" ca="1" si="74"/>
        <v>4465</v>
      </c>
      <c r="X156" s="54">
        <f ca="1">VLOOKUP($A156,[1]!Table,MATCH(X$4,[1]!Curves,0))</f>
        <v>6.1704902489489996E-2</v>
      </c>
      <c r="Y156" s="46">
        <f t="shared" ca="1" si="75"/>
        <v>0.47572774138205709</v>
      </c>
      <c r="Z156" s="5">
        <f t="shared" si="76"/>
        <v>0</v>
      </c>
      <c r="AA156" s="5">
        <f t="shared" si="77"/>
        <v>0</v>
      </c>
      <c r="AC156" s="39">
        <f t="shared" ca="1" si="78"/>
        <v>0</v>
      </c>
      <c r="AD156" s="39">
        <f t="shared" ca="1" si="79"/>
        <v>0</v>
      </c>
      <c r="AE156" s="39">
        <f t="shared" ca="1" si="80"/>
        <v>0</v>
      </c>
      <c r="AF156" s="39">
        <f t="shared" ca="1" si="81"/>
        <v>0</v>
      </c>
      <c r="AG156" s="39">
        <f t="shared" ca="1" si="82"/>
        <v>0</v>
      </c>
      <c r="AH156" s="39">
        <f t="shared" ca="1" si="83"/>
        <v>0</v>
      </c>
      <c r="AI156" s="39">
        <f t="shared" ca="1" si="84"/>
        <v>0</v>
      </c>
      <c r="AJ156" s="39">
        <f t="shared" ca="1" si="85"/>
        <v>0</v>
      </c>
      <c r="AK156" s="39">
        <f t="shared" ca="1" si="86"/>
        <v>0</v>
      </c>
      <c r="AL156" s="43"/>
      <c r="AM156" s="39">
        <f t="shared" ca="1" si="91"/>
        <v>0</v>
      </c>
      <c r="AN156" s="39">
        <f t="shared" ca="1" si="92"/>
        <v>0</v>
      </c>
      <c r="AO156" s="39">
        <f t="shared" ca="1" si="93"/>
        <v>0</v>
      </c>
      <c r="AP156" s="40">
        <f t="shared" ca="1" si="87"/>
        <v>0</v>
      </c>
      <c r="AR156" s="39">
        <f t="shared" ca="1" si="94"/>
        <v>0</v>
      </c>
      <c r="AS156" s="39">
        <f t="shared" ca="1" si="95"/>
        <v>0</v>
      </c>
      <c r="AT156" s="39">
        <f t="shared" ca="1" si="96"/>
        <v>0</v>
      </c>
      <c r="AU156" s="40">
        <f t="shared" ca="1" si="88"/>
        <v>0</v>
      </c>
      <c r="AV156" s="40"/>
      <c r="AW156" s="51">
        <f t="shared" ca="1" si="89"/>
        <v>0</v>
      </c>
      <c r="AY156" s="67"/>
    </row>
    <row r="157" spans="1:51">
      <c r="A157" s="88">
        <f t="shared" si="90"/>
        <v>41426</v>
      </c>
      <c r="B157" s="139">
        <f>Inputs!C152</f>
        <v>0</v>
      </c>
      <c r="C157" s="66"/>
      <c r="D157" s="82">
        <f t="shared" si="68"/>
        <v>0</v>
      </c>
      <c r="E157" s="35">
        <f t="shared" si="69"/>
        <v>0</v>
      </c>
      <c r="F157" s="35">
        <f t="shared" ca="1" si="70"/>
        <v>0</v>
      </c>
      <c r="G157" s="83">
        <f ca="1">VLOOKUP($A157,[1]!Table,MATCH(G$4,[1]!Curves,0))</f>
        <v>4.9030000000000005</v>
      </c>
      <c r="H157" s="142">
        <f ca="1">Inputs!G152</f>
        <v>4.9030000000000005</v>
      </c>
      <c r="I157" s="140">
        <f>Inputs!D152</f>
        <v>0</v>
      </c>
      <c r="J157" s="83">
        <f ca="1">VLOOKUP($A157,[1]!Table,MATCH(J$4,[1]!Curves,0))</f>
        <v>1.3000000000000001E-2</v>
      </c>
      <c r="K157" s="142">
        <f ca="1">Inputs!H152</f>
        <v>1.3000000000000001E-2</v>
      </c>
      <c r="L157" s="141">
        <f>Inputs!E152</f>
        <v>0</v>
      </c>
      <c r="M157" s="83">
        <f ca="1">VLOOKUP($A157,[1]!Table,MATCH(M$4,[1]!Curves,0))</f>
        <v>0.01</v>
      </c>
      <c r="N157" s="142">
        <f ca="1">Inputs!I152</f>
        <v>0.01</v>
      </c>
      <c r="O157" s="141">
        <f>Inputs!F152</f>
        <v>0</v>
      </c>
      <c r="P157" s="7"/>
      <c r="Q157" s="69">
        <f t="shared" ca="1" si="97"/>
        <v>4.9260000000000002</v>
      </c>
      <c r="R157" s="69">
        <f t="shared" ca="1" si="98"/>
        <v>4.9260000000000002</v>
      </c>
      <c r="S157" s="69">
        <f t="shared" si="71"/>
        <v>0</v>
      </c>
      <c r="T157" s="7"/>
      <c r="U157" s="5">
        <f t="shared" si="72"/>
        <v>30</v>
      </c>
      <c r="V157" s="44">
        <f t="shared" si="73"/>
        <v>41426</v>
      </c>
      <c r="W157" s="5">
        <f t="shared" ca="1" si="74"/>
        <v>4496</v>
      </c>
      <c r="X157" s="54">
        <f ca="1">VLOOKUP($A157,[1]!Table,MATCH(X$4,[1]!Curves,0))</f>
        <v>6.1733688666835998E-2</v>
      </c>
      <c r="Y157" s="46">
        <f t="shared" ca="1" si="75"/>
        <v>0.47311763035374033</v>
      </c>
      <c r="Z157" s="5">
        <f t="shared" si="76"/>
        <v>0</v>
      </c>
      <c r="AA157" s="5">
        <f t="shared" si="77"/>
        <v>0</v>
      </c>
      <c r="AC157" s="39">
        <f t="shared" ca="1" si="78"/>
        <v>0</v>
      </c>
      <c r="AD157" s="39">
        <f t="shared" ca="1" si="79"/>
        <v>0</v>
      </c>
      <c r="AE157" s="39">
        <f t="shared" ca="1" si="80"/>
        <v>0</v>
      </c>
      <c r="AF157" s="39">
        <f t="shared" ca="1" si="81"/>
        <v>0</v>
      </c>
      <c r="AG157" s="39">
        <f t="shared" ca="1" si="82"/>
        <v>0</v>
      </c>
      <c r="AH157" s="39">
        <f t="shared" ca="1" si="83"/>
        <v>0</v>
      </c>
      <c r="AI157" s="39">
        <f t="shared" ca="1" si="84"/>
        <v>0</v>
      </c>
      <c r="AJ157" s="39">
        <f t="shared" ca="1" si="85"/>
        <v>0</v>
      </c>
      <c r="AK157" s="39">
        <f t="shared" ca="1" si="86"/>
        <v>0</v>
      </c>
      <c r="AL157" s="43"/>
      <c r="AM157" s="39">
        <f t="shared" ca="1" si="91"/>
        <v>0</v>
      </c>
      <c r="AN157" s="39">
        <f t="shared" ca="1" si="92"/>
        <v>0</v>
      </c>
      <c r="AO157" s="39">
        <f t="shared" ca="1" si="93"/>
        <v>0</v>
      </c>
      <c r="AP157" s="40">
        <f t="shared" ca="1" si="87"/>
        <v>0</v>
      </c>
      <c r="AR157" s="39">
        <f t="shared" ca="1" si="94"/>
        <v>0</v>
      </c>
      <c r="AS157" s="39">
        <f t="shared" ca="1" si="95"/>
        <v>0</v>
      </c>
      <c r="AT157" s="39">
        <f t="shared" ca="1" si="96"/>
        <v>0</v>
      </c>
      <c r="AU157" s="40">
        <f t="shared" ca="1" si="88"/>
        <v>0</v>
      </c>
      <c r="AV157" s="40"/>
      <c r="AW157" s="51">
        <f t="shared" ca="1" si="89"/>
        <v>0</v>
      </c>
      <c r="AY157" s="67"/>
    </row>
    <row r="158" spans="1:51">
      <c r="A158" s="88">
        <f t="shared" si="90"/>
        <v>41456</v>
      </c>
      <c r="B158" s="139">
        <f>Inputs!C153</f>
        <v>0</v>
      </c>
      <c r="C158" s="66"/>
      <c r="D158" s="82">
        <f t="shared" si="68"/>
        <v>0</v>
      </c>
      <c r="E158" s="35">
        <f t="shared" si="69"/>
        <v>0</v>
      </c>
      <c r="F158" s="35">
        <f t="shared" ca="1" si="70"/>
        <v>0</v>
      </c>
      <c r="G158" s="83">
        <f ca="1">VLOOKUP($A158,[1]!Table,MATCH(G$4,[1]!Curves,0))</f>
        <v>4.9240000000000004</v>
      </c>
      <c r="H158" s="142">
        <f ca="1">Inputs!G153</f>
        <v>4.9240000000000004</v>
      </c>
      <c r="I158" s="140">
        <f>Inputs!D153</f>
        <v>0</v>
      </c>
      <c r="J158" s="83">
        <f ca="1">VLOOKUP($A158,[1]!Table,MATCH(J$4,[1]!Curves,0))</f>
        <v>1.3000000000000001E-2</v>
      </c>
      <c r="K158" s="142">
        <f ca="1">Inputs!H153</f>
        <v>1.3000000000000001E-2</v>
      </c>
      <c r="L158" s="141">
        <f>Inputs!E153</f>
        <v>0</v>
      </c>
      <c r="M158" s="83">
        <f ca="1">VLOOKUP($A158,[1]!Table,MATCH(M$4,[1]!Curves,0))</f>
        <v>0.01</v>
      </c>
      <c r="N158" s="142">
        <f ca="1">Inputs!I153</f>
        <v>0.01</v>
      </c>
      <c r="O158" s="141">
        <f>Inputs!F153</f>
        <v>0</v>
      </c>
      <c r="P158" s="7"/>
      <c r="Q158" s="69">
        <f t="shared" ca="1" si="97"/>
        <v>4.9470000000000001</v>
      </c>
      <c r="R158" s="69">
        <f t="shared" ca="1" si="98"/>
        <v>4.9470000000000001</v>
      </c>
      <c r="S158" s="69">
        <f t="shared" si="71"/>
        <v>0</v>
      </c>
      <c r="T158" s="7"/>
      <c r="U158" s="5">
        <f t="shared" si="72"/>
        <v>31</v>
      </c>
      <c r="V158" s="44">
        <f t="shared" si="73"/>
        <v>41456</v>
      </c>
      <c r="W158" s="5">
        <f t="shared" ca="1" si="74"/>
        <v>4526</v>
      </c>
      <c r="X158" s="54">
        <f ca="1">VLOOKUP($A158,[1]!Table,MATCH(X$4,[1]!Curves,0))</f>
        <v>6.1761546258077005E-2</v>
      </c>
      <c r="Y158" s="46">
        <f t="shared" ca="1" si="75"/>
        <v>0.47060323056192804</v>
      </c>
      <c r="Z158" s="5">
        <f t="shared" si="76"/>
        <v>0</v>
      </c>
      <c r="AA158" s="5">
        <f t="shared" si="77"/>
        <v>0</v>
      </c>
      <c r="AC158" s="39">
        <f t="shared" ca="1" si="78"/>
        <v>0</v>
      </c>
      <c r="AD158" s="39">
        <f t="shared" ca="1" si="79"/>
        <v>0</v>
      </c>
      <c r="AE158" s="39">
        <f t="shared" ca="1" si="80"/>
        <v>0</v>
      </c>
      <c r="AF158" s="39">
        <f t="shared" ca="1" si="81"/>
        <v>0</v>
      </c>
      <c r="AG158" s="39">
        <f t="shared" ca="1" si="82"/>
        <v>0</v>
      </c>
      <c r="AH158" s="39">
        <f t="shared" ca="1" si="83"/>
        <v>0</v>
      </c>
      <c r="AI158" s="39">
        <f t="shared" ca="1" si="84"/>
        <v>0</v>
      </c>
      <c r="AJ158" s="39">
        <f t="shared" ca="1" si="85"/>
        <v>0</v>
      </c>
      <c r="AK158" s="39">
        <f t="shared" ca="1" si="86"/>
        <v>0</v>
      </c>
      <c r="AL158" s="43"/>
      <c r="AM158" s="39">
        <f t="shared" ca="1" si="91"/>
        <v>0</v>
      </c>
      <c r="AN158" s="39">
        <f t="shared" ca="1" si="92"/>
        <v>0</v>
      </c>
      <c r="AO158" s="39">
        <f t="shared" ca="1" si="93"/>
        <v>0</v>
      </c>
      <c r="AP158" s="40">
        <f t="shared" ca="1" si="87"/>
        <v>0</v>
      </c>
      <c r="AR158" s="39">
        <f t="shared" ca="1" si="94"/>
        <v>0</v>
      </c>
      <c r="AS158" s="39">
        <f t="shared" ca="1" si="95"/>
        <v>0</v>
      </c>
      <c r="AT158" s="39">
        <f t="shared" ca="1" si="96"/>
        <v>0</v>
      </c>
      <c r="AU158" s="40">
        <f t="shared" ca="1" si="88"/>
        <v>0</v>
      </c>
      <c r="AV158" s="40"/>
      <c r="AW158" s="51">
        <f t="shared" ca="1" si="89"/>
        <v>0</v>
      </c>
      <c r="AY158" s="67"/>
    </row>
    <row r="159" spans="1:51">
      <c r="A159" s="88">
        <f t="shared" si="90"/>
        <v>41487</v>
      </c>
      <c r="B159" s="139">
        <f>Inputs!C154</f>
        <v>0</v>
      </c>
      <c r="C159" s="66"/>
      <c r="D159" s="82">
        <f t="shared" si="68"/>
        <v>0</v>
      </c>
      <c r="E159" s="35">
        <f t="shared" si="69"/>
        <v>0</v>
      </c>
      <c r="F159" s="35">
        <f t="shared" ca="1" si="70"/>
        <v>0</v>
      </c>
      <c r="G159" s="83">
        <f ca="1">VLOOKUP($A159,[1]!Table,MATCH(G$4,[1]!Curves,0))</f>
        <v>4.9480000000000004</v>
      </c>
      <c r="H159" s="142">
        <f ca="1">Inputs!G154</f>
        <v>4.9480000000000004</v>
      </c>
      <c r="I159" s="140">
        <f>Inputs!D154</f>
        <v>0</v>
      </c>
      <c r="J159" s="83">
        <f ca="1">VLOOKUP($A159,[1]!Table,MATCH(J$4,[1]!Curves,0))</f>
        <v>1.3000000000000001E-2</v>
      </c>
      <c r="K159" s="142">
        <f ca="1">Inputs!H154</f>
        <v>1.3000000000000001E-2</v>
      </c>
      <c r="L159" s="141">
        <f>Inputs!E154</f>
        <v>0</v>
      </c>
      <c r="M159" s="83">
        <f ca="1">VLOOKUP($A159,[1]!Table,MATCH(M$4,[1]!Curves,0))</f>
        <v>0.01</v>
      </c>
      <c r="N159" s="142">
        <f ca="1">Inputs!I154</f>
        <v>0.01</v>
      </c>
      <c r="O159" s="141">
        <f>Inputs!F154</f>
        <v>0</v>
      </c>
      <c r="P159" s="7"/>
      <c r="Q159" s="69">
        <f t="shared" ca="1" si="97"/>
        <v>4.9710000000000001</v>
      </c>
      <c r="R159" s="69">
        <f t="shared" ca="1" si="98"/>
        <v>4.9710000000000001</v>
      </c>
      <c r="S159" s="69">
        <f t="shared" si="71"/>
        <v>0</v>
      </c>
      <c r="T159" s="7"/>
      <c r="U159" s="5">
        <f t="shared" si="72"/>
        <v>31</v>
      </c>
      <c r="V159" s="44">
        <f t="shared" si="73"/>
        <v>41487</v>
      </c>
      <c r="W159" s="5">
        <f t="shared" ca="1" si="74"/>
        <v>4557</v>
      </c>
      <c r="X159" s="54">
        <f ca="1">VLOOKUP($A159,[1]!Table,MATCH(X$4,[1]!Curves,0))</f>
        <v>6.1790332435964004E-2</v>
      </c>
      <c r="Y159" s="46">
        <f t="shared" ca="1" si="75"/>
        <v>0.46801687464988212</v>
      </c>
      <c r="Z159" s="5">
        <f t="shared" si="76"/>
        <v>0</v>
      </c>
      <c r="AA159" s="5">
        <f t="shared" si="77"/>
        <v>0</v>
      </c>
      <c r="AC159" s="39">
        <f t="shared" ca="1" si="78"/>
        <v>0</v>
      </c>
      <c r="AD159" s="39">
        <f t="shared" ca="1" si="79"/>
        <v>0</v>
      </c>
      <c r="AE159" s="39">
        <f t="shared" ca="1" si="80"/>
        <v>0</v>
      </c>
      <c r="AF159" s="39">
        <f t="shared" ca="1" si="81"/>
        <v>0</v>
      </c>
      <c r="AG159" s="39">
        <f t="shared" ca="1" si="82"/>
        <v>0</v>
      </c>
      <c r="AH159" s="39">
        <f t="shared" ca="1" si="83"/>
        <v>0</v>
      </c>
      <c r="AI159" s="39">
        <f t="shared" ca="1" si="84"/>
        <v>0</v>
      </c>
      <c r="AJ159" s="39">
        <f t="shared" ca="1" si="85"/>
        <v>0</v>
      </c>
      <c r="AK159" s="39">
        <f t="shared" ca="1" si="86"/>
        <v>0</v>
      </c>
      <c r="AL159" s="43"/>
      <c r="AM159" s="39">
        <f t="shared" ca="1" si="91"/>
        <v>0</v>
      </c>
      <c r="AN159" s="39">
        <f t="shared" ca="1" si="92"/>
        <v>0</v>
      </c>
      <c r="AO159" s="39">
        <f t="shared" ca="1" si="93"/>
        <v>0</v>
      </c>
      <c r="AP159" s="40">
        <f t="shared" ca="1" si="87"/>
        <v>0</v>
      </c>
      <c r="AR159" s="39">
        <f t="shared" ca="1" si="94"/>
        <v>0</v>
      </c>
      <c r="AS159" s="39">
        <f t="shared" ca="1" si="95"/>
        <v>0</v>
      </c>
      <c r="AT159" s="39">
        <f t="shared" ca="1" si="96"/>
        <v>0</v>
      </c>
      <c r="AU159" s="40">
        <f t="shared" ca="1" si="88"/>
        <v>0</v>
      </c>
      <c r="AV159" s="40"/>
      <c r="AW159" s="51">
        <f t="shared" ca="1" si="89"/>
        <v>0</v>
      </c>
      <c r="AY159" s="67"/>
    </row>
    <row r="160" spans="1:51">
      <c r="A160" s="88">
        <f t="shared" si="90"/>
        <v>41518</v>
      </c>
      <c r="B160" s="139">
        <f>Inputs!C155</f>
        <v>0</v>
      </c>
      <c r="C160" s="66"/>
      <c r="D160" s="82">
        <f t="shared" si="68"/>
        <v>0</v>
      </c>
      <c r="E160" s="35">
        <f t="shared" si="69"/>
        <v>0</v>
      </c>
      <c r="F160" s="35">
        <f t="shared" ca="1" si="70"/>
        <v>0</v>
      </c>
      <c r="G160" s="83">
        <f ca="1">VLOOKUP($A160,[1]!Table,MATCH(G$4,[1]!Curves,0))</f>
        <v>4.9580000000000002</v>
      </c>
      <c r="H160" s="142">
        <f ca="1">Inputs!G155</f>
        <v>4.9580000000000002</v>
      </c>
      <c r="I160" s="140">
        <f>Inputs!D155</f>
        <v>0</v>
      </c>
      <c r="J160" s="83">
        <f ca="1">VLOOKUP($A160,[1]!Table,MATCH(J$4,[1]!Curves,0))</f>
        <v>1.3000000000000001E-2</v>
      </c>
      <c r="K160" s="142">
        <f ca="1">Inputs!H155</f>
        <v>1.3000000000000001E-2</v>
      </c>
      <c r="L160" s="141">
        <f>Inputs!E155</f>
        <v>0</v>
      </c>
      <c r="M160" s="83">
        <f ca="1">VLOOKUP($A160,[1]!Table,MATCH(M$4,[1]!Curves,0))</f>
        <v>0.01</v>
      </c>
      <c r="N160" s="142">
        <f ca="1">Inputs!I155</f>
        <v>0.01</v>
      </c>
      <c r="O160" s="141">
        <f>Inputs!F155</f>
        <v>0</v>
      </c>
      <c r="P160" s="7"/>
      <c r="Q160" s="69">
        <f t="shared" ca="1" si="97"/>
        <v>4.9809999999999999</v>
      </c>
      <c r="R160" s="69">
        <f t="shared" ca="1" si="98"/>
        <v>4.9809999999999999</v>
      </c>
      <c r="S160" s="69">
        <f t="shared" si="71"/>
        <v>0</v>
      </c>
      <c r="T160" s="7"/>
      <c r="U160" s="5">
        <f t="shared" si="72"/>
        <v>30</v>
      </c>
      <c r="V160" s="44">
        <f t="shared" si="73"/>
        <v>41518</v>
      </c>
      <c r="W160" s="5">
        <f t="shared" ca="1" si="74"/>
        <v>4588</v>
      </c>
      <c r="X160" s="54">
        <f ca="1">VLOOKUP($A160,[1]!Table,MATCH(X$4,[1]!Curves,0))</f>
        <v>6.1819118614126999E-2</v>
      </c>
      <c r="Y160" s="46">
        <f t="shared" ca="1" si="75"/>
        <v>0.46544252901035088</v>
      </c>
      <c r="Z160" s="5">
        <f t="shared" si="76"/>
        <v>0</v>
      </c>
      <c r="AA160" s="5">
        <f t="shared" si="77"/>
        <v>0</v>
      </c>
      <c r="AC160" s="39">
        <f t="shared" ca="1" si="78"/>
        <v>0</v>
      </c>
      <c r="AD160" s="39">
        <f t="shared" ca="1" si="79"/>
        <v>0</v>
      </c>
      <c r="AE160" s="39">
        <f t="shared" ca="1" si="80"/>
        <v>0</v>
      </c>
      <c r="AF160" s="39">
        <f t="shared" ca="1" si="81"/>
        <v>0</v>
      </c>
      <c r="AG160" s="39">
        <f t="shared" ca="1" si="82"/>
        <v>0</v>
      </c>
      <c r="AH160" s="39">
        <f t="shared" ca="1" si="83"/>
        <v>0</v>
      </c>
      <c r="AI160" s="39">
        <f t="shared" ca="1" si="84"/>
        <v>0</v>
      </c>
      <c r="AJ160" s="39">
        <f t="shared" ca="1" si="85"/>
        <v>0</v>
      </c>
      <c r="AK160" s="39">
        <f t="shared" ca="1" si="86"/>
        <v>0</v>
      </c>
      <c r="AL160" s="43"/>
      <c r="AM160" s="39">
        <f t="shared" ca="1" si="91"/>
        <v>0</v>
      </c>
      <c r="AN160" s="39">
        <f t="shared" ca="1" si="92"/>
        <v>0</v>
      </c>
      <c r="AO160" s="39">
        <f t="shared" ca="1" si="93"/>
        <v>0</v>
      </c>
      <c r="AP160" s="40">
        <f t="shared" ca="1" si="87"/>
        <v>0</v>
      </c>
      <c r="AR160" s="39">
        <f t="shared" ca="1" si="94"/>
        <v>0</v>
      </c>
      <c r="AS160" s="39">
        <f t="shared" ca="1" si="95"/>
        <v>0</v>
      </c>
      <c r="AT160" s="39">
        <f t="shared" ca="1" si="96"/>
        <v>0</v>
      </c>
      <c r="AU160" s="40">
        <f t="shared" ca="1" si="88"/>
        <v>0</v>
      </c>
      <c r="AV160" s="40"/>
      <c r="AW160" s="51">
        <f t="shared" ca="1" si="89"/>
        <v>0</v>
      </c>
      <c r="AY160" s="67"/>
    </row>
    <row r="161" spans="1:51">
      <c r="A161" s="88">
        <f t="shared" si="90"/>
        <v>41548</v>
      </c>
      <c r="B161" s="139">
        <f>Inputs!C156</f>
        <v>0</v>
      </c>
      <c r="C161" s="66"/>
      <c r="D161" s="82">
        <f t="shared" si="68"/>
        <v>0</v>
      </c>
      <c r="E161" s="35">
        <f t="shared" si="69"/>
        <v>0</v>
      </c>
      <c r="F161" s="35">
        <f t="shared" ca="1" si="70"/>
        <v>0</v>
      </c>
      <c r="G161" s="83">
        <f ca="1">VLOOKUP($A161,[1]!Table,MATCH(G$4,[1]!Curves,0))</f>
        <v>4.9880000000000004</v>
      </c>
      <c r="H161" s="142">
        <f ca="1">Inputs!G156</f>
        <v>4.9880000000000004</v>
      </c>
      <c r="I161" s="140">
        <f>Inputs!D156</f>
        <v>0</v>
      </c>
      <c r="J161" s="83">
        <f ca="1">VLOOKUP($A161,[1]!Table,MATCH(J$4,[1]!Curves,0))</f>
        <v>1.3000000000000001E-2</v>
      </c>
      <c r="K161" s="142">
        <f ca="1">Inputs!H156</f>
        <v>1.3000000000000001E-2</v>
      </c>
      <c r="L161" s="141">
        <f>Inputs!E156</f>
        <v>0</v>
      </c>
      <c r="M161" s="83">
        <f ca="1">VLOOKUP($A161,[1]!Table,MATCH(M$4,[1]!Curves,0))</f>
        <v>0.01</v>
      </c>
      <c r="N161" s="142">
        <f ca="1">Inputs!I156</f>
        <v>0.01</v>
      </c>
      <c r="O161" s="141">
        <f>Inputs!F156</f>
        <v>0</v>
      </c>
      <c r="P161" s="7"/>
      <c r="Q161" s="69">
        <f t="shared" ca="1" si="97"/>
        <v>5.0110000000000001</v>
      </c>
      <c r="R161" s="69">
        <f t="shared" ca="1" si="98"/>
        <v>5.0110000000000001</v>
      </c>
      <c r="S161" s="69">
        <f t="shared" si="71"/>
        <v>0</v>
      </c>
      <c r="T161" s="7"/>
      <c r="U161" s="5">
        <f t="shared" si="72"/>
        <v>31</v>
      </c>
      <c r="V161" s="44">
        <f t="shared" si="73"/>
        <v>41548</v>
      </c>
      <c r="W161" s="5">
        <f t="shared" ca="1" si="74"/>
        <v>4618</v>
      </c>
      <c r="X161" s="54">
        <f ca="1">VLOOKUP($A161,[1]!Table,MATCH(X$4,[1]!Curves,0))</f>
        <v>6.1846976206157998E-2</v>
      </c>
      <c r="Y161" s="46">
        <f t="shared" ca="1" si="75"/>
        <v>0.46296262287561607</v>
      </c>
      <c r="Z161" s="5">
        <f t="shared" si="76"/>
        <v>0</v>
      </c>
      <c r="AA161" s="5">
        <f t="shared" si="77"/>
        <v>0</v>
      </c>
      <c r="AC161" s="39">
        <f t="shared" ca="1" si="78"/>
        <v>0</v>
      </c>
      <c r="AD161" s="39">
        <f t="shared" ca="1" si="79"/>
        <v>0</v>
      </c>
      <c r="AE161" s="39">
        <f t="shared" ca="1" si="80"/>
        <v>0</v>
      </c>
      <c r="AF161" s="39">
        <f t="shared" ca="1" si="81"/>
        <v>0</v>
      </c>
      <c r="AG161" s="39">
        <f t="shared" ca="1" si="82"/>
        <v>0</v>
      </c>
      <c r="AH161" s="39">
        <f t="shared" ca="1" si="83"/>
        <v>0</v>
      </c>
      <c r="AI161" s="39">
        <f t="shared" ca="1" si="84"/>
        <v>0</v>
      </c>
      <c r="AJ161" s="39">
        <f t="shared" ca="1" si="85"/>
        <v>0</v>
      </c>
      <c r="AK161" s="39">
        <f t="shared" ca="1" si="86"/>
        <v>0</v>
      </c>
      <c r="AL161" s="43"/>
      <c r="AM161" s="39">
        <f t="shared" ca="1" si="91"/>
        <v>0</v>
      </c>
      <c r="AN161" s="39">
        <f t="shared" ca="1" si="92"/>
        <v>0</v>
      </c>
      <c r="AO161" s="39">
        <f t="shared" ca="1" si="93"/>
        <v>0</v>
      </c>
      <c r="AP161" s="40">
        <f t="shared" ca="1" si="87"/>
        <v>0</v>
      </c>
      <c r="AR161" s="39">
        <f t="shared" ca="1" si="94"/>
        <v>0</v>
      </c>
      <c r="AS161" s="39">
        <f t="shared" ca="1" si="95"/>
        <v>0</v>
      </c>
      <c r="AT161" s="39">
        <f t="shared" ca="1" si="96"/>
        <v>0</v>
      </c>
      <c r="AU161" s="40">
        <f t="shared" ca="1" si="88"/>
        <v>0</v>
      </c>
      <c r="AV161" s="40"/>
      <c r="AW161" s="51">
        <f t="shared" ca="1" si="89"/>
        <v>0</v>
      </c>
      <c r="AY161" s="67"/>
    </row>
    <row r="162" spans="1:51">
      <c r="A162" s="88">
        <f t="shared" si="90"/>
        <v>41579</v>
      </c>
      <c r="B162" s="139">
        <f>Inputs!C157</f>
        <v>0</v>
      </c>
      <c r="C162" s="66"/>
      <c r="D162" s="82">
        <f t="shared" si="68"/>
        <v>0</v>
      </c>
      <c r="E162" s="35">
        <f t="shared" si="69"/>
        <v>0</v>
      </c>
      <c r="F162" s="35">
        <f t="shared" ca="1" si="70"/>
        <v>0</v>
      </c>
      <c r="G162" s="83">
        <f ca="1">VLOOKUP($A162,[1]!Table,MATCH(G$4,[1]!Curves,0))</f>
        <v>5.1280000000000001</v>
      </c>
      <c r="H162" s="142">
        <f ca="1">Inputs!G157</f>
        <v>5.1280000000000001</v>
      </c>
      <c r="I162" s="140">
        <f>Inputs!D157</f>
        <v>0</v>
      </c>
      <c r="J162" s="83">
        <f ca="1">VLOOKUP($A162,[1]!Table,MATCH(J$4,[1]!Curves,0))</f>
        <v>2.35E-2</v>
      </c>
      <c r="K162" s="142">
        <f ca="1">Inputs!H157</f>
        <v>2.35E-2</v>
      </c>
      <c r="L162" s="141">
        <f>Inputs!E157</f>
        <v>0</v>
      </c>
      <c r="M162" s="83">
        <f ca="1">VLOOKUP($A162,[1]!Table,MATCH(M$4,[1]!Curves,0))</f>
        <v>1.4999999999999999E-2</v>
      </c>
      <c r="N162" s="142">
        <f ca="1">Inputs!I157</f>
        <v>1.4999999999999999E-2</v>
      </c>
      <c r="O162" s="141">
        <f>Inputs!F157</f>
        <v>0</v>
      </c>
      <c r="P162" s="7"/>
      <c r="Q162" s="69">
        <f t="shared" ca="1" si="97"/>
        <v>5.1665000000000001</v>
      </c>
      <c r="R162" s="69">
        <f t="shared" ca="1" si="98"/>
        <v>5.1665000000000001</v>
      </c>
      <c r="S162" s="69">
        <f t="shared" si="71"/>
        <v>0</v>
      </c>
      <c r="T162" s="7"/>
      <c r="U162" s="5">
        <f t="shared" si="72"/>
        <v>30</v>
      </c>
      <c r="V162" s="44">
        <f t="shared" si="73"/>
        <v>41579</v>
      </c>
      <c r="W162" s="5">
        <f t="shared" ca="1" si="74"/>
        <v>4649</v>
      </c>
      <c r="X162" s="54">
        <f ca="1">VLOOKUP($A162,[1]!Table,MATCH(X$4,[1]!Curves,0))</f>
        <v>6.1875762384862004E-2</v>
      </c>
      <c r="Y162" s="46">
        <f t="shared" ca="1" si="75"/>
        <v>0.46041178863567495</v>
      </c>
      <c r="Z162" s="5">
        <f t="shared" si="76"/>
        <v>0</v>
      </c>
      <c r="AA162" s="5">
        <f t="shared" si="77"/>
        <v>0</v>
      </c>
      <c r="AC162" s="39">
        <f t="shared" ca="1" si="78"/>
        <v>0</v>
      </c>
      <c r="AD162" s="39">
        <f t="shared" ca="1" si="79"/>
        <v>0</v>
      </c>
      <c r="AE162" s="39">
        <f t="shared" ca="1" si="80"/>
        <v>0</v>
      </c>
      <c r="AF162" s="39">
        <f t="shared" ca="1" si="81"/>
        <v>0</v>
      </c>
      <c r="AG162" s="39">
        <f t="shared" ca="1" si="82"/>
        <v>0</v>
      </c>
      <c r="AH162" s="39">
        <f t="shared" ca="1" si="83"/>
        <v>0</v>
      </c>
      <c r="AI162" s="39">
        <f t="shared" ca="1" si="84"/>
        <v>0</v>
      </c>
      <c r="AJ162" s="39">
        <f t="shared" ca="1" si="85"/>
        <v>0</v>
      </c>
      <c r="AK162" s="39">
        <f t="shared" ca="1" si="86"/>
        <v>0</v>
      </c>
      <c r="AL162" s="43"/>
      <c r="AM162" s="39">
        <f t="shared" ca="1" si="91"/>
        <v>0</v>
      </c>
      <c r="AN162" s="39">
        <f t="shared" ca="1" si="92"/>
        <v>0</v>
      </c>
      <c r="AO162" s="39">
        <f t="shared" ca="1" si="93"/>
        <v>0</v>
      </c>
      <c r="AP162" s="40">
        <f t="shared" ca="1" si="87"/>
        <v>0</v>
      </c>
      <c r="AR162" s="39">
        <f t="shared" ca="1" si="94"/>
        <v>0</v>
      </c>
      <c r="AS162" s="39">
        <f t="shared" ca="1" si="95"/>
        <v>0</v>
      </c>
      <c r="AT162" s="39">
        <f t="shared" ca="1" si="96"/>
        <v>0</v>
      </c>
      <c r="AU162" s="40">
        <f t="shared" ca="1" si="88"/>
        <v>0</v>
      </c>
      <c r="AV162" s="40"/>
      <c r="AW162" s="51">
        <f t="shared" ca="1" si="89"/>
        <v>0</v>
      </c>
      <c r="AY162" s="67"/>
    </row>
    <row r="163" spans="1:51">
      <c r="A163" s="88">
        <f t="shared" si="90"/>
        <v>41609</v>
      </c>
      <c r="B163" s="139">
        <f>Inputs!C158</f>
        <v>0</v>
      </c>
      <c r="C163" s="66"/>
      <c r="D163" s="82">
        <f t="shared" si="68"/>
        <v>0</v>
      </c>
      <c r="E163" s="35">
        <f t="shared" si="69"/>
        <v>0</v>
      </c>
      <c r="F163" s="35">
        <f t="shared" ca="1" si="70"/>
        <v>0</v>
      </c>
      <c r="G163" s="83">
        <f ca="1">VLOOKUP($A163,[1]!Table,MATCH(G$4,[1]!Curves,0))</f>
        <v>5.2680000000000007</v>
      </c>
      <c r="H163" s="142">
        <f ca="1">Inputs!G158</f>
        <v>5.2680000000000007</v>
      </c>
      <c r="I163" s="140">
        <f>Inputs!D158</f>
        <v>0</v>
      </c>
      <c r="J163" s="83">
        <f ca="1">VLOOKUP($A163,[1]!Table,MATCH(J$4,[1]!Curves,0))</f>
        <v>2.35E-2</v>
      </c>
      <c r="K163" s="142">
        <f ca="1">Inputs!H158</f>
        <v>2.35E-2</v>
      </c>
      <c r="L163" s="141">
        <f>Inputs!E158</f>
        <v>0</v>
      </c>
      <c r="M163" s="83">
        <f ca="1">VLOOKUP($A163,[1]!Table,MATCH(M$4,[1]!Curves,0))</f>
        <v>1.4999999999999999E-2</v>
      </c>
      <c r="N163" s="142">
        <f ca="1">Inputs!I158</f>
        <v>1.4999999999999999E-2</v>
      </c>
      <c r="O163" s="141">
        <f>Inputs!F158</f>
        <v>0</v>
      </c>
      <c r="P163" s="7"/>
      <c r="Q163" s="69">
        <f t="shared" ca="1" si="97"/>
        <v>5.3065000000000007</v>
      </c>
      <c r="R163" s="69">
        <f t="shared" ca="1" si="98"/>
        <v>5.3065000000000007</v>
      </c>
      <c r="S163" s="69">
        <f t="shared" si="71"/>
        <v>0</v>
      </c>
      <c r="T163" s="7"/>
      <c r="U163" s="5">
        <f t="shared" si="72"/>
        <v>31</v>
      </c>
      <c r="V163" s="44">
        <f t="shared" si="73"/>
        <v>41609</v>
      </c>
      <c r="W163" s="5">
        <f t="shared" ca="1" si="74"/>
        <v>4679</v>
      </c>
      <c r="X163" s="54">
        <f ca="1">VLOOKUP($A163,[1]!Table,MATCH(X$4,[1]!Curves,0))</f>
        <v>6.1903619977417002E-2</v>
      </c>
      <c r="Y163" s="46">
        <f t="shared" ca="1" si="75"/>
        <v>0.45795455749576985</v>
      </c>
      <c r="Z163" s="5">
        <f t="shared" si="76"/>
        <v>0</v>
      </c>
      <c r="AA163" s="5">
        <f t="shared" si="77"/>
        <v>0</v>
      </c>
      <c r="AC163" s="39">
        <f t="shared" ca="1" si="78"/>
        <v>0</v>
      </c>
      <c r="AD163" s="39">
        <f t="shared" ca="1" si="79"/>
        <v>0</v>
      </c>
      <c r="AE163" s="39">
        <f t="shared" ca="1" si="80"/>
        <v>0</v>
      </c>
      <c r="AF163" s="39">
        <f t="shared" ca="1" si="81"/>
        <v>0</v>
      </c>
      <c r="AG163" s="39">
        <f t="shared" ca="1" si="82"/>
        <v>0</v>
      </c>
      <c r="AH163" s="39">
        <f t="shared" ca="1" si="83"/>
        <v>0</v>
      </c>
      <c r="AI163" s="39">
        <f t="shared" ca="1" si="84"/>
        <v>0</v>
      </c>
      <c r="AJ163" s="39">
        <f t="shared" ca="1" si="85"/>
        <v>0</v>
      </c>
      <c r="AK163" s="39">
        <f t="shared" ca="1" si="86"/>
        <v>0</v>
      </c>
      <c r="AL163" s="43"/>
      <c r="AM163" s="39">
        <f t="shared" ca="1" si="91"/>
        <v>0</v>
      </c>
      <c r="AN163" s="39">
        <f t="shared" ca="1" si="92"/>
        <v>0</v>
      </c>
      <c r="AO163" s="39">
        <f t="shared" ca="1" si="93"/>
        <v>0</v>
      </c>
      <c r="AP163" s="40">
        <f t="shared" ca="1" si="87"/>
        <v>0</v>
      </c>
      <c r="AR163" s="39">
        <f t="shared" ca="1" si="94"/>
        <v>0</v>
      </c>
      <c r="AS163" s="39">
        <f t="shared" ca="1" si="95"/>
        <v>0</v>
      </c>
      <c r="AT163" s="39">
        <f t="shared" ca="1" si="96"/>
        <v>0</v>
      </c>
      <c r="AU163" s="40">
        <f t="shared" ca="1" si="88"/>
        <v>0</v>
      </c>
      <c r="AV163" s="40"/>
      <c r="AW163" s="51">
        <f t="shared" ca="1" si="89"/>
        <v>0</v>
      </c>
      <c r="AY163" s="67"/>
    </row>
    <row r="164" spans="1:51">
      <c r="A164" s="88">
        <f t="shared" si="90"/>
        <v>41640</v>
      </c>
      <c r="B164" s="139">
        <f>Inputs!C159</f>
        <v>0</v>
      </c>
      <c r="C164" s="66"/>
      <c r="D164" s="82">
        <f t="shared" si="68"/>
        <v>0</v>
      </c>
      <c r="E164" s="35">
        <f t="shared" si="69"/>
        <v>0</v>
      </c>
      <c r="F164" s="35">
        <f t="shared" ca="1" si="70"/>
        <v>0</v>
      </c>
      <c r="G164" s="83">
        <f ca="1">VLOOKUP($A164,[1]!Table,MATCH(G$4,[1]!Curves,0))</f>
        <v>5.3530000000000006</v>
      </c>
      <c r="H164" s="142">
        <f ca="1">Inputs!G159</f>
        <v>5.3530000000000006</v>
      </c>
      <c r="I164" s="140">
        <f>Inputs!D159</f>
        <v>0</v>
      </c>
      <c r="J164" s="83">
        <f ca="1">VLOOKUP($A164,[1]!Table,MATCH(J$4,[1]!Curves,0))</f>
        <v>2.35E-2</v>
      </c>
      <c r="K164" s="142">
        <f ca="1">Inputs!H159</f>
        <v>2.35E-2</v>
      </c>
      <c r="L164" s="141">
        <f>Inputs!E159</f>
        <v>0</v>
      </c>
      <c r="M164" s="83">
        <f ca="1">VLOOKUP($A164,[1]!Table,MATCH(M$4,[1]!Curves,0))</f>
        <v>1.4999999999999999E-2</v>
      </c>
      <c r="N164" s="142">
        <f ca="1">Inputs!I159</f>
        <v>1.4999999999999999E-2</v>
      </c>
      <c r="O164" s="141">
        <f>Inputs!F159</f>
        <v>0</v>
      </c>
      <c r="P164" s="7"/>
      <c r="Q164" s="69">
        <f t="shared" ca="1" si="97"/>
        <v>5.3915000000000006</v>
      </c>
      <c r="R164" s="69">
        <f t="shared" ca="1" si="98"/>
        <v>5.3915000000000006</v>
      </c>
      <c r="S164" s="69">
        <f t="shared" si="71"/>
        <v>0</v>
      </c>
      <c r="T164" s="7"/>
      <c r="U164" s="5">
        <f t="shared" si="72"/>
        <v>31</v>
      </c>
      <c r="V164" s="44">
        <f t="shared" si="73"/>
        <v>41640</v>
      </c>
      <c r="W164" s="5">
        <f t="shared" ca="1" si="74"/>
        <v>4710</v>
      </c>
      <c r="X164" s="54">
        <f ca="1">VLOOKUP($A164,[1]!Table,MATCH(X$4,[1]!Curves,0))</f>
        <v>6.1932406156661998E-2</v>
      </c>
      <c r="Y164" s="46">
        <f t="shared" ca="1" si="75"/>
        <v>0.45542707362689272</v>
      </c>
      <c r="Z164" s="5">
        <f t="shared" si="76"/>
        <v>0</v>
      </c>
      <c r="AA164" s="5">
        <f t="shared" si="77"/>
        <v>0</v>
      </c>
      <c r="AC164" s="39">
        <f t="shared" ca="1" si="78"/>
        <v>0</v>
      </c>
      <c r="AD164" s="39">
        <f t="shared" ca="1" si="79"/>
        <v>0</v>
      </c>
      <c r="AE164" s="39">
        <f t="shared" ca="1" si="80"/>
        <v>0</v>
      </c>
      <c r="AF164" s="39">
        <f t="shared" ca="1" si="81"/>
        <v>0</v>
      </c>
      <c r="AG164" s="39">
        <f t="shared" ca="1" si="82"/>
        <v>0</v>
      </c>
      <c r="AH164" s="39">
        <f t="shared" ca="1" si="83"/>
        <v>0</v>
      </c>
      <c r="AI164" s="39">
        <f t="shared" ca="1" si="84"/>
        <v>0</v>
      </c>
      <c r="AJ164" s="39">
        <f t="shared" ca="1" si="85"/>
        <v>0</v>
      </c>
      <c r="AK164" s="39">
        <f t="shared" ca="1" si="86"/>
        <v>0</v>
      </c>
      <c r="AL164" s="43"/>
      <c r="AM164" s="39">
        <f t="shared" ca="1" si="91"/>
        <v>0</v>
      </c>
      <c r="AN164" s="39">
        <f t="shared" ca="1" si="92"/>
        <v>0</v>
      </c>
      <c r="AO164" s="39">
        <f t="shared" ca="1" si="93"/>
        <v>0</v>
      </c>
      <c r="AP164" s="40">
        <f t="shared" ca="1" si="87"/>
        <v>0</v>
      </c>
      <c r="AR164" s="39">
        <f t="shared" ca="1" si="94"/>
        <v>0</v>
      </c>
      <c r="AS164" s="39">
        <f t="shared" ca="1" si="95"/>
        <v>0</v>
      </c>
      <c r="AT164" s="39">
        <f t="shared" ca="1" si="96"/>
        <v>0</v>
      </c>
      <c r="AU164" s="40">
        <f t="shared" ca="1" si="88"/>
        <v>0</v>
      </c>
      <c r="AV164" s="40"/>
      <c r="AW164" s="51">
        <f t="shared" ca="1" si="89"/>
        <v>0</v>
      </c>
      <c r="AY164" s="67"/>
    </row>
    <row r="165" spans="1:51">
      <c r="A165" s="88">
        <f t="shared" si="90"/>
        <v>41671</v>
      </c>
      <c r="B165" s="139">
        <f>Inputs!C160</f>
        <v>0</v>
      </c>
      <c r="C165" s="66"/>
      <c r="D165" s="82">
        <f t="shared" si="68"/>
        <v>0</v>
      </c>
      <c r="E165" s="35">
        <f t="shared" si="69"/>
        <v>0</v>
      </c>
      <c r="F165" s="35">
        <f t="shared" ca="1" si="70"/>
        <v>0</v>
      </c>
      <c r="G165" s="83">
        <f ca="1">VLOOKUP($A165,[1]!Table,MATCH(G$4,[1]!Curves,0))</f>
        <v>5.2330000000000005</v>
      </c>
      <c r="H165" s="142">
        <f ca="1">Inputs!G160</f>
        <v>5.2330000000000005</v>
      </c>
      <c r="I165" s="140">
        <f>Inputs!D160</f>
        <v>0</v>
      </c>
      <c r="J165" s="83">
        <f ca="1">VLOOKUP($A165,[1]!Table,MATCH(J$4,[1]!Curves,0))</f>
        <v>2.35E-2</v>
      </c>
      <c r="K165" s="142">
        <f ca="1">Inputs!H160</f>
        <v>2.35E-2</v>
      </c>
      <c r="L165" s="141">
        <f>Inputs!E160</f>
        <v>0</v>
      </c>
      <c r="M165" s="83">
        <f ca="1">VLOOKUP($A165,[1]!Table,MATCH(M$4,[1]!Curves,0))</f>
        <v>1.4999999999999999E-2</v>
      </c>
      <c r="N165" s="142">
        <f ca="1">Inputs!I160</f>
        <v>1.4999999999999999E-2</v>
      </c>
      <c r="O165" s="141">
        <f>Inputs!F160</f>
        <v>0</v>
      </c>
      <c r="P165" s="7"/>
      <c r="Q165" s="69">
        <f t="shared" ca="1" si="97"/>
        <v>5.2715000000000005</v>
      </c>
      <c r="R165" s="69">
        <f t="shared" ca="1" si="98"/>
        <v>5.2715000000000005</v>
      </c>
      <c r="S165" s="69">
        <f t="shared" si="71"/>
        <v>0</v>
      </c>
      <c r="T165" s="7"/>
      <c r="U165" s="5">
        <f t="shared" si="72"/>
        <v>28</v>
      </c>
      <c r="V165" s="44">
        <f t="shared" si="73"/>
        <v>41671</v>
      </c>
      <c r="W165" s="5">
        <f t="shared" ca="1" si="74"/>
        <v>4741</v>
      </c>
      <c r="X165" s="54">
        <f ca="1">VLOOKUP($A165,[1]!Table,MATCH(X$4,[1]!Curves,0))</f>
        <v>6.1961192336182004E-2</v>
      </c>
      <c r="Y165" s="46">
        <f t="shared" ca="1" si="75"/>
        <v>0.45291139477602943</v>
      </c>
      <c r="Z165" s="5">
        <f t="shared" si="76"/>
        <v>0</v>
      </c>
      <c r="AA165" s="5">
        <f t="shared" si="77"/>
        <v>0</v>
      </c>
      <c r="AC165" s="39">
        <f t="shared" ca="1" si="78"/>
        <v>0</v>
      </c>
      <c r="AD165" s="39">
        <f t="shared" ca="1" si="79"/>
        <v>0</v>
      </c>
      <c r="AE165" s="39">
        <f t="shared" ca="1" si="80"/>
        <v>0</v>
      </c>
      <c r="AF165" s="39">
        <f t="shared" ca="1" si="81"/>
        <v>0</v>
      </c>
      <c r="AG165" s="39">
        <f t="shared" ca="1" si="82"/>
        <v>0</v>
      </c>
      <c r="AH165" s="39">
        <f t="shared" ca="1" si="83"/>
        <v>0</v>
      </c>
      <c r="AI165" s="39">
        <f t="shared" ca="1" si="84"/>
        <v>0</v>
      </c>
      <c r="AJ165" s="39">
        <f t="shared" ca="1" si="85"/>
        <v>0</v>
      </c>
      <c r="AK165" s="39">
        <f t="shared" ca="1" si="86"/>
        <v>0</v>
      </c>
      <c r="AL165" s="43"/>
      <c r="AM165" s="39">
        <f t="shared" ca="1" si="91"/>
        <v>0</v>
      </c>
      <c r="AN165" s="39">
        <f t="shared" ca="1" si="92"/>
        <v>0</v>
      </c>
      <c r="AO165" s="39">
        <f t="shared" ca="1" si="93"/>
        <v>0</v>
      </c>
      <c r="AP165" s="40">
        <f t="shared" ca="1" si="87"/>
        <v>0</v>
      </c>
      <c r="AR165" s="39">
        <f t="shared" ca="1" si="94"/>
        <v>0</v>
      </c>
      <c r="AS165" s="39">
        <f t="shared" ca="1" si="95"/>
        <v>0</v>
      </c>
      <c r="AT165" s="39">
        <f t="shared" ca="1" si="96"/>
        <v>0</v>
      </c>
      <c r="AU165" s="40">
        <f t="shared" ca="1" si="88"/>
        <v>0</v>
      </c>
      <c r="AV165" s="40"/>
      <c r="AW165" s="51">
        <f t="shared" ca="1" si="89"/>
        <v>0</v>
      </c>
      <c r="AY165" s="67"/>
    </row>
    <row r="166" spans="1:51">
      <c r="A166" s="88">
        <f t="shared" si="90"/>
        <v>41699</v>
      </c>
      <c r="B166" s="139">
        <f>Inputs!C161</f>
        <v>0</v>
      </c>
      <c r="C166" s="66"/>
      <c r="D166" s="82">
        <f t="shared" si="68"/>
        <v>0</v>
      </c>
      <c r="E166" s="35">
        <f t="shared" si="69"/>
        <v>0</v>
      </c>
      <c r="F166" s="35">
        <f t="shared" ca="1" si="70"/>
        <v>0</v>
      </c>
      <c r="G166" s="83">
        <f ca="1">VLOOKUP($A166,[1]!Table,MATCH(G$4,[1]!Curves,0))</f>
        <v>5.1080000000000005</v>
      </c>
      <c r="H166" s="142">
        <f ca="1">Inputs!G161</f>
        <v>5.1080000000000005</v>
      </c>
      <c r="I166" s="140">
        <f>Inputs!D161</f>
        <v>0</v>
      </c>
      <c r="J166" s="83">
        <f ca="1">VLOOKUP($A166,[1]!Table,MATCH(J$4,[1]!Curves,0))</f>
        <v>2.35E-2</v>
      </c>
      <c r="K166" s="142">
        <f ca="1">Inputs!H161</f>
        <v>2.35E-2</v>
      </c>
      <c r="L166" s="141">
        <f>Inputs!E161</f>
        <v>0</v>
      </c>
      <c r="M166" s="83">
        <f ca="1">VLOOKUP($A166,[1]!Table,MATCH(M$4,[1]!Curves,0))</f>
        <v>1.4999999999999999E-2</v>
      </c>
      <c r="N166" s="142">
        <f ca="1">Inputs!I161</f>
        <v>1.4999999999999999E-2</v>
      </c>
      <c r="O166" s="141">
        <f>Inputs!F161</f>
        <v>0</v>
      </c>
      <c r="P166" s="7"/>
      <c r="Q166" s="69">
        <f t="shared" ca="1" si="97"/>
        <v>5.1465000000000005</v>
      </c>
      <c r="R166" s="69">
        <f t="shared" ca="1" si="98"/>
        <v>5.1465000000000005</v>
      </c>
      <c r="S166" s="69">
        <f t="shared" si="71"/>
        <v>0</v>
      </c>
      <c r="T166" s="7"/>
      <c r="U166" s="5">
        <f t="shared" si="72"/>
        <v>31</v>
      </c>
      <c r="V166" s="44">
        <f t="shared" si="73"/>
        <v>41699</v>
      </c>
      <c r="W166" s="5">
        <f t="shared" ca="1" si="74"/>
        <v>4769</v>
      </c>
      <c r="X166" s="54">
        <f ca="1">VLOOKUP($A166,[1]!Table,MATCH(X$4,[1]!Curves,0))</f>
        <v>6.1987192756628999E-2</v>
      </c>
      <c r="Y166" s="46">
        <f t="shared" ca="1" si="75"/>
        <v>0.45064928093759343</v>
      </c>
      <c r="Z166" s="5">
        <f t="shared" si="76"/>
        <v>0</v>
      </c>
      <c r="AA166" s="5">
        <f t="shared" si="77"/>
        <v>0</v>
      </c>
      <c r="AC166" s="39">
        <f t="shared" ca="1" si="78"/>
        <v>0</v>
      </c>
      <c r="AD166" s="39">
        <f t="shared" ca="1" si="79"/>
        <v>0</v>
      </c>
      <c r="AE166" s="39">
        <f t="shared" ca="1" si="80"/>
        <v>0</v>
      </c>
      <c r="AF166" s="39">
        <f t="shared" ca="1" si="81"/>
        <v>0</v>
      </c>
      <c r="AG166" s="39">
        <f t="shared" ca="1" si="82"/>
        <v>0</v>
      </c>
      <c r="AH166" s="39">
        <f t="shared" ca="1" si="83"/>
        <v>0</v>
      </c>
      <c r="AI166" s="39">
        <f t="shared" ca="1" si="84"/>
        <v>0</v>
      </c>
      <c r="AJ166" s="39">
        <f t="shared" ca="1" si="85"/>
        <v>0</v>
      </c>
      <c r="AK166" s="39">
        <f t="shared" ca="1" si="86"/>
        <v>0</v>
      </c>
      <c r="AL166" s="43"/>
      <c r="AM166" s="39">
        <f t="shared" ca="1" si="91"/>
        <v>0</v>
      </c>
      <c r="AN166" s="39">
        <f t="shared" ca="1" si="92"/>
        <v>0</v>
      </c>
      <c r="AO166" s="39">
        <f t="shared" ca="1" si="93"/>
        <v>0</v>
      </c>
      <c r="AP166" s="40">
        <f t="shared" ca="1" si="87"/>
        <v>0</v>
      </c>
      <c r="AR166" s="39">
        <f t="shared" ca="1" si="94"/>
        <v>0</v>
      </c>
      <c r="AS166" s="39">
        <f t="shared" ca="1" si="95"/>
        <v>0</v>
      </c>
      <c r="AT166" s="39">
        <f t="shared" ca="1" si="96"/>
        <v>0</v>
      </c>
      <c r="AU166" s="40">
        <f t="shared" ca="1" si="88"/>
        <v>0</v>
      </c>
      <c r="AV166" s="40"/>
      <c r="AW166" s="51">
        <f t="shared" ca="1" si="89"/>
        <v>0</v>
      </c>
      <c r="AY166" s="67"/>
    </row>
    <row r="167" spans="1:51">
      <c r="A167" s="88">
        <f t="shared" si="90"/>
        <v>41730</v>
      </c>
      <c r="B167" s="139">
        <f>Inputs!C162</f>
        <v>0</v>
      </c>
      <c r="C167" s="66"/>
      <c r="D167" s="82">
        <f t="shared" si="68"/>
        <v>0</v>
      </c>
      <c r="E167" s="35">
        <f t="shared" si="69"/>
        <v>0</v>
      </c>
      <c r="F167" s="35">
        <f t="shared" ca="1" si="70"/>
        <v>0</v>
      </c>
      <c r="G167" s="83">
        <f ca="1">VLOOKUP($A167,[1]!Table,MATCH(G$4,[1]!Curves,0))</f>
        <v>4.9780000000000006</v>
      </c>
      <c r="H167" s="142">
        <f ca="1">Inputs!G162</f>
        <v>4.9780000000000006</v>
      </c>
      <c r="I167" s="140">
        <f>Inputs!D162</f>
        <v>0</v>
      </c>
      <c r="J167" s="83">
        <f ca="1">VLOOKUP($A167,[1]!Table,MATCH(J$4,[1]!Curves,0))</f>
        <v>1.3000000000000001E-2</v>
      </c>
      <c r="K167" s="142">
        <f ca="1">Inputs!H162</f>
        <v>1.3000000000000001E-2</v>
      </c>
      <c r="L167" s="141">
        <f>Inputs!E162</f>
        <v>0</v>
      </c>
      <c r="M167" s="83">
        <f ca="1">VLOOKUP($A167,[1]!Table,MATCH(M$4,[1]!Curves,0))</f>
        <v>0.01</v>
      </c>
      <c r="N167" s="142">
        <f ca="1">Inputs!I162</f>
        <v>0.01</v>
      </c>
      <c r="O167" s="141">
        <f>Inputs!F162</f>
        <v>0</v>
      </c>
      <c r="P167" s="7"/>
      <c r="Q167" s="69">
        <f t="shared" ca="1" si="97"/>
        <v>5.0010000000000003</v>
      </c>
      <c r="R167" s="69">
        <f t="shared" ca="1" si="98"/>
        <v>5.0010000000000003</v>
      </c>
      <c r="S167" s="69">
        <f t="shared" si="71"/>
        <v>0</v>
      </c>
      <c r="T167" s="7"/>
      <c r="U167" s="5">
        <f t="shared" si="72"/>
        <v>30</v>
      </c>
      <c r="V167" s="44">
        <f t="shared" si="73"/>
        <v>41730</v>
      </c>
      <c r="W167" s="5">
        <f t="shared" ca="1" si="74"/>
        <v>4800</v>
      </c>
      <c r="X167" s="54">
        <f ca="1">VLOOKUP($A167,[1]!Table,MATCH(X$4,[1]!Curves,0))</f>
        <v>6.2015978936673002E-2</v>
      </c>
      <c r="Y167" s="46">
        <f t="shared" ca="1" si="75"/>
        <v>0.44815595535225616</v>
      </c>
      <c r="Z167" s="5">
        <f t="shared" si="76"/>
        <v>0</v>
      </c>
      <c r="AA167" s="5">
        <f t="shared" si="77"/>
        <v>0</v>
      </c>
      <c r="AC167" s="39">
        <f t="shared" ca="1" si="78"/>
        <v>0</v>
      </c>
      <c r="AD167" s="39">
        <f t="shared" ca="1" si="79"/>
        <v>0</v>
      </c>
      <c r="AE167" s="39">
        <f t="shared" ca="1" si="80"/>
        <v>0</v>
      </c>
      <c r="AF167" s="39">
        <f t="shared" ca="1" si="81"/>
        <v>0</v>
      </c>
      <c r="AG167" s="39">
        <f t="shared" ca="1" si="82"/>
        <v>0</v>
      </c>
      <c r="AH167" s="39">
        <f t="shared" ca="1" si="83"/>
        <v>0</v>
      </c>
      <c r="AI167" s="39">
        <f t="shared" ca="1" si="84"/>
        <v>0</v>
      </c>
      <c r="AJ167" s="39">
        <f t="shared" ca="1" si="85"/>
        <v>0</v>
      </c>
      <c r="AK167" s="39">
        <f t="shared" ca="1" si="86"/>
        <v>0</v>
      </c>
      <c r="AL167" s="43"/>
      <c r="AM167" s="39">
        <f t="shared" ca="1" si="91"/>
        <v>0</v>
      </c>
      <c r="AN167" s="39">
        <f t="shared" ca="1" si="92"/>
        <v>0</v>
      </c>
      <c r="AO167" s="39">
        <f t="shared" ca="1" si="93"/>
        <v>0</v>
      </c>
      <c r="AP167" s="40">
        <f t="shared" ca="1" si="87"/>
        <v>0</v>
      </c>
      <c r="AR167" s="39">
        <f t="shared" ca="1" si="94"/>
        <v>0</v>
      </c>
      <c r="AS167" s="39">
        <f t="shared" ca="1" si="95"/>
        <v>0</v>
      </c>
      <c r="AT167" s="39">
        <f t="shared" ca="1" si="96"/>
        <v>0</v>
      </c>
      <c r="AU167" s="40">
        <f t="shared" ca="1" si="88"/>
        <v>0</v>
      </c>
      <c r="AV167" s="40"/>
      <c r="AW167" s="51">
        <f t="shared" ca="1" si="89"/>
        <v>0</v>
      </c>
      <c r="AY167" s="67"/>
    </row>
    <row r="168" spans="1:51">
      <c r="A168" s="88">
        <f t="shared" si="90"/>
        <v>41760</v>
      </c>
      <c r="B168" s="139">
        <f>Inputs!C163</f>
        <v>0</v>
      </c>
      <c r="C168" s="66"/>
      <c r="D168" s="82">
        <f t="shared" si="68"/>
        <v>0</v>
      </c>
      <c r="E168" s="35">
        <f t="shared" si="69"/>
        <v>0</v>
      </c>
      <c r="F168" s="35">
        <f t="shared" ca="1" si="70"/>
        <v>0</v>
      </c>
      <c r="G168" s="83">
        <f ca="1">VLOOKUP($A168,[1]!Table,MATCH(G$4,[1]!Curves,0))</f>
        <v>4.968</v>
      </c>
      <c r="H168" s="142">
        <f ca="1">Inputs!G163</f>
        <v>4.968</v>
      </c>
      <c r="I168" s="140">
        <f>Inputs!D163</f>
        <v>0</v>
      </c>
      <c r="J168" s="83">
        <f ca="1">VLOOKUP($A168,[1]!Table,MATCH(J$4,[1]!Curves,0))</f>
        <v>1.3000000000000001E-2</v>
      </c>
      <c r="K168" s="142">
        <f ca="1">Inputs!H163</f>
        <v>1.3000000000000001E-2</v>
      </c>
      <c r="L168" s="141">
        <f>Inputs!E163</f>
        <v>0</v>
      </c>
      <c r="M168" s="83">
        <f ca="1">VLOOKUP($A168,[1]!Table,MATCH(M$4,[1]!Curves,0))</f>
        <v>0.01</v>
      </c>
      <c r="N168" s="142">
        <f ca="1">Inputs!I163</f>
        <v>0.01</v>
      </c>
      <c r="O168" s="141">
        <f>Inputs!F163</f>
        <v>0</v>
      </c>
      <c r="P168" s="7"/>
      <c r="Q168" s="69">
        <f t="shared" ca="1" si="97"/>
        <v>4.9909999999999997</v>
      </c>
      <c r="R168" s="69">
        <f t="shared" ca="1" si="98"/>
        <v>4.9909999999999997</v>
      </c>
      <c r="S168" s="69">
        <f t="shared" si="71"/>
        <v>0</v>
      </c>
      <c r="T168" s="7"/>
      <c r="U168" s="5">
        <f t="shared" si="72"/>
        <v>31</v>
      </c>
      <c r="V168" s="44">
        <f t="shared" si="73"/>
        <v>41760</v>
      </c>
      <c r="W168" s="5">
        <f t="shared" ca="1" si="74"/>
        <v>4830</v>
      </c>
      <c r="X168" s="54">
        <f ca="1">VLOOKUP($A168,[1]!Table,MATCH(X$4,[1]!Curves,0))</f>
        <v>6.2043836530525004E-2</v>
      </c>
      <c r="Y168" s="46">
        <f t="shared" ca="1" si="75"/>
        <v>0.44575418569526604</v>
      </c>
      <c r="Z168" s="5">
        <f t="shared" si="76"/>
        <v>0</v>
      </c>
      <c r="AA168" s="5">
        <f t="shared" si="77"/>
        <v>0</v>
      </c>
      <c r="AC168" s="39">
        <f t="shared" ca="1" si="78"/>
        <v>0</v>
      </c>
      <c r="AD168" s="39">
        <f t="shared" ca="1" si="79"/>
        <v>0</v>
      </c>
      <c r="AE168" s="39">
        <f t="shared" ca="1" si="80"/>
        <v>0</v>
      </c>
      <c r="AF168" s="39">
        <f t="shared" ca="1" si="81"/>
        <v>0</v>
      </c>
      <c r="AG168" s="39">
        <f t="shared" ca="1" si="82"/>
        <v>0</v>
      </c>
      <c r="AH168" s="39">
        <f t="shared" ca="1" si="83"/>
        <v>0</v>
      </c>
      <c r="AI168" s="39">
        <f t="shared" ca="1" si="84"/>
        <v>0</v>
      </c>
      <c r="AJ168" s="39">
        <f t="shared" ca="1" si="85"/>
        <v>0</v>
      </c>
      <c r="AK168" s="39">
        <f t="shared" ca="1" si="86"/>
        <v>0</v>
      </c>
      <c r="AL168" s="43"/>
      <c r="AM168" s="39">
        <f t="shared" ca="1" si="91"/>
        <v>0</v>
      </c>
      <c r="AN168" s="39">
        <f t="shared" ca="1" si="92"/>
        <v>0</v>
      </c>
      <c r="AO168" s="39">
        <f t="shared" ca="1" si="93"/>
        <v>0</v>
      </c>
      <c r="AP168" s="40">
        <f t="shared" ca="1" si="87"/>
        <v>0</v>
      </c>
      <c r="AR168" s="39">
        <f t="shared" ca="1" si="94"/>
        <v>0</v>
      </c>
      <c r="AS168" s="39">
        <f t="shared" ca="1" si="95"/>
        <v>0</v>
      </c>
      <c r="AT168" s="39">
        <f t="shared" ca="1" si="96"/>
        <v>0</v>
      </c>
      <c r="AU168" s="40">
        <f t="shared" ca="1" si="88"/>
        <v>0</v>
      </c>
      <c r="AV168" s="40"/>
      <c r="AW168" s="51">
        <f t="shared" ca="1" si="89"/>
        <v>0</v>
      </c>
      <c r="AY168" s="67"/>
    </row>
    <row r="169" spans="1:51">
      <c r="A169" s="88">
        <f t="shared" si="90"/>
        <v>41791</v>
      </c>
      <c r="B169" s="139">
        <f>Inputs!C164</f>
        <v>0</v>
      </c>
      <c r="C169" s="66"/>
      <c r="D169" s="82">
        <f t="shared" si="68"/>
        <v>0</v>
      </c>
      <c r="E169" s="35">
        <f t="shared" si="69"/>
        <v>0</v>
      </c>
      <c r="F169" s="35">
        <f t="shared" ca="1" si="70"/>
        <v>0</v>
      </c>
      <c r="G169" s="83">
        <f ca="1">VLOOKUP($A169,[1]!Table,MATCH(G$4,[1]!Curves,0))</f>
        <v>4.9880000000000004</v>
      </c>
      <c r="H169" s="142">
        <f ca="1">Inputs!G164</f>
        <v>4.9880000000000004</v>
      </c>
      <c r="I169" s="140">
        <f>Inputs!D164</f>
        <v>0</v>
      </c>
      <c r="J169" s="83">
        <f ca="1">VLOOKUP($A169,[1]!Table,MATCH(J$4,[1]!Curves,0))</f>
        <v>1.3000000000000001E-2</v>
      </c>
      <c r="K169" s="142">
        <f ca="1">Inputs!H164</f>
        <v>1.3000000000000001E-2</v>
      </c>
      <c r="L169" s="141">
        <f>Inputs!E164</f>
        <v>0</v>
      </c>
      <c r="M169" s="83">
        <f ca="1">VLOOKUP($A169,[1]!Table,MATCH(M$4,[1]!Curves,0))</f>
        <v>0.01</v>
      </c>
      <c r="N169" s="142">
        <f ca="1">Inputs!I164</f>
        <v>0.01</v>
      </c>
      <c r="O169" s="141">
        <f>Inputs!F164</f>
        <v>0</v>
      </c>
      <c r="P169" s="7"/>
      <c r="Q169" s="69">
        <f t="shared" ca="1" si="97"/>
        <v>5.0110000000000001</v>
      </c>
      <c r="R169" s="69">
        <f t="shared" ca="1" si="98"/>
        <v>5.0110000000000001</v>
      </c>
      <c r="S169" s="69">
        <f t="shared" si="71"/>
        <v>0</v>
      </c>
      <c r="T169" s="7"/>
      <c r="U169" s="5">
        <f t="shared" si="72"/>
        <v>30</v>
      </c>
      <c r="V169" s="44">
        <f t="shared" si="73"/>
        <v>41791</v>
      </c>
      <c r="W169" s="5">
        <f t="shared" ca="1" si="74"/>
        <v>4861</v>
      </c>
      <c r="X169" s="54">
        <f ca="1">VLOOKUP($A169,[1]!Table,MATCH(X$4,[1]!Curves,0))</f>
        <v>6.2072622711108999E-2</v>
      </c>
      <c r="Y169" s="46">
        <f t="shared" ca="1" si="75"/>
        <v>0.44328381386107113</v>
      </c>
      <c r="Z169" s="5">
        <f t="shared" si="76"/>
        <v>0</v>
      </c>
      <c r="AA169" s="5">
        <f t="shared" si="77"/>
        <v>0</v>
      </c>
      <c r="AC169" s="39">
        <f t="shared" ca="1" si="78"/>
        <v>0</v>
      </c>
      <c r="AD169" s="39">
        <f t="shared" ca="1" si="79"/>
        <v>0</v>
      </c>
      <c r="AE169" s="39">
        <f t="shared" ca="1" si="80"/>
        <v>0</v>
      </c>
      <c r="AF169" s="39">
        <f t="shared" ca="1" si="81"/>
        <v>0</v>
      </c>
      <c r="AG169" s="39">
        <f t="shared" ca="1" si="82"/>
        <v>0</v>
      </c>
      <c r="AH169" s="39">
        <f t="shared" ca="1" si="83"/>
        <v>0</v>
      </c>
      <c r="AI169" s="39">
        <f t="shared" ca="1" si="84"/>
        <v>0</v>
      </c>
      <c r="AJ169" s="39">
        <f t="shared" ca="1" si="85"/>
        <v>0</v>
      </c>
      <c r="AK169" s="39">
        <f t="shared" ca="1" si="86"/>
        <v>0</v>
      </c>
      <c r="AL169" s="43"/>
      <c r="AM169" s="39">
        <f t="shared" ca="1" si="91"/>
        <v>0</v>
      </c>
      <c r="AN169" s="39">
        <f t="shared" ca="1" si="92"/>
        <v>0</v>
      </c>
      <c r="AO169" s="39">
        <f t="shared" ca="1" si="93"/>
        <v>0</v>
      </c>
      <c r="AP169" s="40">
        <f t="shared" ca="1" si="87"/>
        <v>0</v>
      </c>
      <c r="AR169" s="39">
        <f t="shared" ca="1" si="94"/>
        <v>0</v>
      </c>
      <c r="AS169" s="39">
        <f t="shared" ca="1" si="95"/>
        <v>0</v>
      </c>
      <c r="AT169" s="39">
        <f t="shared" ca="1" si="96"/>
        <v>0</v>
      </c>
      <c r="AU169" s="40">
        <f t="shared" ca="1" si="88"/>
        <v>0</v>
      </c>
      <c r="AV169" s="40"/>
      <c r="AW169" s="51">
        <f t="shared" ca="1" si="89"/>
        <v>0</v>
      </c>
      <c r="AY169" s="67"/>
    </row>
    <row r="170" spans="1:51" ht="12" customHeight="1">
      <c r="A170" s="88">
        <f t="shared" si="90"/>
        <v>41821</v>
      </c>
      <c r="B170" s="139">
        <f>Inputs!C165</f>
        <v>0</v>
      </c>
      <c r="C170" s="66"/>
      <c r="D170" s="82">
        <f t="shared" si="68"/>
        <v>0</v>
      </c>
      <c r="E170" s="35">
        <f t="shared" si="69"/>
        <v>0</v>
      </c>
      <c r="F170" s="35">
        <f t="shared" ca="1" si="70"/>
        <v>0</v>
      </c>
      <c r="G170" s="83">
        <f ca="1">VLOOKUP($A170,[1]!Table,MATCH(G$4,[1]!Curves,0))</f>
        <v>5.0090000000000003</v>
      </c>
      <c r="H170" s="142">
        <f ca="1">Inputs!G165</f>
        <v>5.0090000000000003</v>
      </c>
      <c r="I170" s="140">
        <f>Inputs!D165</f>
        <v>0</v>
      </c>
      <c r="J170" s="83">
        <f ca="1">VLOOKUP($A170,[1]!Table,MATCH(J$4,[1]!Curves,0))</f>
        <v>1.3000000000000001E-2</v>
      </c>
      <c r="K170" s="142">
        <f ca="1">Inputs!H165</f>
        <v>1.3000000000000001E-2</v>
      </c>
      <c r="L170" s="141">
        <f>Inputs!E165</f>
        <v>0</v>
      </c>
      <c r="M170" s="83">
        <f ca="1">VLOOKUP($A170,[1]!Table,MATCH(M$4,[1]!Curves,0))</f>
        <v>0.01</v>
      </c>
      <c r="N170" s="142">
        <f ca="1">Inputs!I165</f>
        <v>0.01</v>
      </c>
      <c r="O170" s="141">
        <f>Inputs!F165</f>
        <v>0</v>
      </c>
      <c r="P170" s="7"/>
      <c r="Q170" s="69">
        <f t="shared" ca="1" si="97"/>
        <v>5.032</v>
      </c>
      <c r="R170" s="69">
        <f t="shared" ca="1" si="98"/>
        <v>5.032</v>
      </c>
      <c r="S170" s="69">
        <f t="shared" si="71"/>
        <v>0</v>
      </c>
      <c r="T170" s="7"/>
      <c r="U170" s="5">
        <f t="shared" si="72"/>
        <v>31</v>
      </c>
      <c r="V170" s="44">
        <f t="shared" si="73"/>
        <v>41821</v>
      </c>
      <c r="W170" s="5">
        <f t="shared" ca="1" si="74"/>
        <v>4891</v>
      </c>
      <c r="X170" s="54">
        <f ca="1">VLOOKUP($A170,[1]!Table,MATCH(X$4,[1]!Curves,0))</f>
        <v>6.2100480305484998E-2</v>
      </c>
      <c r="Y170" s="46">
        <f t="shared" ca="1" si="75"/>
        <v>0.44090418032335099</v>
      </c>
      <c r="Z170" s="5">
        <f t="shared" si="76"/>
        <v>0</v>
      </c>
      <c r="AA170" s="5">
        <f t="shared" si="77"/>
        <v>0</v>
      </c>
      <c r="AC170" s="39">
        <f t="shared" ca="1" si="78"/>
        <v>0</v>
      </c>
      <c r="AD170" s="39">
        <f t="shared" ca="1" si="79"/>
        <v>0</v>
      </c>
      <c r="AE170" s="39">
        <f t="shared" ca="1" si="80"/>
        <v>0</v>
      </c>
      <c r="AF170" s="39">
        <f t="shared" ca="1" si="81"/>
        <v>0</v>
      </c>
      <c r="AG170" s="39">
        <f t="shared" ca="1" si="82"/>
        <v>0</v>
      </c>
      <c r="AH170" s="39">
        <f t="shared" ca="1" si="83"/>
        <v>0</v>
      </c>
      <c r="AI170" s="39">
        <f t="shared" ca="1" si="84"/>
        <v>0</v>
      </c>
      <c r="AJ170" s="39">
        <f t="shared" ca="1" si="85"/>
        <v>0</v>
      </c>
      <c r="AK170" s="39">
        <f t="shared" ca="1" si="86"/>
        <v>0</v>
      </c>
      <c r="AL170" s="43"/>
      <c r="AM170" s="39">
        <f t="shared" ca="1" si="91"/>
        <v>0</v>
      </c>
      <c r="AN170" s="39">
        <f t="shared" ca="1" si="92"/>
        <v>0</v>
      </c>
      <c r="AO170" s="39">
        <f t="shared" ca="1" si="93"/>
        <v>0</v>
      </c>
      <c r="AP170" s="40">
        <f t="shared" ca="1" si="87"/>
        <v>0</v>
      </c>
      <c r="AR170" s="39">
        <f t="shared" ca="1" si="94"/>
        <v>0</v>
      </c>
      <c r="AS170" s="39">
        <f t="shared" ca="1" si="95"/>
        <v>0</v>
      </c>
      <c r="AT170" s="39">
        <f t="shared" ca="1" si="96"/>
        <v>0</v>
      </c>
      <c r="AU170" s="40">
        <f t="shared" ca="1" si="88"/>
        <v>0</v>
      </c>
      <c r="AV170" s="40"/>
      <c r="AW170" s="51">
        <f t="shared" ca="1" si="89"/>
        <v>0</v>
      </c>
      <c r="AY170" s="67"/>
    </row>
    <row r="171" spans="1:51" ht="12" customHeight="1">
      <c r="A171" s="88">
        <f t="shared" si="90"/>
        <v>41852</v>
      </c>
      <c r="B171" s="139">
        <f>Inputs!C166</f>
        <v>0</v>
      </c>
      <c r="C171" s="66"/>
      <c r="D171" s="82">
        <f t="shared" si="68"/>
        <v>0</v>
      </c>
      <c r="E171" s="35">
        <f t="shared" si="69"/>
        <v>0</v>
      </c>
      <c r="F171" s="35">
        <f t="shared" ca="1" si="70"/>
        <v>0</v>
      </c>
      <c r="G171" s="83">
        <f ca="1">VLOOKUP($A171,[1]!Table,MATCH(G$4,[1]!Curves,0))</f>
        <v>5.0330000000000004</v>
      </c>
      <c r="H171" s="142">
        <f ca="1">Inputs!G166</f>
        <v>5.0330000000000004</v>
      </c>
      <c r="I171" s="140">
        <f>Inputs!D166</f>
        <v>0</v>
      </c>
      <c r="J171" s="83">
        <f ca="1">VLOOKUP($A171,[1]!Table,MATCH(J$4,[1]!Curves,0))</f>
        <v>1.3000000000000001E-2</v>
      </c>
      <c r="K171" s="142">
        <f ca="1">Inputs!H166</f>
        <v>1.3000000000000001E-2</v>
      </c>
      <c r="L171" s="141">
        <f>Inputs!E166</f>
        <v>0</v>
      </c>
      <c r="M171" s="83">
        <f ca="1">VLOOKUP($A171,[1]!Table,MATCH(M$4,[1]!Curves,0))</f>
        <v>0.01</v>
      </c>
      <c r="N171" s="142">
        <f ca="1">Inputs!I166</f>
        <v>0.01</v>
      </c>
      <c r="O171" s="141">
        <f>Inputs!F166</f>
        <v>0</v>
      </c>
      <c r="P171" s="7"/>
      <c r="Q171" s="69">
        <f t="shared" ca="1" si="97"/>
        <v>5.056</v>
      </c>
      <c r="R171" s="69">
        <f t="shared" ca="1" si="98"/>
        <v>5.056</v>
      </c>
      <c r="S171" s="69">
        <f t="shared" si="71"/>
        <v>0</v>
      </c>
      <c r="T171" s="7"/>
      <c r="U171" s="5">
        <f t="shared" si="72"/>
        <v>31</v>
      </c>
      <c r="V171" s="44">
        <f t="shared" si="73"/>
        <v>41852</v>
      </c>
      <c r="W171" s="5">
        <f t="shared" ca="1" si="74"/>
        <v>4922</v>
      </c>
      <c r="X171" s="54">
        <f ca="1">VLOOKUP($A171,[1]!Table,MATCH(X$4,[1]!Curves,0))</f>
        <v>6.2129266486611004E-2</v>
      </c>
      <c r="Y171" s="46">
        <f t="shared" ca="1" si="75"/>
        <v>0.43845660283842131</v>
      </c>
      <c r="Z171" s="5">
        <f t="shared" si="76"/>
        <v>0</v>
      </c>
      <c r="AA171" s="5">
        <f t="shared" si="77"/>
        <v>0</v>
      </c>
      <c r="AC171" s="39">
        <f t="shared" ca="1" si="78"/>
        <v>0</v>
      </c>
      <c r="AD171" s="39">
        <f t="shared" ca="1" si="79"/>
        <v>0</v>
      </c>
      <c r="AE171" s="39">
        <f t="shared" ca="1" si="80"/>
        <v>0</v>
      </c>
      <c r="AF171" s="39">
        <f t="shared" ca="1" si="81"/>
        <v>0</v>
      </c>
      <c r="AG171" s="39">
        <f t="shared" ca="1" si="82"/>
        <v>0</v>
      </c>
      <c r="AH171" s="39">
        <f t="shared" ca="1" si="83"/>
        <v>0</v>
      </c>
      <c r="AI171" s="39">
        <f t="shared" ca="1" si="84"/>
        <v>0</v>
      </c>
      <c r="AJ171" s="39">
        <f t="shared" ca="1" si="85"/>
        <v>0</v>
      </c>
      <c r="AK171" s="39">
        <f t="shared" ca="1" si="86"/>
        <v>0</v>
      </c>
      <c r="AL171" s="43"/>
      <c r="AM171" s="39">
        <f t="shared" ca="1" si="91"/>
        <v>0</v>
      </c>
      <c r="AN171" s="39">
        <f t="shared" ca="1" si="92"/>
        <v>0</v>
      </c>
      <c r="AO171" s="39">
        <f t="shared" ca="1" si="93"/>
        <v>0</v>
      </c>
      <c r="AP171" s="40">
        <f t="shared" ca="1" si="87"/>
        <v>0</v>
      </c>
      <c r="AR171" s="39">
        <f t="shared" ca="1" si="94"/>
        <v>0</v>
      </c>
      <c r="AS171" s="39">
        <f t="shared" ca="1" si="95"/>
        <v>0</v>
      </c>
      <c r="AT171" s="39">
        <f t="shared" ca="1" si="96"/>
        <v>0</v>
      </c>
      <c r="AU171" s="40">
        <f t="shared" ca="1" si="88"/>
        <v>0</v>
      </c>
      <c r="AV171" s="40"/>
      <c r="AW171" s="51">
        <f t="shared" ca="1" si="89"/>
        <v>0</v>
      </c>
      <c r="AY171" s="67"/>
    </row>
    <row r="172" spans="1:51" ht="12" customHeight="1">
      <c r="A172" s="88">
        <f t="shared" si="90"/>
        <v>41883</v>
      </c>
      <c r="B172" s="139">
        <f>Inputs!C167</f>
        <v>0</v>
      </c>
      <c r="C172" s="66"/>
      <c r="D172" s="82">
        <f t="shared" si="68"/>
        <v>0</v>
      </c>
      <c r="E172" s="35">
        <f t="shared" si="69"/>
        <v>0</v>
      </c>
      <c r="F172" s="35">
        <f t="shared" ca="1" si="70"/>
        <v>0</v>
      </c>
      <c r="G172" s="83">
        <f ca="1">VLOOKUP($A172,[1]!Table,MATCH(G$4,[1]!Curves,0))</f>
        <v>5.0430000000000001</v>
      </c>
      <c r="H172" s="142">
        <f ca="1">Inputs!G167</f>
        <v>5.0430000000000001</v>
      </c>
      <c r="I172" s="140">
        <f>Inputs!D167</f>
        <v>0</v>
      </c>
      <c r="J172" s="83">
        <f ca="1">VLOOKUP($A172,[1]!Table,MATCH(J$4,[1]!Curves,0))</f>
        <v>1.3000000000000001E-2</v>
      </c>
      <c r="K172" s="142">
        <f ca="1">Inputs!H167</f>
        <v>1.3000000000000001E-2</v>
      </c>
      <c r="L172" s="141">
        <f>Inputs!E167</f>
        <v>0</v>
      </c>
      <c r="M172" s="83">
        <f ca="1">VLOOKUP($A172,[1]!Table,MATCH(M$4,[1]!Curves,0))</f>
        <v>0.01</v>
      </c>
      <c r="N172" s="142">
        <f ca="1">Inputs!I167</f>
        <v>0.01</v>
      </c>
      <c r="O172" s="141">
        <f>Inputs!F167</f>
        <v>0</v>
      </c>
      <c r="P172" s="7"/>
      <c r="Q172" s="69">
        <f t="shared" ca="1" si="97"/>
        <v>5.0659999999999998</v>
      </c>
      <c r="R172" s="69">
        <f t="shared" ca="1" si="98"/>
        <v>5.0659999999999998</v>
      </c>
      <c r="S172" s="69">
        <f t="shared" si="71"/>
        <v>0</v>
      </c>
      <c r="T172" s="7"/>
      <c r="U172" s="5">
        <f t="shared" si="72"/>
        <v>30</v>
      </c>
      <c r="V172" s="44">
        <f t="shared" si="73"/>
        <v>41883</v>
      </c>
      <c r="W172" s="5">
        <f t="shared" ca="1" si="74"/>
        <v>4953</v>
      </c>
      <c r="X172" s="54">
        <f ca="1">VLOOKUP($A172,[1]!Table,MATCH(X$4,[1]!Curves,0))</f>
        <v>6.2158052668011998E-2</v>
      </c>
      <c r="Y172" s="46">
        <f t="shared" ca="1" si="75"/>
        <v>0.43602054843390103</v>
      </c>
      <c r="Z172" s="5">
        <f t="shared" si="76"/>
        <v>0</v>
      </c>
      <c r="AA172" s="5">
        <f t="shared" si="77"/>
        <v>0</v>
      </c>
      <c r="AC172" s="39">
        <f t="shared" ca="1" si="78"/>
        <v>0</v>
      </c>
      <c r="AD172" s="39">
        <f t="shared" ca="1" si="79"/>
        <v>0</v>
      </c>
      <c r="AE172" s="39">
        <f t="shared" ca="1" si="80"/>
        <v>0</v>
      </c>
      <c r="AF172" s="39">
        <f t="shared" ca="1" si="81"/>
        <v>0</v>
      </c>
      <c r="AG172" s="39">
        <f t="shared" ca="1" si="82"/>
        <v>0</v>
      </c>
      <c r="AH172" s="39">
        <f t="shared" ca="1" si="83"/>
        <v>0</v>
      </c>
      <c r="AI172" s="39">
        <f t="shared" ca="1" si="84"/>
        <v>0</v>
      </c>
      <c r="AJ172" s="39">
        <f t="shared" ca="1" si="85"/>
        <v>0</v>
      </c>
      <c r="AK172" s="39">
        <f t="shared" ca="1" si="86"/>
        <v>0</v>
      </c>
      <c r="AL172" s="43"/>
      <c r="AM172" s="39">
        <f t="shared" ca="1" si="91"/>
        <v>0</v>
      </c>
      <c r="AN172" s="39">
        <f t="shared" ca="1" si="92"/>
        <v>0</v>
      </c>
      <c r="AO172" s="39">
        <f t="shared" ca="1" si="93"/>
        <v>0</v>
      </c>
      <c r="AP172" s="40">
        <f t="shared" ca="1" si="87"/>
        <v>0</v>
      </c>
      <c r="AR172" s="39">
        <f t="shared" ca="1" si="94"/>
        <v>0</v>
      </c>
      <c r="AS172" s="39">
        <f t="shared" ca="1" si="95"/>
        <v>0</v>
      </c>
      <c r="AT172" s="39">
        <f t="shared" ca="1" si="96"/>
        <v>0</v>
      </c>
      <c r="AU172" s="40">
        <f t="shared" ca="1" si="88"/>
        <v>0</v>
      </c>
      <c r="AV172" s="40"/>
      <c r="AW172" s="51">
        <f t="shared" ca="1" si="89"/>
        <v>0</v>
      </c>
      <c r="AY172" s="67"/>
    </row>
    <row r="173" spans="1:51" ht="12" customHeight="1">
      <c r="A173" s="88">
        <f t="shared" si="90"/>
        <v>41913</v>
      </c>
      <c r="B173" s="139">
        <f>Inputs!C168</f>
        <v>0</v>
      </c>
      <c r="C173" s="66"/>
      <c r="D173" s="82">
        <f t="shared" si="68"/>
        <v>0</v>
      </c>
      <c r="E173" s="35">
        <f t="shared" si="69"/>
        <v>0</v>
      </c>
      <c r="F173" s="35">
        <f t="shared" ca="1" si="70"/>
        <v>0</v>
      </c>
      <c r="G173" s="83">
        <f ca="1">VLOOKUP($A173,[1]!Table,MATCH(G$4,[1]!Curves,0))</f>
        <v>5.0730000000000004</v>
      </c>
      <c r="H173" s="142">
        <f ca="1">Inputs!G168</f>
        <v>5.0730000000000004</v>
      </c>
      <c r="I173" s="140">
        <f>Inputs!D168</f>
        <v>0</v>
      </c>
      <c r="J173" s="83">
        <f ca="1">VLOOKUP($A173,[1]!Table,MATCH(J$4,[1]!Curves,0))</f>
        <v>1.3000000000000001E-2</v>
      </c>
      <c r="K173" s="142">
        <f ca="1">Inputs!H168</f>
        <v>1.3000000000000001E-2</v>
      </c>
      <c r="L173" s="141">
        <f>Inputs!E168</f>
        <v>0</v>
      </c>
      <c r="M173" s="83">
        <f ca="1">VLOOKUP($A173,[1]!Table,MATCH(M$4,[1]!Curves,0))</f>
        <v>0.01</v>
      </c>
      <c r="N173" s="142">
        <f ca="1">Inputs!I168</f>
        <v>0.01</v>
      </c>
      <c r="O173" s="141">
        <f>Inputs!F168</f>
        <v>0</v>
      </c>
      <c r="P173" s="7"/>
      <c r="Q173" s="69">
        <f t="shared" ca="1" si="97"/>
        <v>5.0960000000000001</v>
      </c>
      <c r="R173" s="69">
        <f t="shared" ca="1" si="98"/>
        <v>5.0960000000000001</v>
      </c>
      <c r="S173" s="69">
        <f t="shared" si="71"/>
        <v>0</v>
      </c>
      <c r="T173" s="7"/>
      <c r="U173" s="5">
        <f t="shared" si="72"/>
        <v>31</v>
      </c>
      <c r="V173" s="44">
        <f t="shared" si="73"/>
        <v>41913</v>
      </c>
      <c r="W173" s="5">
        <f t="shared" ca="1" si="74"/>
        <v>4983</v>
      </c>
      <c r="X173" s="54">
        <f ca="1">VLOOKUP($A173,[1]!Table,MATCH(X$4,[1]!Curves,0))</f>
        <v>6.2185910263178004E-2</v>
      </c>
      <c r="Y173" s="46">
        <f t="shared" ca="1" si="75"/>
        <v>0.43367400933836814</v>
      </c>
      <c r="Z173" s="5">
        <f t="shared" si="76"/>
        <v>0</v>
      </c>
      <c r="AA173" s="5">
        <f t="shared" si="77"/>
        <v>0</v>
      </c>
      <c r="AC173" s="39">
        <f t="shared" ca="1" si="78"/>
        <v>0</v>
      </c>
      <c r="AD173" s="39">
        <f t="shared" ca="1" si="79"/>
        <v>0</v>
      </c>
      <c r="AE173" s="39">
        <f t="shared" ca="1" si="80"/>
        <v>0</v>
      </c>
      <c r="AF173" s="39">
        <f t="shared" ca="1" si="81"/>
        <v>0</v>
      </c>
      <c r="AG173" s="39">
        <f t="shared" ca="1" si="82"/>
        <v>0</v>
      </c>
      <c r="AH173" s="39">
        <f t="shared" ca="1" si="83"/>
        <v>0</v>
      </c>
      <c r="AI173" s="39">
        <f t="shared" ca="1" si="84"/>
        <v>0</v>
      </c>
      <c r="AJ173" s="39">
        <f t="shared" ca="1" si="85"/>
        <v>0</v>
      </c>
      <c r="AK173" s="39">
        <f t="shared" ca="1" si="86"/>
        <v>0</v>
      </c>
      <c r="AL173" s="43"/>
      <c r="AM173" s="39">
        <f t="shared" ca="1" si="91"/>
        <v>0</v>
      </c>
      <c r="AN173" s="39">
        <f t="shared" ca="1" si="92"/>
        <v>0</v>
      </c>
      <c r="AO173" s="39">
        <f t="shared" ca="1" si="93"/>
        <v>0</v>
      </c>
      <c r="AP173" s="40">
        <f t="shared" ca="1" si="87"/>
        <v>0</v>
      </c>
      <c r="AR173" s="39">
        <f t="shared" ca="1" si="94"/>
        <v>0</v>
      </c>
      <c r="AS173" s="39">
        <f t="shared" ca="1" si="95"/>
        <v>0</v>
      </c>
      <c r="AT173" s="39">
        <f t="shared" ca="1" si="96"/>
        <v>0</v>
      </c>
      <c r="AU173" s="40">
        <f t="shared" ca="1" si="88"/>
        <v>0</v>
      </c>
      <c r="AV173" s="40"/>
      <c r="AW173" s="51">
        <f t="shared" ca="1" si="89"/>
        <v>0</v>
      </c>
      <c r="AY173" s="67"/>
    </row>
    <row r="174" spans="1:51" ht="12" customHeight="1">
      <c r="A174" s="88">
        <f t="shared" si="90"/>
        <v>41944</v>
      </c>
      <c r="B174" s="139">
        <f>Inputs!C169</f>
        <v>0</v>
      </c>
      <c r="C174" s="66"/>
      <c r="D174" s="82">
        <f t="shared" si="68"/>
        <v>0</v>
      </c>
      <c r="E174" s="35">
        <f t="shared" si="69"/>
        <v>0</v>
      </c>
      <c r="F174" s="35">
        <f t="shared" ca="1" si="70"/>
        <v>0</v>
      </c>
      <c r="G174" s="83">
        <f ca="1">VLOOKUP($A174,[1]!Table,MATCH(G$4,[1]!Curves,0))</f>
        <v>5.2130000000000001</v>
      </c>
      <c r="H174" s="142">
        <f ca="1">Inputs!G169</f>
        <v>5.2130000000000001</v>
      </c>
      <c r="I174" s="140">
        <f>Inputs!D169</f>
        <v>0</v>
      </c>
      <c r="J174" s="83">
        <f ca="1">VLOOKUP($A174,[1]!Table,MATCH(J$4,[1]!Curves,0))</f>
        <v>2.35E-2</v>
      </c>
      <c r="K174" s="142">
        <f ca="1">Inputs!H169</f>
        <v>2.35E-2</v>
      </c>
      <c r="L174" s="141">
        <f>Inputs!E169</f>
        <v>0</v>
      </c>
      <c r="M174" s="83">
        <f ca="1">VLOOKUP($A174,[1]!Table,MATCH(M$4,[1]!Curves,0))</f>
        <v>1.4999999999999999E-2</v>
      </c>
      <c r="N174" s="142">
        <f ca="1">Inputs!I169</f>
        <v>1.4999999999999999E-2</v>
      </c>
      <c r="O174" s="141">
        <f>Inputs!F169</f>
        <v>0</v>
      </c>
      <c r="P174" s="7"/>
      <c r="Q174" s="69">
        <f t="shared" ca="1" si="97"/>
        <v>5.2515000000000001</v>
      </c>
      <c r="R174" s="69">
        <f t="shared" ca="1" si="98"/>
        <v>5.2515000000000001</v>
      </c>
      <c r="S174" s="69">
        <f t="shared" si="71"/>
        <v>0</v>
      </c>
      <c r="T174" s="7"/>
      <c r="U174" s="5">
        <f t="shared" si="72"/>
        <v>30</v>
      </c>
      <c r="V174" s="44">
        <f t="shared" si="73"/>
        <v>41944</v>
      </c>
      <c r="W174" s="5">
        <f t="shared" ca="1" si="74"/>
        <v>5014</v>
      </c>
      <c r="X174" s="54">
        <f ca="1">VLOOKUP($A174,[1]!Table,MATCH(X$4,[1]!Curves,0))</f>
        <v>6.2214696445119996E-2</v>
      </c>
      <c r="Y174" s="46">
        <f t="shared" ca="1" si="75"/>
        <v>0.43126050978920499</v>
      </c>
      <c r="Z174" s="5">
        <f t="shared" si="76"/>
        <v>0</v>
      </c>
      <c r="AA174" s="5">
        <f t="shared" si="77"/>
        <v>0</v>
      </c>
      <c r="AC174" s="39">
        <f t="shared" ca="1" si="78"/>
        <v>0</v>
      </c>
      <c r="AD174" s="39">
        <f t="shared" ca="1" si="79"/>
        <v>0</v>
      </c>
      <c r="AE174" s="39">
        <f t="shared" ca="1" si="80"/>
        <v>0</v>
      </c>
      <c r="AF174" s="39">
        <f t="shared" ca="1" si="81"/>
        <v>0</v>
      </c>
      <c r="AG174" s="39">
        <f t="shared" ca="1" si="82"/>
        <v>0</v>
      </c>
      <c r="AH174" s="39">
        <f t="shared" ca="1" si="83"/>
        <v>0</v>
      </c>
      <c r="AI174" s="39">
        <f t="shared" ca="1" si="84"/>
        <v>0</v>
      </c>
      <c r="AJ174" s="39">
        <f t="shared" ca="1" si="85"/>
        <v>0</v>
      </c>
      <c r="AK174" s="39">
        <f t="shared" ca="1" si="86"/>
        <v>0</v>
      </c>
      <c r="AL174" s="43"/>
      <c r="AM174" s="39">
        <f t="shared" ca="1" si="91"/>
        <v>0</v>
      </c>
      <c r="AN174" s="39">
        <f t="shared" ca="1" si="92"/>
        <v>0</v>
      </c>
      <c r="AO174" s="39">
        <f t="shared" ca="1" si="93"/>
        <v>0</v>
      </c>
      <c r="AP174" s="40">
        <f t="shared" ca="1" si="87"/>
        <v>0</v>
      </c>
      <c r="AR174" s="39">
        <f t="shared" ca="1" si="94"/>
        <v>0</v>
      </c>
      <c r="AS174" s="39">
        <f t="shared" ca="1" si="95"/>
        <v>0</v>
      </c>
      <c r="AT174" s="39">
        <f t="shared" ca="1" si="96"/>
        <v>0</v>
      </c>
      <c r="AU174" s="40">
        <f t="shared" ca="1" si="88"/>
        <v>0</v>
      </c>
      <c r="AV174" s="40"/>
      <c r="AW174" s="51">
        <f t="shared" ca="1" si="89"/>
        <v>0</v>
      </c>
      <c r="AY174" s="67"/>
    </row>
    <row r="175" spans="1:51" ht="12" customHeight="1">
      <c r="A175" s="88">
        <f t="shared" si="90"/>
        <v>41974</v>
      </c>
      <c r="B175" s="139">
        <f>Inputs!C170</f>
        <v>0</v>
      </c>
      <c r="C175" s="66"/>
      <c r="D175" s="82">
        <f t="shared" si="68"/>
        <v>0</v>
      </c>
      <c r="E175" s="35">
        <f t="shared" si="69"/>
        <v>0</v>
      </c>
      <c r="F175" s="35">
        <f t="shared" ca="1" si="70"/>
        <v>0</v>
      </c>
      <c r="G175" s="83">
        <f ca="1">VLOOKUP($A175,[1]!Table,MATCH(G$4,[1]!Curves,0))</f>
        <v>5.3530000000000006</v>
      </c>
      <c r="H175" s="142">
        <f ca="1">Inputs!G170</f>
        <v>5.3530000000000006</v>
      </c>
      <c r="I175" s="140">
        <f>Inputs!D170</f>
        <v>0</v>
      </c>
      <c r="J175" s="83">
        <f ca="1">VLOOKUP($A175,[1]!Table,MATCH(J$4,[1]!Curves,0))</f>
        <v>2.35E-2</v>
      </c>
      <c r="K175" s="142">
        <f ca="1">Inputs!H170</f>
        <v>2.35E-2</v>
      </c>
      <c r="L175" s="141">
        <f>Inputs!E170</f>
        <v>0</v>
      </c>
      <c r="M175" s="83">
        <f ca="1">VLOOKUP($A175,[1]!Table,MATCH(M$4,[1]!Curves,0))</f>
        <v>1.4999999999999999E-2</v>
      </c>
      <c r="N175" s="142">
        <f ca="1">Inputs!I170</f>
        <v>1.4999999999999999E-2</v>
      </c>
      <c r="O175" s="141">
        <f>Inputs!F170</f>
        <v>0</v>
      </c>
      <c r="P175" s="7"/>
      <c r="Q175" s="69">
        <f t="shared" ca="1" si="97"/>
        <v>5.3915000000000006</v>
      </c>
      <c r="R175" s="69">
        <f t="shared" ca="1" si="98"/>
        <v>5.3915000000000006</v>
      </c>
      <c r="S175" s="69">
        <f t="shared" si="71"/>
        <v>0</v>
      </c>
      <c r="T175" s="7"/>
      <c r="U175" s="5">
        <f t="shared" si="72"/>
        <v>31</v>
      </c>
      <c r="V175" s="44">
        <f t="shared" si="73"/>
        <v>41974</v>
      </c>
      <c r="W175" s="5">
        <f t="shared" ca="1" si="74"/>
        <v>5044</v>
      </c>
      <c r="X175" s="54">
        <f ca="1">VLOOKUP($A175,[1]!Table,MATCH(X$4,[1]!Curves,0))</f>
        <v>6.2242554040809001E-2</v>
      </c>
      <c r="Y175" s="46">
        <f t="shared" ca="1" si="75"/>
        <v>0.42893572137477409</v>
      </c>
      <c r="Z175" s="5">
        <f t="shared" si="76"/>
        <v>0</v>
      </c>
      <c r="AA175" s="5">
        <f t="shared" si="77"/>
        <v>0</v>
      </c>
      <c r="AC175" s="39">
        <f t="shared" ca="1" si="78"/>
        <v>0</v>
      </c>
      <c r="AD175" s="39">
        <f t="shared" ca="1" si="79"/>
        <v>0</v>
      </c>
      <c r="AE175" s="39">
        <f t="shared" ca="1" si="80"/>
        <v>0</v>
      </c>
      <c r="AF175" s="39">
        <f t="shared" ca="1" si="81"/>
        <v>0</v>
      </c>
      <c r="AG175" s="39">
        <f t="shared" ca="1" si="82"/>
        <v>0</v>
      </c>
      <c r="AH175" s="39">
        <f t="shared" ca="1" si="83"/>
        <v>0</v>
      </c>
      <c r="AI175" s="39">
        <f t="shared" ca="1" si="84"/>
        <v>0</v>
      </c>
      <c r="AJ175" s="39">
        <f t="shared" ca="1" si="85"/>
        <v>0</v>
      </c>
      <c r="AK175" s="39">
        <f t="shared" ca="1" si="86"/>
        <v>0</v>
      </c>
      <c r="AL175" s="43"/>
      <c r="AM175" s="39">
        <f t="shared" ca="1" si="91"/>
        <v>0</v>
      </c>
      <c r="AN175" s="39">
        <f t="shared" ca="1" si="92"/>
        <v>0</v>
      </c>
      <c r="AO175" s="39">
        <f t="shared" ca="1" si="93"/>
        <v>0</v>
      </c>
      <c r="AP175" s="40">
        <f t="shared" ca="1" si="87"/>
        <v>0</v>
      </c>
      <c r="AR175" s="39">
        <f t="shared" ca="1" si="94"/>
        <v>0</v>
      </c>
      <c r="AS175" s="39">
        <f t="shared" ca="1" si="95"/>
        <v>0</v>
      </c>
      <c r="AT175" s="39">
        <f t="shared" ca="1" si="96"/>
        <v>0</v>
      </c>
      <c r="AU175" s="40">
        <f t="shared" ca="1" si="88"/>
        <v>0</v>
      </c>
      <c r="AV175" s="40"/>
      <c r="AW175" s="51">
        <f t="shared" ca="1" si="89"/>
        <v>0</v>
      </c>
      <c r="AY175" s="67"/>
    </row>
    <row r="176" spans="1:51" ht="12" customHeight="1">
      <c r="A176" s="88">
        <f t="shared" si="90"/>
        <v>42005</v>
      </c>
      <c r="B176" s="139">
        <f>Inputs!C171</f>
        <v>0</v>
      </c>
      <c r="C176" s="66"/>
      <c r="D176" s="82">
        <f t="shared" si="68"/>
        <v>0</v>
      </c>
      <c r="E176" s="35">
        <f t="shared" si="69"/>
        <v>0</v>
      </c>
      <c r="F176" s="35">
        <f t="shared" ca="1" si="70"/>
        <v>0</v>
      </c>
      <c r="G176" s="83">
        <f ca="1">VLOOKUP($A176,[1]!Table,MATCH(G$4,[1]!Curves,0))</f>
        <v>5.4430000000000005</v>
      </c>
      <c r="H176" s="142">
        <f ca="1">Inputs!G171</f>
        <v>5.4430000000000005</v>
      </c>
      <c r="I176" s="140">
        <f>Inputs!D171</f>
        <v>0</v>
      </c>
      <c r="J176" s="83">
        <f ca="1">VLOOKUP($A176,[1]!Table,MATCH(J$4,[1]!Curves,0))</f>
        <v>2.35E-2</v>
      </c>
      <c r="K176" s="142">
        <f ca="1">Inputs!H171</f>
        <v>2.35E-2</v>
      </c>
      <c r="L176" s="141">
        <f>Inputs!E171</f>
        <v>0</v>
      </c>
      <c r="M176" s="83">
        <f ca="1">VLOOKUP($A176,[1]!Table,MATCH(M$4,[1]!Curves,0))</f>
        <v>1.4999999999999999E-2</v>
      </c>
      <c r="N176" s="142">
        <f ca="1">Inputs!I171</f>
        <v>1.4999999999999999E-2</v>
      </c>
      <c r="O176" s="141">
        <f>Inputs!F171</f>
        <v>0</v>
      </c>
      <c r="P176" s="7"/>
      <c r="Q176" s="69">
        <f t="shared" ca="1" si="97"/>
        <v>5.4815000000000005</v>
      </c>
      <c r="R176" s="69">
        <f t="shared" ca="1" si="98"/>
        <v>5.4815000000000005</v>
      </c>
      <c r="S176" s="69">
        <f t="shared" si="71"/>
        <v>0</v>
      </c>
      <c r="T176" s="7"/>
      <c r="U176" s="5">
        <f t="shared" si="72"/>
        <v>31</v>
      </c>
      <c r="V176" s="44">
        <f t="shared" si="73"/>
        <v>42005</v>
      </c>
      <c r="W176" s="5">
        <f t="shared" ca="1" si="74"/>
        <v>5075</v>
      </c>
      <c r="X176" s="54">
        <f ca="1">VLOOKUP($A176,[1]!Table,MATCH(X$4,[1]!Curves,0))</f>
        <v>6.2271340223293004E-2</v>
      </c>
      <c r="Y176" s="46">
        <f t="shared" ca="1" si="75"/>
        <v>0.42654461850245967</v>
      </c>
      <c r="Z176" s="5">
        <f t="shared" si="76"/>
        <v>0</v>
      </c>
      <c r="AA176" s="5">
        <f t="shared" si="77"/>
        <v>0</v>
      </c>
      <c r="AC176" s="39">
        <f t="shared" ca="1" si="78"/>
        <v>0</v>
      </c>
      <c r="AD176" s="39">
        <f t="shared" ca="1" si="79"/>
        <v>0</v>
      </c>
      <c r="AE176" s="39">
        <f t="shared" ca="1" si="80"/>
        <v>0</v>
      </c>
      <c r="AF176" s="39">
        <f t="shared" ca="1" si="81"/>
        <v>0</v>
      </c>
      <c r="AG176" s="39">
        <f t="shared" ca="1" si="82"/>
        <v>0</v>
      </c>
      <c r="AH176" s="39">
        <f t="shared" ca="1" si="83"/>
        <v>0</v>
      </c>
      <c r="AI176" s="39">
        <f t="shared" ca="1" si="84"/>
        <v>0</v>
      </c>
      <c r="AJ176" s="39">
        <f t="shared" ca="1" si="85"/>
        <v>0</v>
      </c>
      <c r="AK176" s="39">
        <f t="shared" ca="1" si="86"/>
        <v>0</v>
      </c>
      <c r="AL176" s="43"/>
      <c r="AM176" s="39">
        <f t="shared" ca="1" si="91"/>
        <v>0</v>
      </c>
      <c r="AN176" s="39">
        <f t="shared" ca="1" si="92"/>
        <v>0</v>
      </c>
      <c r="AO176" s="39">
        <f t="shared" ca="1" si="93"/>
        <v>0</v>
      </c>
      <c r="AP176" s="40">
        <f t="shared" ca="1" si="87"/>
        <v>0</v>
      </c>
      <c r="AR176" s="39">
        <f t="shared" ca="1" si="94"/>
        <v>0</v>
      </c>
      <c r="AS176" s="39">
        <f t="shared" ca="1" si="95"/>
        <v>0</v>
      </c>
      <c r="AT176" s="39">
        <f t="shared" ca="1" si="96"/>
        <v>0</v>
      </c>
      <c r="AU176" s="40">
        <f t="shared" ca="1" si="88"/>
        <v>0</v>
      </c>
      <c r="AV176" s="40"/>
      <c r="AW176" s="51">
        <f t="shared" ca="1" si="89"/>
        <v>0</v>
      </c>
      <c r="AY176" s="67"/>
    </row>
    <row r="177" spans="1:51" ht="12" customHeight="1">
      <c r="A177" s="88">
        <f t="shared" si="90"/>
        <v>42036</v>
      </c>
      <c r="B177" s="139">
        <f>Inputs!C172</f>
        <v>0</v>
      </c>
      <c r="C177" s="66"/>
      <c r="D177" s="82">
        <f t="shared" si="68"/>
        <v>0</v>
      </c>
      <c r="E177" s="35">
        <f t="shared" si="69"/>
        <v>0</v>
      </c>
      <c r="F177" s="35">
        <f t="shared" ca="1" si="70"/>
        <v>0</v>
      </c>
      <c r="G177" s="83">
        <f ca="1">VLOOKUP($A177,[1]!Table,MATCH(G$4,[1]!Curves,0))</f>
        <v>5.3230000000000004</v>
      </c>
      <c r="H177" s="142">
        <f ca="1">Inputs!G172</f>
        <v>5.3230000000000004</v>
      </c>
      <c r="I177" s="140">
        <f>Inputs!D172</f>
        <v>0</v>
      </c>
      <c r="J177" s="83">
        <f ca="1">VLOOKUP($A177,[1]!Table,MATCH(J$4,[1]!Curves,0))</f>
        <v>2.35E-2</v>
      </c>
      <c r="K177" s="142">
        <f ca="1">Inputs!H172</f>
        <v>2.35E-2</v>
      </c>
      <c r="L177" s="141">
        <f>Inputs!E172</f>
        <v>0</v>
      </c>
      <c r="M177" s="83">
        <f ca="1">VLOOKUP($A177,[1]!Table,MATCH(M$4,[1]!Curves,0))</f>
        <v>1.4999999999999999E-2</v>
      </c>
      <c r="N177" s="142">
        <f ca="1">Inputs!I172</f>
        <v>1.4999999999999999E-2</v>
      </c>
      <c r="O177" s="141">
        <f>Inputs!F172</f>
        <v>0</v>
      </c>
      <c r="P177" s="7"/>
      <c r="Q177" s="69">
        <f t="shared" ca="1" si="97"/>
        <v>5.3615000000000004</v>
      </c>
      <c r="R177" s="69">
        <f t="shared" ca="1" si="98"/>
        <v>5.3615000000000004</v>
      </c>
      <c r="S177" s="69">
        <f t="shared" si="71"/>
        <v>0</v>
      </c>
      <c r="T177" s="7"/>
      <c r="U177" s="5">
        <f t="shared" si="72"/>
        <v>28</v>
      </c>
      <c r="V177" s="44">
        <f t="shared" si="73"/>
        <v>42036</v>
      </c>
      <c r="W177" s="5">
        <f t="shared" ca="1" si="74"/>
        <v>5106</v>
      </c>
      <c r="X177" s="54">
        <f ca="1">VLOOKUP($A177,[1]!Table,MATCH(X$4,[1]!Curves,0))</f>
        <v>6.2300126406051003E-2</v>
      </c>
      <c r="Y177" s="46">
        <f t="shared" ca="1" si="75"/>
        <v>0.42416483708868247</v>
      </c>
      <c r="Z177" s="5">
        <f t="shared" si="76"/>
        <v>0</v>
      </c>
      <c r="AA177" s="5">
        <f t="shared" si="77"/>
        <v>0</v>
      </c>
      <c r="AC177" s="39">
        <f t="shared" ca="1" si="78"/>
        <v>0</v>
      </c>
      <c r="AD177" s="39">
        <f t="shared" ca="1" si="79"/>
        <v>0</v>
      </c>
      <c r="AE177" s="39">
        <f t="shared" ca="1" si="80"/>
        <v>0</v>
      </c>
      <c r="AF177" s="39">
        <f t="shared" ca="1" si="81"/>
        <v>0</v>
      </c>
      <c r="AG177" s="39">
        <f t="shared" ca="1" si="82"/>
        <v>0</v>
      </c>
      <c r="AH177" s="39">
        <f t="shared" ca="1" si="83"/>
        <v>0</v>
      </c>
      <c r="AI177" s="39">
        <f t="shared" ca="1" si="84"/>
        <v>0</v>
      </c>
      <c r="AJ177" s="39">
        <f t="shared" ca="1" si="85"/>
        <v>0</v>
      </c>
      <c r="AK177" s="39">
        <f t="shared" ca="1" si="86"/>
        <v>0</v>
      </c>
      <c r="AL177" s="43"/>
      <c r="AM177" s="39">
        <f t="shared" ca="1" si="91"/>
        <v>0</v>
      </c>
      <c r="AN177" s="39">
        <f t="shared" ca="1" si="92"/>
        <v>0</v>
      </c>
      <c r="AO177" s="39">
        <f t="shared" ca="1" si="93"/>
        <v>0</v>
      </c>
      <c r="AP177" s="40">
        <f t="shared" ca="1" si="87"/>
        <v>0</v>
      </c>
      <c r="AR177" s="39">
        <f t="shared" ca="1" si="94"/>
        <v>0</v>
      </c>
      <c r="AS177" s="39">
        <f t="shared" ca="1" si="95"/>
        <v>0</v>
      </c>
      <c r="AT177" s="39">
        <f t="shared" ca="1" si="96"/>
        <v>0</v>
      </c>
      <c r="AU177" s="40">
        <f t="shared" ca="1" si="88"/>
        <v>0</v>
      </c>
      <c r="AV177" s="40"/>
      <c r="AW177" s="51">
        <f t="shared" ca="1" si="89"/>
        <v>0</v>
      </c>
      <c r="AY177" s="67"/>
    </row>
    <row r="178" spans="1:51" ht="12" customHeight="1">
      <c r="A178" s="88">
        <f t="shared" si="90"/>
        <v>42064</v>
      </c>
      <c r="B178" s="139">
        <f>Inputs!C173</f>
        <v>0</v>
      </c>
      <c r="C178" s="66"/>
      <c r="D178" s="82">
        <f t="shared" si="68"/>
        <v>0</v>
      </c>
      <c r="E178" s="35">
        <f t="shared" si="69"/>
        <v>0</v>
      </c>
      <c r="F178" s="35">
        <f t="shared" ca="1" si="70"/>
        <v>0</v>
      </c>
      <c r="G178" s="83">
        <f ca="1">VLOOKUP($A178,[1]!Table,MATCH(G$4,[1]!Curves,0))</f>
        <v>5.1980000000000004</v>
      </c>
      <c r="H178" s="142">
        <f ca="1">Inputs!G173</f>
        <v>5.1980000000000004</v>
      </c>
      <c r="I178" s="140">
        <f>Inputs!D173</f>
        <v>0</v>
      </c>
      <c r="J178" s="83">
        <f ca="1">VLOOKUP($A178,[1]!Table,MATCH(J$4,[1]!Curves,0))</f>
        <v>2.35E-2</v>
      </c>
      <c r="K178" s="142">
        <f ca="1">Inputs!H173</f>
        <v>2.35E-2</v>
      </c>
      <c r="L178" s="141">
        <f>Inputs!E173</f>
        <v>0</v>
      </c>
      <c r="M178" s="83">
        <f ca="1">VLOOKUP($A178,[1]!Table,MATCH(M$4,[1]!Curves,0))</f>
        <v>1.4999999999999999E-2</v>
      </c>
      <c r="N178" s="142">
        <f ca="1">Inputs!I173</f>
        <v>1.4999999999999999E-2</v>
      </c>
      <c r="O178" s="141">
        <f>Inputs!F173</f>
        <v>0</v>
      </c>
      <c r="P178" s="7"/>
      <c r="Q178" s="69">
        <f t="shared" ca="1" si="97"/>
        <v>5.2365000000000004</v>
      </c>
      <c r="R178" s="69">
        <f t="shared" ca="1" si="98"/>
        <v>5.2365000000000004</v>
      </c>
      <c r="S178" s="69">
        <f t="shared" si="71"/>
        <v>0</v>
      </c>
      <c r="T178" s="7"/>
      <c r="U178" s="5">
        <f t="shared" si="72"/>
        <v>31</v>
      </c>
      <c r="V178" s="44">
        <f t="shared" si="73"/>
        <v>42064</v>
      </c>
      <c r="W178" s="5">
        <f t="shared" ca="1" si="74"/>
        <v>5134</v>
      </c>
      <c r="X178" s="54">
        <f ca="1">VLOOKUP($A178,[1]!Table,MATCH(X$4,[1]!Curves,0))</f>
        <v>6.2326126829424004E-2</v>
      </c>
      <c r="Y178" s="46">
        <f t="shared" ca="1" si="75"/>
        <v>0.42202505431755033</v>
      </c>
      <c r="Z178" s="5">
        <f t="shared" si="76"/>
        <v>0</v>
      </c>
      <c r="AA178" s="5">
        <f t="shared" si="77"/>
        <v>0</v>
      </c>
      <c r="AC178" s="39">
        <f t="shared" ca="1" si="78"/>
        <v>0</v>
      </c>
      <c r="AD178" s="39">
        <f t="shared" ca="1" si="79"/>
        <v>0</v>
      </c>
      <c r="AE178" s="39">
        <f t="shared" ca="1" si="80"/>
        <v>0</v>
      </c>
      <c r="AF178" s="39">
        <f t="shared" ca="1" si="81"/>
        <v>0</v>
      </c>
      <c r="AG178" s="39">
        <f t="shared" ca="1" si="82"/>
        <v>0</v>
      </c>
      <c r="AH178" s="39">
        <f t="shared" ca="1" si="83"/>
        <v>0</v>
      </c>
      <c r="AI178" s="39">
        <f t="shared" ca="1" si="84"/>
        <v>0</v>
      </c>
      <c r="AJ178" s="39">
        <f t="shared" ca="1" si="85"/>
        <v>0</v>
      </c>
      <c r="AK178" s="39">
        <f t="shared" ca="1" si="86"/>
        <v>0</v>
      </c>
      <c r="AL178" s="43"/>
      <c r="AM178" s="39">
        <f t="shared" ca="1" si="91"/>
        <v>0</v>
      </c>
      <c r="AN178" s="39">
        <f t="shared" ca="1" si="92"/>
        <v>0</v>
      </c>
      <c r="AO178" s="39">
        <f t="shared" ca="1" si="93"/>
        <v>0</v>
      </c>
      <c r="AP178" s="40">
        <f t="shared" ca="1" si="87"/>
        <v>0</v>
      </c>
      <c r="AR178" s="39">
        <f t="shared" ca="1" si="94"/>
        <v>0</v>
      </c>
      <c r="AS178" s="39">
        <f t="shared" ca="1" si="95"/>
        <v>0</v>
      </c>
      <c r="AT178" s="39">
        <f t="shared" ca="1" si="96"/>
        <v>0</v>
      </c>
      <c r="AU178" s="40">
        <f t="shared" ca="1" si="88"/>
        <v>0</v>
      </c>
      <c r="AV178" s="40"/>
      <c r="AW178" s="51">
        <f t="shared" ca="1" si="89"/>
        <v>0</v>
      </c>
      <c r="AY178" s="67"/>
    </row>
    <row r="179" spans="1:51" ht="12" customHeight="1">
      <c r="A179" s="88">
        <f t="shared" si="90"/>
        <v>42095</v>
      </c>
      <c r="B179" s="139">
        <f>Inputs!C174</f>
        <v>0</v>
      </c>
      <c r="C179" s="66"/>
      <c r="D179" s="82">
        <f t="shared" si="68"/>
        <v>0</v>
      </c>
      <c r="E179" s="35">
        <f t="shared" si="69"/>
        <v>0</v>
      </c>
      <c r="F179" s="35">
        <f t="shared" ca="1" si="70"/>
        <v>0</v>
      </c>
      <c r="G179" s="83">
        <f ca="1">VLOOKUP($A179,[1]!Table,MATCH(G$4,[1]!Curves,0))</f>
        <v>5.0680000000000005</v>
      </c>
      <c r="H179" s="142">
        <f ca="1">Inputs!G174</f>
        <v>5.0680000000000005</v>
      </c>
      <c r="I179" s="140">
        <f>Inputs!D174</f>
        <v>0</v>
      </c>
      <c r="J179" s="83">
        <f ca="1">VLOOKUP($A179,[1]!Table,MATCH(J$4,[1]!Curves,0))</f>
        <v>1.3000000000000001E-2</v>
      </c>
      <c r="K179" s="142">
        <f ca="1">Inputs!H174</f>
        <v>1.3000000000000001E-2</v>
      </c>
      <c r="L179" s="141">
        <f>Inputs!E174</f>
        <v>0</v>
      </c>
      <c r="M179" s="83">
        <f ca="1">VLOOKUP($A179,[1]!Table,MATCH(M$4,[1]!Curves,0))</f>
        <v>0.01</v>
      </c>
      <c r="N179" s="142">
        <f ca="1">Inputs!I174</f>
        <v>0.01</v>
      </c>
      <c r="O179" s="141">
        <f>Inputs!F174</f>
        <v>0</v>
      </c>
      <c r="P179" s="7"/>
      <c r="Q179" s="69">
        <f t="shared" ca="1" si="97"/>
        <v>5.0910000000000002</v>
      </c>
      <c r="R179" s="69">
        <f t="shared" ca="1" si="98"/>
        <v>5.0910000000000002</v>
      </c>
      <c r="S179" s="69">
        <f t="shared" si="71"/>
        <v>0</v>
      </c>
      <c r="T179" s="7"/>
      <c r="U179" s="5">
        <f t="shared" si="72"/>
        <v>30</v>
      </c>
      <c r="V179" s="44">
        <f t="shared" si="73"/>
        <v>42095</v>
      </c>
      <c r="W179" s="5">
        <f t="shared" ca="1" si="74"/>
        <v>5165</v>
      </c>
      <c r="X179" s="54">
        <f ca="1">VLOOKUP($A179,[1]!Table,MATCH(X$4,[1]!Curves,0))</f>
        <v>6.2354913012705002E-2</v>
      </c>
      <c r="Y179" s="46">
        <f t="shared" ca="1" si="75"/>
        <v>0.41966670792613647</v>
      </c>
      <c r="Z179" s="5">
        <f t="shared" si="76"/>
        <v>0</v>
      </c>
      <c r="AA179" s="5">
        <f t="shared" si="77"/>
        <v>0</v>
      </c>
      <c r="AC179" s="39">
        <f t="shared" ca="1" si="78"/>
        <v>0</v>
      </c>
      <c r="AD179" s="39">
        <f t="shared" ca="1" si="79"/>
        <v>0</v>
      </c>
      <c r="AE179" s="39">
        <f t="shared" ca="1" si="80"/>
        <v>0</v>
      </c>
      <c r="AF179" s="39">
        <f t="shared" ca="1" si="81"/>
        <v>0</v>
      </c>
      <c r="AG179" s="39">
        <f t="shared" ca="1" si="82"/>
        <v>0</v>
      </c>
      <c r="AH179" s="39">
        <f t="shared" ca="1" si="83"/>
        <v>0</v>
      </c>
      <c r="AI179" s="39">
        <f t="shared" ca="1" si="84"/>
        <v>0</v>
      </c>
      <c r="AJ179" s="39">
        <f t="shared" ca="1" si="85"/>
        <v>0</v>
      </c>
      <c r="AK179" s="39">
        <f t="shared" ca="1" si="86"/>
        <v>0</v>
      </c>
      <c r="AL179" s="43"/>
      <c r="AM179" s="39">
        <f t="shared" ca="1" si="91"/>
        <v>0</v>
      </c>
      <c r="AN179" s="39">
        <f t="shared" ca="1" si="92"/>
        <v>0</v>
      </c>
      <c r="AO179" s="39">
        <f t="shared" ca="1" si="93"/>
        <v>0</v>
      </c>
      <c r="AP179" s="40">
        <f t="shared" ca="1" si="87"/>
        <v>0</v>
      </c>
      <c r="AR179" s="39">
        <f t="shared" ca="1" si="94"/>
        <v>0</v>
      </c>
      <c r="AS179" s="39">
        <f t="shared" ca="1" si="95"/>
        <v>0</v>
      </c>
      <c r="AT179" s="39">
        <f t="shared" ca="1" si="96"/>
        <v>0</v>
      </c>
      <c r="AU179" s="40">
        <f t="shared" ca="1" si="88"/>
        <v>0</v>
      </c>
      <c r="AV179" s="40"/>
      <c r="AW179" s="51">
        <f t="shared" ca="1" si="89"/>
        <v>0</v>
      </c>
      <c r="AY179" s="67"/>
    </row>
    <row r="180" spans="1:51" ht="12" customHeight="1">
      <c r="A180" s="88">
        <f t="shared" si="90"/>
        <v>42125</v>
      </c>
      <c r="B180" s="139">
        <f>Inputs!C175</f>
        <v>0</v>
      </c>
      <c r="C180" s="66"/>
      <c r="D180" s="82">
        <f t="shared" si="68"/>
        <v>0</v>
      </c>
      <c r="E180" s="35">
        <f t="shared" si="69"/>
        <v>0</v>
      </c>
      <c r="F180" s="35">
        <f t="shared" ca="1" si="70"/>
        <v>0</v>
      </c>
      <c r="G180" s="83">
        <f ca="1">VLOOKUP($A180,[1]!Table,MATCH(G$4,[1]!Curves,0))</f>
        <v>5.0579999999999998</v>
      </c>
      <c r="H180" s="142">
        <f ca="1">Inputs!G175</f>
        <v>5.0579999999999998</v>
      </c>
      <c r="I180" s="140">
        <f>Inputs!D175</f>
        <v>0</v>
      </c>
      <c r="J180" s="83">
        <f ca="1">VLOOKUP($A180,[1]!Table,MATCH(J$4,[1]!Curves,0))</f>
        <v>1.3000000000000001E-2</v>
      </c>
      <c r="K180" s="142">
        <f ca="1">Inputs!H175</f>
        <v>1.3000000000000001E-2</v>
      </c>
      <c r="L180" s="141">
        <f>Inputs!E175</f>
        <v>0</v>
      </c>
      <c r="M180" s="83">
        <f ca="1">VLOOKUP($A180,[1]!Table,MATCH(M$4,[1]!Curves,0))</f>
        <v>0.01</v>
      </c>
      <c r="N180" s="142">
        <f ca="1">Inputs!I175</f>
        <v>0.01</v>
      </c>
      <c r="O180" s="141">
        <f>Inputs!F175</f>
        <v>0</v>
      </c>
      <c r="P180" s="7"/>
      <c r="Q180" s="69">
        <f t="shared" ca="1" si="97"/>
        <v>5.0809999999999995</v>
      </c>
      <c r="R180" s="69">
        <f t="shared" ca="1" si="98"/>
        <v>5.0809999999999995</v>
      </c>
      <c r="S180" s="69">
        <f t="shared" si="71"/>
        <v>0</v>
      </c>
      <c r="T180" s="7"/>
      <c r="U180" s="5">
        <f t="shared" si="72"/>
        <v>31</v>
      </c>
      <c r="V180" s="44">
        <f t="shared" si="73"/>
        <v>42125</v>
      </c>
      <c r="W180" s="5">
        <f t="shared" ca="1" si="74"/>
        <v>5195</v>
      </c>
      <c r="X180" s="54">
        <f ca="1">VLOOKUP($A180,[1]!Table,MATCH(X$4,[1]!Curves,0))</f>
        <v>6.2382770609692002E-2</v>
      </c>
      <c r="Y180" s="46">
        <f t="shared" ca="1" si="75"/>
        <v>0.41739510496449528</v>
      </c>
      <c r="Z180" s="5">
        <f t="shared" si="76"/>
        <v>0</v>
      </c>
      <c r="AA180" s="5">
        <f t="shared" si="77"/>
        <v>0</v>
      </c>
      <c r="AC180" s="39">
        <f t="shared" ca="1" si="78"/>
        <v>0</v>
      </c>
      <c r="AD180" s="39">
        <f t="shared" ca="1" si="79"/>
        <v>0</v>
      </c>
      <c r="AE180" s="39">
        <f t="shared" ca="1" si="80"/>
        <v>0</v>
      </c>
      <c r="AF180" s="39">
        <f t="shared" ca="1" si="81"/>
        <v>0</v>
      </c>
      <c r="AG180" s="39">
        <f t="shared" ca="1" si="82"/>
        <v>0</v>
      </c>
      <c r="AH180" s="39">
        <f t="shared" ca="1" si="83"/>
        <v>0</v>
      </c>
      <c r="AI180" s="39">
        <f t="shared" ca="1" si="84"/>
        <v>0</v>
      </c>
      <c r="AJ180" s="39">
        <f t="shared" ca="1" si="85"/>
        <v>0</v>
      </c>
      <c r="AK180" s="39">
        <f t="shared" ca="1" si="86"/>
        <v>0</v>
      </c>
      <c r="AL180" s="43"/>
      <c r="AM180" s="39">
        <f t="shared" ca="1" si="91"/>
        <v>0</v>
      </c>
      <c r="AN180" s="39">
        <f t="shared" ca="1" si="92"/>
        <v>0</v>
      </c>
      <c r="AO180" s="39">
        <f t="shared" ca="1" si="93"/>
        <v>0</v>
      </c>
      <c r="AP180" s="40">
        <f t="shared" ca="1" si="87"/>
        <v>0</v>
      </c>
      <c r="AR180" s="39">
        <f t="shared" ca="1" si="94"/>
        <v>0</v>
      </c>
      <c r="AS180" s="39">
        <f t="shared" ca="1" si="95"/>
        <v>0</v>
      </c>
      <c r="AT180" s="39">
        <f t="shared" ca="1" si="96"/>
        <v>0</v>
      </c>
      <c r="AU180" s="40">
        <f t="shared" ca="1" si="88"/>
        <v>0</v>
      </c>
      <c r="AV180" s="40"/>
      <c r="AW180" s="51">
        <f t="shared" ca="1" si="89"/>
        <v>0</v>
      </c>
      <c r="AY180" s="67"/>
    </row>
    <row r="181" spans="1:51" ht="12" customHeight="1">
      <c r="A181" s="88">
        <f t="shared" si="90"/>
        <v>42156</v>
      </c>
      <c r="B181" s="139">
        <f>Inputs!C176</f>
        <v>0</v>
      </c>
      <c r="C181" s="66"/>
      <c r="D181" s="82">
        <f t="shared" si="68"/>
        <v>0</v>
      </c>
      <c r="E181" s="35">
        <f t="shared" si="69"/>
        <v>0</v>
      </c>
      <c r="F181" s="35">
        <f t="shared" ca="1" si="70"/>
        <v>0</v>
      </c>
      <c r="G181" s="83">
        <f ca="1">VLOOKUP($A181,[1]!Table,MATCH(G$4,[1]!Curves,0))</f>
        <v>5.0780000000000003</v>
      </c>
      <c r="H181" s="142">
        <f ca="1">Inputs!G176</f>
        <v>5.0780000000000003</v>
      </c>
      <c r="I181" s="140">
        <f>Inputs!D176</f>
        <v>0</v>
      </c>
      <c r="J181" s="83">
        <f ca="1">VLOOKUP($A181,[1]!Table,MATCH(J$4,[1]!Curves,0))</f>
        <v>1.3000000000000001E-2</v>
      </c>
      <c r="K181" s="142">
        <f ca="1">Inputs!H176</f>
        <v>1.3000000000000001E-2</v>
      </c>
      <c r="L181" s="141">
        <f>Inputs!E176</f>
        <v>0</v>
      </c>
      <c r="M181" s="83">
        <f ca="1">VLOOKUP($A181,[1]!Table,MATCH(M$4,[1]!Curves,0))</f>
        <v>0.01</v>
      </c>
      <c r="N181" s="142">
        <f ca="1">Inputs!I176</f>
        <v>0.01</v>
      </c>
      <c r="O181" s="141">
        <f>Inputs!F176</f>
        <v>0</v>
      </c>
      <c r="P181" s="7"/>
      <c r="Q181" s="69">
        <f t="shared" ca="1" si="97"/>
        <v>5.101</v>
      </c>
      <c r="R181" s="69">
        <f t="shared" ca="1" si="98"/>
        <v>5.101</v>
      </c>
      <c r="S181" s="69">
        <f t="shared" si="71"/>
        <v>0</v>
      </c>
      <c r="T181" s="7"/>
      <c r="U181" s="5">
        <f t="shared" si="72"/>
        <v>30</v>
      </c>
      <c r="V181" s="44">
        <f t="shared" si="73"/>
        <v>42156</v>
      </c>
      <c r="W181" s="5">
        <f t="shared" ca="1" si="74"/>
        <v>5226</v>
      </c>
      <c r="X181" s="54">
        <f ca="1">VLOOKUP($A181,[1]!Table,MATCH(X$4,[1]!Curves,0))</f>
        <v>6.2411556793514004E-2</v>
      </c>
      <c r="Y181" s="46">
        <f t="shared" ca="1" si="75"/>
        <v>0.41505876585198043</v>
      </c>
      <c r="Z181" s="5">
        <f t="shared" si="76"/>
        <v>0</v>
      </c>
      <c r="AA181" s="5">
        <f t="shared" si="77"/>
        <v>0</v>
      </c>
      <c r="AC181" s="39">
        <f t="shared" ca="1" si="78"/>
        <v>0</v>
      </c>
      <c r="AD181" s="39">
        <f t="shared" ca="1" si="79"/>
        <v>0</v>
      </c>
      <c r="AE181" s="39">
        <f t="shared" ca="1" si="80"/>
        <v>0</v>
      </c>
      <c r="AF181" s="39">
        <f t="shared" ca="1" si="81"/>
        <v>0</v>
      </c>
      <c r="AG181" s="39">
        <f t="shared" ca="1" si="82"/>
        <v>0</v>
      </c>
      <c r="AH181" s="39">
        <f t="shared" ca="1" si="83"/>
        <v>0</v>
      </c>
      <c r="AI181" s="39">
        <f t="shared" ca="1" si="84"/>
        <v>0</v>
      </c>
      <c r="AJ181" s="39">
        <f t="shared" ca="1" si="85"/>
        <v>0</v>
      </c>
      <c r="AK181" s="39">
        <f t="shared" ca="1" si="86"/>
        <v>0</v>
      </c>
      <c r="AL181" s="43"/>
      <c r="AM181" s="39">
        <f t="shared" ca="1" si="91"/>
        <v>0</v>
      </c>
      <c r="AN181" s="39">
        <f t="shared" ca="1" si="92"/>
        <v>0</v>
      </c>
      <c r="AO181" s="39">
        <f t="shared" ca="1" si="93"/>
        <v>0</v>
      </c>
      <c r="AP181" s="40">
        <f t="shared" ca="1" si="87"/>
        <v>0</v>
      </c>
      <c r="AR181" s="39">
        <f t="shared" ca="1" si="94"/>
        <v>0</v>
      </c>
      <c r="AS181" s="39">
        <f t="shared" ca="1" si="95"/>
        <v>0</v>
      </c>
      <c r="AT181" s="39">
        <f t="shared" ca="1" si="96"/>
        <v>0</v>
      </c>
      <c r="AU181" s="40">
        <f t="shared" ca="1" si="88"/>
        <v>0</v>
      </c>
      <c r="AV181" s="40"/>
      <c r="AW181" s="51">
        <f t="shared" ca="1" si="89"/>
        <v>0</v>
      </c>
      <c r="AY181" s="67"/>
    </row>
    <row r="182" spans="1:51" ht="12" customHeight="1">
      <c r="A182" s="88">
        <f t="shared" si="90"/>
        <v>42186</v>
      </c>
      <c r="B182" s="139">
        <f>Inputs!C177</f>
        <v>0</v>
      </c>
      <c r="C182" s="66"/>
      <c r="D182" s="82">
        <f t="shared" si="68"/>
        <v>0</v>
      </c>
      <c r="E182" s="35">
        <f t="shared" si="69"/>
        <v>0</v>
      </c>
      <c r="F182" s="35">
        <f t="shared" ca="1" si="70"/>
        <v>0</v>
      </c>
      <c r="G182" s="83">
        <f ca="1">VLOOKUP($A182,[1]!Table,MATCH(G$4,[1]!Curves,0))</f>
        <v>5.0990000000000002</v>
      </c>
      <c r="H182" s="142">
        <f ca="1">Inputs!G177</f>
        <v>5.0990000000000002</v>
      </c>
      <c r="I182" s="140">
        <f>Inputs!D177</f>
        <v>0</v>
      </c>
      <c r="J182" s="83">
        <f ca="1">VLOOKUP($A182,[1]!Table,MATCH(J$4,[1]!Curves,0))</f>
        <v>1.3000000000000001E-2</v>
      </c>
      <c r="K182" s="142">
        <f ca="1">Inputs!H177</f>
        <v>1.3000000000000001E-2</v>
      </c>
      <c r="L182" s="141">
        <f>Inputs!E177</f>
        <v>0</v>
      </c>
      <c r="M182" s="83">
        <f ca="1">VLOOKUP($A182,[1]!Table,MATCH(M$4,[1]!Curves,0))</f>
        <v>0.01</v>
      </c>
      <c r="N182" s="142">
        <f ca="1">Inputs!I177</f>
        <v>0.01</v>
      </c>
      <c r="O182" s="141">
        <f>Inputs!F177</f>
        <v>0</v>
      </c>
      <c r="P182" s="7"/>
      <c r="Q182" s="69">
        <f t="shared" ca="1" si="97"/>
        <v>5.1219999999999999</v>
      </c>
      <c r="R182" s="69">
        <f t="shared" ca="1" si="98"/>
        <v>5.1219999999999999</v>
      </c>
      <c r="S182" s="69">
        <f t="shared" si="71"/>
        <v>0</v>
      </c>
      <c r="T182" s="7"/>
      <c r="U182" s="5">
        <f t="shared" si="72"/>
        <v>31</v>
      </c>
      <c r="V182" s="44">
        <f t="shared" si="73"/>
        <v>42186</v>
      </c>
      <c r="W182" s="5">
        <f t="shared" ca="1" si="74"/>
        <v>5256</v>
      </c>
      <c r="X182" s="54">
        <f ca="1">VLOOKUP($A182,[1]!Table,MATCH(X$4,[1]!Curves,0))</f>
        <v>6.2439414391024003E-2</v>
      </c>
      <c r="Y182" s="46">
        <f t="shared" ca="1" si="75"/>
        <v>0.41280838450768698</v>
      </c>
      <c r="Z182" s="5">
        <f t="shared" si="76"/>
        <v>0</v>
      </c>
      <c r="AA182" s="5">
        <f t="shared" si="77"/>
        <v>0</v>
      </c>
      <c r="AC182" s="39">
        <f t="shared" ca="1" si="78"/>
        <v>0</v>
      </c>
      <c r="AD182" s="39">
        <f t="shared" ca="1" si="79"/>
        <v>0</v>
      </c>
      <c r="AE182" s="39">
        <f t="shared" ca="1" si="80"/>
        <v>0</v>
      </c>
      <c r="AF182" s="39">
        <f t="shared" ca="1" si="81"/>
        <v>0</v>
      </c>
      <c r="AG182" s="39">
        <f t="shared" ca="1" si="82"/>
        <v>0</v>
      </c>
      <c r="AH182" s="39">
        <f t="shared" ca="1" si="83"/>
        <v>0</v>
      </c>
      <c r="AI182" s="39">
        <f t="shared" ca="1" si="84"/>
        <v>0</v>
      </c>
      <c r="AJ182" s="39">
        <f t="shared" ca="1" si="85"/>
        <v>0</v>
      </c>
      <c r="AK182" s="39">
        <f t="shared" ca="1" si="86"/>
        <v>0</v>
      </c>
      <c r="AL182" s="43"/>
      <c r="AM182" s="39">
        <f t="shared" ca="1" si="91"/>
        <v>0</v>
      </c>
      <c r="AN182" s="39">
        <f t="shared" ca="1" si="92"/>
        <v>0</v>
      </c>
      <c r="AO182" s="39">
        <f t="shared" ca="1" si="93"/>
        <v>0</v>
      </c>
      <c r="AP182" s="40">
        <f t="shared" ca="1" si="87"/>
        <v>0</v>
      </c>
      <c r="AR182" s="39">
        <f t="shared" ca="1" si="94"/>
        <v>0</v>
      </c>
      <c r="AS182" s="39">
        <f t="shared" ca="1" si="95"/>
        <v>0</v>
      </c>
      <c r="AT182" s="39">
        <f t="shared" ca="1" si="96"/>
        <v>0</v>
      </c>
      <c r="AU182" s="40">
        <f t="shared" ca="1" si="88"/>
        <v>0</v>
      </c>
      <c r="AV182" s="40"/>
      <c r="AW182" s="51">
        <f t="shared" ca="1" si="89"/>
        <v>0</v>
      </c>
      <c r="AY182" s="67"/>
    </row>
    <row r="183" spans="1:51" ht="12" customHeight="1">
      <c r="A183" s="88">
        <f t="shared" si="90"/>
        <v>42217</v>
      </c>
      <c r="B183" s="139">
        <f>Inputs!C178</f>
        <v>0</v>
      </c>
      <c r="C183" s="66"/>
      <c r="D183" s="82">
        <f t="shared" si="68"/>
        <v>0</v>
      </c>
      <c r="E183" s="35">
        <f t="shared" si="69"/>
        <v>0</v>
      </c>
      <c r="F183" s="35">
        <f t="shared" ca="1" si="70"/>
        <v>0</v>
      </c>
      <c r="G183" s="83">
        <f ca="1">VLOOKUP($A183,[1]!Table,MATCH(G$4,[1]!Curves,0))</f>
        <v>5.1230000000000002</v>
      </c>
      <c r="H183" s="142">
        <f ca="1">Inputs!G178</f>
        <v>5.1230000000000002</v>
      </c>
      <c r="I183" s="140">
        <f>Inputs!D178</f>
        <v>0</v>
      </c>
      <c r="J183" s="83">
        <f ca="1">VLOOKUP($A183,[1]!Table,MATCH(J$4,[1]!Curves,0))</f>
        <v>1.3000000000000001E-2</v>
      </c>
      <c r="K183" s="142">
        <f ca="1">Inputs!H178</f>
        <v>1.3000000000000001E-2</v>
      </c>
      <c r="L183" s="141">
        <f>Inputs!E178</f>
        <v>0</v>
      </c>
      <c r="M183" s="83">
        <f ca="1">VLOOKUP($A183,[1]!Table,MATCH(M$4,[1]!Curves,0))</f>
        <v>0.01</v>
      </c>
      <c r="N183" s="142">
        <f ca="1">Inputs!I178</f>
        <v>0.01</v>
      </c>
      <c r="O183" s="141">
        <f>Inputs!F178</f>
        <v>0</v>
      </c>
      <c r="P183" s="7"/>
      <c r="Q183" s="69">
        <f t="shared" ca="1" si="97"/>
        <v>5.1459999999999999</v>
      </c>
      <c r="R183" s="69">
        <f t="shared" ca="1" si="98"/>
        <v>5.1459999999999999</v>
      </c>
      <c r="S183" s="69">
        <f t="shared" si="71"/>
        <v>0</v>
      </c>
      <c r="T183" s="7"/>
      <c r="U183" s="5">
        <f t="shared" si="72"/>
        <v>31</v>
      </c>
      <c r="V183" s="44">
        <f t="shared" si="73"/>
        <v>42217</v>
      </c>
      <c r="W183" s="5">
        <f t="shared" ca="1" si="74"/>
        <v>5287</v>
      </c>
      <c r="X183" s="54">
        <f ca="1">VLOOKUP($A183,[1]!Table,MATCH(X$4,[1]!Curves,0))</f>
        <v>6.2468200575388003E-2</v>
      </c>
      <c r="Y183" s="46">
        <f t="shared" ca="1" si="75"/>
        <v>0.41049389625534682</v>
      </c>
      <c r="Z183" s="5">
        <f t="shared" si="76"/>
        <v>0</v>
      </c>
      <c r="AA183" s="5">
        <f t="shared" si="77"/>
        <v>0</v>
      </c>
      <c r="AC183" s="39">
        <f t="shared" ca="1" si="78"/>
        <v>0</v>
      </c>
      <c r="AD183" s="39">
        <f t="shared" ca="1" si="79"/>
        <v>0</v>
      </c>
      <c r="AE183" s="39">
        <f t="shared" ca="1" si="80"/>
        <v>0</v>
      </c>
      <c r="AF183" s="39">
        <f t="shared" ca="1" si="81"/>
        <v>0</v>
      </c>
      <c r="AG183" s="39">
        <f t="shared" ca="1" si="82"/>
        <v>0</v>
      </c>
      <c r="AH183" s="39">
        <f t="shared" ca="1" si="83"/>
        <v>0</v>
      </c>
      <c r="AI183" s="39">
        <f t="shared" ca="1" si="84"/>
        <v>0</v>
      </c>
      <c r="AJ183" s="39">
        <f t="shared" ca="1" si="85"/>
        <v>0</v>
      </c>
      <c r="AK183" s="39">
        <f t="shared" ca="1" si="86"/>
        <v>0</v>
      </c>
      <c r="AL183" s="43"/>
      <c r="AM183" s="39">
        <f t="shared" ca="1" si="91"/>
        <v>0</v>
      </c>
      <c r="AN183" s="39">
        <f t="shared" ca="1" si="92"/>
        <v>0</v>
      </c>
      <c r="AO183" s="39">
        <f t="shared" ca="1" si="93"/>
        <v>0</v>
      </c>
      <c r="AP183" s="40">
        <f t="shared" ca="1" si="87"/>
        <v>0</v>
      </c>
      <c r="AR183" s="39">
        <f t="shared" ca="1" si="94"/>
        <v>0</v>
      </c>
      <c r="AS183" s="39">
        <f t="shared" ca="1" si="95"/>
        <v>0</v>
      </c>
      <c r="AT183" s="39">
        <f t="shared" ca="1" si="96"/>
        <v>0</v>
      </c>
      <c r="AU183" s="40">
        <f t="shared" ca="1" si="88"/>
        <v>0</v>
      </c>
      <c r="AV183" s="40"/>
      <c r="AW183" s="51">
        <f t="shared" ca="1" si="89"/>
        <v>0</v>
      </c>
      <c r="AY183" s="67"/>
    </row>
    <row r="184" spans="1:51" ht="12" customHeight="1">
      <c r="A184" s="88">
        <f t="shared" si="90"/>
        <v>42248</v>
      </c>
      <c r="B184" s="139">
        <f>Inputs!C179</f>
        <v>0</v>
      </c>
      <c r="C184" s="66"/>
      <c r="D184" s="82">
        <f t="shared" si="68"/>
        <v>0</v>
      </c>
      <c r="E184" s="35">
        <f t="shared" si="69"/>
        <v>0</v>
      </c>
      <c r="F184" s="35">
        <f t="shared" ca="1" si="70"/>
        <v>0</v>
      </c>
      <c r="G184" s="83">
        <f ca="1">VLOOKUP($A184,[1]!Table,MATCH(G$4,[1]!Curves,0))</f>
        <v>5.133</v>
      </c>
      <c r="H184" s="142">
        <f ca="1">Inputs!G179</f>
        <v>5.133</v>
      </c>
      <c r="I184" s="140">
        <f>Inputs!D179</f>
        <v>0</v>
      </c>
      <c r="J184" s="83">
        <f ca="1">VLOOKUP($A184,[1]!Table,MATCH(J$4,[1]!Curves,0))</f>
        <v>1.3000000000000001E-2</v>
      </c>
      <c r="K184" s="142">
        <f ca="1">Inputs!H179</f>
        <v>1.3000000000000001E-2</v>
      </c>
      <c r="L184" s="141">
        <f>Inputs!E179</f>
        <v>0</v>
      </c>
      <c r="M184" s="83">
        <f ca="1">VLOOKUP($A184,[1]!Table,MATCH(M$4,[1]!Curves,0))</f>
        <v>0.01</v>
      </c>
      <c r="N184" s="142">
        <f ca="1">Inputs!I179</f>
        <v>0.01</v>
      </c>
      <c r="O184" s="141">
        <f>Inputs!F179</f>
        <v>0</v>
      </c>
      <c r="P184" s="7"/>
      <c r="Q184" s="69">
        <f t="shared" ca="1" si="97"/>
        <v>5.1559999999999997</v>
      </c>
      <c r="R184" s="69">
        <f t="shared" ca="1" si="98"/>
        <v>5.1559999999999997</v>
      </c>
      <c r="S184" s="69">
        <f t="shared" si="71"/>
        <v>0</v>
      </c>
      <c r="T184" s="7"/>
      <c r="U184" s="5">
        <f t="shared" si="72"/>
        <v>30</v>
      </c>
      <c r="V184" s="44">
        <f t="shared" si="73"/>
        <v>42248</v>
      </c>
      <c r="W184" s="5">
        <f t="shared" ca="1" si="74"/>
        <v>5318</v>
      </c>
      <c r="X184" s="54">
        <f ca="1">VLOOKUP($A184,[1]!Table,MATCH(X$4,[1]!Curves,0))</f>
        <v>6.2496986760025998E-2</v>
      </c>
      <c r="Y184" s="46">
        <f t="shared" ca="1" si="75"/>
        <v>0.40819045276039351</v>
      </c>
      <c r="Z184" s="5">
        <f t="shared" si="76"/>
        <v>0</v>
      </c>
      <c r="AA184" s="5">
        <f t="shared" si="77"/>
        <v>0</v>
      </c>
      <c r="AC184" s="39">
        <f t="shared" ca="1" si="78"/>
        <v>0</v>
      </c>
      <c r="AD184" s="39">
        <f t="shared" ca="1" si="79"/>
        <v>0</v>
      </c>
      <c r="AE184" s="39">
        <f t="shared" ca="1" si="80"/>
        <v>0</v>
      </c>
      <c r="AF184" s="39">
        <f t="shared" ca="1" si="81"/>
        <v>0</v>
      </c>
      <c r="AG184" s="39">
        <f t="shared" ca="1" si="82"/>
        <v>0</v>
      </c>
      <c r="AH184" s="39">
        <f t="shared" ca="1" si="83"/>
        <v>0</v>
      </c>
      <c r="AI184" s="39">
        <f t="shared" ca="1" si="84"/>
        <v>0</v>
      </c>
      <c r="AJ184" s="39">
        <f t="shared" ca="1" si="85"/>
        <v>0</v>
      </c>
      <c r="AK184" s="39">
        <f t="shared" ca="1" si="86"/>
        <v>0</v>
      </c>
      <c r="AL184" s="43"/>
      <c r="AM184" s="39">
        <f t="shared" ca="1" si="91"/>
        <v>0</v>
      </c>
      <c r="AN184" s="39">
        <f t="shared" ca="1" si="92"/>
        <v>0</v>
      </c>
      <c r="AO184" s="39">
        <f t="shared" ca="1" si="93"/>
        <v>0</v>
      </c>
      <c r="AP184" s="40">
        <f t="shared" ca="1" si="87"/>
        <v>0</v>
      </c>
      <c r="AR184" s="39">
        <f t="shared" ca="1" si="94"/>
        <v>0</v>
      </c>
      <c r="AS184" s="39">
        <f t="shared" ca="1" si="95"/>
        <v>0</v>
      </c>
      <c r="AT184" s="39">
        <f t="shared" ca="1" si="96"/>
        <v>0</v>
      </c>
      <c r="AU184" s="40">
        <f t="shared" ca="1" si="88"/>
        <v>0</v>
      </c>
      <c r="AV184" s="40"/>
      <c r="AW184" s="51">
        <f t="shared" ca="1" si="89"/>
        <v>0</v>
      </c>
      <c r="AY184" s="67"/>
    </row>
    <row r="185" spans="1:51" ht="12" customHeight="1">
      <c r="A185" s="88">
        <f t="shared" si="90"/>
        <v>42278</v>
      </c>
      <c r="B185" s="139">
        <f>Inputs!C180</f>
        <v>0</v>
      </c>
      <c r="C185" s="66"/>
      <c r="D185" s="82">
        <f t="shared" si="68"/>
        <v>0</v>
      </c>
      <c r="E185" s="35">
        <f t="shared" si="69"/>
        <v>0</v>
      </c>
      <c r="F185" s="35">
        <f t="shared" ca="1" si="70"/>
        <v>0</v>
      </c>
      <c r="G185" s="83">
        <f ca="1">VLOOKUP($A185,[1]!Table,MATCH(G$4,[1]!Curves,0))</f>
        <v>5.1630000000000003</v>
      </c>
      <c r="H185" s="142">
        <f ca="1">Inputs!G180</f>
        <v>5.1630000000000003</v>
      </c>
      <c r="I185" s="140">
        <f>Inputs!D180</f>
        <v>0</v>
      </c>
      <c r="J185" s="83">
        <f ca="1">VLOOKUP($A185,[1]!Table,MATCH(J$4,[1]!Curves,0))</f>
        <v>1.3000000000000001E-2</v>
      </c>
      <c r="K185" s="142">
        <f ca="1">Inputs!H180</f>
        <v>1.3000000000000001E-2</v>
      </c>
      <c r="L185" s="141">
        <f>Inputs!E180</f>
        <v>0</v>
      </c>
      <c r="M185" s="83">
        <f ca="1">VLOOKUP($A185,[1]!Table,MATCH(M$4,[1]!Curves,0))</f>
        <v>0.01</v>
      </c>
      <c r="N185" s="142">
        <f ca="1">Inputs!I180</f>
        <v>0.01</v>
      </c>
      <c r="O185" s="141">
        <f>Inputs!F180</f>
        <v>0</v>
      </c>
      <c r="P185" s="7"/>
      <c r="Q185" s="69">
        <f t="shared" ca="1" si="97"/>
        <v>5.1859999999999999</v>
      </c>
      <c r="R185" s="69">
        <f t="shared" ca="1" si="98"/>
        <v>5.1859999999999999</v>
      </c>
      <c r="S185" s="69">
        <f t="shared" si="71"/>
        <v>0</v>
      </c>
      <c r="T185" s="7"/>
      <c r="U185" s="5">
        <f t="shared" si="72"/>
        <v>31</v>
      </c>
      <c r="V185" s="44">
        <f t="shared" si="73"/>
        <v>42278</v>
      </c>
      <c r="W185" s="5">
        <f t="shared" ca="1" si="74"/>
        <v>5348</v>
      </c>
      <c r="X185" s="54">
        <f ca="1">VLOOKUP($A185,[1]!Table,MATCH(X$4,[1]!Curves,0))</f>
        <v>6.2524844358326004E-2</v>
      </c>
      <c r="Y185" s="46">
        <f t="shared" ca="1" si="75"/>
        <v>0.40597179211498496</v>
      </c>
      <c r="Z185" s="5">
        <f t="shared" si="76"/>
        <v>0</v>
      </c>
      <c r="AA185" s="5">
        <f t="shared" si="77"/>
        <v>0</v>
      </c>
      <c r="AC185" s="39">
        <f t="shared" ca="1" si="78"/>
        <v>0</v>
      </c>
      <c r="AD185" s="39">
        <f t="shared" ca="1" si="79"/>
        <v>0</v>
      </c>
      <c r="AE185" s="39">
        <f t="shared" ca="1" si="80"/>
        <v>0</v>
      </c>
      <c r="AF185" s="39">
        <f t="shared" ca="1" si="81"/>
        <v>0</v>
      </c>
      <c r="AG185" s="39">
        <f t="shared" ca="1" si="82"/>
        <v>0</v>
      </c>
      <c r="AH185" s="39">
        <f t="shared" ca="1" si="83"/>
        <v>0</v>
      </c>
      <c r="AI185" s="39">
        <f t="shared" ca="1" si="84"/>
        <v>0</v>
      </c>
      <c r="AJ185" s="39">
        <f t="shared" ca="1" si="85"/>
        <v>0</v>
      </c>
      <c r="AK185" s="39">
        <f t="shared" ca="1" si="86"/>
        <v>0</v>
      </c>
      <c r="AL185" s="43"/>
      <c r="AM185" s="39">
        <f t="shared" ca="1" si="91"/>
        <v>0</v>
      </c>
      <c r="AN185" s="39">
        <f t="shared" ca="1" si="92"/>
        <v>0</v>
      </c>
      <c r="AO185" s="39">
        <f t="shared" ca="1" si="93"/>
        <v>0</v>
      </c>
      <c r="AP185" s="40">
        <f t="shared" ca="1" si="87"/>
        <v>0</v>
      </c>
      <c r="AR185" s="39">
        <f t="shared" ca="1" si="94"/>
        <v>0</v>
      </c>
      <c r="AS185" s="39">
        <f t="shared" ca="1" si="95"/>
        <v>0</v>
      </c>
      <c r="AT185" s="39">
        <f t="shared" ca="1" si="96"/>
        <v>0</v>
      </c>
      <c r="AU185" s="40">
        <f t="shared" ca="1" si="88"/>
        <v>0</v>
      </c>
      <c r="AV185" s="40"/>
      <c r="AW185" s="51">
        <f t="shared" ca="1" si="89"/>
        <v>0</v>
      </c>
      <c r="AY185" s="67"/>
    </row>
    <row r="186" spans="1:51" ht="12" customHeight="1">
      <c r="A186" s="88">
        <f t="shared" si="90"/>
        <v>42309</v>
      </c>
      <c r="B186" s="139">
        <f>Inputs!C181</f>
        <v>0</v>
      </c>
      <c r="C186" s="66"/>
      <c r="D186" s="82">
        <f t="shared" si="68"/>
        <v>0</v>
      </c>
      <c r="E186" s="35">
        <f t="shared" si="69"/>
        <v>0</v>
      </c>
      <c r="F186" s="35">
        <f t="shared" ca="1" si="70"/>
        <v>0</v>
      </c>
      <c r="G186" s="83">
        <f ca="1">VLOOKUP($A186,[1]!Table,MATCH(G$4,[1]!Curves,0))</f>
        <v>5.3029999999999999</v>
      </c>
      <c r="H186" s="142">
        <f ca="1">Inputs!G181</f>
        <v>5.3029999999999999</v>
      </c>
      <c r="I186" s="140">
        <f>Inputs!D181</f>
        <v>0</v>
      </c>
      <c r="J186" s="83">
        <f ca="1">VLOOKUP($A186,[1]!Table,MATCH(J$4,[1]!Curves,0))</f>
        <v>2.35E-2</v>
      </c>
      <c r="K186" s="142">
        <f ca="1">Inputs!H181</f>
        <v>2.35E-2</v>
      </c>
      <c r="L186" s="141">
        <f>Inputs!E181</f>
        <v>0</v>
      </c>
      <c r="M186" s="83">
        <f ca="1">VLOOKUP($A186,[1]!Table,MATCH(M$4,[1]!Curves,0))</f>
        <v>1.4999999999999999E-2</v>
      </c>
      <c r="N186" s="142">
        <f ca="1">Inputs!I181</f>
        <v>1.4999999999999999E-2</v>
      </c>
      <c r="O186" s="141">
        <f>Inputs!F181</f>
        <v>0</v>
      </c>
      <c r="P186" s="7"/>
      <c r="Q186" s="69">
        <f t="shared" ca="1" si="97"/>
        <v>5.3414999999999999</v>
      </c>
      <c r="R186" s="69">
        <f t="shared" ca="1" si="98"/>
        <v>5.3414999999999999</v>
      </c>
      <c r="S186" s="69">
        <f t="shared" si="71"/>
        <v>0</v>
      </c>
      <c r="T186" s="7"/>
      <c r="U186" s="5">
        <f t="shared" si="72"/>
        <v>30</v>
      </c>
      <c r="V186" s="44">
        <f t="shared" si="73"/>
        <v>42309</v>
      </c>
      <c r="W186" s="5">
        <f t="shared" ca="1" si="74"/>
        <v>5379</v>
      </c>
      <c r="X186" s="54">
        <f ca="1">VLOOKUP($A186,[1]!Table,MATCH(X$4,[1]!Curves,0))</f>
        <v>6.2553630543506003E-2</v>
      </c>
      <c r="Y186" s="46">
        <f t="shared" ca="1" si="75"/>
        <v>0.40368996455477263</v>
      </c>
      <c r="Z186" s="5">
        <f t="shared" si="76"/>
        <v>0</v>
      </c>
      <c r="AA186" s="5">
        <f t="shared" si="77"/>
        <v>0</v>
      </c>
      <c r="AC186" s="39">
        <f t="shared" ca="1" si="78"/>
        <v>0</v>
      </c>
      <c r="AD186" s="39">
        <f t="shared" ca="1" si="79"/>
        <v>0</v>
      </c>
      <c r="AE186" s="39">
        <f t="shared" ca="1" si="80"/>
        <v>0</v>
      </c>
      <c r="AF186" s="39">
        <f t="shared" ca="1" si="81"/>
        <v>0</v>
      </c>
      <c r="AG186" s="39">
        <f t="shared" ca="1" si="82"/>
        <v>0</v>
      </c>
      <c r="AH186" s="39">
        <f t="shared" ca="1" si="83"/>
        <v>0</v>
      </c>
      <c r="AI186" s="39">
        <f t="shared" ca="1" si="84"/>
        <v>0</v>
      </c>
      <c r="AJ186" s="39">
        <f t="shared" ca="1" si="85"/>
        <v>0</v>
      </c>
      <c r="AK186" s="39">
        <f t="shared" ca="1" si="86"/>
        <v>0</v>
      </c>
      <c r="AL186" s="43"/>
      <c r="AM186" s="39">
        <f t="shared" ca="1" si="91"/>
        <v>0</v>
      </c>
      <c r="AN186" s="39">
        <f t="shared" ca="1" si="92"/>
        <v>0</v>
      </c>
      <c r="AO186" s="39">
        <f t="shared" ca="1" si="93"/>
        <v>0</v>
      </c>
      <c r="AP186" s="40">
        <f t="shared" ca="1" si="87"/>
        <v>0</v>
      </c>
      <c r="AR186" s="39">
        <f t="shared" ca="1" si="94"/>
        <v>0</v>
      </c>
      <c r="AS186" s="39">
        <f t="shared" ca="1" si="95"/>
        <v>0</v>
      </c>
      <c r="AT186" s="39">
        <f t="shared" ca="1" si="96"/>
        <v>0</v>
      </c>
      <c r="AU186" s="40">
        <f t="shared" ca="1" si="88"/>
        <v>0</v>
      </c>
      <c r="AV186" s="40"/>
      <c r="AW186" s="51">
        <f t="shared" ca="1" si="89"/>
        <v>0</v>
      </c>
      <c r="AY186" s="67"/>
    </row>
    <row r="187" spans="1:51" ht="12" customHeight="1">
      <c r="A187" s="88">
        <f t="shared" si="90"/>
        <v>42339</v>
      </c>
      <c r="B187" s="139">
        <f>Inputs!C182</f>
        <v>0</v>
      </c>
      <c r="C187" s="66"/>
      <c r="D187" s="82">
        <f t="shared" si="68"/>
        <v>0</v>
      </c>
      <c r="E187" s="35">
        <f t="shared" si="69"/>
        <v>0</v>
      </c>
      <c r="F187" s="35">
        <f t="shared" ca="1" si="70"/>
        <v>0</v>
      </c>
      <c r="G187" s="83">
        <f ca="1">VLOOKUP($A187,[1]!Table,MATCH(G$4,[1]!Curves,0))</f>
        <v>5.4430000000000005</v>
      </c>
      <c r="H187" s="142">
        <f ca="1">Inputs!G182</f>
        <v>5.4430000000000005</v>
      </c>
      <c r="I187" s="140">
        <f>Inputs!D182</f>
        <v>0</v>
      </c>
      <c r="J187" s="83">
        <f ca="1">VLOOKUP($A187,[1]!Table,MATCH(J$4,[1]!Curves,0))</f>
        <v>2.35E-2</v>
      </c>
      <c r="K187" s="142">
        <f ca="1">Inputs!H182</f>
        <v>2.35E-2</v>
      </c>
      <c r="L187" s="141">
        <f>Inputs!E182</f>
        <v>0</v>
      </c>
      <c r="M187" s="83">
        <f ca="1">VLOOKUP($A187,[1]!Table,MATCH(M$4,[1]!Curves,0))</f>
        <v>1.4999999999999999E-2</v>
      </c>
      <c r="N187" s="142">
        <f ca="1">Inputs!I182</f>
        <v>1.4999999999999999E-2</v>
      </c>
      <c r="O187" s="141">
        <f>Inputs!F182</f>
        <v>0</v>
      </c>
      <c r="P187" s="7"/>
      <c r="Q187" s="69">
        <f t="shared" ca="1" si="97"/>
        <v>5.4815000000000005</v>
      </c>
      <c r="R187" s="69">
        <f t="shared" ca="1" si="98"/>
        <v>5.4815000000000005</v>
      </c>
      <c r="S187" s="69">
        <f t="shared" si="71"/>
        <v>0</v>
      </c>
      <c r="T187" s="7"/>
      <c r="U187" s="5">
        <f t="shared" si="72"/>
        <v>31</v>
      </c>
      <c r="V187" s="44">
        <f t="shared" si="73"/>
        <v>42339</v>
      </c>
      <c r="W187" s="5">
        <f t="shared" ca="1" si="74"/>
        <v>5409</v>
      </c>
      <c r="X187" s="54">
        <f ca="1">VLOOKUP($A187,[1]!Table,MATCH(X$4,[1]!Curves,0))</f>
        <v>6.2581488142329E-2</v>
      </c>
      <c r="Y187" s="46">
        <f t="shared" ca="1" si="75"/>
        <v>0.40149214744075912</v>
      </c>
      <c r="Z187" s="5">
        <f t="shared" si="76"/>
        <v>0</v>
      </c>
      <c r="AA187" s="5">
        <f t="shared" si="77"/>
        <v>0</v>
      </c>
      <c r="AC187" s="39">
        <f t="shared" ca="1" si="78"/>
        <v>0</v>
      </c>
      <c r="AD187" s="39">
        <f t="shared" ca="1" si="79"/>
        <v>0</v>
      </c>
      <c r="AE187" s="39">
        <f t="shared" ca="1" si="80"/>
        <v>0</v>
      </c>
      <c r="AF187" s="39">
        <f t="shared" ca="1" si="81"/>
        <v>0</v>
      </c>
      <c r="AG187" s="39">
        <f t="shared" ca="1" si="82"/>
        <v>0</v>
      </c>
      <c r="AH187" s="39">
        <f t="shared" ca="1" si="83"/>
        <v>0</v>
      </c>
      <c r="AI187" s="39">
        <f t="shared" ca="1" si="84"/>
        <v>0</v>
      </c>
      <c r="AJ187" s="39">
        <f t="shared" ca="1" si="85"/>
        <v>0</v>
      </c>
      <c r="AK187" s="39">
        <f t="shared" ca="1" si="86"/>
        <v>0</v>
      </c>
      <c r="AL187" s="43"/>
      <c r="AM187" s="39">
        <f t="shared" ca="1" si="91"/>
        <v>0</v>
      </c>
      <c r="AN187" s="39">
        <f t="shared" ca="1" si="92"/>
        <v>0</v>
      </c>
      <c r="AO187" s="39">
        <f t="shared" ca="1" si="93"/>
        <v>0</v>
      </c>
      <c r="AP187" s="40">
        <f t="shared" ca="1" si="87"/>
        <v>0</v>
      </c>
      <c r="AR187" s="39">
        <f t="shared" ca="1" si="94"/>
        <v>0</v>
      </c>
      <c r="AS187" s="39">
        <f t="shared" ca="1" si="95"/>
        <v>0</v>
      </c>
      <c r="AT187" s="39">
        <f t="shared" ca="1" si="96"/>
        <v>0</v>
      </c>
      <c r="AU187" s="40">
        <f t="shared" ca="1" si="88"/>
        <v>0</v>
      </c>
      <c r="AV187" s="40"/>
      <c r="AW187" s="51">
        <f t="shared" ca="1" si="89"/>
        <v>0</v>
      </c>
      <c r="AY187" s="67"/>
    </row>
    <row r="188" spans="1:51" ht="12" customHeight="1">
      <c r="A188" s="88">
        <f t="shared" si="90"/>
        <v>42370</v>
      </c>
      <c r="B188" s="139">
        <f>Inputs!C183</f>
        <v>0</v>
      </c>
      <c r="C188" s="66"/>
      <c r="D188" s="82">
        <f t="shared" si="68"/>
        <v>0</v>
      </c>
      <c r="E188" s="35">
        <f t="shared" si="69"/>
        <v>0</v>
      </c>
      <c r="F188" s="35">
        <f t="shared" ca="1" si="70"/>
        <v>0</v>
      </c>
      <c r="G188" s="83">
        <f ca="1">VLOOKUP($A188,[1]!Table,MATCH(G$4,[1]!Curves,0))</f>
        <v>5.5380000000000003</v>
      </c>
      <c r="H188" s="142">
        <f ca="1">Inputs!G183</f>
        <v>5.5380000000000003</v>
      </c>
      <c r="I188" s="140">
        <f>Inputs!D183</f>
        <v>0</v>
      </c>
      <c r="J188" s="83">
        <f ca="1">VLOOKUP($A188,[1]!Table,MATCH(J$4,[1]!Curves,0))</f>
        <v>2.35E-2</v>
      </c>
      <c r="K188" s="142">
        <f ca="1">Inputs!H183</f>
        <v>2.35E-2</v>
      </c>
      <c r="L188" s="141">
        <f>Inputs!E183</f>
        <v>0</v>
      </c>
      <c r="M188" s="83">
        <f ca="1">VLOOKUP($A188,[1]!Table,MATCH(M$4,[1]!Curves,0))</f>
        <v>1.4999999999999999E-2</v>
      </c>
      <c r="N188" s="142">
        <f ca="1">Inputs!I183</f>
        <v>1.4999999999999999E-2</v>
      </c>
      <c r="O188" s="141">
        <f>Inputs!F183</f>
        <v>0</v>
      </c>
      <c r="P188" s="7"/>
      <c r="Q188" s="69">
        <f t="shared" ca="1" si="97"/>
        <v>5.5765000000000002</v>
      </c>
      <c r="R188" s="69">
        <f t="shared" ca="1" si="98"/>
        <v>5.5765000000000002</v>
      </c>
      <c r="S188" s="69">
        <f t="shared" si="71"/>
        <v>0</v>
      </c>
      <c r="T188" s="7"/>
      <c r="U188" s="5">
        <f t="shared" si="72"/>
        <v>31</v>
      </c>
      <c r="V188" s="44">
        <f t="shared" si="73"/>
        <v>42370</v>
      </c>
      <c r="W188" s="5">
        <f t="shared" ca="1" si="74"/>
        <v>5440</v>
      </c>
      <c r="X188" s="54">
        <f ca="1">VLOOKUP($A188,[1]!Table,MATCH(X$4,[1]!Curves,0))</f>
        <v>6.2610274328049997E-2</v>
      </c>
      <c r="Y188" s="46">
        <f t="shared" ca="1" si="75"/>
        <v>0.39923178071084242</v>
      </c>
      <c r="Z188" s="5">
        <f t="shared" si="76"/>
        <v>0</v>
      </c>
      <c r="AA188" s="5">
        <f t="shared" si="77"/>
        <v>0</v>
      </c>
      <c r="AC188" s="39">
        <f t="shared" ca="1" si="78"/>
        <v>0</v>
      </c>
      <c r="AD188" s="39">
        <f t="shared" ca="1" si="79"/>
        <v>0</v>
      </c>
      <c r="AE188" s="39">
        <f t="shared" ca="1" si="80"/>
        <v>0</v>
      </c>
      <c r="AF188" s="39">
        <f t="shared" ca="1" si="81"/>
        <v>0</v>
      </c>
      <c r="AG188" s="39">
        <f t="shared" ca="1" si="82"/>
        <v>0</v>
      </c>
      <c r="AH188" s="39">
        <f t="shared" ca="1" si="83"/>
        <v>0</v>
      </c>
      <c r="AI188" s="39">
        <f t="shared" ca="1" si="84"/>
        <v>0</v>
      </c>
      <c r="AJ188" s="39">
        <f t="shared" ca="1" si="85"/>
        <v>0</v>
      </c>
      <c r="AK188" s="39">
        <f t="shared" ca="1" si="86"/>
        <v>0</v>
      </c>
      <c r="AL188" s="43"/>
      <c r="AM188" s="39">
        <f t="shared" ca="1" si="91"/>
        <v>0</v>
      </c>
      <c r="AN188" s="39">
        <f t="shared" ca="1" si="92"/>
        <v>0</v>
      </c>
      <c r="AO188" s="39">
        <f t="shared" ca="1" si="93"/>
        <v>0</v>
      </c>
      <c r="AP188" s="40">
        <f t="shared" ca="1" si="87"/>
        <v>0</v>
      </c>
      <c r="AR188" s="39">
        <f t="shared" ca="1" si="94"/>
        <v>0</v>
      </c>
      <c r="AS188" s="39">
        <f t="shared" ca="1" si="95"/>
        <v>0</v>
      </c>
      <c r="AT188" s="39">
        <f t="shared" ca="1" si="96"/>
        <v>0</v>
      </c>
      <c r="AU188" s="40">
        <f t="shared" ca="1" si="88"/>
        <v>0</v>
      </c>
      <c r="AV188" s="40"/>
      <c r="AW188" s="51">
        <f t="shared" ca="1" si="89"/>
        <v>0</v>
      </c>
      <c r="AY188" s="67"/>
    </row>
    <row r="189" spans="1:51" ht="12" customHeight="1">
      <c r="A189" s="88">
        <f t="shared" si="90"/>
        <v>42401</v>
      </c>
      <c r="B189" s="139">
        <f>Inputs!C184</f>
        <v>0</v>
      </c>
      <c r="C189" s="66"/>
      <c r="D189" s="82">
        <f t="shared" si="68"/>
        <v>0</v>
      </c>
      <c r="E189" s="35">
        <f t="shared" si="69"/>
        <v>0</v>
      </c>
      <c r="F189" s="35">
        <f t="shared" ca="1" si="70"/>
        <v>0</v>
      </c>
      <c r="G189" s="83">
        <f ca="1">VLOOKUP($A189,[1]!Table,MATCH(G$4,[1]!Curves,0))</f>
        <v>5.4180000000000001</v>
      </c>
      <c r="H189" s="142">
        <f ca="1">Inputs!G184</f>
        <v>5.4180000000000001</v>
      </c>
      <c r="I189" s="140">
        <f>Inputs!D184</f>
        <v>0</v>
      </c>
      <c r="J189" s="83">
        <f ca="1">VLOOKUP($A189,[1]!Table,MATCH(J$4,[1]!Curves,0))</f>
        <v>2.35E-2</v>
      </c>
      <c r="K189" s="142">
        <f ca="1">Inputs!H184</f>
        <v>2.35E-2</v>
      </c>
      <c r="L189" s="141">
        <f>Inputs!E184</f>
        <v>0</v>
      </c>
      <c r="M189" s="83">
        <f ca="1">VLOOKUP($A189,[1]!Table,MATCH(M$4,[1]!Curves,0))</f>
        <v>1.4999999999999999E-2</v>
      </c>
      <c r="N189" s="142">
        <f ca="1">Inputs!I184</f>
        <v>1.4999999999999999E-2</v>
      </c>
      <c r="O189" s="141">
        <f>Inputs!F184</f>
        <v>0</v>
      </c>
      <c r="P189" s="7"/>
      <c r="Q189" s="69">
        <f t="shared" ca="1" si="97"/>
        <v>5.4565000000000001</v>
      </c>
      <c r="R189" s="69">
        <f t="shared" ca="1" si="98"/>
        <v>5.4565000000000001</v>
      </c>
      <c r="S189" s="69">
        <f t="shared" si="71"/>
        <v>0</v>
      </c>
      <c r="T189" s="7"/>
      <c r="U189" s="5">
        <f t="shared" si="72"/>
        <v>29</v>
      </c>
      <c r="V189" s="44">
        <f t="shared" si="73"/>
        <v>42401</v>
      </c>
      <c r="W189" s="5">
        <f t="shared" ca="1" si="74"/>
        <v>5471</v>
      </c>
      <c r="X189" s="54">
        <f ca="1">VLOOKUP($A189,[1]!Table,MATCH(X$4,[1]!Curves,0))</f>
        <v>6.2639060514045997E-2</v>
      </c>
      <c r="Y189" s="46">
        <f t="shared" ca="1" si="75"/>
        <v>0.39698226103462692</v>
      </c>
      <c r="Z189" s="5">
        <f t="shared" si="76"/>
        <v>0</v>
      </c>
      <c r="AA189" s="5">
        <f t="shared" si="77"/>
        <v>0</v>
      </c>
      <c r="AC189" s="39">
        <f t="shared" ca="1" si="78"/>
        <v>0</v>
      </c>
      <c r="AD189" s="39">
        <f t="shared" ca="1" si="79"/>
        <v>0</v>
      </c>
      <c r="AE189" s="39">
        <f t="shared" ca="1" si="80"/>
        <v>0</v>
      </c>
      <c r="AF189" s="39">
        <f t="shared" ca="1" si="81"/>
        <v>0</v>
      </c>
      <c r="AG189" s="39">
        <f t="shared" ca="1" si="82"/>
        <v>0</v>
      </c>
      <c r="AH189" s="39">
        <f t="shared" ca="1" si="83"/>
        <v>0</v>
      </c>
      <c r="AI189" s="39">
        <f t="shared" ca="1" si="84"/>
        <v>0</v>
      </c>
      <c r="AJ189" s="39">
        <f t="shared" ca="1" si="85"/>
        <v>0</v>
      </c>
      <c r="AK189" s="39">
        <f t="shared" ca="1" si="86"/>
        <v>0</v>
      </c>
      <c r="AL189" s="43"/>
      <c r="AM189" s="39">
        <f t="shared" ca="1" si="91"/>
        <v>0</v>
      </c>
      <c r="AN189" s="39">
        <f t="shared" ca="1" si="92"/>
        <v>0</v>
      </c>
      <c r="AO189" s="39">
        <f t="shared" ca="1" si="93"/>
        <v>0</v>
      </c>
      <c r="AP189" s="40">
        <f t="shared" ca="1" si="87"/>
        <v>0</v>
      </c>
      <c r="AR189" s="39">
        <f t="shared" ca="1" si="94"/>
        <v>0</v>
      </c>
      <c r="AS189" s="39">
        <f t="shared" ca="1" si="95"/>
        <v>0</v>
      </c>
      <c r="AT189" s="39">
        <f t="shared" ca="1" si="96"/>
        <v>0</v>
      </c>
      <c r="AU189" s="40">
        <f t="shared" ca="1" si="88"/>
        <v>0</v>
      </c>
      <c r="AV189" s="40"/>
      <c r="AW189" s="51">
        <f t="shared" ca="1" si="89"/>
        <v>0</v>
      </c>
      <c r="AY189" s="67"/>
    </row>
    <row r="190" spans="1:51" ht="12" customHeight="1">
      <c r="A190" s="88">
        <f t="shared" si="90"/>
        <v>42430</v>
      </c>
      <c r="B190" s="139">
        <f>Inputs!C185</f>
        <v>0</v>
      </c>
      <c r="C190" s="66"/>
      <c r="D190" s="82">
        <f t="shared" si="68"/>
        <v>0</v>
      </c>
      <c r="E190" s="35">
        <f t="shared" si="69"/>
        <v>0</v>
      </c>
      <c r="F190" s="35">
        <f t="shared" ca="1" si="70"/>
        <v>0</v>
      </c>
      <c r="G190" s="83">
        <f ca="1">VLOOKUP($A190,[1]!Table,MATCH(G$4,[1]!Curves,0))</f>
        <v>5.2930000000000001</v>
      </c>
      <c r="H190" s="142">
        <f ca="1">Inputs!G185</f>
        <v>5.2930000000000001</v>
      </c>
      <c r="I190" s="140">
        <f>Inputs!D185</f>
        <v>0</v>
      </c>
      <c r="J190" s="83">
        <f ca="1">VLOOKUP($A190,[1]!Table,MATCH(J$4,[1]!Curves,0))</f>
        <v>2.35E-2</v>
      </c>
      <c r="K190" s="142">
        <f ca="1">Inputs!H185</f>
        <v>2.35E-2</v>
      </c>
      <c r="L190" s="141">
        <f>Inputs!E185</f>
        <v>0</v>
      </c>
      <c r="M190" s="83">
        <f ca="1">VLOOKUP($A190,[1]!Table,MATCH(M$4,[1]!Curves,0))</f>
        <v>1.4999999999999999E-2</v>
      </c>
      <c r="N190" s="142">
        <f ca="1">Inputs!I185</f>
        <v>1.4999999999999999E-2</v>
      </c>
      <c r="O190" s="141">
        <f>Inputs!F185</f>
        <v>0</v>
      </c>
      <c r="P190" s="7"/>
      <c r="Q190" s="69">
        <f t="shared" ca="1" si="97"/>
        <v>5.3315000000000001</v>
      </c>
      <c r="R190" s="69">
        <f t="shared" ca="1" si="98"/>
        <v>5.3315000000000001</v>
      </c>
      <c r="S190" s="69">
        <f t="shared" si="71"/>
        <v>0</v>
      </c>
      <c r="T190" s="7"/>
      <c r="U190" s="5">
        <f t="shared" si="72"/>
        <v>31</v>
      </c>
      <c r="V190" s="44">
        <f t="shared" si="73"/>
        <v>42430</v>
      </c>
      <c r="W190" s="5">
        <f t="shared" ca="1" si="74"/>
        <v>5500</v>
      </c>
      <c r="X190" s="54">
        <f ca="1">VLOOKUP($A190,[1]!Table,MATCH(X$4,[1]!Curves,0))</f>
        <v>6.2665989527002003E-2</v>
      </c>
      <c r="Y190" s="46">
        <f t="shared" ca="1" si="75"/>
        <v>0.3948876562722462</v>
      </c>
      <c r="Z190" s="5">
        <f t="shared" si="76"/>
        <v>0</v>
      </c>
      <c r="AA190" s="5">
        <f t="shared" si="77"/>
        <v>0</v>
      </c>
      <c r="AC190" s="39">
        <f t="shared" ca="1" si="78"/>
        <v>0</v>
      </c>
      <c r="AD190" s="39">
        <f t="shared" ca="1" si="79"/>
        <v>0</v>
      </c>
      <c r="AE190" s="39">
        <f t="shared" ca="1" si="80"/>
        <v>0</v>
      </c>
      <c r="AF190" s="39">
        <f t="shared" ca="1" si="81"/>
        <v>0</v>
      </c>
      <c r="AG190" s="39">
        <f t="shared" ca="1" si="82"/>
        <v>0</v>
      </c>
      <c r="AH190" s="39">
        <f t="shared" ca="1" si="83"/>
        <v>0</v>
      </c>
      <c r="AI190" s="39">
        <f t="shared" ca="1" si="84"/>
        <v>0</v>
      </c>
      <c r="AJ190" s="39">
        <f t="shared" ca="1" si="85"/>
        <v>0</v>
      </c>
      <c r="AK190" s="39">
        <f t="shared" ca="1" si="86"/>
        <v>0</v>
      </c>
      <c r="AL190" s="43"/>
      <c r="AM190" s="39">
        <f t="shared" ca="1" si="91"/>
        <v>0</v>
      </c>
      <c r="AN190" s="39">
        <f t="shared" ca="1" si="92"/>
        <v>0</v>
      </c>
      <c r="AO190" s="39">
        <f t="shared" ca="1" si="93"/>
        <v>0</v>
      </c>
      <c r="AP190" s="40">
        <f t="shared" ca="1" si="87"/>
        <v>0</v>
      </c>
      <c r="AR190" s="39">
        <f t="shared" ca="1" si="94"/>
        <v>0</v>
      </c>
      <c r="AS190" s="39">
        <f t="shared" ca="1" si="95"/>
        <v>0</v>
      </c>
      <c r="AT190" s="39">
        <f t="shared" ca="1" si="96"/>
        <v>0</v>
      </c>
      <c r="AU190" s="40">
        <f t="shared" ca="1" si="88"/>
        <v>0</v>
      </c>
      <c r="AV190" s="40"/>
      <c r="AW190" s="51">
        <f t="shared" ca="1" si="89"/>
        <v>0</v>
      </c>
      <c r="AY190" s="67"/>
    </row>
    <row r="191" spans="1:51" ht="12" customHeight="1">
      <c r="A191" s="88">
        <f t="shared" si="90"/>
        <v>42461</v>
      </c>
      <c r="B191" s="139">
        <f>Inputs!C186</f>
        <v>0</v>
      </c>
      <c r="C191" s="66"/>
      <c r="D191" s="82">
        <f t="shared" si="68"/>
        <v>0</v>
      </c>
      <c r="E191" s="35">
        <f t="shared" si="69"/>
        <v>0</v>
      </c>
      <c r="F191" s="35">
        <f t="shared" ca="1" si="70"/>
        <v>0</v>
      </c>
      <c r="G191" s="83">
        <f ca="1">VLOOKUP($A191,[1]!Table,MATCH(G$4,[1]!Curves,0))</f>
        <v>5.1630000000000003</v>
      </c>
      <c r="H191" s="142">
        <f ca="1">Inputs!G186</f>
        <v>5.1630000000000003</v>
      </c>
      <c r="I191" s="140">
        <f>Inputs!D186</f>
        <v>0</v>
      </c>
      <c r="J191" s="83">
        <f ca="1">VLOOKUP($A191,[1]!Table,MATCH(J$4,[1]!Curves,0))</f>
        <v>1.3000000000000001E-2</v>
      </c>
      <c r="K191" s="142">
        <f ca="1">Inputs!H186</f>
        <v>1.3000000000000001E-2</v>
      </c>
      <c r="L191" s="141">
        <f>Inputs!E186</f>
        <v>0</v>
      </c>
      <c r="M191" s="83">
        <f ca="1">VLOOKUP($A191,[1]!Table,MATCH(M$4,[1]!Curves,0))</f>
        <v>0.01</v>
      </c>
      <c r="N191" s="142">
        <f ca="1">Inputs!I186</f>
        <v>0.01</v>
      </c>
      <c r="O191" s="141">
        <f>Inputs!F186</f>
        <v>0</v>
      </c>
      <c r="P191" s="7"/>
      <c r="Q191" s="69">
        <f t="shared" ca="1" si="97"/>
        <v>5.1859999999999999</v>
      </c>
      <c r="R191" s="69">
        <f t="shared" ca="1" si="98"/>
        <v>5.1859999999999999</v>
      </c>
      <c r="S191" s="69">
        <f t="shared" si="71"/>
        <v>0</v>
      </c>
      <c r="T191" s="7"/>
      <c r="U191" s="5">
        <f t="shared" si="72"/>
        <v>30</v>
      </c>
      <c r="V191" s="44">
        <f t="shared" si="73"/>
        <v>42461</v>
      </c>
      <c r="W191" s="5">
        <f t="shared" ca="1" si="74"/>
        <v>5531</v>
      </c>
      <c r="X191" s="54">
        <f ca="1">VLOOKUP($A191,[1]!Table,MATCH(X$4,[1]!Curves,0))</f>
        <v>6.2694775713529993E-2</v>
      </c>
      <c r="Y191" s="46">
        <f t="shared" ca="1" si="75"/>
        <v>0.39265901775236395</v>
      </c>
      <c r="Z191" s="5">
        <f t="shared" si="76"/>
        <v>0</v>
      </c>
      <c r="AA191" s="5">
        <f t="shared" si="77"/>
        <v>0</v>
      </c>
      <c r="AC191" s="39">
        <f t="shared" ca="1" si="78"/>
        <v>0</v>
      </c>
      <c r="AD191" s="39">
        <f t="shared" ca="1" si="79"/>
        <v>0</v>
      </c>
      <c r="AE191" s="39">
        <f t="shared" ca="1" si="80"/>
        <v>0</v>
      </c>
      <c r="AF191" s="39">
        <f t="shared" ca="1" si="81"/>
        <v>0</v>
      </c>
      <c r="AG191" s="39">
        <f t="shared" ca="1" si="82"/>
        <v>0</v>
      </c>
      <c r="AH191" s="39">
        <f t="shared" ca="1" si="83"/>
        <v>0</v>
      </c>
      <c r="AI191" s="39">
        <f t="shared" ca="1" si="84"/>
        <v>0</v>
      </c>
      <c r="AJ191" s="39">
        <f t="shared" ca="1" si="85"/>
        <v>0</v>
      </c>
      <c r="AK191" s="39">
        <f t="shared" ca="1" si="86"/>
        <v>0</v>
      </c>
      <c r="AL191" s="43"/>
      <c r="AM191" s="39">
        <f t="shared" ca="1" si="91"/>
        <v>0</v>
      </c>
      <c r="AN191" s="39">
        <f t="shared" ca="1" si="92"/>
        <v>0</v>
      </c>
      <c r="AO191" s="39">
        <f t="shared" ca="1" si="93"/>
        <v>0</v>
      </c>
      <c r="AP191" s="40">
        <f t="shared" ca="1" si="87"/>
        <v>0</v>
      </c>
      <c r="AR191" s="39">
        <f t="shared" ca="1" si="94"/>
        <v>0</v>
      </c>
      <c r="AS191" s="39">
        <f t="shared" ca="1" si="95"/>
        <v>0</v>
      </c>
      <c r="AT191" s="39">
        <f t="shared" ca="1" si="96"/>
        <v>0</v>
      </c>
      <c r="AU191" s="40">
        <f t="shared" ca="1" si="88"/>
        <v>0</v>
      </c>
      <c r="AV191" s="40"/>
      <c r="AW191" s="51">
        <f t="shared" ca="1" si="89"/>
        <v>0</v>
      </c>
      <c r="AY191" s="67"/>
    </row>
    <row r="192" spans="1:51" ht="12" customHeight="1">
      <c r="A192" s="88">
        <f t="shared" si="90"/>
        <v>42491</v>
      </c>
      <c r="B192" s="139">
        <f>Inputs!C187</f>
        <v>0</v>
      </c>
      <c r="C192" s="66"/>
      <c r="D192" s="82">
        <f t="shared" si="68"/>
        <v>0</v>
      </c>
      <c r="E192" s="35">
        <f t="shared" si="69"/>
        <v>0</v>
      </c>
      <c r="F192" s="35">
        <f t="shared" ca="1" si="70"/>
        <v>0</v>
      </c>
      <c r="G192" s="83">
        <f ca="1">VLOOKUP($A192,[1]!Table,MATCH(G$4,[1]!Curves,0))</f>
        <v>5.1530000000000005</v>
      </c>
      <c r="H192" s="142">
        <f ca="1">Inputs!G187</f>
        <v>5.1530000000000005</v>
      </c>
      <c r="I192" s="140">
        <f>Inputs!D187</f>
        <v>0</v>
      </c>
      <c r="J192" s="83">
        <f ca="1">VLOOKUP($A192,[1]!Table,MATCH(J$4,[1]!Curves,0))</f>
        <v>1.3000000000000001E-2</v>
      </c>
      <c r="K192" s="142">
        <f ca="1">Inputs!H187</f>
        <v>1.3000000000000001E-2</v>
      </c>
      <c r="L192" s="141">
        <f>Inputs!E187</f>
        <v>0</v>
      </c>
      <c r="M192" s="83">
        <f ca="1">VLOOKUP($A192,[1]!Table,MATCH(M$4,[1]!Curves,0))</f>
        <v>0.01</v>
      </c>
      <c r="N192" s="142">
        <f ca="1">Inputs!I187</f>
        <v>0.01</v>
      </c>
      <c r="O192" s="141">
        <f>Inputs!F187</f>
        <v>0</v>
      </c>
      <c r="P192" s="7"/>
      <c r="Q192" s="69">
        <f t="shared" ca="1" si="97"/>
        <v>5.1760000000000002</v>
      </c>
      <c r="R192" s="69">
        <f t="shared" ca="1" si="98"/>
        <v>5.1760000000000002</v>
      </c>
      <c r="S192" s="69">
        <f t="shared" si="71"/>
        <v>0</v>
      </c>
      <c r="T192" s="7"/>
      <c r="U192" s="5">
        <f t="shared" si="72"/>
        <v>31</v>
      </c>
      <c r="V192" s="44">
        <f t="shared" si="73"/>
        <v>42491</v>
      </c>
      <c r="W192" s="5">
        <f t="shared" ca="1" si="74"/>
        <v>5561</v>
      </c>
      <c r="X192" s="54">
        <f ca="1">VLOOKUP($A192,[1]!Table,MATCH(X$4,[1]!Curves,0))</f>
        <v>6.2722633313658002E-2</v>
      </c>
      <c r="Y192" s="46">
        <f t="shared" ca="1" si="75"/>
        <v>0.3905124878576719</v>
      </c>
      <c r="Z192" s="5">
        <f t="shared" si="76"/>
        <v>0</v>
      </c>
      <c r="AA192" s="5">
        <f t="shared" si="77"/>
        <v>0</v>
      </c>
      <c r="AC192" s="39">
        <f t="shared" ca="1" si="78"/>
        <v>0</v>
      </c>
      <c r="AD192" s="39">
        <f t="shared" ca="1" si="79"/>
        <v>0</v>
      </c>
      <c r="AE192" s="39">
        <f t="shared" ca="1" si="80"/>
        <v>0</v>
      </c>
      <c r="AF192" s="39">
        <f t="shared" ca="1" si="81"/>
        <v>0</v>
      </c>
      <c r="AG192" s="39">
        <f t="shared" ca="1" si="82"/>
        <v>0</v>
      </c>
      <c r="AH192" s="39">
        <f t="shared" ca="1" si="83"/>
        <v>0</v>
      </c>
      <c r="AI192" s="39">
        <f t="shared" ca="1" si="84"/>
        <v>0</v>
      </c>
      <c r="AJ192" s="39">
        <f t="shared" ca="1" si="85"/>
        <v>0</v>
      </c>
      <c r="AK192" s="39">
        <f t="shared" ca="1" si="86"/>
        <v>0</v>
      </c>
      <c r="AL192" s="43"/>
      <c r="AM192" s="39">
        <f t="shared" ca="1" si="91"/>
        <v>0</v>
      </c>
      <c r="AN192" s="39">
        <f t="shared" ca="1" si="92"/>
        <v>0</v>
      </c>
      <c r="AO192" s="39">
        <f t="shared" ca="1" si="93"/>
        <v>0</v>
      </c>
      <c r="AP192" s="40">
        <f t="shared" ca="1" si="87"/>
        <v>0</v>
      </c>
      <c r="AR192" s="39">
        <f t="shared" ca="1" si="94"/>
        <v>0</v>
      </c>
      <c r="AS192" s="39">
        <f t="shared" ca="1" si="95"/>
        <v>0</v>
      </c>
      <c r="AT192" s="39">
        <f t="shared" ca="1" si="96"/>
        <v>0</v>
      </c>
      <c r="AU192" s="40">
        <f t="shared" ca="1" si="88"/>
        <v>0</v>
      </c>
      <c r="AV192" s="40"/>
      <c r="AW192" s="51">
        <f t="shared" ca="1" si="89"/>
        <v>0</v>
      </c>
      <c r="AY192" s="67"/>
    </row>
    <row r="193" spans="1:51" ht="12" customHeight="1">
      <c r="A193" s="88">
        <f t="shared" si="90"/>
        <v>42522</v>
      </c>
      <c r="B193" s="139">
        <f>Inputs!C188</f>
        <v>0</v>
      </c>
      <c r="C193" s="66"/>
      <c r="D193" s="82">
        <f t="shared" si="68"/>
        <v>0</v>
      </c>
      <c r="E193" s="35">
        <f t="shared" si="69"/>
        <v>0</v>
      </c>
      <c r="F193" s="35">
        <f t="shared" ca="1" si="70"/>
        <v>0</v>
      </c>
      <c r="G193" s="83">
        <f ca="1">VLOOKUP($A193,[1]!Table,MATCH(G$4,[1]!Curves,0))</f>
        <v>5.173</v>
      </c>
      <c r="H193" s="142">
        <f ca="1">Inputs!G188</f>
        <v>5.173</v>
      </c>
      <c r="I193" s="140">
        <f>Inputs!D188</f>
        <v>0</v>
      </c>
      <c r="J193" s="83">
        <f ca="1">VLOOKUP($A193,[1]!Table,MATCH(J$4,[1]!Curves,0))</f>
        <v>1.3000000000000001E-2</v>
      </c>
      <c r="K193" s="142">
        <f ca="1">Inputs!H188</f>
        <v>1.3000000000000001E-2</v>
      </c>
      <c r="L193" s="141">
        <f>Inputs!E188</f>
        <v>0</v>
      </c>
      <c r="M193" s="83">
        <f ca="1">VLOOKUP($A193,[1]!Table,MATCH(M$4,[1]!Curves,0))</f>
        <v>0.01</v>
      </c>
      <c r="N193" s="142">
        <f ca="1">Inputs!I188</f>
        <v>0.01</v>
      </c>
      <c r="O193" s="141">
        <f>Inputs!F188</f>
        <v>0</v>
      </c>
      <c r="P193" s="7"/>
      <c r="Q193" s="69">
        <f t="shared" ca="1" si="97"/>
        <v>5.1959999999999997</v>
      </c>
      <c r="R193" s="69">
        <f t="shared" ca="1" si="98"/>
        <v>5.1959999999999997</v>
      </c>
      <c r="S193" s="69">
        <f t="shared" si="71"/>
        <v>0</v>
      </c>
      <c r="T193" s="7"/>
      <c r="U193" s="5">
        <f t="shared" si="72"/>
        <v>30</v>
      </c>
      <c r="V193" s="44">
        <f t="shared" si="73"/>
        <v>42522</v>
      </c>
      <c r="W193" s="5">
        <f t="shared" ca="1" si="74"/>
        <v>5592</v>
      </c>
      <c r="X193" s="54">
        <f ca="1">VLOOKUP($A193,[1]!Table,MATCH(X$4,[1]!Curves,0))</f>
        <v>6.2751419500727004E-2</v>
      </c>
      <c r="Y193" s="46">
        <f t="shared" ca="1" si="75"/>
        <v>0.38830492601266559</v>
      </c>
      <c r="Z193" s="5">
        <f t="shared" si="76"/>
        <v>0</v>
      </c>
      <c r="AA193" s="5">
        <f t="shared" si="77"/>
        <v>0</v>
      </c>
      <c r="AC193" s="39">
        <f t="shared" ca="1" si="78"/>
        <v>0</v>
      </c>
      <c r="AD193" s="39">
        <f t="shared" ca="1" si="79"/>
        <v>0</v>
      </c>
      <c r="AE193" s="39">
        <f t="shared" ca="1" si="80"/>
        <v>0</v>
      </c>
      <c r="AF193" s="39">
        <f t="shared" ca="1" si="81"/>
        <v>0</v>
      </c>
      <c r="AG193" s="39">
        <f t="shared" ca="1" si="82"/>
        <v>0</v>
      </c>
      <c r="AH193" s="39">
        <f t="shared" ca="1" si="83"/>
        <v>0</v>
      </c>
      <c r="AI193" s="39">
        <f t="shared" ca="1" si="84"/>
        <v>0</v>
      </c>
      <c r="AJ193" s="39">
        <f t="shared" ca="1" si="85"/>
        <v>0</v>
      </c>
      <c r="AK193" s="39">
        <f t="shared" ca="1" si="86"/>
        <v>0</v>
      </c>
      <c r="AL193" s="43"/>
      <c r="AM193" s="39">
        <f t="shared" ca="1" si="91"/>
        <v>0</v>
      </c>
      <c r="AN193" s="39">
        <f t="shared" ca="1" si="92"/>
        <v>0</v>
      </c>
      <c r="AO193" s="39">
        <f t="shared" ca="1" si="93"/>
        <v>0</v>
      </c>
      <c r="AP193" s="40">
        <f t="shared" ca="1" si="87"/>
        <v>0</v>
      </c>
      <c r="AR193" s="39">
        <f t="shared" ca="1" si="94"/>
        <v>0</v>
      </c>
      <c r="AS193" s="39">
        <f t="shared" ca="1" si="95"/>
        <v>0</v>
      </c>
      <c r="AT193" s="39">
        <f t="shared" ca="1" si="96"/>
        <v>0</v>
      </c>
      <c r="AU193" s="40">
        <f t="shared" ca="1" si="88"/>
        <v>0</v>
      </c>
      <c r="AV193" s="40"/>
      <c r="AW193" s="51">
        <f t="shared" ca="1" si="89"/>
        <v>0</v>
      </c>
      <c r="AY193" s="67"/>
    </row>
    <row r="194" spans="1:51" ht="12" customHeight="1">
      <c r="A194" s="88">
        <f t="shared" si="90"/>
        <v>42552</v>
      </c>
      <c r="B194" s="139">
        <f>Inputs!C189</f>
        <v>0</v>
      </c>
      <c r="C194" s="66"/>
      <c r="D194" s="82">
        <f t="shared" si="68"/>
        <v>0</v>
      </c>
      <c r="E194" s="35">
        <f t="shared" si="69"/>
        <v>0</v>
      </c>
      <c r="F194" s="35">
        <f t="shared" ca="1" si="70"/>
        <v>0</v>
      </c>
      <c r="G194" s="83">
        <f ca="1">VLOOKUP($A194,[1]!Table,MATCH(G$4,[1]!Curves,0))</f>
        <v>5.194</v>
      </c>
      <c r="H194" s="142">
        <f ca="1">Inputs!G189</f>
        <v>5.194</v>
      </c>
      <c r="I194" s="140">
        <f>Inputs!D189</f>
        <v>0</v>
      </c>
      <c r="J194" s="83">
        <f ca="1">VLOOKUP($A194,[1]!Table,MATCH(J$4,[1]!Curves,0))</f>
        <v>1.3000000000000001E-2</v>
      </c>
      <c r="K194" s="142">
        <f ca="1">Inputs!H189</f>
        <v>1.3000000000000001E-2</v>
      </c>
      <c r="L194" s="141">
        <f>Inputs!E189</f>
        <v>0</v>
      </c>
      <c r="M194" s="83">
        <f ca="1">VLOOKUP($A194,[1]!Table,MATCH(M$4,[1]!Curves,0))</f>
        <v>0.01</v>
      </c>
      <c r="N194" s="142">
        <f ca="1">Inputs!I189</f>
        <v>0.01</v>
      </c>
      <c r="O194" s="141">
        <f>Inputs!F189</f>
        <v>0</v>
      </c>
      <c r="P194" s="7"/>
      <c r="Q194" s="69">
        <f t="shared" ca="1" si="97"/>
        <v>5.2169999999999996</v>
      </c>
      <c r="R194" s="69">
        <f t="shared" ca="1" si="98"/>
        <v>5.2169999999999996</v>
      </c>
      <c r="S194" s="69">
        <f t="shared" si="71"/>
        <v>0</v>
      </c>
      <c r="T194" s="7"/>
      <c r="U194" s="5">
        <f t="shared" si="72"/>
        <v>31</v>
      </c>
      <c r="V194" s="44">
        <f t="shared" si="73"/>
        <v>42552</v>
      </c>
      <c r="W194" s="5">
        <f t="shared" ca="1" si="74"/>
        <v>5622</v>
      </c>
      <c r="X194" s="54">
        <f ca="1">VLOOKUP($A194,[1]!Table,MATCH(X$4,[1]!Curves,0))</f>
        <v>6.2779277101378997E-2</v>
      </c>
      <c r="Y194" s="46">
        <f t="shared" ca="1" si="75"/>
        <v>0.38617871869609099</v>
      </c>
      <c r="Z194" s="5">
        <f t="shared" si="76"/>
        <v>0</v>
      </c>
      <c r="AA194" s="5">
        <f t="shared" si="77"/>
        <v>0</v>
      </c>
      <c r="AC194" s="39">
        <f t="shared" ca="1" si="78"/>
        <v>0</v>
      </c>
      <c r="AD194" s="39">
        <f t="shared" ca="1" si="79"/>
        <v>0</v>
      </c>
      <c r="AE194" s="39">
        <f t="shared" ca="1" si="80"/>
        <v>0</v>
      </c>
      <c r="AF194" s="39">
        <f t="shared" ca="1" si="81"/>
        <v>0</v>
      </c>
      <c r="AG194" s="39">
        <f t="shared" ca="1" si="82"/>
        <v>0</v>
      </c>
      <c r="AH194" s="39">
        <f t="shared" ca="1" si="83"/>
        <v>0</v>
      </c>
      <c r="AI194" s="39">
        <f t="shared" ca="1" si="84"/>
        <v>0</v>
      </c>
      <c r="AJ194" s="39">
        <f t="shared" ca="1" si="85"/>
        <v>0</v>
      </c>
      <c r="AK194" s="39">
        <f t="shared" ca="1" si="86"/>
        <v>0</v>
      </c>
      <c r="AL194" s="43"/>
      <c r="AM194" s="39">
        <f t="shared" ca="1" si="91"/>
        <v>0</v>
      </c>
      <c r="AN194" s="39">
        <f t="shared" ca="1" si="92"/>
        <v>0</v>
      </c>
      <c r="AO194" s="39">
        <f t="shared" ca="1" si="93"/>
        <v>0</v>
      </c>
      <c r="AP194" s="40">
        <f t="shared" ca="1" si="87"/>
        <v>0</v>
      </c>
      <c r="AR194" s="39">
        <f t="shared" ca="1" si="94"/>
        <v>0</v>
      </c>
      <c r="AS194" s="39">
        <f t="shared" ca="1" si="95"/>
        <v>0</v>
      </c>
      <c r="AT194" s="39">
        <f t="shared" ca="1" si="96"/>
        <v>0</v>
      </c>
      <c r="AU194" s="40">
        <f t="shared" ca="1" si="88"/>
        <v>0</v>
      </c>
      <c r="AV194" s="40"/>
      <c r="AW194" s="51">
        <f t="shared" ca="1" si="89"/>
        <v>0</v>
      </c>
      <c r="AY194" s="67"/>
    </row>
    <row r="195" spans="1:51" ht="12" customHeight="1">
      <c r="A195" s="88">
        <f t="shared" si="90"/>
        <v>42583</v>
      </c>
      <c r="B195" s="139">
        <f>Inputs!C190</f>
        <v>0</v>
      </c>
      <c r="C195" s="66"/>
      <c r="D195" s="82">
        <f t="shared" si="68"/>
        <v>0</v>
      </c>
      <c r="E195" s="35">
        <f t="shared" si="69"/>
        <v>0</v>
      </c>
      <c r="F195" s="35">
        <f t="shared" ca="1" si="70"/>
        <v>0</v>
      </c>
      <c r="G195" s="83">
        <f ca="1">VLOOKUP($A195,[1]!Table,MATCH(G$4,[1]!Curves,0))</f>
        <v>5.218</v>
      </c>
      <c r="H195" s="142">
        <f ca="1">Inputs!G190</f>
        <v>5.218</v>
      </c>
      <c r="I195" s="140">
        <f>Inputs!D190</f>
        <v>0</v>
      </c>
      <c r="J195" s="83">
        <f ca="1">VLOOKUP($A195,[1]!Table,MATCH(J$4,[1]!Curves,0))</f>
        <v>1.3000000000000001E-2</v>
      </c>
      <c r="K195" s="142">
        <f ca="1">Inputs!H190</f>
        <v>1.3000000000000001E-2</v>
      </c>
      <c r="L195" s="141">
        <f>Inputs!E190</f>
        <v>0</v>
      </c>
      <c r="M195" s="83">
        <f ca="1">VLOOKUP($A195,[1]!Table,MATCH(M$4,[1]!Curves,0))</f>
        <v>0.01</v>
      </c>
      <c r="N195" s="142">
        <f ca="1">Inputs!I190</f>
        <v>0.01</v>
      </c>
      <c r="O195" s="141">
        <f>Inputs!F190</f>
        <v>0</v>
      </c>
      <c r="P195" s="7"/>
      <c r="Q195" s="69">
        <f t="shared" ca="1" si="97"/>
        <v>5.2409999999999997</v>
      </c>
      <c r="R195" s="69">
        <f t="shared" ca="1" si="98"/>
        <v>5.2409999999999997</v>
      </c>
      <c r="S195" s="69">
        <f t="shared" si="71"/>
        <v>0</v>
      </c>
      <c r="T195" s="7"/>
      <c r="U195" s="5">
        <f t="shared" si="72"/>
        <v>31</v>
      </c>
      <c r="V195" s="44">
        <f t="shared" si="73"/>
        <v>42583</v>
      </c>
      <c r="W195" s="5">
        <f t="shared" ca="1" si="74"/>
        <v>5653</v>
      </c>
      <c r="X195" s="54">
        <f ca="1">VLOOKUP($A195,[1]!Table,MATCH(X$4,[1]!Curves,0))</f>
        <v>6.2808063288988997E-2</v>
      </c>
      <c r="Y195" s="46">
        <f t="shared" ca="1" si="75"/>
        <v>0.38399208030921417</v>
      </c>
      <c r="Z195" s="5">
        <f t="shared" si="76"/>
        <v>0</v>
      </c>
      <c r="AA195" s="5">
        <f t="shared" si="77"/>
        <v>0</v>
      </c>
      <c r="AC195" s="39">
        <f t="shared" ca="1" si="78"/>
        <v>0</v>
      </c>
      <c r="AD195" s="39">
        <f t="shared" ca="1" si="79"/>
        <v>0</v>
      </c>
      <c r="AE195" s="39">
        <f t="shared" ca="1" si="80"/>
        <v>0</v>
      </c>
      <c r="AF195" s="39">
        <f t="shared" ca="1" si="81"/>
        <v>0</v>
      </c>
      <c r="AG195" s="39">
        <f t="shared" ca="1" si="82"/>
        <v>0</v>
      </c>
      <c r="AH195" s="39">
        <f t="shared" ca="1" si="83"/>
        <v>0</v>
      </c>
      <c r="AI195" s="39">
        <f t="shared" ca="1" si="84"/>
        <v>0</v>
      </c>
      <c r="AJ195" s="39">
        <f t="shared" ca="1" si="85"/>
        <v>0</v>
      </c>
      <c r="AK195" s="39">
        <f t="shared" ca="1" si="86"/>
        <v>0</v>
      </c>
      <c r="AL195" s="43"/>
      <c r="AM195" s="39">
        <f t="shared" ca="1" si="91"/>
        <v>0</v>
      </c>
      <c r="AN195" s="39">
        <f t="shared" ca="1" si="92"/>
        <v>0</v>
      </c>
      <c r="AO195" s="39">
        <f t="shared" ca="1" si="93"/>
        <v>0</v>
      </c>
      <c r="AP195" s="40">
        <f t="shared" ca="1" si="87"/>
        <v>0</v>
      </c>
      <c r="AR195" s="39">
        <f t="shared" ca="1" si="94"/>
        <v>0</v>
      </c>
      <c r="AS195" s="39">
        <f t="shared" ca="1" si="95"/>
        <v>0</v>
      </c>
      <c r="AT195" s="39">
        <f t="shared" ca="1" si="96"/>
        <v>0</v>
      </c>
      <c r="AU195" s="40">
        <f t="shared" ca="1" si="88"/>
        <v>0</v>
      </c>
      <c r="AV195" s="40"/>
      <c r="AW195" s="51">
        <f t="shared" ca="1" si="89"/>
        <v>0</v>
      </c>
      <c r="AY195" s="67"/>
    </row>
    <row r="196" spans="1:51" ht="12" customHeight="1">
      <c r="A196" s="88">
        <f t="shared" si="90"/>
        <v>42614</v>
      </c>
      <c r="B196" s="139">
        <f>Inputs!C191</f>
        <v>0</v>
      </c>
      <c r="C196" s="66"/>
      <c r="D196" s="82">
        <f t="shared" ref="D196:D259" si="99">B196+C196</f>
        <v>0</v>
      </c>
      <c r="E196" s="35">
        <f t="shared" ref="E196:E259" si="100">IF(Z196=0,0,IF(AND(Z196=1,$H$3=1),D196*U196,IF($H$3=2,D196,"N/A")))</f>
        <v>0</v>
      </c>
      <c r="F196" s="35">
        <f t="shared" ref="F196:F259" ca="1" si="101">E196*Y196</f>
        <v>0</v>
      </c>
      <c r="G196" s="83">
        <f ca="1">VLOOKUP($A196,[1]!Table,MATCH(G$4,[1]!Curves,0))</f>
        <v>5.2280000000000006</v>
      </c>
      <c r="H196" s="142">
        <f ca="1">Inputs!G191</f>
        <v>5.2280000000000006</v>
      </c>
      <c r="I196" s="140">
        <f>Inputs!D191</f>
        <v>0</v>
      </c>
      <c r="J196" s="83">
        <f ca="1">VLOOKUP($A196,[1]!Table,MATCH(J$4,[1]!Curves,0))</f>
        <v>1.3000000000000001E-2</v>
      </c>
      <c r="K196" s="142">
        <f ca="1">Inputs!H191</f>
        <v>1.3000000000000001E-2</v>
      </c>
      <c r="L196" s="141">
        <f>Inputs!E191</f>
        <v>0</v>
      </c>
      <c r="M196" s="83">
        <f ca="1">VLOOKUP($A196,[1]!Table,MATCH(M$4,[1]!Curves,0))</f>
        <v>0.01</v>
      </c>
      <c r="N196" s="142">
        <f ca="1">Inputs!I191</f>
        <v>0.01</v>
      </c>
      <c r="O196" s="141">
        <f>Inputs!F191</f>
        <v>0</v>
      </c>
      <c r="P196" s="7"/>
      <c r="Q196" s="69">
        <f t="shared" ca="1" si="97"/>
        <v>5.2510000000000003</v>
      </c>
      <c r="R196" s="69">
        <f t="shared" ca="1" si="98"/>
        <v>5.2510000000000003</v>
      </c>
      <c r="S196" s="69">
        <f t="shared" ref="S196:S259" si="102">O196+L196+I196</f>
        <v>0</v>
      </c>
      <c r="T196" s="7"/>
      <c r="U196" s="5">
        <f t="shared" ref="U196:U259" si="103">A197-A196</f>
        <v>30</v>
      </c>
      <c r="V196" s="44">
        <f t="shared" ref="V196:V259" si="104">CHOOSE(F$3,A197+24,A196)</f>
        <v>42614</v>
      </c>
      <c r="W196" s="5">
        <f t="shared" ref="W196:W259" ca="1" si="105">V196-C$3</f>
        <v>5684</v>
      </c>
      <c r="X196" s="54">
        <f ca="1">VLOOKUP($A196,[1]!Table,MATCH(X$4,[1]!Curves,0))</f>
        <v>6.2836849476874998E-2</v>
      </c>
      <c r="Y196" s="46">
        <f t="shared" ref="Y196:Y259" ca="1" si="106">1/(1+CHOOSE(F$3,(X197+($K$3/10000))/2,(X196+($K$3/10000))/2))^(2*W196/365.25)</f>
        <v>0.38181601661466269</v>
      </c>
      <c r="Z196" s="5">
        <f t="shared" ref="Z196:Z259" si="107">IF(AND(mthbeg&lt;=A196,mthend&gt;=A196),1,0)</f>
        <v>0</v>
      </c>
      <c r="AA196" s="5">
        <f t="shared" ref="AA196:AA259" si="108">U196*Z196</f>
        <v>0</v>
      </c>
      <c r="AC196" s="39">
        <f t="shared" ref="AC196:AC259" ca="1" si="109">F196*G196</f>
        <v>0</v>
      </c>
      <c r="AD196" s="39">
        <f t="shared" ref="AD196:AD259" ca="1" si="110">$F196*H196</f>
        <v>0</v>
      </c>
      <c r="AE196" s="39">
        <f t="shared" ref="AE196:AE259" ca="1" si="111">$F196*I196</f>
        <v>0</v>
      </c>
      <c r="AF196" s="39">
        <f t="shared" ref="AF196:AF259" ca="1" si="112">$F196*J196</f>
        <v>0</v>
      </c>
      <c r="AG196" s="39">
        <f t="shared" ref="AG196:AG259" ca="1" si="113">$F196*K196</f>
        <v>0</v>
      </c>
      <c r="AH196" s="39">
        <f t="shared" ref="AH196:AH259" ca="1" si="114">$F196*L196</f>
        <v>0</v>
      </c>
      <c r="AI196" s="39">
        <f t="shared" ref="AI196:AI259" ca="1" si="115">$F196*M196</f>
        <v>0</v>
      </c>
      <c r="AJ196" s="39">
        <f t="shared" ref="AJ196:AJ259" ca="1" si="116">$F196*N196</f>
        <v>0</v>
      </c>
      <c r="AK196" s="39">
        <f t="shared" ref="AK196:AK259" ca="1" si="117">F196*O196</f>
        <v>0</v>
      </c>
      <c r="AL196" s="43"/>
      <c r="AM196" s="39">
        <f t="shared" ca="1" si="91"/>
        <v>0</v>
      </c>
      <c r="AN196" s="39">
        <f t="shared" ca="1" si="92"/>
        <v>0</v>
      </c>
      <c r="AO196" s="39">
        <f t="shared" ca="1" si="93"/>
        <v>0</v>
      </c>
      <c r="AP196" s="40">
        <f t="shared" ref="AP196:AP259" ca="1" si="118">SUM(AM196:AO196)</f>
        <v>0</v>
      </c>
      <c r="AR196" s="39">
        <f t="shared" ca="1" si="94"/>
        <v>0</v>
      </c>
      <c r="AS196" s="39">
        <f t="shared" ca="1" si="95"/>
        <v>0</v>
      </c>
      <c r="AT196" s="39">
        <f t="shared" ca="1" si="96"/>
        <v>0</v>
      </c>
      <c r="AU196" s="40">
        <f t="shared" ref="AU196:AU259" ca="1" si="119">AR196+AS196+AT196</f>
        <v>0</v>
      </c>
      <c r="AV196" s="40"/>
      <c r="AW196" s="51">
        <f t="shared" ref="AW196:AW259" ca="1" si="120">AU196+AP196</f>
        <v>0</v>
      </c>
      <c r="AY196" s="67"/>
    </row>
    <row r="197" spans="1:51" ht="12" customHeight="1">
      <c r="A197" s="88">
        <f t="shared" si="90"/>
        <v>42644</v>
      </c>
      <c r="B197" s="139">
        <f>Inputs!C192</f>
        <v>0</v>
      </c>
      <c r="C197" s="66"/>
      <c r="D197" s="82">
        <f t="shared" si="99"/>
        <v>0</v>
      </c>
      <c r="E197" s="35">
        <f t="shared" si="100"/>
        <v>0</v>
      </c>
      <c r="F197" s="35">
        <f t="shared" ca="1" si="101"/>
        <v>0</v>
      </c>
      <c r="G197" s="83">
        <f ca="1">VLOOKUP($A197,[1]!Table,MATCH(G$4,[1]!Curves,0))</f>
        <v>5.258</v>
      </c>
      <c r="H197" s="142">
        <f ca="1">Inputs!G192</f>
        <v>5.258</v>
      </c>
      <c r="I197" s="140">
        <f>Inputs!D192</f>
        <v>0</v>
      </c>
      <c r="J197" s="83">
        <f ca="1">VLOOKUP($A197,[1]!Table,MATCH(J$4,[1]!Curves,0))</f>
        <v>1.3000000000000001E-2</v>
      </c>
      <c r="K197" s="142">
        <f ca="1">Inputs!H192</f>
        <v>1.3000000000000001E-2</v>
      </c>
      <c r="L197" s="141">
        <f>Inputs!E192</f>
        <v>0</v>
      </c>
      <c r="M197" s="83">
        <f ca="1">VLOOKUP($A197,[1]!Table,MATCH(M$4,[1]!Curves,0))</f>
        <v>0.01</v>
      </c>
      <c r="N197" s="142">
        <f ca="1">Inputs!I192</f>
        <v>0.01</v>
      </c>
      <c r="O197" s="141">
        <f>Inputs!F192</f>
        <v>0</v>
      </c>
      <c r="P197" s="7"/>
      <c r="Q197" s="69">
        <f t="shared" ca="1" si="97"/>
        <v>5.2809999999999997</v>
      </c>
      <c r="R197" s="69">
        <f t="shared" ca="1" si="98"/>
        <v>5.2809999999999997</v>
      </c>
      <c r="S197" s="69">
        <f t="shared" si="102"/>
        <v>0</v>
      </c>
      <c r="T197" s="7"/>
      <c r="U197" s="5">
        <f t="shared" si="103"/>
        <v>31</v>
      </c>
      <c r="V197" s="44">
        <f t="shared" si="104"/>
        <v>42644</v>
      </c>
      <c r="W197" s="5">
        <f t="shared" ca="1" si="105"/>
        <v>5714</v>
      </c>
      <c r="X197" s="54">
        <f ca="1">VLOOKUP($A197,[1]!Table,MATCH(X$4,[1]!Curves,0))</f>
        <v>6.2864707078315998E-2</v>
      </c>
      <c r="Y197" s="46">
        <f t="shared" ca="1" si="106"/>
        <v>0.37972017997015856</v>
      </c>
      <c r="Z197" s="5">
        <f t="shared" si="107"/>
        <v>0</v>
      </c>
      <c r="AA197" s="5">
        <f t="shared" si="108"/>
        <v>0</v>
      </c>
      <c r="AC197" s="39">
        <f t="shared" ca="1" si="109"/>
        <v>0</v>
      </c>
      <c r="AD197" s="39">
        <f t="shared" ca="1" si="110"/>
        <v>0</v>
      </c>
      <c r="AE197" s="39">
        <f t="shared" ca="1" si="111"/>
        <v>0</v>
      </c>
      <c r="AF197" s="39">
        <f t="shared" ca="1" si="112"/>
        <v>0</v>
      </c>
      <c r="AG197" s="39">
        <f t="shared" ca="1" si="113"/>
        <v>0</v>
      </c>
      <c r="AH197" s="39">
        <f t="shared" ca="1" si="114"/>
        <v>0</v>
      </c>
      <c r="AI197" s="39">
        <f t="shared" ca="1" si="115"/>
        <v>0</v>
      </c>
      <c r="AJ197" s="39">
        <f t="shared" ca="1" si="116"/>
        <v>0</v>
      </c>
      <c r="AK197" s="39">
        <f t="shared" ca="1" si="117"/>
        <v>0</v>
      </c>
      <c r="AL197" s="43"/>
      <c r="AM197" s="39">
        <f t="shared" ca="1" si="91"/>
        <v>0</v>
      </c>
      <c r="AN197" s="39">
        <f t="shared" ca="1" si="92"/>
        <v>0</v>
      </c>
      <c r="AO197" s="39">
        <f t="shared" ca="1" si="93"/>
        <v>0</v>
      </c>
      <c r="AP197" s="40">
        <f t="shared" ca="1" si="118"/>
        <v>0</v>
      </c>
      <c r="AR197" s="39">
        <f t="shared" ca="1" si="94"/>
        <v>0</v>
      </c>
      <c r="AS197" s="39">
        <f t="shared" ca="1" si="95"/>
        <v>0</v>
      </c>
      <c r="AT197" s="39">
        <f t="shared" ca="1" si="96"/>
        <v>0</v>
      </c>
      <c r="AU197" s="40">
        <f t="shared" ca="1" si="119"/>
        <v>0</v>
      </c>
      <c r="AV197" s="40"/>
      <c r="AW197" s="51">
        <f t="shared" ca="1" si="120"/>
        <v>0</v>
      </c>
      <c r="AY197" s="67"/>
    </row>
    <row r="198" spans="1:51" ht="12" customHeight="1">
      <c r="A198" s="88">
        <f t="shared" si="90"/>
        <v>42675</v>
      </c>
      <c r="B198" s="139">
        <f>Inputs!C193</f>
        <v>0</v>
      </c>
      <c r="C198" s="66"/>
      <c r="D198" s="82">
        <f t="shared" si="99"/>
        <v>0</v>
      </c>
      <c r="E198" s="35">
        <f t="shared" si="100"/>
        <v>0</v>
      </c>
      <c r="F198" s="35">
        <f t="shared" ca="1" si="101"/>
        <v>0</v>
      </c>
      <c r="G198" s="83">
        <f ca="1">VLOOKUP($A198,[1]!Table,MATCH(G$4,[1]!Curves,0))</f>
        <v>5.3980000000000006</v>
      </c>
      <c r="H198" s="142">
        <f ca="1">Inputs!G193</f>
        <v>5.3980000000000006</v>
      </c>
      <c r="I198" s="140">
        <f>Inputs!D193</f>
        <v>0</v>
      </c>
      <c r="J198" s="83">
        <f ca="1">VLOOKUP($A198,[1]!Table,MATCH(J$4,[1]!Curves,0))</f>
        <v>2.35E-2</v>
      </c>
      <c r="K198" s="142">
        <f ca="1">Inputs!H193</f>
        <v>2.35E-2</v>
      </c>
      <c r="L198" s="141">
        <f>Inputs!E193</f>
        <v>0</v>
      </c>
      <c r="M198" s="83">
        <f ca="1">VLOOKUP($A198,[1]!Table,MATCH(M$4,[1]!Curves,0))</f>
        <v>1.4999999999999999E-2</v>
      </c>
      <c r="N198" s="142">
        <f ca="1">Inputs!I193</f>
        <v>1.4999999999999999E-2</v>
      </c>
      <c r="O198" s="141">
        <f>Inputs!F193</f>
        <v>0</v>
      </c>
      <c r="P198" s="7"/>
      <c r="Q198" s="69">
        <f t="shared" ca="1" si="97"/>
        <v>5.4365000000000006</v>
      </c>
      <c r="R198" s="69">
        <f t="shared" ca="1" si="98"/>
        <v>5.4365000000000006</v>
      </c>
      <c r="S198" s="69">
        <f t="shared" si="102"/>
        <v>0</v>
      </c>
      <c r="T198" s="7"/>
      <c r="U198" s="5">
        <f t="shared" si="103"/>
        <v>30</v>
      </c>
      <c r="V198" s="44">
        <f t="shared" si="104"/>
        <v>42675</v>
      </c>
      <c r="W198" s="5">
        <f t="shared" ca="1" si="105"/>
        <v>5745</v>
      </c>
      <c r="X198" s="54">
        <f ca="1">VLOOKUP($A198,[1]!Table,MATCH(X$4,[1]!Curves,0))</f>
        <v>6.2893493266741998E-2</v>
      </c>
      <c r="Y198" s="46">
        <f t="shared" ca="1" si="106"/>
        <v>0.37756480969933376</v>
      </c>
      <c r="Z198" s="5">
        <f t="shared" si="107"/>
        <v>0</v>
      </c>
      <c r="AA198" s="5">
        <f t="shared" si="108"/>
        <v>0</v>
      </c>
      <c r="AC198" s="39">
        <f t="shared" ca="1" si="109"/>
        <v>0</v>
      </c>
      <c r="AD198" s="39">
        <f t="shared" ca="1" si="110"/>
        <v>0</v>
      </c>
      <c r="AE198" s="39">
        <f t="shared" ca="1" si="111"/>
        <v>0</v>
      </c>
      <c r="AF198" s="39">
        <f t="shared" ca="1" si="112"/>
        <v>0</v>
      </c>
      <c r="AG198" s="39">
        <f t="shared" ca="1" si="113"/>
        <v>0</v>
      </c>
      <c r="AH198" s="39">
        <f t="shared" ca="1" si="114"/>
        <v>0</v>
      </c>
      <c r="AI198" s="39">
        <f t="shared" ca="1" si="115"/>
        <v>0</v>
      </c>
      <c r="AJ198" s="39">
        <f t="shared" ca="1" si="116"/>
        <v>0</v>
      </c>
      <c r="AK198" s="39">
        <f t="shared" ca="1" si="117"/>
        <v>0</v>
      </c>
      <c r="AL198" s="43"/>
      <c r="AM198" s="39">
        <f t="shared" ca="1" si="91"/>
        <v>0</v>
      </c>
      <c r="AN198" s="39">
        <f t="shared" ca="1" si="92"/>
        <v>0</v>
      </c>
      <c r="AO198" s="39">
        <f t="shared" ca="1" si="93"/>
        <v>0</v>
      </c>
      <c r="AP198" s="40">
        <f t="shared" ca="1" si="118"/>
        <v>0</v>
      </c>
      <c r="AR198" s="39">
        <f t="shared" ca="1" si="94"/>
        <v>0</v>
      </c>
      <c r="AS198" s="39">
        <f t="shared" ca="1" si="95"/>
        <v>0</v>
      </c>
      <c r="AT198" s="39">
        <f t="shared" ca="1" si="96"/>
        <v>0</v>
      </c>
      <c r="AU198" s="40">
        <f t="shared" ca="1" si="119"/>
        <v>0</v>
      </c>
      <c r="AV198" s="40"/>
      <c r="AW198" s="51">
        <f t="shared" ca="1" si="120"/>
        <v>0</v>
      </c>
      <c r="AY198" s="67"/>
    </row>
    <row r="199" spans="1:51" ht="12" customHeight="1">
      <c r="A199" s="88">
        <f t="shared" si="90"/>
        <v>42705</v>
      </c>
      <c r="B199" s="139">
        <f>Inputs!C194</f>
        <v>0</v>
      </c>
      <c r="C199" s="66"/>
      <c r="D199" s="82">
        <f t="shared" si="99"/>
        <v>0</v>
      </c>
      <c r="E199" s="35">
        <f t="shared" si="100"/>
        <v>0</v>
      </c>
      <c r="F199" s="35">
        <f t="shared" ca="1" si="101"/>
        <v>0</v>
      </c>
      <c r="G199" s="83">
        <f ca="1">VLOOKUP($A199,[1]!Table,MATCH(G$4,[1]!Curves,0))</f>
        <v>5.5380000000000003</v>
      </c>
      <c r="H199" s="142">
        <f ca="1">Inputs!G194</f>
        <v>5.5380000000000003</v>
      </c>
      <c r="I199" s="140">
        <f>Inputs!D194</f>
        <v>0</v>
      </c>
      <c r="J199" s="83">
        <f ca="1">VLOOKUP($A199,[1]!Table,MATCH(J$4,[1]!Curves,0))</f>
        <v>2.35E-2</v>
      </c>
      <c r="K199" s="142">
        <f ca="1">Inputs!H194</f>
        <v>2.35E-2</v>
      </c>
      <c r="L199" s="141">
        <f>Inputs!E194</f>
        <v>0</v>
      </c>
      <c r="M199" s="83">
        <f ca="1">VLOOKUP($A199,[1]!Table,MATCH(M$4,[1]!Curves,0))</f>
        <v>1.4999999999999999E-2</v>
      </c>
      <c r="N199" s="142">
        <f ca="1">Inputs!I194</f>
        <v>1.4999999999999999E-2</v>
      </c>
      <c r="O199" s="141">
        <f>Inputs!F194</f>
        <v>0</v>
      </c>
      <c r="P199" s="7"/>
      <c r="Q199" s="69">
        <f t="shared" ca="1" si="97"/>
        <v>5.5765000000000002</v>
      </c>
      <c r="R199" s="69">
        <f t="shared" ca="1" si="98"/>
        <v>5.5765000000000002</v>
      </c>
      <c r="S199" s="69">
        <f t="shared" si="102"/>
        <v>0</v>
      </c>
      <c r="T199" s="7"/>
      <c r="U199" s="5">
        <f t="shared" si="103"/>
        <v>31</v>
      </c>
      <c r="V199" s="44">
        <f t="shared" si="104"/>
        <v>42705</v>
      </c>
      <c r="W199" s="5">
        <f t="shared" ca="1" si="105"/>
        <v>5775</v>
      </c>
      <c r="X199" s="54">
        <f ca="1">VLOOKUP($A199,[1]!Table,MATCH(X$4,[1]!Curves,0))</f>
        <v>6.2921350868706996E-2</v>
      </c>
      <c r="Y199" s="46">
        <f t="shared" ca="1" si="106"/>
        <v>0.37548892541832513</v>
      </c>
      <c r="Z199" s="5">
        <f t="shared" si="107"/>
        <v>0</v>
      </c>
      <c r="AA199" s="5">
        <f t="shared" si="108"/>
        <v>0</v>
      </c>
      <c r="AC199" s="39">
        <f t="shared" ca="1" si="109"/>
        <v>0</v>
      </c>
      <c r="AD199" s="39">
        <f t="shared" ca="1" si="110"/>
        <v>0</v>
      </c>
      <c r="AE199" s="39">
        <f t="shared" ca="1" si="111"/>
        <v>0</v>
      </c>
      <c r="AF199" s="39">
        <f t="shared" ca="1" si="112"/>
        <v>0</v>
      </c>
      <c r="AG199" s="39">
        <f t="shared" ca="1" si="113"/>
        <v>0</v>
      </c>
      <c r="AH199" s="39">
        <f t="shared" ca="1" si="114"/>
        <v>0</v>
      </c>
      <c r="AI199" s="39">
        <f t="shared" ca="1" si="115"/>
        <v>0</v>
      </c>
      <c r="AJ199" s="39">
        <f t="shared" ca="1" si="116"/>
        <v>0</v>
      </c>
      <c r="AK199" s="39">
        <f t="shared" ca="1" si="117"/>
        <v>0</v>
      </c>
      <c r="AL199" s="43"/>
      <c r="AM199" s="39">
        <f t="shared" ca="1" si="91"/>
        <v>0</v>
      </c>
      <c r="AN199" s="39">
        <f t="shared" ca="1" si="92"/>
        <v>0</v>
      </c>
      <c r="AO199" s="39">
        <f t="shared" ca="1" si="93"/>
        <v>0</v>
      </c>
      <c r="AP199" s="40">
        <f t="shared" ca="1" si="118"/>
        <v>0</v>
      </c>
      <c r="AR199" s="39">
        <f t="shared" ca="1" si="94"/>
        <v>0</v>
      </c>
      <c r="AS199" s="39">
        <f t="shared" ca="1" si="95"/>
        <v>0</v>
      </c>
      <c r="AT199" s="39">
        <f t="shared" ca="1" si="96"/>
        <v>0</v>
      </c>
      <c r="AU199" s="40">
        <f t="shared" ca="1" si="119"/>
        <v>0</v>
      </c>
      <c r="AV199" s="40"/>
      <c r="AW199" s="51">
        <f t="shared" ca="1" si="120"/>
        <v>0</v>
      </c>
      <c r="AY199" s="67"/>
    </row>
    <row r="200" spans="1:51" ht="12" customHeight="1">
      <c r="A200" s="88">
        <f t="shared" si="90"/>
        <v>42736</v>
      </c>
      <c r="B200" s="139">
        <f>Inputs!C195</f>
        <v>0</v>
      </c>
      <c r="C200" s="66"/>
      <c r="D200" s="82">
        <f t="shared" si="99"/>
        <v>0</v>
      </c>
      <c r="E200" s="35">
        <f t="shared" si="100"/>
        <v>0</v>
      </c>
      <c r="F200" s="35">
        <f t="shared" ca="1" si="101"/>
        <v>0</v>
      </c>
      <c r="G200" s="83">
        <f ca="1">VLOOKUP($A200,[1]!Table,MATCH(G$4,[1]!Curves,0))</f>
        <v>5.6379999999999999</v>
      </c>
      <c r="H200" s="142">
        <f ca="1">Inputs!G195</f>
        <v>5.6379999999999999</v>
      </c>
      <c r="I200" s="140">
        <f>Inputs!D195</f>
        <v>0</v>
      </c>
      <c r="J200" s="83">
        <f ca="1">VLOOKUP($A200,[1]!Table,MATCH(J$4,[1]!Curves,0))</f>
        <v>2.35E-2</v>
      </c>
      <c r="K200" s="142">
        <f ca="1">Inputs!H195</f>
        <v>2.35E-2</v>
      </c>
      <c r="L200" s="141">
        <f>Inputs!E195</f>
        <v>0</v>
      </c>
      <c r="M200" s="83">
        <f ca="1">VLOOKUP($A200,[1]!Table,MATCH(M$4,[1]!Curves,0))</f>
        <v>1.4999999999999999E-2</v>
      </c>
      <c r="N200" s="142">
        <f ca="1">Inputs!I195</f>
        <v>1.4999999999999999E-2</v>
      </c>
      <c r="O200" s="141">
        <f>Inputs!F195</f>
        <v>0</v>
      </c>
      <c r="P200" s="7"/>
      <c r="Q200" s="69">
        <f t="shared" ca="1" si="97"/>
        <v>5.6764999999999999</v>
      </c>
      <c r="R200" s="69">
        <f t="shared" ca="1" si="98"/>
        <v>5.6764999999999999</v>
      </c>
      <c r="S200" s="69">
        <f t="shared" si="102"/>
        <v>0</v>
      </c>
      <c r="T200" s="7"/>
      <c r="U200" s="5">
        <f t="shared" si="103"/>
        <v>31</v>
      </c>
      <c r="V200" s="44">
        <f t="shared" si="104"/>
        <v>42736</v>
      </c>
      <c r="W200" s="5">
        <f t="shared" ca="1" si="105"/>
        <v>5806</v>
      </c>
      <c r="X200" s="54">
        <f ca="1">VLOOKUP($A200,[1]!Table,MATCH(X$4,[1]!Curves,0))</f>
        <v>6.2950137057674008E-2</v>
      </c>
      <c r="Y200" s="46">
        <f t="shared" ca="1" si="106"/>
        <v>0.37335409674975423</v>
      </c>
      <c r="Z200" s="5">
        <f t="shared" si="107"/>
        <v>0</v>
      </c>
      <c r="AA200" s="5">
        <f t="shared" si="108"/>
        <v>0</v>
      </c>
      <c r="AC200" s="39">
        <f t="shared" ca="1" si="109"/>
        <v>0</v>
      </c>
      <c r="AD200" s="39">
        <f t="shared" ca="1" si="110"/>
        <v>0</v>
      </c>
      <c r="AE200" s="39">
        <f t="shared" ca="1" si="111"/>
        <v>0</v>
      </c>
      <c r="AF200" s="39">
        <f t="shared" ca="1" si="112"/>
        <v>0</v>
      </c>
      <c r="AG200" s="39">
        <f t="shared" ca="1" si="113"/>
        <v>0</v>
      </c>
      <c r="AH200" s="39">
        <f t="shared" ca="1" si="114"/>
        <v>0</v>
      </c>
      <c r="AI200" s="39">
        <f t="shared" ca="1" si="115"/>
        <v>0</v>
      </c>
      <c r="AJ200" s="39">
        <f t="shared" ca="1" si="116"/>
        <v>0</v>
      </c>
      <c r="AK200" s="39">
        <f t="shared" ca="1" si="117"/>
        <v>0</v>
      </c>
      <c r="AL200" s="43"/>
      <c r="AM200" s="39">
        <f t="shared" ca="1" si="91"/>
        <v>0</v>
      </c>
      <c r="AN200" s="39">
        <f t="shared" ca="1" si="92"/>
        <v>0</v>
      </c>
      <c r="AO200" s="39">
        <f t="shared" ca="1" si="93"/>
        <v>0</v>
      </c>
      <c r="AP200" s="40">
        <f t="shared" ca="1" si="118"/>
        <v>0</v>
      </c>
      <c r="AR200" s="39">
        <f t="shared" ca="1" si="94"/>
        <v>0</v>
      </c>
      <c r="AS200" s="39">
        <f t="shared" ca="1" si="95"/>
        <v>0</v>
      </c>
      <c r="AT200" s="39">
        <f t="shared" ca="1" si="96"/>
        <v>0</v>
      </c>
      <c r="AU200" s="40">
        <f t="shared" ca="1" si="119"/>
        <v>0</v>
      </c>
      <c r="AV200" s="40"/>
      <c r="AW200" s="51">
        <f t="shared" ca="1" si="120"/>
        <v>0</v>
      </c>
      <c r="AY200" s="67"/>
    </row>
    <row r="201" spans="1:51" ht="12" customHeight="1">
      <c r="A201" s="88">
        <f t="shared" si="90"/>
        <v>42767</v>
      </c>
      <c r="B201" s="139">
        <f>Inputs!C196</f>
        <v>0</v>
      </c>
      <c r="C201" s="66"/>
      <c r="D201" s="82">
        <f t="shared" si="99"/>
        <v>0</v>
      </c>
      <c r="E201" s="35">
        <f t="shared" si="100"/>
        <v>0</v>
      </c>
      <c r="F201" s="35">
        <f t="shared" ca="1" si="101"/>
        <v>0</v>
      </c>
      <c r="G201" s="83">
        <f ca="1">VLOOKUP($A201,[1]!Table,MATCH(G$4,[1]!Curves,0))</f>
        <v>5.5180000000000007</v>
      </c>
      <c r="H201" s="142">
        <f ca="1">Inputs!G196</f>
        <v>5.5180000000000007</v>
      </c>
      <c r="I201" s="140">
        <f>Inputs!D196</f>
        <v>0</v>
      </c>
      <c r="J201" s="83">
        <f ca="1">VLOOKUP($A201,[1]!Table,MATCH(J$4,[1]!Curves,0))</f>
        <v>2.35E-2</v>
      </c>
      <c r="K201" s="142">
        <f ca="1">Inputs!H196</f>
        <v>2.35E-2</v>
      </c>
      <c r="L201" s="141">
        <f>Inputs!E196</f>
        <v>0</v>
      </c>
      <c r="M201" s="83">
        <f ca="1">VLOOKUP($A201,[1]!Table,MATCH(M$4,[1]!Curves,0))</f>
        <v>1.4999999999999999E-2</v>
      </c>
      <c r="N201" s="142">
        <f ca="1">Inputs!I196</f>
        <v>1.4999999999999999E-2</v>
      </c>
      <c r="O201" s="141">
        <f>Inputs!F196</f>
        <v>0</v>
      </c>
      <c r="P201" s="7"/>
      <c r="Q201" s="69">
        <f t="shared" ca="1" si="97"/>
        <v>5.5565000000000007</v>
      </c>
      <c r="R201" s="69">
        <f t="shared" ca="1" si="98"/>
        <v>5.5565000000000007</v>
      </c>
      <c r="S201" s="69">
        <f t="shared" si="102"/>
        <v>0</v>
      </c>
      <c r="T201" s="7"/>
      <c r="U201" s="5">
        <f t="shared" si="103"/>
        <v>28</v>
      </c>
      <c r="V201" s="44">
        <f t="shared" si="104"/>
        <v>42767</v>
      </c>
      <c r="W201" s="5">
        <f t="shared" ca="1" si="105"/>
        <v>5837</v>
      </c>
      <c r="X201" s="54">
        <f ca="1">VLOOKUP($A201,[1]!Table,MATCH(X$4,[1]!Curves,0))</f>
        <v>6.2978923246917007E-2</v>
      </c>
      <c r="Y201" s="46">
        <f t="shared" ca="1" si="106"/>
        <v>0.3712296492543441</v>
      </c>
      <c r="Z201" s="5">
        <f t="shared" si="107"/>
        <v>0</v>
      </c>
      <c r="AA201" s="5">
        <f t="shared" si="108"/>
        <v>0</v>
      </c>
      <c r="AC201" s="39">
        <f t="shared" ca="1" si="109"/>
        <v>0</v>
      </c>
      <c r="AD201" s="39">
        <f t="shared" ca="1" si="110"/>
        <v>0</v>
      </c>
      <c r="AE201" s="39">
        <f t="shared" ca="1" si="111"/>
        <v>0</v>
      </c>
      <c r="AF201" s="39">
        <f t="shared" ca="1" si="112"/>
        <v>0</v>
      </c>
      <c r="AG201" s="39">
        <f t="shared" ca="1" si="113"/>
        <v>0</v>
      </c>
      <c r="AH201" s="39">
        <f t="shared" ca="1" si="114"/>
        <v>0</v>
      </c>
      <c r="AI201" s="39">
        <f t="shared" ca="1" si="115"/>
        <v>0</v>
      </c>
      <c r="AJ201" s="39">
        <f t="shared" ca="1" si="116"/>
        <v>0</v>
      </c>
      <c r="AK201" s="39">
        <f t="shared" ca="1" si="117"/>
        <v>0</v>
      </c>
      <c r="AL201" s="43"/>
      <c r="AM201" s="39">
        <f t="shared" ca="1" si="91"/>
        <v>0</v>
      </c>
      <c r="AN201" s="39">
        <f t="shared" ca="1" si="92"/>
        <v>0</v>
      </c>
      <c r="AO201" s="39">
        <f t="shared" ca="1" si="93"/>
        <v>0</v>
      </c>
      <c r="AP201" s="40">
        <f t="shared" ca="1" si="118"/>
        <v>0</v>
      </c>
      <c r="AR201" s="39">
        <f t="shared" ca="1" si="94"/>
        <v>0</v>
      </c>
      <c r="AS201" s="39">
        <f t="shared" ca="1" si="95"/>
        <v>0</v>
      </c>
      <c r="AT201" s="39">
        <f t="shared" ca="1" si="96"/>
        <v>0</v>
      </c>
      <c r="AU201" s="40">
        <f t="shared" ca="1" si="119"/>
        <v>0</v>
      </c>
      <c r="AV201" s="40"/>
      <c r="AW201" s="51">
        <f t="shared" ca="1" si="120"/>
        <v>0</v>
      </c>
      <c r="AY201" s="67"/>
    </row>
    <row r="202" spans="1:51" ht="12" customHeight="1">
      <c r="A202" s="88">
        <f t="shared" si="90"/>
        <v>42795</v>
      </c>
      <c r="B202" s="139">
        <f>Inputs!C197</f>
        <v>0</v>
      </c>
      <c r="C202" s="66"/>
      <c r="D202" s="82">
        <f t="shared" si="99"/>
        <v>0</v>
      </c>
      <c r="E202" s="35">
        <f t="shared" si="100"/>
        <v>0</v>
      </c>
      <c r="F202" s="35">
        <f t="shared" ca="1" si="101"/>
        <v>0</v>
      </c>
      <c r="G202" s="83">
        <f ca="1">VLOOKUP($A202,[1]!Table,MATCH(G$4,[1]!Curves,0))</f>
        <v>5.3930000000000007</v>
      </c>
      <c r="H202" s="142">
        <f ca="1">Inputs!G197</f>
        <v>5.3930000000000007</v>
      </c>
      <c r="I202" s="140">
        <f>Inputs!D197</f>
        <v>0</v>
      </c>
      <c r="J202" s="83">
        <f ca="1">VLOOKUP($A202,[1]!Table,MATCH(J$4,[1]!Curves,0))</f>
        <v>0</v>
      </c>
      <c r="K202" s="142">
        <f ca="1">Inputs!H197</f>
        <v>0</v>
      </c>
      <c r="L202" s="141">
        <f>Inputs!E197</f>
        <v>0</v>
      </c>
      <c r="M202" s="83">
        <f ca="1">VLOOKUP($A202,[1]!Table,MATCH(M$4,[1]!Curves,0))</f>
        <v>0</v>
      </c>
      <c r="N202" s="142">
        <f ca="1">Inputs!I197</f>
        <v>0</v>
      </c>
      <c r="O202" s="141">
        <f>Inputs!F197</f>
        <v>0</v>
      </c>
      <c r="P202" s="7"/>
      <c r="Q202" s="69">
        <f t="shared" ca="1" si="97"/>
        <v>5.3930000000000007</v>
      </c>
      <c r="R202" s="69">
        <f t="shared" ca="1" si="98"/>
        <v>5.3930000000000007</v>
      </c>
      <c r="S202" s="69">
        <f t="shared" si="102"/>
        <v>0</v>
      </c>
      <c r="T202" s="7"/>
      <c r="U202" s="5">
        <f t="shared" si="103"/>
        <v>31</v>
      </c>
      <c r="V202" s="44">
        <f t="shared" si="104"/>
        <v>42795</v>
      </c>
      <c r="W202" s="5">
        <f t="shared" ca="1" si="105"/>
        <v>5865</v>
      </c>
      <c r="X202" s="54">
        <f ca="1">VLOOKUP($A202,[1]!Table,MATCH(X$4,[1]!Curves,0))</f>
        <v>6.3004923676147004E-2</v>
      </c>
      <c r="Y202" s="46">
        <f t="shared" ca="1" si="106"/>
        <v>0.3693196838590338</v>
      </c>
      <c r="Z202" s="5">
        <f t="shared" si="107"/>
        <v>0</v>
      </c>
      <c r="AA202" s="5">
        <f t="shared" si="108"/>
        <v>0</v>
      </c>
      <c r="AC202" s="39">
        <f t="shared" ca="1" si="109"/>
        <v>0</v>
      </c>
      <c r="AD202" s="39">
        <f t="shared" ca="1" si="110"/>
        <v>0</v>
      </c>
      <c r="AE202" s="39">
        <f t="shared" ca="1" si="111"/>
        <v>0</v>
      </c>
      <c r="AF202" s="39">
        <f t="shared" ca="1" si="112"/>
        <v>0</v>
      </c>
      <c r="AG202" s="39">
        <f t="shared" ca="1" si="113"/>
        <v>0</v>
      </c>
      <c r="AH202" s="39">
        <f t="shared" ca="1" si="114"/>
        <v>0</v>
      </c>
      <c r="AI202" s="39">
        <f t="shared" ca="1" si="115"/>
        <v>0</v>
      </c>
      <c r="AJ202" s="39">
        <f t="shared" ca="1" si="116"/>
        <v>0</v>
      </c>
      <c r="AK202" s="39">
        <f t="shared" ca="1" si="117"/>
        <v>0</v>
      </c>
      <c r="AL202" s="43"/>
      <c r="AM202" s="39">
        <f t="shared" ca="1" si="91"/>
        <v>0</v>
      </c>
      <c r="AN202" s="39">
        <f t="shared" ca="1" si="92"/>
        <v>0</v>
      </c>
      <c r="AO202" s="39">
        <f t="shared" ca="1" si="93"/>
        <v>0</v>
      </c>
      <c r="AP202" s="40">
        <f t="shared" ca="1" si="118"/>
        <v>0</v>
      </c>
      <c r="AR202" s="39">
        <f t="shared" ca="1" si="94"/>
        <v>0</v>
      </c>
      <c r="AS202" s="39">
        <f t="shared" ca="1" si="95"/>
        <v>0</v>
      </c>
      <c r="AT202" s="39">
        <f t="shared" ca="1" si="96"/>
        <v>0</v>
      </c>
      <c r="AU202" s="40">
        <f t="shared" ca="1" si="119"/>
        <v>0</v>
      </c>
      <c r="AV202" s="40"/>
      <c r="AW202" s="51">
        <f t="shared" ca="1" si="120"/>
        <v>0</v>
      </c>
      <c r="AY202" s="67"/>
    </row>
    <row r="203" spans="1:51" ht="12" customHeight="1">
      <c r="A203" s="88">
        <f t="shared" ref="A203:A266" si="121">EDATE(A202,1)</f>
        <v>42826</v>
      </c>
      <c r="B203" s="139">
        <f>Inputs!C198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Inputs!G198</f>
        <v>5.2629999999999999</v>
      </c>
      <c r="I203" s="140">
        <f>Inputs!D198</f>
        <v>0</v>
      </c>
      <c r="J203" s="83">
        <f ca="1">VLOOKUP($A203,[1]!Table,MATCH(J$4,[1]!Curves,0))</f>
        <v>0</v>
      </c>
      <c r="K203" s="142">
        <f ca="1">Inputs!H198</f>
        <v>0</v>
      </c>
      <c r="L203" s="141">
        <f>Inputs!E198</f>
        <v>0</v>
      </c>
      <c r="M203" s="83">
        <f ca="1">VLOOKUP($A203,[1]!Table,MATCH(M$4,[1]!Curves,0))</f>
        <v>0</v>
      </c>
      <c r="N203" s="142">
        <f ca="1">Inputs!I198</f>
        <v>0</v>
      </c>
      <c r="O203" s="141">
        <f>Inputs!F198</f>
        <v>0</v>
      </c>
      <c r="P203" s="7"/>
      <c r="Q203" s="69">
        <f t="shared" ca="1" si="97"/>
        <v>5.2629999999999999</v>
      </c>
      <c r="R203" s="69">
        <f t="shared" ca="1" si="98"/>
        <v>5.2629999999999999</v>
      </c>
      <c r="S203" s="69">
        <f t="shared" si="102"/>
        <v>0</v>
      </c>
      <c r="T203" s="7"/>
      <c r="U203" s="5">
        <f t="shared" si="103"/>
        <v>30</v>
      </c>
      <c r="V203" s="44">
        <f t="shared" si="104"/>
        <v>42826</v>
      </c>
      <c r="W203" s="5">
        <f t="shared" ca="1" si="105"/>
        <v>5896</v>
      </c>
      <c r="X203" s="54">
        <f ca="1">VLOOKUP($A203,[1]!Table,MATCH(X$4,[1]!Curves,0))</f>
        <v>6.3033709865912002E-2</v>
      </c>
      <c r="Y203" s="46">
        <f t="shared" ca="1" si="106"/>
        <v>0.36721488642444489</v>
      </c>
      <c r="Z203" s="5">
        <f t="shared" si="107"/>
        <v>0</v>
      </c>
      <c r="AA203" s="5">
        <f t="shared" si="108"/>
        <v>0</v>
      </c>
      <c r="AC203" s="39">
        <f t="shared" ca="1" si="109"/>
        <v>0</v>
      </c>
      <c r="AD203" s="39">
        <f t="shared" ca="1" si="110"/>
        <v>0</v>
      </c>
      <c r="AE203" s="39">
        <f t="shared" ca="1" si="111"/>
        <v>0</v>
      </c>
      <c r="AF203" s="39">
        <f t="shared" ca="1" si="112"/>
        <v>0</v>
      </c>
      <c r="AG203" s="39">
        <f t="shared" ca="1" si="113"/>
        <v>0</v>
      </c>
      <c r="AH203" s="39">
        <f t="shared" ca="1" si="114"/>
        <v>0</v>
      </c>
      <c r="AI203" s="39">
        <f t="shared" ca="1" si="115"/>
        <v>0</v>
      </c>
      <c r="AJ203" s="39">
        <f t="shared" ca="1" si="116"/>
        <v>0</v>
      </c>
      <c r="AK203" s="39">
        <f t="shared" ca="1" si="117"/>
        <v>0</v>
      </c>
      <c r="AL203" s="43"/>
      <c r="AM203" s="39">
        <f t="shared" ref="AM203:AM266" ca="1" si="122">-CHOOSE($G$3,AC203-AE203,AE203-AC203)</f>
        <v>0</v>
      </c>
      <c r="AN203" s="39">
        <f t="shared" ref="AN203:AN266" ca="1" si="123">-CHOOSE($G$3,AF203-AH203,AH203-AF203)</f>
        <v>0</v>
      </c>
      <c r="AO203" s="39">
        <f t="shared" ref="AO203:AO266" ca="1" si="124">-CHOOSE($G$3,AI203-AL203,AK203-AI203)</f>
        <v>0</v>
      </c>
      <c r="AP203" s="40">
        <f t="shared" ca="1" si="118"/>
        <v>0</v>
      </c>
      <c r="AR203" s="39">
        <f t="shared" ref="AR203:AR266" ca="1" si="125">-CHOOSE($G$3,AD203-AC203,AC203-AD203)</f>
        <v>0</v>
      </c>
      <c r="AS203" s="39">
        <f t="shared" ref="AS203:AS266" ca="1" si="126">-CHOOSE($G$3,AG203-AF203,AF203-AG203)</f>
        <v>0</v>
      </c>
      <c r="AT203" s="39">
        <f t="shared" ref="AT203:AT266" ca="1" si="127">-CHOOSE($G$3,AJ203-AI203,AI203-AJ203:AJ204)</f>
        <v>0</v>
      </c>
      <c r="AU203" s="40">
        <f t="shared" ca="1" si="119"/>
        <v>0</v>
      </c>
      <c r="AV203" s="40"/>
      <c r="AW203" s="51">
        <f t="shared" ca="1" si="120"/>
        <v>0</v>
      </c>
      <c r="AY203" s="67"/>
    </row>
    <row r="204" spans="1:51" ht="12" customHeight="1">
      <c r="A204" s="88">
        <f t="shared" si="121"/>
        <v>42856</v>
      </c>
      <c r="B204" s="139">
        <f>Inputs!C199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Inputs!G199</f>
        <v>5.2530000000000001</v>
      </c>
      <c r="I204" s="140">
        <f>Inputs!D199</f>
        <v>0</v>
      </c>
      <c r="J204" s="83">
        <f ca="1">VLOOKUP($A204,[1]!Table,MATCH(J$4,[1]!Curves,0))</f>
        <v>0</v>
      </c>
      <c r="K204" s="142">
        <f ca="1">Inputs!H199</f>
        <v>0</v>
      </c>
      <c r="L204" s="141">
        <f>Inputs!E199</f>
        <v>0</v>
      </c>
      <c r="M204" s="83">
        <f ca="1">VLOOKUP($A204,[1]!Table,MATCH(M$4,[1]!Curves,0))</f>
        <v>0</v>
      </c>
      <c r="N204" s="142">
        <f ca="1">Inputs!I199</f>
        <v>0</v>
      </c>
      <c r="O204" s="141">
        <f>Inputs!F199</f>
        <v>0</v>
      </c>
      <c r="P204" s="7"/>
      <c r="Q204" s="69">
        <f t="shared" ca="1" si="97"/>
        <v>5.2530000000000001</v>
      </c>
      <c r="R204" s="69">
        <f t="shared" ca="1" si="98"/>
        <v>5.2530000000000001</v>
      </c>
      <c r="S204" s="69">
        <f t="shared" si="102"/>
        <v>0</v>
      </c>
      <c r="T204" s="7"/>
      <c r="U204" s="5">
        <f t="shared" si="103"/>
        <v>31</v>
      </c>
      <c r="V204" s="44">
        <f t="shared" si="104"/>
        <v>42856</v>
      </c>
      <c r="W204" s="5">
        <f t="shared" ca="1" si="105"/>
        <v>5926</v>
      </c>
      <c r="X204" s="54">
        <f ca="1">VLOOKUP($A204,[1]!Table,MATCH(X$4,[1]!Curves,0))</f>
        <v>6.3061567469173005E-2</v>
      </c>
      <c r="Y204" s="46">
        <f t="shared" ca="1" si="106"/>
        <v>0.36518776275832165</v>
      </c>
      <c r="Z204" s="5">
        <f t="shared" si="107"/>
        <v>0</v>
      </c>
      <c r="AA204" s="5">
        <f t="shared" si="108"/>
        <v>0</v>
      </c>
      <c r="AC204" s="39">
        <f t="shared" ca="1" si="109"/>
        <v>0</v>
      </c>
      <c r="AD204" s="39">
        <f t="shared" ca="1" si="110"/>
        <v>0</v>
      </c>
      <c r="AE204" s="39">
        <f t="shared" ca="1" si="111"/>
        <v>0</v>
      </c>
      <c r="AF204" s="39">
        <f t="shared" ca="1" si="112"/>
        <v>0</v>
      </c>
      <c r="AG204" s="39">
        <f t="shared" ca="1" si="113"/>
        <v>0</v>
      </c>
      <c r="AH204" s="39">
        <f t="shared" ca="1" si="114"/>
        <v>0</v>
      </c>
      <c r="AI204" s="39">
        <f t="shared" ca="1" si="115"/>
        <v>0</v>
      </c>
      <c r="AJ204" s="39">
        <f t="shared" ca="1" si="116"/>
        <v>0</v>
      </c>
      <c r="AK204" s="39">
        <f t="shared" ca="1" si="117"/>
        <v>0</v>
      </c>
      <c r="AL204" s="43"/>
      <c r="AM204" s="39">
        <f t="shared" ca="1" si="122"/>
        <v>0</v>
      </c>
      <c r="AN204" s="39">
        <f t="shared" ca="1" si="123"/>
        <v>0</v>
      </c>
      <c r="AO204" s="39">
        <f t="shared" ca="1" si="124"/>
        <v>0</v>
      </c>
      <c r="AP204" s="40">
        <f t="shared" ca="1" si="118"/>
        <v>0</v>
      </c>
      <c r="AR204" s="39">
        <f t="shared" ca="1" si="125"/>
        <v>0</v>
      </c>
      <c r="AS204" s="39">
        <f t="shared" ca="1" si="126"/>
        <v>0</v>
      </c>
      <c r="AT204" s="39">
        <f t="shared" ca="1" si="127"/>
        <v>0</v>
      </c>
      <c r="AU204" s="40">
        <f t="shared" ca="1" si="119"/>
        <v>0</v>
      </c>
      <c r="AV204" s="40"/>
      <c r="AW204" s="51">
        <f t="shared" ca="1" si="120"/>
        <v>0</v>
      </c>
      <c r="AY204" s="67"/>
    </row>
    <row r="205" spans="1:51" ht="12" customHeight="1">
      <c r="A205" s="88">
        <f t="shared" si="121"/>
        <v>42887</v>
      </c>
      <c r="B205" s="139">
        <f>Inputs!C200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Inputs!G200</f>
        <v>5.2730000000000006</v>
      </c>
      <c r="I205" s="140">
        <f>Inputs!D200</f>
        <v>0</v>
      </c>
      <c r="J205" s="83">
        <f ca="1">VLOOKUP($A205,[1]!Table,MATCH(J$4,[1]!Curves,0))</f>
        <v>0</v>
      </c>
      <c r="K205" s="142">
        <f ca="1">Inputs!H200</f>
        <v>0</v>
      </c>
      <c r="L205" s="141">
        <f>Inputs!E200</f>
        <v>0</v>
      </c>
      <c r="M205" s="83">
        <f ca="1">VLOOKUP($A205,[1]!Table,MATCH(M$4,[1]!Curves,0))</f>
        <v>0</v>
      </c>
      <c r="N205" s="142">
        <f ca="1">Inputs!I200</f>
        <v>0</v>
      </c>
      <c r="O205" s="141">
        <f>Inputs!F200</f>
        <v>0</v>
      </c>
      <c r="P205" s="7"/>
      <c r="Q205" s="69">
        <f t="shared" ca="1" si="97"/>
        <v>5.2730000000000006</v>
      </c>
      <c r="R205" s="69">
        <f t="shared" ca="1" si="98"/>
        <v>5.2730000000000006</v>
      </c>
      <c r="S205" s="69">
        <f t="shared" si="102"/>
        <v>0</v>
      </c>
      <c r="T205" s="7"/>
      <c r="U205" s="5">
        <f t="shared" si="103"/>
        <v>30</v>
      </c>
      <c r="V205" s="44">
        <f t="shared" si="104"/>
        <v>42887</v>
      </c>
      <c r="W205" s="5">
        <f t="shared" ca="1" si="105"/>
        <v>5957</v>
      </c>
      <c r="X205" s="54">
        <f ca="1">VLOOKUP($A205,[1]!Table,MATCH(X$4,[1]!Curves,0))</f>
        <v>6.3090353659479001E-2</v>
      </c>
      <c r="Y205" s="46">
        <f t="shared" ca="1" si="106"/>
        <v>0.36310313354618889</v>
      </c>
      <c r="Z205" s="5">
        <f t="shared" si="107"/>
        <v>0</v>
      </c>
      <c r="AA205" s="5">
        <f t="shared" si="108"/>
        <v>0</v>
      </c>
      <c r="AC205" s="39">
        <f t="shared" ca="1" si="109"/>
        <v>0</v>
      </c>
      <c r="AD205" s="39">
        <f t="shared" ca="1" si="110"/>
        <v>0</v>
      </c>
      <c r="AE205" s="39">
        <f t="shared" ca="1" si="111"/>
        <v>0</v>
      </c>
      <c r="AF205" s="39">
        <f t="shared" ca="1" si="112"/>
        <v>0</v>
      </c>
      <c r="AG205" s="39">
        <f t="shared" ca="1" si="113"/>
        <v>0</v>
      </c>
      <c r="AH205" s="39">
        <f t="shared" ca="1" si="114"/>
        <v>0</v>
      </c>
      <c r="AI205" s="39">
        <f t="shared" ca="1" si="115"/>
        <v>0</v>
      </c>
      <c r="AJ205" s="39">
        <f t="shared" ca="1" si="116"/>
        <v>0</v>
      </c>
      <c r="AK205" s="39">
        <f t="shared" ca="1" si="117"/>
        <v>0</v>
      </c>
      <c r="AL205" s="43"/>
      <c r="AM205" s="39">
        <f t="shared" ca="1" si="122"/>
        <v>0</v>
      </c>
      <c r="AN205" s="39">
        <f t="shared" ca="1" si="123"/>
        <v>0</v>
      </c>
      <c r="AO205" s="39">
        <f t="shared" ca="1" si="124"/>
        <v>0</v>
      </c>
      <c r="AP205" s="40">
        <f t="shared" ca="1" si="118"/>
        <v>0</v>
      </c>
      <c r="AR205" s="39">
        <f t="shared" ca="1" si="125"/>
        <v>0</v>
      </c>
      <c r="AS205" s="39">
        <f t="shared" ca="1" si="126"/>
        <v>0</v>
      </c>
      <c r="AT205" s="39">
        <f t="shared" ca="1" si="127"/>
        <v>0</v>
      </c>
      <c r="AU205" s="40">
        <f t="shared" ca="1" si="119"/>
        <v>0</v>
      </c>
      <c r="AV205" s="40"/>
      <c r="AW205" s="51">
        <f t="shared" ca="1" si="120"/>
        <v>0</v>
      </c>
      <c r="AY205" s="67"/>
    </row>
    <row r="206" spans="1:51" ht="12" customHeight="1">
      <c r="A206" s="88">
        <f t="shared" si="121"/>
        <v>42917</v>
      </c>
      <c r="B206" s="139">
        <f>Inputs!C201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Inputs!G201</f>
        <v>5.2940000000000005</v>
      </c>
      <c r="I206" s="140">
        <f>Inputs!D201</f>
        <v>0</v>
      </c>
      <c r="J206" s="83">
        <f ca="1">VLOOKUP($A206,[1]!Table,MATCH(J$4,[1]!Curves,0))</f>
        <v>0</v>
      </c>
      <c r="K206" s="142">
        <f ca="1">Inputs!H201</f>
        <v>0</v>
      </c>
      <c r="L206" s="141">
        <f>Inputs!E201</f>
        <v>0</v>
      </c>
      <c r="M206" s="83">
        <f ca="1">VLOOKUP($A206,[1]!Table,MATCH(M$4,[1]!Curves,0))</f>
        <v>0</v>
      </c>
      <c r="N206" s="142">
        <f ca="1">Inputs!I201</f>
        <v>0</v>
      </c>
      <c r="O206" s="141">
        <f>Inputs!F201</f>
        <v>0</v>
      </c>
      <c r="P206" s="7"/>
      <c r="Q206" s="69">
        <f t="shared" ca="1" si="97"/>
        <v>5.2940000000000005</v>
      </c>
      <c r="R206" s="69">
        <f t="shared" ca="1" si="98"/>
        <v>5.2940000000000005</v>
      </c>
      <c r="S206" s="69">
        <f t="shared" si="102"/>
        <v>0</v>
      </c>
      <c r="T206" s="7"/>
      <c r="U206" s="5">
        <f t="shared" si="103"/>
        <v>31</v>
      </c>
      <c r="V206" s="44">
        <f t="shared" si="104"/>
        <v>42917</v>
      </c>
      <c r="W206" s="5">
        <f t="shared" ca="1" si="105"/>
        <v>5987</v>
      </c>
      <c r="X206" s="54">
        <f ca="1">VLOOKUP($A206,[1]!Table,MATCH(X$4,[1]!Curves,0))</f>
        <v>6.3118211263264001E-2</v>
      </c>
      <c r="Y206" s="46">
        <f t="shared" ca="1" si="106"/>
        <v>0.36109545494232081</v>
      </c>
      <c r="Z206" s="5">
        <f t="shared" si="107"/>
        <v>0</v>
      </c>
      <c r="AA206" s="5">
        <f t="shared" si="108"/>
        <v>0</v>
      </c>
      <c r="AC206" s="39">
        <f t="shared" ca="1" si="109"/>
        <v>0</v>
      </c>
      <c r="AD206" s="39">
        <f t="shared" ca="1" si="110"/>
        <v>0</v>
      </c>
      <c r="AE206" s="39">
        <f t="shared" ca="1" si="111"/>
        <v>0</v>
      </c>
      <c r="AF206" s="39">
        <f t="shared" ca="1" si="112"/>
        <v>0</v>
      </c>
      <c r="AG206" s="39">
        <f t="shared" ca="1" si="113"/>
        <v>0</v>
      </c>
      <c r="AH206" s="39">
        <f t="shared" ca="1" si="114"/>
        <v>0</v>
      </c>
      <c r="AI206" s="39">
        <f t="shared" ca="1" si="115"/>
        <v>0</v>
      </c>
      <c r="AJ206" s="39">
        <f t="shared" ca="1" si="116"/>
        <v>0</v>
      </c>
      <c r="AK206" s="39">
        <f t="shared" ca="1" si="117"/>
        <v>0</v>
      </c>
      <c r="AL206" s="43"/>
      <c r="AM206" s="39">
        <f t="shared" ca="1" si="122"/>
        <v>0</v>
      </c>
      <c r="AN206" s="39">
        <f t="shared" ca="1" si="123"/>
        <v>0</v>
      </c>
      <c r="AO206" s="39">
        <f t="shared" ca="1" si="124"/>
        <v>0</v>
      </c>
      <c r="AP206" s="40">
        <f t="shared" ca="1" si="118"/>
        <v>0</v>
      </c>
      <c r="AR206" s="39">
        <f t="shared" ca="1" si="125"/>
        <v>0</v>
      </c>
      <c r="AS206" s="39">
        <f t="shared" ca="1" si="126"/>
        <v>0</v>
      </c>
      <c r="AT206" s="39">
        <f t="shared" ca="1" si="127"/>
        <v>0</v>
      </c>
      <c r="AU206" s="40">
        <f t="shared" ca="1" si="119"/>
        <v>0</v>
      </c>
      <c r="AV206" s="40"/>
      <c r="AW206" s="51">
        <f t="shared" ca="1" si="120"/>
        <v>0</v>
      </c>
      <c r="AY206" s="67"/>
    </row>
    <row r="207" spans="1:51" ht="12" customHeight="1">
      <c r="A207" s="88">
        <f t="shared" si="121"/>
        <v>42948</v>
      </c>
      <c r="B207" s="139">
        <f>Inputs!C202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Inputs!G202</f>
        <v>5.3180000000000005</v>
      </c>
      <c r="I207" s="140">
        <f>Inputs!D202</f>
        <v>0</v>
      </c>
      <c r="J207" s="83">
        <f ca="1">VLOOKUP($A207,[1]!Table,MATCH(J$4,[1]!Curves,0))</f>
        <v>0</v>
      </c>
      <c r="K207" s="142">
        <f ca="1">Inputs!H202</f>
        <v>0</v>
      </c>
      <c r="L207" s="141">
        <f>Inputs!E202</f>
        <v>0</v>
      </c>
      <c r="M207" s="83">
        <f ca="1">VLOOKUP($A207,[1]!Table,MATCH(M$4,[1]!Curves,0))</f>
        <v>0</v>
      </c>
      <c r="N207" s="142">
        <f ca="1">Inputs!I202</f>
        <v>0</v>
      </c>
      <c r="O207" s="141">
        <f>Inputs!F202</f>
        <v>0</v>
      </c>
      <c r="P207" s="7"/>
      <c r="Q207" s="69">
        <f t="shared" ca="1" si="97"/>
        <v>5.3180000000000005</v>
      </c>
      <c r="R207" s="69">
        <f t="shared" ca="1" si="98"/>
        <v>5.3180000000000005</v>
      </c>
      <c r="S207" s="69">
        <f t="shared" si="102"/>
        <v>0</v>
      </c>
      <c r="T207" s="7"/>
      <c r="U207" s="5">
        <f t="shared" si="103"/>
        <v>31</v>
      </c>
      <c r="V207" s="44">
        <f t="shared" si="104"/>
        <v>42948</v>
      </c>
      <c r="W207" s="5">
        <f t="shared" ca="1" si="105"/>
        <v>6018</v>
      </c>
      <c r="X207" s="54">
        <f ca="1">VLOOKUP($A207,[1]!Table,MATCH(X$4,[1]!Curves,0))</f>
        <v>6.3146997454110995E-2</v>
      </c>
      <c r="Y207" s="46">
        <f t="shared" ca="1" si="106"/>
        <v>0.35903084411528302</v>
      </c>
      <c r="Z207" s="5">
        <f t="shared" si="107"/>
        <v>0</v>
      </c>
      <c r="AA207" s="5">
        <f t="shared" si="108"/>
        <v>0</v>
      </c>
      <c r="AC207" s="39">
        <f t="shared" ca="1" si="109"/>
        <v>0</v>
      </c>
      <c r="AD207" s="39">
        <f t="shared" ca="1" si="110"/>
        <v>0</v>
      </c>
      <c r="AE207" s="39">
        <f t="shared" ca="1" si="111"/>
        <v>0</v>
      </c>
      <c r="AF207" s="39">
        <f t="shared" ca="1" si="112"/>
        <v>0</v>
      </c>
      <c r="AG207" s="39">
        <f t="shared" ca="1" si="113"/>
        <v>0</v>
      </c>
      <c r="AH207" s="39">
        <f t="shared" ca="1" si="114"/>
        <v>0</v>
      </c>
      <c r="AI207" s="39">
        <f t="shared" ca="1" si="115"/>
        <v>0</v>
      </c>
      <c r="AJ207" s="39">
        <f t="shared" ca="1" si="116"/>
        <v>0</v>
      </c>
      <c r="AK207" s="39">
        <f t="shared" ca="1" si="117"/>
        <v>0</v>
      </c>
      <c r="AL207" s="43"/>
      <c r="AM207" s="39">
        <f t="shared" ca="1" si="122"/>
        <v>0</v>
      </c>
      <c r="AN207" s="39">
        <f t="shared" ca="1" si="123"/>
        <v>0</v>
      </c>
      <c r="AO207" s="39">
        <f t="shared" ca="1" si="124"/>
        <v>0</v>
      </c>
      <c r="AP207" s="40">
        <f t="shared" ca="1" si="118"/>
        <v>0</v>
      </c>
      <c r="AR207" s="39">
        <f t="shared" ca="1" si="125"/>
        <v>0</v>
      </c>
      <c r="AS207" s="39">
        <f t="shared" ca="1" si="126"/>
        <v>0</v>
      </c>
      <c r="AT207" s="39">
        <f t="shared" ca="1" si="127"/>
        <v>0</v>
      </c>
      <c r="AU207" s="40">
        <f t="shared" ca="1" si="119"/>
        <v>0</v>
      </c>
      <c r="AV207" s="40"/>
      <c r="AW207" s="51">
        <f t="shared" ca="1" si="120"/>
        <v>0</v>
      </c>
      <c r="AY207" s="67"/>
    </row>
    <row r="208" spans="1:51" ht="12" customHeight="1">
      <c r="A208" s="88">
        <f t="shared" si="121"/>
        <v>42979</v>
      </c>
      <c r="B208" s="139">
        <f>Inputs!C203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Inputs!G203</f>
        <v>5.3280000000000003</v>
      </c>
      <c r="I208" s="140">
        <f>Inputs!D203</f>
        <v>0</v>
      </c>
      <c r="J208" s="83">
        <f ca="1">VLOOKUP($A208,[1]!Table,MATCH(J$4,[1]!Curves,0))</f>
        <v>0</v>
      </c>
      <c r="K208" s="142">
        <f ca="1">Inputs!H203</f>
        <v>0</v>
      </c>
      <c r="L208" s="141">
        <f>Inputs!E203</f>
        <v>0</v>
      </c>
      <c r="M208" s="83">
        <f ca="1">VLOOKUP($A208,[1]!Table,MATCH(M$4,[1]!Curves,0))</f>
        <v>0</v>
      </c>
      <c r="N208" s="142">
        <f ca="1">Inputs!I203</f>
        <v>0</v>
      </c>
      <c r="O208" s="141">
        <f>Inputs!F203</f>
        <v>0</v>
      </c>
      <c r="P208" s="7"/>
      <c r="Q208" s="69">
        <f t="shared" ca="1" si="97"/>
        <v>5.3280000000000003</v>
      </c>
      <c r="R208" s="69">
        <f t="shared" ca="1" si="98"/>
        <v>5.3280000000000003</v>
      </c>
      <c r="S208" s="69">
        <f t="shared" si="102"/>
        <v>0</v>
      </c>
      <c r="T208" s="7"/>
      <c r="U208" s="5">
        <f t="shared" si="103"/>
        <v>30</v>
      </c>
      <c r="V208" s="44">
        <f t="shared" si="104"/>
        <v>42979</v>
      </c>
      <c r="W208" s="5">
        <f t="shared" ca="1" si="105"/>
        <v>6049</v>
      </c>
      <c r="X208" s="54">
        <f ca="1">VLOOKUP($A208,[1]!Table,MATCH(X$4,[1]!Curves,0))</f>
        <v>6.3175783645233005E-2</v>
      </c>
      <c r="Y208" s="46">
        <f t="shared" ca="1" si="106"/>
        <v>0.35697634932976302</v>
      </c>
      <c r="Z208" s="5">
        <f t="shared" si="107"/>
        <v>0</v>
      </c>
      <c r="AA208" s="5">
        <f t="shared" si="108"/>
        <v>0</v>
      </c>
      <c r="AC208" s="39">
        <f t="shared" ca="1" si="109"/>
        <v>0</v>
      </c>
      <c r="AD208" s="39">
        <f t="shared" ca="1" si="110"/>
        <v>0</v>
      </c>
      <c r="AE208" s="39">
        <f t="shared" ca="1" si="111"/>
        <v>0</v>
      </c>
      <c r="AF208" s="39">
        <f t="shared" ca="1" si="112"/>
        <v>0</v>
      </c>
      <c r="AG208" s="39">
        <f t="shared" ca="1" si="113"/>
        <v>0</v>
      </c>
      <c r="AH208" s="39">
        <f t="shared" ca="1" si="114"/>
        <v>0</v>
      </c>
      <c r="AI208" s="39">
        <f t="shared" ca="1" si="115"/>
        <v>0</v>
      </c>
      <c r="AJ208" s="39">
        <f t="shared" ca="1" si="116"/>
        <v>0</v>
      </c>
      <c r="AK208" s="39">
        <f t="shared" ca="1" si="117"/>
        <v>0</v>
      </c>
      <c r="AL208" s="43"/>
      <c r="AM208" s="39">
        <f t="shared" ca="1" si="122"/>
        <v>0</v>
      </c>
      <c r="AN208" s="39">
        <f t="shared" ca="1" si="123"/>
        <v>0</v>
      </c>
      <c r="AO208" s="39">
        <f t="shared" ca="1" si="124"/>
        <v>0</v>
      </c>
      <c r="AP208" s="40">
        <f t="shared" ca="1" si="118"/>
        <v>0</v>
      </c>
      <c r="AR208" s="39">
        <f t="shared" ca="1" si="125"/>
        <v>0</v>
      </c>
      <c r="AS208" s="39">
        <f t="shared" ca="1" si="126"/>
        <v>0</v>
      </c>
      <c r="AT208" s="39">
        <f t="shared" ca="1" si="127"/>
        <v>0</v>
      </c>
      <c r="AU208" s="40">
        <f t="shared" ca="1" si="119"/>
        <v>0</v>
      </c>
      <c r="AV208" s="40"/>
      <c r="AW208" s="51">
        <f t="shared" ca="1" si="120"/>
        <v>0</v>
      </c>
      <c r="AY208" s="67"/>
    </row>
    <row r="209" spans="1:51" ht="12" customHeight="1">
      <c r="A209" s="88">
        <f t="shared" si="121"/>
        <v>43009</v>
      </c>
      <c r="B209" s="139">
        <f>Inputs!C204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Inputs!G204</f>
        <v>5.3580000000000005</v>
      </c>
      <c r="I209" s="140">
        <f>Inputs!D204</f>
        <v>0</v>
      </c>
      <c r="J209" s="83">
        <f ca="1">VLOOKUP($A209,[1]!Table,MATCH(J$4,[1]!Curves,0))</f>
        <v>0</v>
      </c>
      <c r="K209" s="142">
        <f ca="1">Inputs!H204</f>
        <v>0</v>
      </c>
      <c r="L209" s="141">
        <f>Inputs!E204</f>
        <v>0</v>
      </c>
      <c r="M209" s="83">
        <f ca="1">VLOOKUP($A209,[1]!Table,MATCH(M$4,[1]!Curves,0))</f>
        <v>0</v>
      </c>
      <c r="N209" s="142">
        <f ca="1">Inputs!I204</f>
        <v>0</v>
      </c>
      <c r="O209" s="141">
        <f>Inputs!F204</f>
        <v>0</v>
      </c>
      <c r="P209" s="7"/>
      <c r="Q209" s="69">
        <f t="shared" ca="1" si="97"/>
        <v>5.3580000000000005</v>
      </c>
      <c r="R209" s="69">
        <f t="shared" ca="1" si="98"/>
        <v>5.3580000000000005</v>
      </c>
      <c r="S209" s="69">
        <f t="shared" si="102"/>
        <v>0</v>
      </c>
      <c r="T209" s="7"/>
      <c r="U209" s="5">
        <f t="shared" si="103"/>
        <v>31</v>
      </c>
      <c r="V209" s="44">
        <f t="shared" si="104"/>
        <v>43009</v>
      </c>
      <c r="W209" s="5">
        <f t="shared" ca="1" si="105"/>
        <v>6079</v>
      </c>
      <c r="X209" s="54">
        <f ca="1">VLOOKUP($A209,[1]!Table,MATCH(X$4,[1]!Curves,0))</f>
        <v>6.3203641249806999E-2</v>
      </c>
      <c r="Y209" s="46">
        <f t="shared" ca="1" si="106"/>
        <v>0.35499772415245795</v>
      </c>
      <c r="Z209" s="5">
        <f t="shared" si="107"/>
        <v>0</v>
      </c>
      <c r="AA209" s="5">
        <f t="shared" si="108"/>
        <v>0</v>
      </c>
      <c r="AC209" s="39">
        <f t="shared" ca="1" si="109"/>
        <v>0</v>
      </c>
      <c r="AD209" s="39">
        <f t="shared" ca="1" si="110"/>
        <v>0</v>
      </c>
      <c r="AE209" s="39">
        <f t="shared" ca="1" si="111"/>
        <v>0</v>
      </c>
      <c r="AF209" s="39">
        <f t="shared" ca="1" si="112"/>
        <v>0</v>
      </c>
      <c r="AG209" s="39">
        <f t="shared" ca="1" si="113"/>
        <v>0</v>
      </c>
      <c r="AH209" s="39">
        <f t="shared" ca="1" si="114"/>
        <v>0</v>
      </c>
      <c r="AI209" s="39">
        <f t="shared" ca="1" si="115"/>
        <v>0</v>
      </c>
      <c r="AJ209" s="39">
        <f t="shared" ca="1" si="116"/>
        <v>0</v>
      </c>
      <c r="AK209" s="39">
        <f t="shared" ca="1" si="117"/>
        <v>0</v>
      </c>
      <c r="AL209" s="43"/>
      <c r="AM209" s="39">
        <f t="shared" ca="1" si="122"/>
        <v>0</v>
      </c>
      <c r="AN209" s="39">
        <f t="shared" ca="1" si="123"/>
        <v>0</v>
      </c>
      <c r="AO209" s="39">
        <f t="shared" ca="1" si="124"/>
        <v>0</v>
      </c>
      <c r="AP209" s="40">
        <f t="shared" ca="1" si="118"/>
        <v>0</v>
      </c>
      <c r="AR209" s="39">
        <f t="shared" ca="1" si="125"/>
        <v>0</v>
      </c>
      <c r="AS209" s="39">
        <f t="shared" ca="1" si="126"/>
        <v>0</v>
      </c>
      <c r="AT209" s="39">
        <f t="shared" ca="1" si="127"/>
        <v>0</v>
      </c>
      <c r="AU209" s="40">
        <f t="shared" ca="1" si="119"/>
        <v>0</v>
      </c>
      <c r="AV209" s="40"/>
      <c r="AW209" s="51">
        <f t="shared" ca="1" si="120"/>
        <v>0</v>
      </c>
      <c r="AY209" s="67"/>
    </row>
    <row r="210" spans="1:51" ht="12" customHeight="1">
      <c r="A210" s="88">
        <f t="shared" si="121"/>
        <v>43040</v>
      </c>
      <c r="B210" s="139">
        <f>Inputs!C205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Inputs!G205</f>
        <v>5.4980000000000002</v>
      </c>
      <c r="I210" s="140">
        <f>Inputs!D205</f>
        <v>0</v>
      </c>
      <c r="J210" s="83">
        <f ca="1">VLOOKUP($A210,[1]!Table,MATCH(J$4,[1]!Curves,0))</f>
        <v>0</v>
      </c>
      <c r="K210" s="142">
        <f ca="1">Inputs!H205</f>
        <v>0</v>
      </c>
      <c r="L210" s="141">
        <f>Inputs!E205</f>
        <v>0</v>
      </c>
      <c r="M210" s="83">
        <f ca="1">VLOOKUP($A210,[1]!Table,MATCH(M$4,[1]!Curves,0))</f>
        <v>0</v>
      </c>
      <c r="N210" s="142">
        <f ca="1">Inputs!I205</f>
        <v>0</v>
      </c>
      <c r="O210" s="141">
        <f>Inputs!F205</f>
        <v>0</v>
      </c>
      <c r="P210" s="7"/>
      <c r="Q210" s="69">
        <f t="shared" ca="1" si="97"/>
        <v>5.4980000000000002</v>
      </c>
      <c r="R210" s="69">
        <f t="shared" ca="1" si="98"/>
        <v>5.4980000000000002</v>
      </c>
      <c r="S210" s="69">
        <f t="shared" si="102"/>
        <v>0</v>
      </c>
      <c r="T210" s="7"/>
      <c r="U210" s="5">
        <f t="shared" si="103"/>
        <v>30</v>
      </c>
      <c r="V210" s="44">
        <f t="shared" si="104"/>
        <v>43040</v>
      </c>
      <c r="W210" s="5">
        <f t="shared" ca="1" si="105"/>
        <v>6110</v>
      </c>
      <c r="X210" s="54">
        <f ca="1">VLOOKUP($A210,[1]!Table,MATCH(X$4,[1]!Curves,0))</f>
        <v>6.3232427441469993E-2</v>
      </c>
      <c r="Y210" s="46">
        <f t="shared" ca="1" si="106"/>
        <v>0.35296302286867237</v>
      </c>
      <c r="Z210" s="5">
        <f t="shared" si="107"/>
        <v>0</v>
      </c>
      <c r="AA210" s="5">
        <f t="shared" si="108"/>
        <v>0</v>
      </c>
      <c r="AC210" s="39">
        <f t="shared" ca="1" si="109"/>
        <v>0</v>
      </c>
      <c r="AD210" s="39">
        <f t="shared" ca="1" si="110"/>
        <v>0</v>
      </c>
      <c r="AE210" s="39">
        <f t="shared" ca="1" si="111"/>
        <v>0</v>
      </c>
      <c r="AF210" s="39">
        <f t="shared" ca="1" si="112"/>
        <v>0</v>
      </c>
      <c r="AG210" s="39">
        <f t="shared" ca="1" si="113"/>
        <v>0</v>
      </c>
      <c r="AH210" s="39">
        <f t="shared" ca="1" si="114"/>
        <v>0</v>
      </c>
      <c r="AI210" s="39">
        <f t="shared" ca="1" si="115"/>
        <v>0</v>
      </c>
      <c r="AJ210" s="39">
        <f t="shared" ca="1" si="116"/>
        <v>0</v>
      </c>
      <c r="AK210" s="39">
        <f t="shared" ca="1" si="117"/>
        <v>0</v>
      </c>
      <c r="AL210" s="43"/>
      <c r="AM210" s="39">
        <f t="shared" ca="1" si="122"/>
        <v>0</v>
      </c>
      <c r="AN210" s="39">
        <f t="shared" ca="1" si="123"/>
        <v>0</v>
      </c>
      <c r="AO210" s="39">
        <f t="shared" ca="1" si="124"/>
        <v>0</v>
      </c>
      <c r="AP210" s="40">
        <f t="shared" ca="1" si="118"/>
        <v>0</v>
      </c>
      <c r="AR210" s="39">
        <f t="shared" ca="1" si="125"/>
        <v>0</v>
      </c>
      <c r="AS210" s="39">
        <f t="shared" ca="1" si="126"/>
        <v>0</v>
      </c>
      <c r="AT210" s="39">
        <f t="shared" ca="1" si="127"/>
        <v>0</v>
      </c>
      <c r="AU210" s="40">
        <f t="shared" ca="1" si="119"/>
        <v>0</v>
      </c>
      <c r="AV210" s="40"/>
      <c r="AW210" s="51">
        <f t="shared" ca="1" si="120"/>
        <v>0</v>
      </c>
      <c r="AY210" s="67"/>
    </row>
    <row r="211" spans="1:51" ht="12" customHeight="1">
      <c r="A211" s="88">
        <f t="shared" si="121"/>
        <v>43070</v>
      </c>
      <c r="B211" s="139">
        <f>Inputs!C206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Inputs!G206</f>
        <v>5.6379999999999999</v>
      </c>
      <c r="I211" s="140">
        <f>Inputs!D206</f>
        <v>0</v>
      </c>
      <c r="J211" s="83">
        <f ca="1">VLOOKUP($A211,[1]!Table,MATCH(J$4,[1]!Curves,0))</f>
        <v>0</v>
      </c>
      <c r="K211" s="142">
        <f ca="1">Inputs!H206</f>
        <v>0</v>
      </c>
      <c r="L211" s="141">
        <f>Inputs!E206</f>
        <v>0</v>
      </c>
      <c r="M211" s="83">
        <f ca="1">VLOOKUP($A211,[1]!Table,MATCH(M$4,[1]!Curves,0))</f>
        <v>0</v>
      </c>
      <c r="N211" s="142">
        <f ca="1">Inputs!I206</f>
        <v>0</v>
      </c>
      <c r="O211" s="141">
        <f>Inputs!F206</f>
        <v>0</v>
      </c>
      <c r="P211" s="7"/>
      <c r="Q211" s="69">
        <f t="shared" ca="1" si="97"/>
        <v>5.6379999999999999</v>
      </c>
      <c r="R211" s="69">
        <f t="shared" ca="1" si="98"/>
        <v>5.6379999999999999</v>
      </c>
      <c r="S211" s="69">
        <f t="shared" si="102"/>
        <v>0</v>
      </c>
      <c r="T211" s="7"/>
      <c r="U211" s="5">
        <f t="shared" si="103"/>
        <v>31</v>
      </c>
      <c r="V211" s="44">
        <f t="shared" si="104"/>
        <v>43070</v>
      </c>
      <c r="W211" s="5">
        <f t="shared" ca="1" si="105"/>
        <v>6140</v>
      </c>
      <c r="X211" s="54">
        <f ca="1">VLOOKUP($A211,[1]!Table,MATCH(X$4,[1]!Curves,0))</f>
        <v>6.3260285046567999E-2</v>
      </c>
      <c r="Y211" s="46">
        <f t="shared" ca="1" si="106"/>
        <v>0.35100348082882477</v>
      </c>
      <c r="Z211" s="5">
        <f t="shared" si="107"/>
        <v>0</v>
      </c>
      <c r="AA211" s="5">
        <f t="shared" si="108"/>
        <v>0</v>
      </c>
      <c r="AC211" s="39">
        <f t="shared" ca="1" si="109"/>
        <v>0</v>
      </c>
      <c r="AD211" s="39">
        <f t="shared" ca="1" si="110"/>
        <v>0</v>
      </c>
      <c r="AE211" s="39">
        <f t="shared" ca="1" si="111"/>
        <v>0</v>
      </c>
      <c r="AF211" s="39">
        <f t="shared" ca="1" si="112"/>
        <v>0</v>
      </c>
      <c r="AG211" s="39">
        <f t="shared" ca="1" si="113"/>
        <v>0</v>
      </c>
      <c r="AH211" s="39">
        <f t="shared" ca="1" si="114"/>
        <v>0</v>
      </c>
      <c r="AI211" s="39">
        <f t="shared" ca="1" si="115"/>
        <v>0</v>
      </c>
      <c r="AJ211" s="39">
        <f t="shared" ca="1" si="116"/>
        <v>0</v>
      </c>
      <c r="AK211" s="39">
        <f t="shared" ca="1" si="117"/>
        <v>0</v>
      </c>
      <c r="AL211" s="43"/>
      <c r="AM211" s="39">
        <f t="shared" ca="1" si="122"/>
        <v>0</v>
      </c>
      <c r="AN211" s="39">
        <f t="shared" ca="1" si="123"/>
        <v>0</v>
      </c>
      <c r="AO211" s="39">
        <f t="shared" ca="1" si="124"/>
        <v>0</v>
      </c>
      <c r="AP211" s="40">
        <f t="shared" ca="1" si="118"/>
        <v>0</v>
      </c>
      <c r="AR211" s="39">
        <f t="shared" ca="1" si="125"/>
        <v>0</v>
      </c>
      <c r="AS211" s="39">
        <f t="shared" ca="1" si="126"/>
        <v>0</v>
      </c>
      <c r="AT211" s="39">
        <f t="shared" ca="1" si="127"/>
        <v>0</v>
      </c>
      <c r="AU211" s="40">
        <f t="shared" ca="1" si="119"/>
        <v>0</v>
      </c>
      <c r="AV211" s="40"/>
      <c r="AW211" s="51">
        <f t="shared" ca="1" si="120"/>
        <v>0</v>
      </c>
      <c r="AY211" s="67"/>
    </row>
    <row r="212" spans="1:51" ht="12" customHeight="1">
      <c r="A212" s="88">
        <f t="shared" si="121"/>
        <v>43101</v>
      </c>
      <c r="B212" s="139">
        <f>Inputs!C207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Inputs!G207</f>
        <v>5.7430000000000003</v>
      </c>
      <c r="I212" s="140">
        <f>Inputs!D207</f>
        <v>0</v>
      </c>
      <c r="J212" s="83">
        <f ca="1">VLOOKUP($A212,[1]!Table,MATCH(J$4,[1]!Curves,0))</f>
        <v>0</v>
      </c>
      <c r="K212" s="142">
        <f ca="1">Inputs!H207</f>
        <v>0</v>
      </c>
      <c r="L212" s="141">
        <f>Inputs!E207</f>
        <v>0</v>
      </c>
      <c r="M212" s="83">
        <f ca="1">VLOOKUP($A212,[1]!Table,MATCH(M$4,[1]!Curves,0))</f>
        <v>0</v>
      </c>
      <c r="N212" s="142">
        <f ca="1">Inputs!I207</f>
        <v>0</v>
      </c>
      <c r="O212" s="141">
        <f>Inputs!F207</f>
        <v>0</v>
      </c>
      <c r="P212" s="7"/>
      <c r="Q212" s="69">
        <f t="shared" ca="1" si="97"/>
        <v>5.7430000000000003</v>
      </c>
      <c r="R212" s="69">
        <f t="shared" ca="1" si="98"/>
        <v>5.7430000000000003</v>
      </c>
      <c r="S212" s="69">
        <f t="shared" si="102"/>
        <v>0</v>
      </c>
      <c r="T212" s="7"/>
      <c r="U212" s="5">
        <f t="shared" si="103"/>
        <v>31</v>
      </c>
      <c r="V212" s="44">
        <f t="shared" si="104"/>
        <v>43101</v>
      </c>
      <c r="W212" s="5">
        <f t="shared" ca="1" si="105"/>
        <v>6171</v>
      </c>
      <c r="X212" s="54">
        <f ca="1">VLOOKUP($A212,[1]!Table,MATCH(X$4,[1]!Curves,0))</f>
        <v>6.3289071238772004E-2</v>
      </c>
      <c r="Y212" s="46">
        <f t="shared" ca="1" si="106"/>
        <v>0.34898842467571944</v>
      </c>
      <c r="Z212" s="5">
        <f t="shared" si="107"/>
        <v>0</v>
      </c>
      <c r="AA212" s="5">
        <f t="shared" si="108"/>
        <v>0</v>
      </c>
      <c r="AC212" s="39">
        <f t="shared" ca="1" si="109"/>
        <v>0</v>
      </c>
      <c r="AD212" s="39">
        <f t="shared" ca="1" si="110"/>
        <v>0</v>
      </c>
      <c r="AE212" s="39">
        <f t="shared" ca="1" si="111"/>
        <v>0</v>
      </c>
      <c r="AF212" s="39">
        <f t="shared" ca="1" si="112"/>
        <v>0</v>
      </c>
      <c r="AG212" s="39">
        <f t="shared" ca="1" si="113"/>
        <v>0</v>
      </c>
      <c r="AH212" s="39">
        <f t="shared" ca="1" si="114"/>
        <v>0</v>
      </c>
      <c r="AI212" s="39">
        <f t="shared" ca="1" si="115"/>
        <v>0</v>
      </c>
      <c r="AJ212" s="39">
        <f t="shared" ca="1" si="116"/>
        <v>0</v>
      </c>
      <c r="AK212" s="39">
        <f t="shared" ca="1" si="117"/>
        <v>0</v>
      </c>
      <c r="AL212" s="43"/>
      <c r="AM212" s="39">
        <f t="shared" ca="1" si="122"/>
        <v>0</v>
      </c>
      <c r="AN212" s="39">
        <f t="shared" ca="1" si="123"/>
        <v>0</v>
      </c>
      <c r="AO212" s="39">
        <f t="shared" ca="1" si="124"/>
        <v>0</v>
      </c>
      <c r="AP212" s="40">
        <f t="shared" ca="1" si="118"/>
        <v>0</v>
      </c>
      <c r="AR212" s="39">
        <f t="shared" ca="1" si="125"/>
        <v>0</v>
      </c>
      <c r="AS212" s="39">
        <f t="shared" ca="1" si="126"/>
        <v>0</v>
      </c>
      <c r="AT212" s="39">
        <f t="shared" ca="1" si="127"/>
        <v>0</v>
      </c>
      <c r="AU212" s="40">
        <f t="shared" ca="1" si="119"/>
        <v>0</v>
      </c>
      <c r="AV212" s="40"/>
      <c r="AW212" s="51">
        <f t="shared" ca="1" si="120"/>
        <v>0</v>
      </c>
      <c r="AY212" s="67"/>
    </row>
    <row r="213" spans="1:51" ht="12" customHeight="1">
      <c r="A213" s="88">
        <f t="shared" si="121"/>
        <v>43132</v>
      </c>
      <c r="B213" s="139">
        <f>Inputs!C208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Inputs!G208</f>
        <v>5.6230000000000002</v>
      </c>
      <c r="I213" s="140">
        <f>Inputs!D208</f>
        <v>0</v>
      </c>
      <c r="J213" s="83">
        <f ca="1">VLOOKUP($A213,[1]!Table,MATCH(J$4,[1]!Curves,0))</f>
        <v>0</v>
      </c>
      <c r="K213" s="142">
        <f ca="1">Inputs!H208</f>
        <v>0</v>
      </c>
      <c r="L213" s="141">
        <f>Inputs!E208</f>
        <v>0</v>
      </c>
      <c r="M213" s="83">
        <f ca="1">VLOOKUP($A213,[1]!Table,MATCH(M$4,[1]!Curves,0))</f>
        <v>0</v>
      </c>
      <c r="N213" s="142">
        <f ca="1">Inputs!I208</f>
        <v>0</v>
      </c>
      <c r="O213" s="141">
        <f>Inputs!F208</f>
        <v>0</v>
      </c>
      <c r="P213" s="7"/>
      <c r="Q213" s="69">
        <f t="shared" ca="1" si="97"/>
        <v>5.6230000000000002</v>
      </c>
      <c r="R213" s="69">
        <f t="shared" ca="1" si="98"/>
        <v>5.6230000000000002</v>
      </c>
      <c r="S213" s="69">
        <f t="shared" si="102"/>
        <v>0</v>
      </c>
      <c r="T213" s="7"/>
      <c r="U213" s="5">
        <f t="shared" si="103"/>
        <v>28</v>
      </c>
      <c r="V213" s="44">
        <f t="shared" si="104"/>
        <v>43132</v>
      </c>
      <c r="W213" s="5">
        <f t="shared" ca="1" si="105"/>
        <v>6202</v>
      </c>
      <c r="X213" s="54">
        <f ca="1">VLOOKUP($A213,[1]!Table,MATCH(X$4,[1]!Curves,0))</f>
        <v>6.3317857431250998E-2</v>
      </c>
      <c r="Y213" s="46">
        <f t="shared" ca="1" si="106"/>
        <v>0.34698329544291012</v>
      </c>
      <c r="Z213" s="5">
        <f t="shared" si="107"/>
        <v>0</v>
      </c>
      <c r="AA213" s="5">
        <f t="shared" si="108"/>
        <v>0</v>
      </c>
      <c r="AC213" s="39">
        <f t="shared" ca="1" si="109"/>
        <v>0</v>
      </c>
      <c r="AD213" s="39">
        <f t="shared" ca="1" si="110"/>
        <v>0</v>
      </c>
      <c r="AE213" s="39">
        <f t="shared" ca="1" si="111"/>
        <v>0</v>
      </c>
      <c r="AF213" s="39">
        <f t="shared" ca="1" si="112"/>
        <v>0</v>
      </c>
      <c r="AG213" s="39">
        <f t="shared" ca="1" si="113"/>
        <v>0</v>
      </c>
      <c r="AH213" s="39">
        <f t="shared" ca="1" si="114"/>
        <v>0</v>
      </c>
      <c r="AI213" s="39">
        <f t="shared" ca="1" si="115"/>
        <v>0</v>
      </c>
      <c r="AJ213" s="39">
        <f t="shared" ca="1" si="116"/>
        <v>0</v>
      </c>
      <c r="AK213" s="39">
        <f t="shared" ca="1" si="117"/>
        <v>0</v>
      </c>
      <c r="AL213" s="43"/>
      <c r="AM213" s="39">
        <f t="shared" ca="1" si="122"/>
        <v>0</v>
      </c>
      <c r="AN213" s="39">
        <f t="shared" ca="1" si="123"/>
        <v>0</v>
      </c>
      <c r="AO213" s="39">
        <f t="shared" ca="1" si="124"/>
        <v>0</v>
      </c>
      <c r="AP213" s="40">
        <f t="shared" ca="1" si="118"/>
        <v>0</v>
      </c>
      <c r="AR213" s="39">
        <f t="shared" ca="1" si="125"/>
        <v>0</v>
      </c>
      <c r="AS213" s="39">
        <f t="shared" ca="1" si="126"/>
        <v>0</v>
      </c>
      <c r="AT213" s="39">
        <f t="shared" ca="1" si="127"/>
        <v>0</v>
      </c>
      <c r="AU213" s="40">
        <f t="shared" ca="1" si="119"/>
        <v>0</v>
      </c>
      <c r="AV213" s="40"/>
      <c r="AW213" s="51">
        <f t="shared" ca="1" si="120"/>
        <v>0</v>
      </c>
      <c r="AY213" s="67"/>
    </row>
    <row r="214" spans="1:51" ht="12" customHeight="1">
      <c r="A214" s="88">
        <f t="shared" si="121"/>
        <v>43160</v>
      </c>
      <c r="B214" s="139">
        <f>Inputs!C209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Inputs!G209</f>
        <v>5.4980000000000002</v>
      </c>
      <c r="I214" s="140">
        <f>Inputs!D209</f>
        <v>0</v>
      </c>
      <c r="J214" s="83">
        <f ca="1">VLOOKUP($A214,[1]!Table,MATCH(J$4,[1]!Curves,0))</f>
        <v>0</v>
      </c>
      <c r="K214" s="142">
        <f ca="1">Inputs!H209</f>
        <v>0</v>
      </c>
      <c r="L214" s="141">
        <f>Inputs!E209</f>
        <v>0</v>
      </c>
      <c r="M214" s="83">
        <f ca="1">VLOOKUP($A214,[1]!Table,MATCH(M$4,[1]!Curves,0))</f>
        <v>0</v>
      </c>
      <c r="N214" s="142">
        <f ca="1">Inputs!I209</f>
        <v>0</v>
      </c>
      <c r="O214" s="141">
        <f>Inputs!F209</f>
        <v>0</v>
      </c>
      <c r="P214" s="7"/>
      <c r="Q214" s="69">
        <f t="shared" ca="1" si="97"/>
        <v>5.4980000000000002</v>
      </c>
      <c r="R214" s="69">
        <f t="shared" ca="1" si="98"/>
        <v>5.4980000000000002</v>
      </c>
      <c r="S214" s="69">
        <f t="shared" si="102"/>
        <v>0</v>
      </c>
      <c r="T214" s="7"/>
      <c r="U214" s="5">
        <f t="shared" si="103"/>
        <v>31</v>
      </c>
      <c r="V214" s="44">
        <f t="shared" si="104"/>
        <v>43160</v>
      </c>
      <c r="W214" s="5">
        <f t="shared" ca="1" si="105"/>
        <v>6230</v>
      </c>
      <c r="X214" s="54">
        <f ca="1">VLOOKUP($A214,[1]!Table,MATCH(X$4,[1]!Curves,0))</f>
        <v>6.3343857863404004E-2</v>
      </c>
      <c r="Y214" s="46">
        <f t="shared" ca="1" si="106"/>
        <v>0.34518071169145692</v>
      </c>
      <c r="Z214" s="5">
        <f t="shared" si="107"/>
        <v>0</v>
      </c>
      <c r="AA214" s="5">
        <f t="shared" si="108"/>
        <v>0</v>
      </c>
      <c r="AC214" s="39">
        <f t="shared" ca="1" si="109"/>
        <v>0</v>
      </c>
      <c r="AD214" s="39">
        <f t="shared" ca="1" si="110"/>
        <v>0</v>
      </c>
      <c r="AE214" s="39">
        <f t="shared" ca="1" si="111"/>
        <v>0</v>
      </c>
      <c r="AF214" s="39">
        <f t="shared" ca="1" si="112"/>
        <v>0</v>
      </c>
      <c r="AG214" s="39">
        <f t="shared" ca="1" si="113"/>
        <v>0</v>
      </c>
      <c r="AH214" s="39">
        <f t="shared" ca="1" si="114"/>
        <v>0</v>
      </c>
      <c r="AI214" s="39">
        <f t="shared" ca="1" si="115"/>
        <v>0</v>
      </c>
      <c r="AJ214" s="39">
        <f t="shared" ca="1" si="116"/>
        <v>0</v>
      </c>
      <c r="AK214" s="39">
        <f t="shared" ca="1" si="117"/>
        <v>0</v>
      </c>
      <c r="AL214" s="43"/>
      <c r="AM214" s="39">
        <f t="shared" ca="1" si="122"/>
        <v>0</v>
      </c>
      <c r="AN214" s="39">
        <f t="shared" ca="1" si="123"/>
        <v>0</v>
      </c>
      <c r="AO214" s="39">
        <f t="shared" ca="1" si="124"/>
        <v>0</v>
      </c>
      <c r="AP214" s="40">
        <f t="shared" ca="1" si="118"/>
        <v>0</v>
      </c>
      <c r="AR214" s="39">
        <f t="shared" ca="1" si="125"/>
        <v>0</v>
      </c>
      <c r="AS214" s="39">
        <f t="shared" ca="1" si="126"/>
        <v>0</v>
      </c>
      <c r="AT214" s="39">
        <f t="shared" ca="1" si="127"/>
        <v>0</v>
      </c>
      <c r="AU214" s="40">
        <f t="shared" ca="1" si="119"/>
        <v>0</v>
      </c>
      <c r="AV214" s="40"/>
      <c r="AW214" s="51">
        <f t="shared" ca="1" si="120"/>
        <v>0</v>
      </c>
      <c r="AY214" s="67"/>
    </row>
    <row r="215" spans="1:51" ht="12" customHeight="1">
      <c r="A215" s="88">
        <f t="shared" si="121"/>
        <v>43191</v>
      </c>
      <c r="B215" s="139">
        <f>Inputs!C210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Inputs!G210</f>
        <v>5.3680000000000003</v>
      </c>
      <c r="I215" s="140">
        <f>Inputs!D210</f>
        <v>0</v>
      </c>
      <c r="J215" s="83">
        <f ca="1">VLOOKUP($A215,[1]!Table,MATCH(J$4,[1]!Curves,0))</f>
        <v>0</v>
      </c>
      <c r="K215" s="142">
        <f ca="1">Inputs!H210</f>
        <v>0</v>
      </c>
      <c r="L215" s="141">
        <f>Inputs!E210</f>
        <v>0</v>
      </c>
      <c r="M215" s="83">
        <f ca="1">VLOOKUP($A215,[1]!Table,MATCH(M$4,[1]!Curves,0))</f>
        <v>0</v>
      </c>
      <c r="N215" s="142">
        <f ca="1">Inputs!I210</f>
        <v>0</v>
      </c>
      <c r="O215" s="141">
        <f>Inputs!F210</f>
        <v>0</v>
      </c>
      <c r="P215" s="7"/>
      <c r="Q215" s="69">
        <f t="shared" ca="1" si="97"/>
        <v>5.3680000000000003</v>
      </c>
      <c r="R215" s="69">
        <f t="shared" ca="1" si="98"/>
        <v>5.3680000000000003</v>
      </c>
      <c r="S215" s="69">
        <f t="shared" si="102"/>
        <v>0</v>
      </c>
      <c r="T215" s="7"/>
      <c r="U215" s="5">
        <f t="shared" si="103"/>
        <v>30</v>
      </c>
      <c r="V215" s="44">
        <f t="shared" si="104"/>
        <v>43191</v>
      </c>
      <c r="W215" s="5">
        <f t="shared" ca="1" si="105"/>
        <v>6261</v>
      </c>
      <c r="X215" s="54">
        <f ca="1">VLOOKUP($A215,[1]!Table,MATCH(X$4,[1]!Curves,0))</f>
        <v>6.3372644056406996E-2</v>
      </c>
      <c r="Y215" s="46">
        <f t="shared" ca="1" si="106"/>
        <v>0.3431943704676208</v>
      </c>
      <c r="Z215" s="5">
        <f t="shared" si="107"/>
        <v>0</v>
      </c>
      <c r="AA215" s="5">
        <f t="shared" si="108"/>
        <v>0</v>
      </c>
      <c r="AC215" s="39">
        <f t="shared" ca="1" si="109"/>
        <v>0</v>
      </c>
      <c r="AD215" s="39">
        <f t="shared" ca="1" si="110"/>
        <v>0</v>
      </c>
      <c r="AE215" s="39">
        <f t="shared" ca="1" si="111"/>
        <v>0</v>
      </c>
      <c r="AF215" s="39">
        <f t="shared" ca="1" si="112"/>
        <v>0</v>
      </c>
      <c r="AG215" s="39">
        <f t="shared" ca="1" si="113"/>
        <v>0</v>
      </c>
      <c r="AH215" s="39">
        <f t="shared" ca="1" si="114"/>
        <v>0</v>
      </c>
      <c r="AI215" s="39">
        <f t="shared" ca="1" si="115"/>
        <v>0</v>
      </c>
      <c r="AJ215" s="39">
        <f t="shared" ca="1" si="116"/>
        <v>0</v>
      </c>
      <c r="AK215" s="39">
        <f t="shared" ca="1" si="117"/>
        <v>0</v>
      </c>
      <c r="AL215" s="43"/>
      <c r="AM215" s="39">
        <f t="shared" ca="1" si="122"/>
        <v>0</v>
      </c>
      <c r="AN215" s="39">
        <f t="shared" ca="1" si="123"/>
        <v>0</v>
      </c>
      <c r="AO215" s="39">
        <f t="shared" ca="1" si="124"/>
        <v>0</v>
      </c>
      <c r="AP215" s="40">
        <f t="shared" ca="1" si="118"/>
        <v>0</v>
      </c>
      <c r="AR215" s="39">
        <f t="shared" ca="1" si="125"/>
        <v>0</v>
      </c>
      <c r="AS215" s="39">
        <f t="shared" ca="1" si="126"/>
        <v>0</v>
      </c>
      <c r="AT215" s="39">
        <f t="shared" ca="1" si="127"/>
        <v>0</v>
      </c>
      <c r="AU215" s="40">
        <f t="shared" ca="1" si="119"/>
        <v>0</v>
      </c>
      <c r="AV215" s="40"/>
      <c r="AW215" s="51">
        <f t="shared" ca="1" si="120"/>
        <v>0</v>
      </c>
      <c r="AY215" s="67"/>
    </row>
    <row r="216" spans="1:51" ht="12" customHeight="1">
      <c r="A216" s="88">
        <f t="shared" si="121"/>
        <v>43221</v>
      </c>
      <c r="B216" s="139">
        <f>Inputs!C211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Inputs!G211</f>
        <v>5.3580000000000005</v>
      </c>
      <c r="I216" s="140">
        <f>Inputs!D211</f>
        <v>0</v>
      </c>
      <c r="J216" s="83">
        <f ca="1">VLOOKUP($A216,[1]!Table,MATCH(J$4,[1]!Curves,0))</f>
        <v>0</v>
      </c>
      <c r="K216" s="142">
        <f ca="1">Inputs!H211</f>
        <v>0</v>
      </c>
      <c r="L216" s="141">
        <f>Inputs!E211</f>
        <v>0</v>
      </c>
      <c r="M216" s="83">
        <f ca="1">VLOOKUP($A216,[1]!Table,MATCH(M$4,[1]!Curves,0))</f>
        <v>0</v>
      </c>
      <c r="N216" s="142">
        <f ca="1">Inputs!I211</f>
        <v>0</v>
      </c>
      <c r="O216" s="141">
        <f>Inputs!F211</f>
        <v>0</v>
      </c>
      <c r="P216" s="7"/>
      <c r="Q216" s="69">
        <f t="shared" ca="1" si="97"/>
        <v>5.3580000000000005</v>
      </c>
      <c r="R216" s="69">
        <f t="shared" ca="1" si="98"/>
        <v>5.3580000000000005</v>
      </c>
      <c r="S216" s="69">
        <f t="shared" si="102"/>
        <v>0</v>
      </c>
      <c r="T216" s="7"/>
      <c r="U216" s="5">
        <f t="shared" si="103"/>
        <v>31</v>
      </c>
      <c r="V216" s="44">
        <f t="shared" si="104"/>
        <v>43221</v>
      </c>
      <c r="W216" s="5">
        <f t="shared" ca="1" si="105"/>
        <v>6291</v>
      </c>
      <c r="X216" s="54">
        <f ca="1">VLOOKUP($A216,[1]!Table,MATCH(X$4,[1]!Curves,0))</f>
        <v>6.3400501662799993E-2</v>
      </c>
      <c r="Y216" s="46">
        <f t="shared" ca="1" si="106"/>
        <v>0.34128145182711866</v>
      </c>
      <c r="Z216" s="5">
        <f t="shared" si="107"/>
        <v>0</v>
      </c>
      <c r="AA216" s="5">
        <f t="shared" si="108"/>
        <v>0</v>
      </c>
      <c r="AC216" s="39">
        <f t="shared" ca="1" si="109"/>
        <v>0</v>
      </c>
      <c r="AD216" s="39">
        <f t="shared" ca="1" si="110"/>
        <v>0</v>
      </c>
      <c r="AE216" s="39">
        <f t="shared" ca="1" si="111"/>
        <v>0</v>
      </c>
      <c r="AF216" s="39">
        <f t="shared" ca="1" si="112"/>
        <v>0</v>
      </c>
      <c r="AG216" s="39">
        <f t="shared" ca="1" si="113"/>
        <v>0</v>
      </c>
      <c r="AH216" s="39">
        <f t="shared" ca="1" si="114"/>
        <v>0</v>
      </c>
      <c r="AI216" s="39">
        <f t="shared" ca="1" si="115"/>
        <v>0</v>
      </c>
      <c r="AJ216" s="39">
        <f t="shared" ca="1" si="116"/>
        <v>0</v>
      </c>
      <c r="AK216" s="39">
        <f t="shared" ca="1" si="117"/>
        <v>0</v>
      </c>
      <c r="AL216" s="43"/>
      <c r="AM216" s="39">
        <f t="shared" ca="1" si="122"/>
        <v>0</v>
      </c>
      <c r="AN216" s="39">
        <f t="shared" ca="1" si="123"/>
        <v>0</v>
      </c>
      <c r="AO216" s="39">
        <f t="shared" ca="1" si="124"/>
        <v>0</v>
      </c>
      <c r="AP216" s="40">
        <f t="shared" ca="1" si="118"/>
        <v>0</v>
      </c>
      <c r="AR216" s="39">
        <f t="shared" ca="1" si="125"/>
        <v>0</v>
      </c>
      <c r="AS216" s="39">
        <f t="shared" ca="1" si="126"/>
        <v>0</v>
      </c>
      <c r="AT216" s="39">
        <f t="shared" ca="1" si="127"/>
        <v>0</v>
      </c>
      <c r="AU216" s="40">
        <f t="shared" ca="1" si="119"/>
        <v>0</v>
      </c>
      <c r="AV216" s="40"/>
      <c r="AW216" s="51">
        <f t="shared" ca="1" si="120"/>
        <v>0</v>
      </c>
      <c r="AY216" s="67"/>
    </row>
    <row r="217" spans="1:51" ht="12" customHeight="1">
      <c r="A217" s="88">
        <f t="shared" si="121"/>
        <v>43252</v>
      </c>
      <c r="B217" s="139">
        <f>Inputs!C212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Inputs!G212</f>
        <v>5.3780000000000001</v>
      </c>
      <c r="I217" s="140">
        <f>Inputs!D212</f>
        <v>0</v>
      </c>
      <c r="J217" s="83">
        <f ca="1">VLOOKUP($A217,[1]!Table,MATCH(J$4,[1]!Curves,0))</f>
        <v>0</v>
      </c>
      <c r="K217" s="142">
        <f ca="1">Inputs!H212</f>
        <v>0</v>
      </c>
      <c r="L217" s="141">
        <f>Inputs!E212</f>
        <v>0</v>
      </c>
      <c r="M217" s="83">
        <f ca="1">VLOOKUP($A217,[1]!Table,MATCH(M$4,[1]!Curves,0))</f>
        <v>0</v>
      </c>
      <c r="N217" s="142">
        <f ca="1">Inputs!I212</f>
        <v>0</v>
      </c>
      <c r="O217" s="141">
        <f>Inputs!F212</f>
        <v>0</v>
      </c>
      <c r="P217" s="7"/>
      <c r="Q217" s="69">
        <f t="shared" ca="1" si="97"/>
        <v>5.3780000000000001</v>
      </c>
      <c r="R217" s="69">
        <f t="shared" ca="1" si="98"/>
        <v>5.3780000000000001</v>
      </c>
      <c r="S217" s="69">
        <f t="shared" si="102"/>
        <v>0</v>
      </c>
      <c r="T217" s="7"/>
      <c r="U217" s="5">
        <f t="shared" si="103"/>
        <v>30</v>
      </c>
      <c r="V217" s="44">
        <f t="shared" si="104"/>
        <v>43252</v>
      </c>
      <c r="W217" s="5">
        <f t="shared" ca="1" si="105"/>
        <v>6322</v>
      </c>
      <c r="X217" s="54">
        <f ca="1">VLOOKUP($A217,[1]!Table,MATCH(X$4,[1]!Curves,0))</f>
        <v>6.3429287856342997E-2</v>
      </c>
      <c r="Y217" s="46">
        <f t="shared" ca="1" si="106"/>
        <v>0.3393143910110506</v>
      </c>
      <c r="Z217" s="5">
        <f t="shared" si="107"/>
        <v>0</v>
      </c>
      <c r="AA217" s="5">
        <f t="shared" si="108"/>
        <v>0</v>
      </c>
      <c r="AC217" s="39">
        <f t="shared" ca="1" si="109"/>
        <v>0</v>
      </c>
      <c r="AD217" s="39">
        <f t="shared" ca="1" si="110"/>
        <v>0</v>
      </c>
      <c r="AE217" s="39">
        <f t="shared" ca="1" si="111"/>
        <v>0</v>
      </c>
      <c r="AF217" s="39">
        <f t="shared" ca="1" si="112"/>
        <v>0</v>
      </c>
      <c r="AG217" s="39">
        <f t="shared" ca="1" si="113"/>
        <v>0</v>
      </c>
      <c r="AH217" s="39">
        <f t="shared" ca="1" si="114"/>
        <v>0</v>
      </c>
      <c r="AI217" s="39">
        <f t="shared" ca="1" si="115"/>
        <v>0</v>
      </c>
      <c r="AJ217" s="39">
        <f t="shared" ca="1" si="116"/>
        <v>0</v>
      </c>
      <c r="AK217" s="39">
        <f t="shared" ca="1" si="117"/>
        <v>0</v>
      </c>
      <c r="AL217" s="43"/>
      <c r="AM217" s="39">
        <f t="shared" ca="1" si="122"/>
        <v>0</v>
      </c>
      <c r="AN217" s="39">
        <f t="shared" ca="1" si="123"/>
        <v>0</v>
      </c>
      <c r="AO217" s="39">
        <f t="shared" ca="1" si="124"/>
        <v>0</v>
      </c>
      <c r="AP217" s="40">
        <f t="shared" ca="1" si="118"/>
        <v>0</v>
      </c>
      <c r="AR217" s="39">
        <f t="shared" ca="1" si="125"/>
        <v>0</v>
      </c>
      <c r="AS217" s="39">
        <f t="shared" ca="1" si="126"/>
        <v>0</v>
      </c>
      <c r="AT217" s="39">
        <f t="shared" ca="1" si="127"/>
        <v>0</v>
      </c>
      <c r="AU217" s="40">
        <f t="shared" ca="1" si="119"/>
        <v>0</v>
      </c>
      <c r="AV217" s="40"/>
      <c r="AW217" s="51">
        <f t="shared" ca="1" si="120"/>
        <v>0</v>
      </c>
      <c r="AY217" s="67"/>
    </row>
    <row r="218" spans="1:51" ht="12" customHeight="1">
      <c r="A218" s="88">
        <f t="shared" si="121"/>
        <v>43282</v>
      </c>
      <c r="B218" s="139">
        <f>Inputs!C213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Inputs!G213</f>
        <v>5.399</v>
      </c>
      <c r="I218" s="140">
        <f>Inputs!D213</f>
        <v>0</v>
      </c>
      <c r="J218" s="83">
        <f ca="1">VLOOKUP($A218,[1]!Table,MATCH(J$4,[1]!Curves,0))</f>
        <v>0</v>
      </c>
      <c r="K218" s="142">
        <f ca="1">Inputs!H213</f>
        <v>0</v>
      </c>
      <c r="L218" s="141">
        <f>Inputs!E213</f>
        <v>0</v>
      </c>
      <c r="M218" s="83">
        <f ca="1">VLOOKUP($A218,[1]!Table,MATCH(M$4,[1]!Curves,0))</f>
        <v>0</v>
      </c>
      <c r="N218" s="142">
        <f ca="1">Inputs!I213</f>
        <v>0</v>
      </c>
      <c r="O218" s="141">
        <f>Inputs!F213</f>
        <v>0</v>
      </c>
      <c r="P218" s="7"/>
      <c r="Q218" s="69">
        <f t="shared" ref="Q218:Q281" ca="1" si="128">M218+J218+G218</f>
        <v>5.399</v>
      </c>
      <c r="R218" s="69">
        <f t="shared" ref="R218:R281" ca="1" si="129">N218+K218+H218</f>
        <v>5.399</v>
      </c>
      <c r="S218" s="69">
        <f t="shared" si="102"/>
        <v>0</v>
      </c>
      <c r="T218" s="7"/>
      <c r="U218" s="5">
        <f t="shared" si="103"/>
        <v>31</v>
      </c>
      <c r="V218" s="44">
        <f t="shared" si="104"/>
        <v>43282</v>
      </c>
      <c r="W218" s="5">
        <f t="shared" ca="1" si="105"/>
        <v>6352</v>
      </c>
      <c r="X218" s="54">
        <f ca="1">VLOOKUP($A218,[1]!Table,MATCH(X$4,[1]!Curves,0))</f>
        <v>6.3457145463259992E-2</v>
      </c>
      <c r="Y218" s="46">
        <f t="shared" ca="1" si="106"/>
        <v>0.33742005996821078</v>
      </c>
      <c r="Z218" s="5">
        <f t="shared" si="107"/>
        <v>0</v>
      </c>
      <c r="AA218" s="5">
        <f t="shared" si="108"/>
        <v>0</v>
      </c>
      <c r="AC218" s="39">
        <f t="shared" ca="1" si="109"/>
        <v>0</v>
      </c>
      <c r="AD218" s="39">
        <f t="shared" ca="1" si="110"/>
        <v>0</v>
      </c>
      <c r="AE218" s="39">
        <f t="shared" ca="1" si="111"/>
        <v>0</v>
      </c>
      <c r="AF218" s="39">
        <f t="shared" ca="1" si="112"/>
        <v>0</v>
      </c>
      <c r="AG218" s="39">
        <f t="shared" ca="1" si="113"/>
        <v>0</v>
      </c>
      <c r="AH218" s="39">
        <f t="shared" ca="1" si="114"/>
        <v>0</v>
      </c>
      <c r="AI218" s="39">
        <f t="shared" ca="1" si="115"/>
        <v>0</v>
      </c>
      <c r="AJ218" s="39">
        <f t="shared" ca="1" si="116"/>
        <v>0</v>
      </c>
      <c r="AK218" s="39">
        <f t="shared" ca="1" si="117"/>
        <v>0</v>
      </c>
      <c r="AL218" s="43"/>
      <c r="AM218" s="39">
        <f t="shared" ca="1" si="122"/>
        <v>0</v>
      </c>
      <c r="AN218" s="39">
        <f t="shared" ca="1" si="123"/>
        <v>0</v>
      </c>
      <c r="AO218" s="39">
        <f t="shared" ca="1" si="124"/>
        <v>0</v>
      </c>
      <c r="AP218" s="40">
        <f t="shared" ca="1" si="118"/>
        <v>0</v>
      </c>
      <c r="AR218" s="39">
        <f t="shared" ca="1" si="125"/>
        <v>0</v>
      </c>
      <c r="AS218" s="39">
        <f t="shared" ca="1" si="126"/>
        <v>0</v>
      </c>
      <c r="AT218" s="39">
        <f t="shared" ca="1" si="127"/>
        <v>0</v>
      </c>
      <c r="AU218" s="40">
        <f t="shared" ca="1" si="119"/>
        <v>0</v>
      </c>
      <c r="AV218" s="40"/>
      <c r="AW218" s="51">
        <f t="shared" ca="1" si="120"/>
        <v>0</v>
      </c>
      <c r="AY218" s="67"/>
    </row>
    <row r="219" spans="1:51" ht="12" customHeight="1">
      <c r="A219" s="88">
        <f t="shared" si="121"/>
        <v>43313</v>
      </c>
      <c r="B219" s="139">
        <f>Inputs!C214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Inputs!G214</f>
        <v>5.423</v>
      </c>
      <c r="I219" s="140">
        <f>Inputs!D214</f>
        <v>0</v>
      </c>
      <c r="J219" s="83">
        <f ca="1">VLOOKUP($A219,[1]!Table,MATCH(J$4,[1]!Curves,0))</f>
        <v>0</v>
      </c>
      <c r="K219" s="142">
        <f ca="1">Inputs!H214</f>
        <v>0</v>
      </c>
      <c r="L219" s="141">
        <f>Inputs!E214</f>
        <v>0</v>
      </c>
      <c r="M219" s="83">
        <f ca="1">VLOOKUP($A219,[1]!Table,MATCH(M$4,[1]!Curves,0))</f>
        <v>0</v>
      </c>
      <c r="N219" s="142">
        <f ca="1">Inputs!I214</f>
        <v>0</v>
      </c>
      <c r="O219" s="141">
        <f>Inputs!F214</f>
        <v>0</v>
      </c>
      <c r="P219" s="7"/>
      <c r="Q219" s="69">
        <f t="shared" ca="1" si="128"/>
        <v>5.423</v>
      </c>
      <c r="R219" s="69">
        <f t="shared" ca="1" si="129"/>
        <v>5.423</v>
      </c>
      <c r="S219" s="69">
        <f t="shared" si="102"/>
        <v>0</v>
      </c>
      <c r="T219" s="7"/>
      <c r="U219" s="5">
        <f t="shared" si="103"/>
        <v>31</v>
      </c>
      <c r="V219" s="44">
        <f t="shared" si="104"/>
        <v>43313</v>
      </c>
      <c r="W219" s="5">
        <f t="shared" ca="1" si="105"/>
        <v>6383</v>
      </c>
      <c r="X219" s="54">
        <f ca="1">VLOOKUP($A219,[1]!Table,MATCH(X$4,[1]!Curves,0))</f>
        <v>6.3485931657344008E-2</v>
      </c>
      <c r="Y219" s="46">
        <f t="shared" ca="1" si="106"/>
        <v>0.33547213326481018</v>
      </c>
      <c r="Z219" s="5">
        <f t="shared" si="107"/>
        <v>0</v>
      </c>
      <c r="AA219" s="5">
        <f t="shared" si="108"/>
        <v>0</v>
      </c>
      <c r="AC219" s="39">
        <f t="shared" ca="1" si="109"/>
        <v>0</v>
      </c>
      <c r="AD219" s="39">
        <f t="shared" ca="1" si="110"/>
        <v>0</v>
      </c>
      <c r="AE219" s="39">
        <f t="shared" ca="1" si="111"/>
        <v>0</v>
      </c>
      <c r="AF219" s="39">
        <f t="shared" ca="1" si="112"/>
        <v>0</v>
      </c>
      <c r="AG219" s="39">
        <f t="shared" ca="1" si="113"/>
        <v>0</v>
      </c>
      <c r="AH219" s="39">
        <f t="shared" ca="1" si="114"/>
        <v>0</v>
      </c>
      <c r="AI219" s="39">
        <f t="shared" ca="1" si="115"/>
        <v>0</v>
      </c>
      <c r="AJ219" s="39">
        <f t="shared" ca="1" si="116"/>
        <v>0</v>
      </c>
      <c r="AK219" s="39">
        <f t="shared" ca="1" si="117"/>
        <v>0</v>
      </c>
      <c r="AL219" s="43"/>
      <c r="AM219" s="39">
        <f t="shared" ca="1" si="122"/>
        <v>0</v>
      </c>
      <c r="AN219" s="39">
        <f t="shared" ca="1" si="123"/>
        <v>0</v>
      </c>
      <c r="AO219" s="39">
        <f t="shared" ca="1" si="124"/>
        <v>0</v>
      </c>
      <c r="AP219" s="40">
        <f t="shared" ca="1" si="118"/>
        <v>0</v>
      </c>
      <c r="AR219" s="39">
        <f t="shared" ca="1" si="125"/>
        <v>0</v>
      </c>
      <c r="AS219" s="39">
        <f t="shared" ca="1" si="126"/>
        <v>0</v>
      </c>
      <c r="AT219" s="39">
        <f t="shared" ca="1" si="127"/>
        <v>0</v>
      </c>
      <c r="AU219" s="40">
        <f t="shared" ca="1" si="119"/>
        <v>0</v>
      </c>
      <c r="AV219" s="40"/>
      <c r="AW219" s="51">
        <f t="shared" ca="1" si="120"/>
        <v>0</v>
      </c>
      <c r="AY219" s="67"/>
    </row>
    <row r="220" spans="1:51" ht="12" customHeight="1">
      <c r="A220" s="88">
        <f t="shared" si="121"/>
        <v>43344</v>
      </c>
      <c r="B220" s="139">
        <f>Inputs!C215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Inputs!G215</f>
        <v>5.4329999999999998</v>
      </c>
      <c r="I220" s="140">
        <f>Inputs!D215</f>
        <v>0</v>
      </c>
      <c r="J220" s="83">
        <f ca="1">VLOOKUP($A220,[1]!Table,MATCH(J$4,[1]!Curves,0))</f>
        <v>0</v>
      </c>
      <c r="K220" s="142">
        <f ca="1">Inputs!H215</f>
        <v>0</v>
      </c>
      <c r="L220" s="141">
        <f>Inputs!E215</f>
        <v>0</v>
      </c>
      <c r="M220" s="83">
        <f ca="1">VLOOKUP($A220,[1]!Table,MATCH(M$4,[1]!Curves,0))</f>
        <v>0</v>
      </c>
      <c r="N220" s="142">
        <f ca="1">Inputs!I215</f>
        <v>0</v>
      </c>
      <c r="O220" s="141">
        <f>Inputs!F215</f>
        <v>0</v>
      </c>
      <c r="P220" s="7"/>
      <c r="Q220" s="69">
        <f t="shared" ca="1" si="128"/>
        <v>5.4329999999999998</v>
      </c>
      <c r="R220" s="69">
        <f t="shared" ca="1" si="129"/>
        <v>5.4329999999999998</v>
      </c>
      <c r="S220" s="69">
        <f t="shared" si="102"/>
        <v>0</v>
      </c>
      <c r="T220" s="7"/>
      <c r="U220" s="5">
        <f t="shared" si="103"/>
        <v>30</v>
      </c>
      <c r="V220" s="44">
        <f t="shared" si="104"/>
        <v>43344</v>
      </c>
      <c r="W220" s="5">
        <f t="shared" ca="1" si="105"/>
        <v>6414</v>
      </c>
      <c r="X220" s="54">
        <f ca="1">VLOOKUP($A220,[1]!Table,MATCH(X$4,[1]!Curves,0))</f>
        <v>6.3514717851702998E-2</v>
      </c>
      <c r="Y220" s="46">
        <f t="shared" ca="1" si="106"/>
        <v>0.33353387458412953</v>
      </c>
      <c r="Z220" s="5">
        <f t="shared" si="107"/>
        <v>0</v>
      </c>
      <c r="AA220" s="5">
        <f t="shared" si="108"/>
        <v>0</v>
      </c>
      <c r="AC220" s="39">
        <f t="shared" ca="1" si="109"/>
        <v>0</v>
      </c>
      <c r="AD220" s="39">
        <f t="shared" ca="1" si="110"/>
        <v>0</v>
      </c>
      <c r="AE220" s="39">
        <f t="shared" ca="1" si="111"/>
        <v>0</v>
      </c>
      <c r="AF220" s="39">
        <f t="shared" ca="1" si="112"/>
        <v>0</v>
      </c>
      <c r="AG220" s="39">
        <f t="shared" ca="1" si="113"/>
        <v>0</v>
      </c>
      <c r="AH220" s="39">
        <f t="shared" ca="1" si="114"/>
        <v>0</v>
      </c>
      <c r="AI220" s="39">
        <f t="shared" ca="1" si="115"/>
        <v>0</v>
      </c>
      <c r="AJ220" s="39">
        <f t="shared" ca="1" si="116"/>
        <v>0</v>
      </c>
      <c r="AK220" s="39">
        <f t="shared" ca="1" si="117"/>
        <v>0</v>
      </c>
      <c r="AL220" s="43"/>
      <c r="AM220" s="39">
        <f t="shared" ca="1" si="122"/>
        <v>0</v>
      </c>
      <c r="AN220" s="39">
        <f t="shared" ca="1" si="123"/>
        <v>0</v>
      </c>
      <c r="AO220" s="39">
        <f t="shared" ca="1" si="124"/>
        <v>0</v>
      </c>
      <c r="AP220" s="40">
        <f t="shared" ca="1" si="118"/>
        <v>0</v>
      </c>
      <c r="AR220" s="39">
        <f t="shared" ca="1" si="125"/>
        <v>0</v>
      </c>
      <c r="AS220" s="39">
        <f t="shared" ca="1" si="126"/>
        <v>0</v>
      </c>
      <c r="AT220" s="39">
        <f t="shared" ca="1" si="127"/>
        <v>0</v>
      </c>
      <c r="AU220" s="40">
        <f t="shared" ca="1" si="119"/>
        <v>0</v>
      </c>
      <c r="AV220" s="40"/>
      <c r="AW220" s="51">
        <f t="shared" ca="1" si="120"/>
        <v>0</v>
      </c>
      <c r="AY220" s="67"/>
    </row>
    <row r="221" spans="1:51" ht="12" customHeight="1">
      <c r="A221" s="88">
        <f t="shared" si="121"/>
        <v>43374</v>
      </c>
      <c r="B221" s="139">
        <f>Inputs!C216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Inputs!G216</f>
        <v>5.4630000000000001</v>
      </c>
      <c r="I221" s="140">
        <f>Inputs!D216</f>
        <v>0</v>
      </c>
      <c r="J221" s="83">
        <f ca="1">VLOOKUP($A221,[1]!Table,MATCH(J$4,[1]!Curves,0))</f>
        <v>0</v>
      </c>
      <c r="K221" s="142">
        <f ca="1">Inputs!H216</f>
        <v>0</v>
      </c>
      <c r="L221" s="141">
        <f>Inputs!E216</f>
        <v>0</v>
      </c>
      <c r="M221" s="83">
        <f ca="1">VLOOKUP($A221,[1]!Table,MATCH(M$4,[1]!Curves,0))</f>
        <v>0</v>
      </c>
      <c r="N221" s="142">
        <f ca="1">Inputs!I216</f>
        <v>0</v>
      </c>
      <c r="O221" s="141">
        <f>Inputs!F216</f>
        <v>0</v>
      </c>
      <c r="P221" s="7"/>
      <c r="Q221" s="69">
        <f t="shared" ca="1" si="128"/>
        <v>5.4630000000000001</v>
      </c>
      <c r="R221" s="69">
        <f t="shared" ca="1" si="129"/>
        <v>5.4630000000000001</v>
      </c>
      <c r="S221" s="69">
        <f t="shared" si="102"/>
        <v>0</v>
      </c>
      <c r="T221" s="7"/>
      <c r="U221" s="5">
        <f t="shared" si="103"/>
        <v>31</v>
      </c>
      <c r="V221" s="44">
        <f t="shared" si="104"/>
        <v>43374</v>
      </c>
      <c r="W221" s="5">
        <f t="shared" ca="1" si="105"/>
        <v>6444</v>
      </c>
      <c r="X221" s="54">
        <f ca="1">VLOOKUP($A221,[1]!Table,MATCH(X$4,[1]!Curves,0))</f>
        <v>6.3542575459409001E-2</v>
      </c>
      <c r="Y221" s="46">
        <f t="shared" ca="1" si="106"/>
        <v>0.33166731025712676</v>
      </c>
      <c r="Z221" s="5">
        <f t="shared" si="107"/>
        <v>0</v>
      </c>
      <c r="AA221" s="5">
        <f t="shared" si="108"/>
        <v>0</v>
      </c>
      <c r="AC221" s="39">
        <f t="shared" ca="1" si="109"/>
        <v>0</v>
      </c>
      <c r="AD221" s="39">
        <f t="shared" ca="1" si="110"/>
        <v>0</v>
      </c>
      <c r="AE221" s="39">
        <f t="shared" ca="1" si="111"/>
        <v>0</v>
      </c>
      <c r="AF221" s="39">
        <f t="shared" ca="1" si="112"/>
        <v>0</v>
      </c>
      <c r="AG221" s="39">
        <f t="shared" ca="1" si="113"/>
        <v>0</v>
      </c>
      <c r="AH221" s="39">
        <f t="shared" ca="1" si="114"/>
        <v>0</v>
      </c>
      <c r="AI221" s="39">
        <f t="shared" ca="1" si="115"/>
        <v>0</v>
      </c>
      <c r="AJ221" s="39">
        <f t="shared" ca="1" si="116"/>
        <v>0</v>
      </c>
      <c r="AK221" s="39">
        <f t="shared" ca="1" si="117"/>
        <v>0</v>
      </c>
      <c r="AL221" s="43"/>
      <c r="AM221" s="39">
        <f t="shared" ca="1" si="122"/>
        <v>0</v>
      </c>
      <c r="AN221" s="39">
        <f t="shared" ca="1" si="123"/>
        <v>0</v>
      </c>
      <c r="AO221" s="39">
        <f t="shared" ca="1" si="124"/>
        <v>0</v>
      </c>
      <c r="AP221" s="40">
        <f t="shared" ca="1" si="118"/>
        <v>0</v>
      </c>
      <c r="AR221" s="39">
        <f t="shared" ca="1" si="125"/>
        <v>0</v>
      </c>
      <c r="AS221" s="39">
        <f t="shared" ca="1" si="126"/>
        <v>0</v>
      </c>
      <c r="AT221" s="39">
        <f t="shared" ca="1" si="127"/>
        <v>0</v>
      </c>
      <c r="AU221" s="40">
        <f t="shared" ca="1" si="119"/>
        <v>0</v>
      </c>
      <c r="AV221" s="40"/>
      <c r="AW221" s="51">
        <f t="shared" ca="1" si="120"/>
        <v>0</v>
      </c>
      <c r="AY221" s="67"/>
    </row>
    <row r="222" spans="1:51" ht="12" customHeight="1">
      <c r="A222" s="88">
        <f t="shared" si="121"/>
        <v>43405</v>
      </c>
      <c r="B222" s="139">
        <f>Inputs!C217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Inputs!G217</f>
        <v>5.6030000000000006</v>
      </c>
      <c r="I222" s="140">
        <f>Inputs!D217</f>
        <v>0</v>
      </c>
      <c r="J222" s="83">
        <f ca="1">VLOOKUP($A222,[1]!Table,MATCH(J$4,[1]!Curves,0))</f>
        <v>0</v>
      </c>
      <c r="K222" s="142">
        <f ca="1">Inputs!H217</f>
        <v>0</v>
      </c>
      <c r="L222" s="141">
        <f>Inputs!E217</f>
        <v>0</v>
      </c>
      <c r="M222" s="83">
        <f ca="1">VLOOKUP($A222,[1]!Table,MATCH(M$4,[1]!Curves,0))</f>
        <v>0</v>
      </c>
      <c r="N222" s="142">
        <f ca="1">Inputs!I217</f>
        <v>0</v>
      </c>
      <c r="O222" s="141">
        <f>Inputs!F217</f>
        <v>0</v>
      </c>
      <c r="P222" s="7"/>
      <c r="Q222" s="69">
        <f t="shared" ca="1" si="128"/>
        <v>5.6030000000000006</v>
      </c>
      <c r="R222" s="69">
        <f t="shared" ca="1" si="129"/>
        <v>5.6030000000000006</v>
      </c>
      <c r="S222" s="69">
        <f t="shared" si="102"/>
        <v>0</v>
      </c>
      <c r="T222" s="7"/>
      <c r="U222" s="5">
        <f t="shared" si="103"/>
        <v>30</v>
      </c>
      <c r="V222" s="44">
        <f t="shared" si="104"/>
        <v>43405</v>
      </c>
      <c r="W222" s="5">
        <f t="shared" ca="1" si="105"/>
        <v>6475</v>
      </c>
      <c r="X222" s="54">
        <f ca="1">VLOOKUP($A222,[1]!Table,MATCH(X$4,[1]!Curves,0))</f>
        <v>6.3571361654309003E-2</v>
      </c>
      <c r="Y222" s="46">
        <f t="shared" ca="1" si="106"/>
        <v>0.32974796619534585</v>
      </c>
      <c r="Z222" s="5">
        <f t="shared" si="107"/>
        <v>0</v>
      </c>
      <c r="AA222" s="5">
        <f t="shared" si="108"/>
        <v>0</v>
      </c>
      <c r="AC222" s="39">
        <f t="shared" ca="1" si="109"/>
        <v>0</v>
      </c>
      <c r="AD222" s="39">
        <f t="shared" ca="1" si="110"/>
        <v>0</v>
      </c>
      <c r="AE222" s="39">
        <f t="shared" ca="1" si="111"/>
        <v>0</v>
      </c>
      <c r="AF222" s="39">
        <f t="shared" ca="1" si="112"/>
        <v>0</v>
      </c>
      <c r="AG222" s="39">
        <f t="shared" ca="1" si="113"/>
        <v>0</v>
      </c>
      <c r="AH222" s="39">
        <f t="shared" ca="1" si="114"/>
        <v>0</v>
      </c>
      <c r="AI222" s="39">
        <f t="shared" ca="1" si="115"/>
        <v>0</v>
      </c>
      <c r="AJ222" s="39">
        <f t="shared" ca="1" si="116"/>
        <v>0</v>
      </c>
      <c r="AK222" s="39">
        <f t="shared" ca="1" si="117"/>
        <v>0</v>
      </c>
      <c r="AL222" s="43"/>
      <c r="AM222" s="39">
        <f t="shared" ca="1" si="122"/>
        <v>0</v>
      </c>
      <c r="AN222" s="39">
        <f t="shared" ca="1" si="123"/>
        <v>0</v>
      </c>
      <c r="AO222" s="39">
        <f t="shared" ca="1" si="124"/>
        <v>0</v>
      </c>
      <c r="AP222" s="40">
        <f t="shared" ca="1" si="118"/>
        <v>0</v>
      </c>
      <c r="AR222" s="39">
        <f t="shared" ca="1" si="125"/>
        <v>0</v>
      </c>
      <c r="AS222" s="39">
        <f t="shared" ca="1" si="126"/>
        <v>0</v>
      </c>
      <c r="AT222" s="39">
        <f t="shared" ca="1" si="127"/>
        <v>0</v>
      </c>
      <c r="AU222" s="40">
        <f t="shared" ca="1" si="119"/>
        <v>0</v>
      </c>
      <c r="AV222" s="40"/>
      <c r="AW222" s="51">
        <f t="shared" ca="1" si="120"/>
        <v>0</v>
      </c>
      <c r="AY222" s="67"/>
    </row>
    <row r="223" spans="1:51" ht="12" customHeight="1">
      <c r="A223" s="88">
        <f t="shared" si="121"/>
        <v>43435</v>
      </c>
      <c r="B223" s="139">
        <f>Inputs!C218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Inputs!G218</f>
        <v>5.7430000000000003</v>
      </c>
      <c r="I223" s="140">
        <f>Inputs!D218</f>
        <v>0</v>
      </c>
      <c r="J223" s="83">
        <f ca="1">VLOOKUP($A223,[1]!Table,MATCH(J$4,[1]!Curves,0))</f>
        <v>0</v>
      </c>
      <c r="K223" s="142">
        <f ca="1">Inputs!H218</f>
        <v>0</v>
      </c>
      <c r="L223" s="141">
        <f>Inputs!E218</f>
        <v>0</v>
      </c>
      <c r="M223" s="83">
        <f ca="1">VLOOKUP($A223,[1]!Table,MATCH(M$4,[1]!Curves,0))</f>
        <v>0</v>
      </c>
      <c r="N223" s="142">
        <f ca="1">Inputs!I218</f>
        <v>0</v>
      </c>
      <c r="O223" s="141">
        <f>Inputs!F218</f>
        <v>0</v>
      </c>
      <c r="P223" s="7"/>
      <c r="Q223" s="69">
        <f t="shared" ca="1" si="128"/>
        <v>5.7430000000000003</v>
      </c>
      <c r="R223" s="69">
        <f t="shared" ca="1" si="129"/>
        <v>5.7430000000000003</v>
      </c>
      <c r="S223" s="69">
        <f t="shared" si="102"/>
        <v>0</v>
      </c>
      <c r="T223" s="7"/>
      <c r="U223" s="5">
        <f t="shared" si="103"/>
        <v>31</v>
      </c>
      <c r="V223" s="44">
        <f t="shared" si="104"/>
        <v>43435</v>
      </c>
      <c r="W223" s="5">
        <f t="shared" ca="1" si="105"/>
        <v>6505</v>
      </c>
      <c r="X223" s="54">
        <f ca="1">VLOOKUP($A223,[1]!Table,MATCH(X$4,[1]!Curves,0))</f>
        <v>6.3599219262538004E-2</v>
      </c>
      <c r="Y223" s="46">
        <f t="shared" ca="1" si="106"/>
        <v>0.32789963621496548</v>
      </c>
      <c r="Z223" s="5">
        <f t="shared" si="107"/>
        <v>0</v>
      </c>
      <c r="AA223" s="5">
        <f t="shared" si="108"/>
        <v>0</v>
      </c>
      <c r="AC223" s="39">
        <f t="shared" ca="1" si="109"/>
        <v>0</v>
      </c>
      <c r="AD223" s="39">
        <f t="shared" ca="1" si="110"/>
        <v>0</v>
      </c>
      <c r="AE223" s="39">
        <f t="shared" ca="1" si="111"/>
        <v>0</v>
      </c>
      <c r="AF223" s="39">
        <f t="shared" ca="1" si="112"/>
        <v>0</v>
      </c>
      <c r="AG223" s="39">
        <f t="shared" ca="1" si="113"/>
        <v>0</v>
      </c>
      <c r="AH223" s="39">
        <f t="shared" ca="1" si="114"/>
        <v>0</v>
      </c>
      <c r="AI223" s="39">
        <f t="shared" ca="1" si="115"/>
        <v>0</v>
      </c>
      <c r="AJ223" s="39">
        <f t="shared" ca="1" si="116"/>
        <v>0</v>
      </c>
      <c r="AK223" s="39">
        <f t="shared" ca="1" si="117"/>
        <v>0</v>
      </c>
      <c r="AL223" s="43"/>
      <c r="AM223" s="39">
        <f t="shared" ca="1" si="122"/>
        <v>0</v>
      </c>
      <c r="AN223" s="39">
        <f t="shared" ca="1" si="123"/>
        <v>0</v>
      </c>
      <c r="AO223" s="39">
        <f t="shared" ca="1" si="124"/>
        <v>0</v>
      </c>
      <c r="AP223" s="40">
        <f t="shared" ca="1" si="118"/>
        <v>0</v>
      </c>
      <c r="AR223" s="39">
        <f t="shared" ca="1" si="125"/>
        <v>0</v>
      </c>
      <c r="AS223" s="39">
        <f t="shared" ca="1" si="126"/>
        <v>0</v>
      </c>
      <c r="AT223" s="39">
        <f t="shared" ca="1" si="127"/>
        <v>0</v>
      </c>
      <c r="AU223" s="40">
        <f t="shared" ca="1" si="119"/>
        <v>0</v>
      </c>
      <c r="AV223" s="40"/>
      <c r="AW223" s="51">
        <f t="shared" ca="1" si="120"/>
        <v>0</v>
      </c>
      <c r="AY223" s="67"/>
    </row>
    <row r="224" spans="1:51" ht="12" customHeight="1">
      <c r="A224" s="88">
        <f t="shared" si="121"/>
        <v>43466</v>
      </c>
      <c r="B224" s="139">
        <f>Inputs!C219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Inputs!G219</f>
        <v>5.8479999999999999</v>
      </c>
      <c r="I224" s="140">
        <f>Inputs!D219</f>
        <v>0</v>
      </c>
      <c r="J224" s="83">
        <f ca="1">VLOOKUP($A224,[1]!Table,MATCH(J$4,[1]!Curves,0))</f>
        <v>0</v>
      </c>
      <c r="K224" s="142">
        <f ca="1">Inputs!H219</f>
        <v>0</v>
      </c>
      <c r="L224" s="141">
        <f>Inputs!E219</f>
        <v>0</v>
      </c>
      <c r="M224" s="83">
        <f ca="1">VLOOKUP($A224,[1]!Table,MATCH(M$4,[1]!Curves,0))</f>
        <v>0</v>
      </c>
      <c r="N224" s="142">
        <f ca="1">Inputs!I219</f>
        <v>0</v>
      </c>
      <c r="O224" s="141">
        <f>Inputs!F219</f>
        <v>0</v>
      </c>
      <c r="P224" s="7"/>
      <c r="Q224" s="69">
        <f t="shared" ca="1" si="128"/>
        <v>5.8479999999999999</v>
      </c>
      <c r="R224" s="69">
        <f t="shared" ca="1" si="129"/>
        <v>5.8479999999999999</v>
      </c>
      <c r="S224" s="69">
        <f t="shared" si="102"/>
        <v>0</v>
      </c>
      <c r="T224" s="7"/>
      <c r="U224" s="5">
        <f t="shared" si="103"/>
        <v>31</v>
      </c>
      <c r="V224" s="44">
        <f t="shared" si="104"/>
        <v>43466</v>
      </c>
      <c r="W224" s="5">
        <f t="shared" ca="1" si="105"/>
        <v>6536</v>
      </c>
      <c r="X224" s="54">
        <f ca="1">VLOOKUP($A224,[1]!Table,MATCH(X$4,[1]!Curves,0))</f>
        <v>6.3628005457979003E-2</v>
      </c>
      <c r="Y224" s="46">
        <f t="shared" ca="1" si="106"/>
        <v>0.32599906200494028</v>
      </c>
      <c r="Z224" s="5">
        <f t="shared" si="107"/>
        <v>0</v>
      </c>
      <c r="AA224" s="5">
        <f t="shared" si="108"/>
        <v>0</v>
      </c>
      <c r="AC224" s="39">
        <f t="shared" ca="1" si="109"/>
        <v>0</v>
      </c>
      <c r="AD224" s="39">
        <f t="shared" ca="1" si="110"/>
        <v>0</v>
      </c>
      <c r="AE224" s="39">
        <f t="shared" ca="1" si="111"/>
        <v>0</v>
      </c>
      <c r="AF224" s="39">
        <f t="shared" ca="1" si="112"/>
        <v>0</v>
      </c>
      <c r="AG224" s="39">
        <f t="shared" ca="1" si="113"/>
        <v>0</v>
      </c>
      <c r="AH224" s="39">
        <f t="shared" ca="1" si="114"/>
        <v>0</v>
      </c>
      <c r="AI224" s="39">
        <f t="shared" ca="1" si="115"/>
        <v>0</v>
      </c>
      <c r="AJ224" s="39">
        <f t="shared" ca="1" si="116"/>
        <v>0</v>
      </c>
      <c r="AK224" s="39">
        <f t="shared" ca="1" si="117"/>
        <v>0</v>
      </c>
      <c r="AL224" s="43"/>
      <c r="AM224" s="39">
        <f t="shared" ca="1" si="122"/>
        <v>0</v>
      </c>
      <c r="AN224" s="39">
        <f t="shared" ca="1" si="123"/>
        <v>0</v>
      </c>
      <c r="AO224" s="39">
        <f t="shared" ca="1" si="124"/>
        <v>0</v>
      </c>
      <c r="AP224" s="40">
        <f t="shared" ca="1" si="118"/>
        <v>0</v>
      </c>
      <c r="AR224" s="39">
        <f t="shared" ca="1" si="125"/>
        <v>0</v>
      </c>
      <c r="AS224" s="39">
        <f t="shared" ca="1" si="126"/>
        <v>0</v>
      </c>
      <c r="AT224" s="39">
        <f t="shared" ca="1" si="127"/>
        <v>0</v>
      </c>
      <c r="AU224" s="40">
        <f t="shared" ca="1" si="119"/>
        <v>0</v>
      </c>
      <c r="AV224" s="40"/>
      <c r="AW224" s="51">
        <f t="shared" ca="1" si="120"/>
        <v>0</v>
      </c>
      <c r="AY224" s="67"/>
    </row>
    <row r="225" spans="1:51" ht="12" customHeight="1">
      <c r="A225" s="88">
        <f t="shared" si="121"/>
        <v>43497</v>
      </c>
      <c r="B225" s="139">
        <f>Inputs!C220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Inputs!G220</f>
        <v>5.7280000000000006</v>
      </c>
      <c r="I225" s="140">
        <f>Inputs!D220</f>
        <v>0</v>
      </c>
      <c r="J225" s="83">
        <f ca="1">VLOOKUP($A225,[1]!Table,MATCH(J$4,[1]!Curves,0))</f>
        <v>0</v>
      </c>
      <c r="K225" s="142">
        <f ca="1">Inputs!H220</f>
        <v>0</v>
      </c>
      <c r="L225" s="141">
        <f>Inputs!E220</f>
        <v>0</v>
      </c>
      <c r="M225" s="83">
        <f ca="1">VLOOKUP($A225,[1]!Table,MATCH(M$4,[1]!Curves,0))</f>
        <v>0</v>
      </c>
      <c r="N225" s="142">
        <f ca="1">Inputs!I220</f>
        <v>0</v>
      </c>
      <c r="O225" s="141">
        <f>Inputs!F220</f>
        <v>0</v>
      </c>
      <c r="P225" s="7"/>
      <c r="Q225" s="69">
        <f t="shared" ca="1" si="128"/>
        <v>5.7280000000000006</v>
      </c>
      <c r="R225" s="69">
        <f t="shared" ca="1" si="129"/>
        <v>5.7280000000000006</v>
      </c>
      <c r="S225" s="69">
        <f t="shared" si="102"/>
        <v>0</v>
      </c>
      <c r="T225" s="7"/>
      <c r="U225" s="5">
        <f t="shared" si="103"/>
        <v>28</v>
      </c>
      <c r="V225" s="44">
        <f t="shared" si="104"/>
        <v>43497</v>
      </c>
      <c r="W225" s="5">
        <f t="shared" ca="1" si="105"/>
        <v>6567</v>
      </c>
      <c r="X225" s="54">
        <f ca="1">VLOOKUP($A225,[1]!Table,MATCH(X$4,[1]!Curves,0))</f>
        <v>6.3656791653694006E-2</v>
      </c>
      <c r="Y225" s="46">
        <f t="shared" ca="1" si="106"/>
        <v>0.32410797129002145</v>
      </c>
      <c r="Z225" s="5">
        <f t="shared" si="107"/>
        <v>0</v>
      </c>
      <c r="AA225" s="5">
        <f t="shared" si="108"/>
        <v>0</v>
      </c>
      <c r="AC225" s="39">
        <f t="shared" ca="1" si="109"/>
        <v>0</v>
      </c>
      <c r="AD225" s="39">
        <f t="shared" ca="1" si="110"/>
        <v>0</v>
      </c>
      <c r="AE225" s="39">
        <f t="shared" ca="1" si="111"/>
        <v>0</v>
      </c>
      <c r="AF225" s="39">
        <f t="shared" ca="1" si="112"/>
        <v>0</v>
      </c>
      <c r="AG225" s="39">
        <f t="shared" ca="1" si="113"/>
        <v>0</v>
      </c>
      <c r="AH225" s="39">
        <f t="shared" ca="1" si="114"/>
        <v>0</v>
      </c>
      <c r="AI225" s="39">
        <f t="shared" ca="1" si="115"/>
        <v>0</v>
      </c>
      <c r="AJ225" s="39">
        <f t="shared" ca="1" si="116"/>
        <v>0</v>
      </c>
      <c r="AK225" s="39">
        <f t="shared" ca="1" si="117"/>
        <v>0</v>
      </c>
      <c r="AL225" s="43"/>
      <c r="AM225" s="39">
        <f t="shared" ca="1" si="122"/>
        <v>0</v>
      </c>
      <c r="AN225" s="39">
        <f t="shared" ca="1" si="123"/>
        <v>0</v>
      </c>
      <c r="AO225" s="39">
        <f t="shared" ca="1" si="124"/>
        <v>0</v>
      </c>
      <c r="AP225" s="40">
        <f t="shared" ca="1" si="118"/>
        <v>0</v>
      </c>
      <c r="AR225" s="39">
        <f t="shared" ca="1" si="125"/>
        <v>0</v>
      </c>
      <c r="AS225" s="39">
        <f t="shared" ca="1" si="126"/>
        <v>0</v>
      </c>
      <c r="AT225" s="39">
        <f t="shared" ca="1" si="127"/>
        <v>0</v>
      </c>
      <c r="AU225" s="40">
        <f t="shared" ca="1" si="119"/>
        <v>0</v>
      </c>
      <c r="AV225" s="40"/>
      <c r="AW225" s="51">
        <f t="shared" ca="1" si="120"/>
        <v>0</v>
      </c>
      <c r="AY225" s="67"/>
    </row>
    <row r="226" spans="1:51" ht="12" customHeight="1">
      <c r="A226" s="88">
        <f t="shared" si="121"/>
        <v>43525</v>
      </c>
      <c r="B226" s="139">
        <f>Inputs!C221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Inputs!G221</f>
        <v>5.6030000000000006</v>
      </c>
      <c r="I226" s="140">
        <f>Inputs!D221</f>
        <v>0</v>
      </c>
      <c r="J226" s="83">
        <f ca="1">VLOOKUP($A226,[1]!Table,MATCH(J$4,[1]!Curves,0))</f>
        <v>0</v>
      </c>
      <c r="K226" s="142">
        <f ca="1">Inputs!H221</f>
        <v>0</v>
      </c>
      <c r="L226" s="141">
        <f>Inputs!E221</f>
        <v>0</v>
      </c>
      <c r="M226" s="83">
        <f ca="1">VLOOKUP($A226,[1]!Table,MATCH(M$4,[1]!Curves,0))</f>
        <v>0</v>
      </c>
      <c r="N226" s="142">
        <f ca="1">Inputs!I221</f>
        <v>0</v>
      </c>
      <c r="O226" s="141">
        <f>Inputs!F221</f>
        <v>0</v>
      </c>
      <c r="P226" s="7"/>
      <c r="Q226" s="69">
        <f t="shared" ca="1" si="128"/>
        <v>5.6030000000000006</v>
      </c>
      <c r="R226" s="69">
        <f t="shared" ca="1" si="129"/>
        <v>5.6030000000000006</v>
      </c>
      <c r="S226" s="69">
        <f t="shared" si="102"/>
        <v>0</v>
      </c>
      <c r="T226" s="7"/>
      <c r="U226" s="5">
        <f t="shared" si="103"/>
        <v>31</v>
      </c>
      <c r="V226" s="44">
        <f t="shared" si="104"/>
        <v>43525</v>
      </c>
      <c r="W226" s="5">
        <f t="shared" ca="1" si="105"/>
        <v>6595</v>
      </c>
      <c r="X226" s="54">
        <f ca="1">VLOOKUP($A226,[1]!Table,MATCH(X$4,[1]!Curves,0))</f>
        <v>6.3682792088769993E-2</v>
      </c>
      <c r="Y226" s="46">
        <f t="shared" ca="1" si="106"/>
        <v>0.32240800971915462</v>
      </c>
      <c r="Z226" s="5">
        <f t="shared" si="107"/>
        <v>0</v>
      </c>
      <c r="AA226" s="5">
        <f t="shared" si="108"/>
        <v>0</v>
      </c>
      <c r="AC226" s="39">
        <f t="shared" ca="1" si="109"/>
        <v>0</v>
      </c>
      <c r="AD226" s="39">
        <f t="shared" ca="1" si="110"/>
        <v>0</v>
      </c>
      <c r="AE226" s="39">
        <f t="shared" ca="1" si="111"/>
        <v>0</v>
      </c>
      <c r="AF226" s="39">
        <f t="shared" ca="1" si="112"/>
        <v>0</v>
      </c>
      <c r="AG226" s="39">
        <f t="shared" ca="1" si="113"/>
        <v>0</v>
      </c>
      <c r="AH226" s="39">
        <f t="shared" ca="1" si="114"/>
        <v>0</v>
      </c>
      <c r="AI226" s="39">
        <f t="shared" ca="1" si="115"/>
        <v>0</v>
      </c>
      <c r="AJ226" s="39">
        <f t="shared" ca="1" si="116"/>
        <v>0</v>
      </c>
      <c r="AK226" s="39">
        <f t="shared" ca="1" si="117"/>
        <v>0</v>
      </c>
      <c r="AL226" s="43"/>
      <c r="AM226" s="39">
        <f t="shared" ca="1" si="122"/>
        <v>0</v>
      </c>
      <c r="AN226" s="39">
        <f t="shared" ca="1" si="123"/>
        <v>0</v>
      </c>
      <c r="AO226" s="39">
        <f t="shared" ca="1" si="124"/>
        <v>0</v>
      </c>
      <c r="AP226" s="40">
        <f t="shared" ca="1" si="118"/>
        <v>0</v>
      </c>
      <c r="AR226" s="39">
        <f t="shared" ca="1" si="125"/>
        <v>0</v>
      </c>
      <c r="AS226" s="39">
        <f t="shared" ca="1" si="126"/>
        <v>0</v>
      </c>
      <c r="AT226" s="39">
        <f t="shared" ca="1" si="127"/>
        <v>0</v>
      </c>
      <c r="AU226" s="40">
        <f t="shared" ca="1" si="119"/>
        <v>0</v>
      </c>
      <c r="AV226" s="40"/>
      <c r="AW226" s="51">
        <f t="shared" ca="1" si="120"/>
        <v>0</v>
      </c>
      <c r="AY226" s="67"/>
    </row>
    <row r="227" spans="1:51" ht="12" customHeight="1">
      <c r="A227" s="88">
        <f t="shared" si="121"/>
        <v>43556</v>
      </c>
      <c r="B227" s="139">
        <f>Inputs!C222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Inputs!G222</f>
        <v>5.4729999999999999</v>
      </c>
      <c r="I227" s="140">
        <f>Inputs!D222</f>
        <v>0</v>
      </c>
      <c r="J227" s="83">
        <f ca="1">VLOOKUP($A227,[1]!Table,MATCH(J$4,[1]!Curves,0))</f>
        <v>0</v>
      </c>
      <c r="K227" s="142">
        <f ca="1">Inputs!H222</f>
        <v>0</v>
      </c>
      <c r="L227" s="141">
        <f>Inputs!E222</f>
        <v>0</v>
      </c>
      <c r="M227" s="83">
        <f ca="1">VLOOKUP($A227,[1]!Table,MATCH(M$4,[1]!Curves,0))</f>
        <v>0</v>
      </c>
      <c r="N227" s="142">
        <f ca="1">Inputs!I222</f>
        <v>0</v>
      </c>
      <c r="O227" s="141">
        <f>Inputs!F222</f>
        <v>0</v>
      </c>
      <c r="P227" s="7"/>
      <c r="Q227" s="69">
        <f t="shared" ca="1" si="128"/>
        <v>5.4729999999999999</v>
      </c>
      <c r="R227" s="69">
        <f t="shared" ca="1" si="129"/>
        <v>5.4729999999999999</v>
      </c>
      <c r="S227" s="69">
        <f t="shared" si="102"/>
        <v>0</v>
      </c>
      <c r="T227" s="7"/>
      <c r="U227" s="5">
        <f t="shared" si="103"/>
        <v>30</v>
      </c>
      <c r="V227" s="44">
        <f t="shared" si="104"/>
        <v>43556</v>
      </c>
      <c r="W227" s="5">
        <f t="shared" ca="1" si="105"/>
        <v>6626</v>
      </c>
      <c r="X227" s="54">
        <f ca="1">VLOOKUP($A227,[1]!Table,MATCH(X$4,[1]!Curves,0))</f>
        <v>6.3711578285009007E-2</v>
      </c>
      <c r="Y227" s="46">
        <f t="shared" ca="1" si="106"/>
        <v>0.32053486567402756</v>
      </c>
      <c r="Z227" s="5">
        <f t="shared" si="107"/>
        <v>0</v>
      </c>
      <c r="AA227" s="5">
        <f t="shared" si="108"/>
        <v>0</v>
      </c>
      <c r="AC227" s="39">
        <f t="shared" ca="1" si="109"/>
        <v>0</v>
      </c>
      <c r="AD227" s="39">
        <f t="shared" ca="1" si="110"/>
        <v>0</v>
      </c>
      <c r="AE227" s="39">
        <f t="shared" ca="1" si="111"/>
        <v>0</v>
      </c>
      <c r="AF227" s="39">
        <f t="shared" ca="1" si="112"/>
        <v>0</v>
      </c>
      <c r="AG227" s="39">
        <f t="shared" ca="1" si="113"/>
        <v>0</v>
      </c>
      <c r="AH227" s="39">
        <f t="shared" ca="1" si="114"/>
        <v>0</v>
      </c>
      <c r="AI227" s="39">
        <f t="shared" ca="1" si="115"/>
        <v>0</v>
      </c>
      <c r="AJ227" s="39">
        <f t="shared" ca="1" si="116"/>
        <v>0</v>
      </c>
      <c r="AK227" s="39">
        <f t="shared" ca="1" si="117"/>
        <v>0</v>
      </c>
      <c r="AL227" s="43"/>
      <c r="AM227" s="39">
        <f t="shared" ca="1" si="122"/>
        <v>0</v>
      </c>
      <c r="AN227" s="39">
        <f t="shared" ca="1" si="123"/>
        <v>0</v>
      </c>
      <c r="AO227" s="39">
        <f t="shared" ca="1" si="124"/>
        <v>0</v>
      </c>
      <c r="AP227" s="40">
        <f t="shared" ca="1" si="118"/>
        <v>0</v>
      </c>
      <c r="AR227" s="39">
        <f t="shared" ca="1" si="125"/>
        <v>0</v>
      </c>
      <c r="AS227" s="39">
        <f t="shared" ca="1" si="126"/>
        <v>0</v>
      </c>
      <c r="AT227" s="39">
        <f t="shared" ca="1" si="127"/>
        <v>0</v>
      </c>
      <c r="AU227" s="40">
        <f t="shared" ca="1" si="119"/>
        <v>0</v>
      </c>
      <c r="AV227" s="40"/>
      <c r="AW227" s="51">
        <f t="shared" ca="1" si="120"/>
        <v>0</v>
      </c>
      <c r="AY227" s="67"/>
    </row>
    <row r="228" spans="1:51" ht="12" customHeight="1">
      <c r="A228" s="88">
        <f t="shared" si="121"/>
        <v>43586</v>
      </c>
      <c r="B228" s="139">
        <f>Inputs!C223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Inputs!G223</f>
        <v>5.4630000000000001</v>
      </c>
      <c r="I228" s="140">
        <f>Inputs!D223</f>
        <v>0</v>
      </c>
      <c r="J228" s="83">
        <f ca="1">VLOOKUP($A228,[1]!Table,MATCH(J$4,[1]!Curves,0))</f>
        <v>0</v>
      </c>
      <c r="K228" s="142">
        <f ca="1">Inputs!H223</f>
        <v>0</v>
      </c>
      <c r="L228" s="141">
        <f>Inputs!E223</f>
        <v>0</v>
      </c>
      <c r="M228" s="83">
        <f ca="1">VLOOKUP($A228,[1]!Table,MATCH(M$4,[1]!Curves,0))</f>
        <v>0</v>
      </c>
      <c r="N228" s="142">
        <f ca="1">Inputs!I223</f>
        <v>0</v>
      </c>
      <c r="O228" s="141">
        <f>Inputs!F223</f>
        <v>0</v>
      </c>
      <c r="P228" s="7"/>
      <c r="Q228" s="69">
        <f t="shared" ca="1" si="128"/>
        <v>5.4630000000000001</v>
      </c>
      <c r="R228" s="69">
        <f t="shared" ca="1" si="129"/>
        <v>5.4630000000000001</v>
      </c>
      <c r="S228" s="69">
        <f t="shared" si="102"/>
        <v>0</v>
      </c>
      <c r="T228" s="7"/>
      <c r="U228" s="5">
        <f t="shared" si="103"/>
        <v>31</v>
      </c>
      <c r="V228" s="44">
        <f t="shared" si="104"/>
        <v>43586</v>
      </c>
      <c r="W228" s="5">
        <f t="shared" ca="1" si="105"/>
        <v>6656</v>
      </c>
      <c r="X228" s="54">
        <f ca="1">VLOOKUP($A228,[1]!Table,MATCH(X$4,[1]!Curves,0))</f>
        <v>6.3739435894533E-2</v>
      </c>
      <c r="Y228" s="46">
        <f t="shared" ca="1" si="106"/>
        <v>0.31873107308664039</v>
      </c>
      <c r="Z228" s="5">
        <f t="shared" si="107"/>
        <v>0</v>
      </c>
      <c r="AA228" s="5">
        <f t="shared" si="108"/>
        <v>0</v>
      </c>
      <c r="AC228" s="39">
        <f t="shared" ca="1" si="109"/>
        <v>0</v>
      </c>
      <c r="AD228" s="39">
        <f t="shared" ca="1" si="110"/>
        <v>0</v>
      </c>
      <c r="AE228" s="39">
        <f t="shared" ca="1" si="111"/>
        <v>0</v>
      </c>
      <c r="AF228" s="39">
        <f t="shared" ca="1" si="112"/>
        <v>0</v>
      </c>
      <c r="AG228" s="39">
        <f t="shared" ca="1" si="113"/>
        <v>0</v>
      </c>
      <c r="AH228" s="39">
        <f t="shared" ca="1" si="114"/>
        <v>0</v>
      </c>
      <c r="AI228" s="39">
        <f t="shared" ca="1" si="115"/>
        <v>0</v>
      </c>
      <c r="AJ228" s="39">
        <f t="shared" ca="1" si="116"/>
        <v>0</v>
      </c>
      <c r="AK228" s="39">
        <f t="shared" ca="1" si="117"/>
        <v>0</v>
      </c>
      <c r="AL228" s="43"/>
      <c r="AM228" s="39">
        <f t="shared" ca="1" si="122"/>
        <v>0</v>
      </c>
      <c r="AN228" s="39">
        <f t="shared" ca="1" si="123"/>
        <v>0</v>
      </c>
      <c r="AO228" s="39">
        <f t="shared" ca="1" si="124"/>
        <v>0</v>
      </c>
      <c r="AP228" s="40">
        <f t="shared" ca="1" si="118"/>
        <v>0</v>
      </c>
      <c r="AR228" s="39">
        <f t="shared" ca="1" si="125"/>
        <v>0</v>
      </c>
      <c r="AS228" s="39">
        <f t="shared" ca="1" si="126"/>
        <v>0</v>
      </c>
      <c r="AT228" s="39">
        <f t="shared" ca="1" si="127"/>
        <v>0</v>
      </c>
      <c r="AU228" s="40">
        <f t="shared" ca="1" si="119"/>
        <v>0</v>
      </c>
      <c r="AV228" s="40"/>
      <c r="AW228" s="51">
        <f t="shared" ca="1" si="120"/>
        <v>0</v>
      </c>
      <c r="AY228" s="67"/>
    </row>
    <row r="229" spans="1:51" ht="12" customHeight="1">
      <c r="A229" s="88">
        <f t="shared" si="121"/>
        <v>43617</v>
      </c>
      <c r="B229" s="139">
        <f>Inputs!C224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Inputs!G224</f>
        <v>5.4830000000000005</v>
      </c>
      <c r="I229" s="140">
        <f>Inputs!D224</f>
        <v>0</v>
      </c>
      <c r="J229" s="83">
        <f ca="1">VLOOKUP($A229,[1]!Table,MATCH(J$4,[1]!Curves,0))</f>
        <v>0</v>
      </c>
      <c r="K229" s="142">
        <f ca="1">Inputs!H224</f>
        <v>0</v>
      </c>
      <c r="L229" s="141">
        <f>Inputs!E224</f>
        <v>0</v>
      </c>
      <c r="M229" s="83">
        <f ca="1">VLOOKUP($A229,[1]!Table,MATCH(M$4,[1]!Curves,0))</f>
        <v>0</v>
      </c>
      <c r="N229" s="142">
        <f ca="1">Inputs!I224</f>
        <v>0</v>
      </c>
      <c r="O229" s="141">
        <f>Inputs!F224</f>
        <v>0</v>
      </c>
      <c r="P229" s="7"/>
      <c r="Q229" s="69">
        <f t="shared" ca="1" si="128"/>
        <v>5.4830000000000005</v>
      </c>
      <c r="R229" s="69">
        <f t="shared" ca="1" si="129"/>
        <v>5.4830000000000005</v>
      </c>
      <c r="S229" s="69">
        <f t="shared" si="102"/>
        <v>0</v>
      </c>
      <c r="T229" s="7"/>
      <c r="U229" s="5">
        <f t="shared" si="103"/>
        <v>30</v>
      </c>
      <c r="V229" s="44">
        <f t="shared" si="104"/>
        <v>43617</v>
      </c>
      <c r="W229" s="5">
        <f t="shared" ca="1" si="105"/>
        <v>6687</v>
      </c>
      <c r="X229" s="54">
        <f ca="1">VLOOKUP($A229,[1]!Table,MATCH(X$4,[1]!Curves,0))</f>
        <v>6.3768222091312998E-2</v>
      </c>
      <c r="Y229" s="46">
        <f t="shared" ca="1" si="106"/>
        <v>0.31687634319134056</v>
      </c>
      <c r="Z229" s="5">
        <f t="shared" si="107"/>
        <v>0</v>
      </c>
      <c r="AA229" s="5">
        <f t="shared" si="108"/>
        <v>0</v>
      </c>
      <c r="AC229" s="39">
        <f t="shared" ca="1" si="109"/>
        <v>0</v>
      </c>
      <c r="AD229" s="39">
        <f t="shared" ca="1" si="110"/>
        <v>0</v>
      </c>
      <c r="AE229" s="39">
        <f t="shared" ca="1" si="111"/>
        <v>0</v>
      </c>
      <c r="AF229" s="39">
        <f t="shared" ca="1" si="112"/>
        <v>0</v>
      </c>
      <c r="AG229" s="39">
        <f t="shared" ca="1" si="113"/>
        <v>0</v>
      </c>
      <c r="AH229" s="39">
        <f t="shared" ca="1" si="114"/>
        <v>0</v>
      </c>
      <c r="AI229" s="39">
        <f t="shared" ca="1" si="115"/>
        <v>0</v>
      </c>
      <c r="AJ229" s="39">
        <f t="shared" ca="1" si="116"/>
        <v>0</v>
      </c>
      <c r="AK229" s="39">
        <f t="shared" ca="1" si="117"/>
        <v>0</v>
      </c>
      <c r="AL229" s="43"/>
      <c r="AM229" s="39">
        <f t="shared" ca="1" si="122"/>
        <v>0</v>
      </c>
      <c r="AN229" s="39">
        <f t="shared" ca="1" si="123"/>
        <v>0</v>
      </c>
      <c r="AO229" s="39">
        <f t="shared" ca="1" si="124"/>
        <v>0</v>
      </c>
      <c r="AP229" s="40">
        <f t="shared" ca="1" si="118"/>
        <v>0</v>
      </c>
      <c r="AR229" s="39">
        <f t="shared" ca="1" si="125"/>
        <v>0</v>
      </c>
      <c r="AS229" s="39">
        <f t="shared" ca="1" si="126"/>
        <v>0</v>
      </c>
      <c r="AT229" s="39">
        <f t="shared" ca="1" si="127"/>
        <v>0</v>
      </c>
      <c r="AU229" s="40">
        <f t="shared" ca="1" si="119"/>
        <v>0</v>
      </c>
      <c r="AV229" s="40"/>
      <c r="AW229" s="51">
        <f t="shared" ca="1" si="120"/>
        <v>0</v>
      </c>
      <c r="AY229" s="67"/>
    </row>
    <row r="230" spans="1:51" ht="12" customHeight="1">
      <c r="A230" s="88">
        <f t="shared" si="121"/>
        <v>43647</v>
      </c>
      <c r="B230" s="139">
        <f>Inputs!C225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Inputs!G225</f>
        <v>5.5040000000000004</v>
      </c>
      <c r="I230" s="140">
        <f>Inputs!D225</f>
        <v>0</v>
      </c>
      <c r="J230" s="83">
        <f ca="1">VLOOKUP($A230,[1]!Table,MATCH(J$4,[1]!Curves,0))</f>
        <v>0</v>
      </c>
      <c r="K230" s="142">
        <f ca="1">Inputs!H225</f>
        <v>0</v>
      </c>
      <c r="L230" s="141">
        <f>Inputs!E225</f>
        <v>0</v>
      </c>
      <c r="M230" s="83">
        <f ca="1">VLOOKUP($A230,[1]!Table,MATCH(M$4,[1]!Curves,0))</f>
        <v>0</v>
      </c>
      <c r="N230" s="142">
        <f ca="1">Inputs!I225</f>
        <v>0</v>
      </c>
      <c r="O230" s="141">
        <f>Inputs!F225</f>
        <v>0</v>
      </c>
      <c r="P230" s="7"/>
      <c r="Q230" s="69">
        <f t="shared" ca="1" si="128"/>
        <v>5.5040000000000004</v>
      </c>
      <c r="R230" s="69">
        <f t="shared" ca="1" si="129"/>
        <v>5.5040000000000004</v>
      </c>
      <c r="S230" s="69">
        <f t="shared" si="102"/>
        <v>0</v>
      </c>
      <c r="T230" s="7"/>
      <c r="U230" s="5">
        <f t="shared" si="103"/>
        <v>31</v>
      </c>
      <c r="V230" s="44">
        <f t="shared" si="104"/>
        <v>43647</v>
      </c>
      <c r="W230" s="5">
        <f t="shared" ca="1" si="105"/>
        <v>6717</v>
      </c>
      <c r="X230" s="54">
        <f ca="1">VLOOKUP($A230,[1]!Table,MATCH(X$4,[1]!Curves,0))</f>
        <v>6.3796079701361003E-2</v>
      </c>
      <c r="Y230" s="46">
        <f t="shared" ca="1" si="106"/>
        <v>0.31509030166695379</v>
      </c>
      <c r="Z230" s="5">
        <f t="shared" si="107"/>
        <v>0</v>
      </c>
      <c r="AA230" s="5">
        <f t="shared" si="108"/>
        <v>0</v>
      </c>
      <c r="AC230" s="39">
        <f t="shared" ca="1" si="109"/>
        <v>0</v>
      </c>
      <c r="AD230" s="39">
        <f t="shared" ca="1" si="110"/>
        <v>0</v>
      </c>
      <c r="AE230" s="39">
        <f t="shared" ca="1" si="111"/>
        <v>0</v>
      </c>
      <c r="AF230" s="39">
        <f t="shared" ca="1" si="112"/>
        <v>0</v>
      </c>
      <c r="AG230" s="39">
        <f t="shared" ca="1" si="113"/>
        <v>0</v>
      </c>
      <c r="AH230" s="39">
        <f t="shared" ca="1" si="114"/>
        <v>0</v>
      </c>
      <c r="AI230" s="39">
        <f t="shared" ca="1" si="115"/>
        <v>0</v>
      </c>
      <c r="AJ230" s="39">
        <f t="shared" ca="1" si="116"/>
        <v>0</v>
      </c>
      <c r="AK230" s="39">
        <f t="shared" ca="1" si="117"/>
        <v>0</v>
      </c>
      <c r="AL230" s="43"/>
      <c r="AM230" s="39">
        <f t="shared" ca="1" si="122"/>
        <v>0</v>
      </c>
      <c r="AN230" s="39">
        <f t="shared" ca="1" si="123"/>
        <v>0</v>
      </c>
      <c r="AO230" s="39">
        <f t="shared" ca="1" si="124"/>
        <v>0</v>
      </c>
      <c r="AP230" s="40">
        <f t="shared" ca="1" si="118"/>
        <v>0</v>
      </c>
      <c r="AR230" s="39">
        <f t="shared" ca="1" si="125"/>
        <v>0</v>
      </c>
      <c r="AS230" s="39">
        <f t="shared" ca="1" si="126"/>
        <v>0</v>
      </c>
      <c r="AT230" s="39">
        <f t="shared" ca="1" si="127"/>
        <v>0</v>
      </c>
      <c r="AU230" s="40">
        <f t="shared" ca="1" si="119"/>
        <v>0</v>
      </c>
      <c r="AV230" s="40"/>
      <c r="AW230" s="51">
        <f t="shared" ca="1" si="120"/>
        <v>0</v>
      </c>
      <c r="AY230" s="67"/>
    </row>
    <row r="231" spans="1:51" ht="12" customHeight="1">
      <c r="A231" s="88">
        <f t="shared" si="121"/>
        <v>43678</v>
      </c>
      <c r="B231" s="139">
        <f>Inputs!C226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Inputs!G226</f>
        <v>5.5280000000000005</v>
      </c>
      <c r="I231" s="140">
        <f>Inputs!D226</f>
        <v>0</v>
      </c>
      <c r="J231" s="83">
        <f ca="1">VLOOKUP($A231,[1]!Table,MATCH(J$4,[1]!Curves,0))</f>
        <v>0</v>
      </c>
      <c r="K231" s="142">
        <f ca="1">Inputs!H226</f>
        <v>0</v>
      </c>
      <c r="L231" s="141">
        <f>Inputs!E226</f>
        <v>0</v>
      </c>
      <c r="M231" s="83">
        <f ca="1">VLOOKUP($A231,[1]!Table,MATCH(M$4,[1]!Curves,0))</f>
        <v>0</v>
      </c>
      <c r="N231" s="142">
        <f ca="1">Inputs!I226</f>
        <v>0</v>
      </c>
      <c r="O231" s="141">
        <f>Inputs!F226</f>
        <v>0</v>
      </c>
      <c r="P231" s="7"/>
      <c r="Q231" s="69">
        <f t="shared" ca="1" si="128"/>
        <v>5.5280000000000005</v>
      </c>
      <c r="R231" s="69">
        <f t="shared" ca="1" si="129"/>
        <v>5.5280000000000005</v>
      </c>
      <c r="S231" s="69">
        <f t="shared" si="102"/>
        <v>0</v>
      </c>
      <c r="T231" s="7"/>
      <c r="U231" s="5">
        <f t="shared" si="103"/>
        <v>31</v>
      </c>
      <c r="V231" s="44">
        <f t="shared" si="104"/>
        <v>43678</v>
      </c>
      <c r="W231" s="5">
        <f t="shared" ca="1" si="105"/>
        <v>6748</v>
      </c>
      <c r="X231" s="54">
        <f ca="1">VLOOKUP($A231,[1]!Table,MATCH(X$4,[1]!Curves,0))</f>
        <v>6.3824865898680999E-2</v>
      </c>
      <c r="Y231" s="46">
        <f t="shared" ca="1" si="106"/>
        <v>0.31325384330941392</v>
      </c>
      <c r="Z231" s="5">
        <f t="shared" si="107"/>
        <v>0</v>
      </c>
      <c r="AA231" s="5">
        <f t="shared" si="108"/>
        <v>0</v>
      </c>
      <c r="AC231" s="39">
        <f t="shared" ca="1" si="109"/>
        <v>0</v>
      </c>
      <c r="AD231" s="39">
        <f t="shared" ca="1" si="110"/>
        <v>0</v>
      </c>
      <c r="AE231" s="39">
        <f t="shared" ca="1" si="111"/>
        <v>0</v>
      </c>
      <c r="AF231" s="39">
        <f t="shared" ca="1" si="112"/>
        <v>0</v>
      </c>
      <c r="AG231" s="39">
        <f t="shared" ca="1" si="113"/>
        <v>0</v>
      </c>
      <c r="AH231" s="39">
        <f t="shared" ca="1" si="114"/>
        <v>0</v>
      </c>
      <c r="AI231" s="39">
        <f t="shared" ca="1" si="115"/>
        <v>0</v>
      </c>
      <c r="AJ231" s="39">
        <f t="shared" ca="1" si="116"/>
        <v>0</v>
      </c>
      <c r="AK231" s="39">
        <f t="shared" ca="1" si="117"/>
        <v>0</v>
      </c>
      <c r="AL231" s="43"/>
      <c r="AM231" s="39">
        <f t="shared" ca="1" si="122"/>
        <v>0</v>
      </c>
      <c r="AN231" s="39">
        <f t="shared" ca="1" si="123"/>
        <v>0</v>
      </c>
      <c r="AO231" s="39">
        <f t="shared" ca="1" si="124"/>
        <v>0</v>
      </c>
      <c r="AP231" s="40">
        <f t="shared" ca="1" si="118"/>
        <v>0</v>
      </c>
      <c r="AR231" s="39">
        <f t="shared" ca="1" si="125"/>
        <v>0</v>
      </c>
      <c r="AS231" s="39">
        <f t="shared" ca="1" si="126"/>
        <v>0</v>
      </c>
      <c r="AT231" s="39">
        <f t="shared" ca="1" si="127"/>
        <v>0</v>
      </c>
      <c r="AU231" s="40">
        <f t="shared" ca="1" si="119"/>
        <v>0</v>
      </c>
      <c r="AV231" s="40"/>
      <c r="AW231" s="51">
        <f t="shared" ca="1" si="120"/>
        <v>0</v>
      </c>
      <c r="AY231" s="67"/>
    </row>
    <row r="232" spans="1:51" ht="12" customHeight="1">
      <c r="A232" s="88">
        <f t="shared" si="121"/>
        <v>43709</v>
      </c>
      <c r="B232" s="139">
        <f>Inputs!C227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Inputs!G227</f>
        <v>5.5380000000000003</v>
      </c>
      <c r="I232" s="140">
        <f>Inputs!D227</f>
        <v>0</v>
      </c>
      <c r="J232" s="83">
        <f ca="1">VLOOKUP($A232,[1]!Table,MATCH(J$4,[1]!Curves,0))</f>
        <v>0</v>
      </c>
      <c r="K232" s="142">
        <f ca="1">Inputs!H227</f>
        <v>0</v>
      </c>
      <c r="L232" s="141">
        <f>Inputs!E227</f>
        <v>0</v>
      </c>
      <c r="M232" s="83">
        <f ca="1">VLOOKUP($A232,[1]!Table,MATCH(M$4,[1]!Curves,0))</f>
        <v>0</v>
      </c>
      <c r="N232" s="142">
        <f ca="1">Inputs!I227</f>
        <v>0</v>
      </c>
      <c r="O232" s="141">
        <f>Inputs!F227</f>
        <v>0</v>
      </c>
      <c r="P232" s="7"/>
      <c r="Q232" s="69">
        <f t="shared" ca="1" si="128"/>
        <v>5.5380000000000003</v>
      </c>
      <c r="R232" s="69">
        <f t="shared" ca="1" si="129"/>
        <v>5.5380000000000003</v>
      </c>
      <c r="S232" s="69">
        <f t="shared" si="102"/>
        <v>0</v>
      </c>
      <c r="T232" s="7"/>
      <c r="U232" s="5">
        <f t="shared" si="103"/>
        <v>30</v>
      </c>
      <c r="V232" s="44">
        <f t="shared" si="104"/>
        <v>43709</v>
      </c>
      <c r="W232" s="5">
        <f t="shared" ca="1" si="105"/>
        <v>6779</v>
      </c>
      <c r="X232" s="54">
        <f ca="1">VLOOKUP($A232,[1]!Table,MATCH(X$4,[1]!Curves,0))</f>
        <v>6.3853652096275998E-2</v>
      </c>
      <c r="Y232" s="46">
        <f t="shared" ca="1" si="106"/>
        <v>0.31142661603518657</v>
      </c>
      <c r="Z232" s="5">
        <f t="shared" si="107"/>
        <v>0</v>
      </c>
      <c r="AA232" s="5">
        <f t="shared" si="108"/>
        <v>0</v>
      </c>
      <c r="AC232" s="39">
        <f t="shared" ca="1" si="109"/>
        <v>0</v>
      </c>
      <c r="AD232" s="39">
        <f t="shared" ca="1" si="110"/>
        <v>0</v>
      </c>
      <c r="AE232" s="39">
        <f t="shared" ca="1" si="111"/>
        <v>0</v>
      </c>
      <c r="AF232" s="39">
        <f t="shared" ca="1" si="112"/>
        <v>0</v>
      </c>
      <c r="AG232" s="39">
        <f t="shared" ca="1" si="113"/>
        <v>0</v>
      </c>
      <c r="AH232" s="39">
        <f t="shared" ca="1" si="114"/>
        <v>0</v>
      </c>
      <c r="AI232" s="39">
        <f t="shared" ca="1" si="115"/>
        <v>0</v>
      </c>
      <c r="AJ232" s="39">
        <f t="shared" ca="1" si="116"/>
        <v>0</v>
      </c>
      <c r="AK232" s="39">
        <f t="shared" ca="1" si="117"/>
        <v>0</v>
      </c>
      <c r="AL232" s="43"/>
      <c r="AM232" s="39">
        <f t="shared" ca="1" si="122"/>
        <v>0</v>
      </c>
      <c r="AN232" s="39">
        <f t="shared" ca="1" si="123"/>
        <v>0</v>
      </c>
      <c r="AO232" s="39">
        <f t="shared" ca="1" si="124"/>
        <v>0</v>
      </c>
      <c r="AP232" s="40">
        <f t="shared" ca="1" si="118"/>
        <v>0</v>
      </c>
      <c r="AR232" s="39">
        <f t="shared" ca="1" si="125"/>
        <v>0</v>
      </c>
      <c r="AS232" s="39">
        <f t="shared" ca="1" si="126"/>
        <v>0</v>
      </c>
      <c r="AT232" s="39">
        <f t="shared" ca="1" si="127"/>
        <v>0</v>
      </c>
      <c r="AU232" s="40">
        <f t="shared" ca="1" si="119"/>
        <v>0</v>
      </c>
      <c r="AV232" s="40"/>
      <c r="AW232" s="51">
        <f t="shared" ca="1" si="120"/>
        <v>0</v>
      </c>
      <c r="AY232" s="67"/>
    </row>
    <row r="233" spans="1:51" ht="12" customHeight="1">
      <c r="A233" s="88">
        <f t="shared" si="121"/>
        <v>43739</v>
      </c>
      <c r="B233" s="139">
        <f>Inputs!C228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Inputs!G228</f>
        <v>5.5680000000000005</v>
      </c>
      <c r="I233" s="140">
        <f>Inputs!D228</f>
        <v>0</v>
      </c>
      <c r="J233" s="83">
        <f ca="1">VLOOKUP($A233,[1]!Table,MATCH(J$4,[1]!Curves,0))</f>
        <v>0</v>
      </c>
      <c r="K233" s="142">
        <f ca="1">Inputs!H228</f>
        <v>0</v>
      </c>
      <c r="L233" s="141">
        <f>Inputs!E228</f>
        <v>0</v>
      </c>
      <c r="M233" s="83">
        <f ca="1">VLOOKUP($A233,[1]!Table,MATCH(M$4,[1]!Curves,0))</f>
        <v>0</v>
      </c>
      <c r="N233" s="142">
        <f ca="1">Inputs!I228</f>
        <v>0</v>
      </c>
      <c r="O233" s="141">
        <f>Inputs!F228</f>
        <v>0</v>
      </c>
      <c r="P233" s="7"/>
      <c r="Q233" s="69">
        <f t="shared" ca="1" si="128"/>
        <v>5.5680000000000005</v>
      </c>
      <c r="R233" s="69">
        <f t="shared" ca="1" si="129"/>
        <v>5.5680000000000005</v>
      </c>
      <c r="S233" s="69">
        <f t="shared" si="102"/>
        <v>0</v>
      </c>
      <c r="T233" s="7"/>
      <c r="U233" s="5">
        <f t="shared" si="103"/>
        <v>31</v>
      </c>
      <c r="V233" s="44">
        <f t="shared" si="104"/>
        <v>43739</v>
      </c>
      <c r="W233" s="5">
        <f t="shared" ca="1" si="105"/>
        <v>6809</v>
      </c>
      <c r="X233" s="54">
        <f ca="1">VLOOKUP($A233,[1]!Table,MATCH(X$4,[1]!Curves,0))</f>
        <v>6.3881509707113995E-2</v>
      </c>
      <c r="Y233" s="46">
        <f t="shared" ca="1" si="106"/>
        <v>0.30966708633556628</v>
      </c>
      <c r="Z233" s="5">
        <f t="shared" si="107"/>
        <v>0</v>
      </c>
      <c r="AA233" s="5">
        <f t="shared" si="108"/>
        <v>0</v>
      </c>
      <c r="AC233" s="39">
        <f t="shared" ca="1" si="109"/>
        <v>0</v>
      </c>
      <c r="AD233" s="39">
        <f t="shared" ca="1" si="110"/>
        <v>0</v>
      </c>
      <c r="AE233" s="39">
        <f t="shared" ca="1" si="111"/>
        <v>0</v>
      </c>
      <c r="AF233" s="39">
        <f t="shared" ca="1" si="112"/>
        <v>0</v>
      </c>
      <c r="AG233" s="39">
        <f t="shared" ca="1" si="113"/>
        <v>0</v>
      </c>
      <c r="AH233" s="39">
        <f t="shared" ca="1" si="114"/>
        <v>0</v>
      </c>
      <c r="AI233" s="39">
        <f t="shared" ca="1" si="115"/>
        <v>0</v>
      </c>
      <c r="AJ233" s="39">
        <f t="shared" ca="1" si="116"/>
        <v>0</v>
      </c>
      <c r="AK233" s="39">
        <f t="shared" ca="1" si="117"/>
        <v>0</v>
      </c>
      <c r="AL233" s="43"/>
      <c r="AM233" s="39">
        <f t="shared" ca="1" si="122"/>
        <v>0</v>
      </c>
      <c r="AN233" s="39">
        <f t="shared" ca="1" si="123"/>
        <v>0</v>
      </c>
      <c r="AO233" s="39">
        <f t="shared" ca="1" si="124"/>
        <v>0</v>
      </c>
      <c r="AP233" s="40">
        <f t="shared" ca="1" si="118"/>
        <v>0</v>
      </c>
      <c r="AR233" s="39">
        <f t="shared" ca="1" si="125"/>
        <v>0</v>
      </c>
      <c r="AS233" s="39">
        <f t="shared" ca="1" si="126"/>
        <v>0</v>
      </c>
      <c r="AT233" s="39">
        <f t="shared" ca="1" si="127"/>
        <v>0</v>
      </c>
      <c r="AU233" s="40">
        <f t="shared" ca="1" si="119"/>
        <v>0</v>
      </c>
      <c r="AV233" s="40"/>
      <c r="AW233" s="51">
        <f t="shared" ca="1" si="120"/>
        <v>0</v>
      </c>
      <c r="AY233" s="67"/>
    </row>
    <row r="234" spans="1:51" ht="12" customHeight="1">
      <c r="A234" s="88">
        <f t="shared" si="121"/>
        <v>43770</v>
      </c>
      <c r="B234" s="139">
        <f>Inputs!C229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Inputs!G229</f>
        <v>5.7080000000000002</v>
      </c>
      <c r="I234" s="140">
        <f>Inputs!D229</f>
        <v>0</v>
      </c>
      <c r="J234" s="83">
        <f ca="1">VLOOKUP($A234,[1]!Table,MATCH(J$4,[1]!Curves,0))</f>
        <v>0</v>
      </c>
      <c r="K234" s="142">
        <f ca="1">Inputs!H229</f>
        <v>0</v>
      </c>
      <c r="L234" s="141">
        <f>Inputs!E229</f>
        <v>0</v>
      </c>
      <c r="M234" s="83">
        <f ca="1">VLOOKUP($A234,[1]!Table,MATCH(M$4,[1]!Curves,0))</f>
        <v>0</v>
      </c>
      <c r="N234" s="142">
        <f ca="1">Inputs!I229</f>
        <v>0</v>
      </c>
      <c r="O234" s="141">
        <f>Inputs!F229</f>
        <v>0</v>
      </c>
      <c r="P234" s="7"/>
      <c r="Q234" s="69">
        <f t="shared" ca="1" si="128"/>
        <v>5.7080000000000002</v>
      </c>
      <c r="R234" s="69">
        <f t="shared" ca="1" si="129"/>
        <v>5.7080000000000002</v>
      </c>
      <c r="S234" s="69">
        <f t="shared" si="102"/>
        <v>0</v>
      </c>
      <c r="T234" s="7"/>
      <c r="U234" s="5">
        <f t="shared" si="103"/>
        <v>30</v>
      </c>
      <c r="V234" s="44">
        <f t="shared" si="104"/>
        <v>43770</v>
      </c>
      <c r="W234" s="5">
        <f t="shared" ca="1" si="105"/>
        <v>6840</v>
      </c>
      <c r="X234" s="54">
        <f ca="1">VLOOKUP($A234,[1]!Table,MATCH(X$4,[1]!Curves,0))</f>
        <v>6.3910295905249992E-2</v>
      </c>
      <c r="Y234" s="46">
        <f t="shared" ca="1" si="106"/>
        <v>0.30785791670039475</v>
      </c>
      <c r="Z234" s="5">
        <f t="shared" si="107"/>
        <v>0</v>
      </c>
      <c r="AA234" s="5">
        <f t="shared" si="108"/>
        <v>0</v>
      </c>
      <c r="AC234" s="39">
        <f t="shared" ca="1" si="109"/>
        <v>0</v>
      </c>
      <c r="AD234" s="39">
        <f t="shared" ca="1" si="110"/>
        <v>0</v>
      </c>
      <c r="AE234" s="39">
        <f t="shared" ca="1" si="111"/>
        <v>0</v>
      </c>
      <c r="AF234" s="39">
        <f t="shared" ca="1" si="112"/>
        <v>0</v>
      </c>
      <c r="AG234" s="39">
        <f t="shared" ca="1" si="113"/>
        <v>0</v>
      </c>
      <c r="AH234" s="39">
        <f t="shared" ca="1" si="114"/>
        <v>0</v>
      </c>
      <c r="AI234" s="39">
        <f t="shared" ca="1" si="115"/>
        <v>0</v>
      </c>
      <c r="AJ234" s="39">
        <f t="shared" ca="1" si="116"/>
        <v>0</v>
      </c>
      <c r="AK234" s="39">
        <f t="shared" ca="1" si="117"/>
        <v>0</v>
      </c>
      <c r="AL234" s="43"/>
      <c r="AM234" s="39">
        <f t="shared" ca="1" si="122"/>
        <v>0</v>
      </c>
      <c r="AN234" s="39">
        <f t="shared" ca="1" si="123"/>
        <v>0</v>
      </c>
      <c r="AO234" s="39">
        <f t="shared" ca="1" si="124"/>
        <v>0</v>
      </c>
      <c r="AP234" s="40">
        <f t="shared" ca="1" si="118"/>
        <v>0</v>
      </c>
      <c r="AR234" s="39">
        <f t="shared" ca="1" si="125"/>
        <v>0</v>
      </c>
      <c r="AS234" s="39">
        <f t="shared" ca="1" si="126"/>
        <v>0</v>
      </c>
      <c r="AT234" s="39">
        <f t="shared" ca="1" si="127"/>
        <v>0</v>
      </c>
      <c r="AU234" s="40">
        <f t="shared" ca="1" si="119"/>
        <v>0</v>
      </c>
      <c r="AV234" s="40"/>
      <c r="AW234" s="51">
        <f t="shared" ca="1" si="120"/>
        <v>0</v>
      </c>
      <c r="AY234" s="67"/>
    </row>
    <row r="235" spans="1:51" ht="12" customHeight="1">
      <c r="A235" s="88">
        <f t="shared" si="121"/>
        <v>43800</v>
      </c>
      <c r="B235" s="139">
        <f>Inputs!C230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Inputs!G230</f>
        <v>5.8479999999999999</v>
      </c>
      <c r="I235" s="140">
        <f>Inputs!D230</f>
        <v>0</v>
      </c>
      <c r="J235" s="83">
        <f ca="1">VLOOKUP($A235,[1]!Table,MATCH(J$4,[1]!Curves,0))</f>
        <v>0</v>
      </c>
      <c r="K235" s="142">
        <f ca="1">Inputs!H230</f>
        <v>0</v>
      </c>
      <c r="L235" s="141">
        <f>Inputs!E230</f>
        <v>0</v>
      </c>
      <c r="M235" s="83">
        <f ca="1">VLOOKUP($A235,[1]!Table,MATCH(M$4,[1]!Curves,0))</f>
        <v>0</v>
      </c>
      <c r="N235" s="142">
        <f ca="1">Inputs!I230</f>
        <v>0</v>
      </c>
      <c r="O235" s="141">
        <f>Inputs!F230</f>
        <v>0</v>
      </c>
      <c r="P235" s="7"/>
      <c r="Q235" s="69">
        <f t="shared" ca="1" si="128"/>
        <v>5.8479999999999999</v>
      </c>
      <c r="R235" s="69">
        <f t="shared" ca="1" si="129"/>
        <v>5.8479999999999999</v>
      </c>
      <c r="S235" s="69">
        <f t="shared" si="102"/>
        <v>0</v>
      </c>
      <c r="T235" s="7"/>
      <c r="U235" s="5">
        <f t="shared" si="103"/>
        <v>31</v>
      </c>
      <c r="V235" s="44">
        <f t="shared" si="104"/>
        <v>43800</v>
      </c>
      <c r="W235" s="5">
        <f t="shared" ca="1" si="105"/>
        <v>6870</v>
      </c>
      <c r="X235" s="54">
        <f ca="1">VLOOKUP($A235,[1]!Table,MATCH(X$4,[1]!Curves,0))</f>
        <v>6.3938153516611002E-2</v>
      </c>
      <c r="Y235" s="46">
        <f t="shared" ca="1" si="106"/>
        <v>0.30611579381717696</v>
      </c>
      <c r="Z235" s="5">
        <f t="shared" si="107"/>
        <v>0</v>
      </c>
      <c r="AA235" s="5">
        <f t="shared" si="108"/>
        <v>0</v>
      </c>
      <c r="AC235" s="39">
        <f t="shared" ca="1" si="109"/>
        <v>0</v>
      </c>
      <c r="AD235" s="39">
        <f t="shared" ca="1" si="110"/>
        <v>0</v>
      </c>
      <c r="AE235" s="39">
        <f t="shared" ca="1" si="111"/>
        <v>0</v>
      </c>
      <c r="AF235" s="39">
        <f t="shared" ca="1" si="112"/>
        <v>0</v>
      </c>
      <c r="AG235" s="39">
        <f t="shared" ca="1" si="113"/>
        <v>0</v>
      </c>
      <c r="AH235" s="39">
        <f t="shared" ca="1" si="114"/>
        <v>0</v>
      </c>
      <c r="AI235" s="39">
        <f t="shared" ca="1" si="115"/>
        <v>0</v>
      </c>
      <c r="AJ235" s="39">
        <f t="shared" ca="1" si="116"/>
        <v>0</v>
      </c>
      <c r="AK235" s="39">
        <f t="shared" ca="1" si="117"/>
        <v>0</v>
      </c>
      <c r="AL235" s="43"/>
      <c r="AM235" s="39">
        <f t="shared" ca="1" si="122"/>
        <v>0</v>
      </c>
      <c r="AN235" s="39">
        <f t="shared" ca="1" si="123"/>
        <v>0</v>
      </c>
      <c r="AO235" s="39">
        <f t="shared" ca="1" si="124"/>
        <v>0</v>
      </c>
      <c r="AP235" s="40">
        <f t="shared" ca="1" si="118"/>
        <v>0</v>
      </c>
      <c r="AR235" s="39">
        <f t="shared" ca="1" si="125"/>
        <v>0</v>
      </c>
      <c r="AS235" s="39">
        <f t="shared" ca="1" si="126"/>
        <v>0</v>
      </c>
      <c r="AT235" s="39">
        <f t="shared" ca="1" si="127"/>
        <v>0</v>
      </c>
      <c r="AU235" s="40">
        <f t="shared" ca="1" si="119"/>
        <v>0</v>
      </c>
      <c r="AV235" s="40"/>
      <c r="AW235" s="51">
        <f t="shared" ca="1" si="120"/>
        <v>0</v>
      </c>
      <c r="AY235" s="67"/>
    </row>
    <row r="236" spans="1:51" ht="12" customHeight="1">
      <c r="A236" s="88">
        <f t="shared" si="121"/>
        <v>43831</v>
      </c>
      <c r="B236" s="139">
        <f>Inputs!C231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Inputs!G231</f>
        <v>5.9530000000000003</v>
      </c>
      <c r="I236" s="140">
        <f>Inputs!D231</f>
        <v>0</v>
      </c>
      <c r="J236" s="83">
        <f ca="1">VLOOKUP($A236,[1]!Table,MATCH(J$4,[1]!Curves,0))</f>
        <v>0</v>
      </c>
      <c r="K236" s="142">
        <f ca="1">Inputs!H231</f>
        <v>0</v>
      </c>
      <c r="L236" s="141">
        <f>Inputs!E231</f>
        <v>0</v>
      </c>
      <c r="M236" s="83">
        <f ca="1">VLOOKUP($A236,[1]!Table,MATCH(M$4,[1]!Curves,0))</f>
        <v>0</v>
      </c>
      <c r="N236" s="142">
        <f ca="1">Inputs!I231</f>
        <v>0</v>
      </c>
      <c r="O236" s="141">
        <f>Inputs!F231</f>
        <v>0</v>
      </c>
      <c r="P236" s="7"/>
      <c r="Q236" s="69">
        <f t="shared" ca="1" si="128"/>
        <v>5.9530000000000003</v>
      </c>
      <c r="R236" s="69">
        <f t="shared" ca="1" si="129"/>
        <v>5.9530000000000003</v>
      </c>
      <c r="S236" s="69">
        <f t="shared" si="102"/>
        <v>0</v>
      </c>
      <c r="T236" s="7"/>
      <c r="U236" s="5">
        <f t="shared" si="103"/>
        <v>31</v>
      </c>
      <c r="V236" s="44">
        <f t="shared" si="104"/>
        <v>43831</v>
      </c>
      <c r="W236" s="5">
        <f t="shared" ca="1" si="105"/>
        <v>6901</v>
      </c>
      <c r="X236" s="54">
        <f ca="1">VLOOKUP($A236,[1]!Table,MATCH(X$4,[1]!Curves,0))</f>
        <v>6.3966939715286997E-2</v>
      </c>
      <c r="Y236" s="46">
        <f t="shared" ca="1" si="106"/>
        <v>0.30432454078958071</v>
      </c>
      <c r="Z236" s="5">
        <f t="shared" si="107"/>
        <v>0</v>
      </c>
      <c r="AA236" s="5">
        <f t="shared" si="108"/>
        <v>0</v>
      </c>
      <c r="AC236" s="39">
        <f t="shared" ca="1" si="109"/>
        <v>0</v>
      </c>
      <c r="AD236" s="39">
        <f t="shared" ca="1" si="110"/>
        <v>0</v>
      </c>
      <c r="AE236" s="39">
        <f t="shared" ca="1" si="111"/>
        <v>0</v>
      </c>
      <c r="AF236" s="39">
        <f t="shared" ca="1" si="112"/>
        <v>0</v>
      </c>
      <c r="AG236" s="39">
        <f t="shared" ca="1" si="113"/>
        <v>0</v>
      </c>
      <c r="AH236" s="39">
        <f t="shared" ca="1" si="114"/>
        <v>0</v>
      </c>
      <c r="AI236" s="39">
        <f t="shared" ca="1" si="115"/>
        <v>0</v>
      </c>
      <c r="AJ236" s="39">
        <f t="shared" ca="1" si="116"/>
        <v>0</v>
      </c>
      <c r="AK236" s="39">
        <f t="shared" ca="1" si="117"/>
        <v>0</v>
      </c>
      <c r="AL236" s="43"/>
      <c r="AM236" s="39">
        <f t="shared" ca="1" si="122"/>
        <v>0</v>
      </c>
      <c r="AN236" s="39">
        <f t="shared" ca="1" si="123"/>
        <v>0</v>
      </c>
      <c r="AO236" s="39">
        <f t="shared" ca="1" si="124"/>
        <v>0</v>
      </c>
      <c r="AP236" s="40">
        <f t="shared" ca="1" si="118"/>
        <v>0</v>
      </c>
      <c r="AR236" s="39">
        <f t="shared" ca="1" si="125"/>
        <v>0</v>
      </c>
      <c r="AS236" s="39">
        <f t="shared" ca="1" si="126"/>
        <v>0</v>
      </c>
      <c r="AT236" s="39">
        <f t="shared" ca="1" si="127"/>
        <v>0</v>
      </c>
      <c r="AU236" s="40">
        <f t="shared" ca="1" si="119"/>
        <v>0</v>
      </c>
      <c r="AV236" s="40"/>
      <c r="AW236" s="51">
        <f t="shared" ca="1" si="120"/>
        <v>0</v>
      </c>
      <c r="AY236" s="67"/>
    </row>
    <row r="237" spans="1:51" ht="12" customHeight="1">
      <c r="A237" s="88">
        <f t="shared" si="121"/>
        <v>43862</v>
      </c>
      <c r="B237" s="139">
        <f>Inputs!C232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Inputs!G232</f>
        <v>5.8330000000000002</v>
      </c>
      <c r="I237" s="140">
        <f>Inputs!D232</f>
        <v>0</v>
      </c>
      <c r="J237" s="83">
        <f ca="1">VLOOKUP($A237,[1]!Table,MATCH(J$4,[1]!Curves,0))</f>
        <v>0</v>
      </c>
      <c r="K237" s="142">
        <f ca="1">Inputs!H232</f>
        <v>0</v>
      </c>
      <c r="L237" s="141">
        <f>Inputs!E232</f>
        <v>0</v>
      </c>
      <c r="M237" s="83">
        <f ca="1">VLOOKUP($A237,[1]!Table,MATCH(M$4,[1]!Curves,0))</f>
        <v>0</v>
      </c>
      <c r="N237" s="142">
        <f ca="1">Inputs!I232</f>
        <v>0</v>
      </c>
      <c r="O237" s="141">
        <f>Inputs!F232</f>
        <v>0</v>
      </c>
      <c r="P237" s="7"/>
      <c r="Q237" s="69">
        <f t="shared" ca="1" si="128"/>
        <v>5.8330000000000002</v>
      </c>
      <c r="R237" s="69">
        <f t="shared" ca="1" si="129"/>
        <v>5.8330000000000002</v>
      </c>
      <c r="S237" s="69">
        <f t="shared" si="102"/>
        <v>0</v>
      </c>
      <c r="T237" s="7"/>
      <c r="U237" s="5">
        <f t="shared" si="103"/>
        <v>29</v>
      </c>
      <c r="V237" s="44">
        <f t="shared" si="104"/>
        <v>43862</v>
      </c>
      <c r="W237" s="5">
        <f t="shared" ca="1" si="105"/>
        <v>6932</v>
      </c>
      <c r="X237" s="54">
        <f ca="1">VLOOKUP($A237,[1]!Table,MATCH(X$4,[1]!Curves,0))</f>
        <v>6.3995725914238008E-2</v>
      </c>
      <c r="Y237" s="46">
        <f t="shared" ca="1" si="106"/>
        <v>0.30254233907923112</v>
      </c>
      <c r="Z237" s="5">
        <f t="shared" si="107"/>
        <v>0</v>
      </c>
      <c r="AA237" s="5">
        <f t="shared" si="108"/>
        <v>0</v>
      </c>
      <c r="AC237" s="39">
        <f t="shared" ca="1" si="109"/>
        <v>0</v>
      </c>
      <c r="AD237" s="39">
        <f t="shared" ca="1" si="110"/>
        <v>0</v>
      </c>
      <c r="AE237" s="39">
        <f t="shared" ca="1" si="111"/>
        <v>0</v>
      </c>
      <c r="AF237" s="39">
        <f t="shared" ca="1" si="112"/>
        <v>0</v>
      </c>
      <c r="AG237" s="39">
        <f t="shared" ca="1" si="113"/>
        <v>0</v>
      </c>
      <c r="AH237" s="39">
        <f t="shared" ca="1" si="114"/>
        <v>0</v>
      </c>
      <c r="AI237" s="39">
        <f t="shared" ca="1" si="115"/>
        <v>0</v>
      </c>
      <c r="AJ237" s="39">
        <f t="shared" ca="1" si="116"/>
        <v>0</v>
      </c>
      <c r="AK237" s="39">
        <f t="shared" ca="1" si="117"/>
        <v>0</v>
      </c>
      <c r="AL237" s="43"/>
      <c r="AM237" s="39">
        <f t="shared" ca="1" si="122"/>
        <v>0</v>
      </c>
      <c r="AN237" s="39">
        <f t="shared" ca="1" si="123"/>
        <v>0</v>
      </c>
      <c r="AO237" s="39">
        <f t="shared" ca="1" si="124"/>
        <v>0</v>
      </c>
      <c r="AP237" s="40">
        <f t="shared" ca="1" si="118"/>
        <v>0</v>
      </c>
      <c r="AR237" s="39">
        <f t="shared" ca="1" si="125"/>
        <v>0</v>
      </c>
      <c r="AS237" s="39">
        <f t="shared" ca="1" si="126"/>
        <v>0</v>
      </c>
      <c r="AT237" s="39">
        <f t="shared" ca="1" si="127"/>
        <v>0</v>
      </c>
      <c r="AU237" s="40">
        <f t="shared" ca="1" si="119"/>
        <v>0</v>
      </c>
      <c r="AV237" s="40"/>
      <c r="AW237" s="51">
        <f t="shared" ca="1" si="120"/>
        <v>0</v>
      </c>
      <c r="AY237" s="67"/>
    </row>
    <row r="238" spans="1:51" ht="12" customHeight="1">
      <c r="A238" s="88">
        <f t="shared" si="121"/>
        <v>43891</v>
      </c>
      <c r="B238" s="139">
        <f>Inputs!C233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Inputs!G233</f>
        <v>5.7080000000000002</v>
      </c>
      <c r="I238" s="140">
        <f>Inputs!D233</f>
        <v>0</v>
      </c>
      <c r="J238" s="83">
        <f ca="1">VLOOKUP($A238,[1]!Table,MATCH(J$4,[1]!Curves,0))</f>
        <v>0</v>
      </c>
      <c r="K238" s="142">
        <f ca="1">Inputs!H233</f>
        <v>0</v>
      </c>
      <c r="L238" s="141">
        <f>Inputs!E233</f>
        <v>0</v>
      </c>
      <c r="M238" s="83">
        <f ca="1">VLOOKUP($A238,[1]!Table,MATCH(M$4,[1]!Curves,0))</f>
        <v>0</v>
      </c>
      <c r="N238" s="142">
        <f ca="1">Inputs!I233</f>
        <v>0</v>
      </c>
      <c r="O238" s="141">
        <f>Inputs!F233</f>
        <v>0</v>
      </c>
      <c r="P238" s="7"/>
      <c r="Q238" s="69">
        <f t="shared" ca="1" si="128"/>
        <v>5.7080000000000002</v>
      </c>
      <c r="R238" s="69">
        <f t="shared" ca="1" si="129"/>
        <v>5.7080000000000002</v>
      </c>
      <c r="S238" s="69">
        <f t="shared" si="102"/>
        <v>0</v>
      </c>
      <c r="T238" s="7"/>
      <c r="U238" s="5">
        <f t="shared" si="103"/>
        <v>31</v>
      </c>
      <c r="V238" s="44">
        <f t="shared" si="104"/>
        <v>43891</v>
      </c>
      <c r="W238" s="5">
        <f t="shared" ca="1" si="105"/>
        <v>6961</v>
      </c>
      <c r="X238" s="54">
        <f ca="1">VLOOKUP($A238,[1]!Table,MATCH(X$4,[1]!Curves,0))</f>
        <v>6.4022654939313001E-2</v>
      </c>
      <c r="Y238" s="46">
        <f t="shared" ca="1" si="106"/>
        <v>0.30088328029817046</v>
      </c>
      <c r="Z238" s="5">
        <f t="shared" si="107"/>
        <v>0</v>
      </c>
      <c r="AA238" s="5">
        <f t="shared" si="108"/>
        <v>0</v>
      </c>
      <c r="AC238" s="39">
        <f t="shared" ca="1" si="109"/>
        <v>0</v>
      </c>
      <c r="AD238" s="39">
        <f t="shared" ca="1" si="110"/>
        <v>0</v>
      </c>
      <c r="AE238" s="39">
        <f t="shared" ca="1" si="111"/>
        <v>0</v>
      </c>
      <c r="AF238" s="39">
        <f t="shared" ca="1" si="112"/>
        <v>0</v>
      </c>
      <c r="AG238" s="39">
        <f t="shared" ca="1" si="113"/>
        <v>0</v>
      </c>
      <c r="AH238" s="39">
        <f t="shared" ca="1" si="114"/>
        <v>0</v>
      </c>
      <c r="AI238" s="39">
        <f t="shared" ca="1" si="115"/>
        <v>0</v>
      </c>
      <c r="AJ238" s="39">
        <f t="shared" ca="1" si="116"/>
        <v>0</v>
      </c>
      <c r="AK238" s="39">
        <f t="shared" ca="1" si="117"/>
        <v>0</v>
      </c>
      <c r="AL238" s="43"/>
      <c r="AM238" s="39">
        <f t="shared" ca="1" si="122"/>
        <v>0</v>
      </c>
      <c r="AN238" s="39">
        <f t="shared" ca="1" si="123"/>
        <v>0</v>
      </c>
      <c r="AO238" s="39">
        <f t="shared" ca="1" si="124"/>
        <v>0</v>
      </c>
      <c r="AP238" s="40">
        <f t="shared" ca="1" si="118"/>
        <v>0</v>
      </c>
      <c r="AR238" s="39">
        <f t="shared" ca="1" si="125"/>
        <v>0</v>
      </c>
      <c r="AS238" s="39">
        <f t="shared" ca="1" si="126"/>
        <v>0</v>
      </c>
      <c r="AT238" s="39">
        <f t="shared" ca="1" si="127"/>
        <v>0</v>
      </c>
      <c r="AU238" s="40">
        <f t="shared" ca="1" si="119"/>
        <v>0</v>
      </c>
      <c r="AV238" s="40"/>
      <c r="AW238" s="51">
        <f t="shared" ca="1" si="120"/>
        <v>0</v>
      </c>
      <c r="AY238" s="67"/>
    </row>
    <row r="239" spans="1:51" ht="12" customHeight="1">
      <c r="A239" s="88">
        <f t="shared" si="121"/>
        <v>43922</v>
      </c>
      <c r="B239" s="139">
        <f>Inputs!C234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Inputs!G234</f>
        <v>5.5780000000000003</v>
      </c>
      <c r="I239" s="140">
        <f>Inputs!D234</f>
        <v>0</v>
      </c>
      <c r="J239" s="83">
        <f ca="1">VLOOKUP($A239,[1]!Table,MATCH(J$4,[1]!Curves,0))</f>
        <v>0</v>
      </c>
      <c r="K239" s="142">
        <f ca="1">Inputs!H234</f>
        <v>0</v>
      </c>
      <c r="L239" s="141">
        <f>Inputs!E234</f>
        <v>0</v>
      </c>
      <c r="M239" s="83">
        <f ca="1">VLOOKUP($A239,[1]!Table,MATCH(M$4,[1]!Curves,0))</f>
        <v>0</v>
      </c>
      <c r="N239" s="142">
        <f ca="1">Inputs!I234</f>
        <v>0</v>
      </c>
      <c r="O239" s="141">
        <f>Inputs!F234</f>
        <v>0</v>
      </c>
      <c r="P239" s="7"/>
      <c r="Q239" s="69">
        <f t="shared" ca="1" si="128"/>
        <v>5.5780000000000003</v>
      </c>
      <c r="R239" s="69">
        <f t="shared" ca="1" si="129"/>
        <v>5.5780000000000003</v>
      </c>
      <c r="S239" s="69">
        <f t="shared" si="102"/>
        <v>0</v>
      </c>
      <c r="T239" s="7"/>
      <c r="U239" s="5">
        <f t="shared" si="103"/>
        <v>30</v>
      </c>
      <c r="V239" s="44">
        <f t="shared" si="104"/>
        <v>43922</v>
      </c>
      <c r="W239" s="5">
        <f t="shared" ca="1" si="105"/>
        <v>6992</v>
      </c>
      <c r="X239" s="54">
        <f ca="1">VLOOKUP($A239,[1]!Table,MATCH(X$4,[1]!Curves,0))</f>
        <v>6.4051441138796003E-2</v>
      </c>
      <c r="Y239" s="46">
        <f t="shared" ca="1" si="106"/>
        <v>0.29911849457372486</v>
      </c>
      <c r="Z239" s="5">
        <f t="shared" si="107"/>
        <v>0</v>
      </c>
      <c r="AA239" s="5">
        <f t="shared" si="108"/>
        <v>0</v>
      </c>
      <c r="AC239" s="39">
        <f t="shared" ca="1" si="109"/>
        <v>0</v>
      </c>
      <c r="AD239" s="39">
        <f t="shared" ca="1" si="110"/>
        <v>0</v>
      </c>
      <c r="AE239" s="39">
        <f t="shared" ca="1" si="111"/>
        <v>0</v>
      </c>
      <c r="AF239" s="39">
        <f t="shared" ca="1" si="112"/>
        <v>0</v>
      </c>
      <c r="AG239" s="39">
        <f t="shared" ca="1" si="113"/>
        <v>0</v>
      </c>
      <c r="AH239" s="39">
        <f t="shared" ca="1" si="114"/>
        <v>0</v>
      </c>
      <c r="AI239" s="39">
        <f t="shared" ca="1" si="115"/>
        <v>0</v>
      </c>
      <c r="AJ239" s="39">
        <f t="shared" ca="1" si="116"/>
        <v>0</v>
      </c>
      <c r="AK239" s="39">
        <f t="shared" ca="1" si="117"/>
        <v>0</v>
      </c>
      <c r="AL239" s="43"/>
      <c r="AM239" s="39">
        <f t="shared" ca="1" si="122"/>
        <v>0</v>
      </c>
      <c r="AN239" s="39">
        <f t="shared" ca="1" si="123"/>
        <v>0</v>
      </c>
      <c r="AO239" s="39">
        <f t="shared" ca="1" si="124"/>
        <v>0</v>
      </c>
      <c r="AP239" s="40">
        <f t="shared" ca="1" si="118"/>
        <v>0</v>
      </c>
      <c r="AR239" s="39">
        <f t="shared" ca="1" si="125"/>
        <v>0</v>
      </c>
      <c r="AS239" s="39">
        <f t="shared" ca="1" si="126"/>
        <v>0</v>
      </c>
      <c r="AT239" s="39">
        <f t="shared" ca="1" si="127"/>
        <v>0</v>
      </c>
      <c r="AU239" s="40">
        <f t="shared" ca="1" si="119"/>
        <v>0</v>
      </c>
      <c r="AV239" s="40"/>
      <c r="AW239" s="51">
        <f t="shared" ca="1" si="120"/>
        <v>0</v>
      </c>
      <c r="AY239" s="67"/>
    </row>
    <row r="240" spans="1:51" ht="12" customHeight="1">
      <c r="A240" s="88">
        <f t="shared" si="121"/>
        <v>43952</v>
      </c>
      <c r="B240" s="139">
        <f>Inputs!C235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Inputs!G235</f>
        <v>5.5680000000000005</v>
      </c>
      <c r="I240" s="140">
        <f>Inputs!D235</f>
        <v>0</v>
      </c>
      <c r="J240" s="83">
        <f ca="1">VLOOKUP($A240,[1]!Table,MATCH(J$4,[1]!Curves,0))</f>
        <v>0</v>
      </c>
      <c r="K240" s="142">
        <f ca="1">Inputs!H235</f>
        <v>0</v>
      </c>
      <c r="L240" s="141">
        <f>Inputs!E235</f>
        <v>0</v>
      </c>
      <c r="M240" s="83">
        <f ca="1">VLOOKUP($A240,[1]!Table,MATCH(M$4,[1]!Curves,0))</f>
        <v>0</v>
      </c>
      <c r="N240" s="142">
        <f ca="1">Inputs!I235</f>
        <v>0</v>
      </c>
      <c r="O240" s="141">
        <f>Inputs!F235</f>
        <v>0</v>
      </c>
      <c r="P240" s="7"/>
      <c r="Q240" s="69">
        <f t="shared" ca="1" si="128"/>
        <v>5.5680000000000005</v>
      </c>
      <c r="R240" s="69">
        <f t="shared" ca="1" si="129"/>
        <v>5.5680000000000005</v>
      </c>
      <c r="S240" s="69">
        <f t="shared" si="102"/>
        <v>0</v>
      </c>
      <c r="T240" s="7"/>
      <c r="U240" s="5">
        <f t="shared" si="103"/>
        <v>31</v>
      </c>
      <c r="V240" s="44">
        <f t="shared" si="104"/>
        <v>43952</v>
      </c>
      <c r="W240" s="5">
        <f t="shared" ca="1" si="105"/>
        <v>7022</v>
      </c>
      <c r="X240" s="54">
        <f ca="1">VLOOKUP($A240,[1]!Table,MATCH(X$4,[1]!Curves,0))</f>
        <v>6.4079298751459998E-2</v>
      </c>
      <c r="Y240" s="46">
        <f t="shared" ca="1" si="106"/>
        <v>0.29741915496642979</v>
      </c>
      <c r="Z240" s="5">
        <f t="shared" si="107"/>
        <v>0</v>
      </c>
      <c r="AA240" s="5">
        <f t="shared" si="108"/>
        <v>0</v>
      </c>
      <c r="AC240" s="39">
        <f t="shared" ca="1" si="109"/>
        <v>0</v>
      </c>
      <c r="AD240" s="39">
        <f t="shared" ca="1" si="110"/>
        <v>0</v>
      </c>
      <c r="AE240" s="39">
        <f t="shared" ca="1" si="111"/>
        <v>0</v>
      </c>
      <c r="AF240" s="39">
        <f t="shared" ca="1" si="112"/>
        <v>0</v>
      </c>
      <c r="AG240" s="39">
        <f t="shared" ca="1" si="113"/>
        <v>0</v>
      </c>
      <c r="AH240" s="39">
        <f t="shared" ca="1" si="114"/>
        <v>0</v>
      </c>
      <c r="AI240" s="39">
        <f t="shared" ca="1" si="115"/>
        <v>0</v>
      </c>
      <c r="AJ240" s="39">
        <f t="shared" ca="1" si="116"/>
        <v>0</v>
      </c>
      <c r="AK240" s="39">
        <f t="shared" ca="1" si="117"/>
        <v>0</v>
      </c>
      <c r="AL240" s="43"/>
      <c r="AM240" s="39">
        <f t="shared" ca="1" si="122"/>
        <v>0</v>
      </c>
      <c r="AN240" s="39">
        <f t="shared" ca="1" si="123"/>
        <v>0</v>
      </c>
      <c r="AO240" s="39">
        <f t="shared" ca="1" si="124"/>
        <v>0</v>
      </c>
      <c r="AP240" s="40">
        <f t="shared" ca="1" si="118"/>
        <v>0</v>
      </c>
      <c r="AR240" s="39">
        <f t="shared" ca="1" si="125"/>
        <v>0</v>
      </c>
      <c r="AS240" s="39">
        <f t="shared" ca="1" si="126"/>
        <v>0</v>
      </c>
      <c r="AT240" s="39">
        <f t="shared" ca="1" si="127"/>
        <v>0</v>
      </c>
      <c r="AU240" s="40">
        <f t="shared" ca="1" si="119"/>
        <v>0</v>
      </c>
      <c r="AV240" s="40"/>
      <c r="AW240" s="51">
        <f t="shared" ca="1" si="120"/>
        <v>0</v>
      </c>
      <c r="AY240" s="67"/>
    </row>
    <row r="241" spans="1:51" ht="12" customHeight="1">
      <c r="A241" s="88">
        <f t="shared" si="121"/>
        <v>43983</v>
      </c>
      <c r="B241" s="139">
        <f>Inputs!C236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Inputs!G236</f>
        <v>5.5880000000000001</v>
      </c>
      <c r="I241" s="140">
        <f>Inputs!D236</f>
        <v>0</v>
      </c>
      <c r="J241" s="83">
        <f ca="1">VLOOKUP($A241,[1]!Table,MATCH(J$4,[1]!Curves,0))</f>
        <v>0</v>
      </c>
      <c r="K241" s="142">
        <f ca="1">Inputs!H236</f>
        <v>0</v>
      </c>
      <c r="L241" s="141">
        <f>Inputs!E236</f>
        <v>0</v>
      </c>
      <c r="M241" s="83">
        <f ca="1">VLOOKUP($A241,[1]!Table,MATCH(M$4,[1]!Curves,0))</f>
        <v>0</v>
      </c>
      <c r="N241" s="142">
        <f ca="1">Inputs!I236</f>
        <v>0</v>
      </c>
      <c r="O241" s="141">
        <f>Inputs!F236</f>
        <v>0</v>
      </c>
      <c r="P241" s="7"/>
      <c r="Q241" s="69">
        <f t="shared" ca="1" si="128"/>
        <v>5.5880000000000001</v>
      </c>
      <c r="R241" s="69">
        <f t="shared" ca="1" si="129"/>
        <v>5.5880000000000001</v>
      </c>
      <c r="S241" s="69">
        <f t="shared" si="102"/>
        <v>0</v>
      </c>
      <c r="T241" s="7"/>
      <c r="U241" s="5">
        <f t="shared" si="103"/>
        <v>30</v>
      </c>
      <c r="V241" s="44">
        <f t="shared" si="104"/>
        <v>43983</v>
      </c>
      <c r="W241" s="5">
        <f t="shared" ca="1" si="105"/>
        <v>7053</v>
      </c>
      <c r="X241" s="54">
        <f ca="1">VLOOKUP($A241,[1]!Table,MATCH(X$4,[1]!Curves,0))</f>
        <v>6.4108084951483998E-2</v>
      </c>
      <c r="Y241" s="46">
        <f t="shared" ca="1" si="106"/>
        <v>0.29567193719883283</v>
      </c>
      <c r="Z241" s="5">
        <f t="shared" si="107"/>
        <v>0</v>
      </c>
      <c r="AA241" s="5">
        <f t="shared" si="108"/>
        <v>0</v>
      </c>
      <c r="AC241" s="39">
        <f t="shared" ca="1" si="109"/>
        <v>0</v>
      </c>
      <c r="AD241" s="39">
        <f t="shared" ca="1" si="110"/>
        <v>0</v>
      </c>
      <c r="AE241" s="39">
        <f t="shared" ca="1" si="111"/>
        <v>0</v>
      </c>
      <c r="AF241" s="39">
        <f t="shared" ca="1" si="112"/>
        <v>0</v>
      </c>
      <c r="AG241" s="39">
        <f t="shared" ca="1" si="113"/>
        <v>0</v>
      </c>
      <c r="AH241" s="39">
        <f t="shared" ca="1" si="114"/>
        <v>0</v>
      </c>
      <c r="AI241" s="39">
        <f t="shared" ca="1" si="115"/>
        <v>0</v>
      </c>
      <c r="AJ241" s="39">
        <f t="shared" ca="1" si="116"/>
        <v>0</v>
      </c>
      <c r="AK241" s="39">
        <f t="shared" ca="1" si="117"/>
        <v>0</v>
      </c>
      <c r="AL241" s="43"/>
      <c r="AM241" s="39">
        <f t="shared" ca="1" si="122"/>
        <v>0</v>
      </c>
      <c r="AN241" s="39">
        <f t="shared" ca="1" si="123"/>
        <v>0</v>
      </c>
      <c r="AO241" s="39">
        <f t="shared" ca="1" si="124"/>
        <v>0</v>
      </c>
      <c r="AP241" s="40">
        <f t="shared" ca="1" si="118"/>
        <v>0</v>
      </c>
      <c r="AR241" s="39">
        <f t="shared" ca="1" si="125"/>
        <v>0</v>
      </c>
      <c r="AS241" s="39">
        <f t="shared" ca="1" si="126"/>
        <v>0</v>
      </c>
      <c r="AT241" s="39">
        <f t="shared" ca="1" si="127"/>
        <v>0</v>
      </c>
      <c r="AU241" s="40">
        <f t="shared" ca="1" si="119"/>
        <v>0</v>
      </c>
      <c r="AV241" s="40"/>
      <c r="AW241" s="51">
        <f t="shared" ca="1" si="120"/>
        <v>0</v>
      </c>
      <c r="AY241" s="67"/>
    </row>
    <row r="242" spans="1:51" ht="12" customHeight="1">
      <c r="A242" s="88">
        <f t="shared" si="121"/>
        <v>44013</v>
      </c>
      <c r="B242" s="139">
        <f>Inputs!C237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Inputs!G237</f>
        <v>5.609</v>
      </c>
      <c r="I242" s="140">
        <f>Inputs!D237</f>
        <v>0</v>
      </c>
      <c r="J242" s="83">
        <f ca="1">VLOOKUP($A242,[1]!Table,MATCH(J$4,[1]!Curves,0))</f>
        <v>0</v>
      </c>
      <c r="K242" s="142">
        <f ca="1">Inputs!H237</f>
        <v>0</v>
      </c>
      <c r="L242" s="141">
        <f>Inputs!E237</f>
        <v>0</v>
      </c>
      <c r="M242" s="83">
        <f ca="1">VLOOKUP($A242,[1]!Table,MATCH(M$4,[1]!Curves,0))</f>
        <v>0</v>
      </c>
      <c r="N242" s="142">
        <f ca="1">Inputs!I237</f>
        <v>0</v>
      </c>
      <c r="O242" s="141">
        <f>Inputs!F237</f>
        <v>0</v>
      </c>
      <c r="P242" s="7"/>
      <c r="Q242" s="69">
        <f t="shared" ca="1" si="128"/>
        <v>5.609</v>
      </c>
      <c r="R242" s="69">
        <f t="shared" ca="1" si="129"/>
        <v>5.609</v>
      </c>
      <c r="S242" s="69">
        <f t="shared" si="102"/>
        <v>0</v>
      </c>
      <c r="T242" s="7"/>
      <c r="U242" s="5">
        <f t="shared" si="103"/>
        <v>31</v>
      </c>
      <c r="V242" s="44">
        <f t="shared" si="104"/>
        <v>44013</v>
      </c>
      <c r="W242" s="5">
        <f t="shared" ca="1" si="105"/>
        <v>7083</v>
      </c>
      <c r="X242" s="54">
        <f ca="1">VLOOKUP($A242,[1]!Table,MATCH(X$4,[1]!Curves,0))</f>
        <v>6.4135942564672005E-2</v>
      </c>
      <c r="Y242" s="46">
        <f t="shared" ca="1" si="106"/>
        <v>0.29398953160095309</v>
      </c>
      <c r="Z242" s="5">
        <f t="shared" si="107"/>
        <v>0</v>
      </c>
      <c r="AA242" s="5">
        <f t="shared" si="108"/>
        <v>0</v>
      </c>
      <c r="AC242" s="39">
        <f t="shared" ca="1" si="109"/>
        <v>0</v>
      </c>
      <c r="AD242" s="39">
        <f t="shared" ca="1" si="110"/>
        <v>0</v>
      </c>
      <c r="AE242" s="39">
        <f t="shared" ca="1" si="111"/>
        <v>0</v>
      </c>
      <c r="AF242" s="39">
        <f t="shared" ca="1" si="112"/>
        <v>0</v>
      </c>
      <c r="AG242" s="39">
        <f t="shared" ca="1" si="113"/>
        <v>0</v>
      </c>
      <c r="AH242" s="39">
        <f t="shared" ca="1" si="114"/>
        <v>0</v>
      </c>
      <c r="AI242" s="39">
        <f t="shared" ca="1" si="115"/>
        <v>0</v>
      </c>
      <c r="AJ242" s="39">
        <f t="shared" ca="1" si="116"/>
        <v>0</v>
      </c>
      <c r="AK242" s="39">
        <f t="shared" ca="1" si="117"/>
        <v>0</v>
      </c>
      <c r="AL242" s="43"/>
      <c r="AM242" s="39">
        <f t="shared" ca="1" si="122"/>
        <v>0</v>
      </c>
      <c r="AN242" s="39">
        <f t="shared" ca="1" si="123"/>
        <v>0</v>
      </c>
      <c r="AO242" s="39">
        <f t="shared" ca="1" si="124"/>
        <v>0</v>
      </c>
      <c r="AP242" s="40">
        <f t="shared" ca="1" si="118"/>
        <v>0</v>
      </c>
      <c r="AR242" s="39">
        <f t="shared" ca="1" si="125"/>
        <v>0</v>
      </c>
      <c r="AS242" s="39">
        <f t="shared" ca="1" si="126"/>
        <v>0</v>
      </c>
      <c r="AT242" s="39">
        <f t="shared" ca="1" si="127"/>
        <v>0</v>
      </c>
      <c r="AU242" s="40">
        <f t="shared" ca="1" si="119"/>
        <v>0</v>
      </c>
      <c r="AV242" s="40"/>
      <c r="AW242" s="51">
        <f t="shared" ca="1" si="120"/>
        <v>0</v>
      </c>
      <c r="AY242" s="67"/>
    </row>
    <row r="243" spans="1:51" ht="12" customHeight="1">
      <c r="A243" s="88">
        <f t="shared" si="121"/>
        <v>44044</v>
      </c>
      <c r="B243" s="139">
        <f>Inputs!C238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Inputs!G238</f>
        <v>5.633</v>
      </c>
      <c r="I243" s="140">
        <f>Inputs!D238</f>
        <v>0</v>
      </c>
      <c r="J243" s="83">
        <f ca="1">VLOOKUP($A243,[1]!Table,MATCH(J$4,[1]!Curves,0))</f>
        <v>0</v>
      </c>
      <c r="K243" s="142">
        <f ca="1">Inputs!H238</f>
        <v>0</v>
      </c>
      <c r="L243" s="141">
        <f>Inputs!E238</f>
        <v>0</v>
      </c>
      <c r="M243" s="83">
        <f ca="1">VLOOKUP($A243,[1]!Table,MATCH(M$4,[1]!Curves,0))</f>
        <v>0</v>
      </c>
      <c r="N243" s="142">
        <f ca="1">Inputs!I238</f>
        <v>0</v>
      </c>
      <c r="O243" s="141">
        <f>Inputs!F238</f>
        <v>0</v>
      </c>
      <c r="P243" s="7"/>
      <c r="Q243" s="69">
        <f t="shared" ca="1" si="128"/>
        <v>5.633</v>
      </c>
      <c r="R243" s="69">
        <f t="shared" ca="1" si="129"/>
        <v>5.633</v>
      </c>
      <c r="S243" s="69">
        <f t="shared" si="102"/>
        <v>0</v>
      </c>
      <c r="T243" s="7"/>
      <c r="U243" s="5">
        <f t="shared" si="103"/>
        <v>31</v>
      </c>
      <c r="V243" s="44">
        <f t="shared" si="104"/>
        <v>44044</v>
      </c>
      <c r="W243" s="5">
        <f t="shared" ca="1" si="105"/>
        <v>7114</v>
      </c>
      <c r="X243" s="54">
        <f ca="1">VLOOKUP($A243,[1]!Table,MATCH(X$4,[1]!Curves,0))</f>
        <v>6.4164728765236004E-2</v>
      </c>
      <c r="Y243" s="46">
        <f t="shared" ca="1" si="106"/>
        <v>0.2922597429912826</v>
      </c>
      <c r="Z243" s="5">
        <f t="shared" si="107"/>
        <v>0</v>
      </c>
      <c r="AA243" s="5">
        <f t="shared" si="108"/>
        <v>0</v>
      </c>
      <c r="AC243" s="39">
        <f t="shared" ca="1" si="109"/>
        <v>0</v>
      </c>
      <c r="AD243" s="39">
        <f t="shared" ca="1" si="110"/>
        <v>0</v>
      </c>
      <c r="AE243" s="39">
        <f t="shared" ca="1" si="111"/>
        <v>0</v>
      </c>
      <c r="AF243" s="39">
        <f t="shared" ca="1" si="112"/>
        <v>0</v>
      </c>
      <c r="AG243" s="39">
        <f t="shared" ca="1" si="113"/>
        <v>0</v>
      </c>
      <c r="AH243" s="39">
        <f t="shared" ca="1" si="114"/>
        <v>0</v>
      </c>
      <c r="AI243" s="39">
        <f t="shared" ca="1" si="115"/>
        <v>0</v>
      </c>
      <c r="AJ243" s="39">
        <f t="shared" ca="1" si="116"/>
        <v>0</v>
      </c>
      <c r="AK243" s="39">
        <f t="shared" ca="1" si="117"/>
        <v>0</v>
      </c>
      <c r="AL243" s="43"/>
      <c r="AM243" s="39">
        <f t="shared" ca="1" si="122"/>
        <v>0</v>
      </c>
      <c r="AN243" s="39">
        <f t="shared" ca="1" si="123"/>
        <v>0</v>
      </c>
      <c r="AO243" s="39">
        <f t="shared" ca="1" si="124"/>
        <v>0</v>
      </c>
      <c r="AP243" s="40">
        <f t="shared" ca="1" si="118"/>
        <v>0</v>
      </c>
      <c r="AR243" s="39">
        <f t="shared" ca="1" si="125"/>
        <v>0</v>
      </c>
      <c r="AS243" s="39">
        <f t="shared" ca="1" si="126"/>
        <v>0</v>
      </c>
      <c r="AT243" s="39">
        <f t="shared" ca="1" si="127"/>
        <v>0</v>
      </c>
      <c r="AU243" s="40">
        <f t="shared" ca="1" si="119"/>
        <v>0</v>
      </c>
      <c r="AV243" s="40"/>
      <c r="AW243" s="51">
        <f t="shared" ca="1" si="120"/>
        <v>0</v>
      </c>
      <c r="AY243" s="67"/>
    </row>
    <row r="244" spans="1:51" ht="12" customHeight="1">
      <c r="A244" s="88">
        <f t="shared" si="121"/>
        <v>44075</v>
      </c>
      <c r="B244" s="139">
        <f>Inputs!C239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Inputs!G239</f>
        <v>5.6430000000000007</v>
      </c>
      <c r="I244" s="140">
        <f>Inputs!D239</f>
        <v>0</v>
      </c>
      <c r="J244" s="83">
        <f ca="1">VLOOKUP($A244,[1]!Table,MATCH(J$4,[1]!Curves,0))</f>
        <v>0</v>
      </c>
      <c r="K244" s="142">
        <f ca="1">Inputs!H239</f>
        <v>0</v>
      </c>
      <c r="L244" s="141">
        <f>Inputs!E239</f>
        <v>0</v>
      </c>
      <c r="M244" s="83">
        <f ca="1">VLOOKUP($A244,[1]!Table,MATCH(M$4,[1]!Curves,0))</f>
        <v>0</v>
      </c>
      <c r="N244" s="142">
        <f ca="1">Inputs!I239</f>
        <v>0</v>
      </c>
      <c r="O244" s="141">
        <f>Inputs!F239</f>
        <v>0</v>
      </c>
      <c r="P244" s="7"/>
      <c r="Q244" s="69">
        <f t="shared" ca="1" si="128"/>
        <v>5.6430000000000007</v>
      </c>
      <c r="R244" s="69">
        <f t="shared" ca="1" si="129"/>
        <v>5.6430000000000007</v>
      </c>
      <c r="S244" s="69">
        <f t="shared" si="102"/>
        <v>0</v>
      </c>
      <c r="T244" s="7"/>
      <c r="U244" s="5">
        <f t="shared" si="103"/>
        <v>30</v>
      </c>
      <c r="V244" s="44">
        <f t="shared" si="104"/>
        <v>44075</v>
      </c>
      <c r="W244" s="5">
        <f t="shared" ca="1" si="105"/>
        <v>7145</v>
      </c>
      <c r="X244" s="54">
        <f ca="1">VLOOKUP($A244,[1]!Table,MATCH(X$4,[1]!Curves,0))</f>
        <v>6.4193514966076004E-2</v>
      </c>
      <c r="Y244" s="46">
        <f t="shared" ca="1" si="106"/>
        <v>0.29053875883736102</v>
      </c>
      <c r="Z244" s="5">
        <f t="shared" si="107"/>
        <v>0</v>
      </c>
      <c r="AA244" s="5">
        <f t="shared" si="108"/>
        <v>0</v>
      </c>
      <c r="AC244" s="39">
        <f t="shared" ca="1" si="109"/>
        <v>0</v>
      </c>
      <c r="AD244" s="39">
        <f t="shared" ca="1" si="110"/>
        <v>0</v>
      </c>
      <c r="AE244" s="39">
        <f t="shared" ca="1" si="111"/>
        <v>0</v>
      </c>
      <c r="AF244" s="39">
        <f t="shared" ca="1" si="112"/>
        <v>0</v>
      </c>
      <c r="AG244" s="39">
        <f t="shared" ca="1" si="113"/>
        <v>0</v>
      </c>
      <c r="AH244" s="39">
        <f t="shared" ca="1" si="114"/>
        <v>0</v>
      </c>
      <c r="AI244" s="39">
        <f t="shared" ca="1" si="115"/>
        <v>0</v>
      </c>
      <c r="AJ244" s="39">
        <f t="shared" ca="1" si="116"/>
        <v>0</v>
      </c>
      <c r="AK244" s="39">
        <f t="shared" ca="1" si="117"/>
        <v>0</v>
      </c>
      <c r="AL244" s="43"/>
      <c r="AM244" s="39">
        <f t="shared" ca="1" si="122"/>
        <v>0</v>
      </c>
      <c r="AN244" s="39">
        <f t="shared" ca="1" si="123"/>
        <v>0</v>
      </c>
      <c r="AO244" s="39">
        <f t="shared" ca="1" si="124"/>
        <v>0</v>
      </c>
      <c r="AP244" s="40">
        <f t="shared" ca="1" si="118"/>
        <v>0</v>
      </c>
      <c r="AR244" s="39">
        <f t="shared" ca="1" si="125"/>
        <v>0</v>
      </c>
      <c r="AS244" s="39">
        <f t="shared" ca="1" si="126"/>
        <v>0</v>
      </c>
      <c r="AT244" s="39">
        <f t="shared" ca="1" si="127"/>
        <v>0</v>
      </c>
      <c r="AU244" s="40">
        <f t="shared" ca="1" si="119"/>
        <v>0</v>
      </c>
      <c r="AV244" s="40"/>
      <c r="AW244" s="51">
        <f t="shared" ca="1" si="120"/>
        <v>0</v>
      </c>
      <c r="AY244" s="67"/>
    </row>
    <row r="245" spans="1:51" ht="12" customHeight="1">
      <c r="A245" s="88">
        <f t="shared" si="121"/>
        <v>44105</v>
      </c>
      <c r="B245" s="139">
        <f>Inputs!C240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Inputs!G240</f>
        <v>5.673</v>
      </c>
      <c r="I245" s="140">
        <f>Inputs!D240</f>
        <v>0</v>
      </c>
      <c r="J245" s="83">
        <f ca="1">VLOOKUP($A245,[1]!Table,MATCH(J$4,[1]!Curves,0))</f>
        <v>0</v>
      </c>
      <c r="K245" s="142">
        <f ca="1">Inputs!H240</f>
        <v>0</v>
      </c>
      <c r="L245" s="141">
        <f>Inputs!E240</f>
        <v>0</v>
      </c>
      <c r="M245" s="83">
        <f ca="1">VLOOKUP($A245,[1]!Table,MATCH(M$4,[1]!Curves,0))</f>
        <v>0</v>
      </c>
      <c r="N245" s="142">
        <f ca="1">Inputs!I240</f>
        <v>0</v>
      </c>
      <c r="O245" s="141">
        <f>Inputs!F240</f>
        <v>0</v>
      </c>
      <c r="P245" s="7"/>
      <c r="Q245" s="69">
        <f t="shared" ca="1" si="128"/>
        <v>5.673</v>
      </c>
      <c r="R245" s="69">
        <f t="shared" ca="1" si="129"/>
        <v>5.673</v>
      </c>
      <c r="S245" s="69">
        <f t="shared" si="102"/>
        <v>0</v>
      </c>
      <c r="T245" s="7"/>
      <c r="U245" s="5">
        <f t="shared" si="103"/>
        <v>31</v>
      </c>
      <c r="V245" s="44">
        <f t="shared" si="104"/>
        <v>44105</v>
      </c>
      <c r="W245" s="5">
        <f t="shared" ca="1" si="105"/>
        <v>7175</v>
      </c>
      <c r="X245" s="54">
        <f ca="1">VLOOKUP($A245,[1]!Table,MATCH(X$4,[1]!Curves,0))</f>
        <v>6.4221372580053004E-2</v>
      </c>
      <c r="Y245" s="46">
        <f t="shared" ca="1" si="106"/>
        <v>0.28888163978849318</v>
      </c>
      <c r="Z245" s="5">
        <f t="shared" si="107"/>
        <v>0</v>
      </c>
      <c r="AA245" s="5">
        <f t="shared" si="108"/>
        <v>0</v>
      </c>
      <c r="AC245" s="39">
        <f t="shared" ca="1" si="109"/>
        <v>0</v>
      </c>
      <c r="AD245" s="39">
        <f t="shared" ca="1" si="110"/>
        <v>0</v>
      </c>
      <c r="AE245" s="39">
        <f t="shared" ca="1" si="111"/>
        <v>0</v>
      </c>
      <c r="AF245" s="39">
        <f t="shared" ca="1" si="112"/>
        <v>0</v>
      </c>
      <c r="AG245" s="39">
        <f t="shared" ca="1" si="113"/>
        <v>0</v>
      </c>
      <c r="AH245" s="39">
        <f t="shared" ca="1" si="114"/>
        <v>0</v>
      </c>
      <c r="AI245" s="39">
        <f t="shared" ca="1" si="115"/>
        <v>0</v>
      </c>
      <c r="AJ245" s="39">
        <f t="shared" ca="1" si="116"/>
        <v>0</v>
      </c>
      <c r="AK245" s="39">
        <f t="shared" ca="1" si="117"/>
        <v>0</v>
      </c>
      <c r="AL245" s="43"/>
      <c r="AM245" s="39">
        <f t="shared" ca="1" si="122"/>
        <v>0</v>
      </c>
      <c r="AN245" s="39">
        <f t="shared" ca="1" si="123"/>
        <v>0</v>
      </c>
      <c r="AO245" s="39">
        <f t="shared" ca="1" si="124"/>
        <v>0</v>
      </c>
      <c r="AP245" s="40">
        <f t="shared" ca="1" si="118"/>
        <v>0</v>
      </c>
      <c r="AR245" s="39">
        <f t="shared" ca="1" si="125"/>
        <v>0</v>
      </c>
      <c r="AS245" s="39">
        <f t="shared" ca="1" si="126"/>
        <v>0</v>
      </c>
      <c r="AT245" s="39">
        <f t="shared" ca="1" si="127"/>
        <v>0</v>
      </c>
      <c r="AU245" s="40">
        <f t="shared" ca="1" si="119"/>
        <v>0</v>
      </c>
      <c r="AV245" s="40"/>
      <c r="AW245" s="51">
        <f t="shared" ca="1" si="120"/>
        <v>0</v>
      </c>
      <c r="AY245" s="67"/>
    </row>
    <row r="246" spans="1:51" ht="12" customHeight="1">
      <c r="A246" s="88">
        <f t="shared" si="121"/>
        <v>44136</v>
      </c>
      <c r="B246" s="139">
        <f>Inputs!C241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Inputs!G241</f>
        <v>5.8130000000000006</v>
      </c>
      <c r="I246" s="140">
        <f>Inputs!D241</f>
        <v>0</v>
      </c>
      <c r="J246" s="83">
        <f ca="1">VLOOKUP($A246,[1]!Table,MATCH(J$4,[1]!Curves,0))</f>
        <v>0</v>
      </c>
      <c r="K246" s="142">
        <f ca="1">Inputs!H241</f>
        <v>0</v>
      </c>
      <c r="L246" s="141">
        <f>Inputs!E241</f>
        <v>0</v>
      </c>
      <c r="M246" s="83">
        <f ca="1">VLOOKUP($A246,[1]!Table,MATCH(M$4,[1]!Curves,0))</f>
        <v>0</v>
      </c>
      <c r="N246" s="142">
        <f ca="1">Inputs!I241</f>
        <v>0</v>
      </c>
      <c r="O246" s="141">
        <f>Inputs!F241</f>
        <v>0</v>
      </c>
      <c r="P246" s="7"/>
      <c r="Q246" s="69">
        <f t="shared" ca="1" si="128"/>
        <v>5.8130000000000006</v>
      </c>
      <c r="R246" s="69">
        <f t="shared" ca="1" si="129"/>
        <v>5.8130000000000006</v>
      </c>
      <c r="S246" s="69">
        <f t="shared" si="102"/>
        <v>0</v>
      </c>
      <c r="T246" s="7"/>
      <c r="U246" s="5">
        <f t="shared" si="103"/>
        <v>30</v>
      </c>
      <c r="V246" s="44">
        <f t="shared" si="104"/>
        <v>44136</v>
      </c>
      <c r="W246" s="5">
        <f t="shared" ca="1" si="105"/>
        <v>7206</v>
      </c>
      <c r="X246" s="54">
        <f ca="1">VLOOKUP($A246,[1]!Table,MATCH(X$4,[1]!Curves,0))</f>
        <v>6.4250158781433003E-2</v>
      </c>
      <c r="Y246" s="46">
        <f t="shared" ca="1" si="106"/>
        <v>0.28717787667868711</v>
      </c>
      <c r="Z246" s="5">
        <f t="shared" si="107"/>
        <v>0</v>
      </c>
      <c r="AA246" s="5">
        <f t="shared" si="108"/>
        <v>0</v>
      </c>
      <c r="AC246" s="39">
        <f t="shared" ca="1" si="109"/>
        <v>0</v>
      </c>
      <c r="AD246" s="39">
        <f t="shared" ca="1" si="110"/>
        <v>0</v>
      </c>
      <c r="AE246" s="39">
        <f t="shared" ca="1" si="111"/>
        <v>0</v>
      </c>
      <c r="AF246" s="39">
        <f t="shared" ca="1" si="112"/>
        <v>0</v>
      </c>
      <c r="AG246" s="39">
        <f t="shared" ca="1" si="113"/>
        <v>0</v>
      </c>
      <c r="AH246" s="39">
        <f t="shared" ca="1" si="114"/>
        <v>0</v>
      </c>
      <c r="AI246" s="39">
        <f t="shared" ca="1" si="115"/>
        <v>0</v>
      </c>
      <c r="AJ246" s="39">
        <f t="shared" ca="1" si="116"/>
        <v>0</v>
      </c>
      <c r="AK246" s="39">
        <f t="shared" ca="1" si="117"/>
        <v>0</v>
      </c>
      <c r="AL246" s="43"/>
      <c r="AM246" s="39">
        <f t="shared" ca="1" si="122"/>
        <v>0</v>
      </c>
      <c r="AN246" s="39">
        <f t="shared" ca="1" si="123"/>
        <v>0</v>
      </c>
      <c r="AO246" s="39">
        <f t="shared" ca="1" si="124"/>
        <v>0</v>
      </c>
      <c r="AP246" s="40">
        <f t="shared" ca="1" si="118"/>
        <v>0</v>
      </c>
      <c r="AR246" s="39">
        <f t="shared" ca="1" si="125"/>
        <v>0</v>
      </c>
      <c r="AS246" s="39">
        <f t="shared" ca="1" si="126"/>
        <v>0</v>
      </c>
      <c r="AT246" s="39">
        <f t="shared" ca="1" si="127"/>
        <v>0</v>
      </c>
      <c r="AU246" s="40">
        <f t="shared" ca="1" si="119"/>
        <v>0</v>
      </c>
      <c r="AV246" s="40"/>
      <c r="AW246" s="51">
        <f t="shared" ca="1" si="120"/>
        <v>0</v>
      </c>
      <c r="AY246" s="67"/>
    </row>
    <row r="247" spans="1:51" ht="12" customHeight="1">
      <c r="A247" s="88">
        <f t="shared" si="121"/>
        <v>44166</v>
      </c>
      <c r="B247" s="139">
        <f>Inputs!C242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Inputs!G242</f>
        <v>5.9530000000000003</v>
      </c>
      <c r="I247" s="140">
        <f>Inputs!D242</f>
        <v>0</v>
      </c>
      <c r="J247" s="83">
        <f ca="1">VLOOKUP($A247,[1]!Table,MATCH(J$4,[1]!Curves,0))</f>
        <v>0</v>
      </c>
      <c r="K247" s="142">
        <f ca="1">Inputs!H242</f>
        <v>0</v>
      </c>
      <c r="L247" s="141">
        <f>Inputs!E242</f>
        <v>0</v>
      </c>
      <c r="M247" s="83">
        <f ca="1">VLOOKUP($A247,[1]!Table,MATCH(M$4,[1]!Curves,0))</f>
        <v>0</v>
      </c>
      <c r="N247" s="142">
        <f ca="1">Inputs!I242</f>
        <v>0</v>
      </c>
      <c r="O247" s="141">
        <f>Inputs!F242</f>
        <v>0</v>
      </c>
      <c r="P247" s="7"/>
      <c r="Q247" s="69">
        <f t="shared" ca="1" si="128"/>
        <v>5.9530000000000003</v>
      </c>
      <c r="R247" s="69">
        <f t="shared" ca="1" si="129"/>
        <v>5.9530000000000003</v>
      </c>
      <c r="S247" s="69">
        <f t="shared" si="102"/>
        <v>0</v>
      </c>
      <c r="T247" s="7"/>
      <c r="U247" s="5">
        <f t="shared" si="103"/>
        <v>31</v>
      </c>
      <c r="V247" s="44">
        <f t="shared" si="104"/>
        <v>44166</v>
      </c>
      <c r="W247" s="5">
        <f t="shared" ca="1" si="105"/>
        <v>7236</v>
      </c>
      <c r="X247" s="54">
        <f ca="1">VLOOKUP($A247,[1]!Table,MATCH(X$4,[1]!Curves,0))</f>
        <v>6.4278016395933002E-2</v>
      </c>
      <c r="Y247" s="46">
        <f t="shared" ca="1" si="106"/>
        <v>0.28553735670258618</v>
      </c>
      <c r="Z247" s="5">
        <f t="shared" si="107"/>
        <v>0</v>
      </c>
      <c r="AA247" s="5">
        <f t="shared" si="108"/>
        <v>0</v>
      </c>
      <c r="AC247" s="39">
        <f t="shared" ca="1" si="109"/>
        <v>0</v>
      </c>
      <c r="AD247" s="39">
        <f t="shared" ca="1" si="110"/>
        <v>0</v>
      </c>
      <c r="AE247" s="39">
        <f t="shared" ca="1" si="111"/>
        <v>0</v>
      </c>
      <c r="AF247" s="39">
        <f t="shared" ca="1" si="112"/>
        <v>0</v>
      </c>
      <c r="AG247" s="39">
        <f t="shared" ca="1" si="113"/>
        <v>0</v>
      </c>
      <c r="AH247" s="39">
        <f t="shared" ca="1" si="114"/>
        <v>0</v>
      </c>
      <c r="AI247" s="39">
        <f t="shared" ca="1" si="115"/>
        <v>0</v>
      </c>
      <c r="AJ247" s="39">
        <f t="shared" ca="1" si="116"/>
        <v>0</v>
      </c>
      <c r="AK247" s="39">
        <f t="shared" ca="1" si="117"/>
        <v>0</v>
      </c>
      <c r="AL247" s="43"/>
      <c r="AM247" s="39">
        <f t="shared" ca="1" si="122"/>
        <v>0</v>
      </c>
      <c r="AN247" s="39">
        <f t="shared" ca="1" si="123"/>
        <v>0</v>
      </c>
      <c r="AO247" s="39">
        <f t="shared" ca="1" si="124"/>
        <v>0</v>
      </c>
      <c r="AP247" s="40">
        <f t="shared" ca="1" si="118"/>
        <v>0</v>
      </c>
      <c r="AR247" s="39">
        <f t="shared" ca="1" si="125"/>
        <v>0</v>
      </c>
      <c r="AS247" s="39">
        <f t="shared" ca="1" si="126"/>
        <v>0</v>
      </c>
      <c r="AT247" s="39">
        <f t="shared" ca="1" si="127"/>
        <v>0</v>
      </c>
      <c r="AU247" s="40">
        <f t="shared" ca="1" si="119"/>
        <v>0</v>
      </c>
      <c r="AV247" s="40"/>
      <c r="AW247" s="51">
        <f t="shared" ca="1" si="120"/>
        <v>0</v>
      </c>
      <c r="AY247" s="67"/>
    </row>
    <row r="248" spans="1:51" ht="12" customHeight="1">
      <c r="A248" s="88">
        <f t="shared" si="121"/>
        <v>44197</v>
      </c>
      <c r="B248" s="139">
        <f>Inputs!C243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Inputs!G243</f>
        <v>6.0580000000000007</v>
      </c>
      <c r="I248" s="140">
        <f>Inputs!D243</f>
        <v>0</v>
      </c>
      <c r="J248" s="83">
        <f ca="1">VLOOKUP($A248,[1]!Table,MATCH(J$4,[1]!Curves,0))</f>
        <v>0</v>
      </c>
      <c r="K248" s="142">
        <f ca="1">Inputs!H243</f>
        <v>0</v>
      </c>
      <c r="L248" s="141">
        <f>Inputs!E243</f>
        <v>0</v>
      </c>
      <c r="M248" s="83">
        <f ca="1">VLOOKUP($A248,[1]!Table,MATCH(M$4,[1]!Curves,0))</f>
        <v>0</v>
      </c>
      <c r="N248" s="142">
        <f ca="1">Inputs!I243</f>
        <v>0</v>
      </c>
      <c r="O248" s="141">
        <f>Inputs!F243</f>
        <v>0</v>
      </c>
      <c r="P248" s="7"/>
      <c r="Q248" s="69">
        <f t="shared" ca="1" si="128"/>
        <v>6.0580000000000007</v>
      </c>
      <c r="R248" s="69">
        <f t="shared" ca="1" si="129"/>
        <v>6.0580000000000007</v>
      </c>
      <c r="S248" s="69">
        <f t="shared" si="102"/>
        <v>0</v>
      </c>
      <c r="T248" s="7"/>
      <c r="U248" s="5">
        <f t="shared" si="103"/>
        <v>31</v>
      </c>
      <c r="V248" s="44">
        <f t="shared" si="104"/>
        <v>44197</v>
      </c>
      <c r="W248" s="5">
        <f t="shared" ca="1" si="105"/>
        <v>7267</v>
      </c>
      <c r="X248" s="54">
        <f ca="1">VLOOKUP($A248,[1]!Table,MATCH(X$4,[1]!Curves,0))</f>
        <v>6.4306802597853999E-2</v>
      </c>
      <c r="Y248" s="46">
        <f t="shared" ca="1" si="106"/>
        <v>0.28385067746270226</v>
      </c>
      <c r="Z248" s="5">
        <f t="shared" si="107"/>
        <v>0</v>
      </c>
      <c r="AA248" s="5">
        <f t="shared" si="108"/>
        <v>0</v>
      </c>
      <c r="AC248" s="39">
        <f t="shared" ca="1" si="109"/>
        <v>0</v>
      </c>
      <c r="AD248" s="39">
        <f t="shared" ca="1" si="110"/>
        <v>0</v>
      </c>
      <c r="AE248" s="39">
        <f t="shared" ca="1" si="111"/>
        <v>0</v>
      </c>
      <c r="AF248" s="39">
        <f t="shared" ca="1" si="112"/>
        <v>0</v>
      </c>
      <c r="AG248" s="39">
        <f t="shared" ca="1" si="113"/>
        <v>0</v>
      </c>
      <c r="AH248" s="39">
        <f t="shared" ca="1" si="114"/>
        <v>0</v>
      </c>
      <c r="AI248" s="39">
        <f t="shared" ca="1" si="115"/>
        <v>0</v>
      </c>
      <c r="AJ248" s="39">
        <f t="shared" ca="1" si="116"/>
        <v>0</v>
      </c>
      <c r="AK248" s="39">
        <f t="shared" ca="1" si="117"/>
        <v>0</v>
      </c>
      <c r="AL248" s="43"/>
      <c r="AM248" s="39">
        <f t="shared" ca="1" si="122"/>
        <v>0</v>
      </c>
      <c r="AN248" s="39">
        <f t="shared" ca="1" si="123"/>
        <v>0</v>
      </c>
      <c r="AO248" s="39">
        <f t="shared" ca="1" si="124"/>
        <v>0</v>
      </c>
      <c r="AP248" s="40">
        <f t="shared" ca="1" si="118"/>
        <v>0</v>
      </c>
      <c r="AR248" s="39">
        <f t="shared" ca="1" si="125"/>
        <v>0</v>
      </c>
      <c r="AS248" s="39">
        <f t="shared" ca="1" si="126"/>
        <v>0</v>
      </c>
      <c r="AT248" s="39">
        <f t="shared" ca="1" si="127"/>
        <v>0</v>
      </c>
      <c r="AU248" s="40">
        <f t="shared" ca="1" si="119"/>
        <v>0</v>
      </c>
      <c r="AV248" s="40"/>
      <c r="AW248" s="51">
        <f t="shared" ca="1" si="120"/>
        <v>0</v>
      </c>
      <c r="AY248" s="67"/>
    </row>
    <row r="249" spans="1:51" ht="12" customHeight="1">
      <c r="A249" s="88">
        <f t="shared" si="121"/>
        <v>44228</v>
      </c>
      <c r="B249" s="139">
        <f>Inputs!C244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Inputs!G244</f>
        <v>5.9380000000000006</v>
      </c>
      <c r="I249" s="140">
        <f>Inputs!D244</f>
        <v>0</v>
      </c>
      <c r="J249" s="83">
        <f ca="1">VLOOKUP($A249,[1]!Table,MATCH(J$4,[1]!Curves,0))</f>
        <v>0</v>
      </c>
      <c r="K249" s="142">
        <f ca="1">Inputs!H244</f>
        <v>0</v>
      </c>
      <c r="L249" s="141">
        <f>Inputs!E244</f>
        <v>0</v>
      </c>
      <c r="M249" s="83">
        <f ca="1">VLOOKUP($A249,[1]!Table,MATCH(M$4,[1]!Curves,0))</f>
        <v>0</v>
      </c>
      <c r="N249" s="142">
        <f ca="1">Inputs!I244</f>
        <v>0</v>
      </c>
      <c r="O249" s="141">
        <f>Inputs!F244</f>
        <v>0</v>
      </c>
      <c r="P249" s="7"/>
      <c r="Q249" s="69">
        <f t="shared" ca="1" si="128"/>
        <v>5.9380000000000006</v>
      </c>
      <c r="R249" s="69">
        <f t="shared" ca="1" si="129"/>
        <v>5.9380000000000006</v>
      </c>
      <c r="S249" s="69">
        <f t="shared" si="102"/>
        <v>0</v>
      </c>
      <c r="T249" s="7"/>
      <c r="U249" s="5">
        <f t="shared" si="103"/>
        <v>28</v>
      </c>
      <c r="V249" s="44">
        <f t="shared" si="104"/>
        <v>44228</v>
      </c>
      <c r="W249" s="5">
        <f t="shared" ca="1" si="105"/>
        <v>7298</v>
      </c>
      <c r="X249" s="54">
        <f ca="1">VLOOKUP($A249,[1]!Table,MATCH(X$4,[1]!Curves,0))</f>
        <v>6.4335588800049998E-2</v>
      </c>
      <c r="Y249" s="46">
        <f t="shared" ca="1" si="106"/>
        <v>0.28217262782910435</v>
      </c>
      <c r="Z249" s="5">
        <f t="shared" si="107"/>
        <v>0</v>
      </c>
      <c r="AA249" s="5">
        <f t="shared" si="108"/>
        <v>0</v>
      </c>
      <c r="AC249" s="39">
        <f t="shared" ca="1" si="109"/>
        <v>0</v>
      </c>
      <c r="AD249" s="39">
        <f t="shared" ca="1" si="110"/>
        <v>0</v>
      </c>
      <c r="AE249" s="39">
        <f t="shared" ca="1" si="111"/>
        <v>0</v>
      </c>
      <c r="AF249" s="39">
        <f t="shared" ca="1" si="112"/>
        <v>0</v>
      </c>
      <c r="AG249" s="39">
        <f t="shared" ca="1" si="113"/>
        <v>0</v>
      </c>
      <c r="AH249" s="39">
        <f t="shared" ca="1" si="114"/>
        <v>0</v>
      </c>
      <c r="AI249" s="39">
        <f t="shared" ca="1" si="115"/>
        <v>0</v>
      </c>
      <c r="AJ249" s="39">
        <f t="shared" ca="1" si="116"/>
        <v>0</v>
      </c>
      <c r="AK249" s="39">
        <f t="shared" ca="1" si="117"/>
        <v>0</v>
      </c>
      <c r="AL249" s="43"/>
      <c r="AM249" s="39">
        <f t="shared" ca="1" si="122"/>
        <v>0</v>
      </c>
      <c r="AN249" s="39">
        <f t="shared" ca="1" si="123"/>
        <v>0</v>
      </c>
      <c r="AO249" s="39">
        <f t="shared" ca="1" si="124"/>
        <v>0</v>
      </c>
      <c r="AP249" s="40">
        <f t="shared" ca="1" si="118"/>
        <v>0</v>
      </c>
      <c r="AR249" s="39">
        <f t="shared" ca="1" si="125"/>
        <v>0</v>
      </c>
      <c r="AS249" s="39">
        <f t="shared" ca="1" si="126"/>
        <v>0</v>
      </c>
      <c r="AT249" s="39">
        <f t="shared" ca="1" si="127"/>
        <v>0</v>
      </c>
      <c r="AU249" s="40">
        <f t="shared" ca="1" si="119"/>
        <v>0</v>
      </c>
      <c r="AV249" s="40"/>
      <c r="AW249" s="51">
        <f t="shared" ca="1" si="120"/>
        <v>0</v>
      </c>
      <c r="AY249" s="67"/>
    </row>
    <row r="250" spans="1:51" ht="12" customHeight="1">
      <c r="A250" s="88">
        <f t="shared" si="121"/>
        <v>44256</v>
      </c>
      <c r="B250" s="139">
        <f>Inputs!C245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Inputs!G245</f>
        <v>5.8130000000000006</v>
      </c>
      <c r="I250" s="140">
        <f>Inputs!D245</f>
        <v>0</v>
      </c>
      <c r="J250" s="83">
        <f ca="1">VLOOKUP($A250,[1]!Table,MATCH(J$4,[1]!Curves,0))</f>
        <v>0</v>
      </c>
      <c r="K250" s="142">
        <f ca="1">Inputs!H245</f>
        <v>0</v>
      </c>
      <c r="L250" s="141">
        <f>Inputs!E245</f>
        <v>0</v>
      </c>
      <c r="M250" s="83">
        <f ca="1">VLOOKUP($A250,[1]!Table,MATCH(M$4,[1]!Curves,0))</f>
        <v>0</v>
      </c>
      <c r="N250" s="142">
        <f ca="1">Inputs!I245</f>
        <v>0</v>
      </c>
      <c r="O250" s="141">
        <f>Inputs!F245</f>
        <v>0</v>
      </c>
      <c r="P250" s="7"/>
      <c r="Q250" s="69">
        <f t="shared" ca="1" si="128"/>
        <v>5.8130000000000006</v>
      </c>
      <c r="R250" s="69">
        <f t="shared" ca="1" si="129"/>
        <v>5.8130000000000006</v>
      </c>
      <c r="S250" s="69">
        <f t="shared" si="102"/>
        <v>0</v>
      </c>
      <c r="T250" s="7"/>
      <c r="U250" s="5">
        <f t="shared" si="103"/>
        <v>31</v>
      </c>
      <c r="V250" s="44">
        <f t="shared" si="104"/>
        <v>44256</v>
      </c>
      <c r="W250" s="5">
        <f t="shared" ca="1" si="105"/>
        <v>7326</v>
      </c>
      <c r="X250" s="54">
        <f ca="1">VLOOKUP($A250,[1]!Table,MATCH(X$4,[1]!Curves,0))</f>
        <v>6.4345115689705995E-2</v>
      </c>
      <c r="Y250" s="46">
        <f t="shared" ca="1" si="106"/>
        <v>0.28075421821867241</v>
      </c>
      <c r="Z250" s="5">
        <f t="shared" si="107"/>
        <v>0</v>
      </c>
      <c r="AA250" s="5">
        <f t="shared" si="108"/>
        <v>0</v>
      </c>
      <c r="AC250" s="39">
        <f t="shared" ca="1" si="109"/>
        <v>0</v>
      </c>
      <c r="AD250" s="39">
        <f t="shared" ca="1" si="110"/>
        <v>0</v>
      </c>
      <c r="AE250" s="39">
        <f t="shared" ca="1" si="111"/>
        <v>0</v>
      </c>
      <c r="AF250" s="39">
        <f t="shared" ca="1" si="112"/>
        <v>0</v>
      </c>
      <c r="AG250" s="39">
        <f t="shared" ca="1" si="113"/>
        <v>0</v>
      </c>
      <c r="AH250" s="39">
        <f t="shared" ca="1" si="114"/>
        <v>0</v>
      </c>
      <c r="AI250" s="39">
        <f t="shared" ca="1" si="115"/>
        <v>0</v>
      </c>
      <c r="AJ250" s="39">
        <f t="shared" ca="1" si="116"/>
        <v>0</v>
      </c>
      <c r="AK250" s="39">
        <f t="shared" ca="1" si="117"/>
        <v>0</v>
      </c>
      <c r="AL250" s="43"/>
      <c r="AM250" s="39">
        <f t="shared" ca="1" si="122"/>
        <v>0</v>
      </c>
      <c r="AN250" s="39">
        <f t="shared" ca="1" si="123"/>
        <v>0</v>
      </c>
      <c r="AO250" s="39">
        <f t="shared" ca="1" si="124"/>
        <v>0</v>
      </c>
      <c r="AP250" s="40">
        <f t="shared" ca="1" si="118"/>
        <v>0</v>
      </c>
      <c r="AR250" s="39">
        <f t="shared" ca="1" si="125"/>
        <v>0</v>
      </c>
      <c r="AS250" s="39">
        <f t="shared" ca="1" si="126"/>
        <v>0</v>
      </c>
      <c r="AT250" s="39">
        <f t="shared" ca="1" si="127"/>
        <v>0</v>
      </c>
      <c r="AU250" s="40">
        <f t="shared" ca="1" si="119"/>
        <v>0</v>
      </c>
      <c r="AV250" s="40"/>
      <c r="AW250" s="51">
        <f t="shared" ca="1" si="120"/>
        <v>0</v>
      </c>
      <c r="AY250" s="67"/>
    </row>
    <row r="251" spans="1:51" ht="12" customHeight="1">
      <c r="A251" s="88">
        <f t="shared" si="121"/>
        <v>44287</v>
      </c>
      <c r="B251" s="139">
        <f>Inputs!C246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Inputs!G246</f>
        <v>5.6829999999999998</v>
      </c>
      <c r="I251" s="140">
        <f>Inputs!D246</f>
        <v>0</v>
      </c>
      <c r="J251" s="83">
        <f ca="1">VLOOKUP($A251,[1]!Table,MATCH(J$4,[1]!Curves,0))</f>
        <v>0</v>
      </c>
      <c r="K251" s="142">
        <f ca="1">Inputs!H246</f>
        <v>0</v>
      </c>
      <c r="L251" s="141">
        <f>Inputs!E246</f>
        <v>0</v>
      </c>
      <c r="M251" s="83">
        <f ca="1">VLOOKUP($A251,[1]!Table,MATCH(M$4,[1]!Curves,0))</f>
        <v>0</v>
      </c>
      <c r="N251" s="142">
        <f ca="1">Inputs!I246</f>
        <v>0</v>
      </c>
      <c r="O251" s="141">
        <f>Inputs!F246</f>
        <v>0</v>
      </c>
      <c r="P251" s="7"/>
      <c r="Q251" s="69">
        <f t="shared" ca="1" si="128"/>
        <v>5.6829999999999998</v>
      </c>
      <c r="R251" s="69">
        <f t="shared" ca="1" si="129"/>
        <v>5.6829999999999998</v>
      </c>
      <c r="S251" s="69">
        <f t="shared" si="102"/>
        <v>0</v>
      </c>
      <c r="T251" s="7"/>
      <c r="U251" s="5">
        <f t="shared" si="103"/>
        <v>30</v>
      </c>
      <c r="V251" s="44">
        <f t="shared" si="104"/>
        <v>44287</v>
      </c>
      <c r="W251" s="5">
        <f t="shared" ca="1" si="105"/>
        <v>7357</v>
      </c>
      <c r="X251" s="54">
        <f ca="1">VLOOKUP($A251,[1]!Table,MATCH(X$4,[1]!Curves,0))</f>
        <v>6.4343861886952999E-2</v>
      </c>
      <c r="Y251" s="46">
        <f t="shared" ca="1" si="106"/>
        <v>0.27925599582179234</v>
      </c>
      <c r="Z251" s="5">
        <f t="shared" si="107"/>
        <v>0</v>
      </c>
      <c r="AA251" s="5">
        <f t="shared" si="108"/>
        <v>0</v>
      </c>
      <c r="AC251" s="39">
        <f t="shared" ca="1" si="109"/>
        <v>0</v>
      </c>
      <c r="AD251" s="39">
        <f t="shared" ca="1" si="110"/>
        <v>0</v>
      </c>
      <c r="AE251" s="39">
        <f t="shared" ca="1" si="111"/>
        <v>0</v>
      </c>
      <c r="AF251" s="39">
        <f t="shared" ca="1" si="112"/>
        <v>0</v>
      </c>
      <c r="AG251" s="39">
        <f t="shared" ca="1" si="113"/>
        <v>0</v>
      </c>
      <c r="AH251" s="39">
        <f t="shared" ca="1" si="114"/>
        <v>0</v>
      </c>
      <c r="AI251" s="39">
        <f t="shared" ca="1" si="115"/>
        <v>0</v>
      </c>
      <c r="AJ251" s="39">
        <f t="shared" ca="1" si="116"/>
        <v>0</v>
      </c>
      <c r="AK251" s="39">
        <f t="shared" ca="1" si="117"/>
        <v>0</v>
      </c>
      <c r="AL251" s="43"/>
      <c r="AM251" s="39">
        <f t="shared" ca="1" si="122"/>
        <v>0</v>
      </c>
      <c r="AN251" s="39">
        <f t="shared" ca="1" si="123"/>
        <v>0</v>
      </c>
      <c r="AO251" s="39">
        <f t="shared" ca="1" si="124"/>
        <v>0</v>
      </c>
      <c r="AP251" s="40">
        <f t="shared" ca="1" si="118"/>
        <v>0</v>
      </c>
      <c r="AR251" s="39">
        <f t="shared" ca="1" si="125"/>
        <v>0</v>
      </c>
      <c r="AS251" s="39">
        <f t="shared" ca="1" si="126"/>
        <v>0</v>
      </c>
      <c r="AT251" s="39">
        <f t="shared" ca="1" si="127"/>
        <v>0</v>
      </c>
      <c r="AU251" s="40">
        <f t="shared" ca="1" si="119"/>
        <v>0</v>
      </c>
      <c r="AV251" s="40"/>
      <c r="AW251" s="51">
        <f t="shared" ca="1" si="120"/>
        <v>0</v>
      </c>
      <c r="AY251" s="67"/>
    </row>
    <row r="252" spans="1:51" ht="12" customHeight="1">
      <c r="A252" s="88">
        <f t="shared" si="121"/>
        <v>44317</v>
      </c>
      <c r="B252" s="139">
        <f>Inputs!C247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Inputs!G247</f>
        <v>5.673</v>
      </c>
      <c r="I252" s="140">
        <f>Inputs!D247</f>
        <v>0</v>
      </c>
      <c r="J252" s="83">
        <f ca="1">VLOOKUP($A252,[1]!Table,MATCH(J$4,[1]!Curves,0))</f>
        <v>0</v>
      </c>
      <c r="K252" s="142">
        <f ca="1">Inputs!H247</f>
        <v>0</v>
      </c>
      <c r="L252" s="141">
        <f>Inputs!E247</f>
        <v>0</v>
      </c>
      <c r="M252" s="83">
        <f ca="1">VLOOKUP($A252,[1]!Table,MATCH(M$4,[1]!Curves,0))</f>
        <v>0</v>
      </c>
      <c r="N252" s="142">
        <f ca="1">Inputs!I247</f>
        <v>0</v>
      </c>
      <c r="O252" s="141">
        <f>Inputs!F247</f>
        <v>0</v>
      </c>
      <c r="P252" s="7"/>
      <c r="Q252" s="69">
        <f t="shared" ca="1" si="128"/>
        <v>5.673</v>
      </c>
      <c r="R252" s="69">
        <f t="shared" ca="1" si="129"/>
        <v>5.673</v>
      </c>
      <c r="S252" s="69">
        <f t="shared" si="102"/>
        <v>0</v>
      </c>
      <c r="T252" s="7"/>
      <c r="U252" s="5">
        <f t="shared" si="103"/>
        <v>31</v>
      </c>
      <c r="V252" s="44">
        <f t="shared" si="104"/>
        <v>44317</v>
      </c>
      <c r="W252" s="5">
        <f t="shared" ca="1" si="105"/>
        <v>7387</v>
      </c>
      <c r="X252" s="54">
        <f ca="1">VLOOKUP($A252,[1]!Table,MATCH(X$4,[1]!Curves,0))</f>
        <v>6.4342648529449001E-2</v>
      </c>
      <c r="Y252" s="46">
        <f t="shared" ca="1" si="106"/>
        <v>0.27781377060469092</v>
      </c>
      <c r="Z252" s="5">
        <f t="shared" si="107"/>
        <v>0</v>
      </c>
      <c r="AA252" s="5">
        <f t="shared" si="108"/>
        <v>0</v>
      </c>
      <c r="AC252" s="39">
        <f t="shared" ca="1" si="109"/>
        <v>0</v>
      </c>
      <c r="AD252" s="39">
        <f t="shared" ca="1" si="110"/>
        <v>0</v>
      </c>
      <c r="AE252" s="39">
        <f t="shared" ca="1" si="111"/>
        <v>0</v>
      </c>
      <c r="AF252" s="39">
        <f t="shared" ca="1" si="112"/>
        <v>0</v>
      </c>
      <c r="AG252" s="39">
        <f t="shared" ca="1" si="113"/>
        <v>0</v>
      </c>
      <c r="AH252" s="39">
        <f t="shared" ca="1" si="114"/>
        <v>0</v>
      </c>
      <c r="AI252" s="39">
        <f t="shared" ca="1" si="115"/>
        <v>0</v>
      </c>
      <c r="AJ252" s="39">
        <f t="shared" ca="1" si="116"/>
        <v>0</v>
      </c>
      <c r="AK252" s="39">
        <f t="shared" ca="1" si="117"/>
        <v>0</v>
      </c>
      <c r="AL252" s="43"/>
      <c r="AM252" s="39">
        <f t="shared" ca="1" si="122"/>
        <v>0</v>
      </c>
      <c r="AN252" s="39">
        <f t="shared" ca="1" si="123"/>
        <v>0</v>
      </c>
      <c r="AO252" s="39">
        <f t="shared" ca="1" si="124"/>
        <v>0</v>
      </c>
      <c r="AP252" s="40">
        <f t="shared" ca="1" si="118"/>
        <v>0</v>
      </c>
      <c r="AR252" s="39">
        <f t="shared" ca="1" si="125"/>
        <v>0</v>
      </c>
      <c r="AS252" s="39">
        <f t="shared" ca="1" si="126"/>
        <v>0</v>
      </c>
      <c r="AT252" s="39">
        <f t="shared" ca="1" si="127"/>
        <v>0</v>
      </c>
      <c r="AU252" s="40">
        <f t="shared" ca="1" si="119"/>
        <v>0</v>
      </c>
      <c r="AV252" s="40"/>
      <c r="AW252" s="51">
        <f t="shared" ca="1" si="120"/>
        <v>0</v>
      </c>
      <c r="AY252" s="67"/>
    </row>
    <row r="253" spans="1:51" ht="12" customHeight="1">
      <c r="A253" s="88">
        <f t="shared" si="121"/>
        <v>44348</v>
      </c>
      <c r="B253" s="139">
        <f>Inputs!C248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Inputs!G248</f>
        <v>5.6930000000000005</v>
      </c>
      <c r="I253" s="140">
        <f>Inputs!D248</f>
        <v>0</v>
      </c>
      <c r="J253" s="83">
        <f ca="1">VLOOKUP($A253,[1]!Table,MATCH(J$4,[1]!Curves,0))</f>
        <v>0</v>
      </c>
      <c r="K253" s="142">
        <f ca="1">Inputs!H248</f>
        <v>0</v>
      </c>
      <c r="L253" s="141">
        <f>Inputs!E248</f>
        <v>0</v>
      </c>
      <c r="M253" s="83">
        <f ca="1">VLOOKUP($A253,[1]!Table,MATCH(M$4,[1]!Curves,0))</f>
        <v>0</v>
      </c>
      <c r="N253" s="142">
        <f ca="1">Inputs!I248</f>
        <v>0</v>
      </c>
      <c r="O253" s="141">
        <f>Inputs!F248</f>
        <v>0</v>
      </c>
      <c r="P253" s="7"/>
      <c r="Q253" s="69">
        <f t="shared" ca="1" si="128"/>
        <v>5.6930000000000005</v>
      </c>
      <c r="R253" s="69">
        <f t="shared" ca="1" si="129"/>
        <v>5.6930000000000005</v>
      </c>
      <c r="S253" s="69">
        <f t="shared" si="102"/>
        <v>0</v>
      </c>
      <c r="T253" s="7"/>
      <c r="U253" s="5">
        <f t="shared" si="103"/>
        <v>30</v>
      </c>
      <c r="V253" s="44">
        <f t="shared" si="104"/>
        <v>44348</v>
      </c>
      <c r="W253" s="5">
        <f t="shared" ca="1" si="105"/>
        <v>7418</v>
      </c>
      <c r="X253" s="54">
        <f ca="1">VLOOKUP($A253,[1]!Table,MATCH(X$4,[1]!Curves,0))</f>
        <v>6.4341394726695006E-2</v>
      </c>
      <c r="Y253" s="46">
        <f t="shared" ca="1" si="106"/>
        <v>0.27633135179749557</v>
      </c>
      <c r="Z253" s="5">
        <f t="shared" si="107"/>
        <v>0</v>
      </c>
      <c r="AA253" s="5">
        <f t="shared" si="108"/>
        <v>0</v>
      </c>
      <c r="AC253" s="39">
        <f t="shared" ca="1" si="109"/>
        <v>0</v>
      </c>
      <c r="AD253" s="39">
        <f t="shared" ca="1" si="110"/>
        <v>0</v>
      </c>
      <c r="AE253" s="39">
        <f t="shared" ca="1" si="111"/>
        <v>0</v>
      </c>
      <c r="AF253" s="39">
        <f t="shared" ca="1" si="112"/>
        <v>0</v>
      </c>
      <c r="AG253" s="39">
        <f t="shared" ca="1" si="113"/>
        <v>0</v>
      </c>
      <c r="AH253" s="39">
        <f t="shared" ca="1" si="114"/>
        <v>0</v>
      </c>
      <c r="AI253" s="39">
        <f t="shared" ca="1" si="115"/>
        <v>0</v>
      </c>
      <c r="AJ253" s="39">
        <f t="shared" ca="1" si="116"/>
        <v>0</v>
      </c>
      <c r="AK253" s="39">
        <f t="shared" ca="1" si="117"/>
        <v>0</v>
      </c>
      <c r="AL253" s="43"/>
      <c r="AM253" s="39">
        <f t="shared" ca="1" si="122"/>
        <v>0</v>
      </c>
      <c r="AN253" s="39">
        <f t="shared" ca="1" si="123"/>
        <v>0</v>
      </c>
      <c r="AO253" s="39">
        <f t="shared" ca="1" si="124"/>
        <v>0</v>
      </c>
      <c r="AP253" s="40">
        <f t="shared" ca="1" si="118"/>
        <v>0</v>
      </c>
      <c r="AR253" s="39">
        <f t="shared" ca="1" si="125"/>
        <v>0</v>
      </c>
      <c r="AS253" s="39">
        <f t="shared" ca="1" si="126"/>
        <v>0</v>
      </c>
      <c r="AT253" s="39">
        <f t="shared" ca="1" si="127"/>
        <v>0</v>
      </c>
      <c r="AU253" s="40">
        <f t="shared" ca="1" si="119"/>
        <v>0</v>
      </c>
      <c r="AV253" s="40"/>
      <c r="AW253" s="51">
        <f t="shared" ca="1" si="120"/>
        <v>0</v>
      </c>
      <c r="AY253" s="67"/>
    </row>
    <row r="254" spans="1:51" ht="12" customHeight="1">
      <c r="A254" s="88">
        <f t="shared" si="121"/>
        <v>44378</v>
      </c>
      <c r="B254" s="139">
        <f>Inputs!C249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Inputs!G249</f>
        <v>5.7140000000000004</v>
      </c>
      <c r="I254" s="140">
        <f>Inputs!D249</f>
        <v>0</v>
      </c>
      <c r="J254" s="83">
        <f ca="1">VLOOKUP($A254,[1]!Table,MATCH(J$4,[1]!Curves,0))</f>
        <v>0</v>
      </c>
      <c r="K254" s="142">
        <f ca="1">Inputs!H249</f>
        <v>0</v>
      </c>
      <c r="L254" s="141">
        <f>Inputs!E249</f>
        <v>0</v>
      </c>
      <c r="M254" s="83">
        <f ca="1">VLOOKUP($A254,[1]!Table,MATCH(M$4,[1]!Curves,0))</f>
        <v>0</v>
      </c>
      <c r="N254" s="142">
        <f ca="1">Inputs!I249</f>
        <v>0</v>
      </c>
      <c r="O254" s="141">
        <f>Inputs!F249</f>
        <v>0</v>
      </c>
      <c r="P254" s="7"/>
      <c r="Q254" s="69">
        <f t="shared" ca="1" si="128"/>
        <v>5.7140000000000004</v>
      </c>
      <c r="R254" s="69">
        <f t="shared" ca="1" si="129"/>
        <v>5.7140000000000004</v>
      </c>
      <c r="S254" s="69">
        <f t="shared" si="102"/>
        <v>0</v>
      </c>
      <c r="T254" s="7"/>
      <c r="U254" s="5">
        <f t="shared" si="103"/>
        <v>31</v>
      </c>
      <c r="V254" s="44">
        <f t="shared" si="104"/>
        <v>44378</v>
      </c>
      <c r="W254" s="5">
        <f t="shared" ca="1" si="105"/>
        <v>7448</v>
      </c>
      <c r="X254" s="54">
        <f ca="1">VLOOKUP($A254,[1]!Table,MATCH(X$4,[1]!Curves,0))</f>
        <v>6.4340181369193006E-2</v>
      </c>
      <c r="Y254" s="46">
        <f t="shared" ca="1" si="106"/>
        <v>0.27490433893359728</v>
      </c>
      <c r="Z254" s="5">
        <f t="shared" si="107"/>
        <v>0</v>
      </c>
      <c r="AA254" s="5">
        <f t="shared" si="108"/>
        <v>0</v>
      </c>
      <c r="AC254" s="39">
        <f t="shared" ca="1" si="109"/>
        <v>0</v>
      </c>
      <c r="AD254" s="39">
        <f t="shared" ca="1" si="110"/>
        <v>0</v>
      </c>
      <c r="AE254" s="39">
        <f t="shared" ca="1" si="111"/>
        <v>0</v>
      </c>
      <c r="AF254" s="39">
        <f t="shared" ca="1" si="112"/>
        <v>0</v>
      </c>
      <c r="AG254" s="39">
        <f t="shared" ca="1" si="113"/>
        <v>0</v>
      </c>
      <c r="AH254" s="39">
        <f t="shared" ca="1" si="114"/>
        <v>0</v>
      </c>
      <c r="AI254" s="39">
        <f t="shared" ca="1" si="115"/>
        <v>0</v>
      </c>
      <c r="AJ254" s="39">
        <f t="shared" ca="1" si="116"/>
        <v>0</v>
      </c>
      <c r="AK254" s="39">
        <f t="shared" ca="1" si="117"/>
        <v>0</v>
      </c>
      <c r="AL254" s="43"/>
      <c r="AM254" s="39">
        <f t="shared" ca="1" si="122"/>
        <v>0</v>
      </c>
      <c r="AN254" s="39">
        <f t="shared" ca="1" si="123"/>
        <v>0</v>
      </c>
      <c r="AO254" s="39">
        <f t="shared" ca="1" si="124"/>
        <v>0</v>
      </c>
      <c r="AP254" s="40">
        <f t="shared" ca="1" si="118"/>
        <v>0</v>
      </c>
      <c r="AR254" s="39">
        <f t="shared" ca="1" si="125"/>
        <v>0</v>
      </c>
      <c r="AS254" s="39">
        <f t="shared" ca="1" si="126"/>
        <v>0</v>
      </c>
      <c r="AT254" s="39">
        <f t="shared" ca="1" si="127"/>
        <v>0</v>
      </c>
      <c r="AU254" s="40">
        <f t="shared" ca="1" si="119"/>
        <v>0</v>
      </c>
      <c r="AV254" s="40"/>
      <c r="AW254" s="51">
        <f t="shared" ca="1" si="120"/>
        <v>0</v>
      </c>
      <c r="AY254" s="67"/>
    </row>
    <row r="255" spans="1:51" ht="12" customHeight="1">
      <c r="A255" s="88">
        <f t="shared" si="121"/>
        <v>44409</v>
      </c>
      <c r="B255" s="139">
        <f>Inputs!C250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Inputs!G250</f>
        <v>5.7380000000000004</v>
      </c>
      <c r="I255" s="140">
        <f>Inputs!D250</f>
        <v>0</v>
      </c>
      <c r="J255" s="83">
        <f ca="1">VLOOKUP($A255,[1]!Table,MATCH(J$4,[1]!Curves,0))</f>
        <v>0</v>
      </c>
      <c r="K255" s="142">
        <f ca="1">Inputs!H250</f>
        <v>0</v>
      </c>
      <c r="L255" s="141">
        <f>Inputs!E250</f>
        <v>0</v>
      </c>
      <c r="M255" s="83">
        <f ca="1">VLOOKUP($A255,[1]!Table,MATCH(M$4,[1]!Curves,0))</f>
        <v>0</v>
      </c>
      <c r="N255" s="142">
        <f ca="1">Inputs!I250</f>
        <v>0</v>
      </c>
      <c r="O255" s="141">
        <f>Inputs!F250</f>
        <v>0</v>
      </c>
      <c r="P255" s="7"/>
      <c r="Q255" s="69">
        <f t="shared" ca="1" si="128"/>
        <v>5.7380000000000004</v>
      </c>
      <c r="R255" s="69">
        <f t="shared" ca="1" si="129"/>
        <v>5.7380000000000004</v>
      </c>
      <c r="S255" s="69">
        <f t="shared" si="102"/>
        <v>0</v>
      </c>
      <c r="T255" s="7"/>
      <c r="U255" s="5">
        <f t="shared" si="103"/>
        <v>31</v>
      </c>
      <c r="V255" s="44">
        <f t="shared" si="104"/>
        <v>44409</v>
      </c>
      <c r="W255" s="5">
        <f t="shared" ca="1" si="105"/>
        <v>7479</v>
      </c>
      <c r="X255" s="54">
        <f ca="1">VLOOKUP($A255,[1]!Table,MATCH(X$4,[1]!Curves,0))</f>
        <v>6.4338927566439996E-2</v>
      </c>
      <c r="Y255" s="46">
        <f t="shared" ca="1" si="106"/>
        <v>0.27343755585371438</v>
      </c>
      <c r="Z255" s="5">
        <f t="shared" si="107"/>
        <v>0</v>
      </c>
      <c r="AA255" s="5">
        <f t="shared" si="108"/>
        <v>0</v>
      </c>
      <c r="AC255" s="39">
        <f t="shared" ca="1" si="109"/>
        <v>0</v>
      </c>
      <c r="AD255" s="39">
        <f t="shared" ca="1" si="110"/>
        <v>0</v>
      </c>
      <c r="AE255" s="39">
        <f t="shared" ca="1" si="111"/>
        <v>0</v>
      </c>
      <c r="AF255" s="39">
        <f t="shared" ca="1" si="112"/>
        <v>0</v>
      </c>
      <c r="AG255" s="39">
        <f t="shared" ca="1" si="113"/>
        <v>0</v>
      </c>
      <c r="AH255" s="39">
        <f t="shared" ca="1" si="114"/>
        <v>0</v>
      </c>
      <c r="AI255" s="39">
        <f t="shared" ca="1" si="115"/>
        <v>0</v>
      </c>
      <c r="AJ255" s="39">
        <f t="shared" ca="1" si="116"/>
        <v>0</v>
      </c>
      <c r="AK255" s="39">
        <f t="shared" ca="1" si="117"/>
        <v>0</v>
      </c>
      <c r="AL255" s="43"/>
      <c r="AM255" s="39">
        <f t="shared" ca="1" si="122"/>
        <v>0</v>
      </c>
      <c r="AN255" s="39">
        <f t="shared" ca="1" si="123"/>
        <v>0</v>
      </c>
      <c r="AO255" s="39">
        <f t="shared" ca="1" si="124"/>
        <v>0</v>
      </c>
      <c r="AP255" s="40">
        <f t="shared" ca="1" si="118"/>
        <v>0</v>
      </c>
      <c r="AR255" s="39">
        <f t="shared" ca="1" si="125"/>
        <v>0</v>
      </c>
      <c r="AS255" s="39">
        <f t="shared" ca="1" si="126"/>
        <v>0</v>
      </c>
      <c r="AT255" s="39">
        <f t="shared" ca="1" si="127"/>
        <v>0</v>
      </c>
      <c r="AU255" s="40">
        <f t="shared" ca="1" si="119"/>
        <v>0</v>
      </c>
      <c r="AV255" s="40"/>
      <c r="AW255" s="51">
        <f t="shared" ca="1" si="120"/>
        <v>0</v>
      </c>
      <c r="AY255" s="67"/>
    </row>
    <row r="256" spans="1:51" ht="12" customHeight="1">
      <c r="A256" s="88">
        <f t="shared" si="121"/>
        <v>44440</v>
      </c>
      <c r="B256" s="139">
        <f>Inputs!C251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Inputs!G251</f>
        <v>5.7480000000000002</v>
      </c>
      <c r="I256" s="140">
        <f>Inputs!D251</f>
        <v>0</v>
      </c>
      <c r="J256" s="83">
        <f ca="1">VLOOKUP($A256,[1]!Table,MATCH(J$4,[1]!Curves,0))</f>
        <v>0</v>
      </c>
      <c r="K256" s="142">
        <f ca="1">Inputs!H251</f>
        <v>0</v>
      </c>
      <c r="L256" s="141">
        <f>Inputs!E251</f>
        <v>0</v>
      </c>
      <c r="M256" s="83">
        <f ca="1">VLOOKUP($A256,[1]!Table,MATCH(M$4,[1]!Curves,0))</f>
        <v>0</v>
      </c>
      <c r="N256" s="142">
        <f ca="1">Inputs!I251</f>
        <v>0</v>
      </c>
      <c r="O256" s="141">
        <f>Inputs!F251</f>
        <v>0</v>
      </c>
      <c r="P256" s="7"/>
      <c r="Q256" s="69">
        <f t="shared" ca="1" si="128"/>
        <v>5.7480000000000002</v>
      </c>
      <c r="R256" s="69">
        <f t="shared" ca="1" si="129"/>
        <v>5.7480000000000002</v>
      </c>
      <c r="S256" s="69">
        <f t="shared" si="102"/>
        <v>0</v>
      </c>
      <c r="T256" s="7"/>
      <c r="U256" s="5">
        <f t="shared" si="103"/>
        <v>30</v>
      </c>
      <c r="V256" s="44">
        <f t="shared" si="104"/>
        <v>44440</v>
      </c>
      <c r="W256" s="5">
        <f t="shared" ca="1" si="105"/>
        <v>7510</v>
      </c>
      <c r="X256" s="54">
        <f ca="1">VLOOKUP($A256,[1]!Table,MATCH(X$4,[1]!Curves,0))</f>
        <v>6.4337673763688E-2</v>
      </c>
      <c r="Y256" s="46">
        <f t="shared" ca="1" si="106"/>
        <v>0.27197865504518326</v>
      </c>
      <c r="Z256" s="5">
        <f t="shared" si="107"/>
        <v>0</v>
      </c>
      <c r="AA256" s="5">
        <f t="shared" si="108"/>
        <v>0</v>
      </c>
      <c r="AC256" s="39">
        <f t="shared" ca="1" si="109"/>
        <v>0</v>
      </c>
      <c r="AD256" s="39">
        <f t="shared" ca="1" si="110"/>
        <v>0</v>
      </c>
      <c r="AE256" s="39">
        <f t="shared" ca="1" si="111"/>
        <v>0</v>
      </c>
      <c r="AF256" s="39">
        <f t="shared" ca="1" si="112"/>
        <v>0</v>
      </c>
      <c r="AG256" s="39">
        <f t="shared" ca="1" si="113"/>
        <v>0</v>
      </c>
      <c r="AH256" s="39">
        <f t="shared" ca="1" si="114"/>
        <v>0</v>
      </c>
      <c r="AI256" s="39">
        <f t="shared" ca="1" si="115"/>
        <v>0</v>
      </c>
      <c r="AJ256" s="39">
        <f t="shared" ca="1" si="116"/>
        <v>0</v>
      </c>
      <c r="AK256" s="39">
        <f t="shared" ca="1" si="117"/>
        <v>0</v>
      </c>
      <c r="AL256" s="43"/>
      <c r="AM256" s="39">
        <f t="shared" ca="1" si="122"/>
        <v>0</v>
      </c>
      <c r="AN256" s="39">
        <f t="shared" ca="1" si="123"/>
        <v>0</v>
      </c>
      <c r="AO256" s="39">
        <f t="shared" ca="1" si="124"/>
        <v>0</v>
      </c>
      <c r="AP256" s="40">
        <f t="shared" ca="1" si="118"/>
        <v>0</v>
      </c>
      <c r="AR256" s="39">
        <f t="shared" ca="1" si="125"/>
        <v>0</v>
      </c>
      <c r="AS256" s="39">
        <f t="shared" ca="1" si="126"/>
        <v>0</v>
      </c>
      <c r="AT256" s="39">
        <f t="shared" ca="1" si="127"/>
        <v>0</v>
      </c>
      <c r="AU256" s="40">
        <f t="shared" ca="1" si="119"/>
        <v>0</v>
      </c>
      <c r="AV256" s="40"/>
      <c r="AW256" s="51">
        <f t="shared" ca="1" si="120"/>
        <v>0</v>
      </c>
      <c r="AY256" s="67"/>
    </row>
    <row r="257" spans="1:51" ht="12" customHeight="1">
      <c r="A257" s="88">
        <f t="shared" si="121"/>
        <v>44470</v>
      </c>
      <c r="B257" s="139">
        <f>Inputs!C252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Inputs!G252</f>
        <v>5.7780000000000005</v>
      </c>
      <c r="I257" s="140">
        <f>Inputs!D252</f>
        <v>0</v>
      </c>
      <c r="J257" s="83">
        <f ca="1">VLOOKUP($A257,[1]!Table,MATCH(J$4,[1]!Curves,0))</f>
        <v>0</v>
      </c>
      <c r="K257" s="142">
        <f ca="1">Inputs!H252</f>
        <v>0</v>
      </c>
      <c r="L257" s="141">
        <f>Inputs!E252</f>
        <v>0</v>
      </c>
      <c r="M257" s="83">
        <f ca="1">VLOOKUP($A257,[1]!Table,MATCH(M$4,[1]!Curves,0))</f>
        <v>0</v>
      </c>
      <c r="N257" s="142">
        <f ca="1">Inputs!I252</f>
        <v>0</v>
      </c>
      <c r="O257" s="141">
        <f>Inputs!F252</f>
        <v>0</v>
      </c>
      <c r="P257" s="7"/>
      <c r="Q257" s="69">
        <f t="shared" ca="1" si="128"/>
        <v>5.7780000000000005</v>
      </c>
      <c r="R257" s="69">
        <f t="shared" ca="1" si="129"/>
        <v>5.7780000000000005</v>
      </c>
      <c r="S257" s="69">
        <f t="shared" si="102"/>
        <v>0</v>
      </c>
      <c r="T257" s="7"/>
      <c r="U257" s="5">
        <f t="shared" si="103"/>
        <v>31</v>
      </c>
      <c r="V257" s="44">
        <f t="shared" si="104"/>
        <v>44470</v>
      </c>
      <c r="W257" s="5">
        <f t="shared" ca="1" si="105"/>
        <v>7540</v>
      </c>
      <c r="X257" s="54">
        <f ca="1">VLOOKUP($A257,[1]!Table,MATCH(X$4,[1]!Curves,0))</f>
        <v>6.4336460406186999E-2</v>
      </c>
      <c r="Y257" s="46">
        <f t="shared" ca="1" si="106"/>
        <v>0.27057428034680753</v>
      </c>
      <c r="Z257" s="5">
        <f t="shared" si="107"/>
        <v>0</v>
      </c>
      <c r="AA257" s="5">
        <f t="shared" si="108"/>
        <v>0</v>
      </c>
      <c r="AC257" s="39">
        <f t="shared" ca="1" si="109"/>
        <v>0</v>
      </c>
      <c r="AD257" s="39">
        <f t="shared" ca="1" si="110"/>
        <v>0</v>
      </c>
      <c r="AE257" s="39">
        <f t="shared" ca="1" si="111"/>
        <v>0</v>
      </c>
      <c r="AF257" s="39">
        <f t="shared" ca="1" si="112"/>
        <v>0</v>
      </c>
      <c r="AG257" s="39">
        <f t="shared" ca="1" si="113"/>
        <v>0</v>
      </c>
      <c r="AH257" s="39">
        <f t="shared" ca="1" si="114"/>
        <v>0</v>
      </c>
      <c r="AI257" s="39">
        <f t="shared" ca="1" si="115"/>
        <v>0</v>
      </c>
      <c r="AJ257" s="39">
        <f t="shared" ca="1" si="116"/>
        <v>0</v>
      </c>
      <c r="AK257" s="39">
        <f t="shared" ca="1" si="117"/>
        <v>0</v>
      </c>
      <c r="AL257" s="43"/>
      <c r="AM257" s="39">
        <f t="shared" ca="1" si="122"/>
        <v>0</v>
      </c>
      <c r="AN257" s="39">
        <f t="shared" ca="1" si="123"/>
        <v>0</v>
      </c>
      <c r="AO257" s="39">
        <f t="shared" ca="1" si="124"/>
        <v>0</v>
      </c>
      <c r="AP257" s="40">
        <f t="shared" ca="1" si="118"/>
        <v>0</v>
      </c>
      <c r="AR257" s="39">
        <f t="shared" ca="1" si="125"/>
        <v>0</v>
      </c>
      <c r="AS257" s="39">
        <f t="shared" ca="1" si="126"/>
        <v>0</v>
      </c>
      <c r="AT257" s="39">
        <f t="shared" ca="1" si="127"/>
        <v>0</v>
      </c>
      <c r="AU257" s="40">
        <f t="shared" ca="1" si="119"/>
        <v>0</v>
      </c>
      <c r="AV257" s="40"/>
      <c r="AW257" s="51">
        <f t="shared" ca="1" si="120"/>
        <v>0</v>
      </c>
      <c r="AY257" s="67"/>
    </row>
    <row r="258" spans="1:51" ht="12" customHeight="1">
      <c r="A258" s="88">
        <f t="shared" si="121"/>
        <v>44501</v>
      </c>
      <c r="B258" s="139">
        <f>Inputs!C253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Inputs!G253</f>
        <v>5.9180000000000001</v>
      </c>
      <c r="I258" s="140">
        <f>Inputs!D253</f>
        <v>0</v>
      </c>
      <c r="J258" s="83">
        <f ca="1">VLOOKUP($A258,[1]!Table,MATCH(J$4,[1]!Curves,0))</f>
        <v>0</v>
      </c>
      <c r="K258" s="142">
        <f ca="1">Inputs!H253</f>
        <v>0</v>
      </c>
      <c r="L258" s="141">
        <f>Inputs!E253</f>
        <v>0</v>
      </c>
      <c r="M258" s="83">
        <f ca="1">VLOOKUP($A258,[1]!Table,MATCH(M$4,[1]!Curves,0))</f>
        <v>0</v>
      </c>
      <c r="N258" s="142">
        <f ca="1">Inputs!I253</f>
        <v>0</v>
      </c>
      <c r="O258" s="141">
        <f>Inputs!F253</f>
        <v>0</v>
      </c>
      <c r="P258" s="7"/>
      <c r="Q258" s="69">
        <f t="shared" ca="1" si="128"/>
        <v>5.9180000000000001</v>
      </c>
      <c r="R258" s="69">
        <f t="shared" ca="1" si="129"/>
        <v>5.9180000000000001</v>
      </c>
      <c r="S258" s="69">
        <f t="shared" si="102"/>
        <v>0</v>
      </c>
      <c r="T258" s="7"/>
      <c r="U258" s="5">
        <f t="shared" si="103"/>
        <v>30</v>
      </c>
      <c r="V258" s="44">
        <f t="shared" si="104"/>
        <v>44501</v>
      </c>
      <c r="W258" s="5">
        <f t="shared" ca="1" si="105"/>
        <v>7571</v>
      </c>
      <c r="X258" s="54">
        <f ca="1">VLOOKUP($A258,[1]!Table,MATCH(X$4,[1]!Curves,0))</f>
        <v>6.4335206603437001E-2</v>
      </c>
      <c r="Y258" s="46">
        <f t="shared" ca="1" si="106"/>
        <v>0.26913076548535486</v>
      </c>
      <c r="Z258" s="5">
        <f t="shared" si="107"/>
        <v>0</v>
      </c>
      <c r="AA258" s="5">
        <f t="shared" si="108"/>
        <v>0</v>
      </c>
      <c r="AC258" s="39">
        <f t="shared" ca="1" si="109"/>
        <v>0</v>
      </c>
      <c r="AD258" s="39">
        <f t="shared" ca="1" si="110"/>
        <v>0</v>
      </c>
      <c r="AE258" s="39">
        <f t="shared" ca="1" si="111"/>
        <v>0</v>
      </c>
      <c r="AF258" s="39">
        <f t="shared" ca="1" si="112"/>
        <v>0</v>
      </c>
      <c r="AG258" s="39">
        <f t="shared" ca="1" si="113"/>
        <v>0</v>
      </c>
      <c r="AH258" s="39">
        <f t="shared" ca="1" si="114"/>
        <v>0</v>
      </c>
      <c r="AI258" s="39">
        <f t="shared" ca="1" si="115"/>
        <v>0</v>
      </c>
      <c r="AJ258" s="39">
        <f t="shared" ca="1" si="116"/>
        <v>0</v>
      </c>
      <c r="AK258" s="39">
        <f t="shared" ca="1" si="117"/>
        <v>0</v>
      </c>
      <c r="AL258" s="43"/>
      <c r="AM258" s="39">
        <f t="shared" ca="1" si="122"/>
        <v>0</v>
      </c>
      <c r="AN258" s="39">
        <f t="shared" ca="1" si="123"/>
        <v>0</v>
      </c>
      <c r="AO258" s="39">
        <f t="shared" ca="1" si="124"/>
        <v>0</v>
      </c>
      <c r="AP258" s="40">
        <f t="shared" ca="1" si="118"/>
        <v>0</v>
      </c>
      <c r="AR258" s="39">
        <f t="shared" ca="1" si="125"/>
        <v>0</v>
      </c>
      <c r="AS258" s="39">
        <f t="shared" ca="1" si="126"/>
        <v>0</v>
      </c>
      <c r="AT258" s="39">
        <f t="shared" ca="1" si="127"/>
        <v>0</v>
      </c>
      <c r="AU258" s="40">
        <f t="shared" ca="1" si="119"/>
        <v>0</v>
      </c>
      <c r="AV258" s="40"/>
      <c r="AW258" s="51">
        <f t="shared" ca="1" si="120"/>
        <v>0</v>
      </c>
      <c r="AY258" s="67"/>
    </row>
    <row r="259" spans="1:51" ht="12" customHeight="1">
      <c r="A259" s="88">
        <f t="shared" si="121"/>
        <v>44531</v>
      </c>
      <c r="B259" s="139">
        <f>Inputs!C254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Inputs!G254</f>
        <v>6.0580000000000007</v>
      </c>
      <c r="I259" s="140">
        <f>Inputs!D254</f>
        <v>0</v>
      </c>
      <c r="J259" s="83">
        <f ca="1">VLOOKUP($A259,[1]!Table,MATCH(J$4,[1]!Curves,0))</f>
        <v>0</v>
      </c>
      <c r="K259" s="142">
        <f ca="1">Inputs!H254</f>
        <v>0</v>
      </c>
      <c r="L259" s="141">
        <f>Inputs!E254</f>
        <v>0</v>
      </c>
      <c r="M259" s="83">
        <f ca="1">VLOOKUP($A259,[1]!Table,MATCH(M$4,[1]!Curves,0))</f>
        <v>0</v>
      </c>
      <c r="N259" s="142">
        <f ca="1">Inputs!I254</f>
        <v>0</v>
      </c>
      <c r="O259" s="141">
        <f>Inputs!F254</f>
        <v>0</v>
      </c>
      <c r="P259" s="7"/>
      <c r="Q259" s="69">
        <f t="shared" ca="1" si="128"/>
        <v>6.0580000000000007</v>
      </c>
      <c r="R259" s="69">
        <f t="shared" ca="1" si="129"/>
        <v>6.0580000000000007</v>
      </c>
      <c r="S259" s="69">
        <f t="shared" si="102"/>
        <v>0</v>
      </c>
      <c r="T259" s="7"/>
      <c r="U259" s="5">
        <f t="shared" si="103"/>
        <v>31</v>
      </c>
      <c r="V259" s="44">
        <f t="shared" si="104"/>
        <v>44531</v>
      </c>
      <c r="W259" s="5">
        <f t="shared" ca="1" si="105"/>
        <v>7601</v>
      </c>
      <c r="X259" s="54">
        <f ca="1">VLOOKUP($A259,[1]!Table,MATCH(X$4,[1]!Curves,0))</f>
        <v>6.4333993245936E-2</v>
      </c>
      <c r="Y259" s="46">
        <f t="shared" ca="1" si="106"/>
        <v>0.26774120113686228</v>
      </c>
      <c r="Z259" s="5">
        <f t="shared" si="107"/>
        <v>0</v>
      </c>
      <c r="AA259" s="5">
        <f t="shared" si="108"/>
        <v>0</v>
      </c>
      <c r="AC259" s="39">
        <f t="shared" ca="1" si="109"/>
        <v>0</v>
      </c>
      <c r="AD259" s="39">
        <f t="shared" ca="1" si="110"/>
        <v>0</v>
      </c>
      <c r="AE259" s="39">
        <f t="shared" ca="1" si="111"/>
        <v>0</v>
      </c>
      <c r="AF259" s="39">
        <f t="shared" ca="1" si="112"/>
        <v>0</v>
      </c>
      <c r="AG259" s="39">
        <f t="shared" ca="1" si="113"/>
        <v>0</v>
      </c>
      <c r="AH259" s="39">
        <f t="shared" ca="1" si="114"/>
        <v>0</v>
      </c>
      <c r="AI259" s="39">
        <f t="shared" ca="1" si="115"/>
        <v>0</v>
      </c>
      <c r="AJ259" s="39">
        <f t="shared" ca="1" si="116"/>
        <v>0</v>
      </c>
      <c r="AK259" s="39">
        <f t="shared" ca="1" si="117"/>
        <v>0</v>
      </c>
      <c r="AL259" s="43"/>
      <c r="AM259" s="39">
        <f t="shared" ca="1" si="122"/>
        <v>0</v>
      </c>
      <c r="AN259" s="39">
        <f t="shared" ca="1" si="123"/>
        <v>0</v>
      </c>
      <c r="AO259" s="39">
        <f t="shared" ca="1" si="124"/>
        <v>0</v>
      </c>
      <c r="AP259" s="40">
        <f t="shared" ca="1" si="118"/>
        <v>0</v>
      </c>
      <c r="AR259" s="39">
        <f t="shared" ca="1" si="125"/>
        <v>0</v>
      </c>
      <c r="AS259" s="39">
        <f t="shared" ca="1" si="126"/>
        <v>0</v>
      </c>
      <c r="AT259" s="39">
        <f t="shared" ca="1" si="127"/>
        <v>0</v>
      </c>
      <c r="AU259" s="40">
        <f t="shared" ca="1" si="119"/>
        <v>0</v>
      </c>
      <c r="AV259" s="40"/>
      <c r="AW259" s="51">
        <f t="shared" ca="1" si="120"/>
        <v>0</v>
      </c>
      <c r="AY259" s="67"/>
    </row>
    <row r="260" spans="1:51" ht="12" customHeight="1">
      <c r="A260" s="88">
        <f t="shared" si="121"/>
        <v>44562</v>
      </c>
      <c r="B260" s="139">
        <f>Inputs!C255</f>
        <v>0</v>
      </c>
      <c r="C260" s="66"/>
      <c r="D260" s="82">
        <f>B260+C260</f>
        <v>0</v>
      </c>
      <c r="E260" s="35">
        <f>IF(Z260=0,0,IF(AND(Z260=1,$H$3=1),D260*U260,IF($H$3=2,D260,"N/A")))</f>
        <v>0</v>
      </c>
      <c r="F260" s="35">
        <f ca="1">E260*Y260</f>
        <v>0</v>
      </c>
      <c r="G260" s="83">
        <f ca="1">VLOOKUP($A260,[1]!Table,MATCH(G$4,[1]!Curves,0))</f>
        <v>6.1630000000000003</v>
      </c>
      <c r="H260" s="142">
        <f ca="1">Inputs!G255</f>
        <v>6.1630000000000003</v>
      </c>
      <c r="I260" s="140">
        <f>Inputs!D255</f>
        <v>0</v>
      </c>
      <c r="J260" s="83">
        <f ca="1">VLOOKUP($A260,[1]!Table,MATCH(J$4,[1]!Curves,0))</f>
        <v>0</v>
      </c>
      <c r="K260" s="142">
        <f ca="1">Inputs!H255</f>
        <v>0</v>
      </c>
      <c r="L260" s="141">
        <f>Inputs!E255</f>
        <v>0</v>
      </c>
      <c r="M260" s="83">
        <f ca="1">VLOOKUP($A260,[1]!Table,MATCH(M$4,[1]!Curves,0))</f>
        <v>0</v>
      </c>
      <c r="N260" s="142">
        <f ca="1">Inputs!I255</f>
        <v>0</v>
      </c>
      <c r="O260" s="141">
        <f>Inputs!F255</f>
        <v>0</v>
      </c>
      <c r="P260" s="7"/>
      <c r="Q260" s="69">
        <f t="shared" ca="1" si="128"/>
        <v>6.1630000000000003</v>
      </c>
      <c r="R260" s="69">
        <f t="shared" ca="1" si="129"/>
        <v>6.1630000000000003</v>
      </c>
      <c r="S260" s="69">
        <f>O260+L260+I260</f>
        <v>0</v>
      </c>
      <c r="T260" s="7"/>
      <c r="U260" s="5">
        <f>A261-A260</f>
        <v>31</v>
      </c>
      <c r="V260" s="44">
        <f>CHOOSE(F$3,A261+24,A260)</f>
        <v>44562</v>
      </c>
      <c r="W260" s="5">
        <f ca="1">V260-C$3</f>
        <v>7632</v>
      </c>
      <c r="X260" s="54">
        <f ca="1">VLOOKUP($A260,[1]!Table,MATCH(X$4,[1]!Curves,0))</f>
        <v>6.4332739443187001E-2</v>
      </c>
      <c r="Y260" s="46">
        <f ca="1">1/(1+CHOOSE(F$3,(X261+($K$3/10000))/2,(X260+($K$3/10000))/2))^(2*W260/365.25)</f>
        <v>0.26631290882628655</v>
      </c>
      <c r="Z260" s="5">
        <f>IF(AND(mthbeg&lt;=A260,mthend&gt;=A260),1,0)</f>
        <v>0</v>
      </c>
      <c r="AA260" s="5">
        <f>U260*Z260</f>
        <v>0</v>
      </c>
      <c r="AC260" s="39">
        <f ca="1">F260*G260</f>
        <v>0</v>
      </c>
      <c r="AD260" s="39">
        <f t="shared" ref="AD260:AJ263" ca="1" si="130">$F260*H260</f>
        <v>0</v>
      </c>
      <c r="AE260" s="39">
        <f t="shared" ca="1" si="130"/>
        <v>0</v>
      </c>
      <c r="AF260" s="39">
        <f t="shared" ca="1" si="130"/>
        <v>0</v>
      </c>
      <c r="AG260" s="39">
        <f t="shared" ca="1" si="130"/>
        <v>0</v>
      </c>
      <c r="AH260" s="39">
        <f t="shared" ca="1" si="130"/>
        <v>0</v>
      </c>
      <c r="AI260" s="39">
        <f t="shared" ca="1" si="130"/>
        <v>0</v>
      </c>
      <c r="AJ260" s="39">
        <f t="shared" ca="1" si="130"/>
        <v>0</v>
      </c>
      <c r="AK260" s="39">
        <f ca="1">F260*O260</f>
        <v>0</v>
      </c>
      <c r="AL260" s="43"/>
      <c r="AM260" s="39">
        <f t="shared" ca="1" si="122"/>
        <v>0</v>
      </c>
      <c r="AN260" s="39">
        <f t="shared" ca="1" si="123"/>
        <v>0</v>
      </c>
      <c r="AO260" s="39">
        <f t="shared" ca="1" si="124"/>
        <v>0</v>
      </c>
      <c r="AP260" s="40">
        <f ca="1">SUM(AM260:AO260)</f>
        <v>0</v>
      </c>
      <c r="AR260" s="39">
        <f t="shared" ca="1" si="125"/>
        <v>0</v>
      </c>
      <c r="AS260" s="39">
        <f t="shared" ca="1" si="126"/>
        <v>0</v>
      </c>
      <c r="AT260" s="39">
        <f t="shared" ca="1" si="127"/>
        <v>0</v>
      </c>
      <c r="AU260" s="40">
        <f ca="1">AR260+AS260+AT260</f>
        <v>0</v>
      </c>
      <c r="AV260" s="40"/>
      <c r="AW260" s="51">
        <f ca="1">AU260+AP260</f>
        <v>0</v>
      </c>
      <c r="AY260" s="67"/>
    </row>
    <row r="261" spans="1:51" ht="12" customHeight="1">
      <c r="A261" s="88">
        <f t="shared" si="121"/>
        <v>44593</v>
      </c>
      <c r="B261" s="139">
        <f>Inputs!C256</f>
        <v>0</v>
      </c>
      <c r="C261" s="66"/>
      <c r="D261" s="82">
        <f>B261+C261</f>
        <v>0</v>
      </c>
      <c r="E261" s="35">
        <f>IF(Z261=0,0,IF(AND(Z261=1,$H$3=1),D261*U261,IF($H$3=2,D261,"N/A")))</f>
        <v>0</v>
      </c>
      <c r="F261" s="35">
        <f ca="1">E261*Y261</f>
        <v>0</v>
      </c>
      <c r="G261" s="83">
        <f ca="1">VLOOKUP($A261,[1]!Table,MATCH(G$4,[1]!Curves,0))</f>
        <v>6.0430000000000001</v>
      </c>
      <c r="H261" s="142">
        <f ca="1">Inputs!G256</f>
        <v>6.0430000000000001</v>
      </c>
      <c r="I261" s="140">
        <f>Inputs!D256</f>
        <v>0</v>
      </c>
      <c r="J261" s="83">
        <f ca="1">VLOOKUP($A261,[1]!Table,MATCH(J$4,[1]!Curves,0))</f>
        <v>0</v>
      </c>
      <c r="K261" s="142">
        <f ca="1">Inputs!H256</f>
        <v>0</v>
      </c>
      <c r="L261" s="141">
        <f>Inputs!E256</f>
        <v>0</v>
      </c>
      <c r="M261" s="83">
        <f ca="1">VLOOKUP($A261,[1]!Table,MATCH(M$4,[1]!Curves,0))</f>
        <v>0</v>
      </c>
      <c r="N261" s="142">
        <f ca="1">Inputs!I256</f>
        <v>0</v>
      </c>
      <c r="O261" s="141">
        <f>Inputs!F256</f>
        <v>0</v>
      </c>
      <c r="P261" s="7"/>
      <c r="Q261" s="69">
        <f t="shared" ca="1" si="128"/>
        <v>6.0430000000000001</v>
      </c>
      <c r="R261" s="69">
        <f t="shared" ca="1" si="129"/>
        <v>6.0430000000000001</v>
      </c>
      <c r="S261" s="69">
        <f>O261+L261+I261</f>
        <v>0</v>
      </c>
      <c r="T261" s="7"/>
      <c r="U261" s="5">
        <f>A262-A261</f>
        <v>28</v>
      </c>
      <c r="V261" s="44">
        <f>CHOOSE(F$3,A262+24,A261)</f>
        <v>44593</v>
      </c>
      <c r="W261" s="5">
        <f ca="1">V261-C$3</f>
        <v>7663</v>
      </c>
      <c r="X261" s="54">
        <f ca="1">VLOOKUP($A261,[1]!Table,MATCH(X$4,[1]!Curves,0))</f>
        <v>6.4331485640438002E-2</v>
      </c>
      <c r="Y261" s="46">
        <f ca="1">1/(1+CHOOSE(F$3,(X262+($K$3/10000))/2,(X261+($K$3/10000))/2))^(2*W261/365.25)</f>
        <v>0.26489229050829854</v>
      </c>
      <c r="Z261" s="5">
        <f>IF(AND(mthbeg&lt;=A261,mthend&gt;=A261),1,0)</f>
        <v>0</v>
      </c>
      <c r="AA261" s="5">
        <f>U261*Z261</f>
        <v>0</v>
      </c>
      <c r="AC261" s="39">
        <f ca="1">F261*G261</f>
        <v>0</v>
      </c>
      <c r="AD261" s="39">
        <f t="shared" ca="1" si="130"/>
        <v>0</v>
      </c>
      <c r="AE261" s="39">
        <f t="shared" ca="1" si="130"/>
        <v>0</v>
      </c>
      <c r="AF261" s="39">
        <f t="shared" ca="1" si="130"/>
        <v>0</v>
      </c>
      <c r="AG261" s="39">
        <f t="shared" ca="1" si="130"/>
        <v>0</v>
      </c>
      <c r="AH261" s="39">
        <f t="shared" ca="1" si="130"/>
        <v>0</v>
      </c>
      <c r="AI261" s="39">
        <f t="shared" ca="1" si="130"/>
        <v>0</v>
      </c>
      <c r="AJ261" s="39">
        <f t="shared" ca="1" si="130"/>
        <v>0</v>
      </c>
      <c r="AK261" s="39">
        <f ca="1">F261*O261</f>
        <v>0</v>
      </c>
      <c r="AL261" s="43"/>
      <c r="AM261" s="39">
        <f t="shared" ca="1" si="122"/>
        <v>0</v>
      </c>
      <c r="AN261" s="39">
        <f t="shared" ca="1" si="123"/>
        <v>0</v>
      </c>
      <c r="AO261" s="39">
        <f t="shared" ca="1" si="124"/>
        <v>0</v>
      </c>
      <c r="AP261" s="40">
        <f ca="1">SUM(AM261:AO261)</f>
        <v>0</v>
      </c>
      <c r="AR261" s="39">
        <f t="shared" ca="1" si="125"/>
        <v>0</v>
      </c>
      <c r="AS261" s="39">
        <f t="shared" ca="1" si="126"/>
        <v>0</v>
      </c>
      <c r="AT261" s="39">
        <f t="shared" ca="1" si="127"/>
        <v>0</v>
      </c>
      <c r="AU261" s="40">
        <f ca="1">AR261+AS261+AT261</f>
        <v>0</v>
      </c>
      <c r="AV261" s="40"/>
      <c r="AW261" s="51">
        <f ca="1">AU261+AP261</f>
        <v>0</v>
      </c>
      <c r="AY261" s="67"/>
    </row>
    <row r="262" spans="1:51" ht="12" customHeight="1">
      <c r="A262" s="88">
        <f t="shared" si="121"/>
        <v>44621</v>
      </c>
      <c r="B262" s="139">
        <f>Inputs!C257</f>
        <v>0</v>
      </c>
      <c r="C262" s="66"/>
      <c r="D262" s="82">
        <f>B262+C262</f>
        <v>0</v>
      </c>
      <c r="E262" s="35">
        <f>IF(Z262=0,0,IF(AND(Z262=1,$H$3=1),D262*U262,IF($H$3=2,D262,"N/A")))</f>
        <v>0</v>
      </c>
      <c r="F262" s="35">
        <f ca="1">E262*Y262</f>
        <v>0</v>
      </c>
      <c r="G262" s="83">
        <f ca="1">VLOOKUP($A262,[1]!Table,MATCH(G$4,[1]!Curves,0))</f>
        <v>5.9180000000000001</v>
      </c>
      <c r="H262" s="142">
        <f ca="1">Inputs!G257</f>
        <v>5.9180000000000001</v>
      </c>
      <c r="I262" s="140">
        <f>Inputs!D257</f>
        <v>0</v>
      </c>
      <c r="J262" s="83">
        <f ca="1">VLOOKUP($A262,[1]!Table,MATCH(J$4,[1]!Curves,0))</f>
        <v>0</v>
      </c>
      <c r="K262" s="142">
        <f ca="1">Inputs!H257</f>
        <v>0</v>
      </c>
      <c r="L262" s="141">
        <f>Inputs!E257</f>
        <v>0</v>
      </c>
      <c r="M262" s="83">
        <f ca="1">VLOOKUP($A262,[1]!Table,MATCH(M$4,[1]!Curves,0))</f>
        <v>0</v>
      </c>
      <c r="N262" s="142">
        <f ca="1">Inputs!I257</f>
        <v>0</v>
      </c>
      <c r="O262" s="141">
        <f>Inputs!F257</f>
        <v>0</v>
      </c>
      <c r="P262" s="7"/>
      <c r="Q262" s="69">
        <f t="shared" ca="1" si="128"/>
        <v>5.9180000000000001</v>
      </c>
      <c r="R262" s="69">
        <f t="shared" ca="1" si="129"/>
        <v>5.9180000000000001</v>
      </c>
      <c r="S262" s="69">
        <f>O262+L262+I262</f>
        <v>0</v>
      </c>
      <c r="T262" s="7"/>
      <c r="U262" s="5">
        <f>A263-A262</f>
        <v>31</v>
      </c>
      <c r="V262" s="44">
        <f>CHOOSE(F$3,A263+24,A262)</f>
        <v>44621</v>
      </c>
      <c r="W262" s="5">
        <f ca="1">V262-C$3</f>
        <v>7691</v>
      </c>
      <c r="X262" s="54">
        <f ca="1">VLOOKUP($A262,[1]!Table,MATCH(X$4,[1]!Curves,0))</f>
        <v>6.4330353173438007E-2</v>
      </c>
      <c r="Y262" s="46">
        <f ca="1">1/(1+CHOOSE(F$3,(X263+($K$3/10000))/2,(X262+($K$3/10000))/2))^(2*W262/365.25)</f>
        <v>0.2636157128017067</v>
      </c>
      <c r="Z262" s="5">
        <f>IF(AND(mthbeg&lt;=A262,mthend&gt;=A262),1,0)</f>
        <v>0</v>
      </c>
      <c r="AA262" s="5">
        <f>U262*Z262</f>
        <v>0</v>
      </c>
      <c r="AC262" s="39">
        <f ca="1">F262*G262</f>
        <v>0</v>
      </c>
      <c r="AD262" s="39">
        <f t="shared" ca="1" si="130"/>
        <v>0</v>
      </c>
      <c r="AE262" s="39">
        <f t="shared" ca="1" si="130"/>
        <v>0</v>
      </c>
      <c r="AF262" s="39">
        <f t="shared" ca="1" si="130"/>
        <v>0</v>
      </c>
      <c r="AG262" s="39">
        <f t="shared" ca="1" si="130"/>
        <v>0</v>
      </c>
      <c r="AH262" s="39">
        <f t="shared" ca="1" si="130"/>
        <v>0</v>
      </c>
      <c r="AI262" s="39">
        <f t="shared" ca="1" si="130"/>
        <v>0</v>
      </c>
      <c r="AJ262" s="39">
        <f t="shared" ca="1" si="130"/>
        <v>0</v>
      </c>
      <c r="AK262" s="39">
        <f ca="1">F262*O262</f>
        <v>0</v>
      </c>
      <c r="AL262" s="43"/>
      <c r="AM262" s="39">
        <f t="shared" ca="1" si="122"/>
        <v>0</v>
      </c>
      <c r="AN262" s="39">
        <f t="shared" ca="1" si="123"/>
        <v>0</v>
      </c>
      <c r="AO262" s="39">
        <f t="shared" ca="1" si="124"/>
        <v>0</v>
      </c>
      <c r="AP262" s="40">
        <f ca="1">SUM(AM262:AO262)</f>
        <v>0</v>
      </c>
      <c r="AR262" s="39">
        <f t="shared" ca="1" si="125"/>
        <v>0</v>
      </c>
      <c r="AS262" s="39">
        <f t="shared" ca="1" si="126"/>
        <v>0</v>
      </c>
      <c r="AT262" s="39">
        <f t="shared" ca="1" si="127"/>
        <v>0</v>
      </c>
      <c r="AU262" s="40">
        <f ca="1">AR262+AS262+AT262</f>
        <v>0</v>
      </c>
      <c r="AV262" s="40"/>
      <c r="AW262" s="51">
        <f ca="1">AU262+AP262</f>
        <v>0</v>
      </c>
      <c r="AY262" s="67"/>
    </row>
    <row r="263" spans="1:51" ht="12" customHeight="1">
      <c r="A263" s="88">
        <f t="shared" si="121"/>
        <v>44652</v>
      </c>
      <c r="B263" s="139">
        <f>Inputs!C258</f>
        <v>0</v>
      </c>
      <c r="C263" s="66"/>
      <c r="D263" s="82">
        <f>B263+C263</f>
        <v>0</v>
      </c>
      <c r="E263" s="35">
        <f>IF(Z263=0,0,IF(AND(Z263=1,$H$3=1),D263*U263,IF($H$3=2,D263,"N/A")))</f>
        <v>0</v>
      </c>
      <c r="F263" s="35">
        <f ca="1">E263*Y263</f>
        <v>0</v>
      </c>
      <c r="G263" s="83">
        <f ca="1">VLOOKUP($A263,[1]!Table,MATCH(G$4,[1]!Curves,0))</f>
        <v>5.7880000000000003</v>
      </c>
      <c r="H263" s="142">
        <f ca="1">Inputs!G258</f>
        <v>5.7880000000000003</v>
      </c>
      <c r="I263" s="140">
        <f>Inputs!D258</f>
        <v>0</v>
      </c>
      <c r="J263" s="83">
        <f ca="1">VLOOKUP($A263,[1]!Table,MATCH(J$4,[1]!Curves,0))</f>
        <v>0</v>
      </c>
      <c r="K263" s="142">
        <f ca="1">Inputs!H258</f>
        <v>0</v>
      </c>
      <c r="L263" s="141">
        <f>Inputs!E258</f>
        <v>0</v>
      </c>
      <c r="M263" s="83">
        <f ca="1">VLOOKUP($A263,[1]!Table,MATCH(M$4,[1]!Curves,0))</f>
        <v>0</v>
      </c>
      <c r="N263" s="142">
        <f ca="1">Inputs!I258</f>
        <v>0</v>
      </c>
      <c r="O263" s="141">
        <f>Inputs!F258</f>
        <v>0</v>
      </c>
      <c r="P263" s="7"/>
      <c r="Q263" s="69">
        <f t="shared" ca="1" si="128"/>
        <v>5.7880000000000003</v>
      </c>
      <c r="R263" s="69">
        <f t="shared" ca="1" si="129"/>
        <v>5.7880000000000003</v>
      </c>
      <c r="S263" s="69">
        <f>O263+L263+I263</f>
        <v>0</v>
      </c>
      <c r="T263" s="7"/>
      <c r="U263" s="5">
        <f>A264-A263</f>
        <v>30</v>
      </c>
      <c r="V263" s="44">
        <f>CHOOSE(F$3,A264+24,A263)</f>
        <v>44652</v>
      </c>
      <c r="W263" s="5">
        <f ca="1">V263-C$3</f>
        <v>7722</v>
      </c>
      <c r="X263" s="54">
        <f ca="1">VLOOKUP($A263,[1]!Table,MATCH(X$4,[1]!Curves,0))</f>
        <v>6.4329099370689993E-2</v>
      </c>
      <c r="Y263" s="46">
        <f ca="1">1/(1+CHOOSE(F$3,(X264+($K$3/10000))/2,(X263+($K$3/10000))/2))^(2*W263/365.25)</f>
        <v>0.26220958530226912</v>
      </c>
      <c r="Z263" s="5">
        <f>IF(AND(mthbeg&lt;=A263,mthend&gt;=A263),1,0)</f>
        <v>0</v>
      </c>
      <c r="AA263" s="5">
        <f>U263*Z263</f>
        <v>0</v>
      </c>
      <c r="AC263" s="39">
        <f ca="1">F263*G263</f>
        <v>0</v>
      </c>
      <c r="AD263" s="39">
        <f t="shared" ca="1" si="130"/>
        <v>0</v>
      </c>
      <c r="AE263" s="39">
        <f t="shared" ca="1" si="130"/>
        <v>0</v>
      </c>
      <c r="AF263" s="39">
        <f t="shared" ca="1" si="130"/>
        <v>0</v>
      </c>
      <c r="AG263" s="39">
        <f t="shared" ca="1" si="130"/>
        <v>0</v>
      </c>
      <c r="AH263" s="39">
        <f t="shared" ca="1" si="130"/>
        <v>0</v>
      </c>
      <c r="AI263" s="39">
        <f t="shared" ca="1" si="130"/>
        <v>0</v>
      </c>
      <c r="AJ263" s="39">
        <f t="shared" ca="1" si="130"/>
        <v>0</v>
      </c>
      <c r="AK263" s="39">
        <f ca="1">F263*O263</f>
        <v>0</v>
      </c>
      <c r="AL263" s="43"/>
      <c r="AM263" s="39">
        <f t="shared" ca="1" si="122"/>
        <v>0</v>
      </c>
      <c r="AN263" s="39">
        <f t="shared" ca="1" si="123"/>
        <v>0</v>
      </c>
      <c r="AO263" s="39">
        <f t="shared" ca="1" si="124"/>
        <v>0</v>
      </c>
      <c r="AP263" s="40">
        <f ca="1">SUM(AM263:AO263)</f>
        <v>0</v>
      </c>
      <c r="AR263" s="39">
        <f t="shared" ca="1" si="125"/>
        <v>0</v>
      </c>
      <c r="AS263" s="39">
        <f t="shared" ca="1" si="126"/>
        <v>0</v>
      </c>
      <c r="AT263" s="39">
        <f t="shared" ca="1" si="127"/>
        <v>0</v>
      </c>
      <c r="AU263" s="40">
        <f ca="1">AR263+AS263+AT263</f>
        <v>0</v>
      </c>
      <c r="AV263" s="40"/>
      <c r="AW263" s="51">
        <f ca="1">AU263+AP263</f>
        <v>0</v>
      </c>
      <c r="AY263" s="67"/>
    </row>
    <row r="264" spans="1:51" ht="12" customHeight="1">
      <c r="A264" s="88">
        <f t="shared" si="121"/>
        <v>44682</v>
      </c>
      <c r="B264" s="139">
        <f>Inputs!C259</f>
        <v>0</v>
      </c>
      <c r="C264" s="66"/>
      <c r="D264" s="82">
        <f t="shared" ref="D264:D327" si="131">B264+C264</f>
        <v>0</v>
      </c>
      <c r="E264" s="35">
        <f t="shared" ref="E264:E327" si="132">IF(Z264=0,0,IF(AND(Z264=1,$H$3=1),D264*U264,IF($H$3=2,D264,"N/A")))</f>
        <v>0</v>
      </c>
      <c r="F264" s="35">
        <f t="shared" ref="F264:F327" ca="1" si="133">E264*Y264</f>
        <v>0</v>
      </c>
      <c r="G264" s="83">
        <f ca="1">VLOOKUP($A264,[1]!Table,MATCH(G$4,[1]!Curves,0))</f>
        <v>5.7780000000000005</v>
      </c>
      <c r="H264" s="142">
        <f ca="1">Inputs!G259</f>
        <v>5.7780000000000005</v>
      </c>
      <c r="I264" s="140">
        <f>Inputs!D259</f>
        <v>0</v>
      </c>
      <c r="J264" s="83">
        <f ca="1">VLOOKUP($A264,[1]!Table,MATCH(J$4,[1]!Curves,0))</f>
        <v>0</v>
      </c>
      <c r="K264" s="142">
        <f ca="1">Inputs!H259</f>
        <v>0</v>
      </c>
      <c r="L264" s="141">
        <f>Inputs!E259</f>
        <v>0</v>
      </c>
      <c r="M264" s="83">
        <f ca="1">VLOOKUP($A264,[1]!Table,MATCH(M$4,[1]!Curves,0))</f>
        <v>0</v>
      </c>
      <c r="N264" s="142">
        <f ca="1">Inputs!I259</f>
        <v>0</v>
      </c>
      <c r="O264" s="141">
        <f>Inputs!F259</f>
        <v>0</v>
      </c>
      <c r="P264" s="7"/>
      <c r="Q264" s="69">
        <f t="shared" ca="1" si="128"/>
        <v>5.7780000000000005</v>
      </c>
      <c r="R264" s="69">
        <f t="shared" ca="1" si="129"/>
        <v>5.7780000000000005</v>
      </c>
      <c r="S264" s="69">
        <f t="shared" ref="S264:S327" si="134">O264+L264+I264</f>
        <v>0</v>
      </c>
      <c r="T264" s="7"/>
      <c r="U264" s="5">
        <f t="shared" ref="U264:U327" si="135">A265-A264</f>
        <v>31</v>
      </c>
      <c r="V264" s="44">
        <f t="shared" ref="V264:V327" si="136">CHOOSE(F$3,A265+24,A264)</f>
        <v>44682</v>
      </c>
      <c r="W264" s="5">
        <f t="shared" ref="W264:W327" ca="1" si="137">V264-C$3</f>
        <v>7752</v>
      </c>
      <c r="X264" s="54">
        <f ca="1">VLOOKUP($A264,[1]!Table,MATCH(X$4,[1]!Curves,0))</f>
        <v>6.4327886013193003E-2</v>
      </c>
      <c r="Y264" s="46">
        <f t="shared" ref="Y264:Y327" ca="1" si="138">1/(1+CHOOSE(F$3,(X265+($K$3/10000))/2,(X264+($K$3/10000))/2))^(2*W264/365.25)</f>
        <v>0.26085600965743361</v>
      </c>
      <c r="Z264" s="5">
        <f t="shared" ref="Z264:Z327" si="139">IF(AND(mthbeg&lt;=A264,mthend&gt;=A264),1,0)</f>
        <v>0</v>
      </c>
      <c r="AA264" s="5">
        <f t="shared" ref="AA264:AA327" si="140">U264*Z264</f>
        <v>0</v>
      </c>
      <c r="AC264" s="39">
        <f t="shared" ref="AC264:AC327" ca="1" si="141">F264*G264</f>
        <v>0</v>
      </c>
      <c r="AD264" s="39">
        <f t="shared" ref="AD264:AD327" ca="1" si="142">$F264*H264</f>
        <v>0</v>
      </c>
      <c r="AE264" s="39">
        <f t="shared" ref="AE264:AE327" ca="1" si="143">$F264*I264</f>
        <v>0</v>
      </c>
      <c r="AF264" s="39">
        <f t="shared" ref="AF264:AF327" ca="1" si="144">$F264*J264</f>
        <v>0</v>
      </c>
      <c r="AG264" s="39">
        <f t="shared" ref="AG264:AG327" ca="1" si="145">$F264*K264</f>
        <v>0</v>
      </c>
      <c r="AH264" s="39">
        <f t="shared" ref="AH264:AH327" ca="1" si="146">$F264*L264</f>
        <v>0</v>
      </c>
      <c r="AI264" s="39">
        <f t="shared" ref="AI264:AI327" ca="1" si="147">$F264*M264</f>
        <v>0</v>
      </c>
      <c r="AJ264" s="39">
        <f t="shared" ref="AJ264:AJ327" ca="1" si="148">$F264*N264</f>
        <v>0</v>
      </c>
      <c r="AK264" s="39">
        <f t="shared" ref="AK264:AK327" ca="1" si="149">F264*O264</f>
        <v>0</v>
      </c>
      <c r="AL264" s="43"/>
      <c r="AM264" s="39">
        <f t="shared" ca="1" si="122"/>
        <v>0</v>
      </c>
      <c r="AN264" s="39">
        <f t="shared" ca="1" si="123"/>
        <v>0</v>
      </c>
      <c r="AO264" s="39">
        <f t="shared" ca="1" si="124"/>
        <v>0</v>
      </c>
      <c r="AP264" s="40">
        <f t="shared" ref="AP264:AP327" ca="1" si="150">SUM(AM264:AO264)</f>
        <v>0</v>
      </c>
      <c r="AR264" s="39">
        <f t="shared" ca="1" si="125"/>
        <v>0</v>
      </c>
      <c r="AS264" s="39">
        <f t="shared" ca="1" si="126"/>
        <v>0</v>
      </c>
      <c r="AT264" s="39">
        <f t="shared" ca="1" si="127"/>
        <v>0</v>
      </c>
      <c r="AU264" s="40">
        <f t="shared" ref="AU264:AU327" ca="1" si="151">AR264+AS264+AT264</f>
        <v>0</v>
      </c>
      <c r="AV264" s="40"/>
      <c r="AW264" s="51">
        <f t="shared" ref="AW264:AW327" ca="1" si="152">AU264+AP264</f>
        <v>0</v>
      </c>
      <c r="AY264" s="67"/>
    </row>
    <row r="265" spans="1:51" ht="12" customHeight="1">
      <c r="A265" s="88">
        <f t="shared" si="121"/>
        <v>44713</v>
      </c>
      <c r="B265" s="139">
        <f>Inputs!C260</f>
        <v>0</v>
      </c>
      <c r="C265" s="66"/>
      <c r="D265" s="82">
        <f t="shared" si="131"/>
        <v>0</v>
      </c>
      <c r="E265" s="35">
        <f t="shared" si="132"/>
        <v>0</v>
      </c>
      <c r="F265" s="35">
        <f t="shared" ca="1" si="133"/>
        <v>0</v>
      </c>
      <c r="G265" s="83">
        <f ca="1">VLOOKUP($A265,[1]!Table,MATCH(G$4,[1]!Curves,0))</f>
        <v>5.798</v>
      </c>
      <c r="H265" s="142">
        <f ca="1">Inputs!G260</f>
        <v>5.798</v>
      </c>
      <c r="I265" s="140">
        <f>Inputs!D260</f>
        <v>0</v>
      </c>
      <c r="J265" s="83">
        <f ca="1">VLOOKUP($A265,[1]!Table,MATCH(J$4,[1]!Curves,0))</f>
        <v>0</v>
      </c>
      <c r="K265" s="142">
        <f ca="1">Inputs!H260</f>
        <v>0</v>
      </c>
      <c r="L265" s="141">
        <f>Inputs!E260</f>
        <v>0</v>
      </c>
      <c r="M265" s="83">
        <f ca="1">VLOOKUP($A265,[1]!Table,MATCH(M$4,[1]!Curves,0))</f>
        <v>0</v>
      </c>
      <c r="N265" s="142">
        <f ca="1">Inputs!I260</f>
        <v>0</v>
      </c>
      <c r="O265" s="141">
        <f>Inputs!F260</f>
        <v>0</v>
      </c>
      <c r="P265" s="7"/>
      <c r="Q265" s="69">
        <f t="shared" ca="1" si="128"/>
        <v>5.798</v>
      </c>
      <c r="R265" s="69">
        <f t="shared" ca="1" si="129"/>
        <v>5.798</v>
      </c>
      <c r="S265" s="69">
        <f t="shared" si="134"/>
        <v>0</v>
      </c>
      <c r="T265" s="7"/>
      <c r="U265" s="5">
        <f t="shared" si="135"/>
        <v>30</v>
      </c>
      <c r="V265" s="44">
        <f t="shared" si="136"/>
        <v>44713</v>
      </c>
      <c r="W265" s="5">
        <f t="shared" ca="1" si="137"/>
        <v>7783</v>
      </c>
      <c r="X265" s="54">
        <f ca="1">VLOOKUP($A265,[1]!Table,MATCH(X$4,[1]!Curves,0))</f>
        <v>6.4326632210446003E-2</v>
      </c>
      <c r="Y265" s="46">
        <f t="shared" ca="1" si="138"/>
        <v>0.2594647077117383</v>
      </c>
      <c r="Z265" s="5">
        <f t="shared" si="139"/>
        <v>0</v>
      </c>
      <c r="AA265" s="5">
        <f t="shared" si="140"/>
        <v>0</v>
      </c>
      <c r="AC265" s="39">
        <f t="shared" ca="1" si="141"/>
        <v>0</v>
      </c>
      <c r="AD265" s="39">
        <f t="shared" ca="1" si="142"/>
        <v>0</v>
      </c>
      <c r="AE265" s="39">
        <f t="shared" ca="1" si="143"/>
        <v>0</v>
      </c>
      <c r="AF265" s="39">
        <f t="shared" ca="1" si="144"/>
        <v>0</v>
      </c>
      <c r="AG265" s="39">
        <f t="shared" ca="1" si="145"/>
        <v>0</v>
      </c>
      <c r="AH265" s="39">
        <f t="shared" ca="1" si="146"/>
        <v>0</v>
      </c>
      <c r="AI265" s="39">
        <f t="shared" ca="1" si="147"/>
        <v>0</v>
      </c>
      <c r="AJ265" s="39">
        <f t="shared" ca="1" si="148"/>
        <v>0</v>
      </c>
      <c r="AK265" s="39">
        <f t="shared" ca="1" si="149"/>
        <v>0</v>
      </c>
      <c r="AL265" s="43"/>
      <c r="AM265" s="39">
        <f t="shared" ca="1" si="122"/>
        <v>0</v>
      </c>
      <c r="AN265" s="39">
        <f t="shared" ca="1" si="123"/>
        <v>0</v>
      </c>
      <c r="AO265" s="39">
        <f t="shared" ca="1" si="124"/>
        <v>0</v>
      </c>
      <c r="AP265" s="40">
        <f t="shared" ca="1" si="150"/>
        <v>0</v>
      </c>
      <c r="AR265" s="39">
        <f t="shared" ca="1" si="125"/>
        <v>0</v>
      </c>
      <c r="AS265" s="39">
        <f t="shared" ca="1" si="126"/>
        <v>0</v>
      </c>
      <c r="AT265" s="39">
        <f t="shared" ca="1" si="127"/>
        <v>0</v>
      </c>
      <c r="AU265" s="40">
        <f t="shared" ca="1" si="151"/>
        <v>0</v>
      </c>
      <c r="AV265" s="40"/>
      <c r="AW265" s="51">
        <f t="shared" ca="1" si="152"/>
        <v>0</v>
      </c>
      <c r="AY265" s="67"/>
    </row>
    <row r="266" spans="1:51" ht="12" customHeight="1">
      <c r="A266" s="88">
        <f t="shared" si="121"/>
        <v>44743</v>
      </c>
      <c r="B266" s="139">
        <f>Inputs!C261</f>
        <v>0</v>
      </c>
      <c r="C266" s="66"/>
      <c r="D266" s="82">
        <f t="shared" si="131"/>
        <v>0</v>
      </c>
      <c r="E266" s="35">
        <f t="shared" si="132"/>
        <v>0</v>
      </c>
      <c r="F266" s="35">
        <f t="shared" ca="1" si="133"/>
        <v>0</v>
      </c>
      <c r="G266" s="83">
        <f ca="1">VLOOKUP($A266,[1]!Table,MATCH(G$4,[1]!Curves,0))</f>
        <v>5.819</v>
      </c>
      <c r="H266" s="142">
        <f ca="1">Inputs!G261</f>
        <v>5.819</v>
      </c>
      <c r="I266" s="140">
        <f>Inputs!D261</f>
        <v>0</v>
      </c>
      <c r="J266" s="83">
        <f ca="1">VLOOKUP($A266,[1]!Table,MATCH(J$4,[1]!Curves,0))</f>
        <v>0</v>
      </c>
      <c r="K266" s="142">
        <f ca="1">Inputs!H261</f>
        <v>0</v>
      </c>
      <c r="L266" s="141">
        <f>Inputs!E261</f>
        <v>0</v>
      </c>
      <c r="M266" s="83">
        <f ca="1">VLOOKUP($A266,[1]!Table,MATCH(M$4,[1]!Curves,0))</f>
        <v>0</v>
      </c>
      <c r="N266" s="142">
        <f ca="1">Inputs!I261</f>
        <v>0</v>
      </c>
      <c r="O266" s="141">
        <f>Inputs!F261</f>
        <v>0</v>
      </c>
      <c r="P266" s="7"/>
      <c r="Q266" s="69">
        <f t="shared" ca="1" si="128"/>
        <v>5.819</v>
      </c>
      <c r="R266" s="69">
        <f t="shared" ca="1" si="129"/>
        <v>5.819</v>
      </c>
      <c r="S266" s="69">
        <f t="shared" si="134"/>
        <v>0</v>
      </c>
      <c r="T266" s="7"/>
      <c r="U266" s="5">
        <f t="shared" si="135"/>
        <v>31</v>
      </c>
      <c r="V266" s="44">
        <f t="shared" si="136"/>
        <v>44743</v>
      </c>
      <c r="W266" s="5">
        <f t="shared" ca="1" si="137"/>
        <v>7813</v>
      </c>
      <c r="X266" s="54">
        <f ca="1">VLOOKUP($A266,[1]!Table,MATCH(X$4,[1]!Curves,0))</f>
        <v>6.4325418852948998E-2</v>
      </c>
      <c r="Y266" s="46">
        <f t="shared" ca="1" si="138"/>
        <v>0.25812540300760239</v>
      </c>
      <c r="Z266" s="5">
        <f t="shared" si="139"/>
        <v>0</v>
      </c>
      <c r="AA266" s="5">
        <f t="shared" si="140"/>
        <v>0</v>
      </c>
      <c r="AC266" s="39">
        <f t="shared" ca="1" si="141"/>
        <v>0</v>
      </c>
      <c r="AD266" s="39">
        <f t="shared" ca="1" si="142"/>
        <v>0</v>
      </c>
      <c r="AE266" s="39">
        <f t="shared" ca="1" si="143"/>
        <v>0</v>
      </c>
      <c r="AF266" s="39">
        <f t="shared" ca="1" si="144"/>
        <v>0</v>
      </c>
      <c r="AG266" s="39">
        <f t="shared" ca="1" si="145"/>
        <v>0</v>
      </c>
      <c r="AH266" s="39">
        <f t="shared" ca="1" si="146"/>
        <v>0</v>
      </c>
      <c r="AI266" s="39">
        <f t="shared" ca="1" si="147"/>
        <v>0</v>
      </c>
      <c r="AJ266" s="39">
        <f t="shared" ca="1" si="148"/>
        <v>0</v>
      </c>
      <c r="AK266" s="39">
        <f t="shared" ca="1" si="149"/>
        <v>0</v>
      </c>
      <c r="AL266" s="43"/>
      <c r="AM266" s="39">
        <f t="shared" ca="1" si="122"/>
        <v>0</v>
      </c>
      <c r="AN266" s="39">
        <f t="shared" ca="1" si="123"/>
        <v>0</v>
      </c>
      <c r="AO266" s="39">
        <f t="shared" ca="1" si="124"/>
        <v>0</v>
      </c>
      <c r="AP266" s="40">
        <f t="shared" ca="1" si="150"/>
        <v>0</v>
      </c>
      <c r="AR266" s="39">
        <f t="shared" ca="1" si="125"/>
        <v>0</v>
      </c>
      <c r="AS266" s="39">
        <f t="shared" ca="1" si="126"/>
        <v>0</v>
      </c>
      <c r="AT266" s="39">
        <f t="shared" ca="1" si="127"/>
        <v>0</v>
      </c>
      <c r="AU266" s="40">
        <f t="shared" ca="1" si="151"/>
        <v>0</v>
      </c>
      <c r="AV266" s="40"/>
      <c r="AW266" s="51">
        <f t="shared" ca="1" si="152"/>
        <v>0</v>
      </c>
      <c r="AY266" s="67"/>
    </row>
    <row r="267" spans="1:51" ht="12" customHeight="1">
      <c r="A267" s="88">
        <f t="shared" ref="A267:A330" si="153">EDATE(A266,1)</f>
        <v>44774</v>
      </c>
      <c r="B267" s="139">
        <f>Inputs!C262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Inputs!G262</f>
        <v>5.843</v>
      </c>
      <c r="I267" s="140">
        <f>Inputs!D262</f>
        <v>0</v>
      </c>
      <c r="J267" s="83">
        <f ca="1">VLOOKUP($A267,[1]!Table,MATCH(J$4,[1]!Curves,0))</f>
        <v>0</v>
      </c>
      <c r="K267" s="142">
        <f ca="1">Inputs!H262</f>
        <v>0</v>
      </c>
      <c r="L267" s="141">
        <f>Inputs!E262</f>
        <v>0</v>
      </c>
      <c r="M267" s="83">
        <f ca="1">VLOOKUP($A267,[1]!Table,MATCH(M$4,[1]!Curves,0))</f>
        <v>0</v>
      </c>
      <c r="N267" s="142">
        <f ca="1">Inputs!I262</f>
        <v>0</v>
      </c>
      <c r="O267" s="141">
        <f>Inputs!F262</f>
        <v>0</v>
      </c>
      <c r="P267" s="7"/>
      <c r="Q267" s="69">
        <f t="shared" ca="1" si="128"/>
        <v>5.843</v>
      </c>
      <c r="R267" s="69">
        <f t="shared" ca="1" si="129"/>
        <v>5.843</v>
      </c>
      <c r="S267" s="69">
        <f t="shared" si="134"/>
        <v>0</v>
      </c>
      <c r="T267" s="7"/>
      <c r="U267" s="5">
        <f t="shared" si="135"/>
        <v>31</v>
      </c>
      <c r="V267" s="44">
        <f t="shared" si="136"/>
        <v>44774</v>
      </c>
      <c r="W267" s="5">
        <f t="shared" ca="1" si="137"/>
        <v>7844</v>
      </c>
      <c r="X267" s="54">
        <f ca="1">VLOOKUP($A267,[1]!Table,MATCH(X$4,[1]!Curves,0))</f>
        <v>6.4324165050202997E-2</v>
      </c>
      <c r="Y267" s="46">
        <f t="shared" ca="1" si="138"/>
        <v>0.25674876921084283</v>
      </c>
      <c r="Z267" s="5">
        <f t="shared" si="139"/>
        <v>0</v>
      </c>
      <c r="AA267" s="5">
        <f t="shared" si="140"/>
        <v>0</v>
      </c>
      <c r="AC267" s="39">
        <f t="shared" ca="1" si="141"/>
        <v>0</v>
      </c>
      <c r="AD267" s="39">
        <f t="shared" ca="1" si="142"/>
        <v>0</v>
      </c>
      <c r="AE267" s="39">
        <f t="shared" ca="1" si="143"/>
        <v>0</v>
      </c>
      <c r="AF267" s="39">
        <f t="shared" ca="1" si="144"/>
        <v>0</v>
      </c>
      <c r="AG267" s="39">
        <f t="shared" ca="1" si="145"/>
        <v>0</v>
      </c>
      <c r="AH267" s="39">
        <f t="shared" ca="1" si="146"/>
        <v>0</v>
      </c>
      <c r="AI267" s="39">
        <f t="shared" ca="1" si="147"/>
        <v>0</v>
      </c>
      <c r="AJ267" s="39">
        <f t="shared" ca="1" si="148"/>
        <v>0</v>
      </c>
      <c r="AK267" s="39">
        <f t="shared" ca="1" si="149"/>
        <v>0</v>
      </c>
      <c r="AL267" s="43"/>
      <c r="AM267" s="39">
        <f t="shared" ref="AM267:AM330" ca="1" si="154">-CHOOSE($G$3,AC267-AE267,AE267-AC267)</f>
        <v>0</v>
      </c>
      <c r="AN267" s="39">
        <f t="shared" ref="AN267:AN330" ca="1" si="155">-CHOOSE($G$3,AF267-AH267,AH267-AF267)</f>
        <v>0</v>
      </c>
      <c r="AO267" s="39">
        <f t="shared" ref="AO267:AO330" ca="1" si="156">-CHOOSE($G$3,AI267-AL267,AK267-AI267)</f>
        <v>0</v>
      </c>
      <c r="AP267" s="40">
        <f t="shared" ca="1" si="150"/>
        <v>0</v>
      </c>
      <c r="AR267" s="39">
        <f t="shared" ref="AR267:AR330" ca="1" si="157">-CHOOSE($G$3,AD267-AC267,AC267-AD267)</f>
        <v>0</v>
      </c>
      <c r="AS267" s="39">
        <f t="shared" ref="AS267:AS330" ca="1" si="158">-CHOOSE($G$3,AG267-AF267,AF267-AG267)</f>
        <v>0</v>
      </c>
      <c r="AT267" s="39">
        <f t="shared" ref="AT267:AT330" ca="1" si="159">-CHOOSE($G$3,AJ267-AI267,AI267-AJ267:AJ268)</f>
        <v>0</v>
      </c>
      <c r="AU267" s="40">
        <f t="shared" ca="1" si="151"/>
        <v>0</v>
      </c>
      <c r="AV267" s="40"/>
      <c r="AW267" s="51">
        <f t="shared" ca="1" si="152"/>
        <v>0</v>
      </c>
      <c r="AY267" s="67"/>
    </row>
    <row r="268" spans="1:51" ht="12" customHeight="1">
      <c r="A268" s="88">
        <f t="shared" si="153"/>
        <v>44805</v>
      </c>
      <c r="B268" s="139">
        <f>Inputs!C263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Inputs!G263</f>
        <v>5.8530000000000006</v>
      </c>
      <c r="I268" s="140">
        <f>Inputs!D263</f>
        <v>0</v>
      </c>
      <c r="J268" s="83">
        <f ca="1">VLOOKUP($A268,[1]!Table,MATCH(J$4,[1]!Curves,0))</f>
        <v>0</v>
      </c>
      <c r="K268" s="142">
        <f ca="1">Inputs!H263</f>
        <v>0</v>
      </c>
      <c r="L268" s="141">
        <f>Inputs!E263</f>
        <v>0</v>
      </c>
      <c r="M268" s="83">
        <f ca="1">VLOOKUP($A268,[1]!Table,MATCH(M$4,[1]!Curves,0))</f>
        <v>0</v>
      </c>
      <c r="N268" s="142">
        <f ca="1">Inputs!I263</f>
        <v>0</v>
      </c>
      <c r="O268" s="141">
        <f>Inputs!F263</f>
        <v>0</v>
      </c>
      <c r="P268" s="7"/>
      <c r="Q268" s="69">
        <f t="shared" ca="1" si="128"/>
        <v>5.8530000000000006</v>
      </c>
      <c r="R268" s="69">
        <f t="shared" ca="1" si="129"/>
        <v>5.8530000000000006</v>
      </c>
      <c r="S268" s="69">
        <f t="shared" si="134"/>
        <v>0</v>
      </c>
      <c r="T268" s="7"/>
      <c r="U268" s="5">
        <f t="shared" si="135"/>
        <v>30</v>
      </c>
      <c r="V268" s="44">
        <f t="shared" si="136"/>
        <v>44805</v>
      </c>
      <c r="W268" s="5">
        <f t="shared" ca="1" si="137"/>
        <v>7875</v>
      </c>
      <c r="X268" s="54">
        <f ca="1">VLOOKUP($A268,[1]!Table,MATCH(X$4,[1]!Curves,0))</f>
        <v>6.4322911247456996E-2</v>
      </c>
      <c r="Y268" s="46">
        <f t="shared" ca="1" si="138"/>
        <v>0.25537952993682161</v>
      </c>
      <c r="Z268" s="5">
        <f t="shared" si="139"/>
        <v>0</v>
      </c>
      <c r="AA268" s="5">
        <f t="shared" si="140"/>
        <v>0</v>
      </c>
      <c r="AC268" s="39">
        <f t="shared" ca="1" si="141"/>
        <v>0</v>
      </c>
      <c r="AD268" s="39">
        <f t="shared" ca="1" si="142"/>
        <v>0</v>
      </c>
      <c r="AE268" s="39">
        <f t="shared" ca="1" si="143"/>
        <v>0</v>
      </c>
      <c r="AF268" s="39">
        <f t="shared" ca="1" si="144"/>
        <v>0</v>
      </c>
      <c r="AG268" s="39">
        <f t="shared" ca="1" si="145"/>
        <v>0</v>
      </c>
      <c r="AH268" s="39">
        <f t="shared" ca="1" si="146"/>
        <v>0</v>
      </c>
      <c r="AI268" s="39">
        <f t="shared" ca="1" si="147"/>
        <v>0</v>
      </c>
      <c r="AJ268" s="39">
        <f t="shared" ca="1" si="148"/>
        <v>0</v>
      </c>
      <c r="AK268" s="39">
        <f t="shared" ca="1" si="149"/>
        <v>0</v>
      </c>
      <c r="AL268" s="43"/>
      <c r="AM268" s="39">
        <f t="shared" ca="1" si="154"/>
        <v>0</v>
      </c>
      <c r="AN268" s="39">
        <f t="shared" ca="1" si="155"/>
        <v>0</v>
      </c>
      <c r="AO268" s="39">
        <f t="shared" ca="1" si="156"/>
        <v>0</v>
      </c>
      <c r="AP268" s="40">
        <f t="shared" ca="1" si="150"/>
        <v>0</v>
      </c>
      <c r="AR268" s="39">
        <f t="shared" ca="1" si="157"/>
        <v>0</v>
      </c>
      <c r="AS268" s="39">
        <f t="shared" ca="1" si="158"/>
        <v>0</v>
      </c>
      <c r="AT268" s="39">
        <f t="shared" ca="1" si="159"/>
        <v>0</v>
      </c>
      <c r="AU268" s="40">
        <f t="shared" ca="1" si="151"/>
        <v>0</v>
      </c>
      <c r="AV268" s="40"/>
      <c r="AW268" s="51">
        <f t="shared" ca="1" si="152"/>
        <v>0</v>
      </c>
      <c r="AY268" s="67"/>
    </row>
    <row r="269" spans="1:51" ht="12" customHeight="1">
      <c r="A269" s="88">
        <f t="shared" si="153"/>
        <v>44835</v>
      </c>
      <c r="B269" s="139">
        <f>Inputs!C264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Inputs!G264</f>
        <v>5.883</v>
      </c>
      <c r="I269" s="140">
        <f>Inputs!D264</f>
        <v>0</v>
      </c>
      <c r="J269" s="83">
        <f ca="1">VLOOKUP($A269,[1]!Table,MATCH(J$4,[1]!Curves,0))</f>
        <v>0</v>
      </c>
      <c r="K269" s="142">
        <f ca="1">Inputs!H264</f>
        <v>0</v>
      </c>
      <c r="L269" s="141">
        <f>Inputs!E264</f>
        <v>0</v>
      </c>
      <c r="M269" s="83">
        <f ca="1">VLOOKUP($A269,[1]!Table,MATCH(M$4,[1]!Curves,0))</f>
        <v>0</v>
      </c>
      <c r="N269" s="142">
        <f ca="1">Inputs!I264</f>
        <v>0</v>
      </c>
      <c r="O269" s="141">
        <f>Inputs!F264</f>
        <v>0</v>
      </c>
      <c r="P269" s="7"/>
      <c r="Q269" s="69">
        <f t="shared" ca="1" si="128"/>
        <v>5.883</v>
      </c>
      <c r="R269" s="69">
        <f t="shared" ca="1" si="129"/>
        <v>5.883</v>
      </c>
      <c r="S269" s="69">
        <f t="shared" si="134"/>
        <v>0</v>
      </c>
      <c r="T269" s="7"/>
      <c r="U269" s="5">
        <f t="shared" si="135"/>
        <v>31</v>
      </c>
      <c r="V269" s="44">
        <f t="shared" si="136"/>
        <v>44835</v>
      </c>
      <c r="W269" s="5">
        <f t="shared" ca="1" si="137"/>
        <v>7905</v>
      </c>
      <c r="X269" s="54">
        <f ca="1">VLOOKUP($A269,[1]!Table,MATCH(X$4,[1]!Curves,0))</f>
        <v>6.4321697889961005E-2</v>
      </c>
      <c r="Y269" s="46">
        <f t="shared" ca="1" si="138"/>
        <v>0.25406146256652828</v>
      </c>
      <c r="Z269" s="5">
        <f t="shared" si="139"/>
        <v>0</v>
      </c>
      <c r="AA269" s="5">
        <f t="shared" si="140"/>
        <v>0</v>
      </c>
      <c r="AC269" s="39">
        <f t="shared" ca="1" si="141"/>
        <v>0</v>
      </c>
      <c r="AD269" s="39">
        <f t="shared" ca="1" si="142"/>
        <v>0</v>
      </c>
      <c r="AE269" s="39">
        <f t="shared" ca="1" si="143"/>
        <v>0</v>
      </c>
      <c r="AF269" s="39">
        <f t="shared" ca="1" si="144"/>
        <v>0</v>
      </c>
      <c r="AG269" s="39">
        <f t="shared" ca="1" si="145"/>
        <v>0</v>
      </c>
      <c r="AH269" s="39">
        <f t="shared" ca="1" si="146"/>
        <v>0</v>
      </c>
      <c r="AI269" s="39">
        <f t="shared" ca="1" si="147"/>
        <v>0</v>
      </c>
      <c r="AJ269" s="39">
        <f t="shared" ca="1" si="148"/>
        <v>0</v>
      </c>
      <c r="AK269" s="39">
        <f t="shared" ca="1" si="149"/>
        <v>0</v>
      </c>
      <c r="AL269" s="43"/>
      <c r="AM269" s="39">
        <f t="shared" ca="1" si="154"/>
        <v>0</v>
      </c>
      <c r="AN269" s="39">
        <f t="shared" ca="1" si="155"/>
        <v>0</v>
      </c>
      <c r="AO269" s="39">
        <f t="shared" ca="1" si="156"/>
        <v>0</v>
      </c>
      <c r="AP269" s="40">
        <f t="shared" ca="1" si="150"/>
        <v>0</v>
      </c>
      <c r="AR269" s="39">
        <f t="shared" ca="1" si="157"/>
        <v>0</v>
      </c>
      <c r="AS269" s="39">
        <f t="shared" ca="1" si="158"/>
        <v>0</v>
      </c>
      <c r="AT269" s="39">
        <f t="shared" ca="1" si="159"/>
        <v>0</v>
      </c>
      <c r="AU269" s="40">
        <f t="shared" ca="1" si="151"/>
        <v>0</v>
      </c>
      <c r="AV269" s="40"/>
      <c r="AW269" s="51">
        <f t="shared" ca="1" si="152"/>
        <v>0</v>
      </c>
      <c r="AY269" s="67"/>
    </row>
    <row r="270" spans="1:51" ht="12" customHeight="1">
      <c r="A270" s="88">
        <f t="shared" si="153"/>
        <v>44866</v>
      </c>
      <c r="B270" s="139">
        <f>Inputs!C265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Inputs!G265</f>
        <v>6.0230000000000006</v>
      </c>
      <c r="I270" s="140">
        <f>Inputs!D265</f>
        <v>0</v>
      </c>
      <c r="J270" s="83">
        <f ca="1">VLOOKUP($A270,[1]!Table,MATCH(J$4,[1]!Curves,0))</f>
        <v>0</v>
      </c>
      <c r="K270" s="142">
        <f ca="1">Inputs!H265</f>
        <v>0</v>
      </c>
      <c r="L270" s="141">
        <f>Inputs!E265</f>
        <v>0</v>
      </c>
      <c r="M270" s="83">
        <f ca="1">VLOOKUP($A270,[1]!Table,MATCH(M$4,[1]!Curves,0))</f>
        <v>0</v>
      </c>
      <c r="N270" s="142">
        <f ca="1">Inputs!I265</f>
        <v>0</v>
      </c>
      <c r="O270" s="141">
        <f>Inputs!F265</f>
        <v>0</v>
      </c>
      <c r="P270" s="7"/>
      <c r="Q270" s="69">
        <f t="shared" ca="1" si="128"/>
        <v>6.0230000000000006</v>
      </c>
      <c r="R270" s="69">
        <f t="shared" ca="1" si="129"/>
        <v>6.0230000000000006</v>
      </c>
      <c r="S270" s="69">
        <f t="shared" si="134"/>
        <v>0</v>
      </c>
      <c r="T270" s="7"/>
      <c r="U270" s="5">
        <f t="shared" si="135"/>
        <v>30</v>
      </c>
      <c r="V270" s="44">
        <f t="shared" si="136"/>
        <v>44866</v>
      </c>
      <c r="W270" s="5">
        <f t="shared" ca="1" si="137"/>
        <v>7936</v>
      </c>
      <c r="X270" s="54">
        <f ca="1">VLOOKUP($A270,[1]!Table,MATCH(X$4,[1]!Curves,0))</f>
        <v>6.4320444087217002E-2</v>
      </c>
      <c r="Y270" s="46">
        <f t="shared" ca="1" si="138"/>
        <v>0.2527066572207422</v>
      </c>
      <c r="Z270" s="5">
        <f t="shared" si="139"/>
        <v>0</v>
      </c>
      <c r="AA270" s="5">
        <f t="shared" si="140"/>
        <v>0</v>
      </c>
      <c r="AC270" s="39">
        <f t="shared" ca="1" si="141"/>
        <v>0</v>
      </c>
      <c r="AD270" s="39">
        <f t="shared" ca="1" si="142"/>
        <v>0</v>
      </c>
      <c r="AE270" s="39">
        <f t="shared" ca="1" si="143"/>
        <v>0</v>
      </c>
      <c r="AF270" s="39">
        <f t="shared" ca="1" si="144"/>
        <v>0</v>
      </c>
      <c r="AG270" s="39">
        <f t="shared" ca="1" si="145"/>
        <v>0</v>
      </c>
      <c r="AH270" s="39">
        <f t="shared" ca="1" si="146"/>
        <v>0</v>
      </c>
      <c r="AI270" s="39">
        <f t="shared" ca="1" si="147"/>
        <v>0</v>
      </c>
      <c r="AJ270" s="39">
        <f t="shared" ca="1" si="148"/>
        <v>0</v>
      </c>
      <c r="AK270" s="39">
        <f t="shared" ca="1" si="149"/>
        <v>0</v>
      </c>
      <c r="AL270" s="43"/>
      <c r="AM270" s="39">
        <f t="shared" ca="1" si="154"/>
        <v>0</v>
      </c>
      <c r="AN270" s="39">
        <f t="shared" ca="1" si="155"/>
        <v>0</v>
      </c>
      <c r="AO270" s="39">
        <f t="shared" ca="1" si="156"/>
        <v>0</v>
      </c>
      <c r="AP270" s="40">
        <f t="shared" ca="1" si="150"/>
        <v>0</v>
      </c>
      <c r="AR270" s="39">
        <f t="shared" ca="1" si="157"/>
        <v>0</v>
      </c>
      <c r="AS270" s="39">
        <f t="shared" ca="1" si="158"/>
        <v>0</v>
      </c>
      <c r="AT270" s="39">
        <f t="shared" ca="1" si="159"/>
        <v>0</v>
      </c>
      <c r="AU270" s="40">
        <f t="shared" ca="1" si="151"/>
        <v>0</v>
      </c>
      <c r="AV270" s="40"/>
      <c r="AW270" s="51">
        <f t="shared" ca="1" si="152"/>
        <v>0</v>
      </c>
      <c r="AY270" s="67"/>
    </row>
    <row r="271" spans="1:51" ht="12" customHeight="1">
      <c r="A271" s="88">
        <f t="shared" si="153"/>
        <v>44896</v>
      </c>
      <c r="B271" s="139">
        <f>Inputs!C266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Inputs!G266</f>
        <v>6.1630000000000003</v>
      </c>
      <c r="I271" s="140">
        <f>Inputs!D266</f>
        <v>0</v>
      </c>
      <c r="J271" s="83">
        <f ca="1">VLOOKUP($A271,[1]!Table,MATCH(J$4,[1]!Curves,0))</f>
        <v>0</v>
      </c>
      <c r="K271" s="142">
        <f ca="1">Inputs!H266</f>
        <v>0</v>
      </c>
      <c r="L271" s="141">
        <f>Inputs!E266</f>
        <v>0</v>
      </c>
      <c r="M271" s="83">
        <f ca="1">VLOOKUP($A271,[1]!Table,MATCH(M$4,[1]!Curves,0))</f>
        <v>0</v>
      </c>
      <c r="N271" s="142">
        <f ca="1">Inputs!I266</f>
        <v>0</v>
      </c>
      <c r="O271" s="141">
        <f>Inputs!F266</f>
        <v>0</v>
      </c>
      <c r="P271" s="7"/>
      <c r="Q271" s="69">
        <f t="shared" ca="1" si="128"/>
        <v>6.1630000000000003</v>
      </c>
      <c r="R271" s="69">
        <f t="shared" ca="1" si="129"/>
        <v>6.1630000000000003</v>
      </c>
      <c r="S271" s="69">
        <f t="shared" si="134"/>
        <v>0</v>
      </c>
      <c r="T271" s="7"/>
      <c r="U271" s="5">
        <f t="shared" si="135"/>
        <v>31</v>
      </c>
      <c r="V271" s="44">
        <f t="shared" si="136"/>
        <v>44896</v>
      </c>
      <c r="W271" s="5">
        <f t="shared" ca="1" si="137"/>
        <v>7966</v>
      </c>
      <c r="X271" s="54">
        <f ca="1">VLOOKUP($A271,[1]!Table,MATCH(X$4,[1]!Curves,0))</f>
        <v>6.4319230729722995E-2</v>
      </c>
      <c r="Y271" s="46">
        <f t="shared" ca="1" si="138"/>
        <v>0.25140248382977248</v>
      </c>
      <c r="Z271" s="5">
        <f t="shared" si="139"/>
        <v>0</v>
      </c>
      <c r="AA271" s="5">
        <f t="shared" si="140"/>
        <v>0</v>
      </c>
      <c r="AC271" s="39">
        <f t="shared" ca="1" si="141"/>
        <v>0</v>
      </c>
      <c r="AD271" s="39">
        <f t="shared" ca="1" si="142"/>
        <v>0</v>
      </c>
      <c r="AE271" s="39">
        <f t="shared" ca="1" si="143"/>
        <v>0</v>
      </c>
      <c r="AF271" s="39">
        <f t="shared" ca="1" si="144"/>
        <v>0</v>
      </c>
      <c r="AG271" s="39">
        <f t="shared" ca="1" si="145"/>
        <v>0</v>
      </c>
      <c r="AH271" s="39">
        <f t="shared" ca="1" si="146"/>
        <v>0</v>
      </c>
      <c r="AI271" s="39">
        <f t="shared" ca="1" si="147"/>
        <v>0</v>
      </c>
      <c r="AJ271" s="39">
        <f t="shared" ca="1" si="148"/>
        <v>0</v>
      </c>
      <c r="AK271" s="39">
        <f t="shared" ca="1" si="149"/>
        <v>0</v>
      </c>
      <c r="AL271" s="43"/>
      <c r="AM271" s="39">
        <f t="shared" ca="1" si="154"/>
        <v>0</v>
      </c>
      <c r="AN271" s="39">
        <f t="shared" ca="1" si="155"/>
        <v>0</v>
      </c>
      <c r="AO271" s="39">
        <f t="shared" ca="1" si="156"/>
        <v>0</v>
      </c>
      <c r="AP271" s="40">
        <f t="shared" ca="1" si="150"/>
        <v>0</v>
      </c>
      <c r="AR271" s="39">
        <f t="shared" ca="1" si="157"/>
        <v>0</v>
      </c>
      <c r="AS271" s="39">
        <f t="shared" ca="1" si="158"/>
        <v>0</v>
      </c>
      <c r="AT271" s="39">
        <f t="shared" ca="1" si="159"/>
        <v>0</v>
      </c>
      <c r="AU271" s="40">
        <f t="shared" ca="1" si="151"/>
        <v>0</v>
      </c>
      <c r="AV271" s="40"/>
      <c r="AW271" s="51">
        <f t="shared" ca="1" si="152"/>
        <v>0</v>
      </c>
      <c r="AY271" s="67"/>
    </row>
    <row r="272" spans="1:51" ht="12" customHeight="1">
      <c r="A272" s="88">
        <f t="shared" si="153"/>
        <v>44927</v>
      </c>
      <c r="B272" s="139">
        <f>Inputs!C267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Inputs!G267</f>
        <v>6.2680000000000007</v>
      </c>
      <c r="I272" s="140">
        <f>Inputs!D267</f>
        <v>0</v>
      </c>
      <c r="J272" s="83">
        <f ca="1">VLOOKUP($A272,[1]!Table,MATCH(J$4,[1]!Curves,0))</f>
        <v>0</v>
      </c>
      <c r="K272" s="142">
        <f ca="1">Inputs!H267</f>
        <v>0</v>
      </c>
      <c r="L272" s="141">
        <f>Inputs!E267</f>
        <v>0</v>
      </c>
      <c r="M272" s="83">
        <f ca="1">VLOOKUP($A272,[1]!Table,MATCH(M$4,[1]!Curves,0))</f>
        <v>0</v>
      </c>
      <c r="N272" s="142">
        <f ca="1">Inputs!I267</f>
        <v>0</v>
      </c>
      <c r="O272" s="141">
        <f>Inputs!F267</f>
        <v>0</v>
      </c>
      <c r="P272" s="7"/>
      <c r="Q272" s="69">
        <f t="shared" ca="1" si="128"/>
        <v>6.2680000000000007</v>
      </c>
      <c r="R272" s="69">
        <f t="shared" ca="1" si="129"/>
        <v>6.2680000000000007</v>
      </c>
      <c r="S272" s="69">
        <f t="shared" si="134"/>
        <v>0</v>
      </c>
      <c r="T272" s="7"/>
      <c r="U272" s="5">
        <f t="shared" si="135"/>
        <v>31</v>
      </c>
      <c r="V272" s="44">
        <f t="shared" si="136"/>
        <v>44927</v>
      </c>
      <c r="W272" s="5">
        <f t="shared" ca="1" si="137"/>
        <v>7997</v>
      </c>
      <c r="X272" s="54">
        <f ca="1">VLOOKUP($A272,[1]!Table,MATCH(X$4,[1]!Curves,0))</f>
        <v>6.4317976926979006E-2</v>
      </c>
      <c r="Y272" s="46">
        <f t="shared" ca="1" si="138"/>
        <v>0.25006195919355417</v>
      </c>
      <c r="Z272" s="5">
        <f t="shared" si="139"/>
        <v>0</v>
      </c>
      <c r="AA272" s="5">
        <f t="shared" si="140"/>
        <v>0</v>
      </c>
      <c r="AC272" s="39">
        <f t="shared" ca="1" si="141"/>
        <v>0</v>
      </c>
      <c r="AD272" s="39">
        <f t="shared" ca="1" si="142"/>
        <v>0</v>
      </c>
      <c r="AE272" s="39">
        <f t="shared" ca="1" si="143"/>
        <v>0</v>
      </c>
      <c r="AF272" s="39">
        <f t="shared" ca="1" si="144"/>
        <v>0</v>
      </c>
      <c r="AG272" s="39">
        <f t="shared" ca="1" si="145"/>
        <v>0</v>
      </c>
      <c r="AH272" s="39">
        <f t="shared" ca="1" si="146"/>
        <v>0</v>
      </c>
      <c r="AI272" s="39">
        <f t="shared" ca="1" si="147"/>
        <v>0</v>
      </c>
      <c r="AJ272" s="39">
        <f t="shared" ca="1" si="148"/>
        <v>0</v>
      </c>
      <c r="AK272" s="39">
        <f t="shared" ca="1" si="149"/>
        <v>0</v>
      </c>
      <c r="AL272" s="43"/>
      <c r="AM272" s="39">
        <f t="shared" ca="1" si="154"/>
        <v>0</v>
      </c>
      <c r="AN272" s="39">
        <f t="shared" ca="1" si="155"/>
        <v>0</v>
      </c>
      <c r="AO272" s="39">
        <f t="shared" ca="1" si="156"/>
        <v>0</v>
      </c>
      <c r="AP272" s="40">
        <f t="shared" ca="1" si="150"/>
        <v>0</v>
      </c>
      <c r="AR272" s="39">
        <f t="shared" ca="1" si="157"/>
        <v>0</v>
      </c>
      <c r="AS272" s="39">
        <f t="shared" ca="1" si="158"/>
        <v>0</v>
      </c>
      <c r="AT272" s="39">
        <f t="shared" ca="1" si="159"/>
        <v>0</v>
      </c>
      <c r="AU272" s="40">
        <f t="shared" ca="1" si="151"/>
        <v>0</v>
      </c>
      <c r="AV272" s="40"/>
      <c r="AW272" s="51">
        <f t="shared" ca="1" si="152"/>
        <v>0</v>
      </c>
      <c r="AY272" s="67"/>
    </row>
    <row r="273" spans="1:51" ht="12" customHeight="1">
      <c r="A273" s="88">
        <f t="shared" si="153"/>
        <v>44958</v>
      </c>
      <c r="B273" s="139">
        <f>Inputs!C268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Inputs!G268</f>
        <v>6.1480000000000006</v>
      </c>
      <c r="I273" s="140">
        <f>Inputs!D268</f>
        <v>0</v>
      </c>
      <c r="J273" s="83">
        <f ca="1">VLOOKUP($A273,[1]!Table,MATCH(J$4,[1]!Curves,0))</f>
        <v>0</v>
      </c>
      <c r="K273" s="142">
        <f ca="1">Inputs!H268</f>
        <v>0</v>
      </c>
      <c r="L273" s="141">
        <f>Inputs!E268</f>
        <v>0</v>
      </c>
      <c r="M273" s="83">
        <f ca="1">VLOOKUP($A273,[1]!Table,MATCH(M$4,[1]!Curves,0))</f>
        <v>0</v>
      </c>
      <c r="N273" s="142">
        <f ca="1">Inputs!I268</f>
        <v>0</v>
      </c>
      <c r="O273" s="141">
        <f>Inputs!F268</f>
        <v>0</v>
      </c>
      <c r="P273" s="7"/>
      <c r="Q273" s="69">
        <f t="shared" ca="1" si="128"/>
        <v>6.1480000000000006</v>
      </c>
      <c r="R273" s="69">
        <f t="shared" ca="1" si="129"/>
        <v>6.1480000000000006</v>
      </c>
      <c r="S273" s="69">
        <f t="shared" si="134"/>
        <v>0</v>
      </c>
      <c r="T273" s="7"/>
      <c r="U273" s="5">
        <f t="shared" si="135"/>
        <v>28</v>
      </c>
      <c r="V273" s="44">
        <f t="shared" si="136"/>
        <v>44958</v>
      </c>
      <c r="W273" s="5">
        <f t="shared" ca="1" si="137"/>
        <v>8028</v>
      </c>
      <c r="X273" s="54">
        <f ca="1">VLOOKUP($A273,[1]!Table,MATCH(X$4,[1]!Curves,0))</f>
        <v>6.4316723124236003E-2</v>
      </c>
      <c r="Y273" s="46">
        <f t="shared" ca="1" si="138"/>
        <v>0.24872863377444474</v>
      </c>
      <c r="Z273" s="5">
        <f t="shared" si="139"/>
        <v>0</v>
      </c>
      <c r="AA273" s="5">
        <f t="shared" si="140"/>
        <v>0</v>
      </c>
      <c r="AC273" s="39">
        <f t="shared" ca="1" si="141"/>
        <v>0</v>
      </c>
      <c r="AD273" s="39">
        <f t="shared" ca="1" si="142"/>
        <v>0</v>
      </c>
      <c r="AE273" s="39">
        <f t="shared" ca="1" si="143"/>
        <v>0</v>
      </c>
      <c r="AF273" s="39">
        <f t="shared" ca="1" si="144"/>
        <v>0</v>
      </c>
      <c r="AG273" s="39">
        <f t="shared" ca="1" si="145"/>
        <v>0</v>
      </c>
      <c r="AH273" s="39">
        <f t="shared" ca="1" si="146"/>
        <v>0</v>
      </c>
      <c r="AI273" s="39">
        <f t="shared" ca="1" si="147"/>
        <v>0</v>
      </c>
      <c r="AJ273" s="39">
        <f t="shared" ca="1" si="148"/>
        <v>0</v>
      </c>
      <c r="AK273" s="39">
        <f t="shared" ca="1" si="149"/>
        <v>0</v>
      </c>
      <c r="AL273" s="43"/>
      <c r="AM273" s="39">
        <f t="shared" ca="1" si="154"/>
        <v>0</v>
      </c>
      <c r="AN273" s="39">
        <f t="shared" ca="1" si="155"/>
        <v>0</v>
      </c>
      <c r="AO273" s="39">
        <f t="shared" ca="1" si="156"/>
        <v>0</v>
      </c>
      <c r="AP273" s="40">
        <f t="shared" ca="1" si="150"/>
        <v>0</v>
      </c>
      <c r="AR273" s="39">
        <f t="shared" ca="1" si="157"/>
        <v>0</v>
      </c>
      <c r="AS273" s="39">
        <f t="shared" ca="1" si="158"/>
        <v>0</v>
      </c>
      <c r="AT273" s="39">
        <f t="shared" ca="1" si="159"/>
        <v>0</v>
      </c>
      <c r="AU273" s="40">
        <f t="shared" ca="1" si="151"/>
        <v>0</v>
      </c>
      <c r="AV273" s="40"/>
      <c r="AW273" s="51">
        <f t="shared" ca="1" si="152"/>
        <v>0</v>
      </c>
      <c r="AY273" s="67"/>
    </row>
    <row r="274" spans="1:51" ht="12" customHeight="1">
      <c r="A274" s="88">
        <f t="shared" si="153"/>
        <v>44986</v>
      </c>
      <c r="B274" s="139">
        <f>Inputs!C269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Inputs!G269</f>
        <v>6.0230000000000006</v>
      </c>
      <c r="I274" s="140">
        <f>Inputs!D269</f>
        <v>0</v>
      </c>
      <c r="J274" s="83">
        <f ca="1">VLOOKUP($A274,[1]!Table,MATCH(J$4,[1]!Curves,0))</f>
        <v>0</v>
      </c>
      <c r="K274" s="142">
        <f ca="1">Inputs!H269</f>
        <v>0</v>
      </c>
      <c r="L274" s="141">
        <f>Inputs!E269</f>
        <v>0</v>
      </c>
      <c r="M274" s="83">
        <f ca="1">VLOOKUP($A274,[1]!Table,MATCH(M$4,[1]!Curves,0))</f>
        <v>0</v>
      </c>
      <c r="N274" s="142">
        <f ca="1">Inputs!I269</f>
        <v>0</v>
      </c>
      <c r="O274" s="141">
        <f>Inputs!F269</f>
        <v>0</v>
      </c>
      <c r="P274" s="7"/>
      <c r="Q274" s="69">
        <f t="shared" ca="1" si="128"/>
        <v>6.0230000000000006</v>
      </c>
      <c r="R274" s="69">
        <f t="shared" ca="1" si="129"/>
        <v>6.0230000000000006</v>
      </c>
      <c r="S274" s="69">
        <f t="shared" si="134"/>
        <v>0</v>
      </c>
      <c r="T274" s="7"/>
      <c r="U274" s="5">
        <f t="shared" si="135"/>
        <v>31</v>
      </c>
      <c r="V274" s="44">
        <f t="shared" si="136"/>
        <v>44986</v>
      </c>
      <c r="W274" s="5">
        <f t="shared" ca="1" si="137"/>
        <v>8056</v>
      </c>
      <c r="X274" s="54">
        <f ca="1">VLOOKUP($A274,[1]!Table,MATCH(X$4,[1]!Curves,0))</f>
        <v>6.4315590657243002E-2</v>
      </c>
      <c r="Y274" s="46">
        <f t="shared" ca="1" si="138"/>
        <v>0.24753049533842472</v>
      </c>
      <c r="Z274" s="5">
        <f t="shared" si="139"/>
        <v>0</v>
      </c>
      <c r="AA274" s="5">
        <f t="shared" si="140"/>
        <v>0</v>
      </c>
      <c r="AC274" s="39">
        <f t="shared" ca="1" si="141"/>
        <v>0</v>
      </c>
      <c r="AD274" s="39">
        <f t="shared" ca="1" si="142"/>
        <v>0</v>
      </c>
      <c r="AE274" s="39">
        <f t="shared" ca="1" si="143"/>
        <v>0</v>
      </c>
      <c r="AF274" s="39">
        <f t="shared" ca="1" si="144"/>
        <v>0</v>
      </c>
      <c r="AG274" s="39">
        <f t="shared" ca="1" si="145"/>
        <v>0</v>
      </c>
      <c r="AH274" s="39">
        <f t="shared" ca="1" si="146"/>
        <v>0</v>
      </c>
      <c r="AI274" s="39">
        <f t="shared" ca="1" si="147"/>
        <v>0</v>
      </c>
      <c r="AJ274" s="39">
        <f t="shared" ca="1" si="148"/>
        <v>0</v>
      </c>
      <c r="AK274" s="39">
        <f t="shared" ca="1" si="149"/>
        <v>0</v>
      </c>
      <c r="AL274" s="43"/>
      <c r="AM274" s="39">
        <f t="shared" ca="1" si="154"/>
        <v>0</v>
      </c>
      <c r="AN274" s="39">
        <f t="shared" ca="1" si="155"/>
        <v>0</v>
      </c>
      <c r="AO274" s="39">
        <f t="shared" ca="1" si="156"/>
        <v>0</v>
      </c>
      <c r="AP274" s="40">
        <f t="shared" ca="1" si="150"/>
        <v>0</v>
      </c>
      <c r="AR274" s="39">
        <f t="shared" ca="1" si="157"/>
        <v>0</v>
      </c>
      <c r="AS274" s="39">
        <f t="shared" ca="1" si="158"/>
        <v>0</v>
      </c>
      <c r="AT274" s="39">
        <f t="shared" ca="1" si="159"/>
        <v>0</v>
      </c>
      <c r="AU274" s="40">
        <f t="shared" ca="1" si="151"/>
        <v>0</v>
      </c>
      <c r="AV274" s="40"/>
      <c r="AW274" s="51">
        <f t="shared" ca="1" si="152"/>
        <v>0</v>
      </c>
      <c r="AY274" s="67"/>
    </row>
    <row r="275" spans="1:51" ht="12" customHeight="1">
      <c r="A275" s="88">
        <f t="shared" si="153"/>
        <v>45017</v>
      </c>
      <c r="B275" s="139">
        <f>Inputs!C270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Inputs!G270</f>
        <v>5.8930000000000007</v>
      </c>
      <c r="I275" s="140">
        <f>Inputs!D270</f>
        <v>0</v>
      </c>
      <c r="J275" s="83">
        <f ca="1">VLOOKUP($A275,[1]!Table,MATCH(J$4,[1]!Curves,0))</f>
        <v>0</v>
      </c>
      <c r="K275" s="142">
        <f ca="1">Inputs!H270</f>
        <v>0</v>
      </c>
      <c r="L275" s="141">
        <f>Inputs!E270</f>
        <v>0</v>
      </c>
      <c r="M275" s="83">
        <f ca="1">VLOOKUP($A275,[1]!Table,MATCH(M$4,[1]!Curves,0))</f>
        <v>0</v>
      </c>
      <c r="N275" s="142">
        <f ca="1">Inputs!I270</f>
        <v>0</v>
      </c>
      <c r="O275" s="141">
        <f>Inputs!F270</f>
        <v>0</v>
      </c>
      <c r="P275" s="7"/>
      <c r="Q275" s="69">
        <f t="shared" ca="1" si="128"/>
        <v>5.8930000000000007</v>
      </c>
      <c r="R275" s="69">
        <f t="shared" ca="1" si="129"/>
        <v>5.8930000000000007</v>
      </c>
      <c r="S275" s="69">
        <f t="shared" si="134"/>
        <v>0</v>
      </c>
      <c r="T275" s="7"/>
      <c r="U275" s="5">
        <f t="shared" si="135"/>
        <v>30</v>
      </c>
      <c r="V275" s="44">
        <f t="shared" si="136"/>
        <v>45017</v>
      </c>
      <c r="W275" s="5">
        <f t="shared" ca="1" si="137"/>
        <v>8087</v>
      </c>
      <c r="X275" s="54">
        <f ca="1">VLOOKUP($A275,[1]!Table,MATCH(X$4,[1]!Curves,0))</f>
        <v>6.4314336854500997E-2</v>
      </c>
      <c r="Y275" s="46">
        <f t="shared" ca="1" si="138"/>
        <v>0.24621076426538308</v>
      </c>
      <c r="Z275" s="5">
        <f t="shared" si="139"/>
        <v>0</v>
      </c>
      <c r="AA275" s="5">
        <f t="shared" si="140"/>
        <v>0</v>
      </c>
      <c r="AC275" s="39">
        <f t="shared" ca="1" si="141"/>
        <v>0</v>
      </c>
      <c r="AD275" s="39">
        <f t="shared" ca="1" si="142"/>
        <v>0</v>
      </c>
      <c r="AE275" s="39">
        <f t="shared" ca="1" si="143"/>
        <v>0</v>
      </c>
      <c r="AF275" s="39">
        <f t="shared" ca="1" si="144"/>
        <v>0</v>
      </c>
      <c r="AG275" s="39">
        <f t="shared" ca="1" si="145"/>
        <v>0</v>
      </c>
      <c r="AH275" s="39">
        <f t="shared" ca="1" si="146"/>
        <v>0</v>
      </c>
      <c r="AI275" s="39">
        <f t="shared" ca="1" si="147"/>
        <v>0</v>
      </c>
      <c r="AJ275" s="39">
        <f t="shared" ca="1" si="148"/>
        <v>0</v>
      </c>
      <c r="AK275" s="39">
        <f t="shared" ca="1" si="149"/>
        <v>0</v>
      </c>
      <c r="AL275" s="43"/>
      <c r="AM275" s="39">
        <f t="shared" ca="1" si="154"/>
        <v>0</v>
      </c>
      <c r="AN275" s="39">
        <f t="shared" ca="1" si="155"/>
        <v>0</v>
      </c>
      <c r="AO275" s="39">
        <f t="shared" ca="1" si="156"/>
        <v>0</v>
      </c>
      <c r="AP275" s="40">
        <f t="shared" ca="1" si="150"/>
        <v>0</v>
      </c>
      <c r="AR275" s="39">
        <f t="shared" ca="1" si="157"/>
        <v>0</v>
      </c>
      <c r="AS275" s="39">
        <f t="shared" ca="1" si="158"/>
        <v>0</v>
      </c>
      <c r="AT275" s="39">
        <f t="shared" ca="1" si="159"/>
        <v>0</v>
      </c>
      <c r="AU275" s="40">
        <f t="shared" ca="1" si="151"/>
        <v>0</v>
      </c>
      <c r="AV275" s="40"/>
      <c r="AW275" s="51">
        <f t="shared" ca="1" si="152"/>
        <v>0</v>
      </c>
      <c r="AY275" s="67"/>
    </row>
    <row r="276" spans="1:51" ht="12" customHeight="1">
      <c r="A276" s="88">
        <f t="shared" si="153"/>
        <v>45047</v>
      </c>
      <c r="B276" s="139">
        <f>Inputs!C271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Inputs!G271</f>
        <v>5.883</v>
      </c>
      <c r="I276" s="140">
        <f>Inputs!D271</f>
        <v>0</v>
      </c>
      <c r="J276" s="83">
        <f ca="1">VLOOKUP($A276,[1]!Table,MATCH(J$4,[1]!Curves,0))</f>
        <v>0</v>
      </c>
      <c r="K276" s="142">
        <f ca="1">Inputs!H271</f>
        <v>0</v>
      </c>
      <c r="L276" s="141">
        <f>Inputs!E271</f>
        <v>0</v>
      </c>
      <c r="M276" s="83">
        <f ca="1">VLOOKUP($A276,[1]!Table,MATCH(M$4,[1]!Curves,0))</f>
        <v>0</v>
      </c>
      <c r="N276" s="142">
        <f ca="1">Inputs!I271</f>
        <v>0</v>
      </c>
      <c r="O276" s="141">
        <f>Inputs!F271</f>
        <v>0</v>
      </c>
      <c r="P276" s="7"/>
      <c r="Q276" s="69">
        <f t="shared" ca="1" si="128"/>
        <v>5.883</v>
      </c>
      <c r="R276" s="69">
        <f t="shared" ca="1" si="129"/>
        <v>5.883</v>
      </c>
      <c r="S276" s="69">
        <f t="shared" si="134"/>
        <v>0</v>
      </c>
      <c r="T276" s="7"/>
      <c r="U276" s="5">
        <f t="shared" si="135"/>
        <v>31</v>
      </c>
      <c r="V276" s="44">
        <f t="shared" si="136"/>
        <v>45047</v>
      </c>
      <c r="W276" s="5">
        <f t="shared" ca="1" si="137"/>
        <v>8117</v>
      </c>
      <c r="X276" s="54">
        <f ca="1">VLOOKUP($A276,[1]!Table,MATCH(X$4,[1]!Curves,0))</f>
        <v>6.4313123497009003E-2</v>
      </c>
      <c r="Y276" s="46">
        <f t="shared" ca="1" si="138"/>
        <v>0.24494035310079096</v>
      </c>
      <c r="Z276" s="5">
        <f t="shared" si="139"/>
        <v>0</v>
      </c>
      <c r="AA276" s="5">
        <f t="shared" si="140"/>
        <v>0</v>
      </c>
      <c r="AC276" s="39">
        <f t="shared" ca="1" si="141"/>
        <v>0</v>
      </c>
      <c r="AD276" s="39">
        <f t="shared" ca="1" si="142"/>
        <v>0</v>
      </c>
      <c r="AE276" s="39">
        <f t="shared" ca="1" si="143"/>
        <v>0</v>
      </c>
      <c r="AF276" s="39">
        <f t="shared" ca="1" si="144"/>
        <v>0</v>
      </c>
      <c r="AG276" s="39">
        <f t="shared" ca="1" si="145"/>
        <v>0</v>
      </c>
      <c r="AH276" s="39">
        <f t="shared" ca="1" si="146"/>
        <v>0</v>
      </c>
      <c r="AI276" s="39">
        <f t="shared" ca="1" si="147"/>
        <v>0</v>
      </c>
      <c r="AJ276" s="39">
        <f t="shared" ca="1" si="148"/>
        <v>0</v>
      </c>
      <c r="AK276" s="39">
        <f t="shared" ca="1" si="149"/>
        <v>0</v>
      </c>
      <c r="AL276" s="43"/>
      <c r="AM276" s="39">
        <f t="shared" ca="1" si="154"/>
        <v>0</v>
      </c>
      <c r="AN276" s="39">
        <f t="shared" ca="1" si="155"/>
        <v>0</v>
      </c>
      <c r="AO276" s="39">
        <f t="shared" ca="1" si="156"/>
        <v>0</v>
      </c>
      <c r="AP276" s="40">
        <f t="shared" ca="1" si="150"/>
        <v>0</v>
      </c>
      <c r="AR276" s="39">
        <f t="shared" ca="1" si="157"/>
        <v>0</v>
      </c>
      <c r="AS276" s="39">
        <f t="shared" ca="1" si="158"/>
        <v>0</v>
      </c>
      <c r="AT276" s="39">
        <f t="shared" ca="1" si="159"/>
        <v>0</v>
      </c>
      <c r="AU276" s="40">
        <f t="shared" ca="1" si="151"/>
        <v>0</v>
      </c>
      <c r="AV276" s="40"/>
      <c r="AW276" s="51">
        <f t="shared" ca="1" si="152"/>
        <v>0</v>
      </c>
      <c r="AY276" s="67"/>
    </row>
    <row r="277" spans="1:51" ht="12" customHeight="1">
      <c r="A277" s="88">
        <f t="shared" si="153"/>
        <v>45078</v>
      </c>
      <c r="B277" s="139">
        <f>Inputs!C272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Inputs!G272</f>
        <v>5.9030000000000005</v>
      </c>
      <c r="I277" s="140">
        <f>Inputs!D272</f>
        <v>0</v>
      </c>
      <c r="J277" s="83">
        <f ca="1">VLOOKUP($A277,[1]!Table,MATCH(J$4,[1]!Curves,0))</f>
        <v>0</v>
      </c>
      <c r="K277" s="142">
        <f ca="1">Inputs!H272</f>
        <v>0</v>
      </c>
      <c r="L277" s="141">
        <f>Inputs!E272</f>
        <v>0</v>
      </c>
      <c r="M277" s="83">
        <f ca="1">VLOOKUP($A277,[1]!Table,MATCH(M$4,[1]!Curves,0))</f>
        <v>0</v>
      </c>
      <c r="N277" s="142">
        <f ca="1">Inputs!I272</f>
        <v>0</v>
      </c>
      <c r="O277" s="141">
        <f>Inputs!F272</f>
        <v>0</v>
      </c>
      <c r="P277" s="7"/>
      <c r="Q277" s="69">
        <f t="shared" ca="1" si="128"/>
        <v>5.9030000000000005</v>
      </c>
      <c r="R277" s="69">
        <f t="shared" ca="1" si="129"/>
        <v>5.9030000000000005</v>
      </c>
      <c r="S277" s="69">
        <f t="shared" si="134"/>
        <v>0</v>
      </c>
      <c r="T277" s="7"/>
      <c r="U277" s="5">
        <f t="shared" si="135"/>
        <v>30</v>
      </c>
      <c r="V277" s="44">
        <f t="shared" si="136"/>
        <v>45078</v>
      </c>
      <c r="W277" s="5">
        <f t="shared" ca="1" si="137"/>
        <v>8148</v>
      </c>
      <c r="X277" s="54">
        <f ca="1">VLOOKUP($A277,[1]!Table,MATCH(X$4,[1]!Curves,0))</f>
        <v>6.4311869694267998E-2</v>
      </c>
      <c r="Y277" s="46">
        <f t="shared" ca="1" si="138"/>
        <v>0.24363453046507719</v>
      </c>
      <c r="Z277" s="5">
        <f t="shared" si="139"/>
        <v>0</v>
      </c>
      <c r="AA277" s="5">
        <f t="shared" si="140"/>
        <v>0</v>
      </c>
      <c r="AC277" s="39">
        <f t="shared" ca="1" si="141"/>
        <v>0</v>
      </c>
      <c r="AD277" s="39">
        <f t="shared" ca="1" si="142"/>
        <v>0</v>
      </c>
      <c r="AE277" s="39">
        <f t="shared" ca="1" si="143"/>
        <v>0</v>
      </c>
      <c r="AF277" s="39">
        <f t="shared" ca="1" si="144"/>
        <v>0</v>
      </c>
      <c r="AG277" s="39">
        <f t="shared" ca="1" si="145"/>
        <v>0</v>
      </c>
      <c r="AH277" s="39">
        <f t="shared" ca="1" si="146"/>
        <v>0</v>
      </c>
      <c r="AI277" s="39">
        <f t="shared" ca="1" si="147"/>
        <v>0</v>
      </c>
      <c r="AJ277" s="39">
        <f t="shared" ca="1" si="148"/>
        <v>0</v>
      </c>
      <c r="AK277" s="39">
        <f t="shared" ca="1" si="149"/>
        <v>0</v>
      </c>
      <c r="AL277" s="43"/>
      <c r="AM277" s="39">
        <f t="shared" ca="1" si="154"/>
        <v>0</v>
      </c>
      <c r="AN277" s="39">
        <f t="shared" ca="1" si="155"/>
        <v>0</v>
      </c>
      <c r="AO277" s="39">
        <f t="shared" ca="1" si="156"/>
        <v>0</v>
      </c>
      <c r="AP277" s="40">
        <f t="shared" ca="1" si="150"/>
        <v>0</v>
      </c>
      <c r="AR277" s="39">
        <f t="shared" ca="1" si="157"/>
        <v>0</v>
      </c>
      <c r="AS277" s="39">
        <f t="shared" ca="1" si="158"/>
        <v>0</v>
      </c>
      <c r="AT277" s="39">
        <f t="shared" ca="1" si="159"/>
        <v>0</v>
      </c>
      <c r="AU277" s="40">
        <f t="shared" ca="1" si="151"/>
        <v>0</v>
      </c>
      <c r="AV277" s="40"/>
      <c r="AW277" s="51">
        <f t="shared" ca="1" si="152"/>
        <v>0</v>
      </c>
      <c r="AY277" s="67"/>
    </row>
    <row r="278" spans="1:51" ht="12" customHeight="1">
      <c r="A278" s="88">
        <f t="shared" si="153"/>
        <v>45108</v>
      </c>
      <c r="B278" s="139">
        <f>Inputs!C273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Inputs!G273</f>
        <v>5.9240000000000004</v>
      </c>
      <c r="I278" s="140">
        <f>Inputs!D273</f>
        <v>0</v>
      </c>
      <c r="J278" s="83">
        <f ca="1">VLOOKUP($A278,[1]!Table,MATCH(J$4,[1]!Curves,0))</f>
        <v>0</v>
      </c>
      <c r="K278" s="142">
        <f ca="1">Inputs!H273</f>
        <v>0</v>
      </c>
      <c r="L278" s="141">
        <f>Inputs!E273</f>
        <v>0</v>
      </c>
      <c r="M278" s="83">
        <f ca="1">VLOOKUP($A278,[1]!Table,MATCH(M$4,[1]!Curves,0))</f>
        <v>0</v>
      </c>
      <c r="N278" s="142">
        <f ca="1">Inputs!I273</f>
        <v>0</v>
      </c>
      <c r="O278" s="141">
        <f>Inputs!F273</f>
        <v>0</v>
      </c>
      <c r="P278" s="7"/>
      <c r="Q278" s="69">
        <f t="shared" ca="1" si="128"/>
        <v>5.9240000000000004</v>
      </c>
      <c r="R278" s="69">
        <f t="shared" ca="1" si="129"/>
        <v>5.9240000000000004</v>
      </c>
      <c r="S278" s="69">
        <f t="shared" si="134"/>
        <v>0</v>
      </c>
      <c r="T278" s="7"/>
      <c r="U278" s="5">
        <f t="shared" si="135"/>
        <v>31</v>
      </c>
      <c r="V278" s="44">
        <f t="shared" si="136"/>
        <v>45108</v>
      </c>
      <c r="W278" s="5">
        <f t="shared" ca="1" si="137"/>
        <v>8178</v>
      </c>
      <c r="X278" s="54">
        <f ca="1">VLOOKUP($A278,[1]!Table,MATCH(X$4,[1]!Curves,0))</f>
        <v>6.4310656336777003E-2</v>
      </c>
      <c r="Y278" s="46">
        <f t="shared" ca="1" si="138"/>
        <v>0.24237750746493611</v>
      </c>
      <c r="Z278" s="5">
        <f t="shared" si="139"/>
        <v>0</v>
      </c>
      <c r="AA278" s="5">
        <f t="shared" si="140"/>
        <v>0</v>
      </c>
      <c r="AC278" s="39">
        <f t="shared" ca="1" si="141"/>
        <v>0</v>
      </c>
      <c r="AD278" s="39">
        <f t="shared" ca="1" si="142"/>
        <v>0</v>
      </c>
      <c r="AE278" s="39">
        <f t="shared" ca="1" si="143"/>
        <v>0</v>
      </c>
      <c r="AF278" s="39">
        <f t="shared" ca="1" si="144"/>
        <v>0</v>
      </c>
      <c r="AG278" s="39">
        <f t="shared" ca="1" si="145"/>
        <v>0</v>
      </c>
      <c r="AH278" s="39">
        <f t="shared" ca="1" si="146"/>
        <v>0</v>
      </c>
      <c r="AI278" s="39">
        <f t="shared" ca="1" si="147"/>
        <v>0</v>
      </c>
      <c r="AJ278" s="39">
        <f t="shared" ca="1" si="148"/>
        <v>0</v>
      </c>
      <c r="AK278" s="39">
        <f t="shared" ca="1" si="149"/>
        <v>0</v>
      </c>
      <c r="AL278" s="43"/>
      <c r="AM278" s="39">
        <f t="shared" ca="1" si="154"/>
        <v>0</v>
      </c>
      <c r="AN278" s="39">
        <f t="shared" ca="1" si="155"/>
        <v>0</v>
      </c>
      <c r="AO278" s="39">
        <f t="shared" ca="1" si="156"/>
        <v>0</v>
      </c>
      <c r="AP278" s="40">
        <f t="shared" ca="1" si="150"/>
        <v>0</v>
      </c>
      <c r="AR278" s="39">
        <f t="shared" ca="1" si="157"/>
        <v>0</v>
      </c>
      <c r="AS278" s="39">
        <f t="shared" ca="1" si="158"/>
        <v>0</v>
      </c>
      <c r="AT278" s="39">
        <f t="shared" ca="1" si="159"/>
        <v>0</v>
      </c>
      <c r="AU278" s="40">
        <f t="shared" ca="1" si="151"/>
        <v>0</v>
      </c>
      <c r="AV278" s="40"/>
      <c r="AW278" s="51">
        <f t="shared" ca="1" si="152"/>
        <v>0</v>
      </c>
      <c r="AY278" s="67"/>
    </row>
    <row r="279" spans="1:51" ht="12" customHeight="1">
      <c r="A279" s="88">
        <f t="shared" si="153"/>
        <v>45139</v>
      </c>
      <c r="B279" s="139">
        <f>Inputs!C274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Inputs!G274</f>
        <v>5.9480000000000004</v>
      </c>
      <c r="I279" s="140">
        <f>Inputs!D274</f>
        <v>0</v>
      </c>
      <c r="J279" s="83">
        <f ca="1">VLOOKUP($A279,[1]!Table,MATCH(J$4,[1]!Curves,0))</f>
        <v>0</v>
      </c>
      <c r="K279" s="142">
        <f ca="1">Inputs!H274</f>
        <v>0</v>
      </c>
      <c r="L279" s="141">
        <f>Inputs!E274</f>
        <v>0</v>
      </c>
      <c r="M279" s="83">
        <f ca="1">VLOOKUP($A279,[1]!Table,MATCH(M$4,[1]!Curves,0))</f>
        <v>0</v>
      </c>
      <c r="N279" s="142">
        <f ca="1">Inputs!I274</f>
        <v>0</v>
      </c>
      <c r="O279" s="141">
        <f>Inputs!F274</f>
        <v>0</v>
      </c>
      <c r="P279" s="7"/>
      <c r="Q279" s="69">
        <f t="shared" ca="1" si="128"/>
        <v>5.9480000000000004</v>
      </c>
      <c r="R279" s="69">
        <f t="shared" ca="1" si="129"/>
        <v>5.9480000000000004</v>
      </c>
      <c r="S279" s="69">
        <f t="shared" si="134"/>
        <v>0</v>
      </c>
      <c r="T279" s="7"/>
      <c r="U279" s="5">
        <f t="shared" si="135"/>
        <v>31</v>
      </c>
      <c r="V279" s="44">
        <f t="shared" si="136"/>
        <v>45139</v>
      </c>
      <c r="W279" s="5">
        <f t="shared" ca="1" si="137"/>
        <v>8209</v>
      </c>
      <c r="X279" s="54">
        <f ca="1">VLOOKUP($A279,[1]!Table,MATCH(X$4,[1]!Curves,0))</f>
        <v>6.4309402534036997E-2</v>
      </c>
      <c r="Y279" s="46">
        <f t="shared" ca="1" si="138"/>
        <v>0.24108544566368087</v>
      </c>
      <c r="Z279" s="5">
        <f t="shared" si="139"/>
        <v>0</v>
      </c>
      <c r="AA279" s="5">
        <f t="shared" si="140"/>
        <v>0</v>
      </c>
      <c r="AC279" s="39">
        <f t="shared" ca="1" si="141"/>
        <v>0</v>
      </c>
      <c r="AD279" s="39">
        <f t="shared" ca="1" si="142"/>
        <v>0</v>
      </c>
      <c r="AE279" s="39">
        <f t="shared" ca="1" si="143"/>
        <v>0</v>
      </c>
      <c r="AF279" s="39">
        <f t="shared" ca="1" si="144"/>
        <v>0</v>
      </c>
      <c r="AG279" s="39">
        <f t="shared" ca="1" si="145"/>
        <v>0</v>
      </c>
      <c r="AH279" s="39">
        <f t="shared" ca="1" si="146"/>
        <v>0</v>
      </c>
      <c r="AI279" s="39">
        <f t="shared" ca="1" si="147"/>
        <v>0</v>
      </c>
      <c r="AJ279" s="39">
        <f t="shared" ca="1" si="148"/>
        <v>0</v>
      </c>
      <c r="AK279" s="39">
        <f t="shared" ca="1" si="149"/>
        <v>0</v>
      </c>
      <c r="AL279" s="43"/>
      <c r="AM279" s="39">
        <f t="shared" ca="1" si="154"/>
        <v>0</v>
      </c>
      <c r="AN279" s="39">
        <f t="shared" ca="1" si="155"/>
        <v>0</v>
      </c>
      <c r="AO279" s="39">
        <f t="shared" ca="1" si="156"/>
        <v>0</v>
      </c>
      <c r="AP279" s="40">
        <f t="shared" ca="1" si="150"/>
        <v>0</v>
      </c>
      <c r="AR279" s="39">
        <f t="shared" ca="1" si="157"/>
        <v>0</v>
      </c>
      <c r="AS279" s="39">
        <f t="shared" ca="1" si="158"/>
        <v>0</v>
      </c>
      <c r="AT279" s="39">
        <f t="shared" ca="1" si="159"/>
        <v>0</v>
      </c>
      <c r="AU279" s="40">
        <f t="shared" ca="1" si="151"/>
        <v>0</v>
      </c>
      <c r="AV279" s="40"/>
      <c r="AW279" s="51">
        <f t="shared" ca="1" si="152"/>
        <v>0</v>
      </c>
      <c r="AY279" s="67"/>
    </row>
    <row r="280" spans="1:51" ht="12" customHeight="1">
      <c r="A280" s="88">
        <f t="shared" si="153"/>
        <v>45170</v>
      </c>
      <c r="B280" s="139">
        <f>Inputs!C275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Inputs!G275</f>
        <v>5.9580000000000002</v>
      </c>
      <c r="I280" s="140">
        <f>Inputs!D275</f>
        <v>0</v>
      </c>
      <c r="J280" s="83">
        <f ca="1">VLOOKUP($A280,[1]!Table,MATCH(J$4,[1]!Curves,0))</f>
        <v>0</v>
      </c>
      <c r="K280" s="142">
        <f ca="1">Inputs!H275</f>
        <v>0</v>
      </c>
      <c r="L280" s="141">
        <f>Inputs!E275</f>
        <v>0</v>
      </c>
      <c r="M280" s="83">
        <f ca="1">VLOOKUP($A280,[1]!Table,MATCH(M$4,[1]!Curves,0))</f>
        <v>0</v>
      </c>
      <c r="N280" s="142">
        <f ca="1">Inputs!I275</f>
        <v>0</v>
      </c>
      <c r="O280" s="141">
        <f>Inputs!F275</f>
        <v>0</v>
      </c>
      <c r="P280" s="7"/>
      <c r="Q280" s="69">
        <f t="shared" ca="1" si="128"/>
        <v>5.9580000000000002</v>
      </c>
      <c r="R280" s="69">
        <f t="shared" ca="1" si="129"/>
        <v>5.9580000000000002</v>
      </c>
      <c r="S280" s="69">
        <f t="shared" si="134"/>
        <v>0</v>
      </c>
      <c r="T280" s="7"/>
      <c r="U280" s="5">
        <f t="shared" si="135"/>
        <v>30</v>
      </c>
      <c r="V280" s="44">
        <f t="shared" si="136"/>
        <v>45170</v>
      </c>
      <c r="W280" s="5">
        <f t="shared" ca="1" si="137"/>
        <v>8240</v>
      </c>
      <c r="X280" s="54">
        <f ca="1">VLOOKUP($A280,[1]!Table,MATCH(X$4,[1]!Curves,0))</f>
        <v>6.4308148731298004E-2</v>
      </c>
      <c r="Y280" s="46">
        <f t="shared" ca="1" si="138"/>
        <v>0.23980032101348039</v>
      </c>
      <c r="Z280" s="5">
        <f t="shared" si="139"/>
        <v>0</v>
      </c>
      <c r="AA280" s="5">
        <f t="shared" si="140"/>
        <v>0</v>
      </c>
      <c r="AC280" s="39">
        <f t="shared" ca="1" si="141"/>
        <v>0</v>
      </c>
      <c r="AD280" s="39">
        <f t="shared" ca="1" si="142"/>
        <v>0</v>
      </c>
      <c r="AE280" s="39">
        <f t="shared" ca="1" si="143"/>
        <v>0</v>
      </c>
      <c r="AF280" s="39">
        <f t="shared" ca="1" si="144"/>
        <v>0</v>
      </c>
      <c r="AG280" s="39">
        <f t="shared" ca="1" si="145"/>
        <v>0</v>
      </c>
      <c r="AH280" s="39">
        <f t="shared" ca="1" si="146"/>
        <v>0</v>
      </c>
      <c r="AI280" s="39">
        <f t="shared" ca="1" si="147"/>
        <v>0</v>
      </c>
      <c r="AJ280" s="39">
        <f t="shared" ca="1" si="148"/>
        <v>0</v>
      </c>
      <c r="AK280" s="39">
        <f t="shared" ca="1" si="149"/>
        <v>0</v>
      </c>
      <c r="AL280" s="43"/>
      <c r="AM280" s="39">
        <f t="shared" ca="1" si="154"/>
        <v>0</v>
      </c>
      <c r="AN280" s="39">
        <f t="shared" ca="1" si="155"/>
        <v>0</v>
      </c>
      <c r="AO280" s="39">
        <f t="shared" ca="1" si="156"/>
        <v>0</v>
      </c>
      <c r="AP280" s="40">
        <f t="shared" ca="1" si="150"/>
        <v>0</v>
      </c>
      <c r="AR280" s="39">
        <f t="shared" ca="1" si="157"/>
        <v>0</v>
      </c>
      <c r="AS280" s="39">
        <f t="shared" ca="1" si="158"/>
        <v>0</v>
      </c>
      <c r="AT280" s="39">
        <f t="shared" ca="1" si="159"/>
        <v>0</v>
      </c>
      <c r="AU280" s="40">
        <f t="shared" ca="1" si="151"/>
        <v>0</v>
      </c>
      <c r="AV280" s="40"/>
      <c r="AW280" s="51">
        <f t="shared" ca="1" si="152"/>
        <v>0</v>
      </c>
      <c r="AY280" s="67"/>
    </row>
    <row r="281" spans="1:51" ht="12" customHeight="1">
      <c r="A281" s="88">
        <f t="shared" si="153"/>
        <v>45200</v>
      </c>
      <c r="B281" s="139">
        <f>Inputs!C276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Inputs!G276</f>
        <v>5.9880000000000004</v>
      </c>
      <c r="I281" s="140">
        <f>Inputs!D276</f>
        <v>0</v>
      </c>
      <c r="J281" s="83">
        <f ca="1">VLOOKUP($A281,[1]!Table,MATCH(J$4,[1]!Curves,0))</f>
        <v>0</v>
      </c>
      <c r="K281" s="142">
        <f ca="1">Inputs!H276</f>
        <v>0</v>
      </c>
      <c r="L281" s="141">
        <f>Inputs!E276</f>
        <v>0</v>
      </c>
      <c r="M281" s="83">
        <f ca="1">VLOOKUP($A281,[1]!Table,MATCH(M$4,[1]!Curves,0))</f>
        <v>0</v>
      </c>
      <c r="N281" s="142">
        <f ca="1">Inputs!I276</f>
        <v>0</v>
      </c>
      <c r="O281" s="141">
        <f>Inputs!F276</f>
        <v>0</v>
      </c>
      <c r="P281" s="7"/>
      <c r="Q281" s="69">
        <f t="shared" ca="1" si="128"/>
        <v>5.9880000000000004</v>
      </c>
      <c r="R281" s="69">
        <f t="shared" ca="1" si="129"/>
        <v>5.9880000000000004</v>
      </c>
      <c r="S281" s="69">
        <f t="shared" si="134"/>
        <v>0</v>
      </c>
      <c r="T281" s="7"/>
      <c r="U281" s="5">
        <f t="shared" si="135"/>
        <v>31</v>
      </c>
      <c r="V281" s="44">
        <f t="shared" si="136"/>
        <v>45200</v>
      </c>
      <c r="W281" s="5">
        <f t="shared" ca="1" si="137"/>
        <v>8270</v>
      </c>
      <c r="X281" s="54">
        <f ca="1">VLOOKUP($A281,[1]!Table,MATCH(X$4,[1]!Curves,0))</f>
        <v>6.4306935373808008E-2</v>
      </c>
      <c r="Y281" s="46">
        <f t="shared" ca="1" si="138"/>
        <v>0.2385632217591902</v>
      </c>
      <c r="Z281" s="5">
        <f t="shared" si="139"/>
        <v>0</v>
      </c>
      <c r="AA281" s="5">
        <f t="shared" si="140"/>
        <v>0</v>
      </c>
      <c r="AC281" s="39">
        <f t="shared" ca="1" si="141"/>
        <v>0</v>
      </c>
      <c r="AD281" s="39">
        <f t="shared" ca="1" si="142"/>
        <v>0</v>
      </c>
      <c r="AE281" s="39">
        <f t="shared" ca="1" si="143"/>
        <v>0</v>
      </c>
      <c r="AF281" s="39">
        <f t="shared" ca="1" si="144"/>
        <v>0</v>
      </c>
      <c r="AG281" s="39">
        <f t="shared" ca="1" si="145"/>
        <v>0</v>
      </c>
      <c r="AH281" s="39">
        <f t="shared" ca="1" si="146"/>
        <v>0</v>
      </c>
      <c r="AI281" s="39">
        <f t="shared" ca="1" si="147"/>
        <v>0</v>
      </c>
      <c r="AJ281" s="39">
        <f t="shared" ca="1" si="148"/>
        <v>0</v>
      </c>
      <c r="AK281" s="39">
        <f t="shared" ca="1" si="149"/>
        <v>0</v>
      </c>
      <c r="AL281" s="43"/>
      <c r="AM281" s="39">
        <f t="shared" ca="1" si="154"/>
        <v>0</v>
      </c>
      <c r="AN281" s="39">
        <f t="shared" ca="1" si="155"/>
        <v>0</v>
      </c>
      <c r="AO281" s="39">
        <f t="shared" ca="1" si="156"/>
        <v>0</v>
      </c>
      <c r="AP281" s="40">
        <f t="shared" ca="1" si="150"/>
        <v>0</v>
      </c>
      <c r="AR281" s="39">
        <f t="shared" ca="1" si="157"/>
        <v>0</v>
      </c>
      <c r="AS281" s="39">
        <f t="shared" ca="1" si="158"/>
        <v>0</v>
      </c>
      <c r="AT281" s="39">
        <f t="shared" ca="1" si="159"/>
        <v>0</v>
      </c>
      <c r="AU281" s="40">
        <f t="shared" ca="1" si="151"/>
        <v>0</v>
      </c>
      <c r="AV281" s="40"/>
      <c r="AW281" s="51">
        <f t="shared" ca="1" si="152"/>
        <v>0</v>
      </c>
      <c r="AY281" s="67"/>
    </row>
    <row r="282" spans="1:51" ht="12" customHeight="1">
      <c r="A282" s="88">
        <f t="shared" si="153"/>
        <v>45231</v>
      </c>
      <c r="B282" s="139">
        <f>Inputs!C277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Inputs!G277</f>
        <v>6.1280000000000001</v>
      </c>
      <c r="I282" s="140">
        <f>Inputs!D277</f>
        <v>0</v>
      </c>
      <c r="J282" s="83">
        <f ca="1">VLOOKUP($A282,[1]!Table,MATCH(J$4,[1]!Curves,0))</f>
        <v>0</v>
      </c>
      <c r="K282" s="142">
        <f ca="1">Inputs!H277</f>
        <v>0</v>
      </c>
      <c r="L282" s="141">
        <f>Inputs!E277</f>
        <v>0</v>
      </c>
      <c r="M282" s="83">
        <f ca="1">VLOOKUP($A282,[1]!Table,MATCH(M$4,[1]!Curves,0))</f>
        <v>0</v>
      </c>
      <c r="N282" s="142">
        <f ca="1">Inputs!I277</f>
        <v>0</v>
      </c>
      <c r="O282" s="141">
        <f>Inputs!F277</f>
        <v>0</v>
      </c>
      <c r="P282" s="7"/>
      <c r="Q282" s="69">
        <f t="shared" ref="Q282:Q345" ca="1" si="160">M282+J282+G282</f>
        <v>6.1280000000000001</v>
      </c>
      <c r="R282" s="69">
        <f t="shared" ref="R282:R345" ca="1" si="161">N282+K282+H282</f>
        <v>6.1280000000000001</v>
      </c>
      <c r="S282" s="69">
        <f t="shared" si="134"/>
        <v>0</v>
      </c>
      <c r="T282" s="7"/>
      <c r="U282" s="5">
        <f t="shared" si="135"/>
        <v>30</v>
      </c>
      <c r="V282" s="44">
        <f t="shared" si="136"/>
        <v>45231</v>
      </c>
      <c r="W282" s="5">
        <f t="shared" ca="1" si="137"/>
        <v>8301</v>
      </c>
      <c r="X282" s="54">
        <f ca="1">VLOOKUP($A282,[1]!Table,MATCH(X$4,[1]!Curves,0))</f>
        <v>6.430568157107E-2</v>
      </c>
      <c r="Y282" s="46">
        <f t="shared" ca="1" si="138"/>
        <v>0.23729163830689623</v>
      </c>
      <c r="Z282" s="5">
        <f t="shared" si="139"/>
        <v>0</v>
      </c>
      <c r="AA282" s="5">
        <f t="shared" si="140"/>
        <v>0</v>
      </c>
      <c r="AC282" s="39">
        <f t="shared" ca="1" si="141"/>
        <v>0</v>
      </c>
      <c r="AD282" s="39">
        <f t="shared" ca="1" si="142"/>
        <v>0</v>
      </c>
      <c r="AE282" s="39">
        <f t="shared" ca="1" si="143"/>
        <v>0</v>
      </c>
      <c r="AF282" s="39">
        <f t="shared" ca="1" si="144"/>
        <v>0</v>
      </c>
      <c r="AG282" s="39">
        <f t="shared" ca="1" si="145"/>
        <v>0</v>
      </c>
      <c r="AH282" s="39">
        <f t="shared" ca="1" si="146"/>
        <v>0</v>
      </c>
      <c r="AI282" s="39">
        <f t="shared" ca="1" si="147"/>
        <v>0</v>
      </c>
      <c r="AJ282" s="39">
        <f t="shared" ca="1" si="148"/>
        <v>0</v>
      </c>
      <c r="AK282" s="39">
        <f t="shared" ca="1" si="149"/>
        <v>0</v>
      </c>
      <c r="AL282" s="43"/>
      <c r="AM282" s="39">
        <f t="shared" ca="1" si="154"/>
        <v>0</v>
      </c>
      <c r="AN282" s="39">
        <f t="shared" ca="1" si="155"/>
        <v>0</v>
      </c>
      <c r="AO282" s="39">
        <f t="shared" ca="1" si="156"/>
        <v>0</v>
      </c>
      <c r="AP282" s="40">
        <f t="shared" ca="1" si="150"/>
        <v>0</v>
      </c>
      <c r="AR282" s="39">
        <f t="shared" ca="1" si="157"/>
        <v>0</v>
      </c>
      <c r="AS282" s="39">
        <f t="shared" ca="1" si="158"/>
        <v>0</v>
      </c>
      <c r="AT282" s="39">
        <f t="shared" ca="1" si="159"/>
        <v>0</v>
      </c>
      <c r="AU282" s="40">
        <f t="shared" ca="1" si="151"/>
        <v>0</v>
      </c>
      <c r="AV282" s="40"/>
      <c r="AW282" s="51">
        <f t="shared" ca="1" si="152"/>
        <v>0</v>
      </c>
      <c r="AY282" s="67"/>
    </row>
    <row r="283" spans="1:51" ht="12" customHeight="1">
      <c r="A283" s="88">
        <f t="shared" si="153"/>
        <v>45261</v>
      </c>
      <c r="B283" s="139">
        <f>Inputs!C278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Inputs!G278</f>
        <v>6.2680000000000007</v>
      </c>
      <c r="I283" s="140">
        <f>Inputs!D278</f>
        <v>0</v>
      </c>
      <c r="J283" s="83">
        <f ca="1">VLOOKUP($A283,[1]!Table,MATCH(J$4,[1]!Curves,0))</f>
        <v>0</v>
      </c>
      <c r="K283" s="142">
        <f ca="1">Inputs!H278</f>
        <v>0</v>
      </c>
      <c r="L283" s="141">
        <f>Inputs!E278</f>
        <v>0</v>
      </c>
      <c r="M283" s="83">
        <f ca="1">VLOOKUP($A283,[1]!Table,MATCH(M$4,[1]!Curves,0))</f>
        <v>0</v>
      </c>
      <c r="N283" s="142">
        <f ca="1">Inputs!I278</f>
        <v>0</v>
      </c>
      <c r="O283" s="141">
        <f>Inputs!F278</f>
        <v>0</v>
      </c>
      <c r="P283" s="7"/>
      <c r="Q283" s="69">
        <f t="shared" ca="1" si="160"/>
        <v>6.2680000000000007</v>
      </c>
      <c r="R283" s="69">
        <f t="shared" ca="1" si="161"/>
        <v>6.2680000000000007</v>
      </c>
      <c r="S283" s="69">
        <f t="shared" si="134"/>
        <v>0</v>
      </c>
      <c r="T283" s="7"/>
      <c r="U283" s="5">
        <f t="shared" si="135"/>
        <v>31</v>
      </c>
      <c r="V283" s="44">
        <f t="shared" si="136"/>
        <v>45261</v>
      </c>
      <c r="W283" s="5">
        <f t="shared" ca="1" si="137"/>
        <v>8331</v>
      </c>
      <c r="X283" s="54">
        <f ca="1">VLOOKUP($A283,[1]!Table,MATCH(X$4,[1]!Curves,0))</f>
        <v>6.4304468213582003E-2</v>
      </c>
      <c r="Y283" s="46">
        <f t="shared" ca="1" si="138"/>
        <v>0.23606757372781673</v>
      </c>
      <c r="Z283" s="5">
        <f t="shared" si="139"/>
        <v>0</v>
      </c>
      <c r="AA283" s="5">
        <f t="shared" si="140"/>
        <v>0</v>
      </c>
      <c r="AC283" s="39">
        <f t="shared" ca="1" si="141"/>
        <v>0</v>
      </c>
      <c r="AD283" s="39">
        <f t="shared" ca="1" si="142"/>
        <v>0</v>
      </c>
      <c r="AE283" s="39">
        <f t="shared" ca="1" si="143"/>
        <v>0</v>
      </c>
      <c r="AF283" s="39">
        <f t="shared" ca="1" si="144"/>
        <v>0</v>
      </c>
      <c r="AG283" s="39">
        <f t="shared" ca="1" si="145"/>
        <v>0</v>
      </c>
      <c r="AH283" s="39">
        <f t="shared" ca="1" si="146"/>
        <v>0</v>
      </c>
      <c r="AI283" s="39">
        <f t="shared" ca="1" si="147"/>
        <v>0</v>
      </c>
      <c r="AJ283" s="39">
        <f t="shared" ca="1" si="148"/>
        <v>0</v>
      </c>
      <c r="AK283" s="39">
        <f t="shared" ca="1" si="149"/>
        <v>0</v>
      </c>
      <c r="AL283" s="43"/>
      <c r="AM283" s="39">
        <f t="shared" ca="1" si="154"/>
        <v>0</v>
      </c>
      <c r="AN283" s="39">
        <f t="shared" ca="1" si="155"/>
        <v>0</v>
      </c>
      <c r="AO283" s="39">
        <f t="shared" ca="1" si="156"/>
        <v>0</v>
      </c>
      <c r="AP283" s="40">
        <f t="shared" ca="1" si="150"/>
        <v>0</v>
      </c>
      <c r="AR283" s="39">
        <f t="shared" ca="1" si="157"/>
        <v>0</v>
      </c>
      <c r="AS283" s="39">
        <f t="shared" ca="1" si="158"/>
        <v>0</v>
      </c>
      <c r="AT283" s="39">
        <f t="shared" ca="1" si="159"/>
        <v>0</v>
      </c>
      <c r="AU283" s="40">
        <f t="shared" ca="1" si="151"/>
        <v>0</v>
      </c>
      <c r="AV283" s="40"/>
      <c r="AW283" s="51">
        <f t="shared" ca="1" si="152"/>
        <v>0</v>
      </c>
      <c r="AY283" s="67"/>
    </row>
    <row r="284" spans="1:51" ht="12" customHeight="1">
      <c r="A284" s="88">
        <f t="shared" si="153"/>
        <v>45292</v>
      </c>
      <c r="B284" s="139">
        <f>Inputs!C279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Inputs!G279</f>
        <v>6.3730000000000002</v>
      </c>
      <c r="I284" s="140">
        <f>Inputs!D279</f>
        <v>0</v>
      </c>
      <c r="J284" s="83">
        <f ca="1">VLOOKUP($A284,[1]!Table,MATCH(J$4,[1]!Curves,0))</f>
        <v>0</v>
      </c>
      <c r="K284" s="142">
        <f ca="1">Inputs!H279</f>
        <v>0</v>
      </c>
      <c r="L284" s="141">
        <f>Inputs!E279</f>
        <v>0</v>
      </c>
      <c r="M284" s="83">
        <f ca="1">VLOOKUP($A284,[1]!Table,MATCH(M$4,[1]!Curves,0))</f>
        <v>0</v>
      </c>
      <c r="N284" s="142">
        <f ca="1">Inputs!I279</f>
        <v>0</v>
      </c>
      <c r="O284" s="141">
        <f>Inputs!F279</f>
        <v>0</v>
      </c>
      <c r="P284" s="7"/>
      <c r="Q284" s="69">
        <f t="shared" ca="1" si="160"/>
        <v>6.3730000000000002</v>
      </c>
      <c r="R284" s="69">
        <f t="shared" ca="1" si="161"/>
        <v>6.3730000000000002</v>
      </c>
      <c r="S284" s="69">
        <f t="shared" si="134"/>
        <v>0</v>
      </c>
      <c r="T284" s="7"/>
      <c r="U284" s="5">
        <f t="shared" si="135"/>
        <v>31</v>
      </c>
      <c r="V284" s="44">
        <f t="shared" si="136"/>
        <v>45292</v>
      </c>
      <c r="W284" s="5">
        <f t="shared" ca="1" si="137"/>
        <v>8362</v>
      </c>
      <c r="X284" s="54">
        <f ca="1">VLOOKUP($A284,[1]!Table,MATCH(X$4,[1]!Curves,0))</f>
        <v>6.4303214410843995E-2</v>
      </c>
      <c r="Y284" s="46">
        <f t="shared" ca="1" si="138"/>
        <v>0.23480938779432531</v>
      </c>
      <c r="Z284" s="5">
        <f t="shared" si="139"/>
        <v>0</v>
      </c>
      <c r="AA284" s="5">
        <f t="shared" si="140"/>
        <v>0</v>
      </c>
      <c r="AC284" s="39">
        <f t="shared" ca="1" si="141"/>
        <v>0</v>
      </c>
      <c r="AD284" s="39">
        <f t="shared" ca="1" si="142"/>
        <v>0</v>
      </c>
      <c r="AE284" s="39">
        <f t="shared" ca="1" si="143"/>
        <v>0</v>
      </c>
      <c r="AF284" s="39">
        <f t="shared" ca="1" si="144"/>
        <v>0</v>
      </c>
      <c r="AG284" s="39">
        <f t="shared" ca="1" si="145"/>
        <v>0</v>
      </c>
      <c r="AH284" s="39">
        <f t="shared" ca="1" si="146"/>
        <v>0</v>
      </c>
      <c r="AI284" s="39">
        <f t="shared" ca="1" si="147"/>
        <v>0</v>
      </c>
      <c r="AJ284" s="39">
        <f t="shared" ca="1" si="148"/>
        <v>0</v>
      </c>
      <c r="AK284" s="39">
        <f t="shared" ca="1" si="149"/>
        <v>0</v>
      </c>
      <c r="AL284" s="43"/>
      <c r="AM284" s="39">
        <f t="shared" ca="1" si="154"/>
        <v>0</v>
      </c>
      <c r="AN284" s="39">
        <f t="shared" ca="1" si="155"/>
        <v>0</v>
      </c>
      <c r="AO284" s="39">
        <f t="shared" ca="1" si="156"/>
        <v>0</v>
      </c>
      <c r="AP284" s="40">
        <f t="shared" ca="1" si="150"/>
        <v>0</v>
      </c>
      <c r="AR284" s="39">
        <f t="shared" ca="1" si="157"/>
        <v>0</v>
      </c>
      <c r="AS284" s="39">
        <f t="shared" ca="1" si="158"/>
        <v>0</v>
      </c>
      <c r="AT284" s="39">
        <f t="shared" ca="1" si="159"/>
        <v>0</v>
      </c>
      <c r="AU284" s="40">
        <f t="shared" ca="1" si="151"/>
        <v>0</v>
      </c>
      <c r="AV284" s="40"/>
      <c r="AW284" s="51">
        <f t="shared" ca="1" si="152"/>
        <v>0</v>
      </c>
      <c r="AY284" s="67"/>
    </row>
    <row r="285" spans="1:51" ht="12" customHeight="1">
      <c r="A285" s="88">
        <f t="shared" si="153"/>
        <v>45323</v>
      </c>
      <c r="B285" s="139">
        <f>Inputs!C280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Inputs!G280</f>
        <v>6.2530000000000001</v>
      </c>
      <c r="I285" s="140">
        <f>Inputs!D280</f>
        <v>0</v>
      </c>
      <c r="J285" s="83">
        <f ca="1">VLOOKUP($A285,[1]!Table,MATCH(J$4,[1]!Curves,0))</f>
        <v>0</v>
      </c>
      <c r="K285" s="142">
        <f ca="1">Inputs!H280</f>
        <v>0</v>
      </c>
      <c r="L285" s="141">
        <f>Inputs!E280</f>
        <v>0</v>
      </c>
      <c r="M285" s="83">
        <f ca="1">VLOOKUP($A285,[1]!Table,MATCH(M$4,[1]!Curves,0))</f>
        <v>0</v>
      </c>
      <c r="N285" s="142">
        <f ca="1">Inputs!I280</f>
        <v>0</v>
      </c>
      <c r="O285" s="141">
        <f>Inputs!F280</f>
        <v>0</v>
      </c>
      <c r="P285" s="7"/>
      <c r="Q285" s="69">
        <f t="shared" ca="1" si="160"/>
        <v>6.2530000000000001</v>
      </c>
      <c r="R285" s="69">
        <f t="shared" ca="1" si="161"/>
        <v>6.2530000000000001</v>
      </c>
      <c r="S285" s="69">
        <f t="shared" si="134"/>
        <v>0</v>
      </c>
      <c r="T285" s="7"/>
      <c r="U285" s="5">
        <f t="shared" si="135"/>
        <v>29</v>
      </c>
      <c r="V285" s="44">
        <f t="shared" si="136"/>
        <v>45323</v>
      </c>
      <c r="W285" s="5">
        <f t="shared" ca="1" si="137"/>
        <v>8393</v>
      </c>
      <c r="X285" s="54">
        <f ca="1">VLOOKUP($A285,[1]!Table,MATCH(X$4,[1]!Curves,0))</f>
        <v>6.4301960608108E-2</v>
      </c>
      <c r="Y285" s="46">
        <f t="shared" ca="1" si="138"/>
        <v>0.23355795586621766</v>
      </c>
      <c r="Z285" s="5">
        <f t="shared" si="139"/>
        <v>0</v>
      </c>
      <c r="AA285" s="5">
        <f t="shared" si="140"/>
        <v>0</v>
      </c>
      <c r="AC285" s="39">
        <f t="shared" ca="1" si="141"/>
        <v>0</v>
      </c>
      <c r="AD285" s="39">
        <f t="shared" ca="1" si="142"/>
        <v>0</v>
      </c>
      <c r="AE285" s="39">
        <f t="shared" ca="1" si="143"/>
        <v>0</v>
      </c>
      <c r="AF285" s="39">
        <f t="shared" ca="1" si="144"/>
        <v>0</v>
      </c>
      <c r="AG285" s="39">
        <f t="shared" ca="1" si="145"/>
        <v>0</v>
      </c>
      <c r="AH285" s="39">
        <f t="shared" ca="1" si="146"/>
        <v>0</v>
      </c>
      <c r="AI285" s="39">
        <f t="shared" ca="1" si="147"/>
        <v>0</v>
      </c>
      <c r="AJ285" s="39">
        <f t="shared" ca="1" si="148"/>
        <v>0</v>
      </c>
      <c r="AK285" s="39">
        <f t="shared" ca="1" si="149"/>
        <v>0</v>
      </c>
      <c r="AL285" s="43"/>
      <c r="AM285" s="39">
        <f t="shared" ca="1" si="154"/>
        <v>0</v>
      </c>
      <c r="AN285" s="39">
        <f t="shared" ca="1" si="155"/>
        <v>0</v>
      </c>
      <c r="AO285" s="39">
        <f t="shared" ca="1" si="156"/>
        <v>0</v>
      </c>
      <c r="AP285" s="40">
        <f t="shared" ca="1" si="150"/>
        <v>0</v>
      </c>
      <c r="AR285" s="39">
        <f t="shared" ca="1" si="157"/>
        <v>0</v>
      </c>
      <c r="AS285" s="39">
        <f t="shared" ca="1" si="158"/>
        <v>0</v>
      </c>
      <c r="AT285" s="39">
        <f t="shared" ca="1" si="159"/>
        <v>0</v>
      </c>
      <c r="AU285" s="40">
        <f t="shared" ca="1" si="151"/>
        <v>0</v>
      </c>
      <c r="AV285" s="40"/>
      <c r="AW285" s="51">
        <f t="shared" ca="1" si="152"/>
        <v>0</v>
      </c>
      <c r="AY285" s="67"/>
    </row>
    <row r="286" spans="1:51" ht="12" customHeight="1">
      <c r="A286" s="88">
        <f t="shared" si="153"/>
        <v>45352</v>
      </c>
      <c r="B286" s="139">
        <f>Inputs!C281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Inputs!G281</f>
        <v>6.1280000000000001</v>
      </c>
      <c r="I286" s="140">
        <f>Inputs!D281</f>
        <v>0</v>
      </c>
      <c r="J286" s="83">
        <f ca="1">VLOOKUP($A286,[1]!Table,MATCH(J$4,[1]!Curves,0))</f>
        <v>0</v>
      </c>
      <c r="K286" s="142">
        <f ca="1">Inputs!H281</f>
        <v>0</v>
      </c>
      <c r="L286" s="141">
        <f>Inputs!E281</f>
        <v>0</v>
      </c>
      <c r="M286" s="83">
        <f ca="1">VLOOKUP($A286,[1]!Table,MATCH(M$4,[1]!Curves,0))</f>
        <v>0</v>
      </c>
      <c r="N286" s="142">
        <f ca="1">Inputs!I281</f>
        <v>0</v>
      </c>
      <c r="O286" s="141">
        <f>Inputs!F281</f>
        <v>0</v>
      </c>
      <c r="P286" s="7"/>
      <c r="Q286" s="69">
        <f t="shared" ca="1" si="160"/>
        <v>6.1280000000000001</v>
      </c>
      <c r="R286" s="69">
        <f t="shared" ca="1" si="161"/>
        <v>6.1280000000000001</v>
      </c>
      <c r="S286" s="69">
        <f t="shared" si="134"/>
        <v>0</v>
      </c>
      <c r="T286" s="7"/>
      <c r="U286" s="5">
        <f t="shared" si="135"/>
        <v>31</v>
      </c>
      <c r="V286" s="44">
        <f t="shared" si="136"/>
        <v>45352</v>
      </c>
      <c r="W286" s="5">
        <f t="shared" ca="1" si="137"/>
        <v>8422</v>
      </c>
      <c r="X286" s="54">
        <f ca="1">VLOOKUP($A286,[1]!Table,MATCH(X$4,[1]!Curves,0))</f>
        <v>6.4300787695869999E-2</v>
      </c>
      <c r="Y286" s="46">
        <f t="shared" ca="1" si="138"/>
        <v>0.23239334358469696</v>
      </c>
      <c r="Z286" s="5">
        <f t="shared" si="139"/>
        <v>0</v>
      </c>
      <c r="AA286" s="5">
        <f t="shared" si="140"/>
        <v>0</v>
      </c>
      <c r="AC286" s="39">
        <f t="shared" ca="1" si="141"/>
        <v>0</v>
      </c>
      <c r="AD286" s="39">
        <f t="shared" ca="1" si="142"/>
        <v>0</v>
      </c>
      <c r="AE286" s="39">
        <f t="shared" ca="1" si="143"/>
        <v>0</v>
      </c>
      <c r="AF286" s="39">
        <f t="shared" ca="1" si="144"/>
        <v>0</v>
      </c>
      <c r="AG286" s="39">
        <f t="shared" ca="1" si="145"/>
        <v>0</v>
      </c>
      <c r="AH286" s="39">
        <f t="shared" ca="1" si="146"/>
        <v>0</v>
      </c>
      <c r="AI286" s="39">
        <f t="shared" ca="1" si="147"/>
        <v>0</v>
      </c>
      <c r="AJ286" s="39">
        <f t="shared" ca="1" si="148"/>
        <v>0</v>
      </c>
      <c r="AK286" s="39">
        <f t="shared" ca="1" si="149"/>
        <v>0</v>
      </c>
      <c r="AL286" s="43"/>
      <c r="AM286" s="39">
        <f t="shared" ca="1" si="154"/>
        <v>0</v>
      </c>
      <c r="AN286" s="39">
        <f t="shared" ca="1" si="155"/>
        <v>0</v>
      </c>
      <c r="AO286" s="39">
        <f t="shared" ca="1" si="156"/>
        <v>0</v>
      </c>
      <c r="AP286" s="40">
        <f t="shared" ca="1" si="150"/>
        <v>0</v>
      </c>
      <c r="AR286" s="39">
        <f t="shared" ca="1" si="157"/>
        <v>0</v>
      </c>
      <c r="AS286" s="39">
        <f t="shared" ca="1" si="158"/>
        <v>0</v>
      </c>
      <c r="AT286" s="39">
        <f t="shared" ca="1" si="159"/>
        <v>0</v>
      </c>
      <c r="AU286" s="40">
        <f t="shared" ca="1" si="151"/>
        <v>0</v>
      </c>
      <c r="AV286" s="40"/>
      <c r="AW286" s="51">
        <f t="shared" ca="1" si="152"/>
        <v>0</v>
      </c>
      <c r="AY286" s="67"/>
    </row>
    <row r="287" spans="1:51" ht="12" customHeight="1">
      <c r="A287" s="88">
        <f t="shared" si="153"/>
        <v>45383</v>
      </c>
      <c r="B287" s="139">
        <f>Inputs!C282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Inputs!G282</f>
        <v>5.9980000000000002</v>
      </c>
      <c r="I287" s="140">
        <f>Inputs!D282</f>
        <v>0</v>
      </c>
      <c r="J287" s="83">
        <f ca="1">VLOOKUP($A287,[1]!Table,MATCH(J$4,[1]!Curves,0))</f>
        <v>0</v>
      </c>
      <c r="K287" s="142">
        <f ca="1">Inputs!H282</f>
        <v>0</v>
      </c>
      <c r="L287" s="141">
        <f>Inputs!E282</f>
        <v>0</v>
      </c>
      <c r="M287" s="83">
        <f ca="1">VLOOKUP($A287,[1]!Table,MATCH(M$4,[1]!Curves,0))</f>
        <v>0</v>
      </c>
      <c r="N287" s="142">
        <f ca="1">Inputs!I282</f>
        <v>0</v>
      </c>
      <c r="O287" s="141">
        <f>Inputs!F282</f>
        <v>0</v>
      </c>
      <c r="P287" s="7"/>
      <c r="Q287" s="69">
        <f t="shared" ca="1" si="160"/>
        <v>5.9980000000000002</v>
      </c>
      <c r="R287" s="69">
        <f t="shared" ca="1" si="161"/>
        <v>5.9980000000000002</v>
      </c>
      <c r="S287" s="69">
        <f t="shared" si="134"/>
        <v>0</v>
      </c>
      <c r="T287" s="7"/>
      <c r="U287" s="5">
        <f t="shared" si="135"/>
        <v>30</v>
      </c>
      <c r="V287" s="44">
        <f t="shared" si="136"/>
        <v>45383</v>
      </c>
      <c r="W287" s="5">
        <f t="shared" ca="1" si="137"/>
        <v>8453</v>
      </c>
      <c r="X287" s="54">
        <f ca="1">VLOOKUP($A287,[1]!Table,MATCH(X$4,[1]!Curves,0))</f>
        <v>6.4299533893134003E-2</v>
      </c>
      <c r="Y287" s="46">
        <f t="shared" ca="1" si="138"/>
        <v>0.23115488038210733</v>
      </c>
      <c r="Z287" s="5">
        <f t="shared" si="139"/>
        <v>0</v>
      </c>
      <c r="AA287" s="5">
        <f t="shared" si="140"/>
        <v>0</v>
      </c>
      <c r="AC287" s="39">
        <f t="shared" ca="1" si="141"/>
        <v>0</v>
      </c>
      <c r="AD287" s="39">
        <f t="shared" ca="1" si="142"/>
        <v>0</v>
      </c>
      <c r="AE287" s="39">
        <f t="shared" ca="1" si="143"/>
        <v>0</v>
      </c>
      <c r="AF287" s="39">
        <f t="shared" ca="1" si="144"/>
        <v>0</v>
      </c>
      <c r="AG287" s="39">
        <f t="shared" ca="1" si="145"/>
        <v>0</v>
      </c>
      <c r="AH287" s="39">
        <f t="shared" ca="1" si="146"/>
        <v>0</v>
      </c>
      <c r="AI287" s="39">
        <f t="shared" ca="1" si="147"/>
        <v>0</v>
      </c>
      <c r="AJ287" s="39">
        <f t="shared" ca="1" si="148"/>
        <v>0</v>
      </c>
      <c r="AK287" s="39">
        <f t="shared" ca="1" si="149"/>
        <v>0</v>
      </c>
      <c r="AL287" s="43"/>
      <c r="AM287" s="39">
        <f t="shared" ca="1" si="154"/>
        <v>0</v>
      </c>
      <c r="AN287" s="39">
        <f t="shared" ca="1" si="155"/>
        <v>0</v>
      </c>
      <c r="AO287" s="39">
        <f t="shared" ca="1" si="156"/>
        <v>0</v>
      </c>
      <c r="AP287" s="40">
        <f t="shared" ca="1" si="150"/>
        <v>0</v>
      </c>
      <c r="AR287" s="39">
        <f t="shared" ca="1" si="157"/>
        <v>0</v>
      </c>
      <c r="AS287" s="39">
        <f t="shared" ca="1" si="158"/>
        <v>0</v>
      </c>
      <c r="AT287" s="39">
        <f t="shared" ca="1" si="159"/>
        <v>0</v>
      </c>
      <c r="AU287" s="40">
        <f t="shared" ca="1" si="151"/>
        <v>0</v>
      </c>
      <c r="AV287" s="40"/>
      <c r="AW287" s="51">
        <f t="shared" ca="1" si="152"/>
        <v>0</v>
      </c>
      <c r="AY287" s="67"/>
    </row>
    <row r="288" spans="1:51" ht="12" customHeight="1">
      <c r="A288" s="88">
        <f t="shared" si="153"/>
        <v>45413</v>
      </c>
      <c r="B288" s="139">
        <f>Inputs!C283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Inputs!G283</f>
        <v>5.9880000000000004</v>
      </c>
      <c r="I288" s="140">
        <f>Inputs!D283</f>
        <v>0</v>
      </c>
      <c r="J288" s="83">
        <f ca="1">VLOOKUP($A288,[1]!Table,MATCH(J$4,[1]!Curves,0))</f>
        <v>0</v>
      </c>
      <c r="K288" s="142">
        <f ca="1">Inputs!H283</f>
        <v>0</v>
      </c>
      <c r="L288" s="141">
        <f>Inputs!E283</f>
        <v>0</v>
      </c>
      <c r="M288" s="83">
        <f ca="1">VLOOKUP($A288,[1]!Table,MATCH(M$4,[1]!Curves,0))</f>
        <v>0</v>
      </c>
      <c r="N288" s="142">
        <f ca="1">Inputs!I283</f>
        <v>0</v>
      </c>
      <c r="O288" s="141">
        <f>Inputs!F283</f>
        <v>0</v>
      </c>
      <c r="P288" s="7"/>
      <c r="Q288" s="69">
        <f t="shared" ca="1" si="160"/>
        <v>5.9880000000000004</v>
      </c>
      <c r="R288" s="69">
        <f t="shared" ca="1" si="161"/>
        <v>5.9880000000000004</v>
      </c>
      <c r="S288" s="69">
        <f t="shared" si="134"/>
        <v>0</v>
      </c>
      <c r="T288" s="7"/>
      <c r="U288" s="5">
        <f t="shared" si="135"/>
        <v>31</v>
      </c>
      <c r="V288" s="44">
        <f t="shared" si="136"/>
        <v>45413</v>
      </c>
      <c r="W288" s="5">
        <f t="shared" ca="1" si="137"/>
        <v>8483</v>
      </c>
      <c r="X288" s="54">
        <f ca="1">VLOOKUP($A288,[1]!Table,MATCH(X$4,[1]!Curves,0))</f>
        <v>6.4298320535649003E-2</v>
      </c>
      <c r="Y288" s="46">
        <f t="shared" ca="1" si="138"/>
        <v>0.22996269717694279</v>
      </c>
      <c r="Z288" s="5">
        <f t="shared" si="139"/>
        <v>0</v>
      </c>
      <c r="AA288" s="5">
        <f t="shared" si="140"/>
        <v>0</v>
      </c>
      <c r="AC288" s="39">
        <f t="shared" ca="1" si="141"/>
        <v>0</v>
      </c>
      <c r="AD288" s="39">
        <f t="shared" ca="1" si="142"/>
        <v>0</v>
      </c>
      <c r="AE288" s="39">
        <f t="shared" ca="1" si="143"/>
        <v>0</v>
      </c>
      <c r="AF288" s="39">
        <f t="shared" ca="1" si="144"/>
        <v>0</v>
      </c>
      <c r="AG288" s="39">
        <f t="shared" ca="1" si="145"/>
        <v>0</v>
      </c>
      <c r="AH288" s="39">
        <f t="shared" ca="1" si="146"/>
        <v>0</v>
      </c>
      <c r="AI288" s="39">
        <f t="shared" ca="1" si="147"/>
        <v>0</v>
      </c>
      <c r="AJ288" s="39">
        <f t="shared" ca="1" si="148"/>
        <v>0</v>
      </c>
      <c r="AK288" s="39">
        <f t="shared" ca="1" si="149"/>
        <v>0</v>
      </c>
      <c r="AL288" s="43"/>
      <c r="AM288" s="39">
        <f t="shared" ca="1" si="154"/>
        <v>0</v>
      </c>
      <c r="AN288" s="39">
        <f t="shared" ca="1" si="155"/>
        <v>0</v>
      </c>
      <c r="AO288" s="39">
        <f t="shared" ca="1" si="156"/>
        <v>0</v>
      </c>
      <c r="AP288" s="40">
        <f t="shared" ca="1" si="150"/>
        <v>0</v>
      </c>
      <c r="AR288" s="39">
        <f t="shared" ca="1" si="157"/>
        <v>0</v>
      </c>
      <c r="AS288" s="39">
        <f t="shared" ca="1" si="158"/>
        <v>0</v>
      </c>
      <c r="AT288" s="39">
        <f t="shared" ca="1" si="159"/>
        <v>0</v>
      </c>
      <c r="AU288" s="40">
        <f t="shared" ca="1" si="151"/>
        <v>0</v>
      </c>
      <c r="AV288" s="40"/>
      <c r="AW288" s="51">
        <f t="shared" ca="1" si="152"/>
        <v>0</v>
      </c>
      <c r="AY288" s="67"/>
    </row>
    <row r="289" spans="1:51" ht="12" customHeight="1">
      <c r="A289" s="88">
        <f t="shared" si="153"/>
        <v>45444</v>
      </c>
      <c r="B289" s="139">
        <f>Inputs!C284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Inputs!G284</f>
        <v>6.008</v>
      </c>
      <c r="I289" s="140">
        <f>Inputs!D284</f>
        <v>0</v>
      </c>
      <c r="J289" s="83">
        <f ca="1">VLOOKUP($A289,[1]!Table,MATCH(J$4,[1]!Curves,0))</f>
        <v>0</v>
      </c>
      <c r="K289" s="142">
        <f ca="1">Inputs!H284</f>
        <v>0</v>
      </c>
      <c r="L289" s="141">
        <f>Inputs!E284</f>
        <v>0</v>
      </c>
      <c r="M289" s="83">
        <f ca="1">VLOOKUP($A289,[1]!Table,MATCH(M$4,[1]!Curves,0))</f>
        <v>0</v>
      </c>
      <c r="N289" s="142">
        <f ca="1">Inputs!I284</f>
        <v>0</v>
      </c>
      <c r="O289" s="141">
        <f>Inputs!F284</f>
        <v>0</v>
      </c>
      <c r="P289" s="7"/>
      <c r="Q289" s="69">
        <f t="shared" ca="1" si="160"/>
        <v>6.008</v>
      </c>
      <c r="R289" s="69">
        <f t="shared" ca="1" si="161"/>
        <v>6.008</v>
      </c>
      <c r="S289" s="69">
        <f t="shared" si="134"/>
        <v>0</v>
      </c>
      <c r="T289" s="7"/>
      <c r="U289" s="5">
        <f t="shared" si="135"/>
        <v>30</v>
      </c>
      <c r="V289" s="44">
        <f t="shared" si="136"/>
        <v>45444</v>
      </c>
      <c r="W289" s="5">
        <f t="shared" ca="1" si="137"/>
        <v>8514</v>
      </c>
      <c r="X289" s="54">
        <f ca="1">VLOOKUP($A289,[1]!Table,MATCH(X$4,[1]!Curves,0))</f>
        <v>6.4297066732913008E-2</v>
      </c>
      <c r="Y289" s="46">
        <f t="shared" ca="1" si="138"/>
        <v>0.22873728011508915</v>
      </c>
      <c r="Z289" s="5">
        <f t="shared" si="139"/>
        <v>0</v>
      </c>
      <c r="AA289" s="5">
        <f t="shared" si="140"/>
        <v>0</v>
      </c>
      <c r="AC289" s="39">
        <f t="shared" ca="1" si="141"/>
        <v>0</v>
      </c>
      <c r="AD289" s="39">
        <f t="shared" ca="1" si="142"/>
        <v>0</v>
      </c>
      <c r="AE289" s="39">
        <f t="shared" ca="1" si="143"/>
        <v>0</v>
      </c>
      <c r="AF289" s="39">
        <f t="shared" ca="1" si="144"/>
        <v>0</v>
      </c>
      <c r="AG289" s="39">
        <f t="shared" ca="1" si="145"/>
        <v>0</v>
      </c>
      <c r="AH289" s="39">
        <f t="shared" ca="1" si="146"/>
        <v>0</v>
      </c>
      <c r="AI289" s="39">
        <f t="shared" ca="1" si="147"/>
        <v>0</v>
      </c>
      <c r="AJ289" s="39">
        <f t="shared" ca="1" si="148"/>
        <v>0</v>
      </c>
      <c r="AK289" s="39">
        <f t="shared" ca="1" si="149"/>
        <v>0</v>
      </c>
      <c r="AL289" s="43"/>
      <c r="AM289" s="39">
        <f t="shared" ca="1" si="154"/>
        <v>0</v>
      </c>
      <c r="AN289" s="39">
        <f t="shared" ca="1" si="155"/>
        <v>0</v>
      </c>
      <c r="AO289" s="39">
        <f t="shared" ca="1" si="156"/>
        <v>0</v>
      </c>
      <c r="AP289" s="40">
        <f t="shared" ca="1" si="150"/>
        <v>0</v>
      </c>
      <c r="AR289" s="39">
        <f t="shared" ca="1" si="157"/>
        <v>0</v>
      </c>
      <c r="AS289" s="39">
        <f t="shared" ca="1" si="158"/>
        <v>0</v>
      </c>
      <c r="AT289" s="39">
        <f t="shared" ca="1" si="159"/>
        <v>0</v>
      </c>
      <c r="AU289" s="40">
        <f t="shared" ca="1" si="151"/>
        <v>0</v>
      </c>
      <c r="AV289" s="40"/>
      <c r="AW289" s="51">
        <f t="shared" ca="1" si="152"/>
        <v>0</v>
      </c>
      <c r="AY289" s="67"/>
    </row>
    <row r="290" spans="1:51" ht="12" customHeight="1">
      <c r="A290" s="88">
        <f t="shared" si="153"/>
        <v>45474</v>
      </c>
      <c r="B290" s="139">
        <f>Inputs!C285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Inputs!G285</f>
        <v>6.0289999999999999</v>
      </c>
      <c r="I290" s="140">
        <f>Inputs!D285</f>
        <v>0</v>
      </c>
      <c r="J290" s="83">
        <f ca="1">VLOOKUP($A290,[1]!Table,MATCH(J$4,[1]!Curves,0))</f>
        <v>0</v>
      </c>
      <c r="K290" s="142">
        <f ca="1">Inputs!H285</f>
        <v>0</v>
      </c>
      <c r="L290" s="141">
        <f>Inputs!E285</f>
        <v>0</v>
      </c>
      <c r="M290" s="83">
        <f ca="1">VLOOKUP($A290,[1]!Table,MATCH(M$4,[1]!Curves,0))</f>
        <v>0</v>
      </c>
      <c r="N290" s="142">
        <f ca="1">Inputs!I285</f>
        <v>0</v>
      </c>
      <c r="O290" s="141">
        <f>Inputs!F285</f>
        <v>0</v>
      </c>
      <c r="P290" s="7"/>
      <c r="Q290" s="69">
        <f t="shared" ca="1" si="160"/>
        <v>6.0289999999999999</v>
      </c>
      <c r="R290" s="69">
        <f t="shared" ca="1" si="161"/>
        <v>6.0289999999999999</v>
      </c>
      <c r="S290" s="69">
        <f t="shared" si="134"/>
        <v>0</v>
      </c>
      <c r="T290" s="7"/>
      <c r="U290" s="5">
        <f t="shared" si="135"/>
        <v>31</v>
      </c>
      <c r="V290" s="44">
        <f t="shared" si="136"/>
        <v>45474</v>
      </c>
      <c r="W290" s="5">
        <f t="shared" ca="1" si="137"/>
        <v>8544</v>
      </c>
      <c r="X290" s="54">
        <f ca="1">VLOOKUP($A290,[1]!Table,MATCH(X$4,[1]!Curves,0))</f>
        <v>6.4295853375428008E-2</v>
      </c>
      <c r="Y290" s="46">
        <f t="shared" ca="1" si="138"/>
        <v>0.22755765506335765</v>
      </c>
      <c r="Z290" s="5">
        <f t="shared" si="139"/>
        <v>0</v>
      </c>
      <c r="AA290" s="5">
        <f t="shared" si="140"/>
        <v>0</v>
      </c>
      <c r="AC290" s="39">
        <f t="shared" ca="1" si="141"/>
        <v>0</v>
      </c>
      <c r="AD290" s="39">
        <f t="shared" ca="1" si="142"/>
        <v>0</v>
      </c>
      <c r="AE290" s="39">
        <f t="shared" ca="1" si="143"/>
        <v>0</v>
      </c>
      <c r="AF290" s="39">
        <f t="shared" ca="1" si="144"/>
        <v>0</v>
      </c>
      <c r="AG290" s="39">
        <f t="shared" ca="1" si="145"/>
        <v>0</v>
      </c>
      <c r="AH290" s="39">
        <f t="shared" ca="1" si="146"/>
        <v>0</v>
      </c>
      <c r="AI290" s="39">
        <f t="shared" ca="1" si="147"/>
        <v>0</v>
      </c>
      <c r="AJ290" s="39">
        <f t="shared" ca="1" si="148"/>
        <v>0</v>
      </c>
      <c r="AK290" s="39">
        <f t="shared" ca="1" si="149"/>
        <v>0</v>
      </c>
      <c r="AL290" s="43"/>
      <c r="AM290" s="39">
        <f t="shared" ca="1" si="154"/>
        <v>0</v>
      </c>
      <c r="AN290" s="39">
        <f t="shared" ca="1" si="155"/>
        <v>0</v>
      </c>
      <c r="AO290" s="39">
        <f t="shared" ca="1" si="156"/>
        <v>0</v>
      </c>
      <c r="AP290" s="40">
        <f t="shared" ca="1" si="150"/>
        <v>0</v>
      </c>
      <c r="AR290" s="39">
        <f t="shared" ca="1" si="157"/>
        <v>0</v>
      </c>
      <c r="AS290" s="39">
        <f t="shared" ca="1" si="158"/>
        <v>0</v>
      </c>
      <c r="AT290" s="39">
        <f t="shared" ca="1" si="159"/>
        <v>0</v>
      </c>
      <c r="AU290" s="40">
        <f t="shared" ca="1" si="151"/>
        <v>0</v>
      </c>
      <c r="AV290" s="40"/>
      <c r="AW290" s="51">
        <f t="shared" ca="1" si="152"/>
        <v>0</v>
      </c>
      <c r="AY290" s="67"/>
    </row>
    <row r="291" spans="1:51" ht="12" customHeight="1">
      <c r="A291" s="88">
        <f t="shared" si="153"/>
        <v>45505</v>
      </c>
      <c r="B291" s="139">
        <f>Inputs!C286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Inputs!G286</f>
        <v>6.0529999999999999</v>
      </c>
      <c r="I291" s="140">
        <f>Inputs!D286</f>
        <v>0</v>
      </c>
      <c r="J291" s="83">
        <f ca="1">VLOOKUP($A291,[1]!Table,MATCH(J$4,[1]!Curves,0))</f>
        <v>0</v>
      </c>
      <c r="K291" s="142">
        <f ca="1">Inputs!H286</f>
        <v>0</v>
      </c>
      <c r="L291" s="141">
        <f>Inputs!E286</f>
        <v>0</v>
      </c>
      <c r="M291" s="83">
        <f ca="1">VLOOKUP($A291,[1]!Table,MATCH(M$4,[1]!Curves,0))</f>
        <v>0</v>
      </c>
      <c r="N291" s="142">
        <f ca="1">Inputs!I286</f>
        <v>0</v>
      </c>
      <c r="O291" s="141">
        <f>Inputs!F286</f>
        <v>0</v>
      </c>
      <c r="P291" s="7"/>
      <c r="Q291" s="69">
        <f t="shared" ca="1" si="160"/>
        <v>6.0529999999999999</v>
      </c>
      <c r="R291" s="69">
        <f t="shared" ca="1" si="161"/>
        <v>6.0529999999999999</v>
      </c>
      <c r="S291" s="69">
        <f t="shared" si="134"/>
        <v>0</v>
      </c>
      <c r="T291" s="7"/>
      <c r="U291" s="5">
        <f t="shared" si="135"/>
        <v>31</v>
      </c>
      <c r="V291" s="44">
        <f t="shared" si="136"/>
        <v>45505</v>
      </c>
      <c r="W291" s="5">
        <f t="shared" ca="1" si="137"/>
        <v>8575</v>
      </c>
      <c r="X291" s="54">
        <f ca="1">VLOOKUP($A291,[1]!Table,MATCH(X$4,[1]!Curves,0))</f>
        <v>6.4294599572694996E-2</v>
      </c>
      <c r="Y291" s="46">
        <f t="shared" ca="1" si="138"/>
        <v>0.22634514575139522</v>
      </c>
      <c r="Z291" s="5">
        <f t="shared" si="139"/>
        <v>0</v>
      </c>
      <c r="AA291" s="5">
        <f t="shared" si="140"/>
        <v>0</v>
      </c>
      <c r="AC291" s="39">
        <f t="shared" ca="1" si="141"/>
        <v>0</v>
      </c>
      <c r="AD291" s="39">
        <f t="shared" ca="1" si="142"/>
        <v>0</v>
      </c>
      <c r="AE291" s="39">
        <f t="shared" ca="1" si="143"/>
        <v>0</v>
      </c>
      <c r="AF291" s="39">
        <f t="shared" ca="1" si="144"/>
        <v>0</v>
      </c>
      <c r="AG291" s="39">
        <f t="shared" ca="1" si="145"/>
        <v>0</v>
      </c>
      <c r="AH291" s="39">
        <f t="shared" ca="1" si="146"/>
        <v>0</v>
      </c>
      <c r="AI291" s="39">
        <f t="shared" ca="1" si="147"/>
        <v>0</v>
      </c>
      <c r="AJ291" s="39">
        <f t="shared" ca="1" si="148"/>
        <v>0</v>
      </c>
      <c r="AK291" s="39">
        <f t="shared" ca="1" si="149"/>
        <v>0</v>
      </c>
      <c r="AL291" s="43"/>
      <c r="AM291" s="39">
        <f t="shared" ca="1" si="154"/>
        <v>0</v>
      </c>
      <c r="AN291" s="39">
        <f t="shared" ca="1" si="155"/>
        <v>0</v>
      </c>
      <c r="AO291" s="39">
        <f t="shared" ca="1" si="156"/>
        <v>0</v>
      </c>
      <c r="AP291" s="40">
        <f t="shared" ca="1" si="150"/>
        <v>0</v>
      </c>
      <c r="AR291" s="39">
        <f t="shared" ca="1" si="157"/>
        <v>0</v>
      </c>
      <c r="AS291" s="39">
        <f t="shared" ca="1" si="158"/>
        <v>0</v>
      </c>
      <c r="AT291" s="39">
        <f t="shared" ca="1" si="159"/>
        <v>0</v>
      </c>
      <c r="AU291" s="40">
        <f t="shared" ca="1" si="151"/>
        <v>0</v>
      </c>
      <c r="AV291" s="40"/>
      <c r="AW291" s="51">
        <f t="shared" ca="1" si="152"/>
        <v>0</v>
      </c>
      <c r="AY291" s="67"/>
    </row>
    <row r="292" spans="1:51" ht="12" customHeight="1">
      <c r="A292" s="88">
        <f t="shared" si="153"/>
        <v>45536</v>
      </c>
      <c r="B292" s="139">
        <f>Inputs!C287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Inputs!G287</f>
        <v>6.0630000000000006</v>
      </c>
      <c r="I292" s="140">
        <f>Inputs!D287</f>
        <v>0</v>
      </c>
      <c r="J292" s="83">
        <f ca="1">VLOOKUP($A292,[1]!Table,MATCH(J$4,[1]!Curves,0))</f>
        <v>0</v>
      </c>
      <c r="K292" s="142">
        <f ca="1">Inputs!H287</f>
        <v>0</v>
      </c>
      <c r="L292" s="141">
        <f>Inputs!E287</f>
        <v>0</v>
      </c>
      <c r="M292" s="83">
        <f ca="1">VLOOKUP($A292,[1]!Table,MATCH(M$4,[1]!Curves,0))</f>
        <v>0</v>
      </c>
      <c r="N292" s="142">
        <f ca="1">Inputs!I287</f>
        <v>0</v>
      </c>
      <c r="O292" s="141">
        <f>Inputs!F287</f>
        <v>0</v>
      </c>
      <c r="P292" s="7"/>
      <c r="Q292" s="69">
        <f t="shared" ca="1" si="160"/>
        <v>6.0630000000000006</v>
      </c>
      <c r="R292" s="69">
        <f t="shared" ca="1" si="161"/>
        <v>6.0630000000000006</v>
      </c>
      <c r="S292" s="69">
        <f t="shared" si="134"/>
        <v>0</v>
      </c>
      <c r="T292" s="7"/>
      <c r="U292" s="5">
        <f t="shared" si="135"/>
        <v>30</v>
      </c>
      <c r="V292" s="44">
        <f t="shared" si="136"/>
        <v>45536</v>
      </c>
      <c r="W292" s="5">
        <f t="shared" ca="1" si="137"/>
        <v>8606</v>
      </c>
      <c r="X292" s="54">
        <f ca="1">VLOOKUP($A292,[1]!Table,MATCH(X$4,[1]!Curves,0))</f>
        <v>6.4293345769960999E-2</v>
      </c>
      <c r="Y292" s="46">
        <f t="shared" ca="1" si="138"/>
        <v>0.22513914355426948</v>
      </c>
      <c r="Z292" s="5">
        <f t="shared" si="139"/>
        <v>0</v>
      </c>
      <c r="AA292" s="5">
        <f t="shared" si="140"/>
        <v>0</v>
      </c>
      <c r="AC292" s="39">
        <f t="shared" ca="1" si="141"/>
        <v>0</v>
      </c>
      <c r="AD292" s="39">
        <f t="shared" ca="1" si="142"/>
        <v>0</v>
      </c>
      <c r="AE292" s="39">
        <f t="shared" ca="1" si="143"/>
        <v>0</v>
      </c>
      <c r="AF292" s="39">
        <f t="shared" ca="1" si="144"/>
        <v>0</v>
      </c>
      <c r="AG292" s="39">
        <f t="shared" ca="1" si="145"/>
        <v>0</v>
      </c>
      <c r="AH292" s="39">
        <f t="shared" ca="1" si="146"/>
        <v>0</v>
      </c>
      <c r="AI292" s="39">
        <f t="shared" ca="1" si="147"/>
        <v>0</v>
      </c>
      <c r="AJ292" s="39">
        <f t="shared" ca="1" si="148"/>
        <v>0</v>
      </c>
      <c r="AK292" s="39">
        <f t="shared" ca="1" si="149"/>
        <v>0</v>
      </c>
      <c r="AL292" s="43"/>
      <c r="AM292" s="39">
        <f t="shared" ca="1" si="154"/>
        <v>0</v>
      </c>
      <c r="AN292" s="39">
        <f t="shared" ca="1" si="155"/>
        <v>0</v>
      </c>
      <c r="AO292" s="39">
        <f t="shared" ca="1" si="156"/>
        <v>0</v>
      </c>
      <c r="AP292" s="40">
        <f t="shared" ca="1" si="150"/>
        <v>0</v>
      </c>
      <c r="AR292" s="39">
        <f t="shared" ca="1" si="157"/>
        <v>0</v>
      </c>
      <c r="AS292" s="39">
        <f t="shared" ca="1" si="158"/>
        <v>0</v>
      </c>
      <c r="AT292" s="39">
        <f t="shared" ca="1" si="159"/>
        <v>0</v>
      </c>
      <c r="AU292" s="40">
        <f t="shared" ca="1" si="151"/>
        <v>0</v>
      </c>
      <c r="AV292" s="40"/>
      <c r="AW292" s="51">
        <f t="shared" ca="1" si="152"/>
        <v>0</v>
      </c>
      <c r="AY292" s="67"/>
    </row>
    <row r="293" spans="1:51" ht="12" customHeight="1">
      <c r="A293" s="88">
        <f t="shared" si="153"/>
        <v>45566</v>
      </c>
      <c r="B293" s="139">
        <f>Inputs!C288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Inputs!G288</f>
        <v>6.093</v>
      </c>
      <c r="I293" s="140">
        <f>Inputs!D288</f>
        <v>0</v>
      </c>
      <c r="J293" s="83">
        <f ca="1">VLOOKUP($A293,[1]!Table,MATCH(J$4,[1]!Curves,0))</f>
        <v>0</v>
      </c>
      <c r="K293" s="142">
        <f ca="1">Inputs!H288</f>
        <v>0</v>
      </c>
      <c r="L293" s="141">
        <f>Inputs!E288</f>
        <v>0</v>
      </c>
      <c r="M293" s="83">
        <f ca="1">VLOOKUP($A293,[1]!Table,MATCH(M$4,[1]!Curves,0))</f>
        <v>0</v>
      </c>
      <c r="N293" s="142">
        <f ca="1">Inputs!I288</f>
        <v>0</v>
      </c>
      <c r="O293" s="141">
        <f>Inputs!F288</f>
        <v>0</v>
      </c>
      <c r="P293" s="7"/>
      <c r="Q293" s="69">
        <f t="shared" ca="1" si="160"/>
        <v>6.093</v>
      </c>
      <c r="R293" s="69">
        <f t="shared" ca="1" si="161"/>
        <v>6.093</v>
      </c>
      <c r="S293" s="69">
        <f t="shared" si="134"/>
        <v>0</v>
      </c>
      <c r="T293" s="7"/>
      <c r="U293" s="5">
        <f t="shared" si="135"/>
        <v>31</v>
      </c>
      <c r="V293" s="44">
        <f t="shared" si="136"/>
        <v>45566</v>
      </c>
      <c r="W293" s="5">
        <f t="shared" ca="1" si="137"/>
        <v>8636</v>
      </c>
      <c r="X293" s="54">
        <f ca="1">VLOOKUP($A293,[1]!Table,MATCH(X$4,[1]!Curves,0))</f>
        <v>6.4292132412477998E-2</v>
      </c>
      <c r="Y293" s="46">
        <f t="shared" ca="1" si="138"/>
        <v>0.22397820716881101</v>
      </c>
      <c r="Z293" s="5">
        <f t="shared" si="139"/>
        <v>0</v>
      </c>
      <c r="AA293" s="5">
        <f t="shared" si="140"/>
        <v>0</v>
      </c>
      <c r="AC293" s="39">
        <f t="shared" ca="1" si="141"/>
        <v>0</v>
      </c>
      <c r="AD293" s="39">
        <f t="shared" ca="1" si="142"/>
        <v>0</v>
      </c>
      <c r="AE293" s="39">
        <f t="shared" ca="1" si="143"/>
        <v>0</v>
      </c>
      <c r="AF293" s="39">
        <f t="shared" ca="1" si="144"/>
        <v>0</v>
      </c>
      <c r="AG293" s="39">
        <f t="shared" ca="1" si="145"/>
        <v>0</v>
      </c>
      <c r="AH293" s="39">
        <f t="shared" ca="1" si="146"/>
        <v>0</v>
      </c>
      <c r="AI293" s="39">
        <f t="shared" ca="1" si="147"/>
        <v>0</v>
      </c>
      <c r="AJ293" s="39">
        <f t="shared" ca="1" si="148"/>
        <v>0</v>
      </c>
      <c r="AK293" s="39">
        <f t="shared" ca="1" si="149"/>
        <v>0</v>
      </c>
      <c r="AL293" s="43"/>
      <c r="AM293" s="39">
        <f t="shared" ca="1" si="154"/>
        <v>0</v>
      </c>
      <c r="AN293" s="39">
        <f t="shared" ca="1" si="155"/>
        <v>0</v>
      </c>
      <c r="AO293" s="39">
        <f t="shared" ca="1" si="156"/>
        <v>0</v>
      </c>
      <c r="AP293" s="40">
        <f t="shared" ca="1" si="150"/>
        <v>0</v>
      </c>
      <c r="AR293" s="39">
        <f t="shared" ca="1" si="157"/>
        <v>0</v>
      </c>
      <c r="AS293" s="39">
        <f t="shared" ca="1" si="158"/>
        <v>0</v>
      </c>
      <c r="AT293" s="39">
        <f t="shared" ca="1" si="159"/>
        <v>0</v>
      </c>
      <c r="AU293" s="40">
        <f t="shared" ca="1" si="151"/>
        <v>0</v>
      </c>
      <c r="AV293" s="40"/>
      <c r="AW293" s="51">
        <f t="shared" ca="1" si="152"/>
        <v>0</v>
      </c>
      <c r="AY293" s="67"/>
    </row>
    <row r="294" spans="1:51" ht="12" customHeight="1">
      <c r="A294" s="88">
        <f t="shared" si="153"/>
        <v>45597</v>
      </c>
      <c r="B294" s="139">
        <f>Inputs!C289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Inputs!G289</f>
        <v>6.2330000000000005</v>
      </c>
      <c r="I294" s="140">
        <f>Inputs!D289</f>
        <v>0</v>
      </c>
      <c r="J294" s="83">
        <f ca="1">VLOOKUP($A294,[1]!Table,MATCH(J$4,[1]!Curves,0))</f>
        <v>0</v>
      </c>
      <c r="K294" s="142">
        <f ca="1">Inputs!H289</f>
        <v>0</v>
      </c>
      <c r="L294" s="141">
        <f>Inputs!E289</f>
        <v>0</v>
      </c>
      <c r="M294" s="83">
        <f ca="1">VLOOKUP($A294,[1]!Table,MATCH(M$4,[1]!Curves,0))</f>
        <v>0</v>
      </c>
      <c r="N294" s="142">
        <f ca="1">Inputs!I289</f>
        <v>0</v>
      </c>
      <c r="O294" s="141">
        <f>Inputs!F289</f>
        <v>0</v>
      </c>
      <c r="P294" s="7"/>
      <c r="Q294" s="69">
        <f t="shared" ca="1" si="160"/>
        <v>6.2330000000000005</v>
      </c>
      <c r="R294" s="69">
        <f t="shared" ca="1" si="161"/>
        <v>6.2330000000000005</v>
      </c>
      <c r="S294" s="69">
        <f t="shared" si="134"/>
        <v>0</v>
      </c>
      <c r="T294" s="7"/>
      <c r="U294" s="5">
        <f t="shared" si="135"/>
        <v>30</v>
      </c>
      <c r="V294" s="44">
        <f t="shared" si="136"/>
        <v>45597</v>
      </c>
      <c r="W294" s="5">
        <f t="shared" ca="1" si="137"/>
        <v>8667</v>
      </c>
      <c r="X294" s="54">
        <f ca="1">VLOOKUP($A294,[1]!Table,MATCH(X$4,[1]!Curves,0))</f>
        <v>6.4290878609745999E-2</v>
      </c>
      <c r="Y294" s="46">
        <f t="shared" ca="1" si="138"/>
        <v>0.22278490679155288</v>
      </c>
      <c r="Z294" s="5">
        <f t="shared" si="139"/>
        <v>0</v>
      </c>
      <c r="AA294" s="5">
        <f t="shared" si="140"/>
        <v>0</v>
      </c>
      <c r="AC294" s="39">
        <f t="shared" ca="1" si="141"/>
        <v>0</v>
      </c>
      <c r="AD294" s="39">
        <f t="shared" ca="1" si="142"/>
        <v>0</v>
      </c>
      <c r="AE294" s="39">
        <f t="shared" ca="1" si="143"/>
        <v>0</v>
      </c>
      <c r="AF294" s="39">
        <f t="shared" ca="1" si="144"/>
        <v>0</v>
      </c>
      <c r="AG294" s="39">
        <f t="shared" ca="1" si="145"/>
        <v>0</v>
      </c>
      <c r="AH294" s="39">
        <f t="shared" ca="1" si="146"/>
        <v>0</v>
      </c>
      <c r="AI294" s="39">
        <f t="shared" ca="1" si="147"/>
        <v>0</v>
      </c>
      <c r="AJ294" s="39">
        <f t="shared" ca="1" si="148"/>
        <v>0</v>
      </c>
      <c r="AK294" s="39">
        <f t="shared" ca="1" si="149"/>
        <v>0</v>
      </c>
      <c r="AL294" s="43"/>
      <c r="AM294" s="39">
        <f t="shared" ca="1" si="154"/>
        <v>0</v>
      </c>
      <c r="AN294" s="39">
        <f t="shared" ca="1" si="155"/>
        <v>0</v>
      </c>
      <c r="AO294" s="39">
        <f t="shared" ca="1" si="156"/>
        <v>0</v>
      </c>
      <c r="AP294" s="40">
        <f t="shared" ca="1" si="150"/>
        <v>0</v>
      </c>
      <c r="AR294" s="39">
        <f t="shared" ca="1" si="157"/>
        <v>0</v>
      </c>
      <c r="AS294" s="39">
        <f t="shared" ca="1" si="158"/>
        <v>0</v>
      </c>
      <c r="AT294" s="39">
        <f t="shared" ca="1" si="159"/>
        <v>0</v>
      </c>
      <c r="AU294" s="40">
        <f t="shared" ca="1" si="151"/>
        <v>0</v>
      </c>
      <c r="AV294" s="40"/>
      <c r="AW294" s="51">
        <f t="shared" ca="1" si="152"/>
        <v>0</v>
      </c>
      <c r="AY294" s="67"/>
    </row>
    <row r="295" spans="1:51" ht="12" customHeight="1">
      <c r="A295" s="88">
        <f t="shared" si="153"/>
        <v>45627</v>
      </c>
      <c r="B295" s="139">
        <f>Inputs!C290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Inputs!G290</f>
        <v>6.3730000000000002</v>
      </c>
      <c r="I295" s="140">
        <f>Inputs!D290</f>
        <v>0</v>
      </c>
      <c r="J295" s="83">
        <f ca="1">VLOOKUP($A295,[1]!Table,MATCH(J$4,[1]!Curves,0))</f>
        <v>0</v>
      </c>
      <c r="K295" s="142">
        <f ca="1">Inputs!H290</f>
        <v>0</v>
      </c>
      <c r="L295" s="141">
        <f>Inputs!E290</f>
        <v>0</v>
      </c>
      <c r="M295" s="83">
        <f ca="1">VLOOKUP($A295,[1]!Table,MATCH(M$4,[1]!Curves,0))</f>
        <v>0</v>
      </c>
      <c r="N295" s="142">
        <f ca="1">Inputs!I290</f>
        <v>0</v>
      </c>
      <c r="O295" s="141">
        <f>Inputs!F290</f>
        <v>0</v>
      </c>
      <c r="P295" s="7"/>
      <c r="Q295" s="69">
        <f t="shared" ca="1" si="160"/>
        <v>6.3730000000000002</v>
      </c>
      <c r="R295" s="69">
        <f t="shared" ca="1" si="161"/>
        <v>6.3730000000000002</v>
      </c>
      <c r="S295" s="69">
        <f t="shared" si="134"/>
        <v>0</v>
      </c>
      <c r="T295" s="7"/>
      <c r="U295" s="5">
        <f t="shared" si="135"/>
        <v>31</v>
      </c>
      <c r="V295" s="44">
        <f t="shared" si="136"/>
        <v>45627</v>
      </c>
      <c r="W295" s="5">
        <f t="shared" ca="1" si="137"/>
        <v>8697</v>
      </c>
      <c r="X295" s="54">
        <f ca="1">VLOOKUP($A295,[1]!Table,MATCH(X$4,[1]!Curves,0))</f>
        <v>6.4289665252263997E-2</v>
      </c>
      <c r="Y295" s="46">
        <f t="shared" ca="1" si="138"/>
        <v>0.22163619712995938</v>
      </c>
      <c r="Z295" s="5">
        <f t="shared" si="139"/>
        <v>0</v>
      </c>
      <c r="AA295" s="5">
        <f t="shared" si="140"/>
        <v>0</v>
      </c>
      <c r="AC295" s="39">
        <f t="shared" ca="1" si="141"/>
        <v>0</v>
      </c>
      <c r="AD295" s="39">
        <f t="shared" ca="1" si="142"/>
        <v>0</v>
      </c>
      <c r="AE295" s="39">
        <f t="shared" ca="1" si="143"/>
        <v>0</v>
      </c>
      <c r="AF295" s="39">
        <f t="shared" ca="1" si="144"/>
        <v>0</v>
      </c>
      <c r="AG295" s="39">
        <f t="shared" ca="1" si="145"/>
        <v>0</v>
      </c>
      <c r="AH295" s="39">
        <f t="shared" ca="1" si="146"/>
        <v>0</v>
      </c>
      <c r="AI295" s="39">
        <f t="shared" ca="1" si="147"/>
        <v>0</v>
      </c>
      <c r="AJ295" s="39">
        <f t="shared" ca="1" si="148"/>
        <v>0</v>
      </c>
      <c r="AK295" s="39">
        <f t="shared" ca="1" si="149"/>
        <v>0</v>
      </c>
      <c r="AL295" s="43"/>
      <c r="AM295" s="39">
        <f t="shared" ca="1" si="154"/>
        <v>0</v>
      </c>
      <c r="AN295" s="39">
        <f t="shared" ca="1" si="155"/>
        <v>0</v>
      </c>
      <c r="AO295" s="39">
        <f t="shared" ca="1" si="156"/>
        <v>0</v>
      </c>
      <c r="AP295" s="40">
        <f t="shared" ca="1" si="150"/>
        <v>0</v>
      </c>
      <c r="AR295" s="39">
        <f t="shared" ca="1" si="157"/>
        <v>0</v>
      </c>
      <c r="AS295" s="39">
        <f t="shared" ca="1" si="158"/>
        <v>0</v>
      </c>
      <c r="AT295" s="39">
        <f t="shared" ca="1" si="159"/>
        <v>0</v>
      </c>
      <c r="AU295" s="40">
        <f t="shared" ca="1" si="151"/>
        <v>0</v>
      </c>
      <c r="AV295" s="40"/>
      <c r="AW295" s="51">
        <f t="shared" ca="1" si="152"/>
        <v>0</v>
      </c>
      <c r="AY295" s="67"/>
    </row>
    <row r="296" spans="1:51" ht="12" customHeight="1">
      <c r="A296" s="88">
        <f t="shared" si="153"/>
        <v>45658</v>
      </c>
      <c r="B296" s="139">
        <f>Inputs!C291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Inputs!G291</f>
        <v>0</v>
      </c>
      <c r="I296" s="140">
        <f>Inputs!D291</f>
        <v>0</v>
      </c>
      <c r="J296" s="83">
        <f ca="1">VLOOKUP($A296,[1]!Table,MATCH(J$4,[1]!Curves,0))</f>
        <v>0</v>
      </c>
      <c r="K296" s="142">
        <f ca="1">Inputs!H291</f>
        <v>0</v>
      </c>
      <c r="L296" s="141">
        <f>Inputs!E291</f>
        <v>0</v>
      </c>
      <c r="M296" s="83">
        <f ca="1">VLOOKUP($A296,[1]!Table,MATCH(M$4,[1]!Curves,0))</f>
        <v>0</v>
      </c>
      <c r="N296" s="142">
        <f ca="1">Inputs!I291</f>
        <v>0</v>
      </c>
      <c r="O296" s="141">
        <f>Inputs!F291</f>
        <v>0</v>
      </c>
      <c r="P296" s="7"/>
      <c r="Q296" s="69">
        <f t="shared" ca="1" si="160"/>
        <v>0</v>
      </c>
      <c r="R296" s="69">
        <f t="shared" ca="1" si="161"/>
        <v>0</v>
      </c>
      <c r="S296" s="69">
        <f t="shared" si="134"/>
        <v>0</v>
      </c>
      <c r="T296" s="7"/>
      <c r="U296" s="5">
        <f t="shared" si="135"/>
        <v>31</v>
      </c>
      <c r="V296" s="44">
        <f t="shared" si="136"/>
        <v>45658</v>
      </c>
      <c r="W296" s="5">
        <f t="shared" ca="1" si="137"/>
        <v>8728</v>
      </c>
      <c r="X296" s="54">
        <f ca="1">VLOOKUP($A296,[1]!Table,MATCH(X$4,[1]!Curves,0))</f>
        <v>6.4288411449531999E-2</v>
      </c>
      <c r="Y296" s="46">
        <f t="shared" ca="1" si="138"/>
        <v>0.22045546385904194</v>
      </c>
      <c r="Z296" s="5">
        <f t="shared" si="139"/>
        <v>0</v>
      </c>
      <c r="AA296" s="5">
        <f t="shared" si="140"/>
        <v>0</v>
      </c>
      <c r="AC296" s="39">
        <f t="shared" ca="1" si="141"/>
        <v>0</v>
      </c>
      <c r="AD296" s="39">
        <f t="shared" ca="1" si="142"/>
        <v>0</v>
      </c>
      <c r="AE296" s="39">
        <f t="shared" ca="1" si="143"/>
        <v>0</v>
      </c>
      <c r="AF296" s="39">
        <f t="shared" ca="1" si="144"/>
        <v>0</v>
      </c>
      <c r="AG296" s="39">
        <f t="shared" ca="1" si="145"/>
        <v>0</v>
      </c>
      <c r="AH296" s="39">
        <f t="shared" ca="1" si="146"/>
        <v>0</v>
      </c>
      <c r="AI296" s="39">
        <f t="shared" ca="1" si="147"/>
        <v>0</v>
      </c>
      <c r="AJ296" s="39">
        <f t="shared" ca="1" si="148"/>
        <v>0</v>
      </c>
      <c r="AK296" s="39">
        <f t="shared" ca="1" si="149"/>
        <v>0</v>
      </c>
      <c r="AL296" s="43"/>
      <c r="AM296" s="39">
        <f t="shared" ca="1" si="154"/>
        <v>0</v>
      </c>
      <c r="AN296" s="39">
        <f t="shared" ca="1" si="155"/>
        <v>0</v>
      </c>
      <c r="AO296" s="39">
        <f t="shared" ca="1" si="156"/>
        <v>0</v>
      </c>
      <c r="AP296" s="40">
        <f t="shared" ca="1" si="150"/>
        <v>0</v>
      </c>
      <c r="AR296" s="39">
        <f t="shared" ca="1" si="157"/>
        <v>0</v>
      </c>
      <c r="AS296" s="39">
        <f t="shared" ca="1" si="158"/>
        <v>0</v>
      </c>
      <c r="AT296" s="39">
        <f t="shared" ca="1" si="159"/>
        <v>0</v>
      </c>
      <c r="AU296" s="40">
        <f t="shared" ca="1" si="151"/>
        <v>0</v>
      </c>
      <c r="AV296" s="40"/>
      <c r="AW296" s="51">
        <f t="shared" ca="1" si="152"/>
        <v>0</v>
      </c>
      <c r="AY296" s="67"/>
    </row>
    <row r="297" spans="1:51" ht="12" customHeight="1">
      <c r="A297" s="88">
        <f t="shared" si="153"/>
        <v>45689</v>
      </c>
      <c r="B297" s="139">
        <f>Inputs!C292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Inputs!G292</f>
        <v>0</v>
      </c>
      <c r="I297" s="140">
        <f>Inputs!D292</f>
        <v>0</v>
      </c>
      <c r="J297" s="83">
        <f ca="1">VLOOKUP($A297,[1]!Table,MATCH(J$4,[1]!Curves,0))</f>
        <v>0</v>
      </c>
      <c r="K297" s="142">
        <f ca="1">Inputs!H292</f>
        <v>0</v>
      </c>
      <c r="L297" s="141">
        <f>Inputs!E292</f>
        <v>0</v>
      </c>
      <c r="M297" s="83">
        <f ca="1">VLOOKUP($A297,[1]!Table,MATCH(M$4,[1]!Curves,0))</f>
        <v>0</v>
      </c>
      <c r="N297" s="142">
        <f ca="1">Inputs!I292</f>
        <v>0</v>
      </c>
      <c r="O297" s="141">
        <f>Inputs!F292</f>
        <v>0</v>
      </c>
      <c r="P297" s="7"/>
      <c r="Q297" s="69">
        <f t="shared" ca="1" si="160"/>
        <v>0</v>
      </c>
      <c r="R297" s="69">
        <f t="shared" ca="1" si="161"/>
        <v>0</v>
      </c>
      <c r="S297" s="69">
        <f t="shared" si="134"/>
        <v>0</v>
      </c>
      <c r="T297" s="7"/>
      <c r="U297" s="5">
        <f t="shared" si="135"/>
        <v>28</v>
      </c>
      <c r="V297" s="44">
        <f t="shared" si="136"/>
        <v>45689</v>
      </c>
      <c r="W297" s="5">
        <f t="shared" ca="1" si="137"/>
        <v>8759</v>
      </c>
      <c r="X297" s="54">
        <f ca="1">VLOOKUP($A297,[1]!Table,MATCH(X$4,[1]!Curves,0))</f>
        <v>6.4287157646800999E-2</v>
      </c>
      <c r="Y297" s="46">
        <f t="shared" ca="1" si="138"/>
        <v>0.21928106598557312</v>
      </c>
      <c r="Z297" s="5">
        <f t="shared" si="139"/>
        <v>0</v>
      </c>
      <c r="AA297" s="5">
        <f t="shared" si="140"/>
        <v>0</v>
      </c>
      <c r="AC297" s="39">
        <f t="shared" ca="1" si="141"/>
        <v>0</v>
      </c>
      <c r="AD297" s="39">
        <f t="shared" ca="1" si="142"/>
        <v>0</v>
      </c>
      <c r="AE297" s="39">
        <f t="shared" ca="1" si="143"/>
        <v>0</v>
      </c>
      <c r="AF297" s="39">
        <f t="shared" ca="1" si="144"/>
        <v>0</v>
      </c>
      <c r="AG297" s="39">
        <f t="shared" ca="1" si="145"/>
        <v>0</v>
      </c>
      <c r="AH297" s="39">
        <f t="shared" ca="1" si="146"/>
        <v>0</v>
      </c>
      <c r="AI297" s="39">
        <f t="shared" ca="1" si="147"/>
        <v>0</v>
      </c>
      <c r="AJ297" s="39">
        <f t="shared" ca="1" si="148"/>
        <v>0</v>
      </c>
      <c r="AK297" s="39">
        <f t="shared" ca="1" si="149"/>
        <v>0</v>
      </c>
      <c r="AL297" s="43"/>
      <c r="AM297" s="39">
        <f t="shared" ca="1" si="154"/>
        <v>0</v>
      </c>
      <c r="AN297" s="39">
        <f t="shared" ca="1" si="155"/>
        <v>0</v>
      </c>
      <c r="AO297" s="39">
        <f t="shared" ca="1" si="156"/>
        <v>0</v>
      </c>
      <c r="AP297" s="40">
        <f t="shared" ca="1" si="150"/>
        <v>0</v>
      </c>
      <c r="AR297" s="39">
        <f t="shared" ca="1" si="157"/>
        <v>0</v>
      </c>
      <c r="AS297" s="39">
        <f t="shared" ca="1" si="158"/>
        <v>0</v>
      </c>
      <c r="AT297" s="39">
        <f t="shared" ca="1" si="159"/>
        <v>0</v>
      </c>
      <c r="AU297" s="40">
        <f t="shared" ca="1" si="151"/>
        <v>0</v>
      </c>
      <c r="AV297" s="40"/>
      <c r="AW297" s="51">
        <f t="shared" ca="1" si="152"/>
        <v>0</v>
      </c>
      <c r="AY297" s="67"/>
    </row>
    <row r="298" spans="1:51" ht="12" customHeight="1">
      <c r="A298" s="88">
        <f t="shared" si="153"/>
        <v>45717</v>
      </c>
      <c r="B298" s="139">
        <f>Inputs!C293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Inputs!G293</f>
        <v>0</v>
      </c>
      <c r="I298" s="140">
        <f>Inputs!D293</f>
        <v>0</v>
      </c>
      <c r="J298" s="83">
        <f ca="1">VLOOKUP($A298,[1]!Table,MATCH(J$4,[1]!Curves,0))</f>
        <v>0</v>
      </c>
      <c r="K298" s="142">
        <f ca="1">Inputs!H293</f>
        <v>0</v>
      </c>
      <c r="L298" s="141">
        <f>Inputs!E293</f>
        <v>0</v>
      </c>
      <c r="M298" s="83">
        <f ca="1">VLOOKUP($A298,[1]!Table,MATCH(M$4,[1]!Curves,0))</f>
        <v>0</v>
      </c>
      <c r="N298" s="142">
        <f ca="1">Inputs!I293</f>
        <v>0</v>
      </c>
      <c r="O298" s="141">
        <f>Inputs!F293</f>
        <v>0</v>
      </c>
      <c r="P298" s="7"/>
      <c r="Q298" s="69">
        <f t="shared" ca="1" si="160"/>
        <v>0</v>
      </c>
      <c r="R298" s="69">
        <f t="shared" ca="1" si="161"/>
        <v>0</v>
      </c>
      <c r="S298" s="69">
        <f t="shared" si="134"/>
        <v>0</v>
      </c>
      <c r="T298" s="7"/>
      <c r="U298" s="5">
        <f t="shared" si="135"/>
        <v>31</v>
      </c>
      <c r="V298" s="44">
        <f t="shared" si="136"/>
        <v>45717</v>
      </c>
      <c r="W298" s="5">
        <f t="shared" ca="1" si="137"/>
        <v>8787</v>
      </c>
      <c r="X298" s="54">
        <f ca="1">VLOOKUP($A298,[1]!Table,MATCH(X$4,[1]!Curves,0))</f>
        <v>6.4286025179819004E-2</v>
      </c>
      <c r="Y298" s="46">
        <f t="shared" ca="1" si="138"/>
        <v>0.21822573645021096</v>
      </c>
      <c r="Z298" s="5">
        <f t="shared" si="139"/>
        <v>0</v>
      </c>
      <c r="AA298" s="5">
        <f t="shared" si="140"/>
        <v>0</v>
      </c>
      <c r="AC298" s="39">
        <f t="shared" ca="1" si="141"/>
        <v>0</v>
      </c>
      <c r="AD298" s="39">
        <f t="shared" ca="1" si="142"/>
        <v>0</v>
      </c>
      <c r="AE298" s="39">
        <f t="shared" ca="1" si="143"/>
        <v>0</v>
      </c>
      <c r="AF298" s="39">
        <f t="shared" ca="1" si="144"/>
        <v>0</v>
      </c>
      <c r="AG298" s="39">
        <f t="shared" ca="1" si="145"/>
        <v>0</v>
      </c>
      <c r="AH298" s="39">
        <f t="shared" ca="1" si="146"/>
        <v>0</v>
      </c>
      <c r="AI298" s="39">
        <f t="shared" ca="1" si="147"/>
        <v>0</v>
      </c>
      <c r="AJ298" s="39">
        <f t="shared" ca="1" si="148"/>
        <v>0</v>
      </c>
      <c r="AK298" s="39">
        <f t="shared" ca="1" si="149"/>
        <v>0</v>
      </c>
      <c r="AL298" s="43"/>
      <c r="AM298" s="39">
        <f t="shared" ca="1" si="154"/>
        <v>0</v>
      </c>
      <c r="AN298" s="39">
        <f t="shared" ca="1" si="155"/>
        <v>0</v>
      </c>
      <c r="AO298" s="39">
        <f t="shared" ca="1" si="156"/>
        <v>0</v>
      </c>
      <c r="AP298" s="40">
        <f t="shared" ca="1" si="150"/>
        <v>0</v>
      </c>
      <c r="AR298" s="39">
        <f t="shared" ca="1" si="157"/>
        <v>0</v>
      </c>
      <c r="AS298" s="39">
        <f t="shared" ca="1" si="158"/>
        <v>0</v>
      </c>
      <c r="AT298" s="39">
        <f t="shared" ca="1" si="159"/>
        <v>0</v>
      </c>
      <c r="AU298" s="40">
        <f t="shared" ca="1" si="151"/>
        <v>0</v>
      </c>
      <c r="AV298" s="40"/>
      <c r="AW298" s="51">
        <f t="shared" ca="1" si="152"/>
        <v>0</v>
      </c>
      <c r="AY298" s="67"/>
    </row>
    <row r="299" spans="1:51" ht="12" customHeight="1">
      <c r="A299" s="88">
        <f t="shared" si="153"/>
        <v>45748</v>
      </c>
      <c r="B299" s="139">
        <f>Inputs!C294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Inputs!G294</f>
        <v>0</v>
      </c>
      <c r="I299" s="140">
        <f>Inputs!D294</f>
        <v>0</v>
      </c>
      <c r="J299" s="83">
        <f ca="1">VLOOKUP($A299,[1]!Table,MATCH(J$4,[1]!Curves,0))</f>
        <v>0</v>
      </c>
      <c r="K299" s="142">
        <f ca="1">Inputs!H294</f>
        <v>0</v>
      </c>
      <c r="L299" s="141">
        <f>Inputs!E294</f>
        <v>0</v>
      </c>
      <c r="M299" s="83">
        <f ca="1">VLOOKUP($A299,[1]!Table,MATCH(M$4,[1]!Curves,0))</f>
        <v>0</v>
      </c>
      <c r="N299" s="142">
        <f ca="1">Inputs!I294</f>
        <v>0</v>
      </c>
      <c r="O299" s="141">
        <f>Inputs!F294</f>
        <v>0</v>
      </c>
      <c r="P299" s="7"/>
      <c r="Q299" s="69">
        <f t="shared" ca="1" si="160"/>
        <v>0</v>
      </c>
      <c r="R299" s="69">
        <f t="shared" ca="1" si="161"/>
        <v>0</v>
      </c>
      <c r="S299" s="69">
        <f t="shared" si="134"/>
        <v>0</v>
      </c>
      <c r="T299" s="7"/>
      <c r="U299" s="5">
        <f t="shared" si="135"/>
        <v>30</v>
      </c>
      <c r="V299" s="44">
        <f t="shared" si="136"/>
        <v>45748</v>
      </c>
      <c r="W299" s="5">
        <f t="shared" ca="1" si="137"/>
        <v>8818</v>
      </c>
      <c r="X299" s="54">
        <f ca="1">VLOOKUP($A299,[1]!Table,MATCH(X$4,[1]!Curves,0))</f>
        <v>6.4284771377089003E-2</v>
      </c>
      <c r="Y299" s="46">
        <f t="shared" ca="1" si="138"/>
        <v>0.21706330184757272</v>
      </c>
      <c r="Z299" s="5">
        <f t="shared" si="139"/>
        <v>0</v>
      </c>
      <c r="AA299" s="5">
        <f t="shared" si="140"/>
        <v>0</v>
      </c>
      <c r="AC299" s="39">
        <f t="shared" ca="1" si="141"/>
        <v>0</v>
      </c>
      <c r="AD299" s="39">
        <f t="shared" ca="1" si="142"/>
        <v>0</v>
      </c>
      <c r="AE299" s="39">
        <f t="shared" ca="1" si="143"/>
        <v>0</v>
      </c>
      <c r="AF299" s="39">
        <f t="shared" ca="1" si="144"/>
        <v>0</v>
      </c>
      <c r="AG299" s="39">
        <f t="shared" ca="1" si="145"/>
        <v>0</v>
      </c>
      <c r="AH299" s="39">
        <f t="shared" ca="1" si="146"/>
        <v>0</v>
      </c>
      <c r="AI299" s="39">
        <f t="shared" ca="1" si="147"/>
        <v>0</v>
      </c>
      <c r="AJ299" s="39">
        <f t="shared" ca="1" si="148"/>
        <v>0</v>
      </c>
      <c r="AK299" s="39">
        <f t="shared" ca="1" si="149"/>
        <v>0</v>
      </c>
      <c r="AL299" s="43"/>
      <c r="AM299" s="39">
        <f t="shared" ca="1" si="154"/>
        <v>0</v>
      </c>
      <c r="AN299" s="39">
        <f t="shared" ca="1" si="155"/>
        <v>0</v>
      </c>
      <c r="AO299" s="39">
        <f t="shared" ca="1" si="156"/>
        <v>0</v>
      </c>
      <c r="AP299" s="40">
        <f t="shared" ca="1" si="150"/>
        <v>0</v>
      </c>
      <c r="AR299" s="39">
        <f t="shared" ca="1" si="157"/>
        <v>0</v>
      </c>
      <c r="AS299" s="39">
        <f t="shared" ca="1" si="158"/>
        <v>0</v>
      </c>
      <c r="AT299" s="39">
        <f t="shared" ca="1" si="159"/>
        <v>0</v>
      </c>
      <c r="AU299" s="40">
        <f t="shared" ca="1" si="151"/>
        <v>0</v>
      </c>
      <c r="AV299" s="40"/>
      <c r="AW299" s="51">
        <f t="shared" ca="1" si="152"/>
        <v>0</v>
      </c>
      <c r="AY299" s="67"/>
    </row>
    <row r="300" spans="1:51" ht="12" customHeight="1">
      <c r="A300" s="88">
        <f t="shared" si="153"/>
        <v>45778</v>
      </c>
      <c r="B300" s="139">
        <f>Inputs!C295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Inputs!G295</f>
        <v>0</v>
      </c>
      <c r="I300" s="140">
        <f>Inputs!D295</f>
        <v>0</v>
      </c>
      <c r="J300" s="83">
        <f ca="1">VLOOKUP($A300,[1]!Table,MATCH(J$4,[1]!Curves,0))</f>
        <v>0</v>
      </c>
      <c r="K300" s="142">
        <f ca="1">Inputs!H295</f>
        <v>0</v>
      </c>
      <c r="L300" s="141">
        <f>Inputs!E295</f>
        <v>0</v>
      </c>
      <c r="M300" s="83">
        <f ca="1">VLOOKUP($A300,[1]!Table,MATCH(M$4,[1]!Curves,0))</f>
        <v>0</v>
      </c>
      <c r="N300" s="142">
        <f ca="1">Inputs!I295</f>
        <v>0</v>
      </c>
      <c r="O300" s="141">
        <f>Inputs!F295</f>
        <v>0</v>
      </c>
      <c r="P300" s="7"/>
      <c r="Q300" s="69">
        <f t="shared" ca="1" si="160"/>
        <v>0</v>
      </c>
      <c r="R300" s="69">
        <f t="shared" ca="1" si="161"/>
        <v>0</v>
      </c>
      <c r="S300" s="69">
        <f t="shared" si="134"/>
        <v>0</v>
      </c>
      <c r="T300" s="7"/>
      <c r="U300" s="5">
        <f t="shared" si="135"/>
        <v>31</v>
      </c>
      <c r="V300" s="44">
        <f t="shared" si="136"/>
        <v>45778</v>
      </c>
      <c r="W300" s="5">
        <f t="shared" ca="1" si="137"/>
        <v>8848</v>
      </c>
      <c r="X300" s="54">
        <f ca="1">VLOOKUP($A300,[1]!Table,MATCH(X$4,[1]!Curves,0))</f>
        <v>6.4283558019609E-2</v>
      </c>
      <c r="Y300" s="46">
        <f t="shared" ca="1" si="138"/>
        <v>0.21594430348437954</v>
      </c>
      <c r="Z300" s="5">
        <f t="shared" si="139"/>
        <v>0</v>
      </c>
      <c r="AA300" s="5">
        <f t="shared" si="140"/>
        <v>0</v>
      </c>
      <c r="AC300" s="39">
        <f t="shared" ca="1" si="141"/>
        <v>0</v>
      </c>
      <c r="AD300" s="39">
        <f t="shared" ca="1" si="142"/>
        <v>0</v>
      </c>
      <c r="AE300" s="39">
        <f t="shared" ca="1" si="143"/>
        <v>0</v>
      </c>
      <c r="AF300" s="39">
        <f t="shared" ca="1" si="144"/>
        <v>0</v>
      </c>
      <c r="AG300" s="39">
        <f t="shared" ca="1" si="145"/>
        <v>0</v>
      </c>
      <c r="AH300" s="39">
        <f t="shared" ca="1" si="146"/>
        <v>0</v>
      </c>
      <c r="AI300" s="39">
        <f t="shared" ca="1" si="147"/>
        <v>0</v>
      </c>
      <c r="AJ300" s="39">
        <f t="shared" ca="1" si="148"/>
        <v>0</v>
      </c>
      <c r="AK300" s="39">
        <f t="shared" ca="1" si="149"/>
        <v>0</v>
      </c>
      <c r="AL300" s="43"/>
      <c r="AM300" s="39">
        <f t="shared" ca="1" si="154"/>
        <v>0</v>
      </c>
      <c r="AN300" s="39">
        <f t="shared" ca="1" si="155"/>
        <v>0</v>
      </c>
      <c r="AO300" s="39">
        <f t="shared" ca="1" si="156"/>
        <v>0</v>
      </c>
      <c r="AP300" s="40">
        <f t="shared" ca="1" si="150"/>
        <v>0</v>
      </c>
      <c r="AR300" s="39">
        <f t="shared" ca="1" si="157"/>
        <v>0</v>
      </c>
      <c r="AS300" s="39">
        <f t="shared" ca="1" si="158"/>
        <v>0</v>
      </c>
      <c r="AT300" s="39">
        <f t="shared" ca="1" si="159"/>
        <v>0</v>
      </c>
      <c r="AU300" s="40">
        <f t="shared" ca="1" si="151"/>
        <v>0</v>
      </c>
      <c r="AV300" s="40"/>
      <c r="AW300" s="51">
        <f t="shared" ca="1" si="152"/>
        <v>0</v>
      </c>
      <c r="AY300" s="67"/>
    </row>
    <row r="301" spans="1:51" ht="12" customHeight="1">
      <c r="A301" s="88">
        <f t="shared" si="153"/>
        <v>45809</v>
      </c>
      <c r="B301" s="139">
        <f>Inputs!C296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Inputs!G296</f>
        <v>0</v>
      </c>
      <c r="I301" s="140">
        <f>Inputs!D296</f>
        <v>0</v>
      </c>
      <c r="J301" s="83">
        <f ca="1">VLOOKUP($A301,[1]!Table,MATCH(J$4,[1]!Curves,0))</f>
        <v>0</v>
      </c>
      <c r="K301" s="142">
        <f ca="1">Inputs!H296</f>
        <v>0</v>
      </c>
      <c r="L301" s="141">
        <f>Inputs!E296</f>
        <v>0</v>
      </c>
      <c r="M301" s="83">
        <f ca="1">VLOOKUP($A301,[1]!Table,MATCH(M$4,[1]!Curves,0))</f>
        <v>0</v>
      </c>
      <c r="N301" s="142">
        <f ca="1">Inputs!I296</f>
        <v>0</v>
      </c>
      <c r="O301" s="141">
        <f>Inputs!F296</f>
        <v>0</v>
      </c>
      <c r="P301" s="7"/>
      <c r="Q301" s="69">
        <f t="shared" ca="1" si="160"/>
        <v>0</v>
      </c>
      <c r="R301" s="69">
        <f t="shared" ca="1" si="161"/>
        <v>0</v>
      </c>
      <c r="S301" s="69">
        <f t="shared" si="134"/>
        <v>0</v>
      </c>
      <c r="T301" s="7"/>
      <c r="U301" s="5">
        <f t="shared" si="135"/>
        <v>30</v>
      </c>
      <c r="V301" s="44">
        <f t="shared" si="136"/>
        <v>45809</v>
      </c>
      <c r="W301" s="5">
        <f t="shared" ca="1" si="137"/>
        <v>8879</v>
      </c>
      <c r="X301" s="54">
        <f ca="1">VLOOKUP($A301,[1]!Table,MATCH(X$4,[1]!Curves,0))</f>
        <v>6.4282304216880998E-2</v>
      </c>
      <c r="Y301" s="46">
        <f t="shared" ca="1" si="138"/>
        <v>0.2147941086720859</v>
      </c>
      <c r="Z301" s="5">
        <f t="shared" si="139"/>
        <v>0</v>
      </c>
      <c r="AA301" s="5">
        <f t="shared" si="140"/>
        <v>0</v>
      </c>
      <c r="AC301" s="39">
        <f t="shared" ca="1" si="141"/>
        <v>0</v>
      </c>
      <c r="AD301" s="39">
        <f t="shared" ca="1" si="142"/>
        <v>0</v>
      </c>
      <c r="AE301" s="39">
        <f t="shared" ca="1" si="143"/>
        <v>0</v>
      </c>
      <c r="AF301" s="39">
        <f t="shared" ca="1" si="144"/>
        <v>0</v>
      </c>
      <c r="AG301" s="39">
        <f t="shared" ca="1" si="145"/>
        <v>0</v>
      </c>
      <c r="AH301" s="39">
        <f t="shared" ca="1" si="146"/>
        <v>0</v>
      </c>
      <c r="AI301" s="39">
        <f t="shared" ca="1" si="147"/>
        <v>0</v>
      </c>
      <c r="AJ301" s="39">
        <f t="shared" ca="1" si="148"/>
        <v>0</v>
      </c>
      <c r="AK301" s="39">
        <f t="shared" ca="1" si="149"/>
        <v>0</v>
      </c>
      <c r="AL301" s="43"/>
      <c r="AM301" s="39">
        <f t="shared" ca="1" si="154"/>
        <v>0</v>
      </c>
      <c r="AN301" s="39">
        <f t="shared" ca="1" si="155"/>
        <v>0</v>
      </c>
      <c r="AO301" s="39">
        <f t="shared" ca="1" si="156"/>
        <v>0</v>
      </c>
      <c r="AP301" s="40">
        <f t="shared" ca="1" si="150"/>
        <v>0</v>
      </c>
      <c r="AR301" s="39">
        <f t="shared" ca="1" si="157"/>
        <v>0</v>
      </c>
      <c r="AS301" s="39">
        <f t="shared" ca="1" si="158"/>
        <v>0</v>
      </c>
      <c r="AT301" s="39">
        <f t="shared" ca="1" si="159"/>
        <v>0</v>
      </c>
      <c r="AU301" s="40">
        <f t="shared" ca="1" si="151"/>
        <v>0</v>
      </c>
      <c r="AV301" s="40"/>
      <c r="AW301" s="51">
        <f t="shared" ca="1" si="152"/>
        <v>0</v>
      </c>
      <c r="AY301" s="67"/>
    </row>
    <row r="302" spans="1:51" ht="12" customHeight="1">
      <c r="A302" s="88">
        <f t="shared" si="153"/>
        <v>45839</v>
      </c>
      <c r="B302" s="139">
        <f>Inputs!C297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Inputs!G297</f>
        <v>0</v>
      </c>
      <c r="I302" s="140">
        <f>Inputs!D297</f>
        <v>0</v>
      </c>
      <c r="J302" s="83">
        <f ca="1">VLOOKUP($A302,[1]!Table,MATCH(J$4,[1]!Curves,0))</f>
        <v>0</v>
      </c>
      <c r="K302" s="142">
        <f ca="1">Inputs!H297</f>
        <v>0</v>
      </c>
      <c r="L302" s="141">
        <f>Inputs!E297</f>
        <v>0</v>
      </c>
      <c r="M302" s="83">
        <f ca="1">VLOOKUP($A302,[1]!Table,MATCH(M$4,[1]!Curves,0))</f>
        <v>0</v>
      </c>
      <c r="N302" s="142">
        <f ca="1">Inputs!I297</f>
        <v>0</v>
      </c>
      <c r="O302" s="141">
        <f>Inputs!F297</f>
        <v>0</v>
      </c>
      <c r="P302" s="7"/>
      <c r="Q302" s="69">
        <f t="shared" ca="1" si="160"/>
        <v>0</v>
      </c>
      <c r="R302" s="69">
        <f t="shared" ca="1" si="161"/>
        <v>0</v>
      </c>
      <c r="S302" s="69">
        <f t="shared" si="134"/>
        <v>0</v>
      </c>
      <c r="T302" s="7"/>
      <c r="U302" s="5">
        <f t="shared" si="135"/>
        <v>31</v>
      </c>
      <c r="V302" s="44">
        <f t="shared" si="136"/>
        <v>45839</v>
      </c>
      <c r="W302" s="5">
        <f t="shared" ca="1" si="137"/>
        <v>8909</v>
      </c>
      <c r="X302" s="54">
        <f ca="1">VLOOKUP($A302,[1]!Table,MATCH(X$4,[1]!Curves,0))</f>
        <v>6.4281090859401008E-2</v>
      </c>
      <c r="Y302" s="46">
        <f t="shared" ca="1" si="138"/>
        <v>0.21368689230099652</v>
      </c>
      <c r="Z302" s="5">
        <f t="shared" si="139"/>
        <v>0</v>
      </c>
      <c r="AA302" s="5">
        <f t="shared" si="140"/>
        <v>0</v>
      </c>
      <c r="AC302" s="39">
        <f t="shared" ca="1" si="141"/>
        <v>0</v>
      </c>
      <c r="AD302" s="39">
        <f t="shared" ca="1" si="142"/>
        <v>0</v>
      </c>
      <c r="AE302" s="39">
        <f t="shared" ca="1" si="143"/>
        <v>0</v>
      </c>
      <c r="AF302" s="39">
        <f t="shared" ca="1" si="144"/>
        <v>0</v>
      </c>
      <c r="AG302" s="39">
        <f t="shared" ca="1" si="145"/>
        <v>0</v>
      </c>
      <c r="AH302" s="39">
        <f t="shared" ca="1" si="146"/>
        <v>0</v>
      </c>
      <c r="AI302" s="39">
        <f t="shared" ca="1" si="147"/>
        <v>0</v>
      </c>
      <c r="AJ302" s="39">
        <f t="shared" ca="1" si="148"/>
        <v>0</v>
      </c>
      <c r="AK302" s="39">
        <f t="shared" ca="1" si="149"/>
        <v>0</v>
      </c>
      <c r="AL302" s="43"/>
      <c r="AM302" s="39">
        <f t="shared" ca="1" si="154"/>
        <v>0</v>
      </c>
      <c r="AN302" s="39">
        <f t="shared" ca="1" si="155"/>
        <v>0</v>
      </c>
      <c r="AO302" s="39">
        <f t="shared" ca="1" si="156"/>
        <v>0</v>
      </c>
      <c r="AP302" s="40">
        <f t="shared" ca="1" si="150"/>
        <v>0</v>
      </c>
      <c r="AR302" s="39">
        <f t="shared" ca="1" si="157"/>
        <v>0</v>
      </c>
      <c r="AS302" s="39">
        <f t="shared" ca="1" si="158"/>
        <v>0</v>
      </c>
      <c r="AT302" s="39">
        <f t="shared" ca="1" si="159"/>
        <v>0</v>
      </c>
      <c r="AU302" s="40">
        <f t="shared" ca="1" si="151"/>
        <v>0</v>
      </c>
      <c r="AV302" s="40"/>
      <c r="AW302" s="51">
        <f t="shared" ca="1" si="152"/>
        <v>0</v>
      </c>
      <c r="AY302" s="67"/>
    </row>
    <row r="303" spans="1:51" ht="12" customHeight="1">
      <c r="A303" s="88">
        <f t="shared" si="153"/>
        <v>45870</v>
      </c>
      <c r="B303" s="139">
        <f>Inputs!C298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Inputs!G298</f>
        <v>0</v>
      </c>
      <c r="I303" s="140">
        <f>Inputs!D298</f>
        <v>0</v>
      </c>
      <c r="J303" s="83">
        <f ca="1">VLOOKUP($A303,[1]!Table,MATCH(J$4,[1]!Curves,0))</f>
        <v>0</v>
      </c>
      <c r="K303" s="142">
        <f ca="1">Inputs!H298</f>
        <v>0</v>
      </c>
      <c r="L303" s="141">
        <f>Inputs!E298</f>
        <v>0</v>
      </c>
      <c r="M303" s="83">
        <f ca="1">VLOOKUP($A303,[1]!Table,MATCH(M$4,[1]!Curves,0))</f>
        <v>0</v>
      </c>
      <c r="N303" s="142">
        <f ca="1">Inputs!I298</f>
        <v>0</v>
      </c>
      <c r="O303" s="141">
        <f>Inputs!F298</f>
        <v>0</v>
      </c>
      <c r="P303" s="7"/>
      <c r="Q303" s="69">
        <f t="shared" ca="1" si="160"/>
        <v>0</v>
      </c>
      <c r="R303" s="69">
        <f t="shared" ca="1" si="161"/>
        <v>0</v>
      </c>
      <c r="S303" s="69">
        <f t="shared" si="134"/>
        <v>0</v>
      </c>
      <c r="T303" s="7"/>
      <c r="U303" s="5">
        <f t="shared" si="135"/>
        <v>31</v>
      </c>
      <c r="V303" s="44">
        <f t="shared" si="136"/>
        <v>45870</v>
      </c>
      <c r="W303" s="5">
        <f t="shared" ca="1" si="137"/>
        <v>8940</v>
      </c>
      <c r="X303" s="54">
        <f ca="1">VLOOKUP($A303,[1]!Table,MATCH(X$4,[1]!Curves,0))</f>
        <v>6.4279837056674005E-2</v>
      </c>
      <c r="Y303" s="46">
        <f t="shared" ca="1" si="138"/>
        <v>0.2125488074988488</v>
      </c>
      <c r="Z303" s="5">
        <f t="shared" si="139"/>
        <v>0</v>
      </c>
      <c r="AA303" s="5">
        <f t="shared" si="140"/>
        <v>0</v>
      </c>
      <c r="AC303" s="39">
        <f t="shared" ca="1" si="141"/>
        <v>0</v>
      </c>
      <c r="AD303" s="39">
        <f t="shared" ca="1" si="142"/>
        <v>0</v>
      </c>
      <c r="AE303" s="39">
        <f t="shared" ca="1" si="143"/>
        <v>0</v>
      </c>
      <c r="AF303" s="39">
        <f t="shared" ca="1" si="144"/>
        <v>0</v>
      </c>
      <c r="AG303" s="39">
        <f t="shared" ca="1" si="145"/>
        <v>0</v>
      </c>
      <c r="AH303" s="39">
        <f t="shared" ca="1" si="146"/>
        <v>0</v>
      </c>
      <c r="AI303" s="39">
        <f t="shared" ca="1" si="147"/>
        <v>0</v>
      </c>
      <c r="AJ303" s="39">
        <f t="shared" ca="1" si="148"/>
        <v>0</v>
      </c>
      <c r="AK303" s="39">
        <f t="shared" ca="1" si="149"/>
        <v>0</v>
      </c>
      <c r="AL303" s="43"/>
      <c r="AM303" s="39">
        <f t="shared" ca="1" si="154"/>
        <v>0</v>
      </c>
      <c r="AN303" s="39">
        <f t="shared" ca="1" si="155"/>
        <v>0</v>
      </c>
      <c r="AO303" s="39">
        <f t="shared" ca="1" si="156"/>
        <v>0</v>
      </c>
      <c r="AP303" s="40">
        <f t="shared" ca="1" si="150"/>
        <v>0</v>
      </c>
      <c r="AR303" s="39">
        <f t="shared" ca="1" si="157"/>
        <v>0</v>
      </c>
      <c r="AS303" s="39">
        <f t="shared" ca="1" si="158"/>
        <v>0</v>
      </c>
      <c r="AT303" s="39">
        <f t="shared" ca="1" si="159"/>
        <v>0</v>
      </c>
      <c r="AU303" s="40">
        <f t="shared" ca="1" si="151"/>
        <v>0</v>
      </c>
      <c r="AV303" s="40"/>
      <c r="AW303" s="51">
        <f t="shared" ca="1" si="152"/>
        <v>0</v>
      </c>
      <c r="AY303" s="67"/>
    </row>
    <row r="304" spans="1:51" ht="12" customHeight="1">
      <c r="A304" s="88">
        <f t="shared" si="153"/>
        <v>45901</v>
      </c>
      <c r="B304" s="139">
        <f>Inputs!C299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Inputs!G299</f>
        <v>0</v>
      </c>
      <c r="I304" s="140">
        <f>Inputs!D299</f>
        <v>0</v>
      </c>
      <c r="J304" s="83">
        <f ca="1">VLOOKUP($A304,[1]!Table,MATCH(J$4,[1]!Curves,0))</f>
        <v>0</v>
      </c>
      <c r="K304" s="142">
        <f ca="1">Inputs!H299</f>
        <v>0</v>
      </c>
      <c r="L304" s="141">
        <f>Inputs!E299</f>
        <v>0</v>
      </c>
      <c r="M304" s="83">
        <f ca="1">VLOOKUP($A304,[1]!Table,MATCH(M$4,[1]!Curves,0))</f>
        <v>0</v>
      </c>
      <c r="N304" s="142">
        <f ca="1">Inputs!I299</f>
        <v>0</v>
      </c>
      <c r="O304" s="141">
        <f>Inputs!F299</f>
        <v>0</v>
      </c>
      <c r="P304" s="7"/>
      <c r="Q304" s="69">
        <f t="shared" ca="1" si="160"/>
        <v>0</v>
      </c>
      <c r="R304" s="69">
        <f t="shared" ca="1" si="161"/>
        <v>0</v>
      </c>
      <c r="S304" s="69">
        <f t="shared" si="134"/>
        <v>0</v>
      </c>
      <c r="T304" s="7"/>
      <c r="U304" s="5">
        <f t="shared" si="135"/>
        <v>30</v>
      </c>
      <c r="V304" s="44">
        <f t="shared" si="136"/>
        <v>45901</v>
      </c>
      <c r="W304" s="5">
        <f t="shared" ca="1" si="137"/>
        <v>8971</v>
      </c>
      <c r="X304" s="54">
        <f ca="1">VLOOKUP($A304,[1]!Table,MATCH(X$4,[1]!Curves,0))</f>
        <v>6.4278583253947003E-2</v>
      </c>
      <c r="Y304" s="46">
        <f t="shared" ca="1" si="138"/>
        <v>0.21141682767295825</v>
      </c>
      <c r="Z304" s="5">
        <f t="shared" si="139"/>
        <v>0</v>
      </c>
      <c r="AA304" s="5">
        <f t="shared" si="140"/>
        <v>0</v>
      </c>
      <c r="AC304" s="39">
        <f t="shared" ca="1" si="141"/>
        <v>0</v>
      </c>
      <c r="AD304" s="39">
        <f t="shared" ca="1" si="142"/>
        <v>0</v>
      </c>
      <c r="AE304" s="39">
        <f t="shared" ca="1" si="143"/>
        <v>0</v>
      </c>
      <c r="AF304" s="39">
        <f t="shared" ca="1" si="144"/>
        <v>0</v>
      </c>
      <c r="AG304" s="39">
        <f t="shared" ca="1" si="145"/>
        <v>0</v>
      </c>
      <c r="AH304" s="39">
        <f t="shared" ca="1" si="146"/>
        <v>0</v>
      </c>
      <c r="AI304" s="39">
        <f t="shared" ca="1" si="147"/>
        <v>0</v>
      </c>
      <c r="AJ304" s="39">
        <f t="shared" ca="1" si="148"/>
        <v>0</v>
      </c>
      <c r="AK304" s="39">
        <f t="shared" ca="1" si="149"/>
        <v>0</v>
      </c>
      <c r="AL304" s="43"/>
      <c r="AM304" s="39">
        <f t="shared" ca="1" si="154"/>
        <v>0</v>
      </c>
      <c r="AN304" s="39">
        <f t="shared" ca="1" si="155"/>
        <v>0</v>
      </c>
      <c r="AO304" s="39">
        <f t="shared" ca="1" si="156"/>
        <v>0</v>
      </c>
      <c r="AP304" s="40">
        <f t="shared" ca="1" si="150"/>
        <v>0</v>
      </c>
      <c r="AR304" s="39">
        <f t="shared" ca="1" si="157"/>
        <v>0</v>
      </c>
      <c r="AS304" s="39">
        <f t="shared" ca="1" si="158"/>
        <v>0</v>
      </c>
      <c r="AT304" s="39">
        <f t="shared" ca="1" si="159"/>
        <v>0</v>
      </c>
      <c r="AU304" s="40">
        <f t="shared" ca="1" si="151"/>
        <v>0</v>
      </c>
      <c r="AV304" s="40"/>
      <c r="AW304" s="51">
        <f t="shared" ca="1" si="152"/>
        <v>0</v>
      </c>
      <c r="AY304" s="67"/>
    </row>
    <row r="305" spans="1:51" ht="12" customHeight="1">
      <c r="A305" s="88">
        <f t="shared" si="153"/>
        <v>45931</v>
      </c>
      <c r="B305" s="139">
        <f>Inputs!C300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Inputs!G300</f>
        <v>0</v>
      </c>
      <c r="I305" s="140">
        <f>Inputs!D300</f>
        <v>0</v>
      </c>
      <c r="J305" s="83">
        <f ca="1">VLOOKUP($A305,[1]!Table,MATCH(J$4,[1]!Curves,0))</f>
        <v>0</v>
      </c>
      <c r="K305" s="142">
        <f ca="1">Inputs!H300</f>
        <v>0</v>
      </c>
      <c r="L305" s="141">
        <f>Inputs!E300</f>
        <v>0</v>
      </c>
      <c r="M305" s="83">
        <f ca="1">VLOOKUP($A305,[1]!Table,MATCH(M$4,[1]!Curves,0))</f>
        <v>0</v>
      </c>
      <c r="N305" s="142">
        <f ca="1">Inputs!I300</f>
        <v>0</v>
      </c>
      <c r="O305" s="141">
        <f>Inputs!F300</f>
        <v>0</v>
      </c>
      <c r="P305" s="7"/>
      <c r="Q305" s="69">
        <f t="shared" ca="1" si="160"/>
        <v>0</v>
      </c>
      <c r="R305" s="69">
        <f t="shared" ca="1" si="161"/>
        <v>0</v>
      </c>
      <c r="S305" s="69">
        <f t="shared" si="134"/>
        <v>0</v>
      </c>
      <c r="T305" s="7"/>
      <c r="U305" s="5">
        <f t="shared" si="135"/>
        <v>31</v>
      </c>
      <c r="V305" s="44">
        <f t="shared" si="136"/>
        <v>45931</v>
      </c>
      <c r="W305" s="5">
        <f t="shared" ca="1" si="137"/>
        <v>9001</v>
      </c>
      <c r="X305" s="54">
        <f ca="1">VLOOKUP($A305,[1]!Table,MATCH(X$4,[1]!Curves,0))</f>
        <v>6.4277369896468997E-2</v>
      </c>
      <c r="Y305" s="46">
        <f t="shared" ca="1" si="138"/>
        <v>0.21032714501164013</v>
      </c>
      <c r="Z305" s="5">
        <f t="shared" si="139"/>
        <v>0</v>
      </c>
      <c r="AA305" s="5">
        <f t="shared" si="140"/>
        <v>0</v>
      </c>
      <c r="AC305" s="39">
        <f t="shared" ca="1" si="141"/>
        <v>0</v>
      </c>
      <c r="AD305" s="39">
        <f t="shared" ca="1" si="142"/>
        <v>0</v>
      </c>
      <c r="AE305" s="39">
        <f t="shared" ca="1" si="143"/>
        <v>0</v>
      </c>
      <c r="AF305" s="39">
        <f t="shared" ca="1" si="144"/>
        <v>0</v>
      </c>
      <c r="AG305" s="39">
        <f t="shared" ca="1" si="145"/>
        <v>0</v>
      </c>
      <c r="AH305" s="39">
        <f t="shared" ca="1" si="146"/>
        <v>0</v>
      </c>
      <c r="AI305" s="39">
        <f t="shared" ca="1" si="147"/>
        <v>0</v>
      </c>
      <c r="AJ305" s="39">
        <f t="shared" ca="1" si="148"/>
        <v>0</v>
      </c>
      <c r="AK305" s="39">
        <f t="shared" ca="1" si="149"/>
        <v>0</v>
      </c>
      <c r="AL305" s="43"/>
      <c r="AM305" s="39">
        <f t="shared" ca="1" si="154"/>
        <v>0</v>
      </c>
      <c r="AN305" s="39">
        <f t="shared" ca="1" si="155"/>
        <v>0</v>
      </c>
      <c r="AO305" s="39">
        <f t="shared" ca="1" si="156"/>
        <v>0</v>
      </c>
      <c r="AP305" s="40">
        <f t="shared" ca="1" si="150"/>
        <v>0</v>
      </c>
      <c r="AR305" s="39">
        <f t="shared" ca="1" si="157"/>
        <v>0</v>
      </c>
      <c r="AS305" s="39">
        <f t="shared" ca="1" si="158"/>
        <v>0</v>
      </c>
      <c r="AT305" s="39">
        <f t="shared" ca="1" si="159"/>
        <v>0</v>
      </c>
      <c r="AU305" s="40">
        <f t="shared" ca="1" si="151"/>
        <v>0</v>
      </c>
      <c r="AV305" s="40"/>
      <c r="AW305" s="51">
        <f t="shared" ca="1" si="152"/>
        <v>0</v>
      </c>
      <c r="AY305" s="67"/>
    </row>
    <row r="306" spans="1:51" ht="12" customHeight="1">
      <c r="A306" s="88">
        <f t="shared" si="153"/>
        <v>45962</v>
      </c>
      <c r="B306" s="139">
        <f>Inputs!C301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Inputs!G301</f>
        <v>0</v>
      </c>
      <c r="I306" s="140">
        <f>Inputs!D301</f>
        <v>0</v>
      </c>
      <c r="J306" s="83">
        <f ca="1">VLOOKUP($A306,[1]!Table,MATCH(J$4,[1]!Curves,0))</f>
        <v>0</v>
      </c>
      <c r="K306" s="142">
        <f ca="1">Inputs!H301</f>
        <v>0</v>
      </c>
      <c r="L306" s="141">
        <f>Inputs!E301</f>
        <v>0</v>
      </c>
      <c r="M306" s="83">
        <f ca="1">VLOOKUP($A306,[1]!Table,MATCH(M$4,[1]!Curves,0))</f>
        <v>0</v>
      </c>
      <c r="N306" s="142">
        <f ca="1">Inputs!I301</f>
        <v>0</v>
      </c>
      <c r="O306" s="141">
        <f>Inputs!F301</f>
        <v>0</v>
      </c>
      <c r="P306" s="7"/>
      <c r="Q306" s="69">
        <f t="shared" ca="1" si="160"/>
        <v>0</v>
      </c>
      <c r="R306" s="69">
        <f t="shared" ca="1" si="161"/>
        <v>0</v>
      </c>
      <c r="S306" s="69">
        <f t="shared" si="134"/>
        <v>0</v>
      </c>
      <c r="T306" s="7"/>
      <c r="U306" s="5">
        <f t="shared" si="135"/>
        <v>30</v>
      </c>
      <c r="V306" s="44">
        <f t="shared" si="136"/>
        <v>45962</v>
      </c>
      <c r="W306" s="5">
        <f t="shared" ca="1" si="137"/>
        <v>9032</v>
      </c>
      <c r="X306" s="54">
        <f ca="1">VLOOKUP($A306,[1]!Table,MATCH(X$4,[1]!Curves,0))</f>
        <v>6.4276116093743008E-2</v>
      </c>
      <c r="Y306" s="46">
        <f t="shared" ca="1" si="138"/>
        <v>0.20920708207762165</v>
      </c>
      <c r="Z306" s="5">
        <f t="shared" si="139"/>
        <v>0</v>
      </c>
      <c r="AA306" s="5">
        <f t="shared" si="140"/>
        <v>0</v>
      </c>
      <c r="AC306" s="39">
        <f t="shared" ca="1" si="141"/>
        <v>0</v>
      </c>
      <c r="AD306" s="39">
        <f t="shared" ca="1" si="142"/>
        <v>0</v>
      </c>
      <c r="AE306" s="39">
        <f t="shared" ca="1" si="143"/>
        <v>0</v>
      </c>
      <c r="AF306" s="39">
        <f t="shared" ca="1" si="144"/>
        <v>0</v>
      </c>
      <c r="AG306" s="39">
        <f t="shared" ca="1" si="145"/>
        <v>0</v>
      </c>
      <c r="AH306" s="39">
        <f t="shared" ca="1" si="146"/>
        <v>0</v>
      </c>
      <c r="AI306" s="39">
        <f t="shared" ca="1" si="147"/>
        <v>0</v>
      </c>
      <c r="AJ306" s="39">
        <f t="shared" ca="1" si="148"/>
        <v>0</v>
      </c>
      <c r="AK306" s="39">
        <f t="shared" ca="1" si="149"/>
        <v>0</v>
      </c>
      <c r="AL306" s="43"/>
      <c r="AM306" s="39">
        <f t="shared" ca="1" si="154"/>
        <v>0</v>
      </c>
      <c r="AN306" s="39">
        <f t="shared" ca="1" si="155"/>
        <v>0</v>
      </c>
      <c r="AO306" s="39">
        <f t="shared" ca="1" si="156"/>
        <v>0</v>
      </c>
      <c r="AP306" s="40">
        <f t="shared" ca="1" si="150"/>
        <v>0</v>
      </c>
      <c r="AR306" s="39">
        <f t="shared" ca="1" si="157"/>
        <v>0</v>
      </c>
      <c r="AS306" s="39">
        <f t="shared" ca="1" si="158"/>
        <v>0</v>
      </c>
      <c r="AT306" s="39">
        <f t="shared" ca="1" si="159"/>
        <v>0</v>
      </c>
      <c r="AU306" s="40">
        <f t="shared" ca="1" si="151"/>
        <v>0</v>
      </c>
      <c r="AV306" s="40"/>
      <c r="AW306" s="51">
        <f t="shared" ca="1" si="152"/>
        <v>0</v>
      </c>
      <c r="AY306" s="67"/>
    </row>
    <row r="307" spans="1:51" ht="12" customHeight="1">
      <c r="A307" s="88">
        <f t="shared" si="153"/>
        <v>45992</v>
      </c>
      <c r="B307" s="139">
        <f>Inputs!C302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Inputs!G302</f>
        <v>0</v>
      </c>
      <c r="I307" s="140">
        <f>Inputs!D302</f>
        <v>0</v>
      </c>
      <c r="J307" s="83">
        <f ca="1">VLOOKUP($A307,[1]!Table,MATCH(J$4,[1]!Curves,0))</f>
        <v>0</v>
      </c>
      <c r="K307" s="142">
        <f ca="1">Inputs!H302</f>
        <v>0</v>
      </c>
      <c r="L307" s="141">
        <f>Inputs!E302</f>
        <v>0</v>
      </c>
      <c r="M307" s="83">
        <f ca="1">VLOOKUP($A307,[1]!Table,MATCH(M$4,[1]!Curves,0))</f>
        <v>0</v>
      </c>
      <c r="N307" s="142">
        <f ca="1">Inputs!I302</f>
        <v>0</v>
      </c>
      <c r="O307" s="141">
        <f>Inputs!F302</f>
        <v>0</v>
      </c>
      <c r="P307" s="7"/>
      <c r="Q307" s="69">
        <f t="shared" ca="1" si="160"/>
        <v>0</v>
      </c>
      <c r="R307" s="69">
        <f t="shared" ca="1" si="161"/>
        <v>0</v>
      </c>
      <c r="S307" s="69">
        <f t="shared" si="134"/>
        <v>0</v>
      </c>
      <c r="T307" s="7"/>
      <c r="U307" s="5">
        <f t="shared" si="135"/>
        <v>31</v>
      </c>
      <c r="V307" s="44">
        <f t="shared" si="136"/>
        <v>45992</v>
      </c>
      <c r="W307" s="5">
        <f t="shared" ca="1" si="137"/>
        <v>9062</v>
      </c>
      <c r="X307" s="54">
        <f ca="1">VLOOKUP($A307,[1]!Table,MATCH(X$4,[1]!Curves,0))</f>
        <v>6.4274902736267001E-2</v>
      </c>
      <c r="Y307" s="46">
        <f t="shared" ca="1" si="138"/>
        <v>0.20812887059843937</v>
      </c>
      <c r="Z307" s="5">
        <f t="shared" si="139"/>
        <v>0</v>
      </c>
      <c r="AA307" s="5">
        <f t="shared" si="140"/>
        <v>0</v>
      </c>
      <c r="AC307" s="39">
        <f t="shared" ca="1" si="141"/>
        <v>0</v>
      </c>
      <c r="AD307" s="39">
        <f t="shared" ca="1" si="142"/>
        <v>0</v>
      </c>
      <c r="AE307" s="39">
        <f t="shared" ca="1" si="143"/>
        <v>0</v>
      </c>
      <c r="AF307" s="39">
        <f t="shared" ca="1" si="144"/>
        <v>0</v>
      </c>
      <c r="AG307" s="39">
        <f t="shared" ca="1" si="145"/>
        <v>0</v>
      </c>
      <c r="AH307" s="39">
        <f t="shared" ca="1" si="146"/>
        <v>0</v>
      </c>
      <c r="AI307" s="39">
        <f t="shared" ca="1" si="147"/>
        <v>0</v>
      </c>
      <c r="AJ307" s="39">
        <f t="shared" ca="1" si="148"/>
        <v>0</v>
      </c>
      <c r="AK307" s="39">
        <f t="shared" ca="1" si="149"/>
        <v>0</v>
      </c>
      <c r="AL307" s="43"/>
      <c r="AM307" s="39">
        <f t="shared" ca="1" si="154"/>
        <v>0</v>
      </c>
      <c r="AN307" s="39">
        <f t="shared" ca="1" si="155"/>
        <v>0</v>
      </c>
      <c r="AO307" s="39">
        <f t="shared" ca="1" si="156"/>
        <v>0</v>
      </c>
      <c r="AP307" s="40">
        <f t="shared" ca="1" si="150"/>
        <v>0</v>
      </c>
      <c r="AR307" s="39">
        <f t="shared" ca="1" si="157"/>
        <v>0</v>
      </c>
      <c r="AS307" s="39">
        <f t="shared" ca="1" si="158"/>
        <v>0</v>
      </c>
      <c r="AT307" s="39">
        <f t="shared" ca="1" si="159"/>
        <v>0</v>
      </c>
      <c r="AU307" s="40">
        <f t="shared" ca="1" si="151"/>
        <v>0</v>
      </c>
      <c r="AV307" s="40"/>
      <c r="AW307" s="51">
        <f t="shared" ca="1" si="152"/>
        <v>0</v>
      </c>
      <c r="AY307" s="67"/>
    </row>
    <row r="308" spans="1:51" ht="12" customHeight="1">
      <c r="A308" s="88">
        <f t="shared" si="153"/>
        <v>46023</v>
      </c>
      <c r="B308" s="139">
        <f>Inputs!C303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Inputs!G303</f>
        <v>0</v>
      </c>
      <c r="I308" s="140">
        <f>Inputs!D303</f>
        <v>0</v>
      </c>
      <c r="J308" s="83">
        <f ca="1">VLOOKUP($A308,[1]!Table,MATCH(J$4,[1]!Curves,0))</f>
        <v>0</v>
      </c>
      <c r="K308" s="142">
        <f ca="1">Inputs!H303</f>
        <v>0</v>
      </c>
      <c r="L308" s="141">
        <f>Inputs!E303</f>
        <v>0</v>
      </c>
      <c r="M308" s="83">
        <f ca="1">VLOOKUP($A308,[1]!Table,MATCH(M$4,[1]!Curves,0))</f>
        <v>0</v>
      </c>
      <c r="N308" s="142">
        <f ca="1">Inputs!I303</f>
        <v>0</v>
      </c>
      <c r="O308" s="141">
        <f>Inputs!F303</f>
        <v>0</v>
      </c>
      <c r="P308" s="7"/>
      <c r="Q308" s="69">
        <f t="shared" ca="1" si="160"/>
        <v>0</v>
      </c>
      <c r="R308" s="69">
        <f t="shared" ca="1" si="161"/>
        <v>0</v>
      </c>
      <c r="S308" s="69">
        <f t="shared" si="134"/>
        <v>0</v>
      </c>
      <c r="T308" s="7"/>
      <c r="U308" s="5">
        <f t="shared" si="135"/>
        <v>31</v>
      </c>
      <c r="V308" s="44">
        <f t="shared" si="136"/>
        <v>46023</v>
      </c>
      <c r="W308" s="5">
        <f t="shared" ca="1" si="137"/>
        <v>9093</v>
      </c>
      <c r="X308" s="54">
        <f ca="1">VLOOKUP($A308,[1]!Table,MATCH(X$4,[1]!Curves,0))</f>
        <v>6.4273648933540997E-2</v>
      </c>
      <c r="Y308" s="46">
        <f t="shared" ca="1" si="138"/>
        <v>0.20702059822309901</v>
      </c>
      <c r="Z308" s="5">
        <f t="shared" si="139"/>
        <v>0</v>
      </c>
      <c r="AA308" s="5">
        <f t="shared" si="140"/>
        <v>0</v>
      </c>
      <c r="AC308" s="39">
        <f t="shared" ca="1" si="141"/>
        <v>0</v>
      </c>
      <c r="AD308" s="39">
        <f t="shared" ca="1" si="142"/>
        <v>0</v>
      </c>
      <c r="AE308" s="39">
        <f t="shared" ca="1" si="143"/>
        <v>0</v>
      </c>
      <c r="AF308" s="39">
        <f t="shared" ca="1" si="144"/>
        <v>0</v>
      </c>
      <c r="AG308" s="39">
        <f t="shared" ca="1" si="145"/>
        <v>0</v>
      </c>
      <c r="AH308" s="39">
        <f t="shared" ca="1" si="146"/>
        <v>0</v>
      </c>
      <c r="AI308" s="39">
        <f t="shared" ca="1" si="147"/>
        <v>0</v>
      </c>
      <c r="AJ308" s="39">
        <f t="shared" ca="1" si="148"/>
        <v>0</v>
      </c>
      <c r="AK308" s="39">
        <f t="shared" ca="1" si="149"/>
        <v>0</v>
      </c>
      <c r="AL308" s="43"/>
      <c r="AM308" s="39">
        <f t="shared" ca="1" si="154"/>
        <v>0</v>
      </c>
      <c r="AN308" s="39">
        <f t="shared" ca="1" si="155"/>
        <v>0</v>
      </c>
      <c r="AO308" s="39">
        <f t="shared" ca="1" si="156"/>
        <v>0</v>
      </c>
      <c r="AP308" s="40">
        <f t="shared" ca="1" si="150"/>
        <v>0</v>
      </c>
      <c r="AR308" s="39">
        <f t="shared" ca="1" si="157"/>
        <v>0</v>
      </c>
      <c r="AS308" s="39">
        <f t="shared" ca="1" si="158"/>
        <v>0</v>
      </c>
      <c r="AT308" s="39">
        <f t="shared" ca="1" si="159"/>
        <v>0</v>
      </c>
      <c r="AU308" s="40">
        <f t="shared" ca="1" si="151"/>
        <v>0</v>
      </c>
      <c r="AV308" s="40"/>
      <c r="AW308" s="51">
        <f t="shared" ca="1" si="152"/>
        <v>0</v>
      </c>
      <c r="AY308" s="67"/>
    </row>
    <row r="309" spans="1:51" ht="12" customHeight="1">
      <c r="A309" s="88">
        <f t="shared" si="153"/>
        <v>46054</v>
      </c>
      <c r="B309" s="139">
        <f>Inputs!C304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Inputs!G304</f>
        <v>0</v>
      </c>
      <c r="I309" s="140">
        <f>Inputs!D304</f>
        <v>0</v>
      </c>
      <c r="J309" s="83">
        <f ca="1">VLOOKUP($A309,[1]!Table,MATCH(J$4,[1]!Curves,0))</f>
        <v>0</v>
      </c>
      <c r="K309" s="142">
        <f ca="1">Inputs!H304</f>
        <v>0</v>
      </c>
      <c r="L309" s="141">
        <f>Inputs!E304</f>
        <v>0</v>
      </c>
      <c r="M309" s="83">
        <f ca="1">VLOOKUP($A309,[1]!Table,MATCH(M$4,[1]!Curves,0))</f>
        <v>0</v>
      </c>
      <c r="N309" s="142">
        <f ca="1">Inputs!I304</f>
        <v>0</v>
      </c>
      <c r="O309" s="141">
        <f>Inputs!F304</f>
        <v>0</v>
      </c>
      <c r="P309" s="7"/>
      <c r="Q309" s="69">
        <f t="shared" ca="1" si="160"/>
        <v>0</v>
      </c>
      <c r="R309" s="69">
        <f t="shared" ca="1" si="161"/>
        <v>0</v>
      </c>
      <c r="S309" s="69">
        <f t="shared" si="134"/>
        <v>0</v>
      </c>
      <c r="T309" s="7"/>
      <c r="U309" s="5">
        <f t="shared" si="135"/>
        <v>28</v>
      </c>
      <c r="V309" s="44">
        <f t="shared" si="136"/>
        <v>46054</v>
      </c>
      <c r="W309" s="5">
        <f t="shared" ca="1" si="137"/>
        <v>9124</v>
      </c>
      <c r="X309" s="54">
        <f ca="1">VLOOKUP($A309,[1]!Table,MATCH(X$4,[1]!Curves,0))</f>
        <v>6.4272395130817006E-2</v>
      </c>
      <c r="Y309" s="46">
        <f t="shared" ca="1" si="138"/>
        <v>0.20591826978893255</v>
      </c>
      <c r="Z309" s="5">
        <f t="shared" si="139"/>
        <v>0</v>
      </c>
      <c r="AA309" s="5">
        <f t="shared" si="140"/>
        <v>0</v>
      </c>
      <c r="AC309" s="39">
        <f t="shared" ca="1" si="141"/>
        <v>0</v>
      </c>
      <c r="AD309" s="39">
        <f t="shared" ca="1" si="142"/>
        <v>0</v>
      </c>
      <c r="AE309" s="39">
        <f t="shared" ca="1" si="143"/>
        <v>0</v>
      </c>
      <c r="AF309" s="39">
        <f t="shared" ca="1" si="144"/>
        <v>0</v>
      </c>
      <c r="AG309" s="39">
        <f t="shared" ca="1" si="145"/>
        <v>0</v>
      </c>
      <c r="AH309" s="39">
        <f t="shared" ca="1" si="146"/>
        <v>0</v>
      </c>
      <c r="AI309" s="39">
        <f t="shared" ca="1" si="147"/>
        <v>0</v>
      </c>
      <c r="AJ309" s="39">
        <f t="shared" ca="1" si="148"/>
        <v>0</v>
      </c>
      <c r="AK309" s="39">
        <f t="shared" ca="1" si="149"/>
        <v>0</v>
      </c>
      <c r="AL309" s="43"/>
      <c r="AM309" s="39">
        <f t="shared" ca="1" si="154"/>
        <v>0</v>
      </c>
      <c r="AN309" s="39">
        <f t="shared" ca="1" si="155"/>
        <v>0</v>
      </c>
      <c r="AO309" s="39">
        <f t="shared" ca="1" si="156"/>
        <v>0</v>
      </c>
      <c r="AP309" s="40">
        <f t="shared" ca="1" si="150"/>
        <v>0</v>
      </c>
      <c r="AR309" s="39">
        <f t="shared" ca="1" si="157"/>
        <v>0</v>
      </c>
      <c r="AS309" s="39">
        <f t="shared" ca="1" si="158"/>
        <v>0</v>
      </c>
      <c r="AT309" s="39">
        <f t="shared" ca="1" si="159"/>
        <v>0</v>
      </c>
      <c r="AU309" s="40">
        <f t="shared" ca="1" si="151"/>
        <v>0</v>
      </c>
      <c r="AV309" s="40"/>
      <c r="AW309" s="51">
        <f t="shared" ca="1" si="152"/>
        <v>0</v>
      </c>
      <c r="AY309" s="67"/>
    </row>
    <row r="310" spans="1:51" ht="12" customHeight="1">
      <c r="A310" s="88">
        <f t="shared" si="153"/>
        <v>46082</v>
      </c>
      <c r="B310" s="139">
        <f>Inputs!C305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Inputs!G305</f>
        <v>0</v>
      </c>
      <c r="I310" s="140">
        <f>Inputs!D305</f>
        <v>0</v>
      </c>
      <c r="J310" s="83">
        <f ca="1">VLOOKUP($A310,[1]!Table,MATCH(J$4,[1]!Curves,0))</f>
        <v>0</v>
      </c>
      <c r="K310" s="142">
        <f ca="1">Inputs!H305</f>
        <v>0</v>
      </c>
      <c r="L310" s="141">
        <f>Inputs!E305</f>
        <v>0</v>
      </c>
      <c r="M310" s="83">
        <f ca="1">VLOOKUP($A310,[1]!Table,MATCH(M$4,[1]!Curves,0))</f>
        <v>0</v>
      </c>
      <c r="N310" s="142">
        <f ca="1">Inputs!I305</f>
        <v>0</v>
      </c>
      <c r="O310" s="141">
        <f>Inputs!F305</f>
        <v>0</v>
      </c>
      <c r="P310" s="7"/>
      <c r="Q310" s="69">
        <f t="shared" ca="1" si="160"/>
        <v>0</v>
      </c>
      <c r="R310" s="69">
        <f t="shared" ca="1" si="161"/>
        <v>0</v>
      </c>
      <c r="S310" s="69">
        <f t="shared" si="134"/>
        <v>0</v>
      </c>
      <c r="T310" s="7"/>
      <c r="U310" s="5">
        <f t="shared" si="135"/>
        <v>31</v>
      </c>
      <c r="V310" s="44">
        <f t="shared" si="136"/>
        <v>46082</v>
      </c>
      <c r="W310" s="5">
        <f t="shared" ca="1" si="137"/>
        <v>9152</v>
      </c>
      <c r="X310" s="54">
        <f ca="1">VLOOKUP($A310,[1]!Table,MATCH(X$4,[1]!Curves,0))</f>
        <v>6.4271262663841006E-2</v>
      </c>
      <c r="Y310" s="46">
        <f t="shared" ca="1" si="138"/>
        <v>0.20492770053739284</v>
      </c>
      <c r="Z310" s="5">
        <f t="shared" si="139"/>
        <v>0</v>
      </c>
      <c r="AA310" s="5">
        <f t="shared" si="140"/>
        <v>0</v>
      </c>
      <c r="AC310" s="39">
        <f t="shared" ca="1" si="141"/>
        <v>0</v>
      </c>
      <c r="AD310" s="39">
        <f t="shared" ca="1" si="142"/>
        <v>0</v>
      </c>
      <c r="AE310" s="39">
        <f t="shared" ca="1" si="143"/>
        <v>0</v>
      </c>
      <c r="AF310" s="39">
        <f t="shared" ca="1" si="144"/>
        <v>0</v>
      </c>
      <c r="AG310" s="39">
        <f t="shared" ca="1" si="145"/>
        <v>0</v>
      </c>
      <c r="AH310" s="39">
        <f t="shared" ca="1" si="146"/>
        <v>0</v>
      </c>
      <c r="AI310" s="39">
        <f t="shared" ca="1" si="147"/>
        <v>0</v>
      </c>
      <c r="AJ310" s="39">
        <f t="shared" ca="1" si="148"/>
        <v>0</v>
      </c>
      <c r="AK310" s="39">
        <f t="shared" ca="1" si="149"/>
        <v>0</v>
      </c>
      <c r="AL310" s="43"/>
      <c r="AM310" s="39">
        <f t="shared" ca="1" si="154"/>
        <v>0</v>
      </c>
      <c r="AN310" s="39">
        <f t="shared" ca="1" si="155"/>
        <v>0</v>
      </c>
      <c r="AO310" s="39">
        <f t="shared" ca="1" si="156"/>
        <v>0</v>
      </c>
      <c r="AP310" s="40">
        <f t="shared" ca="1" si="150"/>
        <v>0</v>
      </c>
      <c r="AR310" s="39">
        <f t="shared" ca="1" si="157"/>
        <v>0</v>
      </c>
      <c r="AS310" s="39">
        <f t="shared" ca="1" si="158"/>
        <v>0</v>
      </c>
      <c r="AT310" s="39">
        <f t="shared" ca="1" si="159"/>
        <v>0</v>
      </c>
      <c r="AU310" s="40">
        <f t="shared" ca="1" si="151"/>
        <v>0</v>
      </c>
      <c r="AV310" s="40"/>
      <c r="AW310" s="51">
        <f t="shared" ca="1" si="152"/>
        <v>0</v>
      </c>
      <c r="AY310" s="67"/>
    </row>
    <row r="311" spans="1:51" ht="12" customHeight="1">
      <c r="A311" s="88">
        <f t="shared" si="153"/>
        <v>46113</v>
      </c>
      <c r="B311" s="139">
        <f>Inputs!C306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Inputs!G306</f>
        <v>0</v>
      </c>
      <c r="I311" s="140">
        <f>Inputs!D306</f>
        <v>0</v>
      </c>
      <c r="J311" s="83">
        <f ca="1">VLOOKUP($A311,[1]!Table,MATCH(J$4,[1]!Curves,0))</f>
        <v>0</v>
      </c>
      <c r="K311" s="142">
        <f ca="1">Inputs!H306</f>
        <v>0</v>
      </c>
      <c r="L311" s="141">
        <f>Inputs!E306</f>
        <v>0</v>
      </c>
      <c r="M311" s="83">
        <f ca="1">VLOOKUP($A311,[1]!Table,MATCH(M$4,[1]!Curves,0))</f>
        <v>0</v>
      </c>
      <c r="N311" s="142">
        <f ca="1">Inputs!I306</f>
        <v>0</v>
      </c>
      <c r="O311" s="141">
        <f>Inputs!F306</f>
        <v>0</v>
      </c>
      <c r="P311" s="7"/>
      <c r="Q311" s="69">
        <f t="shared" ca="1" si="160"/>
        <v>0</v>
      </c>
      <c r="R311" s="69">
        <f t="shared" ca="1" si="161"/>
        <v>0</v>
      </c>
      <c r="S311" s="69">
        <f t="shared" si="134"/>
        <v>0</v>
      </c>
      <c r="T311" s="7"/>
      <c r="U311" s="5">
        <f t="shared" si="135"/>
        <v>30</v>
      </c>
      <c r="V311" s="44">
        <f t="shared" si="136"/>
        <v>46113</v>
      </c>
      <c r="W311" s="5">
        <f t="shared" ca="1" si="137"/>
        <v>9183</v>
      </c>
      <c r="X311" s="54">
        <f ca="1">VLOOKUP($A311,[1]!Table,MATCH(X$4,[1]!Curves,0))</f>
        <v>6.4270008861117001E-2</v>
      </c>
      <c r="Y311" s="46">
        <f t="shared" ca="1" si="138"/>
        <v>0.20383659621749839</v>
      </c>
      <c r="Z311" s="5">
        <f t="shared" si="139"/>
        <v>0</v>
      </c>
      <c r="AA311" s="5">
        <f t="shared" si="140"/>
        <v>0</v>
      </c>
      <c r="AC311" s="39">
        <f t="shared" ca="1" si="141"/>
        <v>0</v>
      </c>
      <c r="AD311" s="39">
        <f t="shared" ca="1" si="142"/>
        <v>0</v>
      </c>
      <c r="AE311" s="39">
        <f t="shared" ca="1" si="143"/>
        <v>0</v>
      </c>
      <c r="AF311" s="39">
        <f t="shared" ca="1" si="144"/>
        <v>0</v>
      </c>
      <c r="AG311" s="39">
        <f t="shared" ca="1" si="145"/>
        <v>0</v>
      </c>
      <c r="AH311" s="39">
        <f t="shared" ca="1" si="146"/>
        <v>0</v>
      </c>
      <c r="AI311" s="39">
        <f t="shared" ca="1" si="147"/>
        <v>0</v>
      </c>
      <c r="AJ311" s="39">
        <f t="shared" ca="1" si="148"/>
        <v>0</v>
      </c>
      <c r="AK311" s="39">
        <f t="shared" ca="1" si="149"/>
        <v>0</v>
      </c>
      <c r="AL311" s="43"/>
      <c r="AM311" s="39">
        <f t="shared" ca="1" si="154"/>
        <v>0</v>
      </c>
      <c r="AN311" s="39">
        <f t="shared" ca="1" si="155"/>
        <v>0</v>
      </c>
      <c r="AO311" s="39">
        <f t="shared" ca="1" si="156"/>
        <v>0</v>
      </c>
      <c r="AP311" s="40">
        <f t="shared" ca="1" si="150"/>
        <v>0</v>
      </c>
      <c r="AR311" s="39">
        <f t="shared" ca="1" si="157"/>
        <v>0</v>
      </c>
      <c r="AS311" s="39">
        <f t="shared" ca="1" si="158"/>
        <v>0</v>
      </c>
      <c r="AT311" s="39">
        <f t="shared" ca="1" si="159"/>
        <v>0</v>
      </c>
      <c r="AU311" s="40">
        <f t="shared" ca="1" si="151"/>
        <v>0</v>
      </c>
      <c r="AV311" s="40"/>
      <c r="AW311" s="51">
        <f t="shared" ca="1" si="152"/>
        <v>0</v>
      </c>
      <c r="AY311" s="67"/>
    </row>
    <row r="312" spans="1:51" ht="12" customHeight="1">
      <c r="A312" s="88">
        <f t="shared" si="153"/>
        <v>46143</v>
      </c>
      <c r="B312" s="139">
        <f>Inputs!C307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Inputs!G307</f>
        <v>0</v>
      </c>
      <c r="I312" s="140">
        <f>Inputs!D307</f>
        <v>0</v>
      </c>
      <c r="J312" s="83">
        <f ca="1">VLOOKUP($A312,[1]!Table,MATCH(J$4,[1]!Curves,0))</f>
        <v>0</v>
      </c>
      <c r="K312" s="142">
        <f ca="1">Inputs!H307</f>
        <v>0</v>
      </c>
      <c r="L312" s="141">
        <f>Inputs!E307</f>
        <v>0</v>
      </c>
      <c r="M312" s="83">
        <f ca="1">VLOOKUP($A312,[1]!Table,MATCH(M$4,[1]!Curves,0))</f>
        <v>0</v>
      </c>
      <c r="N312" s="142">
        <f ca="1">Inputs!I307</f>
        <v>0</v>
      </c>
      <c r="O312" s="141">
        <f>Inputs!F307</f>
        <v>0</v>
      </c>
      <c r="P312" s="7"/>
      <c r="Q312" s="69">
        <f t="shared" ca="1" si="160"/>
        <v>0</v>
      </c>
      <c r="R312" s="69">
        <f t="shared" ca="1" si="161"/>
        <v>0</v>
      </c>
      <c r="S312" s="69">
        <f t="shared" si="134"/>
        <v>0</v>
      </c>
      <c r="T312" s="7"/>
      <c r="U312" s="5">
        <f t="shared" si="135"/>
        <v>31</v>
      </c>
      <c r="V312" s="44">
        <f t="shared" si="136"/>
        <v>46143</v>
      </c>
      <c r="W312" s="5">
        <f t="shared" ca="1" si="137"/>
        <v>9213</v>
      </c>
      <c r="X312" s="54">
        <f ca="1">VLOOKUP($A312,[1]!Table,MATCH(X$4,[1]!Curves,0))</f>
        <v>6.4268795503643006E-2</v>
      </c>
      <c r="Y312" s="46">
        <f t="shared" ca="1" si="138"/>
        <v>0.20278626027559501</v>
      </c>
      <c r="Z312" s="5">
        <f t="shared" si="139"/>
        <v>0</v>
      </c>
      <c r="AA312" s="5">
        <f t="shared" si="140"/>
        <v>0</v>
      </c>
      <c r="AC312" s="39">
        <f t="shared" ca="1" si="141"/>
        <v>0</v>
      </c>
      <c r="AD312" s="39">
        <f t="shared" ca="1" si="142"/>
        <v>0</v>
      </c>
      <c r="AE312" s="39">
        <f t="shared" ca="1" si="143"/>
        <v>0</v>
      </c>
      <c r="AF312" s="39">
        <f t="shared" ca="1" si="144"/>
        <v>0</v>
      </c>
      <c r="AG312" s="39">
        <f t="shared" ca="1" si="145"/>
        <v>0</v>
      </c>
      <c r="AH312" s="39">
        <f t="shared" ca="1" si="146"/>
        <v>0</v>
      </c>
      <c r="AI312" s="39">
        <f t="shared" ca="1" si="147"/>
        <v>0</v>
      </c>
      <c r="AJ312" s="39">
        <f t="shared" ca="1" si="148"/>
        <v>0</v>
      </c>
      <c r="AK312" s="39">
        <f t="shared" ca="1" si="149"/>
        <v>0</v>
      </c>
      <c r="AL312" s="43"/>
      <c r="AM312" s="39">
        <f t="shared" ca="1" si="154"/>
        <v>0</v>
      </c>
      <c r="AN312" s="39">
        <f t="shared" ca="1" si="155"/>
        <v>0</v>
      </c>
      <c r="AO312" s="39">
        <f t="shared" ca="1" si="156"/>
        <v>0</v>
      </c>
      <c r="AP312" s="40">
        <f t="shared" ca="1" si="150"/>
        <v>0</v>
      </c>
      <c r="AR312" s="39">
        <f t="shared" ca="1" si="157"/>
        <v>0</v>
      </c>
      <c r="AS312" s="39">
        <f t="shared" ca="1" si="158"/>
        <v>0</v>
      </c>
      <c r="AT312" s="39">
        <f t="shared" ca="1" si="159"/>
        <v>0</v>
      </c>
      <c r="AU312" s="40">
        <f t="shared" ca="1" si="151"/>
        <v>0</v>
      </c>
      <c r="AV312" s="40"/>
      <c r="AW312" s="51">
        <f t="shared" ca="1" si="152"/>
        <v>0</v>
      </c>
      <c r="AY312" s="67"/>
    </row>
    <row r="313" spans="1:51" ht="12" customHeight="1">
      <c r="A313" s="88">
        <f t="shared" si="153"/>
        <v>46174</v>
      </c>
      <c r="B313" s="139">
        <f>Inputs!C308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Inputs!G308</f>
        <v>0</v>
      </c>
      <c r="I313" s="140">
        <f>Inputs!D308</f>
        <v>0</v>
      </c>
      <c r="J313" s="83">
        <f ca="1">VLOOKUP($A313,[1]!Table,MATCH(J$4,[1]!Curves,0))</f>
        <v>0</v>
      </c>
      <c r="K313" s="142">
        <f ca="1">Inputs!H308</f>
        <v>0</v>
      </c>
      <c r="L313" s="141">
        <f>Inputs!E308</f>
        <v>0</v>
      </c>
      <c r="M313" s="83">
        <f ca="1">VLOOKUP($A313,[1]!Table,MATCH(M$4,[1]!Curves,0))</f>
        <v>0</v>
      </c>
      <c r="N313" s="142">
        <f ca="1">Inputs!I308</f>
        <v>0</v>
      </c>
      <c r="O313" s="141">
        <f>Inputs!F308</f>
        <v>0</v>
      </c>
      <c r="P313" s="7"/>
      <c r="Q313" s="69">
        <f t="shared" ca="1" si="160"/>
        <v>0</v>
      </c>
      <c r="R313" s="69">
        <f t="shared" ca="1" si="161"/>
        <v>0</v>
      </c>
      <c r="S313" s="69">
        <f t="shared" si="134"/>
        <v>0</v>
      </c>
      <c r="T313" s="7"/>
      <c r="U313" s="5">
        <f t="shared" si="135"/>
        <v>30</v>
      </c>
      <c r="V313" s="44">
        <f t="shared" si="136"/>
        <v>46174</v>
      </c>
      <c r="W313" s="5">
        <f t="shared" ca="1" si="137"/>
        <v>9244</v>
      </c>
      <c r="X313" s="54">
        <f ca="1">VLOOKUP($A313,[1]!Table,MATCH(X$4,[1]!Curves,0))</f>
        <v>6.426754170092E-2</v>
      </c>
      <c r="Y313" s="46">
        <f t="shared" ca="1" si="138"/>
        <v>0.20170663955777415</v>
      </c>
      <c r="Z313" s="5">
        <f t="shared" si="139"/>
        <v>0</v>
      </c>
      <c r="AA313" s="5">
        <f t="shared" si="140"/>
        <v>0</v>
      </c>
      <c r="AC313" s="39">
        <f t="shared" ca="1" si="141"/>
        <v>0</v>
      </c>
      <c r="AD313" s="39">
        <f t="shared" ca="1" si="142"/>
        <v>0</v>
      </c>
      <c r="AE313" s="39">
        <f t="shared" ca="1" si="143"/>
        <v>0</v>
      </c>
      <c r="AF313" s="39">
        <f t="shared" ca="1" si="144"/>
        <v>0</v>
      </c>
      <c r="AG313" s="39">
        <f t="shared" ca="1" si="145"/>
        <v>0</v>
      </c>
      <c r="AH313" s="39">
        <f t="shared" ca="1" si="146"/>
        <v>0</v>
      </c>
      <c r="AI313" s="39">
        <f t="shared" ca="1" si="147"/>
        <v>0</v>
      </c>
      <c r="AJ313" s="39">
        <f t="shared" ca="1" si="148"/>
        <v>0</v>
      </c>
      <c r="AK313" s="39">
        <f t="shared" ca="1" si="149"/>
        <v>0</v>
      </c>
      <c r="AL313" s="43"/>
      <c r="AM313" s="39">
        <f t="shared" ca="1" si="154"/>
        <v>0</v>
      </c>
      <c r="AN313" s="39">
        <f t="shared" ca="1" si="155"/>
        <v>0</v>
      </c>
      <c r="AO313" s="39">
        <f t="shared" ca="1" si="156"/>
        <v>0</v>
      </c>
      <c r="AP313" s="40">
        <f t="shared" ca="1" si="150"/>
        <v>0</v>
      </c>
      <c r="AR313" s="39">
        <f t="shared" ca="1" si="157"/>
        <v>0</v>
      </c>
      <c r="AS313" s="39">
        <f t="shared" ca="1" si="158"/>
        <v>0</v>
      </c>
      <c r="AT313" s="39">
        <f t="shared" ca="1" si="159"/>
        <v>0</v>
      </c>
      <c r="AU313" s="40">
        <f t="shared" ca="1" si="151"/>
        <v>0</v>
      </c>
      <c r="AV313" s="40"/>
      <c r="AW313" s="51">
        <f t="shared" ca="1" si="152"/>
        <v>0</v>
      </c>
      <c r="AY313" s="67"/>
    </row>
    <row r="314" spans="1:51" ht="12" customHeight="1">
      <c r="A314" s="88">
        <f t="shared" si="153"/>
        <v>46204</v>
      </c>
      <c r="B314" s="139">
        <f>Inputs!C309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Inputs!G309</f>
        <v>0</v>
      </c>
      <c r="I314" s="140">
        <f>Inputs!D309</f>
        <v>0</v>
      </c>
      <c r="J314" s="83">
        <f ca="1">VLOOKUP($A314,[1]!Table,MATCH(J$4,[1]!Curves,0))</f>
        <v>0</v>
      </c>
      <c r="K314" s="142">
        <f ca="1">Inputs!H309</f>
        <v>0</v>
      </c>
      <c r="L314" s="141">
        <f>Inputs!E309</f>
        <v>0</v>
      </c>
      <c r="M314" s="83">
        <f ca="1">VLOOKUP($A314,[1]!Table,MATCH(M$4,[1]!Curves,0))</f>
        <v>0</v>
      </c>
      <c r="N314" s="142">
        <f ca="1">Inputs!I309</f>
        <v>0</v>
      </c>
      <c r="O314" s="141">
        <f>Inputs!F309</f>
        <v>0</v>
      </c>
      <c r="P314" s="7"/>
      <c r="Q314" s="69">
        <f t="shared" ca="1" si="160"/>
        <v>0</v>
      </c>
      <c r="R314" s="69">
        <f t="shared" ca="1" si="161"/>
        <v>0</v>
      </c>
      <c r="S314" s="69">
        <f t="shared" si="134"/>
        <v>0</v>
      </c>
      <c r="T314" s="7"/>
      <c r="U314" s="5">
        <f t="shared" si="135"/>
        <v>31</v>
      </c>
      <c r="V314" s="44">
        <f t="shared" si="136"/>
        <v>46204</v>
      </c>
      <c r="W314" s="5">
        <f t="shared" ca="1" si="137"/>
        <v>9274</v>
      </c>
      <c r="X314" s="54">
        <f ca="1">VLOOKUP($A314,[1]!Table,MATCH(X$4,[1]!Curves,0))</f>
        <v>6.4266328343447005E-2</v>
      </c>
      <c r="Y314" s="46">
        <f t="shared" ca="1" si="138"/>
        <v>0.20066735772902519</v>
      </c>
      <c r="Z314" s="5">
        <f t="shared" si="139"/>
        <v>0</v>
      </c>
      <c r="AA314" s="5">
        <f t="shared" si="140"/>
        <v>0</v>
      </c>
      <c r="AC314" s="39">
        <f t="shared" ca="1" si="141"/>
        <v>0</v>
      </c>
      <c r="AD314" s="39">
        <f t="shared" ca="1" si="142"/>
        <v>0</v>
      </c>
      <c r="AE314" s="39">
        <f t="shared" ca="1" si="143"/>
        <v>0</v>
      </c>
      <c r="AF314" s="39">
        <f t="shared" ca="1" si="144"/>
        <v>0</v>
      </c>
      <c r="AG314" s="39">
        <f t="shared" ca="1" si="145"/>
        <v>0</v>
      </c>
      <c r="AH314" s="39">
        <f t="shared" ca="1" si="146"/>
        <v>0</v>
      </c>
      <c r="AI314" s="39">
        <f t="shared" ca="1" si="147"/>
        <v>0</v>
      </c>
      <c r="AJ314" s="39">
        <f t="shared" ca="1" si="148"/>
        <v>0</v>
      </c>
      <c r="AK314" s="39">
        <f t="shared" ca="1" si="149"/>
        <v>0</v>
      </c>
      <c r="AL314" s="43"/>
      <c r="AM314" s="39">
        <f t="shared" ca="1" si="154"/>
        <v>0</v>
      </c>
      <c r="AN314" s="39">
        <f t="shared" ca="1" si="155"/>
        <v>0</v>
      </c>
      <c r="AO314" s="39">
        <f t="shared" ca="1" si="156"/>
        <v>0</v>
      </c>
      <c r="AP314" s="40">
        <f t="shared" ca="1" si="150"/>
        <v>0</v>
      </c>
      <c r="AR314" s="39">
        <f t="shared" ca="1" si="157"/>
        <v>0</v>
      </c>
      <c r="AS314" s="39">
        <f t="shared" ca="1" si="158"/>
        <v>0</v>
      </c>
      <c r="AT314" s="39">
        <f t="shared" ca="1" si="159"/>
        <v>0</v>
      </c>
      <c r="AU314" s="40">
        <f t="shared" ca="1" si="151"/>
        <v>0</v>
      </c>
      <c r="AV314" s="40"/>
      <c r="AW314" s="51">
        <f t="shared" ca="1" si="152"/>
        <v>0</v>
      </c>
      <c r="AY314" s="67"/>
    </row>
    <row r="315" spans="1:51" ht="12" customHeight="1">
      <c r="A315" s="88">
        <f t="shared" si="153"/>
        <v>46235</v>
      </c>
      <c r="B315" s="139">
        <f>Inputs!C310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Inputs!G310</f>
        <v>0</v>
      </c>
      <c r="I315" s="140">
        <f>Inputs!D310</f>
        <v>0</v>
      </c>
      <c r="J315" s="83">
        <f ca="1">VLOOKUP($A315,[1]!Table,MATCH(J$4,[1]!Curves,0))</f>
        <v>0</v>
      </c>
      <c r="K315" s="142">
        <f ca="1">Inputs!H310</f>
        <v>0</v>
      </c>
      <c r="L315" s="141">
        <f>Inputs!E310</f>
        <v>0</v>
      </c>
      <c r="M315" s="83">
        <f ca="1">VLOOKUP($A315,[1]!Table,MATCH(M$4,[1]!Curves,0))</f>
        <v>0</v>
      </c>
      <c r="N315" s="142">
        <f ca="1">Inputs!I310</f>
        <v>0</v>
      </c>
      <c r="O315" s="141">
        <f>Inputs!F310</f>
        <v>0</v>
      </c>
      <c r="P315" s="7"/>
      <c r="Q315" s="69">
        <f t="shared" ca="1" si="160"/>
        <v>0</v>
      </c>
      <c r="R315" s="69">
        <f t="shared" ca="1" si="161"/>
        <v>0</v>
      </c>
      <c r="S315" s="69">
        <f t="shared" si="134"/>
        <v>0</v>
      </c>
      <c r="T315" s="7"/>
      <c r="U315" s="5">
        <f t="shared" si="135"/>
        <v>31</v>
      </c>
      <c r="V315" s="44">
        <f t="shared" si="136"/>
        <v>46235</v>
      </c>
      <c r="W315" s="5">
        <f t="shared" ca="1" si="137"/>
        <v>9305</v>
      </c>
      <c r="X315" s="54">
        <f ca="1">VLOOKUP($A315,[1]!Table,MATCH(X$4,[1]!Curves,0))</f>
        <v>6.4265074540724998E-2</v>
      </c>
      <c r="Y315" s="46">
        <f t="shared" ca="1" si="138"/>
        <v>0.19959909890454311</v>
      </c>
      <c r="Z315" s="5">
        <f t="shared" si="139"/>
        <v>0</v>
      </c>
      <c r="AA315" s="5">
        <f t="shared" si="140"/>
        <v>0</v>
      </c>
      <c r="AC315" s="39">
        <f t="shared" ca="1" si="141"/>
        <v>0</v>
      </c>
      <c r="AD315" s="39">
        <f t="shared" ca="1" si="142"/>
        <v>0</v>
      </c>
      <c r="AE315" s="39">
        <f t="shared" ca="1" si="143"/>
        <v>0</v>
      </c>
      <c r="AF315" s="39">
        <f t="shared" ca="1" si="144"/>
        <v>0</v>
      </c>
      <c r="AG315" s="39">
        <f t="shared" ca="1" si="145"/>
        <v>0</v>
      </c>
      <c r="AH315" s="39">
        <f t="shared" ca="1" si="146"/>
        <v>0</v>
      </c>
      <c r="AI315" s="39">
        <f t="shared" ca="1" si="147"/>
        <v>0</v>
      </c>
      <c r="AJ315" s="39">
        <f t="shared" ca="1" si="148"/>
        <v>0</v>
      </c>
      <c r="AK315" s="39">
        <f t="shared" ca="1" si="149"/>
        <v>0</v>
      </c>
      <c r="AL315" s="43"/>
      <c r="AM315" s="39">
        <f t="shared" ca="1" si="154"/>
        <v>0</v>
      </c>
      <c r="AN315" s="39">
        <f t="shared" ca="1" si="155"/>
        <v>0</v>
      </c>
      <c r="AO315" s="39">
        <f t="shared" ca="1" si="156"/>
        <v>0</v>
      </c>
      <c r="AP315" s="40">
        <f t="shared" ca="1" si="150"/>
        <v>0</v>
      </c>
      <c r="AR315" s="39">
        <f t="shared" ca="1" si="157"/>
        <v>0</v>
      </c>
      <c r="AS315" s="39">
        <f t="shared" ca="1" si="158"/>
        <v>0</v>
      </c>
      <c r="AT315" s="39">
        <f t="shared" ca="1" si="159"/>
        <v>0</v>
      </c>
      <c r="AU315" s="40">
        <f t="shared" ca="1" si="151"/>
        <v>0</v>
      </c>
      <c r="AV315" s="40"/>
      <c r="AW315" s="51">
        <f t="shared" ca="1" si="152"/>
        <v>0</v>
      </c>
      <c r="AY315" s="67"/>
    </row>
    <row r="316" spans="1:51" ht="12" customHeight="1">
      <c r="A316" s="88">
        <f t="shared" si="153"/>
        <v>46266</v>
      </c>
      <c r="B316" s="139">
        <f>Inputs!C311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Inputs!G311</f>
        <v>0</v>
      </c>
      <c r="I316" s="140">
        <f>Inputs!D311</f>
        <v>0</v>
      </c>
      <c r="J316" s="83">
        <f ca="1">VLOOKUP($A316,[1]!Table,MATCH(J$4,[1]!Curves,0))</f>
        <v>0</v>
      </c>
      <c r="K316" s="142">
        <f ca="1">Inputs!H311</f>
        <v>0</v>
      </c>
      <c r="L316" s="141">
        <f>Inputs!E311</f>
        <v>0</v>
      </c>
      <c r="M316" s="83">
        <f ca="1">VLOOKUP($A316,[1]!Table,MATCH(M$4,[1]!Curves,0))</f>
        <v>0</v>
      </c>
      <c r="N316" s="142">
        <f ca="1">Inputs!I311</f>
        <v>0</v>
      </c>
      <c r="O316" s="141">
        <f>Inputs!F311</f>
        <v>0</v>
      </c>
      <c r="P316" s="7"/>
      <c r="Q316" s="69">
        <f t="shared" ca="1" si="160"/>
        <v>0</v>
      </c>
      <c r="R316" s="69">
        <f t="shared" ca="1" si="161"/>
        <v>0</v>
      </c>
      <c r="S316" s="69">
        <f t="shared" si="134"/>
        <v>0</v>
      </c>
      <c r="T316" s="7"/>
      <c r="U316" s="5">
        <f t="shared" si="135"/>
        <v>30</v>
      </c>
      <c r="V316" s="44">
        <f t="shared" si="136"/>
        <v>46266</v>
      </c>
      <c r="W316" s="5">
        <f t="shared" ca="1" si="137"/>
        <v>9336</v>
      </c>
      <c r="X316" s="54">
        <f ca="1">VLOOKUP($A316,[1]!Table,MATCH(X$4,[1]!Curves,0))</f>
        <v>6.4263820738005004E-2</v>
      </c>
      <c r="Y316" s="46">
        <f t="shared" ca="1" si="138"/>
        <v>0.19853656793120336</v>
      </c>
      <c r="Z316" s="5">
        <f t="shared" si="139"/>
        <v>0</v>
      </c>
      <c r="AA316" s="5">
        <f t="shared" si="140"/>
        <v>0</v>
      </c>
      <c r="AC316" s="39">
        <f t="shared" ca="1" si="141"/>
        <v>0</v>
      </c>
      <c r="AD316" s="39">
        <f t="shared" ca="1" si="142"/>
        <v>0</v>
      </c>
      <c r="AE316" s="39">
        <f t="shared" ca="1" si="143"/>
        <v>0</v>
      </c>
      <c r="AF316" s="39">
        <f t="shared" ca="1" si="144"/>
        <v>0</v>
      </c>
      <c r="AG316" s="39">
        <f t="shared" ca="1" si="145"/>
        <v>0</v>
      </c>
      <c r="AH316" s="39">
        <f t="shared" ca="1" si="146"/>
        <v>0</v>
      </c>
      <c r="AI316" s="39">
        <f t="shared" ca="1" si="147"/>
        <v>0</v>
      </c>
      <c r="AJ316" s="39">
        <f t="shared" ca="1" si="148"/>
        <v>0</v>
      </c>
      <c r="AK316" s="39">
        <f t="shared" ca="1" si="149"/>
        <v>0</v>
      </c>
      <c r="AL316" s="43"/>
      <c r="AM316" s="39">
        <f t="shared" ca="1" si="154"/>
        <v>0</v>
      </c>
      <c r="AN316" s="39">
        <f t="shared" ca="1" si="155"/>
        <v>0</v>
      </c>
      <c r="AO316" s="39">
        <f t="shared" ca="1" si="156"/>
        <v>0</v>
      </c>
      <c r="AP316" s="40">
        <f t="shared" ca="1" si="150"/>
        <v>0</v>
      </c>
      <c r="AR316" s="39">
        <f t="shared" ca="1" si="157"/>
        <v>0</v>
      </c>
      <c r="AS316" s="39">
        <f t="shared" ca="1" si="158"/>
        <v>0</v>
      </c>
      <c r="AT316" s="39">
        <f t="shared" ca="1" si="159"/>
        <v>0</v>
      </c>
      <c r="AU316" s="40">
        <f t="shared" ca="1" si="151"/>
        <v>0</v>
      </c>
      <c r="AV316" s="40"/>
      <c r="AW316" s="51">
        <f t="shared" ca="1" si="152"/>
        <v>0</v>
      </c>
      <c r="AY316" s="67"/>
    </row>
    <row r="317" spans="1:51" ht="12" customHeight="1">
      <c r="A317" s="88">
        <f t="shared" si="153"/>
        <v>46296</v>
      </c>
      <c r="B317" s="139">
        <f>Inputs!C312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Inputs!G312</f>
        <v>0</v>
      </c>
      <c r="I317" s="140">
        <f>Inputs!D312</f>
        <v>0</v>
      </c>
      <c r="J317" s="83">
        <f ca="1">VLOOKUP($A317,[1]!Table,MATCH(J$4,[1]!Curves,0))</f>
        <v>0</v>
      </c>
      <c r="K317" s="142">
        <f ca="1">Inputs!H312</f>
        <v>0</v>
      </c>
      <c r="L317" s="141">
        <f>Inputs!E312</f>
        <v>0</v>
      </c>
      <c r="M317" s="83">
        <f ca="1">VLOOKUP($A317,[1]!Table,MATCH(M$4,[1]!Curves,0))</f>
        <v>0</v>
      </c>
      <c r="N317" s="142">
        <f ca="1">Inputs!I312</f>
        <v>0</v>
      </c>
      <c r="O317" s="141">
        <f>Inputs!F312</f>
        <v>0</v>
      </c>
      <c r="P317" s="7"/>
      <c r="Q317" s="69">
        <f t="shared" ca="1" si="160"/>
        <v>0</v>
      </c>
      <c r="R317" s="69">
        <f t="shared" ca="1" si="161"/>
        <v>0</v>
      </c>
      <c r="S317" s="69">
        <f t="shared" si="134"/>
        <v>0</v>
      </c>
      <c r="T317" s="7"/>
      <c r="U317" s="5">
        <f t="shared" si="135"/>
        <v>31</v>
      </c>
      <c r="V317" s="44">
        <f t="shared" si="136"/>
        <v>46296</v>
      </c>
      <c r="W317" s="5">
        <f t="shared" ca="1" si="137"/>
        <v>9366</v>
      </c>
      <c r="X317" s="54">
        <f ca="1">VLOOKUP($A317,[1]!Table,MATCH(X$4,[1]!Curves,0))</f>
        <v>6.4262607380533007E-2</v>
      </c>
      <c r="Y317" s="46">
        <f t="shared" ca="1" si="138"/>
        <v>0.19751373669532951</v>
      </c>
      <c r="Z317" s="5">
        <f t="shared" si="139"/>
        <v>0</v>
      </c>
      <c r="AA317" s="5">
        <f t="shared" si="140"/>
        <v>0</v>
      </c>
      <c r="AC317" s="39">
        <f t="shared" ca="1" si="141"/>
        <v>0</v>
      </c>
      <c r="AD317" s="39">
        <f t="shared" ca="1" si="142"/>
        <v>0</v>
      </c>
      <c r="AE317" s="39">
        <f t="shared" ca="1" si="143"/>
        <v>0</v>
      </c>
      <c r="AF317" s="39">
        <f t="shared" ca="1" si="144"/>
        <v>0</v>
      </c>
      <c r="AG317" s="39">
        <f t="shared" ca="1" si="145"/>
        <v>0</v>
      </c>
      <c r="AH317" s="39">
        <f t="shared" ca="1" si="146"/>
        <v>0</v>
      </c>
      <c r="AI317" s="39">
        <f t="shared" ca="1" si="147"/>
        <v>0</v>
      </c>
      <c r="AJ317" s="39">
        <f t="shared" ca="1" si="148"/>
        <v>0</v>
      </c>
      <c r="AK317" s="39">
        <f t="shared" ca="1" si="149"/>
        <v>0</v>
      </c>
      <c r="AL317" s="43"/>
      <c r="AM317" s="39">
        <f t="shared" ca="1" si="154"/>
        <v>0</v>
      </c>
      <c r="AN317" s="39">
        <f t="shared" ca="1" si="155"/>
        <v>0</v>
      </c>
      <c r="AO317" s="39">
        <f t="shared" ca="1" si="156"/>
        <v>0</v>
      </c>
      <c r="AP317" s="40">
        <f t="shared" ca="1" si="150"/>
        <v>0</v>
      </c>
      <c r="AR317" s="39">
        <f t="shared" ca="1" si="157"/>
        <v>0</v>
      </c>
      <c r="AS317" s="39">
        <f t="shared" ca="1" si="158"/>
        <v>0</v>
      </c>
      <c r="AT317" s="39">
        <f t="shared" ca="1" si="159"/>
        <v>0</v>
      </c>
      <c r="AU317" s="40">
        <f t="shared" ca="1" si="151"/>
        <v>0</v>
      </c>
      <c r="AV317" s="40"/>
      <c r="AW317" s="51">
        <f t="shared" ca="1" si="152"/>
        <v>0</v>
      </c>
      <c r="AY317" s="67"/>
    </row>
    <row r="318" spans="1:51" ht="12" customHeight="1">
      <c r="A318" s="88">
        <f t="shared" si="153"/>
        <v>46327</v>
      </c>
      <c r="B318" s="139">
        <f>Inputs!C313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Inputs!G313</f>
        <v>0</v>
      </c>
      <c r="I318" s="140">
        <f>Inputs!D313</f>
        <v>0</v>
      </c>
      <c r="J318" s="83">
        <f ca="1">VLOOKUP($A318,[1]!Table,MATCH(J$4,[1]!Curves,0))</f>
        <v>0</v>
      </c>
      <c r="K318" s="142">
        <f ca="1">Inputs!H313</f>
        <v>0</v>
      </c>
      <c r="L318" s="141">
        <f>Inputs!E313</f>
        <v>0</v>
      </c>
      <c r="M318" s="83">
        <f ca="1">VLOOKUP($A318,[1]!Table,MATCH(M$4,[1]!Curves,0))</f>
        <v>0</v>
      </c>
      <c r="N318" s="142">
        <f ca="1">Inputs!I313</f>
        <v>0</v>
      </c>
      <c r="O318" s="141">
        <f>Inputs!F313</f>
        <v>0</v>
      </c>
      <c r="P318" s="7"/>
      <c r="Q318" s="69">
        <f t="shared" ca="1" si="160"/>
        <v>0</v>
      </c>
      <c r="R318" s="69">
        <f t="shared" ca="1" si="161"/>
        <v>0</v>
      </c>
      <c r="S318" s="69">
        <f t="shared" si="134"/>
        <v>0</v>
      </c>
      <c r="T318" s="7"/>
      <c r="U318" s="5">
        <f t="shared" si="135"/>
        <v>30</v>
      </c>
      <c r="V318" s="44">
        <f t="shared" si="136"/>
        <v>46327</v>
      </c>
      <c r="W318" s="5">
        <f t="shared" ca="1" si="137"/>
        <v>9397</v>
      </c>
      <c r="X318" s="54">
        <f ca="1">VLOOKUP($A318,[1]!Table,MATCH(X$4,[1]!Curves,0))</f>
        <v>6.4261353577812999E-2</v>
      </c>
      <c r="Y318" s="46">
        <f t="shared" ca="1" si="138"/>
        <v>0.19646238650667414</v>
      </c>
      <c r="Z318" s="5">
        <f t="shared" si="139"/>
        <v>0</v>
      </c>
      <c r="AA318" s="5">
        <f t="shared" si="140"/>
        <v>0</v>
      </c>
      <c r="AC318" s="39">
        <f t="shared" ca="1" si="141"/>
        <v>0</v>
      </c>
      <c r="AD318" s="39">
        <f t="shared" ca="1" si="142"/>
        <v>0</v>
      </c>
      <c r="AE318" s="39">
        <f t="shared" ca="1" si="143"/>
        <v>0</v>
      </c>
      <c r="AF318" s="39">
        <f t="shared" ca="1" si="144"/>
        <v>0</v>
      </c>
      <c r="AG318" s="39">
        <f t="shared" ca="1" si="145"/>
        <v>0</v>
      </c>
      <c r="AH318" s="39">
        <f t="shared" ca="1" si="146"/>
        <v>0</v>
      </c>
      <c r="AI318" s="39">
        <f t="shared" ca="1" si="147"/>
        <v>0</v>
      </c>
      <c r="AJ318" s="39">
        <f t="shared" ca="1" si="148"/>
        <v>0</v>
      </c>
      <c r="AK318" s="39">
        <f t="shared" ca="1" si="149"/>
        <v>0</v>
      </c>
      <c r="AL318" s="43"/>
      <c r="AM318" s="39">
        <f t="shared" ca="1" si="154"/>
        <v>0</v>
      </c>
      <c r="AN318" s="39">
        <f t="shared" ca="1" si="155"/>
        <v>0</v>
      </c>
      <c r="AO318" s="39">
        <f t="shared" ca="1" si="156"/>
        <v>0</v>
      </c>
      <c r="AP318" s="40">
        <f t="shared" ca="1" si="150"/>
        <v>0</v>
      </c>
      <c r="AR318" s="39">
        <f t="shared" ca="1" si="157"/>
        <v>0</v>
      </c>
      <c r="AS318" s="39">
        <f t="shared" ca="1" si="158"/>
        <v>0</v>
      </c>
      <c r="AT318" s="39">
        <f t="shared" ca="1" si="159"/>
        <v>0</v>
      </c>
      <c r="AU318" s="40">
        <f t="shared" ca="1" si="151"/>
        <v>0</v>
      </c>
      <c r="AV318" s="40"/>
      <c r="AW318" s="51">
        <f t="shared" ca="1" si="152"/>
        <v>0</v>
      </c>
      <c r="AY318" s="67"/>
    </row>
    <row r="319" spans="1:51" ht="12" customHeight="1">
      <c r="A319" s="88">
        <f t="shared" si="153"/>
        <v>46357</v>
      </c>
      <c r="B319" s="139">
        <f>Inputs!C314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Inputs!G314</f>
        <v>0</v>
      </c>
      <c r="I319" s="140">
        <f>Inputs!D314</f>
        <v>0</v>
      </c>
      <c r="J319" s="83">
        <f ca="1">VLOOKUP($A319,[1]!Table,MATCH(J$4,[1]!Curves,0))</f>
        <v>0</v>
      </c>
      <c r="K319" s="142">
        <f ca="1">Inputs!H314</f>
        <v>0</v>
      </c>
      <c r="L319" s="141">
        <f>Inputs!E314</f>
        <v>0</v>
      </c>
      <c r="M319" s="83">
        <f ca="1">VLOOKUP($A319,[1]!Table,MATCH(M$4,[1]!Curves,0))</f>
        <v>0</v>
      </c>
      <c r="N319" s="142">
        <f ca="1">Inputs!I314</f>
        <v>0</v>
      </c>
      <c r="O319" s="141">
        <f>Inputs!F314</f>
        <v>0</v>
      </c>
      <c r="P319" s="7"/>
      <c r="Q319" s="69">
        <f t="shared" ca="1" si="160"/>
        <v>0</v>
      </c>
      <c r="R319" s="69">
        <f t="shared" ca="1" si="161"/>
        <v>0</v>
      </c>
      <c r="S319" s="69">
        <f t="shared" si="134"/>
        <v>0</v>
      </c>
      <c r="T319" s="7"/>
      <c r="U319" s="5">
        <f t="shared" si="135"/>
        <v>31</v>
      </c>
      <c r="V319" s="44">
        <f t="shared" si="136"/>
        <v>46357</v>
      </c>
      <c r="W319" s="5">
        <f t="shared" ca="1" si="137"/>
        <v>9427</v>
      </c>
      <c r="X319" s="54">
        <f ca="1">VLOOKUP($A319,[1]!Table,MATCH(X$4,[1]!Curves,0))</f>
        <v>6.4260140220343001E-2</v>
      </c>
      <c r="Y319" s="46">
        <f t="shared" ca="1" si="138"/>
        <v>0.19545031790260051</v>
      </c>
      <c r="Z319" s="5">
        <f t="shared" si="139"/>
        <v>0</v>
      </c>
      <c r="AA319" s="5">
        <f t="shared" si="140"/>
        <v>0</v>
      </c>
      <c r="AC319" s="39">
        <f t="shared" ca="1" si="141"/>
        <v>0</v>
      </c>
      <c r="AD319" s="39">
        <f t="shared" ca="1" si="142"/>
        <v>0</v>
      </c>
      <c r="AE319" s="39">
        <f t="shared" ca="1" si="143"/>
        <v>0</v>
      </c>
      <c r="AF319" s="39">
        <f t="shared" ca="1" si="144"/>
        <v>0</v>
      </c>
      <c r="AG319" s="39">
        <f t="shared" ca="1" si="145"/>
        <v>0</v>
      </c>
      <c r="AH319" s="39">
        <f t="shared" ca="1" si="146"/>
        <v>0</v>
      </c>
      <c r="AI319" s="39">
        <f t="shared" ca="1" si="147"/>
        <v>0</v>
      </c>
      <c r="AJ319" s="39">
        <f t="shared" ca="1" si="148"/>
        <v>0</v>
      </c>
      <c r="AK319" s="39">
        <f t="shared" ca="1" si="149"/>
        <v>0</v>
      </c>
      <c r="AL319" s="43"/>
      <c r="AM319" s="39">
        <f t="shared" ca="1" si="154"/>
        <v>0</v>
      </c>
      <c r="AN319" s="39">
        <f t="shared" ca="1" si="155"/>
        <v>0</v>
      </c>
      <c r="AO319" s="39">
        <f t="shared" ca="1" si="156"/>
        <v>0</v>
      </c>
      <c r="AP319" s="40">
        <f t="shared" ca="1" si="150"/>
        <v>0</v>
      </c>
      <c r="AR319" s="39">
        <f t="shared" ca="1" si="157"/>
        <v>0</v>
      </c>
      <c r="AS319" s="39">
        <f t="shared" ca="1" si="158"/>
        <v>0</v>
      </c>
      <c r="AT319" s="39">
        <f t="shared" ca="1" si="159"/>
        <v>0</v>
      </c>
      <c r="AU319" s="40">
        <f t="shared" ca="1" si="151"/>
        <v>0</v>
      </c>
      <c r="AV319" s="40"/>
      <c r="AW319" s="51">
        <f t="shared" ca="1" si="152"/>
        <v>0</v>
      </c>
      <c r="AY319" s="67"/>
    </row>
    <row r="320" spans="1:51" ht="12" customHeight="1">
      <c r="A320" s="88">
        <f t="shared" si="153"/>
        <v>46388</v>
      </c>
      <c r="B320" s="139">
        <f>Inputs!C315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Inputs!G315</f>
        <v>0</v>
      </c>
      <c r="I320" s="140">
        <f>Inputs!D315</f>
        <v>0</v>
      </c>
      <c r="J320" s="83">
        <f ca="1">VLOOKUP($A320,[1]!Table,MATCH(J$4,[1]!Curves,0))</f>
        <v>0</v>
      </c>
      <c r="K320" s="142">
        <f ca="1">Inputs!H315</f>
        <v>0</v>
      </c>
      <c r="L320" s="141">
        <f>Inputs!E315</f>
        <v>0</v>
      </c>
      <c r="M320" s="83">
        <f ca="1">VLOOKUP($A320,[1]!Table,MATCH(M$4,[1]!Curves,0))</f>
        <v>0</v>
      </c>
      <c r="N320" s="142">
        <f ca="1">Inputs!I315</f>
        <v>0</v>
      </c>
      <c r="O320" s="141">
        <f>Inputs!F315</f>
        <v>0</v>
      </c>
      <c r="P320" s="7"/>
      <c r="Q320" s="69">
        <f t="shared" ca="1" si="160"/>
        <v>0</v>
      </c>
      <c r="R320" s="69">
        <f t="shared" ca="1" si="161"/>
        <v>0</v>
      </c>
      <c r="S320" s="69">
        <f t="shared" si="134"/>
        <v>0</v>
      </c>
      <c r="T320" s="7"/>
      <c r="U320" s="5">
        <f t="shared" si="135"/>
        <v>31</v>
      </c>
      <c r="V320" s="44">
        <f t="shared" si="136"/>
        <v>46388</v>
      </c>
      <c r="W320" s="5">
        <f t="shared" ca="1" si="137"/>
        <v>9458</v>
      </c>
      <c r="X320" s="54">
        <f ca="1">VLOOKUP($A320,[1]!Table,MATCH(X$4,[1]!Curves,0))</f>
        <v>6.4258886417623007E-2</v>
      </c>
      <c r="Y320" s="46">
        <f t="shared" ca="1" si="138"/>
        <v>0.1944100300211308</v>
      </c>
      <c r="Z320" s="5">
        <f t="shared" si="139"/>
        <v>0</v>
      </c>
      <c r="AA320" s="5">
        <f t="shared" si="140"/>
        <v>0</v>
      </c>
      <c r="AC320" s="39">
        <f t="shared" ca="1" si="141"/>
        <v>0</v>
      </c>
      <c r="AD320" s="39">
        <f t="shared" ca="1" si="142"/>
        <v>0</v>
      </c>
      <c r="AE320" s="39">
        <f t="shared" ca="1" si="143"/>
        <v>0</v>
      </c>
      <c r="AF320" s="39">
        <f t="shared" ca="1" si="144"/>
        <v>0</v>
      </c>
      <c r="AG320" s="39">
        <f t="shared" ca="1" si="145"/>
        <v>0</v>
      </c>
      <c r="AH320" s="39">
        <f t="shared" ca="1" si="146"/>
        <v>0</v>
      </c>
      <c r="AI320" s="39">
        <f t="shared" ca="1" si="147"/>
        <v>0</v>
      </c>
      <c r="AJ320" s="39">
        <f t="shared" ca="1" si="148"/>
        <v>0</v>
      </c>
      <c r="AK320" s="39">
        <f t="shared" ca="1" si="149"/>
        <v>0</v>
      </c>
      <c r="AL320" s="43"/>
      <c r="AM320" s="39">
        <f t="shared" ca="1" si="154"/>
        <v>0</v>
      </c>
      <c r="AN320" s="39">
        <f t="shared" ca="1" si="155"/>
        <v>0</v>
      </c>
      <c r="AO320" s="39">
        <f t="shared" ca="1" si="156"/>
        <v>0</v>
      </c>
      <c r="AP320" s="40">
        <f t="shared" ca="1" si="150"/>
        <v>0</v>
      </c>
      <c r="AR320" s="39">
        <f t="shared" ca="1" si="157"/>
        <v>0</v>
      </c>
      <c r="AS320" s="39">
        <f t="shared" ca="1" si="158"/>
        <v>0</v>
      </c>
      <c r="AT320" s="39">
        <f t="shared" ca="1" si="159"/>
        <v>0</v>
      </c>
      <c r="AU320" s="40">
        <f t="shared" ca="1" si="151"/>
        <v>0</v>
      </c>
      <c r="AV320" s="40"/>
      <c r="AW320" s="51">
        <f t="shared" ca="1" si="152"/>
        <v>0</v>
      </c>
      <c r="AY320" s="67"/>
    </row>
    <row r="321" spans="1:51" ht="12" customHeight="1">
      <c r="A321" s="88">
        <f t="shared" si="153"/>
        <v>46419</v>
      </c>
      <c r="B321" s="139">
        <f>Inputs!C316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Inputs!G316</f>
        <v>0</v>
      </c>
      <c r="I321" s="140">
        <f>Inputs!D316</f>
        <v>0</v>
      </c>
      <c r="J321" s="83">
        <f ca="1">VLOOKUP($A321,[1]!Table,MATCH(J$4,[1]!Curves,0))</f>
        <v>0</v>
      </c>
      <c r="K321" s="142">
        <f ca="1">Inputs!H316</f>
        <v>0</v>
      </c>
      <c r="L321" s="141">
        <f>Inputs!E316</f>
        <v>0</v>
      </c>
      <c r="M321" s="83">
        <f ca="1">VLOOKUP($A321,[1]!Table,MATCH(M$4,[1]!Curves,0))</f>
        <v>0</v>
      </c>
      <c r="N321" s="142">
        <f ca="1">Inputs!I316</f>
        <v>0</v>
      </c>
      <c r="O321" s="141">
        <f>Inputs!F316</f>
        <v>0</v>
      </c>
      <c r="P321" s="7"/>
      <c r="Q321" s="69">
        <f t="shared" ca="1" si="160"/>
        <v>0</v>
      </c>
      <c r="R321" s="69">
        <f t="shared" ca="1" si="161"/>
        <v>0</v>
      </c>
      <c r="S321" s="69">
        <f t="shared" si="134"/>
        <v>0</v>
      </c>
      <c r="T321" s="7"/>
      <c r="U321" s="5">
        <f t="shared" si="135"/>
        <v>28</v>
      </c>
      <c r="V321" s="44">
        <f t="shared" si="136"/>
        <v>46419</v>
      </c>
      <c r="W321" s="5">
        <f t="shared" ca="1" si="137"/>
        <v>9489</v>
      </c>
      <c r="X321" s="54">
        <f ca="1">VLOOKUP($A321,[1]!Table,MATCH(X$4,[1]!Curves,0))</f>
        <v>6.4257632614904997E-2</v>
      </c>
      <c r="Y321" s="46">
        <f t="shared" ca="1" si="138"/>
        <v>0.19337531896927496</v>
      </c>
      <c r="Z321" s="5">
        <f t="shared" si="139"/>
        <v>0</v>
      </c>
      <c r="AA321" s="5">
        <f t="shared" si="140"/>
        <v>0</v>
      </c>
      <c r="AC321" s="39">
        <f t="shared" ca="1" si="141"/>
        <v>0</v>
      </c>
      <c r="AD321" s="39">
        <f t="shared" ca="1" si="142"/>
        <v>0</v>
      </c>
      <c r="AE321" s="39">
        <f t="shared" ca="1" si="143"/>
        <v>0</v>
      </c>
      <c r="AF321" s="39">
        <f t="shared" ca="1" si="144"/>
        <v>0</v>
      </c>
      <c r="AG321" s="39">
        <f t="shared" ca="1" si="145"/>
        <v>0</v>
      </c>
      <c r="AH321" s="39">
        <f t="shared" ca="1" si="146"/>
        <v>0</v>
      </c>
      <c r="AI321" s="39">
        <f t="shared" ca="1" si="147"/>
        <v>0</v>
      </c>
      <c r="AJ321" s="39">
        <f t="shared" ca="1" si="148"/>
        <v>0</v>
      </c>
      <c r="AK321" s="39">
        <f t="shared" ca="1" si="149"/>
        <v>0</v>
      </c>
      <c r="AL321" s="43"/>
      <c r="AM321" s="39">
        <f t="shared" ca="1" si="154"/>
        <v>0</v>
      </c>
      <c r="AN321" s="39">
        <f t="shared" ca="1" si="155"/>
        <v>0</v>
      </c>
      <c r="AO321" s="39">
        <f t="shared" ca="1" si="156"/>
        <v>0</v>
      </c>
      <c r="AP321" s="40">
        <f t="shared" ca="1" si="150"/>
        <v>0</v>
      </c>
      <c r="AR321" s="39">
        <f t="shared" ca="1" si="157"/>
        <v>0</v>
      </c>
      <c r="AS321" s="39">
        <f t="shared" ca="1" si="158"/>
        <v>0</v>
      </c>
      <c r="AT321" s="39">
        <f t="shared" ca="1" si="159"/>
        <v>0</v>
      </c>
      <c r="AU321" s="40">
        <f t="shared" ca="1" si="151"/>
        <v>0</v>
      </c>
      <c r="AV321" s="40"/>
      <c r="AW321" s="51">
        <f t="shared" ca="1" si="152"/>
        <v>0</v>
      </c>
      <c r="AY321" s="67"/>
    </row>
    <row r="322" spans="1:51" ht="12" customHeight="1">
      <c r="A322" s="88">
        <f t="shared" si="153"/>
        <v>46447</v>
      </c>
      <c r="B322" s="139">
        <f>Inputs!C317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Inputs!G317</f>
        <v>0</v>
      </c>
      <c r="I322" s="140">
        <f>Inputs!D317</f>
        <v>0</v>
      </c>
      <c r="J322" s="83">
        <f ca="1">VLOOKUP($A322,[1]!Table,MATCH(J$4,[1]!Curves,0))</f>
        <v>0</v>
      </c>
      <c r="K322" s="142">
        <f ca="1">Inputs!H317</f>
        <v>0</v>
      </c>
      <c r="L322" s="141">
        <f>Inputs!E317</f>
        <v>0</v>
      </c>
      <c r="M322" s="83">
        <f ca="1">VLOOKUP($A322,[1]!Table,MATCH(M$4,[1]!Curves,0))</f>
        <v>0</v>
      </c>
      <c r="N322" s="142">
        <f ca="1">Inputs!I317</f>
        <v>0</v>
      </c>
      <c r="O322" s="141">
        <f>Inputs!F317</f>
        <v>0</v>
      </c>
      <c r="P322" s="7"/>
      <c r="Q322" s="69">
        <f t="shared" ca="1" si="160"/>
        <v>0</v>
      </c>
      <c r="R322" s="69">
        <f t="shared" ca="1" si="161"/>
        <v>0</v>
      </c>
      <c r="S322" s="69">
        <f t="shared" si="134"/>
        <v>0</v>
      </c>
      <c r="T322" s="7"/>
      <c r="U322" s="5">
        <f t="shared" si="135"/>
        <v>31</v>
      </c>
      <c r="V322" s="44">
        <f t="shared" si="136"/>
        <v>46447</v>
      </c>
      <c r="W322" s="5">
        <f t="shared" ca="1" si="137"/>
        <v>9517</v>
      </c>
      <c r="X322" s="54">
        <f ca="1">VLOOKUP($A322,[1]!Table,MATCH(X$4,[1]!Curves,0))</f>
        <v>6.4256500147934006E-2</v>
      </c>
      <c r="Y322" s="46">
        <f t="shared" ca="1" si="138"/>
        <v>0.19244550960271087</v>
      </c>
      <c r="Z322" s="5">
        <f t="shared" si="139"/>
        <v>0</v>
      </c>
      <c r="AA322" s="5">
        <f t="shared" si="140"/>
        <v>0</v>
      </c>
      <c r="AC322" s="39">
        <f t="shared" ca="1" si="141"/>
        <v>0</v>
      </c>
      <c r="AD322" s="39">
        <f t="shared" ca="1" si="142"/>
        <v>0</v>
      </c>
      <c r="AE322" s="39">
        <f t="shared" ca="1" si="143"/>
        <v>0</v>
      </c>
      <c r="AF322" s="39">
        <f t="shared" ca="1" si="144"/>
        <v>0</v>
      </c>
      <c r="AG322" s="39">
        <f t="shared" ca="1" si="145"/>
        <v>0</v>
      </c>
      <c r="AH322" s="39">
        <f t="shared" ca="1" si="146"/>
        <v>0</v>
      </c>
      <c r="AI322" s="39">
        <f t="shared" ca="1" si="147"/>
        <v>0</v>
      </c>
      <c r="AJ322" s="39">
        <f t="shared" ca="1" si="148"/>
        <v>0</v>
      </c>
      <c r="AK322" s="39">
        <f t="shared" ca="1" si="149"/>
        <v>0</v>
      </c>
      <c r="AL322" s="43"/>
      <c r="AM322" s="39">
        <f t="shared" ca="1" si="154"/>
        <v>0</v>
      </c>
      <c r="AN322" s="39">
        <f t="shared" ca="1" si="155"/>
        <v>0</v>
      </c>
      <c r="AO322" s="39">
        <f t="shared" ca="1" si="156"/>
        <v>0</v>
      </c>
      <c r="AP322" s="40">
        <f t="shared" ca="1" si="150"/>
        <v>0</v>
      </c>
      <c r="AR322" s="39">
        <f t="shared" ca="1" si="157"/>
        <v>0</v>
      </c>
      <c r="AS322" s="39">
        <f t="shared" ca="1" si="158"/>
        <v>0</v>
      </c>
      <c r="AT322" s="39">
        <f t="shared" ca="1" si="159"/>
        <v>0</v>
      </c>
      <c r="AU322" s="40">
        <f t="shared" ca="1" si="151"/>
        <v>0</v>
      </c>
      <c r="AV322" s="40"/>
      <c r="AW322" s="51">
        <f t="shared" ca="1" si="152"/>
        <v>0</v>
      </c>
      <c r="AY322" s="67"/>
    </row>
    <row r="323" spans="1:51" ht="12" customHeight="1">
      <c r="A323" s="88">
        <f t="shared" si="153"/>
        <v>46478</v>
      </c>
      <c r="B323" s="139">
        <f>Inputs!C318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Inputs!G318</f>
        <v>0</v>
      </c>
      <c r="I323" s="140">
        <f>Inputs!D318</f>
        <v>0</v>
      </c>
      <c r="J323" s="83">
        <f ca="1">VLOOKUP($A323,[1]!Table,MATCH(J$4,[1]!Curves,0))</f>
        <v>0</v>
      </c>
      <c r="K323" s="142">
        <f ca="1">Inputs!H318</f>
        <v>0</v>
      </c>
      <c r="L323" s="141">
        <f>Inputs!E318</f>
        <v>0</v>
      </c>
      <c r="M323" s="83">
        <f ca="1">VLOOKUP($A323,[1]!Table,MATCH(M$4,[1]!Curves,0))</f>
        <v>0</v>
      </c>
      <c r="N323" s="142">
        <f ca="1">Inputs!I318</f>
        <v>0</v>
      </c>
      <c r="O323" s="141">
        <f>Inputs!F318</f>
        <v>0</v>
      </c>
      <c r="P323" s="7"/>
      <c r="Q323" s="69">
        <f t="shared" ca="1" si="160"/>
        <v>0</v>
      </c>
      <c r="R323" s="69">
        <f t="shared" ca="1" si="161"/>
        <v>0</v>
      </c>
      <c r="S323" s="69">
        <f t="shared" si="134"/>
        <v>0</v>
      </c>
      <c r="T323" s="7"/>
      <c r="U323" s="5">
        <f t="shared" si="135"/>
        <v>30</v>
      </c>
      <c r="V323" s="44">
        <f t="shared" si="136"/>
        <v>46478</v>
      </c>
      <c r="W323" s="5">
        <f t="shared" ca="1" si="137"/>
        <v>9548</v>
      </c>
      <c r="X323" s="54">
        <f ca="1">VLOOKUP($A323,[1]!Table,MATCH(X$4,[1]!Curves,0))</f>
        <v>6.4255246345215997E-2</v>
      </c>
      <c r="Y323" s="46">
        <f t="shared" ca="1" si="138"/>
        <v>0.19142132947441301</v>
      </c>
      <c r="Z323" s="5">
        <f t="shared" si="139"/>
        <v>0</v>
      </c>
      <c r="AA323" s="5">
        <f t="shared" si="140"/>
        <v>0</v>
      </c>
      <c r="AC323" s="39">
        <f t="shared" ca="1" si="141"/>
        <v>0</v>
      </c>
      <c r="AD323" s="39">
        <f t="shared" ca="1" si="142"/>
        <v>0</v>
      </c>
      <c r="AE323" s="39">
        <f t="shared" ca="1" si="143"/>
        <v>0</v>
      </c>
      <c r="AF323" s="39">
        <f t="shared" ca="1" si="144"/>
        <v>0</v>
      </c>
      <c r="AG323" s="39">
        <f t="shared" ca="1" si="145"/>
        <v>0</v>
      </c>
      <c r="AH323" s="39">
        <f t="shared" ca="1" si="146"/>
        <v>0</v>
      </c>
      <c r="AI323" s="39">
        <f t="shared" ca="1" si="147"/>
        <v>0</v>
      </c>
      <c r="AJ323" s="39">
        <f t="shared" ca="1" si="148"/>
        <v>0</v>
      </c>
      <c r="AK323" s="39">
        <f t="shared" ca="1" si="149"/>
        <v>0</v>
      </c>
      <c r="AL323" s="43"/>
      <c r="AM323" s="39">
        <f t="shared" ca="1" si="154"/>
        <v>0</v>
      </c>
      <c r="AN323" s="39">
        <f t="shared" ca="1" si="155"/>
        <v>0</v>
      </c>
      <c r="AO323" s="39">
        <f t="shared" ca="1" si="156"/>
        <v>0</v>
      </c>
      <c r="AP323" s="40">
        <f t="shared" ca="1" si="150"/>
        <v>0</v>
      </c>
      <c r="AR323" s="39">
        <f t="shared" ca="1" si="157"/>
        <v>0</v>
      </c>
      <c r="AS323" s="39">
        <f t="shared" ca="1" si="158"/>
        <v>0</v>
      </c>
      <c r="AT323" s="39">
        <f t="shared" ca="1" si="159"/>
        <v>0</v>
      </c>
      <c r="AU323" s="40">
        <f t="shared" ca="1" si="151"/>
        <v>0</v>
      </c>
      <c r="AV323" s="40"/>
      <c r="AW323" s="51">
        <f t="shared" ca="1" si="152"/>
        <v>0</v>
      </c>
      <c r="AY323" s="67"/>
    </row>
    <row r="324" spans="1:51" ht="12" customHeight="1">
      <c r="A324" s="88">
        <f t="shared" si="153"/>
        <v>46508</v>
      </c>
      <c r="B324" s="139">
        <f>Inputs!C319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Inputs!G319</f>
        <v>0</v>
      </c>
      <c r="I324" s="140">
        <f>Inputs!D319</f>
        <v>0</v>
      </c>
      <c r="J324" s="83">
        <f ca="1">VLOOKUP($A324,[1]!Table,MATCH(J$4,[1]!Curves,0))</f>
        <v>0</v>
      </c>
      <c r="K324" s="142">
        <f ca="1">Inputs!H319</f>
        <v>0</v>
      </c>
      <c r="L324" s="141">
        <f>Inputs!E319</f>
        <v>0</v>
      </c>
      <c r="M324" s="83">
        <f ca="1">VLOOKUP($A324,[1]!Table,MATCH(M$4,[1]!Curves,0))</f>
        <v>0</v>
      </c>
      <c r="N324" s="142">
        <f ca="1">Inputs!I319</f>
        <v>0</v>
      </c>
      <c r="O324" s="141">
        <f>Inputs!F319</f>
        <v>0</v>
      </c>
      <c r="P324" s="7"/>
      <c r="Q324" s="69">
        <f t="shared" ca="1" si="160"/>
        <v>0</v>
      </c>
      <c r="R324" s="69">
        <f t="shared" ca="1" si="161"/>
        <v>0</v>
      </c>
      <c r="S324" s="69">
        <f t="shared" si="134"/>
        <v>0</v>
      </c>
      <c r="T324" s="7"/>
      <c r="U324" s="5">
        <f t="shared" si="135"/>
        <v>31</v>
      </c>
      <c r="V324" s="44">
        <f t="shared" si="136"/>
        <v>46508</v>
      </c>
      <c r="W324" s="5">
        <f t="shared" ca="1" si="137"/>
        <v>9578</v>
      </c>
      <c r="X324" s="54">
        <f ca="1">VLOOKUP($A324,[1]!Table,MATCH(X$4,[1]!Curves,0))</f>
        <v>6.4254032987747997E-2</v>
      </c>
      <c r="Y324" s="46">
        <f t="shared" ca="1" si="138"/>
        <v>0.19043541480886444</v>
      </c>
      <c r="Z324" s="5">
        <f t="shared" si="139"/>
        <v>0</v>
      </c>
      <c r="AA324" s="5">
        <f t="shared" si="140"/>
        <v>0</v>
      </c>
      <c r="AC324" s="39">
        <f t="shared" ca="1" si="141"/>
        <v>0</v>
      </c>
      <c r="AD324" s="39">
        <f t="shared" ca="1" si="142"/>
        <v>0</v>
      </c>
      <c r="AE324" s="39">
        <f t="shared" ca="1" si="143"/>
        <v>0</v>
      </c>
      <c r="AF324" s="39">
        <f t="shared" ca="1" si="144"/>
        <v>0</v>
      </c>
      <c r="AG324" s="39">
        <f t="shared" ca="1" si="145"/>
        <v>0</v>
      </c>
      <c r="AH324" s="39">
        <f t="shared" ca="1" si="146"/>
        <v>0</v>
      </c>
      <c r="AI324" s="39">
        <f t="shared" ca="1" si="147"/>
        <v>0</v>
      </c>
      <c r="AJ324" s="39">
        <f t="shared" ca="1" si="148"/>
        <v>0</v>
      </c>
      <c r="AK324" s="39">
        <f t="shared" ca="1" si="149"/>
        <v>0</v>
      </c>
      <c r="AL324" s="43"/>
      <c r="AM324" s="39">
        <f t="shared" ca="1" si="154"/>
        <v>0</v>
      </c>
      <c r="AN324" s="39">
        <f t="shared" ca="1" si="155"/>
        <v>0</v>
      </c>
      <c r="AO324" s="39">
        <f t="shared" ca="1" si="156"/>
        <v>0</v>
      </c>
      <c r="AP324" s="40">
        <f t="shared" ca="1" si="150"/>
        <v>0</v>
      </c>
      <c r="AR324" s="39">
        <f t="shared" ca="1" si="157"/>
        <v>0</v>
      </c>
      <c r="AS324" s="39">
        <f t="shared" ca="1" si="158"/>
        <v>0</v>
      </c>
      <c r="AT324" s="39">
        <f t="shared" ca="1" si="159"/>
        <v>0</v>
      </c>
      <c r="AU324" s="40">
        <f t="shared" ca="1" si="151"/>
        <v>0</v>
      </c>
      <c r="AV324" s="40"/>
      <c r="AW324" s="51">
        <f t="shared" ca="1" si="152"/>
        <v>0</v>
      </c>
      <c r="AY324" s="67"/>
    </row>
    <row r="325" spans="1:51" ht="12" customHeight="1">
      <c r="A325" s="88">
        <f t="shared" si="153"/>
        <v>46539</v>
      </c>
      <c r="B325" s="139">
        <f>Inputs!C320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Inputs!G320</f>
        <v>0</v>
      </c>
      <c r="I325" s="140">
        <f>Inputs!D320</f>
        <v>0</v>
      </c>
      <c r="J325" s="83">
        <f ca="1">VLOOKUP($A325,[1]!Table,MATCH(J$4,[1]!Curves,0))</f>
        <v>0</v>
      </c>
      <c r="K325" s="142">
        <f ca="1">Inputs!H320</f>
        <v>0</v>
      </c>
      <c r="L325" s="141">
        <f>Inputs!E320</f>
        <v>0</v>
      </c>
      <c r="M325" s="83">
        <f ca="1">VLOOKUP($A325,[1]!Table,MATCH(M$4,[1]!Curves,0))</f>
        <v>0</v>
      </c>
      <c r="N325" s="142">
        <f ca="1">Inputs!I320</f>
        <v>0</v>
      </c>
      <c r="O325" s="141">
        <f>Inputs!F320</f>
        <v>0</v>
      </c>
      <c r="P325" s="7"/>
      <c r="Q325" s="69">
        <f t="shared" ca="1" si="160"/>
        <v>0</v>
      </c>
      <c r="R325" s="69">
        <f t="shared" ca="1" si="161"/>
        <v>0</v>
      </c>
      <c r="S325" s="69">
        <f t="shared" si="134"/>
        <v>0</v>
      </c>
      <c r="T325" s="7"/>
      <c r="U325" s="5">
        <f t="shared" si="135"/>
        <v>30</v>
      </c>
      <c r="V325" s="44">
        <f t="shared" si="136"/>
        <v>46539</v>
      </c>
      <c r="W325" s="5">
        <f t="shared" ca="1" si="137"/>
        <v>9609</v>
      </c>
      <c r="X325" s="54">
        <f ca="1">VLOOKUP($A325,[1]!Table,MATCH(X$4,[1]!Curves,0))</f>
        <v>6.4252779185032E-2</v>
      </c>
      <c r="Y325" s="46">
        <f t="shared" ca="1" si="138"/>
        <v>0.18942200911609963</v>
      </c>
      <c r="Z325" s="5">
        <f t="shared" si="139"/>
        <v>0</v>
      </c>
      <c r="AA325" s="5">
        <f t="shared" si="140"/>
        <v>0</v>
      </c>
      <c r="AC325" s="39">
        <f t="shared" ca="1" si="141"/>
        <v>0</v>
      </c>
      <c r="AD325" s="39">
        <f t="shared" ca="1" si="142"/>
        <v>0</v>
      </c>
      <c r="AE325" s="39">
        <f t="shared" ca="1" si="143"/>
        <v>0</v>
      </c>
      <c r="AF325" s="39">
        <f t="shared" ca="1" si="144"/>
        <v>0</v>
      </c>
      <c r="AG325" s="39">
        <f t="shared" ca="1" si="145"/>
        <v>0</v>
      </c>
      <c r="AH325" s="39">
        <f t="shared" ca="1" si="146"/>
        <v>0</v>
      </c>
      <c r="AI325" s="39">
        <f t="shared" ca="1" si="147"/>
        <v>0</v>
      </c>
      <c r="AJ325" s="39">
        <f t="shared" ca="1" si="148"/>
        <v>0</v>
      </c>
      <c r="AK325" s="39">
        <f t="shared" ca="1" si="149"/>
        <v>0</v>
      </c>
      <c r="AL325" s="43"/>
      <c r="AM325" s="39">
        <f t="shared" ca="1" si="154"/>
        <v>0</v>
      </c>
      <c r="AN325" s="39">
        <f t="shared" ca="1" si="155"/>
        <v>0</v>
      </c>
      <c r="AO325" s="39">
        <f t="shared" ca="1" si="156"/>
        <v>0</v>
      </c>
      <c r="AP325" s="40">
        <f t="shared" ca="1" si="150"/>
        <v>0</v>
      </c>
      <c r="AR325" s="39">
        <f t="shared" ca="1" si="157"/>
        <v>0</v>
      </c>
      <c r="AS325" s="39">
        <f t="shared" ca="1" si="158"/>
        <v>0</v>
      </c>
      <c r="AT325" s="39">
        <f t="shared" ca="1" si="159"/>
        <v>0</v>
      </c>
      <c r="AU325" s="40">
        <f t="shared" ca="1" si="151"/>
        <v>0</v>
      </c>
      <c r="AV325" s="40"/>
      <c r="AW325" s="51">
        <f t="shared" ca="1" si="152"/>
        <v>0</v>
      </c>
      <c r="AY325" s="67"/>
    </row>
    <row r="326" spans="1:51" ht="12" customHeight="1">
      <c r="A326" s="88">
        <f t="shared" si="153"/>
        <v>46569</v>
      </c>
      <c r="B326" s="139">
        <f>Inputs!C321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Inputs!G321</f>
        <v>0</v>
      </c>
      <c r="I326" s="140">
        <f>Inputs!D321</f>
        <v>0</v>
      </c>
      <c r="J326" s="83">
        <f ca="1">VLOOKUP($A326,[1]!Table,MATCH(J$4,[1]!Curves,0))</f>
        <v>0</v>
      </c>
      <c r="K326" s="142">
        <f ca="1">Inputs!H321</f>
        <v>0</v>
      </c>
      <c r="L326" s="141">
        <f>Inputs!E321</f>
        <v>0</v>
      </c>
      <c r="M326" s="83">
        <f ca="1">VLOOKUP($A326,[1]!Table,MATCH(M$4,[1]!Curves,0))</f>
        <v>0</v>
      </c>
      <c r="N326" s="142">
        <f ca="1">Inputs!I321</f>
        <v>0</v>
      </c>
      <c r="O326" s="141">
        <f>Inputs!F321</f>
        <v>0</v>
      </c>
      <c r="P326" s="7"/>
      <c r="Q326" s="69">
        <f t="shared" ca="1" si="160"/>
        <v>0</v>
      </c>
      <c r="R326" s="69">
        <f t="shared" ca="1" si="161"/>
        <v>0</v>
      </c>
      <c r="S326" s="69">
        <f t="shared" si="134"/>
        <v>0</v>
      </c>
      <c r="T326" s="7"/>
      <c r="U326" s="5">
        <f t="shared" si="135"/>
        <v>31</v>
      </c>
      <c r="V326" s="44">
        <f t="shared" si="136"/>
        <v>46569</v>
      </c>
      <c r="W326" s="5">
        <f t="shared" ca="1" si="137"/>
        <v>9639</v>
      </c>
      <c r="X326" s="54">
        <f ca="1">VLOOKUP($A326,[1]!Table,MATCH(X$4,[1]!Curves,0))</f>
        <v>6.4251565827564999E-2</v>
      </c>
      <c r="Y326" s="46">
        <f t="shared" ca="1" si="138"/>
        <v>0.18844646594454775</v>
      </c>
      <c r="Z326" s="5">
        <f t="shared" si="139"/>
        <v>0</v>
      </c>
      <c r="AA326" s="5">
        <f t="shared" si="140"/>
        <v>0</v>
      </c>
      <c r="AC326" s="39">
        <f t="shared" ca="1" si="141"/>
        <v>0</v>
      </c>
      <c r="AD326" s="39">
        <f t="shared" ca="1" si="142"/>
        <v>0</v>
      </c>
      <c r="AE326" s="39">
        <f t="shared" ca="1" si="143"/>
        <v>0</v>
      </c>
      <c r="AF326" s="39">
        <f t="shared" ca="1" si="144"/>
        <v>0</v>
      </c>
      <c r="AG326" s="39">
        <f t="shared" ca="1" si="145"/>
        <v>0</v>
      </c>
      <c r="AH326" s="39">
        <f t="shared" ca="1" si="146"/>
        <v>0</v>
      </c>
      <c r="AI326" s="39">
        <f t="shared" ca="1" si="147"/>
        <v>0</v>
      </c>
      <c r="AJ326" s="39">
        <f t="shared" ca="1" si="148"/>
        <v>0</v>
      </c>
      <c r="AK326" s="39">
        <f t="shared" ca="1" si="149"/>
        <v>0</v>
      </c>
      <c r="AL326" s="43"/>
      <c r="AM326" s="39">
        <f t="shared" ca="1" si="154"/>
        <v>0</v>
      </c>
      <c r="AN326" s="39">
        <f t="shared" ca="1" si="155"/>
        <v>0</v>
      </c>
      <c r="AO326" s="39">
        <f t="shared" ca="1" si="156"/>
        <v>0</v>
      </c>
      <c r="AP326" s="40">
        <f t="shared" ca="1" si="150"/>
        <v>0</v>
      </c>
      <c r="AR326" s="39">
        <f t="shared" ca="1" si="157"/>
        <v>0</v>
      </c>
      <c r="AS326" s="39">
        <f t="shared" ca="1" si="158"/>
        <v>0</v>
      </c>
      <c r="AT326" s="39">
        <f t="shared" ca="1" si="159"/>
        <v>0</v>
      </c>
      <c r="AU326" s="40">
        <f t="shared" ca="1" si="151"/>
        <v>0</v>
      </c>
      <c r="AV326" s="40"/>
      <c r="AW326" s="51">
        <f t="shared" ca="1" si="152"/>
        <v>0</v>
      </c>
      <c r="AY326" s="67"/>
    </row>
    <row r="327" spans="1:51" ht="12" customHeight="1">
      <c r="A327" s="88">
        <f t="shared" si="153"/>
        <v>46600</v>
      </c>
      <c r="B327" s="139">
        <f>Inputs!C322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Inputs!G322</f>
        <v>0</v>
      </c>
      <c r="I327" s="140">
        <f>Inputs!D322</f>
        <v>0</v>
      </c>
      <c r="J327" s="83">
        <f ca="1">VLOOKUP($A327,[1]!Table,MATCH(J$4,[1]!Curves,0))</f>
        <v>0</v>
      </c>
      <c r="K327" s="142">
        <f ca="1">Inputs!H322</f>
        <v>0</v>
      </c>
      <c r="L327" s="141">
        <f>Inputs!E322</f>
        <v>0</v>
      </c>
      <c r="M327" s="83">
        <f ca="1">VLOOKUP($A327,[1]!Table,MATCH(M$4,[1]!Curves,0))</f>
        <v>0</v>
      </c>
      <c r="N327" s="142">
        <f ca="1">Inputs!I322</f>
        <v>0</v>
      </c>
      <c r="O327" s="141">
        <f>Inputs!F322</f>
        <v>0</v>
      </c>
      <c r="P327" s="7"/>
      <c r="Q327" s="69">
        <f t="shared" ca="1" si="160"/>
        <v>0</v>
      </c>
      <c r="R327" s="69">
        <f t="shared" ca="1" si="161"/>
        <v>0</v>
      </c>
      <c r="S327" s="69">
        <f t="shared" si="134"/>
        <v>0</v>
      </c>
      <c r="T327" s="7"/>
      <c r="U327" s="5">
        <f t="shared" si="135"/>
        <v>31</v>
      </c>
      <c r="V327" s="44">
        <f t="shared" si="136"/>
        <v>46600</v>
      </c>
      <c r="W327" s="5">
        <f t="shared" ca="1" si="137"/>
        <v>9670</v>
      </c>
      <c r="X327" s="54">
        <f ca="1">VLOOKUP($A327,[1]!Table,MATCH(X$4,[1]!Curves,0))</f>
        <v>6.4250312024849002E-2</v>
      </c>
      <c r="Y327" s="46">
        <f t="shared" ca="1" si="138"/>
        <v>0.18744372054486821</v>
      </c>
      <c r="Z327" s="5">
        <f t="shared" si="139"/>
        <v>0</v>
      </c>
      <c r="AA327" s="5">
        <f t="shared" si="140"/>
        <v>0</v>
      </c>
      <c r="AC327" s="39">
        <f t="shared" ca="1" si="141"/>
        <v>0</v>
      </c>
      <c r="AD327" s="39">
        <f t="shared" ca="1" si="142"/>
        <v>0</v>
      </c>
      <c r="AE327" s="39">
        <f t="shared" ca="1" si="143"/>
        <v>0</v>
      </c>
      <c r="AF327" s="39">
        <f t="shared" ca="1" si="144"/>
        <v>0</v>
      </c>
      <c r="AG327" s="39">
        <f t="shared" ca="1" si="145"/>
        <v>0</v>
      </c>
      <c r="AH327" s="39">
        <f t="shared" ca="1" si="146"/>
        <v>0</v>
      </c>
      <c r="AI327" s="39">
        <f t="shared" ca="1" si="147"/>
        <v>0</v>
      </c>
      <c r="AJ327" s="39">
        <f t="shared" ca="1" si="148"/>
        <v>0</v>
      </c>
      <c r="AK327" s="39">
        <f t="shared" ca="1" si="149"/>
        <v>0</v>
      </c>
      <c r="AL327" s="43"/>
      <c r="AM327" s="39">
        <f t="shared" ca="1" si="154"/>
        <v>0</v>
      </c>
      <c r="AN327" s="39">
        <f t="shared" ca="1" si="155"/>
        <v>0</v>
      </c>
      <c r="AO327" s="39">
        <f t="shared" ca="1" si="156"/>
        <v>0</v>
      </c>
      <c r="AP327" s="40">
        <f t="shared" ca="1" si="150"/>
        <v>0</v>
      </c>
      <c r="AR327" s="39">
        <f t="shared" ca="1" si="157"/>
        <v>0</v>
      </c>
      <c r="AS327" s="39">
        <f t="shared" ca="1" si="158"/>
        <v>0</v>
      </c>
      <c r="AT327" s="39">
        <f t="shared" ca="1" si="159"/>
        <v>0</v>
      </c>
      <c r="AU327" s="40">
        <f t="shared" ca="1" si="151"/>
        <v>0</v>
      </c>
      <c r="AV327" s="40"/>
      <c r="AW327" s="51">
        <f t="shared" ca="1" si="152"/>
        <v>0</v>
      </c>
      <c r="AY327" s="67"/>
    </row>
    <row r="328" spans="1:51" ht="12" customHeight="1">
      <c r="A328" s="88">
        <f t="shared" si="153"/>
        <v>46631</v>
      </c>
      <c r="B328" s="139">
        <f>Inputs!C323</f>
        <v>0</v>
      </c>
      <c r="C328" s="66"/>
      <c r="D328" s="82">
        <f t="shared" ref="D328:D369" si="162">B328+C328</f>
        <v>0</v>
      </c>
      <c r="E328" s="35">
        <f t="shared" ref="E328:E369" si="163">IF(Z328=0,0,IF(AND(Z328=1,$H$3=1),D328*U328,IF($H$3=2,D328,"N/A")))</f>
        <v>0</v>
      </c>
      <c r="F328" s="35">
        <f t="shared" ref="F328:F369" ca="1" si="164">E328*Y328</f>
        <v>0</v>
      </c>
      <c r="G328" s="83">
        <f ca="1">VLOOKUP($A328,[1]!Table,MATCH(G$4,[1]!Curves,0))</f>
        <v>0</v>
      </c>
      <c r="H328" s="142">
        <f ca="1">Inputs!G323</f>
        <v>0</v>
      </c>
      <c r="I328" s="140">
        <f>Inputs!D323</f>
        <v>0</v>
      </c>
      <c r="J328" s="83">
        <f ca="1">VLOOKUP($A328,[1]!Table,MATCH(J$4,[1]!Curves,0))</f>
        <v>0</v>
      </c>
      <c r="K328" s="142">
        <f ca="1">Inputs!H323</f>
        <v>0</v>
      </c>
      <c r="L328" s="141">
        <f>Inputs!E323</f>
        <v>0</v>
      </c>
      <c r="M328" s="83">
        <f ca="1">VLOOKUP($A328,[1]!Table,MATCH(M$4,[1]!Curves,0))</f>
        <v>0</v>
      </c>
      <c r="N328" s="142">
        <f ca="1">Inputs!I323</f>
        <v>0</v>
      </c>
      <c r="O328" s="141">
        <f>Inputs!F323</f>
        <v>0</v>
      </c>
      <c r="P328" s="7"/>
      <c r="Q328" s="69">
        <f t="shared" ca="1" si="160"/>
        <v>0</v>
      </c>
      <c r="R328" s="69">
        <f t="shared" ca="1" si="161"/>
        <v>0</v>
      </c>
      <c r="S328" s="69">
        <f t="shared" ref="S328:S369" si="165">O328+L328+I328</f>
        <v>0</v>
      </c>
      <c r="T328" s="7"/>
      <c r="U328" s="5">
        <f t="shared" ref="U328:U369" si="166">A329-A328</f>
        <v>30</v>
      </c>
      <c r="V328" s="44">
        <f t="shared" ref="V328:V369" si="167">CHOOSE(F$3,A329+24,A328)</f>
        <v>46631</v>
      </c>
      <c r="W328" s="5">
        <f t="shared" ref="W328:W369" ca="1" si="168">V328-C$3</f>
        <v>9701</v>
      </c>
      <c r="X328" s="54">
        <f ca="1">VLOOKUP($A328,[1]!Table,MATCH(X$4,[1]!Curves,0))</f>
        <v>6.4249058222135003E-2</v>
      </c>
      <c r="Y328" s="46">
        <f t="shared" ref="Y328:Y369" ca="1" si="169">1/(1+CHOOSE(F$3,(X329+($K$3/10000))/2,(X328+($K$3/10000))/2))^(2*W328/365.25)</f>
        <v>0.1864463493189388</v>
      </c>
      <c r="Z328" s="5">
        <f t="shared" ref="Z328:Z369" si="170">IF(AND(mthbeg&lt;=A328,mthend&gt;=A328),1,0)</f>
        <v>0</v>
      </c>
      <c r="AA328" s="5">
        <f t="shared" ref="AA328:AA369" si="171">U328*Z328</f>
        <v>0</v>
      </c>
      <c r="AC328" s="39">
        <f t="shared" ref="AC328:AC369" ca="1" si="172">F328*G328</f>
        <v>0</v>
      </c>
      <c r="AD328" s="39">
        <f t="shared" ref="AD328:AD369" ca="1" si="173">$F328*H328</f>
        <v>0</v>
      </c>
      <c r="AE328" s="39">
        <f t="shared" ref="AE328:AE369" ca="1" si="174">$F328*I328</f>
        <v>0</v>
      </c>
      <c r="AF328" s="39">
        <f t="shared" ref="AF328:AF369" ca="1" si="175">$F328*J328</f>
        <v>0</v>
      </c>
      <c r="AG328" s="39">
        <f t="shared" ref="AG328:AG369" ca="1" si="176">$F328*K328</f>
        <v>0</v>
      </c>
      <c r="AH328" s="39">
        <f t="shared" ref="AH328:AH369" ca="1" si="177">$F328*L328</f>
        <v>0</v>
      </c>
      <c r="AI328" s="39">
        <f t="shared" ref="AI328:AI369" ca="1" si="178">$F328*M328</f>
        <v>0</v>
      </c>
      <c r="AJ328" s="39">
        <f t="shared" ref="AJ328:AJ369" ca="1" si="179">$F328*N328</f>
        <v>0</v>
      </c>
      <c r="AK328" s="39">
        <f t="shared" ref="AK328:AK369" ca="1" si="180">F328*O328</f>
        <v>0</v>
      </c>
      <c r="AL328" s="43"/>
      <c r="AM328" s="39">
        <f t="shared" ca="1" si="154"/>
        <v>0</v>
      </c>
      <c r="AN328" s="39">
        <f t="shared" ca="1" si="155"/>
        <v>0</v>
      </c>
      <c r="AO328" s="39">
        <f t="shared" ca="1" si="156"/>
        <v>0</v>
      </c>
      <c r="AP328" s="40">
        <f t="shared" ref="AP328:AP369" ca="1" si="181">SUM(AM328:AO328)</f>
        <v>0</v>
      </c>
      <c r="AR328" s="39">
        <f t="shared" ca="1" si="157"/>
        <v>0</v>
      </c>
      <c r="AS328" s="39">
        <f t="shared" ca="1" si="158"/>
        <v>0</v>
      </c>
      <c r="AT328" s="39">
        <f t="shared" ca="1" si="159"/>
        <v>0</v>
      </c>
      <c r="AU328" s="40">
        <f t="shared" ref="AU328:AU369" ca="1" si="182">AR328+AS328+AT328</f>
        <v>0</v>
      </c>
      <c r="AV328" s="40"/>
      <c r="AW328" s="51">
        <f t="shared" ref="AW328:AW369" ca="1" si="183">AU328+AP328</f>
        <v>0</v>
      </c>
      <c r="AY328" s="67"/>
    </row>
    <row r="329" spans="1:51" ht="12" customHeight="1">
      <c r="A329" s="88">
        <f t="shared" si="153"/>
        <v>46661</v>
      </c>
      <c r="B329" s="139">
        <f>Inputs!C324</f>
        <v>0</v>
      </c>
      <c r="C329" s="66"/>
      <c r="D329" s="82">
        <f t="shared" si="162"/>
        <v>0</v>
      </c>
      <c r="E329" s="35">
        <f t="shared" si="163"/>
        <v>0</v>
      </c>
      <c r="F329" s="35">
        <f t="shared" ca="1" si="164"/>
        <v>0</v>
      </c>
      <c r="G329" s="83">
        <f ca="1">VLOOKUP($A329,[1]!Table,MATCH(G$4,[1]!Curves,0))</f>
        <v>0</v>
      </c>
      <c r="H329" s="142">
        <f ca="1">Inputs!G324</f>
        <v>0</v>
      </c>
      <c r="I329" s="140">
        <f>Inputs!D324</f>
        <v>0</v>
      </c>
      <c r="J329" s="83">
        <f ca="1">VLOOKUP($A329,[1]!Table,MATCH(J$4,[1]!Curves,0))</f>
        <v>0</v>
      </c>
      <c r="K329" s="142">
        <f ca="1">Inputs!H324</f>
        <v>0</v>
      </c>
      <c r="L329" s="141">
        <f>Inputs!E324</f>
        <v>0</v>
      </c>
      <c r="M329" s="83">
        <f ca="1">VLOOKUP($A329,[1]!Table,MATCH(M$4,[1]!Curves,0))</f>
        <v>0</v>
      </c>
      <c r="N329" s="142">
        <f ca="1">Inputs!I324</f>
        <v>0</v>
      </c>
      <c r="O329" s="141">
        <f>Inputs!F324</f>
        <v>0</v>
      </c>
      <c r="P329" s="7"/>
      <c r="Q329" s="69">
        <f t="shared" ca="1" si="160"/>
        <v>0</v>
      </c>
      <c r="R329" s="69">
        <f t="shared" ca="1" si="161"/>
        <v>0</v>
      </c>
      <c r="S329" s="69">
        <f t="shared" si="165"/>
        <v>0</v>
      </c>
      <c r="T329" s="7"/>
      <c r="U329" s="5">
        <f t="shared" si="166"/>
        <v>31</v>
      </c>
      <c r="V329" s="44">
        <f t="shared" si="167"/>
        <v>46661</v>
      </c>
      <c r="W329" s="5">
        <f t="shared" ca="1" si="168"/>
        <v>9731</v>
      </c>
      <c r="X329" s="54">
        <f ca="1">VLOOKUP($A329,[1]!Table,MATCH(X$4,[1]!Curves,0))</f>
        <v>6.4247844864669001E-2</v>
      </c>
      <c r="Y329" s="46">
        <f t="shared" ca="1" si="169"/>
        <v>0.18548624096603702</v>
      </c>
      <c r="Z329" s="5">
        <f t="shared" si="170"/>
        <v>0</v>
      </c>
      <c r="AA329" s="5">
        <f t="shared" si="171"/>
        <v>0</v>
      </c>
      <c r="AC329" s="39">
        <f t="shared" ca="1" si="172"/>
        <v>0</v>
      </c>
      <c r="AD329" s="39">
        <f t="shared" ca="1" si="173"/>
        <v>0</v>
      </c>
      <c r="AE329" s="39">
        <f t="shared" ca="1" si="174"/>
        <v>0</v>
      </c>
      <c r="AF329" s="39">
        <f t="shared" ca="1" si="175"/>
        <v>0</v>
      </c>
      <c r="AG329" s="39">
        <f t="shared" ca="1" si="176"/>
        <v>0</v>
      </c>
      <c r="AH329" s="39">
        <f t="shared" ca="1" si="177"/>
        <v>0</v>
      </c>
      <c r="AI329" s="39">
        <f t="shared" ca="1" si="178"/>
        <v>0</v>
      </c>
      <c r="AJ329" s="39">
        <f t="shared" ca="1" si="179"/>
        <v>0</v>
      </c>
      <c r="AK329" s="39">
        <f t="shared" ca="1" si="180"/>
        <v>0</v>
      </c>
      <c r="AL329" s="43"/>
      <c r="AM329" s="39">
        <f t="shared" ca="1" si="154"/>
        <v>0</v>
      </c>
      <c r="AN329" s="39">
        <f t="shared" ca="1" si="155"/>
        <v>0</v>
      </c>
      <c r="AO329" s="39">
        <f t="shared" ca="1" si="156"/>
        <v>0</v>
      </c>
      <c r="AP329" s="40">
        <f t="shared" ca="1" si="181"/>
        <v>0</v>
      </c>
      <c r="AR329" s="39">
        <f t="shared" ca="1" si="157"/>
        <v>0</v>
      </c>
      <c r="AS329" s="39">
        <f t="shared" ca="1" si="158"/>
        <v>0</v>
      </c>
      <c r="AT329" s="39">
        <f t="shared" ca="1" si="159"/>
        <v>0</v>
      </c>
      <c r="AU329" s="40">
        <f t="shared" ca="1" si="182"/>
        <v>0</v>
      </c>
      <c r="AV329" s="40"/>
      <c r="AW329" s="51">
        <f t="shared" ca="1" si="183"/>
        <v>0</v>
      </c>
      <c r="AY329" s="67"/>
    </row>
    <row r="330" spans="1:51" ht="12" customHeight="1">
      <c r="A330" s="88">
        <f t="shared" si="153"/>
        <v>46692</v>
      </c>
      <c r="B330" s="139">
        <f>Inputs!C325</f>
        <v>0</v>
      </c>
      <c r="C330" s="66"/>
      <c r="D330" s="82">
        <f t="shared" si="162"/>
        <v>0</v>
      </c>
      <c r="E330" s="35">
        <f t="shared" si="163"/>
        <v>0</v>
      </c>
      <c r="F330" s="35">
        <f t="shared" ca="1" si="164"/>
        <v>0</v>
      </c>
      <c r="G330" s="83">
        <f ca="1">VLOOKUP($A330,[1]!Table,MATCH(G$4,[1]!Curves,0))</f>
        <v>0</v>
      </c>
      <c r="H330" s="142">
        <f ca="1">Inputs!G325</f>
        <v>0</v>
      </c>
      <c r="I330" s="140">
        <f>Inputs!D325</f>
        <v>0</v>
      </c>
      <c r="J330" s="83">
        <f ca="1">VLOOKUP($A330,[1]!Table,MATCH(J$4,[1]!Curves,0))</f>
        <v>0</v>
      </c>
      <c r="K330" s="142">
        <f ca="1">Inputs!H325</f>
        <v>0</v>
      </c>
      <c r="L330" s="141">
        <f>Inputs!E325</f>
        <v>0</v>
      </c>
      <c r="M330" s="83">
        <f ca="1">VLOOKUP($A330,[1]!Table,MATCH(M$4,[1]!Curves,0))</f>
        <v>0</v>
      </c>
      <c r="N330" s="142">
        <f ca="1">Inputs!I325</f>
        <v>0</v>
      </c>
      <c r="O330" s="141">
        <f>Inputs!F325</f>
        <v>0</v>
      </c>
      <c r="P330" s="7"/>
      <c r="Q330" s="69">
        <f t="shared" ca="1" si="160"/>
        <v>0</v>
      </c>
      <c r="R330" s="69">
        <f t="shared" ca="1" si="161"/>
        <v>0</v>
      </c>
      <c r="S330" s="69">
        <f t="shared" si="165"/>
        <v>0</v>
      </c>
      <c r="T330" s="7"/>
      <c r="U330" s="5">
        <f t="shared" si="166"/>
        <v>30</v>
      </c>
      <c r="V330" s="44">
        <f t="shared" si="167"/>
        <v>46692</v>
      </c>
      <c r="W330" s="5">
        <f t="shared" ca="1" si="168"/>
        <v>9762</v>
      </c>
      <c r="X330" s="54">
        <f ca="1">VLOOKUP($A330,[1]!Table,MATCH(X$4,[1]!Curves,0))</f>
        <v>6.4246591061955002E-2</v>
      </c>
      <c r="Y330" s="46">
        <f t="shared" ca="1" si="169"/>
        <v>0.18449936018254443</v>
      </c>
      <c r="Z330" s="5">
        <f t="shared" si="170"/>
        <v>0</v>
      </c>
      <c r="AA330" s="5">
        <f t="shared" si="171"/>
        <v>0</v>
      </c>
      <c r="AC330" s="39">
        <f t="shared" ca="1" si="172"/>
        <v>0</v>
      </c>
      <c r="AD330" s="39">
        <f t="shared" ca="1" si="173"/>
        <v>0</v>
      </c>
      <c r="AE330" s="39">
        <f t="shared" ca="1" si="174"/>
        <v>0</v>
      </c>
      <c r="AF330" s="39">
        <f t="shared" ca="1" si="175"/>
        <v>0</v>
      </c>
      <c r="AG330" s="39">
        <f t="shared" ca="1" si="176"/>
        <v>0</v>
      </c>
      <c r="AH330" s="39">
        <f t="shared" ca="1" si="177"/>
        <v>0</v>
      </c>
      <c r="AI330" s="39">
        <f t="shared" ca="1" si="178"/>
        <v>0</v>
      </c>
      <c r="AJ330" s="39">
        <f t="shared" ca="1" si="179"/>
        <v>0</v>
      </c>
      <c r="AK330" s="39">
        <f t="shared" ca="1" si="180"/>
        <v>0</v>
      </c>
      <c r="AL330" s="43"/>
      <c r="AM330" s="39">
        <f t="shared" ca="1" si="154"/>
        <v>0</v>
      </c>
      <c r="AN330" s="39">
        <f t="shared" ca="1" si="155"/>
        <v>0</v>
      </c>
      <c r="AO330" s="39">
        <f t="shared" ca="1" si="156"/>
        <v>0</v>
      </c>
      <c r="AP330" s="40">
        <f t="shared" ca="1" si="181"/>
        <v>0</v>
      </c>
      <c r="AR330" s="39">
        <f t="shared" ca="1" si="157"/>
        <v>0</v>
      </c>
      <c r="AS330" s="39">
        <f t="shared" ca="1" si="158"/>
        <v>0</v>
      </c>
      <c r="AT330" s="39">
        <f t="shared" ca="1" si="159"/>
        <v>0</v>
      </c>
      <c r="AU330" s="40">
        <f t="shared" ca="1" si="182"/>
        <v>0</v>
      </c>
      <c r="AV330" s="40"/>
      <c r="AW330" s="51">
        <f t="shared" ca="1" si="183"/>
        <v>0</v>
      </c>
      <c r="AY330" s="67"/>
    </row>
    <row r="331" spans="1:51" ht="12" customHeight="1">
      <c r="A331" s="88">
        <f t="shared" ref="A331:A370" si="184">EDATE(A330,1)</f>
        <v>46722</v>
      </c>
      <c r="B331" s="139">
        <f>Inputs!C326</f>
        <v>0</v>
      </c>
      <c r="C331" s="66"/>
      <c r="D331" s="82">
        <f t="shared" si="162"/>
        <v>0</v>
      </c>
      <c r="E331" s="35">
        <f t="shared" si="163"/>
        <v>0</v>
      </c>
      <c r="F331" s="35">
        <f t="shared" ca="1" si="164"/>
        <v>0</v>
      </c>
      <c r="G331" s="83">
        <f ca="1">VLOOKUP($A331,[1]!Table,MATCH(G$4,[1]!Curves,0))</f>
        <v>0</v>
      </c>
      <c r="H331" s="142">
        <f ca="1">Inputs!G326</f>
        <v>0</v>
      </c>
      <c r="I331" s="140">
        <f>Inputs!D326</f>
        <v>0</v>
      </c>
      <c r="J331" s="83">
        <f ca="1">VLOOKUP($A331,[1]!Table,MATCH(J$4,[1]!Curves,0))</f>
        <v>0</v>
      </c>
      <c r="K331" s="142">
        <f ca="1">Inputs!H326</f>
        <v>0</v>
      </c>
      <c r="L331" s="141">
        <f>Inputs!E326</f>
        <v>0</v>
      </c>
      <c r="M331" s="83">
        <f ca="1">VLOOKUP($A331,[1]!Table,MATCH(M$4,[1]!Curves,0))</f>
        <v>0</v>
      </c>
      <c r="N331" s="142">
        <f ca="1">Inputs!I326</f>
        <v>0</v>
      </c>
      <c r="O331" s="141">
        <f>Inputs!F326</f>
        <v>0</v>
      </c>
      <c r="P331" s="7"/>
      <c r="Q331" s="69">
        <f t="shared" ca="1" si="160"/>
        <v>0</v>
      </c>
      <c r="R331" s="69">
        <f t="shared" ca="1" si="161"/>
        <v>0</v>
      </c>
      <c r="S331" s="69">
        <f t="shared" si="165"/>
        <v>0</v>
      </c>
      <c r="T331" s="7"/>
      <c r="U331" s="5">
        <f t="shared" si="166"/>
        <v>31</v>
      </c>
      <c r="V331" s="44">
        <f t="shared" si="167"/>
        <v>46722</v>
      </c>
      <c r="W331" s="5">
        <f t="shared" ca="1" si="168"/>
        <v>9792</v>
      </c>
      <c r="X331" s="54">
        <f ca="1">VLOOKUP($A331,[1]!Table,MATCH(X$4,[1]!Curves,0))</f>
        <v>6.4245377704491E-2</v>
      </c>
      <c r="Y331" s="46">
        <f t="shared" ca="1" si="169"/>
        <v>0.183549349961251</v>
      </c>
      <c r="Z331" s="5">
        <f t="shared" si="170"/>
        <v>0</v>
      </c>
      <c r="AA331" s="5">
        <f t="shared" si="171"/>
        <v>0</v>
      </c>
      <c r="AC331" s="39">
        <f t="shared" ca="1" si="172"/>
        <v>0</v>
      </c>
      <c r="AD331" s="39">
        <f t="shared" ca="1" si="173"/>
        <v>0</v>
      </c>
      <c r="AE331" s="39">
        <f t="shared" ca="1" si="174"/>
        <v>0</v>
      </c>
      <c r="AF331" s="39">
        <f t="shared" ca="1" si="175"/>
        <v>0</v>
      </c>
      <c r="AG331" s="39">
        <f t="shared" ca="1" si="176"/>
        <v>0</v>
      </c>
      <c r="AH331" s="39">
        <f t="shared" ca="1" si="177"/>
        <v>0</v>
      </c>
      <c r="AI331" s="39">
        <f t="shared" ca="1" si="178"/>
        <v>0</v>
      </c>
      <c r="AJ331" s="39">
        <f t="shared" ca="1" si="179"/>
        <v>0</v>
      </c>
      <c r="AK331" s="39">
        <f t="shared" ca="1" si="180"/>
        <v>0</v>
      </c>
      <c r="AL331" s="43"/>
      <c r="AM331" s="39">
        <f t="shared" ref="AM331:AM369" ca="1" si="185">-CHOOSE($G$3,AC331-AE331,AE331-AC331)</f>
        <v>0</v>
      </c>
      <c r="AN331" s="39">
        <f t="shared" ref="AN331:AN369" ca="1" si="186">-CHOOSE($G$3,AF331-AH331,AH331-AF331)</f>
        <v>0</v>
      </c>
      <c r="AO331" s="39">
        <f t="shared" ref="AO331:AO369" ca="1" si="187">-CHOOSE($G$3,AI331-AL331,AK331-AI331)</f>
        <v>0</v>
      </c>
      <c r="AP331" s="40">
        <f t="shared" ca="1" si="181"/>
        <v>0</v>
      </c>
      <c r="AR331" s="39">
        <f t="shared" ref="AR331:AR369" ca="1" si="188">-CHOOSE($G$3,AD331-AC331,AC331-AD331)</f>
        <v>0</v>
      </c>
      <c r="AS331" s="39">
        <f t="shared" ref="AS331:AS369" ca="1" si="189">-CHOOSE($G$3,AG331-AF331,AF331-AG331)</f>
        <v>0</v>
      </c>
      <c r="AT331" s="39">
        <f t="shared" ref="AT331:AT369" ca="1" si="190">-CHOOSE($G$3,AJ331-AI331,AI331-AJ331:AJ332)</f>
        <v>0</v>
      </c>
      <c r="AU331" s="40">
        <f t="shared" ca="1" si="182"/>
        <v>0</v>
      </c>
      <c r="AV331" s="40"/>
      <c r="AW331" s="51">
        <f t="shared" ca="1" si="183"/>
        <v>0</v>
      </c>
      <c r="AY331" s="67"/>
    </row>
    <row r="332" spans="1:51" ht="12" customHeight="1">
      <c r="A332" s="88">
        <f t="shared" si="184"/>
        <v>46753</v>
      </c>
      <c r="B332" s="139">
        <f>Inputs!C327</f>
        <v>0</v>
      </c>
      <c r="C332" s="66"/>
      <c r="D332" s="82">
        <f t="shared" si="162"/>
        <v>0</v>
      </c>
      <c r="E332" s="35">
        <f t="shared" si="163"/>
        <v>0</v>
      </c>
      <c r="F332" s="35">
        <f t="shared" ca="1" si="164"/>
        <v>0</v>
      </c>
      <c r="G332" s="83">
        <f ca="1">VLOOKUP($A332,[1]!Table,MATCH(G$4,[1]!Curves,0))</f>
        <v>0</v>
      </c>
      <c r="H332" s="142">
        <f ca="1">Inputs!G327</f>
        <v>0</v>
      </c>
      <c r="I332" s="140">
        <f>Inputs!D327</f>
        <v>0</v>
      </c>
      <c r="J332" s="83">
        <f ca="1">VLOOKUP($A332,[1]!Table,MATCH(J$4,[1]!Curves,0))</f>
        <v>0</v>
      </c>
      <c r="K332" s="142">
        <f ca="1">Inputs!H327</f>
        <v>0</v>
      </c>
      <c r="L332" s="141">
        <f>Inputs!E327</f>
        <v>0</v>
      </c>
      <c r="M332" s="83">
        <f ca="1">VLOOKUP($A332,[1]!Table,MATCH(M$4,[1]!Curves,0))</f>
        <v>0</v>
      </c>
      <c r="N332" s="142">
        <f ca="1">Inputs!I327</f>
        <v>0</v>
      </c>
      <c r="O332" s="141">
        <f>Inputs!F327</f>
        <v>0</v>
      </c>
      <c r="P332" s="7"/>
      <c r="Q332" s="69">
        <f t="shared" ca="1" si="160"/>
        <v>0</v>
      </c>
      <c r="R332" s="69">
        <f t="shared" ca="1" si="161"/>
        <v>0</v>
      </c>
      <c r="S332" s="69">
        <f t="shared" si="165"/>
        <v>0</v>
      </c>
      <c r="T332" s="7"/>
      <c r="U332" s="5">
        <f t="shared" si="166"/>
        <v>31</v>
      </c>
      <c r="V332" s="44">
        <f t="shared" si="167"/>
        <v>46753</v>
      </c>
      <c r="W332" s="5">
        <f t="shared" ca="1" si="168"/>
        <v>9823</v>
      </c>
      <c r="X332" s="54">
        <f ca="1">VLOOKUP($A332,[1]!Table,MATCH(X$4,[1]!Curves,0))</f>
        <v>6.4244123901778E-2</v>
      </c>
      <c r="Y332" s="46">
        <f t="shared" ca="1" si="169"/>
        <v>0.18257284850679706</v>
      </c>
      <c r="Z332" s="5">
        <f t="shared" si="170"/>
        <v>0</v>
      </c>
      <c r="AA332" s="5">
        <f t="shared" si="171"/>
        <v>0</v>
      </c>
      <c r="AC332" s="39">
        <f t="shared" ca="1" si="172"/>
        <v>0</v>
      </c>
      <c r="AD332" s="39">
        <f t="shared" ca="1" si="173"/>
        <v>0</v>
      </c>
      <c r="AE332" s="39">
        <f t="shared" ca="1" si="174"/>
        <v>0</v>
      </c>
      <c r="AF332" s="39">
        <f t="shared" ca="1" si="175"/>
        <v>0</v>
      </c>
      <c r="AG332" s="39">
        <f t="shared" ca="1" si="176"/>
        <v>0</v>
      </c>
      <c r="AH332" s="39">
        <f t="shared" ca="1" si="177"/>
        <v>0</v>
      </c>
      <c r="AI332" s="39">
        <f t="shared" ca="1" si="178"/>
        <v>0</v>
      </c>
      <c r="AJ332" s="39">
        <f t="shared" ca="1" si="179"/>
        <v>0</v>
      </c>
      <c r="AK332" s="39">
        <f t="shared" ca="1" si="180"/>
        <v>0</v>
      </c>
      <c r="AL332" s="43"/>
      <c r="AM332" s="39">
        <f t="shared" ca="1" si="185"/>
        <v>0</v>
      </c>
      <c r="AN332" s="39">
        <f t="shared" ca="1" si="186"/>
        <v>0</v>
      </c>
      <c r="AO332" s="39">
        <f t="shared" ca="1" si="187"/>
        <v>0</v>
      </c>
      <c r="AP332" s="40">
        <f t="shared" ca="1" si="181"/>
        <v>0</v>
      </c>
      <c r="AR332" s="39">
        <f t="shared" ca="1" si="188"/>
        <v>0</v>
      </c>
      <c r="AS332" s="39">
        <f t="shared" ca="1" si="189"/>
        <v>0</v>
      </c>
      <c r="AT332" s="39">
        <f t="shared" ca="1" si="190"/>
        <v>0</v>
      </c>
      <c r="AU332" s="40">
        <f t="shared" ca="1" si="182"/>
        <v>0</v>
      </c>
      <c r="AV332" s="40"/>
      <c r="AW332" s="51">
        <f t="shared" ca="1" si="183"/>
        <v>0</v>
      </c>
      <c r="AY332" s="67"/>
    </row>
    <row r="333" spans="1:51" ht="12" customHeight="1">
      <c r="A333" s="88">
        <f t="shared" si="184"/>
        <v>46784</v>
      </c>
      <c r="B333" s="139">
        <f>Inputs!C328</f>
        <v>0</v>
      </c>
      <c r="C333" s="66"/>
      <c r="D333" s="82">
        <f t="shared" si="162"/>
        <v>0</v>
      </c>
      <c r="E333" s="35">
        <f t="shared" si="163"/>
        <v>0</v>
      </c>
      <c r="F333" s="35">
        <f t="shared" ca="1" si="164"/>
        <v>0</v>
      </c>
      <c r="G333" s="83">
        <f ca="1">VLOOKUP($A333,[1]!Table,MATCH(G$4,[1]!Curves,0))</f>
        <v>0</v>
      </c>
      <c r="H333" s="142">
        <f ca="1">Inputs!G328</f>
        <v>0</v>
      </c>
      <c r="I333" s="140">
        <f>Inputs!D328</f>
        <v>0</v>
      </c>
      <c r="J333" s="83">
        <f ca="1">VLOOKUP($A333,[1]!Table,MATCH(J$4,[1]!Curves,0))</f>
        <v>0</v>
      </c>
      <c r="K333" s="142">
        <f ca="1">Inputs!H328</f>
        <v>0</v>
      </c>
      <c r="L333" s="141">
        <f>Inputs!E328</f>
        <v>0</v>
      </c>
      <c r="M333" s="83">
        <f ca="1">VLOOKUP($A333,[1]!Table,MATCH(M$4,[1]!Curves,0))</f>
        <v>0</v>
      </c>
      <c r="N333" s="142">
        <f ca="1">Inputs!I328</f>
        <v>0</v>
      </c>
      <c r="O333" s="141">
        <f>Inputs!F328</f>
        <v>0</v>
      </c>
      <c r="P333" s="7"/>
      <c r="Q333" s="69">
        <f t="shared" ca="1" si="160"/>
        <v>0</v>
      </c>
      <c r="R333" s="69">
        <f t="shared" ca="1" si="161"/>
        <v>0</v>
      </c>
      <c r="S333" s="69">
        <f t="shared" si="165"/>
        <v>0</v>
      </c>
      <c r="T333" s="7"/>
      <c r="U333" s="5">
        <f t="shared" si="166"/>
        <v>29</v>
      </c>
      <c r="V333" s="44">
        <f t="shared" si="167"/>
        <v>46784</v>
      </c>
      <c r="W333" s="5">
        <f t="shared" ca="1" si="168"/>
        <v>9854</v>
      </c>
      <c r="X333" s="54">
        <f ca="1">VLOOKUP($A333,[1]!Table,MATCH(X$4,[1]!Curves,0))</f>
        <v>6.4242870099065E-2</v>
      </c>
      <c r="Y333" s="46">
        <f t="shared" ca="1" si="169"/>
        <v>0.18160157959148968</v>
      </c>
      <c r="Z333" s="5">
        <f t="shared" si="170"/>
        <v>0</v>
      </c>
      <c r="AA333" s="5">
        <f t="shared" si="171"/>
        <v>0</v>
      </c>
      <c r="AC333" s="39">
        <f t="shared" ca="1" si="172"/>
        <v>0</v>
      </c>
      <c r="AD333" s="39">
        <f t="shared" ca="1" si="173"/>
        <v>0</v>
      </c>
      <c r="AE333" s="39">
        <f t="shared" ca="1" si="174"/>
        <v>0</v>
      </c>
      <c r="AF333" s="39">
        <f t="shared" ca="1" si="175"/>
        <v>0</v>
      </c>
      <c r="AG333" s="39">
        <f t="shared" ca="1" si="176"/>
        <v>0</v>
      </c>
      <c r="AH333" s="39">
        <f t="shared" ca="1" si="177"/>
        <v>0</v>
      </c>
      <c r="AI333" s="39">
        <f t="shared" ca="1" si="178"/>
        <v>0</v>
      </c>
      <c r="AJ333" s="39">
        <f t="shared" ca="1" si="179"/>
        <v>0</v>
      </c>
      <c r="AK333" s="39">
        <f t="shared" ca="1" si="180"/>
        <v>0</v>
      </c>
      <c r="AL333" s="43"/>
      <c r="AM333" s="39">
        <f t="shared" ca="1" si="185"/>
        <v>0</v>
      </c>
      <c r="AN333" s="39">
        <f t="shared" ca="1" si="186"/>
        <v>0</v>
      </c>
      <c r="AO333" s="39">
        <f t="shared" ca="1" si="187"/>
        <v>0</v>
      </c>
      <c r="AP333" s="40">
        <f t="shared" ca="1" si="181"/>
        <v>0</v>
      </c>
      <c r="AR333" s="39">
        <f t="shared" ca="1" si="188"/>
        <v>0</v>
      </c>
      <c r="AS333" s="39">
        <f t="shared" ca="1" si="189"/>
        <v>0</v>
      </c>
      <c r="AT333" s="39">
        <f t="shared" ca="1" si="190"/>
        <v>0</v>
      </c>
      <c r="AU333" s="40">
        <f t="shared" ca="1" si="182"/>
        <v>0</v>
      </c>
      <c r="AV333" s="40"/>
      <c r="AW333" s="51">
        <f t="shared" ca="1" si="183"/>
        <v>0</v>
      </c>
      <c r="AY333" s="67"/>
    </row>
    <row r="334" spans="1:51" ht="12" customHeight="1">
      <c r="A334" s="88">
        <f t="shared" si="184"/>
        <v>46813</v>
      </c>
      <c r="B334" s="139">
        <f>Inputs!C329</f>
        <v>0</v>
      </c>
      <c r="C334" s="66"/>
      <c r="D334" s="82">
        <f t="shared" si="162"/>
        <v>0</v>
      </c>
      <c r="E334" s="35">
        <f t="shared" si="163"/>
        <v>0</v>
      </c>
      <c r="F334" s="35">
        <f t="shared" ca="1" si="164"/>
        <v>0</v>
      </c>
      <c r="G334" s="83">
        <f ca="1">VLOOKUP($A334,[1]!Table,MATCH(G$4,[1]!Curves,0))</f>
        <v>0</v>
      </c>
      <c r="H334" s="142">
        <f ca="1">Inputs!G329</f>
        <v>0</v>
      </c>
      <c r="I334" s="140">
        <f>Inputs!D329</f>
        <v>0</v>
      </c>
      <c r="J334" s="83">
        <f ca="1">VLOOKUP($A334,[1]!Table,MATCH(J$4,[1]!Curves,0))</f>
        <v>0</v>
      </c>
      <c r="K334" s="142">
        <f ca="1">Inputs!H329</f>
        <v>0</v>
      </c>
      <c r="L334" s="141">
        <f>Inputs!E329</f>
        <v>0</v>
      </c>
      <c r="M334" s="83">
        <f ca="1">VLOOKUP($A334,[1]!Table,MATCH(M$4,[1]!Curves,0))</f>
        <v>0</v>
      </c>
      <c r="N334" s="142">
        <f ca="1">Inputs!I329</f>
        <v>0</v>
      </c>
      <c r="O334" s="141">
        <f>Inputs!F329</f>
        <v>0</v>
      </c>
      <c r="P334" s="7"/>
      <c r="Q334" s="69">
        <f t="shared" ca="1" si="160"/>
        <v>0</v>
      </c>
      <c r="R334" s="69">
        <f t="shared" ca="1" si="161"/>
        <v>0</v>
      </c>
      <c r="S334" s="69">
        <f t="shared" si="165"/>
        <v>0</v>
      </c>
      <c r="T334" s="7"/>
      <c r="U334" s="5">
        <f t="shared" si="166"/>
        <v>31</v>
      </c>
      <c r="V334" s="44">
        <f t="shared" si="167"/>
        <v>46813</v>
      </c>
      <c r="W334" s="5">
        <f t="shared" ca="1" si="168"/>
        <v>9883</v>
      </c>
      <c r="X334" s="54">
        <f ca="1">VLOOKUP($A334,[1]!Table,MATCH(X$4,[1]!Curves,0))</f>
        <v>6.4241697186851007E-2</v>
      </c>
      <c r="Y334" s="46">
        <f t="shared" ca="1" si="169"/>
        <v>0.18069768522622556</v>
      </c>
      <c r="Z334" s="5">
        <f t="shared" si="170"/>
        <v>0</v>
      </c>
      <c r="AA334" s="5">
        <f t="shared" si="171"/>
        <v>0</v>
      </c>
      <c r="AC334" s="39">
        <f t="shared" ca="1" si="172"/>
        <v>0</v>
      </c>
      <c r="AD334" s="39">
        <f t="shared" ca="1" si="173"/>
        <v>0</v>
      </c>
      <c r="AE334" s="39">
        <f t="shared" ca="1" si="174"/>
        <v>0</v>
      </c>
      <c r="AF334" s="39">
        <f t="shared" ca="1" si="175"/>
        <v>0</v>
      </c>
      <c r="AG334" s="39">
        <f t="shared" ca="1" si="176"/>
        <v>0</v>
      </c>
      <c r="AH334" s="39">
        <f t="shared" ca="1" si="177"/>
        <v>0</v>
      </c>
      <c r="AI334" s="39">
        <f t="shared" ca="1" si="178"/>
        <v>0</v>
      </c>
      <c r="AJ334" s="39">
        <f t="shared" ca="1" si="179"/>
        <v>0</v>
      </c>
      <c r="AK334" s="39">
        <f t="shared" ca="1" si="180"/>
        <v>0</v>
      </c>
      <c r="AL334" s="43"/>
      <c r="AM334" s="39">
        <f t="shared" ca="1" si="185"/>
        <v>0</v>
      </c>
      <c r="AN334" s="39">
        <f t="shared" ca="1" si="186"/>
        <v>0</v>
      </c>
      <c r="AO334" s="39">
        <f t="shared" ca="1" si="187"/>
        <v>0</v>
      </c>
      <c r="AP334" s="40">
        <f t="shared" ca="1" si="181"/>
        <v>0</v>
      </c>
      <c r="AR334" s="39">
        <f t="shared" ca="1" si="188"/>
        <v>0</v>
      </c>
      <c r="AS334" s="39">
        <f t="shared" ca="1" si="189"/>
        <v>0</v>
      </c>
      <c r="AT334" s="39">
        <f t="shared" ca="1" si="190"/>
        <v>0</v>
      </c>
      <c r="AU334" s="40">
        <f t="shared" ca="1" si="182"/>
        <v>0</v>
      </c>
      <c r="AV334" s="40"/>
      <c r="AW334" s="51">
        <f t="shared" ca="1" si="183"/>
        <v>0</v>
      </c>
      <c r="AY334" s="67"/>
    </row>
    <row r="335" spans="1:51" ht="12" customHeight="1">
      <c r="A335" s="88">
        <f t="shared" si="184"/>
        <v>46844</v>
      </c>
      <c r="B335" s="139">
        <f>Inputs!C330</f>
        <v>0</v>
      </c>
      <c r="C335" s="66"/>
      <c r="D335" s="82">
        <f t="shared" si="162"/>
        <v>0</v>
      </c>
      <c r="E335" s="35">
        <f t="shared" si="163"/>
        <v>0</v>
      </c>
      <c r="F335" s="35">
        <f t="shared" ca="1" si="164"/>
        <v>0</v>
      </c>
      <c r="G335" s="83">
        <f ca="1">VLOOKUP($A335,[1]!Table,MATCH(G$4,[1]!Curves,0))</f>
        <v>0</v>
      </c>
      <c r="H335" s="142">
        <f ca="1">Inputs!G330</f>
        <v>0</v>
      </c>
      <c r="I335" s="140">
        <f>Inputs!D330</f>
        <v>0</v>
      </c>
      <c r="J335" s="83">
        <f ca="1">VLOOKUP($A335,[1]!Table,MATCH(J$4,[1]!Curves,0))</f>
        <v>0</v>
      </c>
      <c r="K335" s="142">
        <f ca="1">Inputs!H330</f>
        <v>0</v>
      </c>
      <c r="L335" s="141">
        <f>Inputs!E330</f>
        <v>0</v>
      </c>
      <c r="M335" s="83">
        <f ca="1">VLOOKUP($A335,[1]!Table,MATCH(M$4,[1]!Curves,0))</f>
        <v>0</v>
      </c>
      <c r="N335" s="142">
        <f ca="1">Inputs!I330</f>
        <v>0</v>
      </c>
      <c r="O335" s="141">
        <f>Inputs!F330</f>
        <v>0</v>
      </c>
      <c r="P335" s="7"/>
      <c r="Q335" s="69">
        <f t="shared" ca="1" si="160"/>
        <v>0</v>
      </c>
      <c r="R335" s="69">
        <f t="shared" ca="1" si="161"/>
        <v>0</v>
      </c>
      <c r="S335" s="69">
        <f t="shared" si="165"/>
        <v>0</v>
      </c>
      <c r="T335" s="7"/>
      <c r="U335" s="5">
        <f t="shared" si="166"/>
        <v>30</v>
      </c>
      <c r="V335" s="44">
        <f t="shared" si="167"/>
        <v>46844</v>
      </c>
      <c r="W335" s="5">
        <f t="shared" ca="1" si="168"/>
        <v>9914</v>
      </c>
      <c r="X335" s="54">
        <f ca="1">VLOOKUP($A335,[1]!Table,MATCH(X$4,[1]!Curves,0))</f>
        <v>6.4240443384139992E-2</v>
      </c>
      <c r="Y335" s="46">
        <f t="shared" ca="1" si="169"/>
        <v>0.17973646372916205</v>
      </c>
      <c r="Z335" s="5">
        <f t="shared" si="170"/>
        <v>0</v>
      </c>
      <c r="AA335" s="5">
        <f t="shared" si="171"/>
        <v>0</v>
      </c>
      <c r="AC335" s="39">
        <f t="shared" ca="1" si="172"/>
        <v>0</v>
      </c>
      <c r="AD335" s="39">
        <f t="shared" ca="1" si="173"/>
        <v>0</v>
      </c>
      <c r="AE335" s="39">
        <f t="shared" ca="1" si="174"/>
        <v>0</v>
      </c>
      <c r="AF335" s="39">
        <f t="shared" ca="1" si="175"/>
        <v>0</v>
      </c>
      <c r="AG335" s="39">
        <f t="shared" ca="1" si="176"/>
        <v>0</v>
      </c>
      <c r="AH335" s="39">
        <f t="shared" ca="1" si="177"/>
        <v>0</v>
      </c>
      <c r="AI335" s="39">
        <f t="shared" ca="1" si="178"/>
        <v>0</v>
      </c>
      <c r="AJ335" s="39">
        <f t="shared" ca="1" si="179"/>
        <v>0</v>
      </c>
      <c r="AK335" s="39">
        <f t="shared" ca="1" si="180"/>
        <v>0</v>
      </c>
      <c r="AL335" s="43"/>
      <c r="AM335" s="39">
        <f t="shared" ca="1" si="185"/>
        <v>0</v>
      </c>
      <c r="AN335" s="39">
        <f t="shared" ca="1" si="186"/>
        <v>0</v>
      </c>
      <c r="AO335" s="39">
        <f t="shared" ca="1" si="187"/>
        <v>0</v>
      </c>
      <c r="AP335" s="40">
        <f t="shared" ca="1" si="181"/>
        <v>0</v>
      </c>
      <c r="AR335" s="39">
        <f t="shared" ca="1" si="188"/>
        <v>0</v>
      </c>
      <c r="AS335" s="39">
        <f t="shared" ca="1" si="189"/>
        <v>0</v>
      </c>
      <c r="AT335" s="39">
        <f t="shared" ca="1" si="190"/>
        <v>0</v>
      </c>
      <c r="AU335" s="40">
        <f t="shared" ca="1" si="182"/>
        <v>0</v>
      </c>
      <c r="AV335" s="40"/>
      <c r="AW335" s="51">
        <f t="shared" ca="1" si="183"/>
        <v>0</v>
      </c>
      <c r="AY335" s="67"/>
    </row>
    <row r="336" spans="1:51" ht="12" customHeight="1">
      <c r="A336" s="88">
        <f t="shared" si="184"/>
        <v>46874</v>
      </c>
      <c r="B336" s="139">
        <f>Inputs!C331</f>
        <v>0</v>
      </c>
      <c r="C336" s="66"/>
      <c r="D336" s="82">
        <f t="shared" si="162"/>
        <v>0</v>
      </c>
      <c r="E336" s="35">
        <f t="shared" si="163"/>
        <v>0</v>
      </c>
      <c r="F336" s="35">
        <f t="shared" ca="1" si="164"/>
        <v>0</v>
      </c>
      <c r="G336" s="83">
        <f ca="1">VLOOKUP($A336,[1]!Table,MATCH(G$4,[1]!Curves,0))</f>
        <v>0</v>
      </c>
      <c r="H336" s="142">
        <f ca="1">Inputs!G331</f>
        <v>0</v>
      </c>
      <c r="I336" s="140">
        <f>Inputs!D331</f>
        <v>0</v>
      </c>
      <c r="J336" s="83">
        <f ca="1">VLOOKUP($A336,[1]!Table,MATCH(J$4,[1]!Curves,0))</f>
        <v>0</v>
      </c>
      <c r="K336" s="142">
        <f ca="1">Inputs!H331</f>
        <v>0</v>
      </c>
      <c r="L336" s="141">
        <f>Inputs!E331</f>
        <v>0</v>
      </c>
      <c r="M336" s="83">
        <f ca="1">VLOOKUP($A336,[1]!Table,MATCH(M$4,[1]!Curves,0))</f>
        <v>0</v>
      </c>
      <c r="N336" s="142">
        <f ca="1">Inputs!I331</f>
        <v>0</v>
      </c>
      <c r="O336" s="141">
        <f>Inputs!F331</f>
        <v>0</v>
      </c>
      <c r="P336" s="7"/>
      <c r="Q336" s="69">
        <f t="shared" ca="1" si="160"/>
        <v>0</v>
      </c>
      <c r="R336" s="69">
        <f t="shared" ca="1" si="161"/>
        <v>0</v>
      </c>
      <c r="S336" s="69">
        <f t="shared" si="165"/>
        <v>0</v>
      </c>
      <c r="T336" s="7"/>
      <c r="U336" s="5">
        <f t="shared" si="166"/>
        <v>31</v>
      </c>
      <c r="V336" s="44">
        <f t="shared" si="167"/>
        <v>46874</v>
      </c>
      <c r="W336" s="5">
        <f t="shared" ca="1" si="168"/>
        <v>9944</v>
      </c>
      <c r="X336" s="54">
        <f ca="1">VLOOKUP($A336,[1]!Table,MATCH(X$4,[1]!Curves,0))</f>
        <v>6.4239230026677002E-2</v>
      </c>
      <c r="Y336" s="46">
        <f t="shared" ca="1" si="169"/>
        <v>0.17881115323151273</v>
      </c>
      <c r="Z336" s="5">
        <f t="shared" si="170"/>
        <v>0</v>
      </c>
      <c r="AA336" s="5">
        <f t="shared" si="171"/>
        <v>0</v>
      </c>
      <c r="AC336" s="39">
        <f t="shared" ca="1" si="172"/>
        <v>0</v>
      </c>
      <c r="AD336" s="39">
        <f t="shared" ca="1" si="173"/>
        <v>0</v>
      </c>
      <c r="AE336" s="39">
        <f t="shared" ca="1" si="174"/>
        <v>0</v>
      </c>
      <c r="AF336" s="39">
        <f t="shared" ca="1" si="175"/>
        <v>0</v>
      </c>
      <c r="AG336" s="39">
        <f t="shared" ca="1" si="176"/>
        <v>0</v>
      </c>
      <c r="AH336" s="39">
        <f t="shared" ca="1" si="177"/>
        <v>0</v>
      </c>
      <c r="AI336" s="39">
        <f t="shared" ca="1" si="178"/>
        <v>0</v>
      </c>
      <c r="AJ336" s="39">
        <f t="shared" ca="1" si="179"/>
        <v>0</v>
      </c>
      <c r="AK336" s="39">
        <f t="shared" ca="1" si="180"/>
        <v>0</v>
      </c>
      <c r="AL336" s="43"/>
      <c r="AM336" s="39">
        <f t="shared" ca="1" si="185"/>
        <v>0</v>
      </c>
      <c r="AN336" s="39">
        <f t="shared" ca="1" si="186"/>
        <v>0</v>
      </c>
      <c r="AO336" s="39">
        <f t="shared" ca="1" si="187"/>
        <v>0</v>
      </c>
      <c r="AP336" s="40">
        <f t="shared" ca="1" si="181"/>
        <v>0</v>
      </c>
      <c r="AR336" s="39">
        <f t="shared" ca="1" si="188"/>
        <v>0</v>
      </c>
      <c r="AS336" s="39">
        <f t="shared" ca="1" si="189"/>
        <v>0</v>
      </c>
      <c r="AT336" s="39">
        <f t="shared" ca="1" si="190"/>
        <v>0</v>
      </c>
      <c r="AU336" s="40">
        <f t="shared" ca="1" si="182"/>
        <v>0</v>
      </c>
      <c r="AV336" s="40"/>
      <c r="AW336" s="51">
        <f t="shared" ca="1" si="183"/>
        <v>0</v>
      </c>
      <c r="AY336" s="67"/>
    </row>
    <row r="337" spans="1:51" ht="12" customHeight="1">
      <c r="A337" s="88">
        <f t="shared" si="184"/>
        <v>46905</v>
      </c>
      <c r="B337" s="139">
        <f>Inputs!C332</f>
        <v>0</v>
      </c>
      <c r="C337" s="66"/>
      <c r="D337" s="82">
        <f t="shared" si="162"/>
        <v>0</v>
      </c>
      <c r="E337" s="35">
        <f t="shared" si="163"/>
        <v>0</v>
      </c>
      <c r="F337" s="35">
        <f t="shared" ca="1" si="164"/>
        <v>0</v>
      </c>
      <c r="G337" s="83">
        <f ca="1">VLOOKUP($A337,[1]!Table,MATCH(G$4,[1]!Curves,0))</f>
        <v>0</v>
      </c>
      <c r="H337" s="142">
        <f ca="1">Inputs!G332</f>
        <v>0</v>
      </c>
      <c r="I337" s="140">
        <f>Inputs!D332</f>
        <v>0</v>
      </c>
      <c r="J337" s="83">
        <f ca="1">VLOOKUP($A337,[1]!Table,MATCH(J$4,[1]!Curves,0))</f>
        <v>0</v>
      </c>
      <c r="K337" s="142">
        <f ca="1">Inputs!H332</f>
        <v>0</v>
      </c>
      <c r="L337" s="141">
        <f>Inputs!E332</f>
        <v>0</v>
      </c>
      <c r="M337" s="83">
        <f ca="1">VLOOKUP($A337,[1]!Table,MATCH(M$4,[1]!Curves,0))</f>
        <v>0</v>
      </c>
      <c r="N337" s="142">
        <f ca="1">Inputs!I332</f>
        <v>0</v>
      </c>
      <c r="O337" s="141">
        <f>Inputs!F332</f>
        <v>0</v>
      </c>
      <c r="P337" s="7"/>
      <c r="Q337" s="69">
        <f t="shared" ca="1" si="160"/>
        <v>0</v>
      </c>
      <c r="R337" s="69">
        <f t="shared" ca="1" si="161"/>
        <v>0</v>
      </c>
      <c r="S337" s="69">
        <f t="shared" si="165"/>
        <v>0</v>
      </c>
      <c r="T337" s="7"/>
      <c r="U337" s="5">
        <f t="shared" si="166"/>
        <v>30</v>
      </c>
      <c r="V337" s="44">
        <f t="shared" si="167"/>
        <v>46905</v>
      </c>
      <c r="W337" s="5">
        <f t="shared" ca="1" si="168"/>
        <v>9975</v>
      </c>
      <c r="X337" s="54">
        <f ca="1">VLOOKUP($A337,[1]!Table,MATCH(X$4,[1]!Curves,0))</f>
        <v>6.4237976223967E-2</v>
      </c>
      <c r="Y337" s="46">
        <f t="shared" ca="1" si="169"/>
        <v>0.17786003931846475</v>
      </c>
      <c r="Z337" s="5">
        <f t="shared" si="170"/>
        <v>0</v>
      </c>
      <c r="AA337" s="5">
        <f t="shared" si="171"/>
        <v>0</v>
      </c>
      <c r="AC337" s="39">
        <f t="shared" ca="1" si="172"/>
        <v>0</v>
      </c>
      <c r="AD337" s="39">
        <f t="shared" ca="1" si="173"/>
        <v>0</v>
      </c>
      <c r="AE337" s="39">
        <f t="shared" ca="1" si="174"/>
        <v>0</v>
      </c>
      <c r="AF337" s="39">
        <f t="shared" ca="1" si="175"/>
        <v>0</v>
      </c>
      <c r="AG337" s="39">
        <f t="shared" ca="1" si="176"/>
        <v>0</v>
      </c>
      <c r="AH337" s="39">
        <f t="shared" ca="1" si="177"/>
        <v>0</v>
      </c>
      <c r="AI337" s="39">
        <f t="shared" ca="1" si="178"/>
        <v>0</v>
      </c>
      <c r="AJ337" s="39">
        <f t="shared" ca="1" si="179"/>
        <v>0</v>
      </c>
      <c r="AK337" s="39">
        <f t="shared" ca="1" si="180"/>
        <v>0</v>
      </c>
      <c r="AL337" s="43"/>
      <c r="AM337" s="39">
        <f t="shared" ca="1" si="185"/>
        <v>0</v>
      </c>
      <c r="AN337" s="39">
        <f t="shared" ca="1" si="186"/>
        <v>0</v>
      </c>
      <c r="AO337" s="39">
        <f t="shared" ca="1" si="187"/>
        <v>0</v>
      </c>
      <c r="AP337" s="40">
        <f t="shared" ca="1" si="181"/>
        <v>0</v>
      </c>
      <c r="AR337" s="39">
        <f t="shared" ca="1" si="188"/>
        <v>0</v>
      </c>
      <c r="AS337" s="39">
        <f t="shared" ca="1" si="189"/>
        <v>0</v>
      </c>
      <c r="AT337" s="39">
        <f t="shared" ca="1" si="190"/>
        <v>0</v>
      </c>
      <c r="AU337" s="40">
        <f t="shared" ca="1" si="182"/>
        <v>0</v>
      </c>
      <c r="AV337" s="40"/>
      <c r="AW337" s="51">
        <f t="shared" ca="1" si="183"/>
        <v>0</v>
      </c>
      <c r="AY337" s="67"/>
    </row>
    <row r="338" spans="1:51" ht="12" customHeight="1">
      <c r="A338" s="88">
        <f t="shared" si="184"/>
        <v>46935</v>
      </c>
      <c r="B338" s="139">
        <f>Inputs!C333</f>
        <v>0</v>
      </c>
      <c r="C338" s="66"/>
      <c r="D338" s="82">
        <f t="shared" si="162"/>
        <v>0</v>
      </c>
      <c r="E338" s="35">
        <f t="shared" si="163"/>
        <v>0</v>
      </c>
      <c r="F338" s="35">
        <f t="shared" ca="1" si="164"/>
        <v>0</v>
      </c>
      <c r="G338" s="83">
        <f ca="1">VLOOKUP($A338,[1]!Table,MATCH(G$4,[1]!Curves,0))</f>
        <v>0</v>
      </c>
      <c r="H338" s="142">
        <f ca="1">Inputs!G333</f>
        <v>0</v>
      </c>
      <c r="I338" s="140">
        <f>Inputs!D333</f>
        <v>0</v>
      </c>
      <c r="J338" s="83">
        <f ca="1">VLOOKUP($A338,[1]!Table,MATCH(J$4,[1]!Curves,0))</f>
        <v>0</v>
      </c>
      <c r="K338" s="142">
        <f ca="1">Inputs!H333</f>
        <v>0</v>
      </c>
      <c r="L338" s="141">
        <f>Inputs!E333</f>
        <v>0</v>
      </c>
      <c r="M338" s="83">
        <f ca="1">VLOOKUP($A338,[1]!Table,MATCH(M$4,[1]!Curves,0))</f>
        <v>0</v>
      </c>
      <c r="N338" s="142">
        <f ca="1">Inputs!I333</f>
        <v>0</v>
      </c>
      <c r="O338" s="141">
        <f>Inputs!F333</f>
        <v>0</v>
      </c>
      <c r="P338" s="7"/>
      <c r="Q338" s="69">
        <f t="shared" ca="1" si="160"/>
        <v>0</v>
      </c>
      <c r="R338" s="69">
        <f t="shared" ca="1" si="161"/>
        <v>0</v>
      </c>
      <c r="S338" s="69">
        <f t="shared" si="165"/>
        <v>0</v>
      </c>
      <c r="T338" s="7"/>
      <c r="U338" s="5">
        <f t="shared" si="166"/>
        <v>31</v>
      </c>
      <c r="V338" s="44">
        <f t="shared" si="167"/>
        <v>46935</v>
      </c>
      <c r="W338" s="5">
        <f t="shared" ca="1" si="168"/>
        <v>10005</v>
      </c>
      <c r="X338" s="54">
        <f ca="1">VLOOKUP($A338,[1]!Table,MATCH(X$4,[1]!Curves,0))</f>
        <v>6.4236762866505995E-2</v>
      </c>
      <c r="Y338" s="46">
        <f t="shared" ca="1" si="169"/>
        <v>0.17694445842511761</v>
      </c>
      <c r="Z338" s="5">
        <f t="shared" si="170"/>
        <v>0</v>
      </c>
      <c r="AA338" s="5">
        <f t="shared" si="171"/>
        <v>0</v>
      </c>
      <c r="AC338" s="39">
        <f t="shared" ca="1" si="172"/>
        <v>0</v>
      </c>
      <c r="AD338" s="39">
        <f t="shared" ca="1" si="173"/>
        <v>0</v>
      </c>
      <c r="AE338" s="39">
        <f t="shared" ca="1" si="174"/>
        <v>0</v>
      </c>
      <c r="AF338" s="39">
        <f t="shared" ca="1" si="175"/>
        <v>0</v>
      </c>
      <c r="AG338" s="39">
        <f t="shared" ca="1" si="176"/>
        <v>0</v>
      </c>
      <c r="AH338" s="39">
        <f t="shared" ca="1" si="177"/>
        <v>0</v>
      </c>
      <c r="AI338" s="39">
        <f t="shared" ca="1" si="178"/>
        <v>0</v>
      </c>
      <c r="AJ338" s="39">
        <f t="shared" ca="1" si="179"/>
        <v>0</v>
      </c>
      <c r="AK338" s="39">
        <f t="shared" ca="1" si="180"/>
        <v>0</v>
      </c>
      <c r="AL338" s="43"/>
      <c r="AM338" s="39">
        <f t="shared" ca="1" si="185"/>
        <v>0</v>
      </c>
      <c r="AN338" s="39">
        <f t="shared" ca="1" si="186"/>
        <v>0</v>
      </c>
      <c r="AO338" s="39">
        <f t="shared" ca="1" si="187"/>
        <v>0</v>
      </c>
      <c r="AP338" s="40">
        <f t="shared" ca="1" si="181"/>
        <v>0</v>
      </c>
      <c r="AR338" s="39">
        <f t="shared" ca="1" si="188"/>
        <v>0</v>
      </c>
      <c r="AS338" s="39">
        <f t="shared" ca="1" si="189"/>
        <v>0</v>
      </c>
      <c r="AT338" s="39">
        <f t="shared" ca="1" si="190"/>
        <v>0</v>
      </c>
      <c r="AU338" s="40">
        <f t="shared" ca="1" si="182"/>
        <v>0</v>
      </c>
      <c r="AV338" s="40"/>
      <c r="AW338" s="51">
        <f t="shared" ca="1" si="183"/>
        <v>0</v>
      </c>
      <c r="AY338" s="67"/>
    </row>
    <row r="339" spans="1:51" ht="12" customHeight="1">
      <c r="A339" s="88">
        <f t="shared" si="184"/>
        <v>46966</v>
      </c>
      <c r="B339" s="139">
        <f>Inputs!C334</f>
        <v>0</v>
      </c>
      <c r="C339" s="66"/>
      <c r="D339" s="82">
        <f t="shared" si="162"/>
        <v>0</v>
      </c>
      <c r="E339" s="35">
        <f t="shared" si="163"/>
        <v>0</v>
      </c>
      <c r="F339" s="35">
        <f t="shared" ca="1" si="164"/>
        <v>0</v>
      </c>
      <c r="G339" s="83">
        <f ca="1">VLOOKUP($A339,[1]!Table,MATCH(G$4,[1]!Curves,0))</f>
        <v>0</v>
      </c>
      <c r="H339" s="142">
        <f ca="1">Inputs!G334</f>
        <v>0</v>
      </c>
      <c r="I339" s="140">
        <f>Inputs!D334</f>
        <v>0</v>
      </c>
      <c r="J339" s="83">
        <f ca="1">VLOOKUP($A339,[1]!Table,MATCH(J$4,[1]!Curves,0))</f>
        <v>0</v>
      </c>
      <c r="K339" s="142">
        <f ca="1">Inputs!H334</f>
        <v>0</v>
      </c>
      <c r="L339" s="141">
        <f>Inputs!E334</f>
        <v>0</v>
      </c>
      <c r="M339" s="83">
        <f ca="1">VLOOKUP($A339,[1]!Table,MATCH(M$4,[1]!Curves,0))</f>
        <v>0</v>
      </c>
      <c r="N339" s="142">
        <f ca="1">Inputs!I334</f>
        <v>0</v>
      </c>
      <c r="O339" s="141">
        <f>Inputs!F334</f>
        <v>0</v>
      </c>
      <c r="P339" s="7"/>
      <c r="Q339" s="69">
        <f t="shared" ca="1" si="160"/>
        <v>0</v>
      </c>
      <c r="R339" s="69">
        <f t="shared" ca="1" si="161"/>
        <v>0</v>
      </c>
      <c r="S339" s="69">
        <f t="shared" si="165"/>
        <v>0</v>
      </c>
      <c r="T339" s="7"/>
      <c r="U339" s="5">
        <f t="shared" si="166"/>
        <v>31</v>
      </c>
      <c r="V339" s="44">
        <f t="shared" si="167"/>
        <v>46966</v>
      </c>
      <c r="W339" s="5">
        <f t="shared" ca="1" si="168"/>
        <v>10036</v>
      </c>
      <c r="X339" s="54">
        <f ca="1">VLOOKUP($A339,[1]!Table,MATCH(X$4,[1]!Curves,0))</f>
        <v>6.4235509063797006E-2</v>
      </c>
      <c r="Y339" s="46">
        <f t="shared" ca="1" si="169"/>
        <v>0.17600334506535481</v>
      </c>
      <c r="Z339" s="5">
        <f t="shared" si="170"/>
        <v>0</v>
      </c>
      <c r="AA339" s="5">
        <f t="shared" si="171"/>
        <v>0</v>
      </c>
      <c r="AC339" s="39">
        <f t="shared" ca="1" si="172"/>
        <v>0</v>
      </c>
      <c r="AD339" s="39">
        <f t="shared" ca="1" si="173"/>
        <v>0</v>
      </c>
      <c r="AE339" s="39">
        <f t="shared" ca="1" si="174"/>
        <v>0</v>
      </c>
      <c r="AF339" s="39">
        <f t="shared" ca="1" si="175"/>
        <v>0</v>
      </c>
      <c r="AG339" s="39">
        <f t="shared" ca="1" si="176"/>
        <v>0</v>
      </c>
      <c r="AH339" s="39">
        <f t="shared" ca="1" si="177"/>
        <v>0</v>
      </c>
      <c r="AI339" s="39">
        <f t="shared" ca="1" si="178"/>
        <v>0</v>
      </c>
      <c r="AJ339" s="39">
        <f t="shared" ca="1" si="179"/>
        <v>0</v>
      </c>
      <c r="AK339" s="39">
        <f t="shared" ca="1" si="180"/>
        <v>0</v>
      </c>
      <c r="AL339" s="43"/>
      <c r="AM339" s="39">
        <f t="shared" ca="1" si="185"/>
        <v>0</v>
      </c>
      <c r="AN339" s="39">
        <f t="shared" ca="1" si="186"/>
        <v>0</v>
      </c>
      <c r="AO339" s="39">
        <f t="shared" ca="1" si="187"/>
        <v>0</v>
      </c>
      <c r="AP339" s="40">
        <f t="shared" ca="1" si="181"/>
        <v>0</v>
      </c>
      <c r="AR339" s="39">
        <f t="shared" ca="1" si="188"/>
        <v>0</v>
      </c>
      <c r="AS339" s="39">
        <f t="shared" ca="1" si="189"/>
        <v>0</v>
      </c>
      <c r="AT339" s="39">
        <f t="shared" ca="1" si="190"/>
        <v>0</v>
      </c>
      <c r="AU339" s="40">
        <f t="shared" ca="1" si="182"/>
        <v>0</v>
      </c>
      <c r="AV339" s="40"/>
      <c r="AW339" s="51">
        <f t="shared" ca="1" si="183"/>
        <v>0</v>
      </c>
      <c r="AY339" s="67"/>
    </row>
    <row r="340" spans="1:51" ht="12" customHeight="1">
      <c r="A340" s="88">
        <f t="shared" si="184"/>
        <v>46997</v>
      </c>
      <c r="B340" s="139">
        <f>Inputs!C335</f>
        <v>0</v>
      </c>
      <c r="C340" s="66"/>
      <c r="D340" s="82">
        <f t="shared" si="162"/>
        <v>0</v>
      </c>
      <c r="E340" s="35">
        <f t="shared" si="163"/>
        <v>0</v>
      </c>
      <c r="F340" s="35">
        <f t="shared" ca="1" si="164"/>
        <v>0</v>
      </c>
      <c r="G340" s="83">
        <f ca="1">VLOOKUP($A340,[1]!Table,MATCH(G$4,[1]!Curves,0))</f>
        <v>0</v>
      </c>
      <c r="H340" s="142">
        <f ca="1">Inputs!G335</f>
        <v>0</v>
      </c>
      <c r="I340" s="140">
        <f>Inputs!D335</f>
        <v>0</v>
      </c>
      <c r="J340" s="83">
        <f ca="1">VLOOKUP($A340,[1]!Table,MATCH(J$4,[1]!Curves,0))</f>
        <v>0</v>
      </c>
      <c r="K340" s="142">
        <f ca="1">Inputs!H335</f>
        <v>0</v>
      </c>
      <c r="L340" s="141">
        <f>Inputs!E335</f>
        <v>0</v>
      </c>
      <c r="M340" s="83">
        <f ca="1">VLOOKUP($A340,[1]!Table,MATCH(M$4,[1]!Curves,0))</f>
        <v>0</v>
      </c>
      <c r="N340" s="142">
        <f ca="1">Inputs!I335</f>
        <v>0</v>
      </c>
      <c r="O340" s="141">
        <f>Inputs!F335</f>
        <v>0</v>
      </c>
      <c r="P340" s="7"/>
      <c r="Q340" s="69">
        <f t="shared" ca="1" si="160"/>
        <v>0</v>
      </c>
      <c r="R340" s="69">
        <f t="shared" ca="1" si="161"/>
        <v>0</v>
      </c>
      <c r="S340" s="69">
        <f t="shared" si="165"/>
        <v>0</v>
      </c>
      <c r="T340" s="7"/>
      <c r="U340" s="5">
        <f t="shared" si="166"/>
        <v>30</v>
      </c>
      <c r="V340" s="44">
        <f t="shared" si="167"/>
        <v>46997</v>
      </c>
      <c r="W340" s="5">
        <f t="shared" ca="1" si="168"/>
        <v>10067</v>
      </c>
      <c r="X340" s="54">
        <f ca="1">VLOOKUP($A340,[1]!Table,MATCH(X$4,[1]!Curves,0))</f>
        <v>6.4234255261088002E-2</v>
      </c>
      <c r="Y340" s="46">
        <f t="shared" ca="1" si="169"/>
        <v>0.17506727330267766</v>
      </c>
      <c r="Z340" s="5">
        <f t="shared" si="170"/>
        <v>0</v>
      </c>
      <c r="AA340" s="5">
        <f t="shared" si="171"/>
        <v>0</v>
      </c>
      <c r="AC340" s="39">
        <f t="shared" ca="1" si="172"/>
        <v>0</v>
      </c>
      <c r="AD340" s="39">
        <f t="shared" ca="1" si="173"/>
        <v>0</v>
      </c>
      <c r="AE340" s="39">
        <f t="shared" ca="1" si="174"/>
        <v>0</v>
      </c>
      <c r="AF340" s="39">
        <f t="shared" ca="1" si="175"/>
        <v>0</v>
      </c>
      <c r="AG340" s="39">
        <f t="shared" ca="1" si="176"/>
        <v>0</v>
      </c>
      <c r="AH340" s="39">
        <f t="shared" ca="1" si="177"/>
        <v>0</v>
      </c>
      <c r="AI340" s="39">
        <f t="shared" ca="1" si="178"/>
        <v>0</v>
      </c>
      <c r="AJ340" s="39">
        <f t="shared" ca="1" si="179"/>
        <v>0</v>
      </c>
      <c r="AK340" s="39">
        <f t="shared" ca="1" si="180"/>
        <v>0</v>
      </c>
      <c r="AL340" s="43"/>
      <c r="AM340" s="39">
        <f t="shared" ca="1" si="185"/>
        <v>0</v>
      </c>
      <c r="AN340" s="39">
        <f t="shared" ca="1" si="186"/>
        <v>0</v>
      </c>
      <c r="AO340" s="39">
        <f t="shared" ca="1" si="187"/>
        <v>0</v>
      </c>
      <c r="AP340" s="40">
        <f t="shared" ca="1" si="181"/>
        <v>0</v>
      </c>
      <c r="AR340" s="39">
        <f t="shared" ca="1" si="188"/>
        <v>0</v>
      </c>
      <c r="AS340" s="39">
        <f t="shared" ca="1" si="189"/>
        <v>0</v>
      </c>
      <c r="AT340" s="39">
        <f t="shared" ca="1" si="190"/>
        <v>0</v>
      </c>
      <c r="AU340" s="40">
        <f t="shared" ca="1" si="182"/>
        <v>0</v>
      </c>
      <c r="AV340" s="40"/>
      <c r="AW340" s="51">
        <f t="shared" ca="1" si="183"/>
        <v>0</v>
      </c>
      <c r="AY340" s="67"/>
    </row>
    <row r="341" spans="1:51" ht="12" customHeight="1">
      <c r="A341" s="88">
        <f t="shared" si="184"/>
        <v>47027</v>
      </c>
      <c r="B341" s="139">
        <f>Inputs!C336</f>
        <v>0</v>
      </c>
      <c r="C341" s="66"/>
      <c r="D341" s="82">
        <f t="shared" si="162"/>
        <v>0</v>
      </c>
      <c r="E341" s="35">
        <f t="shared" si="163"/>
        <v>0</v>
      </c>
      <c r="F341" s="35">
        <f t="shared" ca="1" si="164"/>
        <v>0</v>
      </c>
      <c r="G341" s="83">
        <f ca="1">VLOOKUP($A341,[1]!Table,MATCH(G$4,[1]!Curves,0))</f>
        <v>0</v>
      </c>
      <c r="H341" s="142">
        <f ca="1">Inputs!G336</f>
        <v>0</v>
      </c>
      <c r="I341" s="140">
        <f>Inputs!D336</f>
        <v>0</v>
      </c>
      <c r="J341" s="83">
        <f ca="1">VLOOKUP($A341,[1]!Table,MATCH(J$4,[1]!Curves,0))</f>
        <v>0</v>
      </c>
      <c r="K341" s="142">
        <f ca="1">Inputs!H336</f>
        <v>0</v>
      </c>
      <c r="L341" s="141">
        <f>Inputs!E336</f>
        <v>0</v>
      </c>
      <c r="M341" s="83">
        <f ca="1">VLOOKUP($A341,[1]!Table,MATCH(M$4,[1]!Curves,0))</f>
        <v>0</v>
      </c>
      <c r="N341" s="142">
        <f ca="1">Inputs!I336</f>
        <v>0</v>
      </c>
      <c r="O341" s="141">
        <f>Inputs!F336</f>
        <v>0</v>
      </c>
      <c r="P341" s="7"/>
      <c r="Q341" s="69">
        <f t="shared" ca="1" si="160"/>
        <v>0</v>
      </c>
      <c r="R341" s="69">
        <f t="shared" ca="1" si="161"/>
        <v>0</v>
      </c>
      <c r="S341" s="69">
        <f t="shared" si="165"/>
        <v>0</v>
      </c>
      <c r="T341" s="7"/>
      <c r="U341" s="5">
        <f t="shared" si="166"/>
        <v>31</v>
      </c>
      <c r="V341" s="44">
        <f t="shared" si="167"/>
        <v>47027</v>
      </c>
      <c r="W341" s="5">
        <f t="shared" ca="1" si="168"/>
        <v>10097</v>
      </c>
      <c r="X341" s="54">
        <f ca="1">VLOOKUP($A341,[1]!Table,MATCH(X$4,[1]!Curves,0))</f>
        <v>6.4233041903628996E-2</v>
      </c>
      <c r="Y341" s="46">
        <f t="shared" ca="1" si="169"/>
        <v>0.17416617205579982</v>
      </c>
      <c r="Z341" s="5">
        <f t="shared" si="170"/>
        <v>0</v>
      </c>
      <c r="AA341" s="5">
        <f t="shared" si="171"/>
        <v>0</v>
      </c>
      <c r="AC341" s="39">
        <f t="shared" ca="1" si="172"/>
        <v>0</v>
      </c>
      <c r="AD341" s="39">
        <f t="shared" ca="1" si="173"/>
        <v>0</v>
      </c>
      <c r="AE341" s="39">
        <f t="shared" ca="1" si="174"/>
        <v>0</v>
      </c>
      <c r="AF341" s="39">
        <f t="shared" ca="1" si="175"/>
        <v>0</v>
      </c>
      <c r="AG341" s="39">
        <f t="shared" ca="1" si="176"/>
        <v>0</v>
      </c>
      <c r="AH341" s="39">
        <f t="shared" ca="1" si="177"/>
        <v>0</v>
      </c>
      <c r="AI341" s="39">
        <f t="shared" ca="1" si="178"/>
        <v>0</v>
      </c>
      <c r="AJ341" s="39">
        <f t="shared" ca="1" si="179"/>
        <v>0</v>
      </c>
      <c r="AK341" s="39">
        <f t="shared" ca="1" si="180"/>
        <v>0</v>
      </c>
      <c r="AL341" s="43"/>
      <c r="AM341" s="39">
        <f t="shared" ca="1" si="185"/>
        <v>0</v>
      </c>
      <c r="AN341" s="39">
        <f t="shared" ca="1" si="186"/>
        <v>0</v>
      </c>
      <c r="AO341" s="39">
        <f t="shared" ca="1" si="187"/>
        <v>0</v>
      </c>
      <c r="AP341" s="40">
        <f t="shared" ca="1" si="181"/>
        <v>0</v>
      </c>
      <c r="AR341" s="39">
        <f t="shared" ca="1" si="188"/>
        <v>0</v>
      </c>
      <c r="AS341" s="39">
        <f t="shared" ca="1" si="189"/>
        <v>0</v>
      </c>
      <c r="AT341" s="39">
        <f t="shared" ca="1" si="190"/>
        <v>0</v>
      </c>
      <c r="AU341" s="40">
        <f t="shared" ca="1" si="182"/>
        <v>0</v>
      </c>
      <c r="AV341" s="40"/>
      <c r="AW341" s="51">
        <f t="shared" ca="1" si="183"/>
        <v>0</v>
      </c>
      <c r="AY341" s="67"/>
    </row>
    <row r="342" spans="1:51" ht="12" customHeight="1">
      <c r="A342" s="88">
        <f t="shared" si="184"/>
        <v>47058</v>
      </c>
      <c r="B342" s="139">
        <f>Inputs!C337</f>
        <v>0</v>
      </c>
      <c r="C342" s="66"/>
      <c r="D342" s="82">
        <f t="shared" si="162"/>
        <v>0</v>
      </c>
      <c r="E342" s="35">
        <f t="shared" si="163"/>
        <v>0</v>
      </c>
      <c r="F342" s="35">
        <f t="shared" ca="1" si="164"/>
        <v>0</v>
      </c>
      <c r="G342" s="83">
        <f ca="1">VLOOKUP($A342,[1]!Table,MATCH(G$4,[1]!Curves,0))</f>
        <v>0</v>
      </c>
      <c r="H342" s="142">
        <f ca="1">Inputs!G337</f>
        <v>0</v>
      </c>
      <c r="I342" s="140">
        <f>Inputs!D337</f>
        <v>0</v>
      </c>
      <c r="J342" s="83">
        <f ca="1">VLOOKUP($A342,[1]!Table,MATCH(J$4,[1]!Curves,0))</f>
        <v>0</v>
      </c>
      <c r="K342" s="142">
        <f ca="1">Inputs!H337</f>
        <v>0</v>
      </c>
      <c r="L342" s="141">
        <f>Inputs!E337</f>
        <v>0</v>
      </c>
      <c r="M342" s="83">
        <f ca="1">VLOOKUP($A342,[1]!Table,MATCH(M$4,[1]!Curves,0))</f>
        <v>0</v>
      </c>
      <c r="N342" s="142">
        <f ca="1">Inputs!I337</f>
        <v>0</v>
      </c>
      <c r="O342" s="141">
        <f>Inputs!F337</f>
        <v>0</v>
      </c>
      <c r="P342" s="7"/>
      <c r="Q342" s="69">
        <f t="shared" ca="1" si="160"/>
        <v>0</v>
      </c>
      <c r="R342" s="69">
        <f t="shared" ca="1" si="161"/>
        <v>0</v>
      </c>
      <c r="S342" s="69">
        <f t="shared" si="165"/>
        <v>0</v>
      </c>
      <c r="T342" s="7"/>
      <c r="U342" s="5">
        <f t="shared" si="166"/>
        <v>30</v>
      </c>
      <c r="V342" s="44">
        <f t="shared" si="167"/>
        <v>47058</v>
      </c>
      <c r="W342" s="5">
        <f t="shared" ca="1" si="168"/>
        <v>10128</v>
      </c>
      <c r="X342" s="54">
        <f ca="1">VLOOKUP($A342,[1]!Table,MATCH(X$4,[1]!Curves,0))</f>
        <v>6.4231788100921006E-2</v>
      </c>
      <c r="Y342" s="46">
        <f t="shared" ca="1" si="169"/>
        <v>0.17323994157748435</v>
      </c>
      <c r="Z342" s="5">
        <f t="shared" si="170"/>
        <v>0</v>
      </c>
      <c r="AA342" s="5">
        <f t="shared" si="171"/>
        <v>0</v>
      </c>
      <c r="AC342" s="39">
        <f t="shared" ca="1" si="172"/>
        <v>0</v>
      </c>
      <c r="AD342" s="39">
        <f t="shared" ca="1" si="173"/>
        <v>0</v>
      </c>
      <c r="AE342" s="39">
        <f t="shared" ca="1" si="174"/>
        <v>0</v>
      </c>
      <c r="AF342" s="39">
        <f t="shared" ca="1" si="175"/>
        <v>0</v>
      </c>
      <c r="AG342" s="39">
        <f t="shared" ca="1" si="176"/>
        <v>0</v>
      </c>
      <c r="AH342" s="39">
        <f t="shared" ca="1" si="177"/>
        <v>0</v>
      </c>
      <c r="AI342" s="39">
        <f t="shared" ca="1" si="178"/>
        <v>0</v>
      </c>
      <c r="AJ342" s="39">
        <f t="shared" ca="1" si="179"/>
        <v>0</v>
      </c>
      <c r="AK342" s="39">
        <f t="shared" ca="1" si="180"/>
        <v>0</v>
      </c>
      <c r="AL342" s="43"/>
      <c r="AM342" s="39">
        <f t="shared" ca="1" si="185"/>
        <v>0</v>
      </c>
      <c r="AN342" s="39">
        <f t="shared" ca="1" si="186"/>
        <v>0</v>
      </c>
      <c r="AO342" s="39">
        <f t="shared" ca="1" si="187"/>
        <v>0</v>
      </c>
      <c r="AP342" s="40">
        <f t="shared" ca="1" si="181"/>
        <v>0</v>
      </c>
      <c r="AR342" s="39">
        <f t="shared" ca="1" si="188"/>
        <v>0</v>
      </c>
      <c r="AS342" s="39">
        <f t="shared" ca="1" si="189"/>
        <v>0</v>
      </c>
      <c r="AT342" s="39">
        <f t="shared" ca="1" si="190"/>
        <v>0</v>
      </c>
      <c r="AU342" s="40">
        <f t="shared" ca="1" si="182"/>
        <v>0</v>
      </c>
      <c r="AV342" s="40"/>
      <c r="AW342" s="51">
        <f t="shared" ca="1" si="183"/>
        <v>0</v>
      </c>
      <c r="AY342" s="67"/>
    </row>
    <row r="343" spans="1:51" ht="12" customHeight="1">
      <c r="A343" s="88">
        <f t="shared" si="184"/>
        <v>47088</v>
      </c>
      <c r="B343" s="139">
        <f>Inputs!C338</f>
        <v>0</v>
      </c>
      <c r="C343" s="66"/>
      <c r="D343" s="82">
        <f t="shared" si="162"/>
        <v>0</v>
      </c>
      <c r="E343" s="35">
        <f t="shared" si="163"/>
        <v>0</v>
      </c>
      <c r="F343" s="35">
        <f t="shared" ca="1" si="164"/>
        <v>0</v>
      </c>
      <c r="G343" s="83">
        <f ca="1">VLOOKUP($A343,[1]!Table,MATCH(G$4,[1]!Curves,0))</f>
        <v>0</v>
      </c>
      <c r="H343" s="142">
        <f ca="1">Inputs!G338</f>
        <v>0</v>
      </c>
      <c r="I343" s="140">
        <f>Inputs!D338</f>
        <v>0</v>
      </c>
      <c r="J343" s="83">
        <f ca="1">VLOOKUP($A343,[1]!Table,MATCH(J$4,[1]!Curves,0))</f>
        <v>0</v>
      </c>
      <c r="K343" s="142">
        <f ca="1">Inputs!H338</f>
        <v>0</v>
      </c>
      <c r="L343" s="141">
        <f>Inputs!E338</f>
        <v>0</v>
      </c>
      <c r="M343" s="83">
        <f ca="1">VLOOKUP($A343,[1]!Table,MATCH(M$4,[1]!Curves,0))</f>
        <v>0</v>
      </c>
      <c r="N343" s="142">
        <f ca="1">Inputs!I338</f>
        <v>0</v>
      </c>
      <c r="O343" s="141">
        <f>Inputs!F338</f>
        <v>0</v>
      </c>
      <c r="P343" s="7"/>
      <c r="Q343" s="69">
        <f t="shared" ca="1" si="160"/>
        <v>0</v>
      </c>
      <c r="R343" s="69">
        <f t="shared" ca="1" si="161"/>
        <v>0</v>
      </c>
      <c r="S343" s="69">
        <f t="shared" si="165"/>
        <v>0</v>
      </c>
      <c r="T343" s="7"/>
      <c r="U343" s="5">
        <f t="shared" si="166"/>
        <v>31</v>
      </c>
      <c r="V343" s="44">
        <f t="shared" si="167"/>
        <v>47088</v>
      </c>
      <c r="W343" s="5">
        <f t="shared" ca="1" si="168"/>
        <v>10158</v>
      </c>
      <c r="X343" s="54">
        <f ca="1">VLOOKUP($A343,[1]!Table,MATCH(X$4,[1]!Curves,0))</f>
        <v>6.4230574743461999E-2</v>
      </c>
      <c r="Y343" s="46">
        <f t="shared" ca="1" si="169"/>
        <v>0.1723483136030616</v>
      </c>
      <c r="Z343" s="5">
        <f t="shared" si="170"/>
        <v>0</v>
      </c>
      <c r="AA343" s="5">
        <f t="shared" si="171"/>
        <v>0</v>
      </c>
      <c r="AC343" s="39">
        <f t="shared" ca="1" si="172"/>
        <v>0</v>
      </c>
      <c r="AD343" s="39">
        <f t="shared" ca="1" si="173"/>
        <v>0</v>
      </c>
      <c r="AE343" s="39">
        <f t="shared" ca="1" si="174"/>
        <v>0</v>
      </c>
      <c r="AF343" s="39">
        <f t="shared" ca="1" si="175"/>
        <v>0</v>
      </c>
      <c r="AG343" s="39">
        <f t="shared" ca="1" si="176"/>
        <v>0</v>
      </c>
      <c r="AH343" s="39">
        <f t="shared" ca="1" si="177"/>
        <v>0</v>
      </c>
      <c r="AI343" s="39">
        <f t="shared" ca="1" si="178"/>
        <v>0</v>
      </c>
      <c r="AJ343" s="39">
        <f t="shared" ca="1" si="179"/>
        <v>0</v>
      </c>
      <c r="AK343" s="39">
        <f t="shared" ca="1" si="180"/>
        <v>0</v>
      </c>
      <c r="AL343" s="43"/>
      <c r="AM343" s="39">
        <f t="shared" ca="1" si="185"/>
        <v>0</v>
      </c>
      <c r="AN343" s="39">
        <f t="shared" ca="1" si="186"/>
        <v>0</v>
      </c>
      <c r="AO343" s="39">
        <f t="shared" ca="1" si="187"/>
        <v>0</v>
      </c>
      <c r="AP343" s="40">
        <f t="shared" ca="1" si="181"/>
        <v>0</v>
      </c>
      <c r="AR343" s="39">
        <f t="shared" ca="1" si="188"/>
        <v>0</v>
      </c>
      <c r="AS343" s="39">
        <f t="shared" ca="1" si="189"/>
        <v>0</v>
      </c>
      <c r="AT343" s="39">
        <f t="shared" ca="1" si="190"/>
        <v>0</v>
      </c>
      <c r="AU343" s="40">
        <f t="shared" ca="1" si="182"/>
        <v>0</v>
      </c>
      <c r="AV343" s="40"/>
      <c r="AW343" s="51">
        <f t="shared" ca="1" si="183"/>
        <v>0</v>
      </c>
      <c r="AY343" s="67"/>
    </row>
    <row r="344" spans="1:51" ht="12" customHeight="1">
      <c r="A344" s="88">
        <f t="shared" si="184"/>
        <v>47119</v>
      </c>
      <c r="B344" s="139">
        <f>Inputs!C339</f>
        <v>0</v>
      </c>
      <c r="C344" s="66"/>
      <c r="D344" s="82">
        <f t="shared" si="162"/>
        <v>0</v>
      </c>
      <c r="E344" s="35">
        <f t="shared" si="163"/>
        <v>0</v>
      </c>
      <c r="F344" s="35">
        <f t="shared" ca="1" si="164"/>
        <v>0</v>
      </c>
      <c r="G344" s="83">
        <f ca="1">VLOOKUP($A344,[1]!Table,MATCH(G$4,[1]!Curves,0))</f>
        <v>0</v>
      </c>
      <c r="H344" s="142">
        <f ca="1">Inputs!G339</f>
        <v>0</v>
      </c>
      <c r="I344" s="140">
        <f>Inputs!D339</f>
        <v>0</v>
      </c>
      <c r="J344" s="83">
        <f ca="1">VLOOKUP($A344,[1]!Table,MATCH(J$4,[1]!Curves,0))</f>
        <v>0</v>
      </c>
      <c r="K344" s="142">
        <f ca="1">Inputs!H339</f>
        <v>0</v>
      </c>
      <c r="L344" s="141">
        <f>Inputs!E339</f>
        <v>0</v>
      </c>
      <c r="M344" s="83">
        <f ca="1">VLOOKUP($A344,[1]!Table,MATCH(M$4,[1]!Curves,0))</f>
        <v>0</v>
      </c>
      <c r="N344" s="142">
        <f ca="1">Inputs!I339</f>
        <v>0</v>
      </c>
      <c r="O344" s="141">
        <f>Inputs!F339</f>
        <v>0</v>
      </c>
      <c r="P344" s="7"/>
      <c r="Q344" s="69">
        <f t="shared" ca="1" si="160"/>
        <v>0</v>
      </c>
      <c r="R344" s="69">
        <f t="shared" ca="1" si="161"/>
        <v>0</v>
      </c>
      <c r="S344" s="69">
        <f t="shared" si="165"/>
        <v>0</v>
      </c>
      <c r="T344" s="7"/>
      <c r="U344" s="5">
        <f t="shared" si="166"/>
        <v>31</v>
      </c>
      <c r="V344" s="44">
        <f t="shared" si="167"/>
        <v>47119</v>
      </c>
      <c r="W344" s="5">
        <f t="shared" ca="1" si="168"/>
        <v>10189</v>
      </c>
      <c r="X344" s="54">
        <f ca="1">VLOOKUP($A344,[1]!Table,MATCH(X$4,[1]!Curves,0))</f>
        <v>6.4229320940756007E-2</v>
      </c>
      <c r="Y344" s="46">
        <f t="shared" ca="1" si="169"/>
        <v>0.1714318202174788</v>
      </c>
      <c r="Z344" s="5">
        <f t="shared" si="170"/>
        <v>0</v>
      </c>
      <c r="AA344" s="5">
        <f t="shared" si="171"/>
        <v>0</v>
      </c>
      <c r="AC344" s="39">
        <f t="shared" ca="1" si="172"/>
        <v>0</v>
      </c>
      <c r="AD344" s="39">
        <f t="shared" ca="1" si="173"/>
        <v>0</v>
      </c>
      <c r="AE344" s="39">
        <f t="shared" ca="1" si="174"/>
        <v>0</v>
      </c>
      <c r="AF344" s="39">
        <f t="shared" ca="1" si="175"/>
        <v>0</v>
      </c>
      <c r="AG344" s="39">
        <f t="shared" ca="1" si="176"/>
        <v>0</v>
      </c>
      <c r="AH344" s="39">
        <f t="shared" ca="1" si="177"/>
        <v>0</v>
      </c>
      <c r="AI344" s="39">
        <f t="shared" ca="1" si="178"/>
        <v>0</v>
      </c>
      <c r="AJ344" s="39">
        <f t="shared" ca="1" si="179"/>
        <v>0</v>
      </c>
      <c r="AK344" s="39">
        <f t="shared" ca="1" si="180"/>
        <v>0</v>
      </c>
      <c r="AL344" s="43"/>
      <c r="AM344" s="39">
        <f t="shared" ca="1" si="185"/>
        <v>0</v>
      </c>
      <c r="AN344" s="39">
        <f t="shared" ca="1" si="186"/>
        <v>0</v>
      </c>
      <c r="AO344" s="39">
        <f t="shared" ca="1" si="187"/>
        <v>0</v>
      </c>
      <c r="AP344" s="40">
        <f t="shared" ca="1" si="181"/>
        <v>0</v>
      </c>
      <c r="AR344" s="39">
        <f t="shared" ca="1" si="188"/>
        <v>0</v>
      </c>
      <c r="AS344" s="39">
        <f t="shared" ca="1" si="189"/>
        <v>0</v>
      </c>
      <c r="AT344" s="39">
        <f t="shared" ca="1" si="190"/>
        <v>0</v>
      </c>
      <c r="AU344" s="40">
        <f t="shared" ca="1" si="182"/>
        <v>0</v>
      </c>
      <c r="AV344" s="40"/>
      <c r="AW344" s="51">
        <f t="shared" ca="1" si="183"/>
        <v>0</v>
      </c>
      <c r="AY344" s="67"/>
    </row>
    <row r="345" spans="1:51" ht="12" customHeight="1">
      <c r="A345" s="88">
        <f t="shared" si="184"/>
        <v>47150</v>
      </c>
      <c r="B345" s="139">
        <f>Inputs!C340</f>
        <v>0</v>
      </c>
      <c r="C345" s="66"/>
      <c r="D345" s="82">
        <f t="shared" si="162"/>
        <v>0</v>
      </c>
      <c r="E345" s="35">
        <f t="shared" si="163"/>
        <v>0</v>
      </c>
      <c r="F345" s="35">
        <f t="shared" ca="1" si="164"/>
        <v>0</v>
      </c>
      <c r="G345" s="83">
        <f ca="1">VLOOKUP($A345,[1]!Table,MATCH(G$4,[1]!Curves,0))</f>
        <v>0</v>
      </c>
      <c r="H345" s="142">
        <f ca="1">Inputs!G340</f>
        <v>0</v>
      </c>
      <c r="I345" s="140">
        <f>Inputs!D340</f>
        <v>0</v>
      </c>
      <c r="J345" s="83">
        <f ca="1">VLOOKUP($A345,[1]!Table,MATCH(J$4,[1]!Curves,0))</f>
        <v>0</v>
      </c>
      <c r="K345" s="142">
        <f ca="1">Inputs!H340</f>
        <v>0</v>
      </c>
      <c r="L345" s="141">
        <f>Inputs!E340</f>
        <v>0</v>
      </c>
      <c r="M345" s="83">
        <f ca="1">VLOOKUP($A345,[1]!Table,MATCH(M$4,[1]!Curves,0))</f>
        <v>0</v>
      </c>
      <c r="N345" s="142">
        <f ca="1">Inputs!I340</f>
        <v>0</v>
      </c>
      <c r="O345" s="141">
        <f>Inputs!F340</f>
        <v>0</v>
      </c>
      <c r="P345" s="7"/>
      <c r="Q345" s="69">
        <f t="shared" ca="1" si="160"/>
        <v>0</v>
      </c>
      <c r="R345" s="69">
        <f t="shared" ca="1" si="161"/>
        <v>0</v>
      </c>
      <c r="S345" s="69">
        <f t="shared" si="165"/>
        <v>0</v>
      </c>
      <c r="T345" s="7"/>
      <c r="U345" s="5">
        <f t="shared" si="166"/>
        <v>28</v>
      </c>
      <c r="V345" s="44">
        <f t="shared" si="167"/>
        <v>47150</v>
      </c>
      <c r="W345" s="5">
        <f t="shared" ca="1" si="168"/>
        <v>10220</v>
      </c>
      <c r="X345" s="54">
        <f ca="1">VLOOKUP($A345,[1]!Table,MATCH(X$4,[1]!Curves,0))</f>
        <v>6.4228067138049003E-2</v>
      </c>
      <c r="Y345" s="46">
        <f t="shared" ca="1" si="169"/>
        <v>0.17052023561745561</v>
      </c>
      <c r="Z345" s="5">
        <f t="shared" si="170"/>
        <v>0</v>
      </c>
      <c r="AA345" s="5">
        <f t="shared" si="171"/>
        <v>0</v>
      </c>
      <c r="AC345" s="39">
        <f t="shared" ca="1" si="172"/>
        <v>0</v>
      </c>
      <c r="AD345" s="39">
        <f t="shared" ca="1" si="173"/>
        <v>0</v>
      </c>
      <c r="AE345" s="39">
        <f t="shared" ca="1" si="174"/>
        <v>0</v>
      </c>
      <c r="AF345" s="39">
        <f t="shared" ca="1" si="175"/>
        <v>0</v>
      </c>
      <c r="AG345" s="39">
        <f t="shared" ca="1" si="176"/>
        <v>0</v>
      </c>
      <c r="AH345" s="39">
        <f t="shared" ca="1" si="177"/>
        <v>0</v>
      </c>
      <c r="AI345" s="39">
        <f t="shared" ca="1" si="178"/>
        <v>0</v>
      </c>
      <c r="AJ345" s="39">
        <f t="shared" ca="1" si="179"/>
        <v>0</v>
      </c>
      <c r="AK345" s="39">
        <f t="shared" ca="1" si="180"/>
        <v>0</v>
      </c>
      <c r="AL345" s="43"/>
      <c r="AM345" s="39">
        <f t="shared" ca="1" si="185"/>
        <v>0</v>
      </c>
      <c r="AN345" s="39">
        <f t="shared" ca="1" si="186"/>
        <v>0</v>
      </c>
      <c r="AO345" s="39">
        <f t="shared" ca="1" si="187"/>
        <v>0</v>
      </c>
      <c r="AP345" s="40">
        <f t="shared" ca="1" si="181"/>
        <v>0</v>
      </c>
      <c r="AR345" s="39">
        <f t="shared" ca="1" si="188"/>
        <v>0</v>
      </c>
      <c r="AS345" s="39">
        <f t="shared" ca="1" si="189"/>
        <v>0</v>
      </c>
      <c r="AT345" s="39">
        <f t="shared" ca="1" si="190"/>
        <v>0</v>
      </c>
      <c r="AU345" s="40">
        <f t="shared" ca="1" si="182"/>
        <v>0</v>
      </c>
      <c r="AV345" s="40"/>
      <c r="AW345" s="51">
        <f t="shared" ca="1" si="183"/>
        <v>0</v>
      </c>
      <c r="AY345" s="67"/>
    </row>
    <row r="346" spans="1:51" ht="12" customHeight="1">
      <c r="A346" s="88">
        <f t="shared" si="184"/>
        <v>47178</v>
      </c>
      <c r="B346" s="139">
        <f>Inputs!C341</f>
        <v>0</v>
      </c>
      <c r="C346" s="66"/>
      <c r="D346" s="82">
        <f t="shared" si="162"/>
        <v>0</v>
      </c>
      <c r="E346" s="35">
        <f t="shared" si="163"/>
        <v>0</v>
      </c>
      <c r="F346" s="35">
        <f t="shared" ca="1" si="164"/>
        <v>0</v>
      </c>
      <c r="G346" s="83">
        <f ca="1">VLOOKUP($A346,[1]!Table,MATCH(G$4,[1]!Curves,0))</f>
        <v>0</v>
      </c>
      <c r="H346" s="142">
        <f ca="1">Inputs!G341</f>
        <v>0</v>
      </c>
      <c r="I346" s="140">
        <f>Inputs!D341</f>
        <v>0</v>
      </c>
      <c r="J346" s="83">
        <f ca="1">VLOOKUP($A346,[1]!Table,MATCH(J$4,[1]!Curves,0))</f>
        <v>0</v>
      </c>
      <c r="K346" s="142">
        <f ca="1">Inputs!H341</f>
        <v>0</v>
      </c>
      <c r="L346" s="141">
        <f>Inputs!E341</f>
        <v>0</v>
      </c>
      <c r="M346" s="83">
        <f ca="1">VLOOKUP($A346,[1]!Table,MATCH(M$4,[1]!Curves,0))</f>
        <v>0</v>
      </c>
      <c r="N346" s="142">
        <f ca="1">Inputs!I341</f>
        <v>0</v>
      </c>
      <c r="O346" s="141">
        <f>Inputs!F341</f>
        <v>0</v>
      </c>
      <c r="P346" s="7"/>
      <c r="Q346" s="69">
        <f t="shared" ref="Q346:Q369" ca="1" si="191">M346+J346+G346</f>
        <v>0</v>
      </c>
      <c r="R346" s="69">
        <f t="shared" ref="R346:R369" ca="1" si="192">N346+K346+H346</f>
        <v>0</v>
      </c>
      <c r="S346" s="69">
        <f t="shared" si="165"/>
        <v>0</v>
      </c>
      <c r="T346" s="7"/>
      <c r="U346" s="5">
        <f t="shared" si="166"/>
        <v>31</v>
      </c>
      <c r="V346" s="44">
        <f t="shared" si="167"/>
        <v>47178</v>
      </c>
      <c r="W346" s="5">
        <f t="shared" ca="1" si="168"/>
        <v>10248</v>
      </c>
      <c r="X346" s="54">
        <f ca="1">VLOOKUP($A346,[1]!Table,MATCH(X$4,[1]!Curves,0))</f>
        <v>6.4226934671089003E-2</v>
      </c>
      <c r="Y346" s="46">
        <f t="shared" ca="1" si="169"/>
        <v>0.16970106606125995</v>
      </c>
      <c r="Z346" s="5">
        <f t="shared" si="170"/>
        <v>0</v>
      </c>
      <c r="AA346" s="5">
        <f t="shared" si="171"/>
        <v>0</v>
      </c>
      <c r="AC346" s="39">
        <f t="shared" ca="1" si="172"/>
        <v>0</v>
      </c>
      <c r="AD346" s="39">
        <f t="shared" ca="1" si="173"/>
        <v>0</v>
      </c>
      <c r="AE346" s="39">
        <f t="shared" ca="1" si="174"/>
        <v>0</v>
      </c>
      <c r="AF346" s="39">
        <f t="shared" ca="1" si="175"/>
        <v>0</v>
      </c>
      <c r="AG346" s="39">
        <f t="shared" ca="1" si="176"/>
        <v>0</v>
      </c>
      <c r="AH346" s="39">
        <f t="shared" ca="1" si="177"/>
        <v>0</v>
      </c>
      <c r="AI346" s="39">
        <f t="shared" ca="1" si="178"/>
        <v>0</v>
      </c>
      <c r="AJ346" s="39">
        <f t="shared" ca="1" si="179"/>
        <v>0</v>
      </c>
      <c r="AK346" s="39">
        <f t="shared" ca="1" si="180"/>
        <v>0</v>
      </c>
      <c r="AL346" s="43"/>
      <c r="AM346" s="39">
        <f t="shared" ca="1" si="185"/>
        <v>0</v>
      </c>
      <c r="AN346" s="39">
        <f t="shared" ca="1" si="186"/>
        <v>0</v>
      </c>
      <c r="AO346" s="39">
        <f t="shared" ca="1" si="187"/>
        <v>0</v>
      </c>
      <c r="AP346" s="40">
        <f t="shared" ca="1" si="181"/>
        <v>0</v>
      </c>
      <c r="AR346" s="39">
        <f t="shared" ca="1" si="188"/>
        <v>0</v>
      </c>
      <c r="AS346" s="39">
        <f t="shared" ca="1" si="189"/>
        <v>0</v>
      </c>
      <c r="AT346" s="39">
        <f t="shared" ca="1" si="190"/>
        <v>0</v>
      </c>
      <c r="AU346" s="40">
        <f t="shared" ca="1" si="182"/>
        <v>0</v>
      </c>
      <c r="AV346" s="40"/>
      <c r="AW346" s="51">
        <f t="shared" ca="1" si="183"/>
        <v>0</v>
      </c>
      <c r="AY346" s="67"/>
    </row>
    <row r="347" spans="1:51" ht="12" customHeight="1">
      <c r="A347" s="88">
        <f t="shared" si="184"/>
        <v>47209</v>
      </c>
      <c r="B347" s="139">
        <f>Inputs!C342</f>
        <v>0</v>
      </c>
      <c r="C347" s="66"/>
      <c r="D347" s="82">
        <f t="shared" si="162"/>
        <v>0</v>
      </c>
      <c r="E347" s="35">
        <f t="shared" si="163"/>
        <v>0</v>
      </c>
      <c r="F347" s="35">
        <f t="shared" ca="1" si="164"/>
        <v>0</v>
      </c>
      <c r="G347" s="83">
        <f ca="1">VLOOKUP($A347,[1]!Table,MATCH(G$4,[1]!Curves,0))</f>
        <v>0</v>
      </c>
      <c r="H347" s="142">
        <f ca="1">Inputs!G342</f>
        <v>0</v>
      </c>
      <c r="I347" s="140">
        <f>Inputs!D342</f>
        <v>0</v>
      </c>
      <c r="J347" s="83">
        <f ca="1">VLOOKUP($A347,[1]!Table,MATCH(J$4,[1]!Curves,0))</f>
        <v>0</v>
      </c>
      <c r="K347" s="142">
        <f ca="1">Inputs!H342</f>
        <v>0</v>
      </c>
      <c r="L347" s="141">
        <f>Inputs!E342</f>
        <v>0</v>
      </c>
      <c r="M347" s="83">
        <f ca="1">VLOOKUP($A347,[1]!Table,MATCH(M$4,[1]!Curves,0))</f>
        <v>0</v>
      </c>
      <c r="N347" s="142">
        <f ca="1">Inputs!I342</f>
        <v>0</v>
      </c>
      <c r="O347" s="141">
        <f>Inputs!F342</f>
        <v>0</v>
      </c>
      <c r="P347" s="7"/>
      <c r="Q347" s="69">
        <f t="shared" ca="1" si="191"/>
        <v>0</v>
      </c>
      <c r="R347" s="69">
        <f t="shared" ca="1" si="192"/>
        <v>0</v>
      </c>
      <c r="S347" s="69">
        <f t="shared" si="165"/>
        <v>0</v>
      </c>
      <c r="T347" s="7"/>
      <c r="U347" s="5">
        <f t="shared" si="166"/>
        <v>30</v>
      </c>
      <c r="V347" s="44">
        <f t="shared" si="167"/>
        <v>47209</v>
      </c>
      <c r="W347" s="5">
        <f t="shared" ca="1" si="168"/>
        <v>10279</v>
      </c>
      <c r="X347" s="54">
        <f ca="1">VLOOKUP($A347,[1]!Table,MATCH(X$4,[1]!Curves,0))</f>
        <v>6.4225680868383997E-2</v>
      </c>
      <c r="Y347" s="46">
        <f t="shared" ca="1" si="169"/>
        <v>0.1687987509581059</v>
      </c>
      <c r="Z347" s="5">
        <f t="shared" si="170"/>
        <v>0</v>
      </c>
      <c r="AA347" s="5">
        <f t="shared" si="171"/>
        <v>0</v>
      </c>
      <c r="AC347" s="39">
        <f t="shared" ca="1" si="172"/>
        <v>0</v>
      </c>
      <c r="AD347" s="39">
        <f t="shared" ca="1" si="173"/>
        <v>0</v>
      </c>
      <c r="AE347" s="39">
        <f t="shared" ca="1" si="174"/>
        <v>0</v>
      </c>
      <c r="AF347" s="39">
        <f t="shared" ca="1" si="175"/>
        <v>0</v>
      </c>
      <c r="AG347" s="39">
        <f t="shared" ca="1" si="176"/>
        <v>0</v>
      </c>
      <c r="AH347" s="39">
        <f t="shared" ca="1" si="177"/>
        <v>0</v>
      </c>
      <c r="AI347" s="39">
        <f t="shared" ca="1" si="178"/>
        <v>0</v>
      </c>
      <c r="AJ347" s="39">
        <f t="shared" ca="1" si="179"/>
        <v>0</v>
      </c>
      <c r="AK347" s="39">
        <f t="shared" ca="1" si="180"/>
        <v>0</v>
      </c>
      <c r="AL347" s="43"/>
      <c r="AM347" s="39">
        <f t="shared" ca="1" si="185"/>
        <v>0</v>
      </c>
      <c r="AN347" s="39">
        <f t="shared" ca="1" si="186"/>
        <v>0</v>
      </c>
      <c r="AO347" s="39">
        <f t="shared" ca="1" si="187"/>
        <v>0</v>
      </c>
      <c r="AP347" s="40">
        <f t="shared" ca="1" si="181"/>
        <v>0</v>
      </c>
      <c r="AR347" s="39">
        <f t="shared" ca="1" si="188"/>
        <v>0</v>
      </c>
      <c r="AS347" s="39">
        <f t="shared" ca="1" si="189"/>
        <v>0</v>
      </c>
      <c r="AT347" s="39">
        <f t="shared" ca="1" si="190"/>
        <v>0</v>
      </c>
      <c r="AU347" s="40">
        <f t="shared" ca="1" si="182"/>
        <v>0</v>
      </c>
      <c r="AV347" s="40"/>
      <c r="AW347" s="51">
        <f t="shared" ca="1" si="183"/>
        <v>0</v>
      </c>
      <c r="AY347" s="67"/>
    </row>
    <row r="348" spans="1:51" ht="12" customHeight="1">
      <c r="A348" s="88">
        <f t="shared" si="184"/>
        <v>47239</v>
      </c>
      <c r="B348" s="139">
        <f>Inputs!C343</f>
        <v>0</v>
      </c>
      <c r="C348" s="66"/>
      <c r="D348" s="82">
        <f t="shared" si="162"/>
        <v>0</v>
      </c>
      <c r="E348" s="35">
        <f t="shared" si="163"/>
        <v>0</v>
      </c>
      <c r="F348" s="35">
        <f t="shared" ca="1" si="164"/>
        <v>0</v>
      </c>
      <c r="G348" s="83">
        <f ca="1">VLOOKUP($A348,[1]!Table,MATCH(G$4,[1]!Curves,0))</f>
        <v>0</v>
      </c>
      <c r="H348" s="142">
        <f ca="1">Inputs!G343</f>
        <v>0</v>
      </c>
      <c r="I348" s="140">
        <f>Inputs!D343</f>
        <v>0</v>
      </c>
      <c r="J348" s="83">
        <f ca="1">VLOOKUP($A348,[1]!Table,MATCH(J$4,[1]!Curves,0))</f>
        <v>0</v>
      </c>
      <c r="K348" s="142">
        <f ca="1">Inputs!H343</f>
        <v>0</v>
      </c>
      <c r="L348" s="141">
        <f>Inputs!E343</f>
        <v>0</v>
      </c>
      <c r="M348" s="83">
        <f ca="1">VLOOKUP($A348,[1]!Table,MATCH(M$4,[1]!Curves,0))</f>
        <v>0</v>
      </c>
      <c r="N348" s="142">
        <f ca="1">Inputs!I343</f>
        <v>0</v>
      </c>
      <c r="O348" s="141">
        <f>Inputs!F343</f>
        <v>0</v>
      </c>
      <c r="P348" s="7"/>
      <c r="Q348" s="69">
        <f t="shared" ca="1" si="191"/>
        <v>0</v>
      </c>
      <c r="R348" s="69">
        <f t="shared" ca="1" si="192"/>
        <v>0</v>
      </c>
      <c r="S348" s="69">
        <f t="shared" si="165"/>
        <v>0</v>
      </c>
      <c r="T348" s="7"/>
      <c r="U348" s="5">
        <f t="shared" si="166"/>
        <v>31</v>
      </c>
      <c r="V348" s="44">
        <f t="shared" si="167"/>
        <v>47239</v>
      </c>
      <c r="W348" s="5">
        <f t="shared" ca="1" si="168"/>
        <v>10309</v>
      </c>
      <c r="X348" s="54">
        <f ca="1">VLOOKUP($A348,[1]!Table,MATCH(X$4,[1]!Curves,0))</f>
        <v>6.4224467510928002E-2</v>
      </c>
      <c r="Y348" s="46">
        <f t="shared" ca="1" si="169"/>
        <v>0.16793014406618315</v>
      </c>
      <c r="Z348" s="5">
        <f t="shared" si="170"/>
        <v>0</v>
      </c>
      <c r="AA348" s="5">
        <f t="shared" si="171"/>
        <v>0</v>
      </c>
      <c r="AC348" s="39">
        <f t="shared" ca="1" si="172"/>
        <v>0</v>
      </c>
      <c r="AD348" s="39">
        <f t="shared" ca="1" si="173"/>
        <v>0</v>
      </c>
      <c r="AE348" s="39">
        <f t="shared" ca="1" si="174"/>
        <v>0</v>
      </c>
      <c r="AF348" s="39">
        <f t="shared" ca="1" si="175"/>
        <v>0</v>
      </c>
      <c r="AG348" s="39">
        <f t="shared" ca="1" si="176"/>
        <v>0</v>
      </c>
      <c r="AH348" s="39">
        <f t="shared" ca="1" si="177"/>
        <v>0</v>
      </c>
      <c r="AI348" s="39">
        <f t="shared" ca="1" si="178"/>
        <v>0</v>
      </c>
      <c r="AJ348" s="39">
        <f t="shared" ca="1" si="179"/>
        <v>0</v>
      </c>
      <c r="AK348" s="39">
        <f t="shared" ca="1" si="180"/>
        <v>0</v>
      </c>
      <c r="AL348" s="43"/>
      <c r="AM348" s="39">
        <f t="shared" ca="1" si="185"/>
        <v>0</v>
      </c>
      <c r="AN348" s="39">
        <f t="shared" ca="1" si="186"/>
        <v>0</v>
      </c>
      <c r="AO348" s="39">
        <f t="shared" ca="1" si="187"/>
        <v>0</v>
      </c>
      <c r="AP348" s="40">
        <f t="shared" ca="1" si="181"/>
        <v>0</v>
      </c>
      <c r="AR348" s="39">
        <f t="shared" ca="1" si="188"/>
        <v>0</v>
      </c>
      <c r="AS348" s="39">
        <f t="shared" ca="1" si="189"/>
        <v>0</v>
      </c>
      <c r="AT348" s="39">
        <f t="shared" ca="1" si="190"/>
        <v>0</v>
      </c>
      <c r="AU348" s="40">
        <f t="shared" ca="1" si="182"/>
        <v>0</v>
      </c>
      <c r="AV348" s="40"/>
      <c r="AW348" s="51">
        <f t="shared" ca="1" si="183"/>
        <v>0</v>
      </c>
      <c r="AY348" s="67"/>
    </row>
    <row r="349" spans="1:51" ht="12" customHeight="1">
      <c r="A349" s="88">
        <f t="shared" si="184"/>
        <v>47270</v>
      </c>
      <c r="B349" s="139">
        <f>Inputs!C344</f>
        <v>0</v>
      </c>
      <c r="C349" s="66"/>
      <c r="D349" s="82">
        <f t="shared" si="162"/>
        <v>0</v>
      </c>
      <c r="E349" s="35">
        <f t="shared" si="163"/>
        <v>0</v>
      </c>
      <c r="F349" s="35">
        <f t="shared" ca="1" si="164"/>
        <v>0</v>
      </c>
      <c r="G349" s="83">
        <f ca="1">VLOOKUP($A349,[1]!Table,MATCH(G$4,[1]!Curves,0))</f>
        <v>0</v>
      </c>
      <c r="H349" s="142">
        <f ca="1">Inputs!G344</f>
        <v>0</v>
      </c>
      <c r="I349" s="140">
        <f>Inputs!D344</f>
        <v>0</v>
      </c>
      <c r="J349" s="83">
        <f ca="1">VLOOKUP($A349,[1]!Table,MATCH(J$4,[1]!Curves,0))</f>
        <v>0</v>
      </c>
      <c r="K349" s="142">
        <f ca="1">Inputs!H344</f>
        <v>0</v>
      </c>
      <c r="L349" s="141">
        <f>Inputs!E344</f>
        <v>0</v>
      </c>
      <c r="M349" s="83">
        <f ca="1">VLOOKUP($A349,[1]!Table,MATCH(M$4,[1]!Curves,0))</f>
        <v>0</v>
      </c>
      <c r="N349" s="142">
        <f ca="1">Inputs!I344</f>
        <v>0</v>
      </c>
      <c r="O349" s="141">
        <f>Inputs!F344</f>
        <v>0</v>
      </c>
      <c r="P349" s="7"/>
      <c r="Q349" s="69">
        <f t="shared" ca="1" si="191"/>
        <v>0</v>
      </c>
      <c r="R349" s="69">
        <f t="shared" ca="1" si="192"/>
        <v>0</v>
      </c>
      <c r="S349" s="69">
        <f t="shared" si="165"/>
        <v>0</v>
      </c>
      <c r="T349" s="7"/>
      <c r="U349" s="5">
        <f t="shared" si="166"/>
        <v>30</v>
      </c>
      <c r="V349" s="44">
        <f t="shared" si="167"/>
        <v>47270</v>
      </c>
      <c r="W349" s="5">
        <f t="shared" ca="1" si="168"/>
        <v>10340</v>
      </c>
      <c r="X349" s="54">
        <f ca="1">VLOOKUP($A349,[1]!Table,MATCH(X$4,[1]!Curves,0))</f>
        <v>6.4223213708223995E-2</v>
      </c>
      <c r="Y349" s="46">
        <f t="shared" ca="1" si="169"/>
        <v>0.1670373128912257</v>
      </c>
      <c r="Z349" s="5">
        <f t="shared" si="170"/>
        <v>0</v>
      </c>
      <c r="AA349" s="5">
        <f t="shared" si="171"/>
        <v>0</v>
      </c>
      <c r="AC349" s="39">
        <f t="shared" ca="1" si="172"/>
        <v>0</v>
      </c>
      <c r="AD349" s="39">
        <f t="shared" ca="1" si="173"/>
        <v>0</v>
      </c>
      <c r="AE349" s="39">
        <f t="shared" ca="1" si="174"/>
        <v>0</v>
      </c>
      <c r="AF349" s="39">
        <f t="shared" ca="1" si="175"/>
        <v>0</v>
      </c>
      <c r="AG349" s="39">
        <f t="shared" ca="1" si="176"/>
        <v>0</v>
      </c>
      <c r="AH349" s="39">
        <f t="shared" ca="1" si="177"/>
        <v>0</v>
      </c>
      <c r="AI349" s="39">
        <f t="shared" ca="1" si="178"/>
        <v>0</v>
      </c>
      <c r="AJ349" s="39">
        <f t="shared" ca="1" si="179"/>
        <v>0</v>
      </c>
      <c r="AK349" s="39">
        <f t="shared" ca="1" si="180"/>
        <v>0</v>
      </c>
      <c r="AL349" s="43"/>
      <c r="AM349" s="39">
        <f t="shared" ca="1" si="185"/>
        <v>0</v>
      </c>
      <c r="AN349" s="39">
        <f t="shared" ca="1" si="186"/>
        <v>0</v>
      </c>
      <c r="AO349" s="39">
        <f t="shared" ca="1" si="187"/>
        <v>0</v>
      </c>
      <c r="AP349" s="40">
        <f t="shared" ca="1" si="181"/>
        <v>0</v>
      </c>
      <c r="AR349" s="39">
        <f t="shared" ca="1" si="188"/>
        <v>0</v>
      </c>
      <c r="AS349" s="39">
        <f t="shared" ca="1" si="189"/>
        <v>0</v>
      </c>
      <c r="AT349" s="39">
        <f t="shared" ca="1" si="190"/>
        <v>0</v>
      </c>
      <c r="AU349" s="40">
        <f t="shared" ca="1" si="182"/>
        <v>0</v>
      </c>
      <c r="AV349" s="40"/>
      <c r="AW349" s="51">
        <f t="shared" ca="1" si="183"/>
        <v>0</v>
      </c>
      <c r="AY349" s="67"/>
    </row>
    <row r="350" spans="1:51" ht="12" customHeight="1">
      <c r="A350" s="88">
        <f t="shared" si="184"/>
        <v>47300</v>
      </c>
      <c r="B350" s="139">
        <f>Inputs!C345</f>
        <v>0</v>
      </c>
      <c r="C350" s="66"/>
      <c r="D350" s="82">
        <f t="shared" si="162"/>
        <v>0</v>
      </c>
      <c r="E350" s="35">
        <f t="shared" si="163"/>
        <v>0</v>
      </c>
      <c r="F350" s="35">
        <f t="shared" ca="1" si="164"/>
        <v>0</v>
      </c>
      <c r="G350" s="83">
        <f ca="1">VLOOKUP($A350,[1]!Table,MATCH(G$4,[1]!Curves,0))</f>
        <v>0</v>
      </c>
      <c r="H350" s="142">
        <f ca="1">Inputs!G345</f>
        <v>0</v>
      </c>
      <c r="I350" s="140">
        <f>Inputs!D345</f>
        <v>0</v>
      </c>
      <c r="J350" s="83">
        <f ca="1">VLOOKUP($A350,[1]!Table,MATCH(J$4,[1]!Curves,0))</f>
        <v>0</v>
      </c>
      <c r="K350" s="142">
        <f ca="1">Inputs!H345</f>
        <v>0</v>
      </c>
      <c r="L350" s="141">
        <f>Inputs!E345</f>
        <v>0</v>
      </c>
      <c r="M350" s="83">
        <f ca="1">VLOOKUP($A350,[1]!Table,MATCH(M$4,[1]!Curves,0))</f>
        <v>0</v>
      </c>
      <c r="N350" s="142">
        <f ca="1">Inputs!I345</f>
        <v>0</v>
      </c>
      <c r="O350" s="141">
        <f>Inputs!F345</f>
        <v>0</v>
      </c>
      <c r="P350" s="7"/>
      <c r="Q350" s="69">
        <f t="shared" ca="1" si="191"/>
        <v>0</v>
      </c>
      <c r="R350" s="69">
        <f t="shared" ca="1" si="192"/>
        <v>0</v>
      </c>
      <c r="S350" s="69">
        <f t="shared" si="165"/>
        <v>0</v>
      </c>
      <c r="T350" s="7"/>
      <c r="U350" s="5">
        <f t="shared" si="166"/>
        <v>31</v>
      </c>
      <c r="V350" s="44">
        <f t="shared" si="167"/>
        <v>47300</v>
      </c>
      <c r="W350" s="5">
        <f t="shared" ca="1" si="168"/>
        <v>10370</v>
      </c>
      <c r="X350" s="54">
        <f ca="1">VLOOKUP($A350,[1]!Table,MATCH(X$4,[1]!Curves,0))</f>
        <v>6.4222000350768998E-2</v>
      </c>
      <c r="Y350" s="46">
        <f t="shared" ca="1" si="169"/>
        <v>0.16617783529130448</v>
      </c>
      <c r="Z350" s="5">
        <f t="shared" si="170"/>
        <v>0</v>
      </c>
      <c r="AA350" s="5">
        <f t="shared" si="171"/>
        <v>0</v>
      </c>
      <c r="AC350" s="39">
        <f t="shared" ca="1" si="172"/>
        <v>0</v>
      </c>
      <c r="AD350" s="39">
        <f t="shared" ca="1" si="173"/>
        <v>0</v>
      </c>
      <c r="AE350" s="39">
        <f t="shared" ca="1" si="174"/>
        <v>0</v>
      </c>
      <c r="AF350" s="39">
        <f t="shared" ca="1" si="175"/>
        <v>0</v>
      </c>
      <c r="AG350" s="39">
        <f t="shared" ca="1" si="176"/>
        <v>0</v>
      </c>
      <c r="AH350" s="39">
        <f t="shared" ca="1" si="177"/>
        <v>0</v>
      </c>
      <c r="AI350" s="39">
        <f t="shared" ca="1" si="178"/>
        <v>0</v>
      </c>
      <c r="AJ350" s="39">
        <f t="shared" ca="1" si="179"/>
        <v>0</v>
      </c>
      <c r="AK350" s="39">
        <f t="shared" ca="1" si="180"/>
        <v>0</v>
      </c>
      <c r="AL350" s="43"/>
      <c r="AM350" s="39">
        <f t="shared" ca="1" si="185"/>
        <v>0</v>
      </c>
      <c r="AN350" s="39">
        <f t="shared" ca="1" si="186"/>
        <v>0</v>
      </c>
      <c r="AO350" s="39">
        <f t="shared" ca="1" si="187"/>
        <v>0</v>
      </c>
      <c r="AP350" s="40">
        <f t="shared" ca="1" si="181"/>
        <v>0</v>
      </c>
      <c r="AR350" s="39">
        <f t="shared" ca="1" si="188"/>
        <v>0</v>
      </c>
      <c r="AS350" s="39">
        <f t="shared" ca="1" si="189"/>
        <v>0</v>
      </c>
      <c r="AT350" s="39">
        <f t="shared" ca="1" si="190"/>
        <v>0</v>
      </c>
      <c r="AU350" s="40">
        <f t="shared" ca="1" si="182"/>
        <v>0</v>
      </c>
      <c r="AV350" s="40"/>
      <c r="AW350" s="51">
        <f t="shared" ca="1" si="183"/>
        <v>0</v>
      </c>
      <c r="AY350" s="67"/>
    </row>
    <row r="351" spans="1:51" ht="12" customHeight="1">
      <c r="A351" s="88">
        <f t="shared" si="184"/>
        <v>47331</v>
      </c>
      <c r="B351" s="139">
        <f>Inputs!C346</f>
        <v>0</v>
      </c>
      <c r="C351" s="66"/>
      <c r="D351" s="82">
        <f t="shared" si="162"/>
        <v>0</v>
      </c>
      <c r="E351" s="35">
        <f t="shared" si="163"/>
        <v>0</v>
      </c>
      <c r="F351" s="35">
        <f t="shared" ca="1" si="164"/>
        <v>0</v>
      </c>
      <c r="G351" s="83">
        <f ca="1">VLOOKUP($A351,[1]!Table,MATCH(G$4,[1]!Curves,0))</f>
        <v>0</v>
      </c>
      <c r="H351" s="142">
        <f ca="1">Inputs!G346</f>
        <v>0</v>
      </c>
      <c r="I351" s="140">
        <f>Inputs!D346</f>
        <v>0</v>
      </c>
      <c r="J351" s="83">
        <f ca="1">VLOOKUP($A351,[1]!Table,MATCH(J$4,[1]!Curves,0))</f>
        <v>0</v>
      </c>
      <c r="K351" s="142">
        <f ca="1">Inputs!H346</f>
        <v>0</v>
      </c>
      <c r="L351" s="141">
        <f>Inputs!E346</f>
        <v>0</v>
      </c>
      <c r="M351" s="83">
        <f ca="1">VLOOKUP($A351,[1]!Table,MATCH(M$4,[1]!Curves,0))</f>
        <v>0</v>
      </c>
      <c r="N351" s="142">
        <f ca="1">Inputs!I346</f>
        <v>0</v>
      </c>
      <c r="O351" s="141">
        <f>Inputs!F346</f>
        <v>0</v>
      </c>
      <c r="P351" s="7"/>
      <c r="Q351" s="69">
        <f t="shared" ca="1" si="191"/>
        <v>0</v>
      </c>
      <c r="R351" s="69">
        <f t="shared" ca="1" si="192"/>
        <v>0</v>
      </c>
      <c r="S351" s="69">
        <f t="shared" si="165"/>
        <v>0</v>
      </c>
      <c r="T351" s="7"/>
      <c r="U351" s="5">
        <f t="shared" si="166"/>
        <v>31</v>
      </c>
      <c r="V351" s="44">
        <f t="shared" si="167"/>
        <v>47331</v>
      </c>
      <c r="W351" s="5">
        <f t="shared" ca="1" si="168"/>
        <v>10401</v>
      </c>
      <c r="X351" s="54">
        <f ca="1">VLOOKUP($A351,[1]!Table,MATCH(X$4,[1]!Curves,0))</f>
        <v>6.4220746548065005E-2</v>
      </c>
      <c r="Y351" s="46">
        <f t="shared" ca="1" si="169"/>
        <v>0.16529438766198948</v>
      </c>
      <c r="Z351" s="5">
        <f t="shared" si="170"/>
        <v>0</v>
      </c>
      <c r="AA351" s="5">
        <f t="shared" si="171"/>
        <v>0</v>
      </c>
      <c r="AC351" s="39">
        <f t="shared" ca="1" si="172"/>
        <v>0</v>
      </c>
      <c r="AD351" s="39">
        <f t="shared" ca="1" si="173"/>
        <v>0</v>
      </c>
      <c r="AE351" s="39">
        <f t="shared" ca="1" si="174"/>
        <v>0</v>
      </c>
      <c r="AF351" s="39">
        <f t="shared" ca="1" si="175"/>
        <v>0</v>
      </c>
      <c r="AG351" s="39">
        <f t="shared" ca="1" si="176"/>
        <v>0</v>
      </c>
      <c r="AH351" s="39">
        <f t="shared" ca="1" si="177"/>
        <v>0</v>
      </c>
      <c r="AI351" s="39">
        <f t="shared" ca="1" si="178"/>
        <v>0</v>
      </c>
      <c r="AJ351" s="39">
        <f t="shared" ca="1" si="179"/>
        <v>0</v>
      </c>
      <c r="AK351" s="39">
        <f t="shared" ca="1" si="180"/>
        <v>0</v>
      </c>
      <c r="AL351" s="43"/>
      <c r="AM351" s="39">
        <f t="shared" ca="1" si="185"/>
        <v>0</v>
      </c>
      <c r="AN351" s="39">
        <f t="shared" ca="1" si="186"/>
        <v>0</v>
      </c>
      <c r="AO351" s="39">
        <f t="shared" ca="1" si="187"/>
        <v>0</v>
      </c>
      <c r="AP351" s="40">
        <f t="shared" ca="1" si="181"/>
        <v>0</v>
      </c>
      <c r="AR351" s="39">
        <f t="shared" ca="1" si="188"/>
        <v>0</v>
      </c>
      <c r="AS351" s="39">
        <f t="shared" ca="1" si="189"/>
        <v>0</v>
      </c>
      <c r="AT351" s="39">
        <f t="shared" ca="1" si="190"/>
        <v>0</v>
      </c>
      <c r="AU351" s="40">
        <f t="shared" ca="1" si="182"/>
        <v>0</v>
      </c>
      <c r="AV351" s="40"/>
      <c r="AW351" s="51">
        <f t="shared" ca="1" si="183"/>
        <v>0</v>
      </c>
      <c r="AY351" s="67"/>
    </row>
    <row r="352" spans="1:51" ht="12" customHeight="1">
      <c r="A352" s="88">
        <f t="shared" si="184"/>
        <v>47362</v>
      </c>
      <c r="B352" s="139">
        <f>Inputs!C347</f>
        <v>0</v>
      </c>
      <c r="C352" s="66"/>
      <c r="D352" s="82">
        <f t="shared" si="162"/>
        <v>0</v>
      </c>
      <c r="E352" s="35">
        <f t="shared" si="163"/>
        <v>0</v>
      </c>
      <c r="F352" s="35">
        <f t="shared" ca="1" si="164"/>
        <v>0</v>
      </c>
      <c r="G352" s="83">
        <f ca="1">VLOOKUP($A352,[1]!Table,MATCH(G$4,[1]!Curves,0))</f>
        <v>0</v>
      </c>
      <c r="H352" s="142">
        <f ca="1">Inputs!G347</f>
        <v>0</v>
      </c>
      <c r="I352" s="140">
        <f>Inputs!D347</f>
        <v>0</v>
      </c>
      <c r="J352" s="83">
        <f ca="1">VLOOKUP($A352,[1]!Table,MATCH(J$4,[1]!Curves,0))</f>
        <v>0</v>
      </c>
      <c r="K352" s="142">
        <f ca="1">Inputs!H347</f>
        <v>0</v>
      </c>
      <c r="L352" s="141">
        <f>Inputs!E347</f>
        <v>0</v>
      </c>
      <c r="M352" s="83">
        <f ca="1">VLOOKUP($A352,[1]!Table,MATCH(M$4,[1]!Curves,0))</f>
        <v>0</v>
      </c>
      <c r="N352" s="142">
        <f ca="1">Inputs!I347</f>
        <v>0</v>
      </c>
      <c r="O352" s="141">
        <f>Inputs!F347</f>
        <v>0</v>
      </c>
      <c r="P352" s="7"/>
      <c r="Q352" s="69">
        <f t="shared" ca="1" si="191"/>
        <v>0</v>
      </c>
      <c r="R352" s="69">
        <f t="shared" ca="1" si="192"/>
        <v>0</v>
      </c>
      <c r="S352" s="69">
        <f t="shared" si="165"/>
        <v>0</v>
      </c>
      <c r="T352" s="7"/>
      <c r="U352" s="5">
        <f t="shared" si="166"/>
        <v>30</v>
      </c>
      <c r="V352" s="44">
        <f t="shared" si="167"/>
        <v>47362</v>
      </c>
      <c r="W352" s="5">
        <f t="shared" ca="1" si="168"/>
        <v>10432</v>
      </c>
      <c r="X352" s="54">
        <f ca="1">VLOOKUP($A352,[1]!Table,MATCH(X$4,[1]!Curves,0))</f>
        <v>6.4219492745362997E-2</v>
      </c>
      <c r="Y352" s="46">
        <f t="shared" ca="1" si="169"/>
        <v>0.16441567059337522</v>
      </c>
      <c r="Z352" s="5">
        <f t="shared" si="170"/>
        <v>0</v>
      </c>
      <c r="AA352" s="5">
        <f t="shared" si="171"/>
        <v>0</v>
      </c>
      <c r="AC352" s="39">
        <f t="shared" ca="1" si="172"/>
        <v>0</v>
      </c>
      <c r="AD352" s="39">
        <f t="shared" ca="1" si="173"/>
        <v>0</v>
      </c>
      <c r="AE352" s="39">
        <f t="shared" ca="1" si="174"/>
        <v>0</v>
      </c>
      <c r="AF352" s="39">
        <f t="shared" ca="1" si="175"/>
        <v>0</v>
      </c>
      <c r="AG352" s="39">
        <f t="shared" ca="1" si="176"/>
        <v>0</v>
      </c>
      <c r="AH352" s="39">
        <f t="shared" ca="1" si="177"/>
        <v>0</v>
      </c>
      <c r="AI352" s="39">
        <f t="shared" ca="1" si="178"/>
        <v>0</v>
      </c>
      <c r="AJ352" s="39">
        <f t="shared" ca="1" si="179"/>
        <v>0</v>
      </c>
      <c r="AK352" s="39">
        <f t="shared" ca="1" si="180"/>
        <v>0</v>
      </c>
      <c r="AL352" s="43"/>
      <c r="AM352" s="39">
        <f t="shared" ca="1" si="185"/>
        <v>0</v>
      </c>
      <c r="AN352" s="39">
        <f t="shared" ca="1" si="186"/>
        <v>0</v>
      </c>
      <c r="AO352" s="39">
        <f t="shared" ca="1" si="187"/>
        <v>0</v>
      </c>
      <c r="AP352" s="40">
        <f t="shared" ca="1" si="181"/>
        <v>0</v>
      </c>
      <c r="AR352" s="39">
        <f t="shared" ca="1" si="188"/>
        <v>0</v>
      </c>
      <c r="AS352" s="39">
        <f t="shared" ca="1" si="189"/>
        <v>0</v>
      </c>
      <c r="AT352" s="39">
        <f t="shared" ca="1" si="190"/>
        <v>0</v>
      </c>
      <c r="AU352" s="40">
        <f t="shared" ca="1" si="182"/>
        <v>0</v>
      </c>
      <c r="AV352" s="40"/>
      <c r="AW352" s="51">
        <f t="shared" ca="1" si="183"/>
        <v>0</v>
      </c>
      <c r="AY352" s="67"/>
    </row>
    <row r="353" spans="1:51" ht="12" customHeight="1">
      <c r="A353" s="88">
        <f t="shared" si="184"/>
        <v>47392</v>
      </c>
      <c r="B353" s="139">
        <f>Inputs!C348</f>
        <v>0</v>
      </c>
      <c r="C353" s="66"/>
      <c r="D353" s="82">
        <f t="shared" si="162"/>
        <v>0</v>
      </c>
      <c r="E353" s="35">
        <f t="shared" si="163"/>
        <v>0</v>
      </c>
      <c r="F353" s="35">
        <f t="shared" ca="1" si="164"/>
        <v>0</v>
      </c>
      <c r="G353" s="83">
        <f ca="1">VLOOKUP($A353,[1]!Table,MATCH(G$4,[1]!Curves,0))</f>
        <v>0</v>
      </c>
      <c r="H353" s="142">
        <f ca="1">Inputs!G348</f>
        <v>0</v>
      </c>
      <c r="I353" s="140">
        <f>Inputs!D348</f>
        <v>0</v>
      </c>
      <c r="J353" s="83">
        <f ca="1">VLOOKUP($A353,[1]!Table,MATCH(J$4,[1]!Curves,0))</f>
        <v>0</v>
      </c>
      <c r="K353" s="142">
        <f ca="1">Inputs!H348</f>
        <v>0</v>
      </c>
      <c r="L353" s="141">
        <f>Inputs!E348</f>
        <v>0</v>
      </c>
      <c r="M353" s="83">
        <f ca="1">VLOOKUP($A353,[1]!Table,MATCH(M$4,[1]!Curves,0))</f>
        <v>0</v>
      </c>
      <c r="N353" s="142">
        <f ca="1">Inputs!I348</f>
        <v>0</v>
      </c>
      <c r="O353" s="141">
        <f>Inputs!F348</f>
        <v>0</v>
      </c>
      <c r="P353" s="7"/>
      <c r="Q353" s="69">
        <f t="shared" ca="1" si="191"/>
        <v>0</v>
      </c>
      <c r="R353" s="69">
        <f t="shared" ca="1" si="192"/>
        <v>0</v>
      </c>
      <c r="S353" s="69">
        <f t="shared" si="165"/>
        <v>0</v>
      </c>
      <c r="T353" s="7"/>
      <c r="U353" s="5">
        <f t="shared" si="166"/>
        <v>31</v>
      </c>
      <c r="V353" s="44">
        <f t="shared" si="167"/>
        <v>47392</v>
      </c>
      <c r="W353" s="5">
        <f t="shared" ca="1" si="168"/>
        <v>10462</v>
      </c>
      <c r="X353" s="54">
        <f ca="1">VLOOKUP($A353,[1]!Table,MATCH(X$4,[1]!Curves,0))</f>
        <v>6.4218279387909999E-2</v>
      </c>
      <c r="Y353" s="46">
        <f t="shared" ca="1" si="169"/>
        <v>0.16356977933225694</v>
      </c>
      <c r="Z353" s="5">
        <f t="shared" si="170"/>
        <v>0</v>
      </c>
      <c r="AA353" s="5">
        <f t="shared" si="171"/>
        <v>0</v>
      </c>
      <c r="AC353" s="39">
        <f t="shared" ca="1" si="172"/>
        <v>0</v>
      </c>
      <c r="AD353" s="39">
        <f t="shared" ca="1" si="173"/>
        <v>0</v>
      </c>
      <c r="AE353" s="39">
        <f t="shared" ca="1" si="174"/>
        <v>0</v>
      </c>
      <c r="AF353" s="39">
        <f t="shared" ca="1" si="175"/>
        <v>0</v>
      </c>
      <c r="AG353" s="39">
        <f t="shared" ca="1" si="176"/>
        <v>0</v>
      </c>
      <c r="AH353" s="39">
        <f t="shared" ca="1" si="177"/>
        <v>0</v>
      </c>
      <c r="AI353" s="39">
        <f t="shared" ca="1" si="178"/>
        <v>0</v>
      </c>
      <c r="AJ353" s="39">
        <f t="shared" ca="1" si="179"/>
        <v>0</v>
      </c>
      <c r="AK353" s="39">
        <f t="shared" ca="1" si="180"/>
        <v>0</v>
      </c>
      <c r="AL353" s="43"/>
      <c r="AM353" s="39">
        <f t="shared" ca="1" si="185"/>
        <v>0</v>
      </c>
      <c r="AN353" s="39">
        <f t="shared" ca="1" si="186"/>
        <v>0</v>
      </c>
      <c r="AO353" s="39">
        <f t="shared" ca="1" si="187"/>
        <v>0</v>
      </c>
      <c r="AP353" s="40">
        <f t="shared" ca="1" si="181"/>
        <v>0</v>
      </c>
      <c r="AR353" s="39">
        <f t="shared" ca="1" si="188"/>
        <v>0</v>
      </c>
      <c r="AS353" s="39">
        <f t="shared" ca="1" si="189"/>
        <v>0</v>
      </c>
      <c r="AT353" s="39">
        <f t="shared" ca="1" si="190"/>
        <v>0</v>
      </c>
      <c r="AU353" s="40">
        <f t="shared" ca="1" si="182"/>
        <v>0</v>
      </c>
      <c r="AV353" s="40"/>
      <c r="AW353" s="51">
        <f t="shared" ca="1" si="183"/>
        <v>0</v>
      </c>
      <c r="AY353" s="67"/>
    </row>
    <row r="354" spans="1:51" ht="12" customHeight="1">
      <c r="A354" s="88">
        <f t="shared" si="184"/>
        <v>47423</v>
      </c>
      <c r="B354" s="139">
        <f>Inputs!C349</f>
        <v>0</v>
      </c>
      <c r="C354" s="66"/>
      <c r="D354" s="82">
        <f t="shared" si="162"/>
        <v>0</v>
      </c>
      <c r="E354" s="35">
        <f t="shared" si="163"/>
        <v>0</v>
      </c>
      <c r="F354" s="35">
        <f t="shared" ca="1" si="164"/>
        <v>0</v>
      </c>
      <c r="G354" s="83">
        <f ca="1">VLOOKUP($A354,[1]!Table,MATCH(G$4,[1]!Curves,0))</f>
        <v>0</v>
      </c>
      <c r="H354" s="142">
        <f ca="1">Inputs!G349</f>
        <v>0</v>
      </c>
      <c r="I354" s="140">
        <f>Inputs!D349</f>
        <v>0</v>
      </c>
      <c r="J354" s="83">
        <f ca="1">VLOOKUP($A354,[1]!Table,MATCH(J$4,[1]!Curves,0))</f>
        <v>0</v>
      </c>
      <c r="K354" s="142">
        <f ca="1">Inputs!H349</f>
        <v>0</v>
      </c>
      <c r="L354" s="141">
        <f>Inputs!E349</f>
        <v>0</v>
      </c>
      <c r="M354" s="83">
        <f ca="1">VLOOKUP($A354,[1]!Table,MATCH(M$4,[1]!Curves,0))</f>
        <v>0</v>
      </c>
      <c r="N354" s="142">
        <f ca="1">Inputs!I349</f>
        <v>0</v>
      </c>
      <c r="O354" s="141">
        <f>Inputs!F349</f>
        <v>0</v>
      </c>
      <c r="P354" s="7"/>
      <c r="Q354" s="69">
        <f t="shared" ca="1" si="191"/>
        <v>0</v>
      </c>
      <c r="R354" s="69">
        <f t="shared" ca="1" si="192"/>
        <v>0</v>
      </c>
      <c r="S354" s="69">
        <f t="shared" si="165"/>
        <v>0</v>
      </c>
      <c r="T354" s="7"/>
      <c r="U354" s="5">
        <f t="shared" si="166"/>
        <v>30</v>
      </c>
      <c r="V354" s="44">
        <f t="shared" si="167"/>
        <v>47423</v>
      </c>
      <c r="W354" s="5">
        <f t="shared" ca="1" si="168"/>
        <v>10493</v>
      </c>
      <c r="X354" s="54">
        <f ca="1">VLOOKUP($A354,[1]!Table,MATCH(X$4,[1]!Curves,0))</f>
        <v>6.4217025585207005E-2</v>
      </c>
      <c r="Y354" s="46">
        <f t="shared" ca="1" si="169"/>
        <v>0.1627002964324121</v>
      </c>
      <c r="Z354" s="5">
        <f t="shared" si="170"/>
        <v>0</v>
      </c>
      <c r="AA354" s="5">
        <f t="shared" si="171"/>
        <v>0</v>
      </c>
      <c r="AC354" s="39">
        <f t="shared" ca="1" si="172"/>
        <v>0</v>
      </c>
      <c r="AD354" s="39">
        <f t="shared" ca="1" si="173"/>
        <v>0</v>
      </c>
      <c r="AE354" s="39">
        <f t="shared" ca="1" si="174"/>
        <v>0</v>
      </c>
      <c r="AF354" s="39">
        <f t="shared" ca="1" si="175"/>
        <v>0</v>
      </c>
      <c r="AG354" s="39">
        <f t="shared" ca="1" si="176"/>
        <v>0</v>
      </c>
      <c r="AH354" s="39">
        <f t="shared" ca="1" si="177"/>
        <v>0</v>
      </c>
      <c r="AI354" s="39">
        <f t="shared" ca="1" si="178"/>
        <v>0</v>
      </c>
      <c r="AJ354" s="39">
        <f t="shared" ca="1" si="179"/>
        <v>0</v>
      </c>
      <c r="AK354" s="39">
        <f t="shared" ca="1" si="180"/>
        <v>0</v>
      </c>
      <c r="AL354" s="43"/>
      <c r="AM354" s="39">
        <f t="shared" ca="1" si="185"/>
        <v>0</v>
      </c>
      <c r="AN354" s="39">
        <f t="shared" ca="1" si="186"/>
        <v>0</v>
      </c>
      <c r="AO354" s="39">
        <f t="shared" ca="1" si="187"/>
        <v>0</v>
      </c>
      <c r="AP354" s="40">
        <f t="shared" ca="1" si="181"/>
        <v>0</v>
      </c>
      <c r="AR354" s="39">
        <f t="shared" ca="1" si="188"/>
        <v>0</v>
      </c>
      <c r="AS354" s="39">
        <f t="shared" ca="1" si="189"/>
        <v>0</v>
      </c>
      <c r="AT354" s="39">
        <f t="shared" ca="1" si="190"/>
        <v>0</v>
      </c>
      <c r="AU354" s="40">
        <f t="shared" ca="1" si="182"/>
        <v>0</v>
      </c>
      <c r="AV354" s="40"/>
      <c r="AW354" s="51">
        <f t="shared" ca="1" si="183"/>
        <v>0</v>
      </c>
      <c r="AY354" s="67"/>
    </row>
    <row r="355" spans="1:51" ht="12" customHeight="1">
      <c r="A355" s="88">
        <f t="shared" si="184"/>
        <v>47453</v>
      </c>
      <c r="B355" s="139">
        <f>Inputs!C350</f>
        <v>0</v>
      </c>
      <c r="C355" s="66"/>
      <c r="D355" s="82">
        <f t="shared" si="162"/>
        <v>0</v>
      </c>
      <c r="E355" s="35">
        <f t="shared" si="163"/>
        <v>0</v>
      </c>
      <c r="F355" s="35">
        <f t="shared" ca="1" si="164"/>
        <v>0</v>
      </c>
      <c r="G355" s="83">
        <f ca="1">VLOOKUP($A355,[1]!Table,MATCH(G$4,[1]!Curves,0))</f>
        <v>0</v>
      </c>
      <c r="H355" s="142">
        <f ca="1">Inputs!G350</f>
        <v>0</v>
      </c>
      <c r="I355" s="140">
        <f>Inputs!D350</f>
        <v>0</v>
      </c>
      <c r="J355" s="83">
        <f ca="1">VLOOKUP($A355,[1]!Table,MATCH(J$4,[1]!Curves,0))</f>
        <v>0</v>
      </c>
      <c r="K355" s="142">
        <f ca="1">Inputs!H350</f>
        <v>0</v>
      </c>
      <c r="L355" s="141">
        <f>Inputs!E350</f>
        <v>0</v>
      </c>
      <c r="M355" s="83">
        <f ca="1">VLOOKUP($A355,[1]!Table,MATCH(M$4,[1]!Curves,0))</f>
        <v>0</v>
      </c>
      <c r="N355" s="142">
        <f ca="1">Inputs!I350</f>
        <v>0</v>
      </c>
      <c r="O355" s="141">
        <f>Inputs!F350</f>
        <v>0</v>
      </c>
      <c r="P355" s="7"/>
      <c r="Q355" s="69">
        <f t="shared" ca="1" si="191"/>
        <v>0</v>
      </c>
      <c r="R355" s="69">
        <f t="shared" ca="1" si="192"/>
        <v>0</v>
      </c>
      <c r="S355" s="69">
        <f t="shared" si="165"/>
        <v>0</v>
      </c>
      <c r="T355" s="7"/>
      <c r="U355" s="5">
        <f t="shared" si="166"/>
        <v>31</v>
      </c>
      <c r="V355" s="44">
        <f t="shared" si="167"/>
        <v>47453</v>
      </c>
      <c r="W355" s="5">
        <f t="shared" ca="1" si="168"/>
        <v>10523</v>
      </c>
      <c r="X355" s="54">
        <f ca="1">VLOOKUP($A355,[1]!Table,MATCH(X$4,[1]!Curves,0))</f>
        <v>6.4215812227755006E-2</v>
      </c>
      <c r="Y355" s="46">
        <f t="shared" ca="1" si="169"/>
        <v>0.16186329405197777</v>
      </c>
      <c r="Z355" s="5">
        <f t="shared" si="170"/>
        <v>0</v>
      </c>
      <c r="AA355" s="5">
        <f t="shared" si="171"/>
        <v>0</v>
      </c>
      <c r="AC355" s="39">
        <f t="shared" ca="1" si="172"/>
        <v>0</v>
      </c>
      <c r="AD355" s="39">
        <f t="shared" ca="1" si="173"/>
        <v>0</v>
      </c>
      <c r="AE355" s="39">
        <f t="shared" ca="1" si="174"/>
        <v>0</v>
      </c>
      <c r="AF355" s="39">
        <f t="shared" ca="1" si="175"/>
        <v>0</v>
      </c>
      <c r="AG355" s="39">
        <f t="shared" ca="1" si="176"/>
        <v>0</v>
      </c>
      <c r="AH355" s="39">
        <f t="shared" ca="1" si="177"/>
        <v>0</v>
      </c>
      <c r="AI355" s="39">
        <f t="shared" ca="1" si="178"/>
        <v>0</v>
      </c>
      <c r="AJ355" s="39">
        <f t="shared" ca="1" si="179"/>
        <v>0</v>
      </c>
      <c r="AK355" s="39">
        <f t="shared" ca="1" si="180"/>
        <v>0</v>
      </c>
      <c r="AL355" s="43"/>
      <c r="AM355" s="39">
        <f t="shared" ca="1" si="185"/>
        <v>0</v>
      </c>
      <c r="AN355" s="39">
        <f t="shared" ca="1" si="186"/>
        <v>0</v>
      </c>
      <c r="AO355" s="39">
        <f t="shared" ca="1" si="187"/>
        <v>0</v>
      </c>
      <c r="AP355" s="40">
        <f t="shared" ca="1" si="181"/>
        <v>0</v>
      </c>
      <c r="AR355" s="39">
        <f t="shared" ca="1" si="188"/>
        <v>0</v>
      </c>
      <c r="AS355" s="39">
        <f t="shared" ca="1" si="189"/>
        <v>0</v>
      </c>
      <c r="AT355" s="39">
        <f t="shared" ca="1" si="190"/>
        <v>0</v>
      </c>
      <c r="AU355" s="40">
        <f t="shared" ca="1" si="182"/>
        <v>0</v>
      </c>
      <c r="AV355" s="40"/>
      <c r="AW355" s="51">
        <f t="shared" ca="1" si="183"/>
        <v>0</v>
      </c>
      <c r="AY355" s="67"/>
    </row>
    <row r="356" spans="1:51" ht="12" customHeight="1">
      <c r="A356" s="88">
        <f t="shared" si="184"/>
        <v>47484</v>
      </c>
      <c r="B356" s="139">
        <f>Inputs!C351</f>
        <v>0</v>
      </c>
      <c r="C356" s="66"/>
      <c r="D356" s="82">
        <f t="shared" si="162"/>
        <v>0</v>
      </c>
      <c r="E356" s="35">
        <f t="shared" si="163"/>
        <v>0</v>
      </c>
      <c r="F356" s="35">
        <f t="shared" ca="1" si="164"/>
        <v>0</v>
      </c>
      <c r="G356" s="83">
        <f ca="1">VLOOKUP($A356,[1]!Table,MATCH(G$4,[1]!Curves,0))</f>
        <v>0</v>
      </c>
      <c r="H356" s="142">
        <f ca="1">Inputs!G351</f>
        <v>0</v>
      </c>
      <c r="I356" s="140">
        <f>Inputs!D351</f>
        <v>0</v>
      </c>
      <c r="J356" s="83">
        <f ca="1">VLOOKUP($A356,[1]!Table,MATCH(J$4,[1]!Curves,0))</f>
        <v>0</v>
      </c>
      <c r="K356" s="142">
        <f ca="1">Inputs!H351</f>
        <v>0</v>
      </c>
      <c r="L356" s="141">
        <f>Inputs!E351</f>
        <v>0</v>
      </c>
      <c r="M356" s="83">
        <f ca="1">VLOOKUP($A356,[1]!Table,MATCH(M$4,[1]!Curves,0))</f>
        <v>0</v>
      </c>
      <c r="N356" s="142">
        <f ca="1">Inputs!I351</f>
        <v>0</v>
      </c>
      <c r="O356" s="141">
        <f>Inputs!F351</f>
        <v>0</v>
      </c>
      <c r="P356" s="7"/>
      <c r="Q356" s="69">
        <f t="shared" ca="1" si="191"/>
        <v>0</v>
      </c>
      <c r="R356" s="69">
        <f t="shared" ca="1" si="192"/>
        <v>0</v>
      </c>
      <c r="S356" s="69">
        <f t="shared" si="165"/>
        <v>0</v>
      </c>
      <c r="T356" s="7"/>
      <c r="U356" s="5">
        <f t="shared" si="166"/>
        <v>31</v>
      </c>
      <c r="V356" s="44">
        <f t="shared" si="167"/>
        <v>47484</v>
      </c>
      <c r="W356" s="5">
        <f t="shared" ca="1" si="168"/>
        <v>10554</v>
      </c>
      <c r="X356" s="54">
        <f ca="1">VLOOKUP($A356,[1]!Table,MATCH(X$4,[1]!Curves,0))</f>
        <v>6.4214558425053997E-2</v>
      </c>
      <c r="Y356" s="46">
        <f t="shared" ca="1" si="169"/>
        <v>0.16100294759993566</v>
      </c>
      <c r="Z356" s="5">
        <f t="shared" si="170"/>
        <v>0</v>
      </c>
      <c r="AA356" s="5">
        <f t="shared" si="171"/>
        <v>0</v>
      </c>
      <c r="AC356" s="39">
        <f t="shared" ca="1" si="172"/>
        <v>0</v>
      </c>
      <c r="AD356" s="39">
        <f t="shared" ca="1" si="173"/>
        <v>0</v>
      </c>
      <c r="AE356" s="39">
        <f t="shared" ca="1" si="174"/>
        <v>0</v>
      </c>
      <c r="AF356" s="39">
        <f t="shared" ca="1" si="175"/>
        <v>0</v>
      </c>
      <c r="AG356" s="39">
        <f t="shared" ca="1" si="176"/>
        <v>0</v>
      </c>
      <c r="AH356" s="39">
        <f t="shared" ca="1" si="177"/>
        <v>0</v>
      </c>
      <c r="AI356" s="39">
        <f t="shared" ca="1" si="178"/>
        <v>0</v>
      </c>
      <c r="AJ356" s="39">
        <f t="shared" ca="1" si="179"/>
        <v>0</v>
      </c>
      <c r="AK356" s="39">
        <f t="shared" ca="1" si="180"/>
        <v>0</v>
      </c>
      <c r="AL356" s="43"/>
      <c r="AM356" s="39">
        <f t="shared" ca="1" si="185"/>
        <v>0</v>
      </c>
      <c r="AN356" s="39">
        <f t="shared" ca="1" si="186"/>
        <v>0</v>
      </c>
      <c r="AO356" s="39">
        <f t="shared" ca="1" si="187"/>
        <v>0</v>
      </c>
      <c r="AP356" s="40">
        <f t="shared" ca="1" si="181"/>
        <v>0</v>
      </c>
      <c r="AR356" s="39">
        <f t="shared" ca="1" si="188"/>
        <v>0</v>
      </c>
      <c r="AS356" s="39">
        <f t="shared" ca="1" si="189"/>
        <v>0</v>
      </c>
      <c r="AT356" s="39">
        <f t="shared" ca="1" si="190"/>
        <v>0</v>
      </c>
      <c r="AU356" s="40">
        <f t="shared" ca="1" si="182"/>
        <v>0</v>
      </c>
      <c r="AV356" s="40"/>
      <c r="AW356" s="51">
        <f t="shared" ca="1" si="183"/>
        <v>0</v>
      </c>
      <c r="AY356" s="67"/>
    </row>
    <row r="357" spans="1:51" ht="12" customHeight="1">
      <c r="A357" s="88">
        <f t="shared" si="184"/>
        <v>47515</v>
      </c>
      <c r="B357" s="139">
        <f>Inputs!C352</f>
        <v>0</v>
      </c>
      <c r="C357" s="66"/>
      <c r="D357" s="82">
        <f t="shared" si="162"/>
        <v>0</v>
      </c>
      <c r="E357" s="35">
        <f t="shared" si="163"/>
        <v>0</v>
      </c>
      <c r="F357" s="35">
        <f t="shared" ca="1" si="164"/>
        <v>0</v>
      </c>
      <c r="G357" s="83">
        <f ca="1">VLOOKUP($A357,[1]!Table,MATCH(G$4,[1]!Curves,0))</f>
        <v>0</v>
      </c>
      <c r="H357" s="142">
        <f ca="1">Inputs!G352</f>
        <v>0</v>
      </c>
      <c r="I357" s="140">
        <f>Inputs!D352</f>
        <v>0</v>
      </c>
      <c r="J357" s="83">
        <f ca="1">VLOOKUP($A357,[1]!Table,MATCH(J$4,[1]!Curves,0))</f>
        <v>0</v>
      </c>
      <c r="K357" s="142">
        <f ca="1">Inputs!H352</f>
        <v>0</v>
      </c>
      <c r="L357" s="141">
        <f>Inputs!E352</f>
        <v>0</v>
      </c>
      <c r="M357" s="83">
        <f ca="1">VLOOKUP($A357,[1]!Table,MATCH(M$4,[1]!Curves,0))</f>
        <v>0</v>
      </c>
      <c r="N357" s="142">
        <f ca="1">Inputs!I352</f>
        <v>0</v>
      </c>
      <c r="O357" s="141">
        <f>Inputs!F352</f>
        <v>0</v>
      </c>
      <c r="P357" s="7"/>
      <c r="Q357" s="69">
        <f t="shared" ca="1" si="191"/>
        <v>0</v>
      </c>
      <c r="R357" s="69">
        <f t="shared" ca="1" si="192"/>
        <v>0</v>
      </c>
      <c r="S357" s="69">
        <f t="shared" si="165"/>
        <v>0</v>
      </c>
      <c r="T357" s="7"/>
      <c r="U357" s="5">
        <f t="shared" si="166"/>
        <v>28</v>
      </c>
      <c r="V357" s="44">
        <f t="shared" si="167"/>
        <v>47515</v>
      </c>
      <c r="W357" s="5">
        <f t="shared" ca="1" si="168"/>
        <v>10585</v>
      </c>
      <c r="X357" s="54">
        <f ca="1">VLOOKUP($A357,[1]!Table,MATCH(X$4,[1]!Curves,0))</f>
        <v>6.4213304622354E-2</v>
      </c>
      <c r="Y357" s="46">
        <f t="shared" ca="1" si="169"/>
        <v>0.16014720714514163</v>
      </c>
      <c r="Z357" s="5">
        <f t="shared" si="170"/>
        <v>0</v>
      </c>
      <c r="AA357" s="5">
        <f t="shared" si="171"/>
        <v>0</v>
      </c>
      <c r="AC357" s="39">
        <f t="shared" ca="1" si="172"/>
        <v>0</v>
      </c>
      <c r="AD357" s="39">
        <f t="shared" ca="1" si="173"/>
        <v>0</v>
      </c>
      <c r="AE357" s="39">
        <f t="shared" ca="1" si="174"/>
        <v>0</v>
      </c>
      <c r="AF357" s="39">
        <f t="shared" ca="1" si="175"/>
        <v>0</v>
      </c>
      <c r="AG357" s="39">
        <f t="shared" ca="1" si="176"/>
        <v>0</v>
      </c>
      <c r="AH357" s="39">
        <f t="shared" ca="1" si="177"/>
        <v>0</v>
      </c>
      <c r="AI357" s="39">
        <f t="shared" ca="1" si="178"/>
        <v>0</v>
      </c>
      <c r="AJ357" s="39">
        <f t="shared" ca="1" si="179"/>
        <v>0</v>
      </c>
      <c r="AK357" s="39">
        <f t="shared" ca="1" si="180"/>
        <v>0</v>
      </c>
      <c r="AL357" s="43"/>
      <c r="AM357" s="39">
        <f t="shared" ca="1" si="185"/>
        <v>0</v>
      </c>
      <c r="AN357" s="39">
        <f t="shared" ca="1" si="186"/>
        <v>0</v>
      </c>
      <c r="AO357" s="39">
        <f t="shared" ca="1" si="187"/>
        <v>0</v>
      </c>
      <c r="AP357" s="40">
        <f t="shared" ca="1" si="181"/>
        <v>0</v>
      </c>
      <c r="AR357" s="39">
        <f t="shared" ca="1" si="188"/>
        <v>0</v>
      </c>
      <c r="AS357" s="39">
        <f t="shared" ca="1" si="189"/>
        <v>0</v>
      </c>
      <c r="AT357" s="39">
        <f t="shared" ca="1" si="190"/>
        <v>0</v>
      </c>
      <c r="AU357" s="40">
        <f t="shared" ca="1" si="182"/>
        <v>0</v>
      </c>
      <c r="AV357" s="40"/>
      <c r="AW357" s="51">
        <f t="shared" ca="1" si="183"/>
        <v>0</v>
      </c>
      <c r="AY357" s="67"/>
    </row>
    <row r="358" spans="1:51" ht="12" customHeight="1">
      <c r="A358" s="88">
        <f t="shared" si="184"/>
        <v>47543</v>
      </c>
      <c r="B358" s="139">
        <f>Inputs!C353</f>
        <v>0</v>
      </c>
      <c r="C358" s="66"/>
      <c r="D358" s="82">
        <f t="shared" si="162"/>
        <v>0</v>
      </c>
      <c r="E358" s="35">
        <f t="shared" si="163"/>
        <v>0</v>
      </c>
      <c r="F358" s="35">
        <f t="shared" ca="1" si="164"/>
        <v>0</v>
      </c>
      <c r="G358" s="83">
        <f ca="1">VLOOKUP($A358,[1]!Table,MATCH(G$4,[1]!Curves,0))</f>
        <v>0</v>
      </c>
      <c r="H358" s="142">
        <f ca="1">Inputs!G353</f>
        <v>0</v>
      </c>
      <c r="I358" s="140">
        <f>Inputs!D353</f>
        <v>0</v>
      </c>
      <c r="J358" s="83">
        <f ca="1">VLOOKUP($A358,[1]!Table,MATCH(J$4,[1]!Curves,0))</f>
        <v>0</v>
      </c>
      <c r="K358" s="142">
        <f ca="1">Inputs!H353</f>
        <v>0</v>
      </c>
      <c r="L358" s="141">
        <f>Inputs!E353</f>
        <v>0</v>
      </c>
      <c r="M358" s="83">
        <f ca="1">VLOOKUP($A358,[1]!Table,MATCH(M$4,[1]!Curves,0))</f>
        <v>0</v>
      </c>
      <c r="N358" s="142">
        <f ca="1">Inputs!I353</f>
        <v>0</v>
      </c>
      <c r="O358" s="141">
        <f>Inputs!F353</f>
        <v>0</v>
      </c>
      <c r="P358" s="7"/>
      <c r="Q358" s="69">
        <f t="shared" ca="1" si="191"/>
        <v>0</v>
      </c>
      <c r="R358" s="69">
        <f t="shared" ca="1" si="192"/>
        <v>0</v>
      </c>
      <c r="S358" s="69">
        <f t="shared" si="165"/>
        <v>0</v>
      </c>
      <c r="T358" s="7"/>
      <c r="U358" s="5">
        <f t="shared" si="166"/>
        <v>31</v>
      </c>
      <c r="V358" s="44">
        <f t="shared" si="167"/>
        <v>47543</v>
      </c>
      <c r="W358" s="5">
        <f t="shared" ca="1" si="168"/>
        <v>10613</v>
      </c>
      <c r="X358" s="54">
        <f ca="1">VLOOKUP($A358,[1]!Table,MATCH(X$4,[1]!Curves,0))</f>
        <v>6.4212172155399996E-2</v>
      </c>
      <c r="Y358" s="46">
        <f t="shared" ca="1" si="169"/>
        <v>0.15937821857684006</v>
      </c>
      <c r="Z358" s="5">
        <f t="shared" si="170"/>
        <v>0</v>
      </c>
      <c r="AA358" s="5">
        <f t="shared" si="171"/>
        <v>0</v>
      </c>
      <c r="AC358" s="39">
        <f t="shared" ca="1" si="172"/>
        <v>0</v>
      </c>
      <c r="AD358" s="39">
        <f t="shared" ca="1" si="173"/>
        <v>0</v>
      </c>
      <c r="AE358" s="39">
        <f t="shared" ca="1" si="174"/>
        <v>0</v>
      </c>
      <c r="AF358" s="39">
        <f t="shared" ca="1" si="175"/>
        <v>0</v>
      </c>
      <c r="AG358" s="39">
        <f t="shared" ca="1" si="176"/>
        <v>0</v>
      </c>
      <c r="AH358" s="39">
        <f t="shared" ca="1" si="177"/>
        <v>0</v>
      </c>
      <c r="AI358" s="39">
        <f t="shared" ca="1" si="178"/>
        <v>0</v>
      </c>
      <c r="AJ358" s="39">
        <f t="shared" ca="1" si="179"/>
        <v>0</v>
      </c>
      <c r="AK358" s="39">
        <f t="shared" ca="1" si="180"/>
        <v>0</v>
      </c>
      <c r="AL358" s="43"/>
      <c r="AM358" s="39">
        <f t="shared" ca="1" si="185"/>
        <v>0</v>
      </c>
      <c r="AN358" s="39">
        <f t="shared" ca="1" si="186"/>
        <v>0</v>
      </c>
      <c r="AO358" s="39">
        <f t="shared" ca="1" si="187"/>
        <v>0</v>
      </c>
      <c r="AP358" s="40">
        <f t="shared" ca="1" si="181"/>
        <v>0</v>
      </c>
      <c r="AR358" s="39">
        <f t="shared" ca="1" si="188"/>
        <v>0</v>
      </c>
      <c r="AS358" s="39">
        <f t="shared" ca="1" si="189"/>
        <v>0</v>
      </c>
      <c r="AT358" s="39">
        <f t="shared" ca="1" si="190"/>
        <v>0</v>
      </c>
      <c r="AU358" s="40">
        <f t="shared" ca="1" si="182"/>
        <v>0</v>
      </c>
      <c r="AV358" s="40"/>
      <c r="AW358" s="51">
        <f t="shared" ca="1" si="183"/>
        <v>0</v>
      </c>
      <c r="AY358" s="67"/>
    </row>
    <row r="359" spans="1:51" ht="12" customHeight="1">
      <c r="A359" s="88">
        <f t="shared" si="184"/>
        <v>47574</v>
      </c>
      <c r="B359" s="139">
        <f>Inputs!C354</f>
        <v>0</v>
      </c>
      <c r="C359" s="66"/>
      <c r="D359" s="82">
        <f t="shared" si="162"/>
        <v>0</v>
      </c>
      <c r="E359" s="35">
        <f t="shared" si="163"/>
        <v>0</v>
      </c>
      <c r="F359" s="35">
        <f t="shared" ca="1" si="164"/>
        <v>0</v>
      </c>
      <c r="G359" s="83">
        <f ca="1">VLOOKUP($A359,[1]!Table,MATCH(G$4,[1]!Curves,0))</f>
        <v>0</v>
      </c>
      <c r="H359" s="142">
        <f ca="1">Inputs!G354</f>
        <v>0</v>
      </c>
      <c r="I359" s="140">
        <f>Inputs!D354</f>
        <v>0</v>
      </c>
      <c r="J359" s="83">
        <f ca="1">VLOOKUP($A359,[1]!Table,MATCH(J$4,[1]!Curves,0))</f>
        <v>0</v>
      </c>
      <c r="K359" s="142">
        <f ca="1">Inputs!H354</f>
        <v>0</v>
      </c>
      <c r="L359" s="141">
        <f>Inputs!E354</f>
        <v>0</v>
      </c>
      <c r="M359" s="83">
        <f ca="1">VLOOKUP($A359,[1]!Table,MATCH(M$4,[1]!Curves,0))</f>
        <v>0</v>
      </c>
      <c r="N359" s="142">
        <f ca="1">Inputs!I354</f>
        <v>0</v>
      </c>
      <c r="O359" s="141">
        <f>Inputs!F354</f>
        <v>0</v>
      </c>
      <c r="P359" s="7"/>
      <c r="Q359" s="69">
        <f t="shared" ca="1" si="191"/>
        <v>0</v>
      </c>
      <c r="R359" s="69">
        <f t="shared" ca="1" si="192"/>
        <v>0</v>
      </c>
      <c r="S359" s="69">
        <f t="shared" si="165"/>
        <v>0</v>
      </c>
      <c r="T359" s="7"/>
      <c r="U359" s="5">
        <f t="shared" si="166"/>
        <v>30</v>
      </c>
      <c r="V359" s="44">
        <f t="shared" si="167"/>
        <v>47574</v>
      </c>
      <c r="W359" s="5">
        <f t="shared" ca="1" si="168"/>
        <v>10644</v>
      </c>
      <c r="X359" s="54">
        <f ca="1">VLOOKUP($A359,[1]!Table,MATCH(X$4,[1]!Curves,0))</f>
        <v>6.4210918352700999E-2</v>
      </c>
      <c r="Y359" s="46">
        <f t="shared" ca="1" si="169"/>
        <v>0.15853117587933122</v>
      </c>
      <c r="Z359" s="5">
        <f t="shared" si="170"/>
        <v>0</v>
      </c>
      <c r="AA359" s="5">
        <f t="shared" si="171"/>
        <v>0</v>
      </c>
      <c r="AC359" s="39">
        <f t="shared" ca="1" si="172"/>
        <v>0</v>
      </c>
      <c r="AD359" s="39">
        <f t="shared" ca="1" si="173"/>
        <v>0</v>
      </c>
      <c r="AE359" s="39">
        <f t="shared" ca="1" si="174"/>
        <v>0</v>
      </c>
      <c r="AF359" s="39">
        <f t="shared" ca="1" si="175"/>
        <v>0</v>
      </c>
      <c r="AG359" s="39">
        <f t="shared" ca="1" si="176"/>
        <v>0</v>
      </c>
      <c r="AH359" s="39">
        <f t="shared" ca="1" si="177"/>
        <v>0</v>
      </c>
      <c r="AI359" s="39">
        <f t="shared" ca="1" si="178"/>
        <v>0</v>
      </c>
      <c r="AJ359" s="39">
        <f t="shared" ca="1" si="179"/>
        <v>0</v>
      </c>
      <c r="AK359" s="39">
        <f t="shared" ca="1" si="180"/>
        <v>0</v>
      </c>
      <c r="AL359" s="43"/>
      <c r="AM359" s="39">
        <f t="shared" ca="1" si="185"/>
        <v>0</v>
      </c>
      <c r="AN359" s="39">
        <f t="shared" ca="1" si="186"/>
        <v>0</v>
      </c>
      <c r="AO359" s="39">
        <f t="shared" ca="1" si="187"/>
        <v>0</v>
      </c>
      <c r="AP359" s="40">
        <f t="shared" ca="1" si="181"/>
        <v>0</v>
      </c>
      <c r="AR359" s="39">
        <f t="shared" ca="1" si="188"/>
        <v>0</v>
      </c>
      <c r="AS359" s="39">
        <f t="shared" ca="1" si="189"/>
        <v>0</v>
      </c>
      <c r="AT359" s="39">
        <f t="shared" ca="1" si="190"/>
        <v>0</v>
      </c>
      <c r="AU359" s="40">
        <f t="shared" ca="1" si="182"/>
        <v>0</v>
      </c>
      <c r="AV359" s="40"/>
      <c r="AW359" s="51">
        <f t="shared" ca="1" si="183"/>
        <v>0</v>
      </c>
      <c r="AY359" s="67"/>
    </row>
    <row r="360" spans="1:51" ht="12" customHeight="1">
      <c r="A360" s="88">
        <f t="shared" si="184"/>
        <v>47604</v>
      </c>
      <c r="B360" s="139">
        <f>Inputs!C355</f>
        <v>0</v>
      </c>
      <c r="C360" s="66"/>
      <c r="D360" s="82">
        <f t="shared" si="162"/>
        <v>0</v>
      </c>
      <c r="E360" s="35">
        <f t="shared" si="163"/>
        <v>0</v>
      </c>
      <c r="F360" s="35">
        <f t="shared" ca="1" si="164"/>
        <v>0</v>
      </c>
      <c r="G360" s="83">
        <f ca="1">VLOOKUP($A360,[1]!Table,MATCH(G$4,[1]!Curves,0))</f>
        <v>0</v>
      </c>
      <c r="H360" s="142">
        <f ca="1">Inputs!G355</f>
        <v>0</v>
      </c>
      <c r="I360" s="140">
        <f>Inputs!D355</f>
        <v>0</v>
      </c>
      <c r="J360" s="83">
        <f ca="1">VLOOKUP($A360,[1]!Table,MATCH(J$4,[1]!Curves,0))</f>
        <v>0</v>
      </c>
      <c r="K360" s="142">
        <f ca="1">Inputs!H355</f>
        <v>0</v>
      </c>
      <c r="L360" s="141">
        <f>Inputs!E355</f>
        <v>0</v>
      </c>
      <c r="M360" s="83">
        <f ca="1">VLOOKUP($A360,[1]!Table,MATCH(M$4,[1]!Curves,0))</f>
        <v>0</v>
      </c>
      <c r="N360" s="142">
        <f ca="1">Inputs!I355</f>
        <v>0</v>
      </c>
      <c r="O360" s="141">
        <f>Inputs!F355</f>
        <v>0</v>
      </c>
      <c r="P360" s="7"/>
      <c r="Q360" s="69">
        <f t="shared" ca="1" si="191"/>
        <v>0</v>
      </c>
      <c r="R360" s="69">
        <f t="shared" ca="1" si="192"/>
        <v>0</v>
      </c>
      <c r="S360" s="69">
        <f t="shared" si="165"/>
        <v>0</v>
      </c>
      <c r="T360" s="7"/>
      <c r="U360" s="5">
        <f t="shared" si="166"/>
        <v>31</v>
      </c>
      <c r="V360" s="44">
        <f t="shared" si="167"/>
        <v>47604</v>
      </c>
      <c r="W360" s="5">
        <f t="shared" ca="1" si="168"/>
        <v>10674</v>
      </c>
      <c r="X360" s="54">
        <f ca="1">VLOOKUP($A360,[1]!Table,MATCH(X$4,[1]!Curves,0))</f>
        <v>6.4209704995250999E-2</v>
      </c>
      <c r="Y360" s="46">
        <f t="shared" ca="1" si="169"/>
        <v>0.15771577462212164</v>
      </c>
      <c r="Z360" s="5">
        <f t="shared" si="170"/>
        <v>0</v>
      </c>
      <c r="AA360" s="5">
        <f t="shared" si="171"/>
        <v>0</v>
      </c>
      <c r="AC360" s="39">
        <f t="shared" ca="1" si="172"/>
        <v>0</v>
      </c>
      <c r="AD360" s="39">
        <f t="shared" ca="1" si="173"/>
        <v>0</v>
      </c>
      <c r="AE360" s="39">
        <f t="shared" ca="1" si="174"/>
        <v>0</v>
      </c>
      <c r="AF360" s="39">
        <f t="shared" ca="1" si="175"/>
        <v>0</v>
      </c>
      <c r="AG360" s="39">
        <f t="shared" ca="1" si="176"/>
        <v>0</v>
      </c>
      <c r="AH360" s="39">
        <f t="shared" ca="1" si="177"/>
        <v>0</v>
      </c>
      <c r="AI360" s="39">
        <f t="shared" ca="1" si="178"/>
        <v>0</v>
      </c>
      <c r="AJ360" s="39">
        <f t="shared" ca="1" si="179"/>
        <v>0</v>
      </c>
      <c r="AK360" s="39">
        <f t="shared" ca="1" si="180"/>
        <v>0</v>
      </c>
      <c r="AL360" s="43"/>
      <c r="AM360" s="39">
        <f t="shared" ca="1" si="185"/>
        <v>0</v>
      </c>
      <c r="AN360" s="39">
        <f t="shared" ca="1" si="186"/>
        <v>0</v>
      </c>
      <c r="AO360" s="39">
        <f t="shared" ca="1" si="187"/>
        <v>0</v>
      </c>
      <c r="AP360" s="40">
        <f t="shared" ca="1" si="181"/>
        <v>0</v>
      </c>
      <c r="AR360" s="39">
        <f t="shared" ca="1" si="188"/>
        <v>0</v>
      </c>
      <c r="AS360" s="39">
        <f t="shared" ca="1" si="189"/>
        <v>0</v>
      </c>
      <c r="AT360" s="39">
        <f t="shared" ca="1" si="190"/>
        <v>0</v>
      </c>
      <c r="AU360" s="40">
        <f t="shared" ca="1" si="182"/>
        <v>0</v>
      </c>
      <c r="AV360" s="40"/>
      <c r="AW360" s="51">
        <f t="shared" ca="1" si="183"/>
        <v>0</v>
      </c>
      <c r="AY360" s="67"/>
    </row>
    <row r="361" spans="1:51" ht="12" customHeight="1">
      <c r="A361" s="88">
        <f t="shared" si="184"/>
        <v>47635</v>
      </c>
      <c r="B361" s="139">
        <f>Inputs!C356</f>
        <v>0</v>
      </c>
      <c r="C361" s="66"/>
      <c r="D361" s="82">
        <f t="shared" si="162"/>
        <v>0</v>
      </c>
      <c r="E361" s="35">
        <f t="shared" si="163"/>
        <v>0</v>
      </c>
      <c r="F361" s="35">
        <f t="shared" ca="1" si="164"/>
        <v>0</v>
      </c>
      <c r="G361" s="83">
        <f ca="1">VLOOKUP($A361,[1]!Table,MATCH(G$4,[1]!Curves,0))</f>
        <v>0</v>
      </c>
      <c r="H361" s="142">
        <f ca="1">Inputs!G356</f>
        <v>0</v>
      </c>
      <c r="I361" s="140">
        <f>Inputs!D356</f>
        <v>0</v>
      </c>
      <c r="J361" s="83">
        <f ca="1">VLOOKUP($A361,[1]!Table,MATCH(J$4,[1]!Curves,0))</f>
        <v>0</v>
      </c>
      <c r="K361" s="142">
        <f ca="1">Inputs!H356</f>
        <v>0</v>
      </c>
      <c r="L361" s="141">
        <f>Inputs!E356</f>
        <v>0</v>
      </c>
      <c r="M361" s="83">
        <f ca="1">VLOOKUP($A361,[1]!Table,MATCH(M$4,[1]!Curves,0))</f>
        <v>0</v>
      </c>
      <c r="N361" s="142">
        <f ca="1">Inputs!I356</f>
        <v>0</v>
      </c>
      <c r="O361" s="141">
        <f>Inputs!F356</f>
        <v>0</v>
      </c>
      <c r="P361" s="7"/>
      <c r="Q361" s="69">
        <f t="shared" ca="1" si="191"/>
        <v>0</v>
      </c>
      <c r="R361" s="69">
        <f t="shared" ca="1" si="192"/>
        <v>0</v>
      </c>
      <c r="S361" s="69">
        <f t="shared" si="165"/>
        <v>0</v>
      </c>
      <c r="T361" s="7"/>
      <c r="U361" s="5">
        <f t="shared" si="166"/>
        <v>30</v>
      </c>
      <c r="V361" s="44">
        <f t="shared" si="167"/>
        <v>47635</v>
      </c>
      <c r="W361" s="5">
        <f t="shared" ca="1" si="168"/>
        <v>10705</v>
      </c>
      <c r="X361" s="54">
        <f ca="1">VLOOKUP($A361,[1]!Table,MATCH(X$4,[1]!Curves,0))</f>
        <v>6.4208451192552002E-2</v>
      </c>
      <c r="Y361" s="46">
        <f t="shared" ca="1" si="169"/>
        <v>0.15687763092838408</v>
      </c>
      <c r="Z361" s="5">
        <f t="shared" si="170"/>
        <v>0</v>
      </c>
      <c r="AA361" s="5">
        <f t="shared" si="171"/>
        <v>0</v>
      </c>
      <c r="AC361" s="39">
        <f t="shared" ca="1" si="172"/>
        <v>0</v>
      </c>
      <c r="AD361" s="39">
        <f t="shared" ca="1" si="173"/>
        <v>0</v>
      </c>
      <c r="AE361" s="39">
        <f t="shared" ca="1" si="174"/>
        <v>0</v>
      </c>
      <c r="AF361" s="39">
        <f t="shared" ca="1" si="175"/>
        <v>0</v>
      </c>
      <c r="AG361" s="39">
        <f t="shared" ca="1" si="176"/>
        <v>0</v>
      </c>
      <c r="AH361" s="39">
        <f t="shared" ca="1" si="177"/>
        <v>0</v>
      </c>
      <c r="AI361" s="39">
        <f t="shared" ca="1" si="178"/>
        <v>0</v>
      </c>
      <c r="AJ361" s="39">
        <f t="shared" ca="1" si="179"/>
        <v>0</v>
      </c>
      <c r="AK361" s="39">
        <f t="shared" ca="1" si="180"/>
        <v>0</v>
      </c>
      <c r="AL361" s="43"/>
      <c r="AM361" s="39">
        <f t="shared" ca="1" si="185"/>
        <v>0</v>
      </c>
      <c r="AN361" s="39">
        <f t="shared" ca="1" si="186"/>
        <v>0</v>
      </c>
      <c r="AO361" s="39">
        <f t="shared" ca="1" si="187"/>
        <v>0</v>
      </c>
      <c r="AP361" s="40">
        <f t="shared" ca="1" si="181"/>
        <v>0</v>
      </c>
      <c r="AR361" s="39">
        <f t="shared" ca="1" si="188"/>
        <v>0</v>
      </c>
      <c r="AS361" s="39">
        <f t="shared" ca="1" si="189"/>
        <v>0</v>
      </c>
      <c r="AT361" s="39">
        <f t="shared" ca="1" si="190"/>
        <v>0</v>
      </c>
      <c r="AU361" s="40">
        <f t="shared" ca="1" si="182"/>
        <v>0</v>
      </c>
      <c r="AV361" s="40"/>
      <c r="AW361" s="51">
        <f t="shared" ca="1" si="183"/>
        <v>0</v>
      </c>
      <c r="AY361" s="67"/>
    </row>
    <row r="362" spans="1:51" ht="12" customHeight="1">
      <c r="A362" s="88">
        <f t="shared" si="184"/>
        <v>47665</v>
      </c>
      <c r="B362" s="139">
        <f>Inputs!C357</f>
        <v>0</v>
      </c>
      <c r="C362" s="66"/>
      <c r="D362" s="82">
        <f t="shared" si="162"/>
        <v>0</v>
      </c>
      <c r="E362" s="35">
        <f t="shared" si="163"/>
        <v>0</v>
      </c>
      <c r="F362" s="35">
        <f t="shared" ca="1" si="164"/>
        <v>0</v>
      </c>
      <c r="G362" s="83">
        <f ca="1">VLOOKUP($A362,[1]!Table,MATCH(G$4,[1]!Curves,0))</f>
        <v>0</v>
      </c>
      <c r="H362" s="142">
        <f ca="1">Inputs!G357</f>
        <v>0</v>
      </c>
      <c r="I362" s="140">
        <f>Inputs!D357</f>
        <v>0</v>
      </c>
      <c r="J362" s="83">
        <f ca="1">VLOOKUP($A362,[1]!Table,MATCH(J$4,[1]!Curves,0))</f>
        <v>0</v>
      </c>
      <c r="K362" s="142">
        <f ca="1">Inputs!H357</f>
        <v>0</v>
      </c>
      <c r="L362" s="141">
        <f>Inputs!E357</f>
        <v>0</v>
      </c>
      <c r="M362" s="83">
        <f ca="1">VLOOKUP($A362,[1]!Table,MATCH(M$4,[1]!Curves,0))</f>
        <v>0</v>
      </c>
      <c r="N362" s="142">
        <f ca="1">Inputs!I357</f>
        <v>0</v>
      </c>
      <c r="O362" s="141">
        <f>Inputs!F357</f>
        <v>0</v>
      </c>
      <c r="P362" s="7"/>
      <c r="Q362" s="69">
        <f t="shared" ca="1" si="191"/>
        <v>0</v>
      </c>
      <c r="R362" s="69">
        <f t="shared" ca="1" si="192"/>
        <v>0</v>
      </c>
      <c r="S362" s="69">
        <f t="shared" si="165"/>
        <v>0</v>
      </c>
      <c r="T362" s="7"/>
      <c r="U362" s="5">
        <f t="shared" si="166"/>
        <v>31</v>
      </c>
      <c r="V362" s="44">
        <f t="shared" si="167"/>
        <v>47665</v>
      </c>
      <c r="W362" s="5">
        <f t="shared" ca="1" si="168"/>
        <v>10735</v>
      </c>
      <c r="X362" s="54">
        <f ca="1">VLOOKUP($A362,[1]!Table,MATCH(X$4,[1]!Curves,0))</f>
        <v>6.4207237835104E-2</v>
      </c>
      <c r="Y362" s="46">
        <f t="shared" ca="1" si="169"/>
        <v>0.15607079593121226</v>
      </c>
      <c r="Z362" s="5">
        <f t="shared" si="170"/>
        <v>0</v>
      </c>
      <c r="AA362" s="5">
        <f t="shared" si="171"/>
        <v>0</v>
      </c>
      <c r="AC362" s="39">
        <f t="shared" ca="1" si="172"/>
        <v>0</v>
      </c>
      <c r="AD362" s="39">
        <f t="shared" ca="1" si="173"/>
        <v>0</v>
      </c>
      <c r="AE362" s="39">
        <f t="shared" ca="1" si="174"/>
        <v>0</v>
      </c>
      <c r="AF362" s="39">
        <f t="shared" ca="1" si="175"/>
        <v>0</v>
      </c>
      <c r="AG362" s="39">
        <f t="shared" ca="1" si="176"/>
        <v>0</v>
      </c>
      <c r="AH362" s="39">
        <f t="shared" ca="1" si="177"/>
        <v>0</v>
      </c>
      <c r="AI362" s="39">
        <f t="shared" ca="1" si="178"/>
        <v>0</v>
      </c>
      <c r="AJ362" s="39">
        <f t="shared" ca="1" si="179"/>
        <v>0</v>
      </c>
      <c r="AK362" s="39">
        <f t="shared" ca="1" si="180"/>
        <v>0</v>
      </c>
      <c r="AL362" s="43"/>
      <c r="AM362" s="39">
        <f t="shared" ca="1" si="185"/>
        <v>0</v>
      </c>
      <c r="AN362" s="39">
        <f t="shared" ca="1" si="186"/>
        <v>0</v>
      </c>
      <c r="AO362" s="39">
        <f t="shared" ca="1" si="187"/>
        <v>0</v>
      </c>
      <c r="AP362" s="40">
        <f t="shared" ca="1" si="181"/>
        <v>0</v>
      </c>
      <c r="AR362" s="39">
        <f t="shared" ca="1" si="188"/>
        <v>0</v>
      </c>
      <c r="AS362" s="39">
        <f t="shared" ca="1" si="189"/>
        <v>0</v>
      </c>
      <c r="AT362" s="39">
        <f t="shared" ca="1" si="190"/>
        <v>0</v>
      </c>
      <c r="AU362" s="40">
        <f t="shared" ca="1" si="182"/>
        <v>0</v>
      </c>
      <c r="AV362" s="40"/>
      <c r="AW362" s="51">
        <f t="shared" ca="1" si="183"/>
        <v>0</v>
      </c>
      <c r="AY362" s="67"/>
    </row>
    <row r="363" spans="1:51" ht="12" customHeight="1">
      <c r="A363" s="88">
        <f t="shared" si="184"/>
        <v>47696</v>
      </c>
      <c r="B363" s="139">
        <f>Inputs!C358</f>
        <v>0</v>
      </c>
      <c r="C363" s="66"/>
      <c r="D363" s="82">
        <f t="shared" si="162"/>
        <v>0</v>
      </c>
      <c r="E363" s="35">
        <f t="shared" si="163"/>
        <v>0</v>
      </c>
      <c r="F363" s="35">
        <f t="shared" ca="1" si="164"/>
        <v>0</v>
      </c>
      <c r="G363" s="83">
        <f ca="1">VLOOKUP($A363,[1]!Table,MATCH(G$4,[1]!Curves,0))</f>
        <v>0</v>
      </c>
      <c r="H363" s="142">
        <f ca="1">Inputs!G358</f>
        <v>0</v>
      </c>
      <c r="I363" s="140">
        <f>Inputs!D358</f>
        <v>0</v>
      </c>
      <c r="J363" s="83">
        <f ca="1">VLOOKUP($A363,[1]!Table,MATCH(J$4,[1]!Curves,0))</f>
        <v>0</v>
      </c>
      <c r="K363" s="142">
        <f ca="1">Inputs!H358</f>
        <v>0</v>
      </c>
      <c r="L363" s="141">
        <f>Inputs!E358</f>
        <v>0</v>
      </c>
      <c r="M363" s="83">
        <f ca="1">VLOOKUP($A363,[1]!Table,MATCH(M$4,[1]!Curves,0))</f>
        <v>0</v>
      </c>
      <c r="N363" s="142">
        <f ca="1">Inputs!I358</f>
        <v>0</v>
      </c>
      <c r="O363" s="141">
        <f>Inputs!F358</f>
        <v>0</v>
      </c>
      <c r="P363" s="7"/>
      <c r="Q363" s="69">
        <f t="shared" ca="1" si="191"/>
        <v>0</v>
      </c>
      <c r="R363" s="69">
        <f t="shared" ca="1" si="192"/>
        <v>0</v>
      </c>
      <c r="S363" s="69">
        <f t="shared" si="165"/>
        <v>0</v>
      </c>
      <c r="T363" s="7"/>
      <c r="U363" s="5">
        <f t="shared" si="166"/>
        <v>31</v>
      </c>
      <c r="V363" s="44">
        <f t="shared" si="167"/>
        <v>47696</v>
      </c>
      <c r="W363" s="5">
        <f t="shared" ca="1" si="168"/>
        <v>10766</v>
      </c>
      <c r="X363" s="54">
        <f ca="1">VLOOKUP($A363,[1]!Table,MATCH(X$4,[1]!Curves,0))</f>
        <v>6.4205984032407001E-2</v>
      </c>
      <c r="Y363" s="46">
        <f t="shared" ca="1" si="169"/>
        <v>0.15524145709126183</v>
      </c>
      <c r="Z363" s="5">
        <f t="shared" si="170"/>
        <v>0</v>
      </c>
      <c r="AA363" s="5">
        <f t="shared" si="171"/>
        <v>0</v>
      </c>
      <c r="AC363" s="39">
        <f t="shared" ca="1" si="172"/>
        <v>0</v>
      </c>
      <c r="AD363" s="39">
        <f t="shared" ca="1" si="173"/>
        <v>0</v>
      </c>
      <c r="AE363" s="39">
        <f t="shared" ca="1" si="174"/>
        <v>0</v>
      </c>
      <c r="AF363" s="39">
        <f t="shared" ca="1" si="175"/>
        <v>0</v>
      </c>
      <c r="AG363" s="39">
        <f t="shared" ca="1" si="176"/>
        <v>0</v>
      </c>
      <c r="AH363" s="39">
        <f t="shared" ca="1" si="177"/>
        <v>0</v>
      </c>
      <c r="AI363" s="39">
        <f t="shared" ca="1" si="178"/>
        <v>0</v>
      </c>
      <c r="AJ363" s="39">
        <f t="shared" ca="1" si="179"/>
        <v>0</v>
      </c>
      <c r="AK363" s="39">
        <f t="shared" ca="1" si="180"/>
        <v>0</v>
      </c>
      <c r="AL363" s="43"/>
      <c r="AM363" s="39">
        <f t="shared" ca="1" si="185"/>
        <v>0</v>
      </c>
      <c r="AN363" s="39">
        <f t="shared" ca="1" si="186"/>
        <v>0</v>
      </c>
      <c r="AO363" s="39">
        <f t="shared" ca="1" si="187"/>
        <v>0</v>
      </c>
      <c r="AP363" s="40">
        <f t="shared" ca="1" si="181"/>
        <v>0</v>
      </c>
      <c r="AR363" s="39">
        <f t="shared" ca="1" si="188"/>
        <v>0</v>
      </c>
      <c r="AS363" s="39">
        <f t="shared" ca="1" si="189"/>
        <v>0</v>
      </c>
      <c r="AT363" s="39">
        <f t="shared" ca="1" si="190"/>
        <v>0</v>
      </c>
      <c r="AU363" s="40">
        <f t="shared" ca="1" si="182"/>
        <v>0</v>
      </c>
      <c r="AV363" s="40"/>
      <c r="AW363" s="51">
        <f t="shared" ca="1" si="183"/>
        <v>0</v>
      </c>
      <c r="AY363" s="67"/>
    </row>
    <row r="364" spans="1:51" ht="12" customHeight="1">
      <c r="A364" s="88">
        <f t="shared" si="184"/>
        <v>47727</v>
      </c>
      <c r="B364" s="139">
        <f>Inputs!C359</f>
        <v>0</v>
      </c>
      <c r="C364" s="66"/>
      <c r="D364" s="82">
        <f t="shared" si="162"/>
        <v>0</v>
      </c>
      <c r="E364" s="35">
        <f t="shared" si="163"/>
        <v>0</v>
      </c>
      <c r="F364" s="35">
        <f t="shared" ca="1" si="164"/>
        <v>0</v>
      </c>
      <c r="G364" s="83">
        <f ca="1">VLOOKUP($A364,[1]!Table,MATCH(G$4,[1]!Curves,0))</f>
        <v>0</v>
      </c>
      <c r="H364" s="142">
        <f ca="1">Inputs!G359</f>
        <v>0</v>
      </c>
      <c r="I364" s="140">
        <f>Inputs!D359</f>
        <v>0</v>
      </c>
      <c r="J364" s="83">
        <f ca="1">VLOOKUP($A364,[1]!Table,MATCH(J$4,[1]!Curves,0))</f>
        <v>0</v>
      </c>
      <c r="K364" s="142">
        <f ca="1">Inputs!H359</f>
        <v>0</v>
      </c>
      <c r="L364" s="141">
        <f>Inputs!E359</f>
        <v>0</v>
      </c>
      <c r="M364" s="83">
        <f ca="1">VLOOKUP($A364,[1]!Table,MATCH(M$4,[1]!Curves,0))</f>
        <v>0</v>
      </c>
      <c r="N364" s="142">
        <f ca="1">Inputs!I359</f>
        <v>0</v>
      </c>
      <c r="O364" s="141">
        <f>Inputs!F359</f>
        <v>0</v>
      </c>
      <c r="P364" s="7"/>
      <c r="Q364" s="69">
        <f t="shared" ca="1" si="191"/>
        <v>0</v>
      </c>
      <c r="R364" s="69">
        <f t="shared" ca="1" si="192"/>
        <v>0</v>
      </c>
      <c r="S364" s="69">
        <f t="shared" si="165"/>
        <v>0</v>
      </c>
      <c r="T364" s="7"/>
      <c r="U364" s="5">
        <f t="shared" si="166"/>
        <v>30</v>
      </c>
      <c r="V364" s="44">
        <f t="shared" si="167"/>
        <v>47727</v>
      </c>
      <c r="W364" s="5">
        <f t="shared" ca="1" si="168"/>
        <v>10797</v>
      </c>
      <c r="X364" s="54">
        <f ca="1">VLOOKUP($A364,[1]!Table,MATCH(X$4,[1]!Curves,0))</f>
        <v>6.4205984032407001E-2</v>
      </c>
      <c r="Y364" s="46">
        <f t="shared" ca="1" si="169"/>
        <v>0.15441101204270116</v>
      </c>
      <c r="Z364" s="5">
        <f t="shared" si="170"/>
        <v>0</v>
      </c>
      <c r="AA364" s="5">
        <f t="shared" si="171"/>
        <v>0</v>
      </c>
      <c r="AC364" s="39">
        <f t="shared" ca="1" si="172"/>
        <v>0</v>
      </c>
      <c r="AD364" s="39">
        <f t="shared" ca="1" si="173"/>
        <v>0</v>
      </c>
      <c r="AE364" s="39">
        <f t="shared" ca="1" si="174"/>
        <v>0</v>
      </c>
      <c r="AF364" s="39">
        <f t="shared" ca="1" si="175"/>
        <v>0</v>
      </c>
      <c r="AG364" s="39">
        <f t="shared" ca="1" si="176"/>
        <v>0</v>
      </c>
      <c r="AH364" s="39">
        <f t="shared" ca="1" si="177"/>
        <v>0</v>
      </c>
      <c r="AI364" s="39">
        <f t="shared" ca="1" si="178"/>
        <v>0</v>
      </c>
      <c r="AJ364" s="39">
        <f t="shared" ca="1" si="179"/>
        <v>0</v>
      </c>
      <c r="AK364" s="39">
        <f t="shared" ca="1" si="180"/>
        <v>0</v>
      </c>
      <c r="AL364" s="43"/>
      <c r="AM364" s="39">
        <f t="shared" ca="1" si="185"/>
        <v>0</v>
      </c>
      <c r="AN364" s="39">
        <f t="shared" ca="1" si="186"/>
        <v>0</v>
      </c>
      <c r="AO364" s="39">
        <f t="shared" ca="1" si="187"/>
        <v>0</v>
      </c>
      <c r="AP364" s="40">
        <f t="shared" ca="1" si="181"/>
        <v>0</v>
      </c>
      <c r="AR364" s="39">
        <f t="shared" ca="1" si="188"/>
        <v>0</v>
      </c>
      <c r="AS364" s="39">
        <f t="shared" ca="1" si="189"/>
        <v>0</v>
      </c>
      <c r="AT364" s="39">
        <f t="shared" ca="1" si="190"/>
        <v>0</v>
      </c>
      <c r="AU364" s="40">
        <f t="shared" ca="1" si="182"/>
        <v>0</v>
      </c>
      <c r="AV364" s="40"/>
      <c r="AW364" s="51">
        <f t="shared" ca="1" si="183"/>
        <v>0</v>
      </c>
      <c r="AY364" s="67"/>
    </row>
    <row r="365" spans="1:51" ht="12" customHeight="1">
      <c r="A365" s="88">
        <f t="shared" si="184"/>
        <v>47757</v>
      </c>
      <c r="B365" s="139">
        <f>Inputs!C360</f>
        <v>0</v>
      </c>
      <c r="C365" s="66"/>
      <c r="D365" s="82">
        <f t="shared" si="162"/>
        <v>0</v>
      </c>
      <c r="E365" s="35">
        <f t="shared" si="163"/>
        <v>0</v>
      </c>
      <c r="F365" s="35">
        <f t="shared" ca="1" si="164"/>
        <v>0</v>
      </c>
      <c r="G365" s="83">
        <f ca="1">VLOOKUP($A365,[1]!Table,MATCH(G$4,[1]!Curves,0))</f>
        <v>0</v>
      </c>
      <c r="H365" s="142">
        <f ca="1">Inputs!G360</f>
        <v>0</v>
      </c>
      <c r="I365" s="140">
        <f>Inputs!D360</f>
        <v>0</v>
      </c>
      <c r="J365" s="83">
        <f ca="1">VLOOKUP($A365,[1]!Table,MATCH(J$4,[1]!Curves,0))</f>
        <v>0</v>
      </c>
      <c r="K365" s="142">
        <f ca="1">Inputs!H360</f>
        <v>0</v>
      </c>
      <c r="L365" s="141">
        <f>Inputs!E360</f>
        <v>0</v>
      </c>
      <c r="M365" s="83">
        <f ca="1">VLOOKUP($A365,[1]!Table,MATCH(M$4,[1]!Curves,0))</f>
        <v>0</v>
      </c>
      <c r="N365" s="142">
        <f ca="1">Inputs!I360</f>
        <v>0</v>
      </c>
      <c r="O365" s="141">
        <f>Inputs!F360</f>
        <v>0</v>
      </c>
      <c r="P365" s="7"/>
      <c r="Q365" s="69">
        <f t="shared" ca="1" si="191"/>
        <v>0</v>
      </c>
      <c r="R365" s="69">
        <f t="shared" ca="1" si="192"/>
        <v>0</v>
      </c>
      <c r="S365" s="69">
        <f t="shared" si="165"/>
        <v>0</v>
      </c>
      <c r="T365" s="7"/>
      <c r="U365" s="5">
        <f t="shared" si="166"/>
        <v>31</v>
      </c>
      <c r="V365" s="44">
        <f t="shared" si="167"/>
        <v>47757</v>
      </c>
      <c r="W365" s="5">
        <f t="shared" ca="1" si="168"/>
        <v>10827</v>
      </c>
      <c r="X365" s="54">
        <f ca="1">VLOOKUP($A365,[1]!Table,MATCH(X$4,[1]!Curves,0))</f>
        <v>6.4205984032407001E-2</v>
      </c>
      <c r="Y365" s="46">
        <f t="shared" ca="1" si="169"/>
        <v>0.15361158550945128</v>
      </c>
      <c r="Z365" s="5">
        <f t="shared" si="170"/>
        <v>0</v>
      </c>
      <c r="AA365" s="5">
        <f t="shared" si="171"/>
        <v>0</v>
      </c>
      <c r="AC365" s="39">
        <f t="shared" ca="1" si="172"/>
        <v>0</v>
      </c>
      <c r="AD365" s="39">
        <f t="shared" ca="1" si="173"/>
        <v>0</v>
      </c>
      <c r="AE365" s="39">
        <f t="shared" ca="1" si="174"/>
        <v>0</v>
      </c>
      <c r="AF365" s="39">
        <f t="shared" ca="1" si="175"/>
        <v>0</v>
      </c>
      <c r="AG365" s="39">
        <f t="shared" ca="1" si="176"/>
        <v>0</v>
      </c>
      <c r="AH365" s="39">
        <f t="shared" ca="1" si="177"/>
        <v>0</v>
      </c>
      <c r="AI365" s="39">
        <f t="shared" ca="1" si="178"/>
        <v>0</v>
      </c>
      <c r="AJ365" s="39">
        <f t="shared" ca="1" si="179"/>
        <v>0</v>
      </c>
      <c r="AK365" s="39">
        <f t="shared" ca="1" si="180"/>
        <v>0</v>
      </c>
      <c r="AL365" s="43"/>
      <c r="AM365" s="39">
        <f t="shared" ca="1" si="185"/>
        <v>0</v>
      </c>
      <c r="AN365" s="39">
        <f t="shared" ca="1" si="186"/>
        <v>0</v>
      </c>
      <c r="AO365" s="39">
        <f t="shared" ca="1" si="187"/>
        <v>0</v>
      </c>
      <c r="AP365" s="40">
        <f t="shared" ca="1" si="181"/>
        <v>0</v>
      </c>
      <c r="AR365" s="39">
        <f t="shared" ca="1" si="188"/>
        <v>0</v>
      </c>
      <c r="AS365" s="39">
        <f t="shared" ca="1" si="189"/>
        <v>0</v>
      </c>
      <c r="AT365" s="39">
        <f t="shared" ca="1" si="190"/>
        <v>0</v>
      </c>
      <c r="AU365" s="40">
        <f t="shared" ca="1" si="182"/>
        <v>0</v>
      </c>
      <c r="AV365" s="40"/>
      <c r="AW365" s="51">
        <f t="shared" ca="1" si="183"/>
        <v>0</v>
      </c>
      <c r="AY365" s="67"/>
    </row>
    <row r="366" spans="1:51" ht="12" customHeight="1">
      <c r="A366" s="88">
        <f t="shared" si="184"/>
        <v>47788</v>
      </c>
      <c r="B366" s="139">
        <f>Inputs!C361</f>
        <v>0</v>
      </c>
      <c r="C366" s="66"/>
      <c r="D366" s="82">
        <f t="shared" si="162"/>
        <v>0</v>
      </c>
      <c r="E366" s="35">
        <f t="shared" si="163"/>
        <v>0</v>
      </c>
      <c r="F366" s="35">
        <f t="shared" ca="1" si="164"/>
        <v>0</v>
      </c>
      <c r="G366" s="83">
        <f ca="1">VLOOKUP($A366,[1]!Table,MATCH(G$4,[1]!Curves,0))</f>
        <v>0</v>
      </c>
      <c r="H366" s="142">
        <f ca="1">Inputs!G361</f>
        <v>0</v>
      </c>
      <c r="I366" s="140">
        <f>Inputs!D361</f>
        <v>0</v>
      </c>
      <c r="J366" s="83">
        <f ca="1">VLOOKUP($A366,[1]!Table,MATCH(J$4,[1]!Curves,0))</f>
        <v>0</v>
      </c>
      <c r="K366" s="142">
        <f ca="1">Inputs!H361</f>
        <v>0</v>
      </c>
      <c r="L366" s="141">
        <f>Inputs!E361</f>
        <v>0</v>
      </c>
      <c r="M366" s="83">
        <f ca="1">VLOOKUP($A366,[1]!Table,MATCH(M$4,[1]!Curves,0))</f>
        <v>0</v>
      </c>
      <c r="N366" s="142">
        <f ca="1">Inputs!I361</f>
        <v>0</v>
      </c>
      <c r="O366" s="141">
        <f>Inputs!F361</f>
        <v>0</v>
      </c>
      <c r="P366" s="7"/>
      <c r="Q366" s="69">
        <f t="shared" ca="1" si="191"/>
        <v>0</v>
      </c>
      <c r="R366" s="69">
        <f t="shared" ca="1" si="192"/>
        <v>0</v>
      </c>
      <c r="S366" s="69">
        <f t="shared" si="165"/>
        <v>0</v>
      </c>
      <c r="T366" s="7"/>
      <c r="U366" s="5">
        <f t="shared" si="166"/>
        <v>30</v>
      </c>
      <c r="V366" s="44">
        <f t="shared" si="167"/>
        <v>47788</v>
      </c>
      <c r="W366" s="5">
        <f t="shared" ca="1" si="168"/>
        <v>10858</v>
      </c>
      <c r="X366" s="54">
        <f ca="1">VLOOKUP($A366,[1]!Table,MATCH(X$4,[1]!Curves,0))</f>
        <v>6.4205984032407001E-2</v>
      </c>
      <c r="Y366" s="46">
        <f t="shared" ca="1" si="169"/>
        <v>0.15278985925811309</v>
      </c>
      <c r="Z366" s="5">
        <f t="shared" si="170"/>
        <v>0</v>
      </c>
      <c r="AA366" s="5">
        <f t="shared" si="171"/>
        <v>0</v>
      </c>
      <c r="AC366" s="39">
        <f t="shared" ca="1" si="172"/>
        <v>0</v>
      </c>
      <c r="AD366" s="39">
        <f t="shared" ca="1" si="173"/>
        <v>0</v>
      </c>
      <c r="AE366" s="39">
        <f t="shared" ca="1" si="174"/>
        <v>0</v>
      </c>
      <c r="AF366" s="39">
        <f t="shared" ca="1" si="175"/>
        <v>0</v>
      </c>
      <c r="AG366" s="39">
        <f t="shared" ca="1" si="176"/>
        <v>0</v>
      </c>
      <c r="AH366" s="39">
        <f t="shared" ca="1" si="177"/>
        <v>0</v>
      </c>
      <c r="AI366" s="39">
        <f t="shared" ca="1" si="178"/>
        <v>0</v>
      </c>
      <c r="AJ366" s="39">
        <f t="shared" ca="1" si="179"/>
        <v>0</v>
      </c>
      <c r="AK366" s="39">
        <f t="shared" ca="1" si="180"/>
        <v>0</v>
      </c>
      <c r="AL366" s="43"/>
      <c r="AM366" s="39">
        <f t="shared" ca="1" si="185"/>
        <v>0</v>
      </c>
      <c r="AN366" s="39">
        <f t="shared" ca="1" si="186"/>
        <v>0</v>
      </c>
      <c r="AO366" s="39">
        <f t="shared" ca="1" si="187"/>
        <v>0</v>
      </c>
      <c r="AP366" s="40">
        <f t="shared" ca="1" si="181"/>
        <v>0</v>
      </c>
      <c r="AR366" s="39">
        <f t="shared" ca="1" si="188"/>
        <v>0</v>
      </c>
      <c r="AS366" s="39">
        <f t="shared" ca="1" si="189"/>
        <v>0</v>
      </c>
      <c r="AT366" s="39">
        <f t="shared" ca="1" si="190"/>
        <v>0</v>
      </c>
      <c r="AU366" s="40">
        <f t="shared" ca="1" si="182"/>
        <v>0</v>
      </c>
      <c r="AV366" s="40"/>
      <c r="AW366" s="51">
        <f t="shared" ca="1" si="183"/>
        <v>0</v>
      </c>
      <c r="AY366" s="67"/>
    </row>
    <row r="367" spans="1:51" ht="12" customHeight="1">
      <c r="A367" s="88">
        <f t="shared" si="184"/>
        <v>47818</v>
      </c>
      <c r="B367" s="139">
        <f>Inputs!C362</f>
        <v>0</v>
      </c>
      <c r="C367" s="66"/>
      <c r="D367" s="82">
        <f t="shared" si="162"/>
        <v>0</v>
      </c>
      <c r="E367" s="35">
        <f t="shared" si="163"/>
        <v>0</v>
      </c>
      <c r="F367" s="35">
        <f t="shared" ca="1" si="164"/>
        <v>0</v>
      </c>
      <c r="G367" s="83">
        <f ca="1">VLOOKUP($A367,[1]!Table,MATCH(G$4,[1]!Curves,0))</f>
        <v>0</v>
      </c>
      <c r="H367" s="142">
        <f ca="1">Inputs!G362</f>
        <v>0</v>
      </c>
      <c r="I367" s="140">
        <f>Inputs!D362</f>
        <v>0</v>
      </c>
      <c r="J367" s="83">
        <f ca="1">VLOOKUP($A367,[1]!Table,MATCH(J$4,[1]!Curves,0))</f>
        <v>0</v>
      </c>
      <c r="K367" s="142">
        <f ca="1">Inputs!H362</f>
        <v>0</v>
      </c>
      <c r="L367" s="141">
        <f>Inputs!E362</f>
        <v>0</v>
      </c>
      <c r="M367" s="83">
        <f ca="1">VLOOKUP($A367,[1]!Table,MATCH(M$4,[1]!Curves,0))</f>
        <v>0</v>
      </c>
      <c r="N367" s="142">
        <f ca="1">Inputs!I362</f>
        <v>0</v>
      </c>
      <c r="O367" s="141">
        <f>Inputs!F362</f>
        <v>0</v>
      </c>
      <c r="P367" s="7"/>
      <c r="Q367" s="69">
        <f t="shared" ca="1" si="191"/>
        <v>0</v>
      </c>
      <c r="R367" s="69">
        <f t="shared" ca="1" si="192"/>
        <v>0</v>
      </c>
      <c r="S367" s="69">
        <f t="shared" si="165"/>
        <v>0</v>
      </c>
      <c r="T367" s="7"/>
      <c r="U367" s="5">
        <f t="shared" si="166"/>
        <v>31</v>
      </c>
      <c r="V367" s="44">
        <f t="shared" si="167"/>
        <v>47818</v>
      </c>
      <c r="W367" s="5">
        <f t="shared" ca="1" si="168"/>
        <v>10888</v>
      </c>
      <c r="X367" s="54">
        <f ca="1">VLOOKUP($A367,[1]!Table,MATCH(X$4,[1]!Curves,0))</f>
        <v>6.4205984032407001E-2</v>
      </c>
      <c r="Y367" s="46">
        <f t="shared" ca="1" si="169"/>
        <v>0.15199882586038713</v>
      </c>
      <c r="Z367" s="5">
        <f t="shared" si="170"/>
        <v>0</v>
      </c>
      <c r="AA367" s="5">
        <f t="shared" si="171"/>
        <v>0</v>
      </c>
      <c r="AC367" s="39">
        <f t="shared" ca="1" si="172"/>
        <v>0</v>
      </c>
      <c r="AD367" s="39">
        <f t="shared" ca="1" si="173"/>
        <v>0</v>
      </c>
      <c r="AE367" s="39">
        <f t="shared" ca="1" si="174"/>
        <v>0</v>
      </c>
      <c r="AF367" s="39">
        <f t="shared" ca="1" si="175"/>
        <v>0</v>
      </c>
      <c r="AG367" s="39">
        <f t="shared" ca="1" si="176"/>
        <v>0</v>
      </c>
      <c r="AH367" s="39">
        <f t="shared" ca="1" si="177"/>
        <v>0</v>
      </c>
      <c r="AI367" s="39">
        <f t="shared" ca="1" si="178"/>
        <v>0</v>
      </c>
      <c r="AJ367" s="39">
        <f t="shared" ca="1" si="179"/>
        <v>0</v>
      </c>
      <c r="AK367" s="39">
        <f t="shared" ca="1" si="180"/>
        <v>0</v>
      </c>
      <c r="AL367" s="43"/>
      <c r="AM367" s="39">
        <f t="shared" ca="1" si="185"/>
        <v>0</v>
      </c>
      <c r="AN367" s="39">
        <f t="shared" ca="1" si="186"/>
        <v>0</v>
      </c>
      <c r="AO367" s="39">
        <f t="shared" ca="1" si="187"/>
        <v>0</v>
      </c>
      <c r="AP367" s="40">
        <f t="shared" ca="1" si="181"/>
        <v>0</v>
      </c>
      <c r="AR367" s="39">
        <f t="shared" ca="1" si="188"/>
        <v>0</v>
      </c>
      <c r="AS367" s="39">
        <f t="shared" ca="1" si="189"/>
        <v>0</v>
      </c>
      <c r="AT367" s="39">
        <f t="shared" ca="1" si="190"/>
        <v>0</v>
      </c>
      <c r="AU367" s="40">
        <f t="shared" ca="1" si="182"/>
        <v>0</v>
      </c>
      <c r="AV367" s="40"/>
      <c r="AW367" s="51">
        <f t="shared" ca="1" si="183"/>
        <v>0</v>
      </c>
      <c r="AY367" s="67"/>
    </row>
    <row r="368" spans="1:51" ht="12" customHeight="1">
      <c r="A368" s="88">
        <f t="shared" si="184"/>
        <v>47849</v>
      </c>
      <c r="B368" s="139">
        <f>Inputs!C363</f>
        <v>0</v>
      </c>
      <c r="C368" s="66"/>
      <c r="D368" s="82">
        <f t="shared" si="162"/>
        <v>0</v>
      </c>
      <c r="E368" s="35">
        <f t="shared" si="163"/>
        <v>0</v>
      </c>
      <c r="F368" s="35">
        <f t="shared" ca="1" si="164"/>
        <v>0</v>
      </c>
      <c r="G368" s="83">
        <f ca="1">VLOOKUP($A368,[1]!Table,MATCH(G$4,[1]!Curves,0))</f>
        <v>0</v>
      </c>
      <c r="H368" s="142">
        <f ca="1">Inputs!G363</f>
        <v>0</v>
      </c>
      <c r="I368" s="140">
        <f>Inputs!D363</f>
        <v>0</v>
      </c>
      <c r="J368" s="83">
        <f ca="1">VLOOKUP($A368,[1]!Table,MATCH(J$4,[1]!Curves,0))</f>
        <v>0</v>
      </c>
      <c r="K368" s="142">
        <f ca="1">Inputs!H363</f>
        <v>0</v>
      </c>
      <c r="L368" s="141">
        <f>Inputs!E363</f>
        <v>0</v>
      </c>
      <c r="M368" s="83">
        <f ca="1">VLOOKUP($A368,[1]!Table,MATCH(M$4,[1]!Curves,0))</f>
        <v>0</v>
      </c>
      <c r="N368" s="142">
        <f ca="1">Inputs!I363</f>
        <v>0</v>
      </c>
      <c r="O368" s="141">
        <f>Inputs!F363</f>
        <v>0</v>
      </c>
      <c r="P368" s="7"/>
      <c r="Q368" s="69">
        <f t="shared" ca="1" si="191"/>
        <v>0</v>
      </c>
      <c r="R368" s="69">
        <f t="shared" ca="1" si="192"/>
        <v>0</v>
      </c>
      <c r="S368" s="69">
        <f t="shared" si="165"/>
        <v>0</v>
      </c>
      <c r="T368" s="7"/>
      <c r="U368" s="5">
        <f t="shared" si="166"/>
        <v>31</v>
      </c>
      <c r="V368" s="44">
        <f t="shared" si="167"/>
        <v>47849</v>
      </c>
      <c r="W368" s="5">
        <f t="shared" ca="1" si="168"/>
        <v>10919</v>
      </c>
      <c r="X368" s="54">
        <f ca="1">VLOOKUP($A368,[1]!Table,MATCH(X$4,[1]!Curves,0))</f>
        <v>6.4205984032407001E-2</v>
      </c>
      <c r="Y368" s="46">
        <f t="shared" ca="1" si="169"/>
        <v>0.15118572686809542</v>
      </c>
      <c r="Z368" s="5">
        <f t="shared" si="170"/>
        <v>0</v>
      </c>
      <c r="AA368" s="5">
        <f t="shared" si="171"/>
        <v>0</v>
      </c>
      <c r="AC368" s="39">
        <f t="shared" ca="1" si="172"/>
        <v>0</v>
      </c>
      <c r="AD368" s="39">
        <f t="shared" ca="1" si="173"/>
        <v>0</v>
      </c>
      <c r="AE368" s="39">
        <f t="shared" ca="1" si="174"/>
        <v>0</v>
      </c>
      <c r="AF368" s="39">
        <f t="shared" ca="1" si="175"/>
        <v>0</v>
      </c>
      <c r="AG368" s="39">
        <f t="shared" ca="1" si="176"/>
        <v>0</v>
      </c>
      <c r="AH368" s="39">
        <f t="shared" ca="1" si="177"/>
        <v>0</v>
      </c>
      <c r="AI368" s="39">
        <f t="shared" ca="1" si="178"/>
        <v>0</v>
      </c>
      <c r="AJ368" s="39">
        <f t="shared" ca="1" si="179"/>
        <v>0</v>
      </c>
      <c r="AK368" s="39">
        <f t="shared" ca="1" si="180"/>
        <v>0</v>
      </c>
      <c r="AL368" s="43"/>
      <c r="AM368" s="39">
        <f t="shared" ca="1" si="185"/>
        <v>0</v>
      </c>
      <c r="AN368" s="39">
        <f t="shared" ca="1" si="186"/>
        <v>0</v>
      </c>
      <c r="AO368" s="39">
        <f t="shared" ca="1" si="187"/>
        <v>0</v>
      </c>
      <c r="AP368" s="40">
        <f t="shared" ca="1" si="181"/>
        <v>0</v>
      </c>
      <c r="AR368" s="39">
        <f t="shared" ca="1" si="188"/>
        <v>0</v>
      </c>
      <c r="AS368" s="39">
        <f t="shared" ca="1" si="189"/>
        <v>0</v>
      </c>
      <c r="AT368" s="39">
        <f t="shared" ca="1" si="190"/>
        <v>0</v>
      </c>
      <c r="AU368" s="40">
        <f t="shared" ca="1" si="182"/>
        <v>0</v>
      </c>
      <c r="AV368" s="40"/>
      <c r="AW368" s="51">
        <f t="shared" ca="1" si="183"/>
        <v>0</v>
      </c>
      <c r="AY368" s="67"/>
    </row>
    <row r="369" spans="1:51" ht="12" customHeight="1" thickBot="1">
      <c r="A369" s="88">
        <f t="shared" si="184"/>
        <v>47880</v>
      </c>
      <c r="B369" s="139">
        <f>Inputs!C364</f>
        <v>0</v>
      </c>
      <c r="C369" s="66"/>
      <c r="D369" s="82">
        <f t="shared" si="162"/>
        <v>0</v>
      </c>
      <c r="E369" s="35">
        <f t="shared" si="163"/>
        <v>0</v>
      </c>
      <c r="F369" s="35">
        <f t="shared" ca="1" si="164"/>
        <v>0</v>
      </c>
      <c r="G369" s="83">
        <f ca="1">VLOOKUP($A369,[1]!Table,MATCH(G$4,[1]!Curves,0))</f>
        <v>0</v>
      </c>
      <c r="H369" s="142">
        <f ca="1">Inputs!G364</f>
        <v>0</v>
      </c>
      <c r="I369" s="140">
        <f>Inputs!D364</f>
        <v>0</v>
      </c>
      <c r="J369" s="83">
        <f ca="1">VLOOKUP($A369,[1]!Table,MATCH(J$4,[1]!Curves,0))</f>
        <v>0</v>
      </c>
      <c r="K369" s="142">
        <f ca="1">Inputs!H364</f>
        <v>0</v>
      </c>
      <c r="L369" s="141">
        <f>Inputs!E364</f>
        <v>0</v>
      </c>
      <c r="M369" s="83">
        <f ca="1">VLOOKUP($A369,[1]!Table,MATCH(M$4,[1]!Curves,0))</f>
        <v>0</v>
      </c>
      <c r="N369" s="142">
        <f ca="1">Inputs!I364</f>
        <v>0</v>
      </c>
      <c r="O369" s="141">
        <f>Inputs!F364</f>
        <v>0</v>
      </c>
      <c r="P369" s="7"/>
      <c r="Q369" s="69">
        <f t="shared" ca="1" si="191"/>
        <v>0</v>
      </c>
      <c r="R369" s="69">
        <f t="shared" ca="1" si="192"/>
        <v>0</v>
      </c>
      <c r="S369" s="69">
        <f t="shared" si="165"/>
        <v>0</v>
      </c>
      <c r="T369" s="7"/>
      <c r="U369" s="5">
        <f t="shared" si="166"/>
        <v>28</v>
      </c>
      <c r="V369" s="44">
        <f t="shared" si="167"/>
        <v>47880</v>
      </c>
      <c r="W369" s="5">
        <f t="shared" ca="1" si="168"/>
        <v>10950</v>
      </c>
      <c r="X369" s="54">
        <f ca="1">VLOOKUP($A369,[1]!Table,MATCH(X$4,[1]!Curves,0))</f>
        <v>6.4205984032407001E-2</v>
      </c>
      <c r="Y369" s="46">
        <f t="shared" ca="1" si="169"/>
        <v>0.15037697744868711</v>
      </c>
      <c r="Z369" s="5">
        <f t="shared" si="170"/>
        <v>0</v>
      </c>
      <c r="AA369" s="5">
        <f t="shared" si="171"/>
        <v>0</v>
      </c>
      <c r="AC369" s="39">
        <f t="shared" ca="1" si="172"/>
        <v>0</v>
      </c>
      <c r="AD369" s="39">
        <f t="shared" ca="1" si="173"/>
        <v>0</v>
      </c>
      <c r="AE369" s="39">
        <f t="shared" ca="1" si="174"/>
        <v>0</v>
      </c>
      <c r="AF369" s="39">
        <f t="shared" ca="1" si="175"/>
        <v>0</v>
      </c>
      <c r="AG369" s="39">
        <f t="shared" ca="1" si="176"/>
        <v>0</v>
      </c>
      <c r="AH369" s="39">
        <f t="shared" ca="1" si="177"/>
        <v>0</v>
      </c>
      <c r="AI369" s="39">
        <f t="shared" ca="1" si="178"/>
        <v>0</v>
      </c>
      <c r="AJ369" s="39">
        <f t="shared" ca="1" si="179"/>
        <v>0</v>
      </c>
      <c r="AK369" s="39">
        <f t="shared" ca="1" si="180"/>
        <v>0</v>
      </c>
      <c r="AL369" s="43"/>
      <c r="AM369" s="39">
        <f t="shared" ca="1" si="185"/>
        <v>0</v>
      </c>
      <c r="AN369" s="39">
        <f t="shared" ca="1" si="186"/>
        <v>0</v>
      </c>
      <c r="AO369" s="39">
        <f t="shared" ca="1" si="187"/>
        <v>0</v>
      </c>
      <c r="AP369" s="40">
        <f t="shared" ca="1" si="181"/>
        <v>0</v>
      </c>
      <c r="AR369" s="39">
        <f t="shared" ca="1" si="188"/>
        <v>0</v>
      </c>
      <c r="AS369" s="39">
        <f t="shared" ca="1" si="189"/>
        <v>0</v>
      </c>
      <c r="AT369" s="39">
        <f t="shared" ca="1" si="190"/>
        <v>0</v>
      </c>
      <c r="AU369" s="40">
        <f t="shared" ca="1" si="182"/>
        <v>0</v>
      </c>
      <c r="AV369" s="40"/>
      <c r="AW369" s="70">
        <f t="shared" ca="1" si="183"/>
        <v>0</v>
      </c>
      <c r="AY369" s="67"/>
    </row>
    <row r="370" spans="1:51">
      <c r="A370" s="88">
        <f t="shared" si="184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370"/>
  <sheetViews>
    <sheetView showGridLines="0" zoomScale="75" workbookViewId="0">
      <selection activeCell="C3" sqref="C3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Summary!C11</f>
        <v>36951</v>
      </c>
      <c r="B3" s="76">
        <f>Summary!D11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57</v>
      </c>
      <c r="J3" s="72" t="s">
        <v>51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none-D</v>
      </c>
      <c r="K4" s="18" t="str">
        <f>I3</f>
        <v>none</v>
      </c>
      <c r="L4" s="18" t="str">
        <f>I3</f>
        <v>none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none</v>
      </c>
      <c r="R4" s="18" t="str">
        <f>J4</f>
        <v>none-D</v>
      </c>
      <c r="S4" s="18" t="str">
        <f>K4</f>
        <v>none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none</v>
      </c>
      <c r="AG4" s="20" t="str">
        <f>AF4</f>
        <v>none</v>
      </c>
      <c r="AH4" s="20" t="str">
        <f>AG4</f>
        <v>none</v>
      </c>
      <c r="AI4" s="20" t="str">
        <f>AH4</f>
        <v>none</v>
      </c>
      <c r="AJ4" s="20" t="str">
        <f>AI4</f>
        <v>none</v>
      </c>
      <c r="AK4" s="20" t="str">
        <f>AJ4</f>
        <v>none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305544</v>
      </c>
      <c r="E8" s="35">
        <f>SUM(E10:E370)</f>
        <v>9304983</v>
      </c>
      <c r="F8" s="35">
        <f ca="1">SUM(F10:F370)</f>
        <v>8460063.5524335932</v>
      </c>
      <c r="G8" s="36">
        <f t="shared" ref="G8:O8" ca="1" si="1">AC8/$F$8</f>
        <v>0</v>
      </c>
      <c r="H8" s="36">
        <f t="shared" ca="1" si="1"/>
        <v>0</v>
      </c>
      <c r="I8" s="36">
        <f t="shared" ca="1" si="1"/>
        <v>0</v>
      </c>
      <c r="J8" s="36">
        <f t="shared" ca="1" si="1"/>
        <v>0</v>
      </c>
      <c r="K8" s="36">
        <f t="shared" ca="1" si="1"/>
        <v>0</v>
      </c>
      <c r="L8" s="36">
        <f t="shared" ca="1" si="1"/>
        <v>0</v>
      </c>
      <c r="M8" s="64">
        <f t="shared" ca="1" si="1"/>
        <v>1.6980924698593029E-2</v>
      </c>
      <c r="N8" s="36">
        <f t="shared" ca="1" si="1"/>
        <v>9.4809246985930323E-3</v>
      </c>
      <c r="O8" s="36">
        <f t="shared" ca="1" si="1"/>
        <v>0</v>
      </c>
      <c r="Q8" s="36">
        <f ca="1">(AC8+AF8+AI8)/F8</f>
        <v>1.6980924698593029E-2</v>
      </c>
      <c r="R8" s="36">
        <f ca="1">(AD8+AG8+AJ8)/F8</f>
        <v>9.4809246985930323E-3</v>
      </c>
      <c r="S8" s="36">
        <f ca="1"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0</v>
      </c>
      <c r="AD8" s="39">
        <f t="shared" ca="1" si="2"/>
        <v>0</v>
      </c>
      <c r="AE8" s="39">
        <f t="shared" ca="1" si="2"/>
        <v>0</v>
      </c>
      <c r="AF8" s="39">
        <f t="shared" ca="1" si="2"/>
        <v>0</v>
      </c>
      <c r="AG8" s="39">
        <f t="shared" ca="1" si="2"/>
        <v>0</v>
      </c>
      <c r="AH8" s="39">
        <f t="shared" ca="1" si="2"/>
        <v>0</v>
      </c>
      <c r="AI8" s="39">
        <f t="shared" ca="1" si="2"/>
        <v>143659.70212918628</v>
      </c>
      <c r="AJ8" s="39">
        <f t="shared" ca="1" si="2"/>
        <v>80209.225485934367</v>
      </c>
      <c r="AK8" s="39">
        <f t="shared" ca="1" si="2"/>
        <v>0</v>
      </c>
      <c r="AL8" s="39"/>
      <c r="AM8" s="39">
        <f ca="1">SUM(AM10:AM370)</f>
        <v>0</v>
      </c>
      <c r="AN8" s="39">
        <f ca="1">SUM(AN10:AN370)</f>
        <v>0</v>
      </c>
      <c r="AO8" s="39">
        <f ca="1">SUM(AO10:AO370)</f>
        <v>143659.70212918628</v>
      </c>
      <c r="AP8" s="39">
        <f ca="1">SUM(AP10:AP370)</f>
        <v>143659.70212918628</v>
      </c>
      <c r="AR8" s="39">
        <f ca="1">SUM(AR10:AR370)</f>
        <v>0</v>
      </c>
      <c r="AS8" s="39">
        <f ca="1">SUM(AS10:AS370)</f>
        <v>0</v>
      </c>
      <c r="AT8" s="39">
        <f ca="1">SUM(AT10:AT370)</f>
        <v>-63450.476643251939</v>
      </c>
      <c r="AU8" s="39">
        <f ca="1">SUM(AU10:AU370)</f>
        <v>-63450.476643251939</v>
      </c>
      <c r="AV8" s="39"/>
      <c r="AW8" s="51">
        <f ca="1">SUM(AW10:AW370)</f>
        <v>80209.225485934367</v>
      </c>
      <c r="AY8" s="51">
        <f ca="1"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Inputs!K5</f>
        <v>6879</v>
      </c>
      <c r="C10" s="77"/>
      <c r="D10" s="82">
        <f t="shared" ref="D10:D73" si="3">B10+C10</f>
        <v>6879</v>
      </c>
      <c r="E10" s="35">
        <f t="shared" ref="E10:E73" si="4">IF(Z10=0,0,IF(AND(Z10=1,$H$3=1),D10*U10,IF($H$3=2,D10,"N/A")))</f>
        <v>213249</v>
      </c>
      <c r="F10" s="35">
        <f t="shared" ref="F10:F73" ca="1" si="5">E10*Y10</f>
        <v>212559.35560045502</v>
      </c>
      <c r="G10" s="54">
        <v>0</v>
      </c>
      <c r="H10" s="142">
        <f>Inputs!O5</f>
        <v>0</v>
      </c>
      <c r="I10" s="141">
        <f>Inputs!L5</f>
        <v>0</v>
      </c>
      <c r="J10" s="54">
        <v>0</v>
      </c>
      <c r="K10" s="142">
        <f>Inputs!P5</f>
        <v>0</v>
      </c>
      <c r="L10" s="141">
        <f>Inputs!M5</f>
        <v>0</v>
      </c>
      <c r="M10" s="83">
        <f ca="1">VLOOKUP($A10,[1]!Table,MATCH(M$4,[1]!Curves,0))</f>
        <v>0.04</v>
      </c>
      <c r="N10" s="142">
        <f ca="1">Inputs!Q5</f>
        <v>3.2500000000000001E-2</v>
      </c>
      <c r="O10" s="141">
        <f>Inputs!N5</f>
        <v>0</v>
      </c>
      <c r="P10" s="7"/>
      <c r="Q10" s="69">
        <f t="shared" ref="Q10:Q73" ca="1" si="6">M10+J10+G10</f>
        <v>0.04</v>
      </c>
      <c r="R10" s="69">
        <f t="shared" ref="R10:R73" ca="1" si="7">N10+K10+H10</f>
        <v>3.2500000000000001E-2</v>
      </c>
      <c r="S10" s="69">
        <f t="shared" ref="S10:S73" si="8">O10+L10+I10</f>
        <v>0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0</v>
      </c>
      <c r="AD10" s="39">
        <f t="shared" ref="AD10:AD73" ca="1" si="16">$F10*H10</f>
        <v>0</v>
      </c>
      <c r="AE10" s="39">
        <f t="shared" ref="AE10:AE73" ca="1" si="17">$F10*I10</f>
        <v>0</v>
      </c>
      <c r="AF10" s="39">
        <f t="shared" ref="AF10:AF73" ca="1" si="18">$F10*J10</f>
        <v>0</v>
      </c>
      <c r="AG10" s="39">
        <f t="shared" ref="AG10:AG73" ca="1" si="19">$F10*K10</f>
        <v>0</v>
      </c>
      <c r="AH10" s="39">
        <f t="shared" ref="AH10:AH73" ca="1" si="20">$F10*L10</f>
        <v>0</v>
      </c>
      <c r="AI10" s="39">
        <f t="shared" ref="AI10:AI73" ca="1" si="21">$F10*M10</f>
        <v>8502.3742240182</v>
      </c>
      <c r="AJ10" s="39">
        <f t="shared" ref="AJ10:AJ73" ca="1" si="22">$F10*N10</f>
        <v>6908.1790570147887</v>
      </c>
      <c r="AK10" s="39">
        <f t="shared" ref="AK10:AK73" ca="1" si="23">F10*O10</f>
        <v>0</v>
      </c>
      <c r="AL10" s="43"/>
      <c r="AM10" s="39">
        <f ca="1">-CHOOSE($G$3,AC10-AE10,AE10-AC10)</f>
        <v>0</v>
      </c>
      <c r="AN10" s="39">
        <f ca="1">-CHOOSE($G$3,AF10-AH10,AH10-AF10)</f>
        <v>0</v>
      </c>
      <c r="AO10" s="39">
        <f ca="1">-CHOOSE($G$3,AI10-AL10,AK10-AI10)</f>
        <v>8502.3742240182</v>
      </c>
      <c r="AP10" s="40">
        <f t="shared" ref="AP10:AP73" ca="1" si="24">SUM(AM10:AO10)</f>
        <v>8502.3742240182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-1594.1951670034114</v>
      </c>
      <c r="AU10" s="40">
        <f t="shared" ref="AU10:AU73" ca="1" si="25">AR10+AS10+AT10</f>
        <v>-1594.1951670034114</v>
      </c>
      <c r="AV10" s="40"/>
      <c r="AW10" s="51">
        <f t="shared" ref="AW10:AW73" ca="1" si="26">AU10+AP10</f>
        <v>6908.1790570147887</v>
      </c>
      <c r="AY10" s="51">
        <f t="shared" ref="AY10:AY73" ca="1" si="27">AK10+AH10+AE10</f>
        <v>0</v>
      </c>
      <c r="AZ10" s="67"/>
      <c r="BC10" s="68"/>
    </row>
    <row r="11" spans="1:55">
      <c r="A11" s="88">
        <f t="shared" ref="A11:A74" si="28">EDATE(A10,1)</f>
        <v>36982</v>
      </c>
      <c r="B11" s="139">
        <f>Inputs!K6</f>
        <v>6879</v>
      </c>
      <c r="C11" s="66"/>
      <c r="D11" s="82">
        <f t="shared" si="3"/>
        <v>6879</v>
      </c>
      <c r="E11" s="35">
        <f t="shared" si="4"/>
        <v>206370</v>
      </c>
      <c r="F11" s="35">
        <f t="shared" ca="1" si="5"/>
        <v>204732.12406460874</v>
      </c>
      <c r="G11" s="54">
        <v>0</v>
      </c>
      <c r="H11" s="142">
        <f>Inputs!O6</f>
        <v>0</v>
      </c>
      <c r="I11" s="141">
        <f>Inputs!L6</f>
        <v>0</v>
      </c>
      <c r="J11" s="54">
        <v>0</v>
      </c>
      <c r="K11" s="142">
        <f>Inputs!P6</f>
        <v>0</v>
      </c>
      <c r="L11" s="141">
        <f>Inputs!M6</f>
        <v>0</v>
      </c>
      <c r="M11" s="83">
        <f ca="1">VLOOKUP($A11,[1]!Table,MATCH(M$4,[1]!Curves,0))</f>
        <v>1.4999999999999999E-2</v>
      </c>
      <c r="N11" s="142">
        <f ca="1">Inputs!Q6</f>
        <v>7.4999999999999997E-3</v>
      </c>
      <c r="O11" s="141">
        <f>Inputs!N6</f>
        <v>0</v>
      </c>
      <c r="P11" s="7"/>
      <c r="Q11" s="69">
        <f t="shared" ca="1" si="6"/>
        <v>1.4999999999999999E-2</v>
      </c>
      <c r="R11" s="69">
        <f t="shared" ca="1" si="7"/>
        <v>7.4999999999999997E-3</v>
      </c>
      <c r="S11" s="69">
        <f t="shared" si="8"/>
        <v>0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0</v>
      </c>
      <c r="AD11" s="39">
        <f t="shared" ca="1" si="16"/>
        <v>0</v>
      </c>
      <c r="AE11" s="39">
        <f t="shared" ca="1" si="17"/>
        <v>0</v>
      </c>
      <c r="AF11" s="39">
        <f t="shared" ca="1" si="18"/>
        <v>0</v>
      </c>
      <c r="AG11" s="39">
        <f t="shared" ca="1" si="19"/>
        <v>0</v>
      </c>
      <c r="AH11" s="39">
        <f t="shared" ca="1" si="20"/>
        <v>0</v>
      </c>
      <c r="AI11" s="39">
        <f t="shared" ca="1" si="21"/>
        <v>3070.981860969131</v>
      </c>
      <c r="AJ11" s="39">
        <f t="shared" ca="1" si="22"/>
        <v>1535.4909304845655</v>
      </c>
      <c r="AK11" s="39">
        <f t="shared" ca="1" si="23"/>
        <v>0</v>
      </c>
      <c r="AL11" s="43"/>
      <c r="AM11" s="39">
        <f t="shared" ref="AM11:AM74" ca="1" si="29">-CHOOSE($G$3,AC11-AE11,AE11-AC11)</f>
        <v>0</v>
      </c>
      <c r="AN11" s="39">
        <f t="shared" ref="AN11:AN74" ca="1" si="30">-CHOOSE($G$3,AF11-AH11,AH11-AF11)</f>
        <v>0</v>
      </c>
      <c r="AO11" s="39">
        <f t="shared" ref="AO11:AO74" ca="1" si="31">-CHOOSE($G$3,AI11-AL11,AK11-AI11)</f>
        <v>3070.981860969131</v>
      </c>
      <c r="AP11" s="40">
        <f t="shared" ca="1" si="24"/>
        <v>3070.981860969131</v>
      </c>
      <c r="AR11" s="39">
        <f t="shared" ref="AR11:AR74" ca="1" si="32">-CHOOSE($G$3,AD11-AC11,AC11-AD11)</f>
        <v>0</v>
      </c>
      <c r="AS11" s="39">
        <f t="shared" ref="AS11:AS74" ca="1" si="33">-CHOOSE($G$3,AG11-AF11,AF11-AG11)</f>
        <v>0</v>
      </c>
      <c r="AT11" s="39">
        <f t="shared" ref="AT11:AT74" ca="1" si="34">-CHOOSE($G$3,AJ11-AI11,AI11-AJ11:AJ12)</f>
        <v>-1535.4909304845655</v>
      </c>
      <c r="AU11" s="40">
        <f t="shared" ca="1" si="25"/>
        <v>-1535.4909304845655</v>
      </c>
      <c r="AV11" s="40"/>
      <c r="AW11" s="51">
        <f t="shared" ca="1" si="26"/>
        <v>1535.4909304845655</v>
      </c>
      <c r="AY11" s="51">
        <f t="shared" ca="1" si="27"/>
        <v>0</v>
      </c>
      <c r="AZ11" s="67"/>
    </row>
    <row r="12" spans="1:55">
      <c r="A12" s="88">
        <f t="shared" si="28"/>
        <v>37012</v>
      </c>
      <c r="B12" s="139">
        <f>Inputs!K7</f>
        <v>6879</v>
      </c>
      <c r="C12" s="66"/>
      <c r="D12" s="82">
        <f t="shared" si="3"/>
        <v>6879</v>
      </c>
      <c r="E12" s="35">
        <f t="shared" si="4"/>
        <v>213249</v>
      </c>
      <c r="F12" s="35">
        <f t="shared" ca="1" si="5"/>
        <v>210633.5431043162</v>
      </c>
      <c r="G12" s="54">
        <v>0</v>
      </c>
      <c r="H12" s="142">
        <f>Inputs!O7</f>
        <v>0</v>
      </c>
      <c r="I12" s="141">
        <f>Inputs!L7</f>
        <v>0</v>
      </c>
      <c r="J12" s="54">
        <v>0</v>
      </c>
      <c r="K12" s="142">
        <f>Inputs!P7</f>
        <v>0</v>
      </c>
      <c r="L12" s="141">
        <f>Inputs!M7</f>
        <v>0</v>
      </c>
      <c r="M12" s="83">
        <f ca="1">VLOOKUP($A12,[1]!Table,MATCH(M$4,[1]!Curves,0))</f>
        <v>1.4999999999999999E-2</v>
      </c>
      <c r="N12" s="142">
        <f ca="1">Inputs!Q7</f>
        <v>7.4999999999999997E-3</v>
      </c>
      <c r="O12" s="141">
        <f>Inputs!N7</f>
        <v>0</v>
      </c>
      <c r="P12" s="7"/>
      <c r="Q12" s="69">
        <f t="shared" ca="1" si="6"/>
        <v>1.4999999999999999E-2</v>
      </c>
      <c r="R12" s="69">
        <f t="shared" ca="1" si="7"/>
        <v>7.4999999999999997E-3</v>
      </c>
      <c r="S12" s="69">
        <f t="shared" si="8"/>
        <v>0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0</v>
      </c>
      <c r="AD12" s="39">
        <f t="shared" ca="1" si="16"/>
        <v>0</v>
      </c>
      <c r="AE12" s="39">
        <f t="shared" ca="1" si="17"/>
        <v>0</v>
      </c>
      <c r="AF12" s="39">
        <f t="shared" ca="1" si="18"/>
        <v>0</v>
      </c>
      <c r="AG12" s="39">
        <f t="shared" ca="1" si="19"/>
        <v>0</v>
      </c>
      <c r="AH12" s="39">
        <f t="shared" ca="1" si="20"/>
        <v>0</v>
      </c>
      <c r="AI12" s="39">
        <f t="shared" ca="1" si="21"/>
        <v>3159.503146564743</v>
      </c>
      <c r="AJ12" s="39">
        <f t="shared" ca="1" si="22"/>
        <v>1579.7515732823715</v>
      </c>
      <c r="AK12" s="39">
        <f t="shared" ca="1" si="23"/>
        <v>0</v>
      </c>
      <c r="AL12" s="43"/>
      <c r="AM12" s="39">
        <f t="shared" ca="1" si="29"/>
        <v>0</v>
      </c>
      <c r="AN12" s="39">
        <f t="shared" ca="1" si="30"/>
        <v>0</v>
      </c>
      <c r="AO12" s="39">
        <f t="shared" ca="1" si="31"/>
        <v>3159.503146564743</v>
      </c>
      <c r="AP12" s="40">
        <f t="shared" ca="1" si="24"/>
        <v>3159.503146564743</v>
      </c>
      <c r="AR12" s="39">
        <f t="shared" ca="1" si="32"/>
        <v>0</v>
      </c>
      <c r="AS12" s="39">
        <f t="shared" ca="1" si="33"/>
        <v>0</v>
      </c>
      <c r="AT12" s="39">
        <f t="shared" ca="1" si="34"/>
        <v>-1579.7515732823715</v>
      </c>
      <c r="AU12" s="40">
        <f t="shared" ca="1" si="25"/>
        <v>-1579.7515732823715</v>
      </c>
      <c r="AV12" s="40"/>
      <c r="AW12" s="51">
        <f t="shared" ca="1" si="26"/>
        <v>1579.7515732823715</v>
      </c>
      <c r="AY12" s="51">
        <f t="shared" ca="1" si="27"/>
        <v>0</v>
      </c>
      <c r="AZ12" s="67"/>
    </row>
    <row r="13" spans="1:55">
      <c r="A13" s="88">
        <f t="shared" si="28"/>
        <v>37043</v>
      </c>
      <c r="B13" s="139">
        <f>Inputs!K8</f>
        <v>6879</v>
      </c>
      <c r="C13" s="66"/>
      <c r="D13" s="82">
        <f t="shared" si="3"/>
        <v>6879</v>
      </c>
      <c r="E13" s="35">
        <f t="shared" si="4"/>
        <v>206370</v>
      </c>
      <c r="F13" s="35">
        <f t="shared" ca="1" si="5"/>
        <v>202947.89818927529</v>
      </c>
      <c r="G13" s="54">
        <v>0</v>
      </c>
      <c r="H13" s="142">
        <f>Inputs!O8</f>
        <v>0</v>
      </c>
      <c r="I13" s="141">
        <f>Inputs!L8</f>
        <v>0</v>
      </c>
      <c r="J13" s="54">
        <v>0</v>
      </c>
      <c r="K13" s="142">
        <f>Inputs!P8</f>
        <v>0</v>
      </c>
      <c r="L13" s="141">
        <f>Inputs!M8</f>
        <v>0</v>
      </c>
      <c r="M13" s="83">
        <f ca="1">VLOOKUP($A13,[1]!Table,MATCH(M$4,[1]!Curves,0))</f>
        <v>1.4999999999999999E-2</v>
      </c>
      <c r="N13" s="142">
        <f ca="1">Inputs!Q8</f>
        <v>7.4999999999999997E-3</v>
      </c>
      <c r="O13" s="141">
        <f>Inputs!N8</f>
        <v>0</v>
      </c>
      <c r="P13" s="7"/>
      <c r="Q13" s="69">
        <f t="shared" ca="1" si="6"/>
        <v>1.4999999999999999E-2</v>
      </c>
      <c r="R13" s="69">
        <f t="shared" ca="1" si="7"/>
        <v>7.4999999999999997E-3</v>
      </c>
      <c r="S13" s="69">
        <f t="shared" si="8"/>
        <v>0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0</v>
      </c>
      <c r="AD13" s="39">
        <f t="shared" ca="1" si="16"/>
        <v>0</v>
      </c>
      <c r="AE13" s="39">
        <f t="shared" ca="1" si="17"/>
        <v>0</v>
      </c>
      <c r="AF13" s="39">
        <f t="shared" ca="1" si="18"/>
        <v>0</v>
      </c>
      <c r="AG13" s="39">
        <f t="shared" ca="1" si="19"/>
        <v>0</v>
      </c>
      <c r="AH13" s="39">
        <f t="shared" ca="1" si="20"/>
        <v>0</v>
      </c>
      <c r="AI13" s="39">
        <f t="shared" ca="1" si="21"/>
        <v>3044.2184728391294</v>
      </c>
      <c r="AJ13" s="39">
        <f t="shared" ca="1" si="22"/>
        <v>1522.1092364195647</v>
      </c>
      <c r="AK13" s="39">
        <f t="shared" ca="1" si="23"/>
        <v>0</v>
      </c>
      <c r="AL13" s="43"/>
      <c r="AM13" s="39">
        <f t="shared" ca="1" si="29"/>
        <v>0</v>
      </c>
      <c r="AN13" s="39">
        <f t="shared" ca="1" si="30"/>
        <v>0</v>
      </c>
      <c r="AO13" s="39">
        <f t="shared" ca="1" si="31"/>
        <v>3044.2184728391294</v>
      </c>
      <c r="AP13" s="40">
        <f t="shared" ca="1" si="24"/>
        <v>3044.2184728391294</v>
      </c>
      <c r="AR13" s="39">
        <f t="shared" ca="1" si="32"/>
        <v>0</v>
      </c>
      <c r="AS13" s="39">
        <f t="shared" ca="1" si="33"/>
        <v>0</v>
      </c>
      <c r="AT13" s="39">
        <f t="shared" ca="1" si="34"/>
        <v>-1522.1092364195647</v>
      </c>
      <c r="AU13" s="40">
        <f t="shared" ca="1" si="25"/>
        <v>-1522.1092364195647</v>
      </c>
      <c r="AV13" s="40"/>
      <c r="AW13" s="51">
        <f t="shared" ca="1" si="26"/>
        <v>1522.1092364195647</v>
      </c>
      <c r="AY13" s="51">
        <f t="shared" ca="1" si="27"/>
        <v>0</v>
      </c>
      <c r="AZ13" s="67"/>
    </row>
    <row r="14" spans="1:55">
      <c r="A14" s="88">
        <f t="shared" si="28"/>
        <v>37073</v>
      </c>
      <c r="B14" s="139">
        <f>Inputs!K9</f>
        <v>6879</v>
      </c>
      <c r="C14" s="66"/>
      <c r="D14" s="82">
        <f t="shared" si="3"/>
        <v>6879</v>
      </c>
      <c r="E14" s="35">
        <f t="shared" si="4"/>
        <v>213249</v>
      </c>
      <c r="F14" s="35">
        <f t="shared" ca="1" si="5"/>
        <v>208842.89245592884</v>
      </c>
      <c r="G14" s="54">
        <v>0</v>
      </c>
      <c r="H14" s="142">
        <f>Inputs!O9</f>
        <v>0</v>
      </c>
      <c r="I14" s="141">
        <f>Inputs!L9</f>
        <v>0</v>
      </c>
      <c r="J14" s="54">
        <v>0</v>
      </c>
      <c r="K14" s="142">
        <f>Inputs!P9</f>
        <v>0</v>
      </c>
      <c r="L14" s="141">
        <f>Inputs!M9</f>
        <v>0</v>
      </c>
      <c r="M14" s="83">
        <f ca="1">VLOOKUP($A14,[1]!Table,MATCH(M$4,[1]!Curves,0))</f>
        <v>1.4999999999999999E-2</v>
      </c>
      <c r="N14" s="142">
        <f ca="1">Inputs!Q9</f>
        <v>7.4999999999999997E-3</v>
      </c>
      <c r="O14" s="141">
        <f>Inputs!N9</f>
        <v>0</v>
      </c>
      <c r="P14" s="7"/>
      <c r="Q14" s="69">
        <f t="shared" ca="1" si="6"/>
        <v>1.4999999999999999E-2</v>
      </c>
      <c r="R14" s="69">
        <f t="shared" ca="1" si="7"/>
        <v>7.4999999999999997E-3</v>
      </c>
      <c r="S14" s="69">
        <f t="shared" si="8"/>
        <v>0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0</v>
      </c>
      <c r="AD14" s="39">
        <f t="shared" ca="1" si="16"/>
        <v>0</v>
      </c>
      <c r="AE14" s="39">
        <f t="shared" ca="1" si="17"/>
        <v>0</v>
      </c>
      <c r="AF14" s="39">
        <f t="shared" ca="1" si="18"/>
        <v>0</v>
      </c>
      <c r="AG14" s="39">
        <f t="shared" ca="1" si="19"/>
        <v>0</v>
      </c>
      <c r="AH14" s="39">
        <f t="shared" ca="1" si="20"/>
        <v>0</v>
      </c>
      <c r="AI14" s="39">
        <f t="shared" ca="1" si="21"/>
        <v>3132.6433868389327</v>
      </c>
      <c r="AJ14" s="39">
        <f t="shared" ca="1" si="22"/>
        <v>1566.3216934194663</v>
      </c>
      <c r="AK14" s="39">
        <f t="shared" ca="1" si="23"/>
        <v>0</v>
      </c>
      <c r="AL14" s="43"/>
      <c r="AM14" s="39">
        <f t="shared" ca="1" si="29"/>
        <v>0</v>
      </c>
      <c r="AN14" s="39">
        <f t="shared" ca="1" si="30"/>
        <v>0</v>
      </c>
      <c r="AO14" s="39">
        <f t="shared" ca="1" si="31"/>
        <v>3132.6433868389327</v>
      </c>
      <c r="AP14" s="40">
        <f t="shared" ca="1" si="24"/>
        <v>3132.6433868389327</v>
      </c>
      <c r="AR14" s="39">
        <f t="shared" ca="1" si="32"/>
        <v>0</v>
      </c>
      <c r="AS14" s="39">
        <f t="shared" ca="1" si="33"/>
        <v>0</v>
      </c>
      <c r="AT14" s="39">
        <f t="shared" ca="1" si="34"/>
        <v>-1566.3216934194663</v>
      </c>
      <c r="AU14" s="40">
        <f t="shared" ca="1" si="25"/>
        <v>-1566.3216934194663</v>
      </c>
      <c r="AV14" s="40"/>
      <c r="AW14" s="51">
        <f t="shared" ca="1" si="26"/>
        <v>1566.3216934194663</v>
      </c>
      <c r="AY14" s="51">
        <f t="shared" ca="1" si="27"/>
        <v>0</v>
      </c>
      <c r="AZ14" s="67"/>
    </row>
    <row r="15" spans="1:55">
      <c r="A15" s="88">
        <f t="shared" si="28"/>
        <v>37104</v>
      </c>
      <c r="B15" s="139">
        <f>Inputs!K10</f>
        <v>6879</v>
      </c>
      <c r="C15" s="66"/>
      <c r="D15" s="82">
        <f t="shared" si="3"/>
        <v>6879</v>
      </c>
      <c r="E15" s="35">
        <f t="shared" si="4"/>
        <v>213249</v>
      </c>
      <c r="F15" s="35">
        <f t="shared" ca="1" si="5"/>
        <v>207948.69018089894</v>
      </c>
      <c r="G15" s="54">
        <v>0</v>
      </c>
      <c r="H15" s="142">
        <f>Inputs!O10</f>
        <v>0</v>
      </c>
      <c r="I15" s="141">
        <f>Inputs!L10</f>
        <v>0</v>
      </c>
      <c r="J15" s="54">
        <v>0</v>
      </c>
      <c r="K15" s="142">
        <f>Inputs!P10</f>
        <v>0</v>
      </c>
      <c r="L15" s="141">
        <f>Inputs!M10</f>
        <v>0</v>
      </c>
      <c r="M15" s="83">
        <f ca="1">VLOOKUP($A15,[1]!Table,MATCH(M$4,[1]!Curves,0))</f>
        <v>1.4999999999999999E-2</v>
      </c>
      <c r="N15" s="142">
        <f ca="1">Inputs!Q10</f>
        <v>7.4999999999999997E-3</v>
      </c>
      <c r="O15" s="141">
        <f>Inputs!N10</f>
        <v>0</v>
      </c>
      <c r="P15" s="7"/>
      <c r="Q15" s="69">
        <f t="shared" ca="1" si="6"/>
        <v>1.4999999999999999E-2</v>
      </c>
      <c r="R15" s="69">
        <f t="shared" ca="1" si="7"/>
        <v>7.4999999999999997E-3</v>
      </c>
      <c r="S15" s="69">
        <f t="shared" si="8"/>
        <v>0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0</v>
      </c>
      <c r="AD15" s="39">
        <f t="shared" ca="1" si="16"/>
        <v>0</v>
      </c>
      <c r="AE15" s="39">
        <f t="shared" ca="1" si="17"/>
        <v>0</v>
      </c>
      <c r="AF15" s="39">
        <f t="shared" ca="1" si="18"/>
        <v>0</v>
      </c>
      <c r="AG15" s="39">
        <f t="shared" ca="1" si="19"/>
        <v>0</v>
      </c>
      <c r="AH15" s="39">
        <f t="shared" ca="1" si="20"/>
        <v>0</v>
      </c>
      <c r="AI15" s="39">
        <f t="shared" ca="1" si="21"/>
        <v>3119.2303527134841</v>
      </c>
      <c r="AJ15" s="39">
        <f t="shared" ca="1" si="22"/>
        <v>1559.615176356742</v>
      </c>
      <c r="AK15" s="39">
        <f t="shared" ca="1" si="23"/>
        <v>0</v>
      </c>
      <c r="AL15" s="43"/>
      <c r="AM15" s="39">
        <f t="shared" ca="1" si="29"/>
        <v>0</v>
      </c>
      <c r="AN15" s="39">
        <f t="shared" ca="1" si="30"/>
        <v>0</v>
      </c>
      <c r="AO15" s="39">
        <f t="shared" ca="1" si="31"/>
        <v>3119.2303527134841</v>
      </c>
      <c r="AP15" s="40">
        <f t="shared" ca="1" si="24"/>
        <v>3119.2303527134841</v>
      </c>
      <c r="AR15" s="39">
        <f t="shared" ca="1" si="32"/>
        <v>0</v>
      </c>
      <c r="AS15" s="39">
        <f t="shared" ca="1" si="33"/>
        <v>0</v>
      </c>
      <c r="AT15" s="39">
        <f t="shared" ca="1" si="34"/>
        <v>-1559.615176356742</v>
      </c>
      <c r="AU15" s="40">
        <f t="shared" ca="1" si="25"/>
        <v>-1559.615176356742</v>
      </c>
      <c r="AV15" s="40"/>
      <c r="AW15" s="51">
        <f t="shared" ca="1" si="26"/>
        <v>1559.615176356742</v>
      </c>
      <c r="AY15" s="51">
        <f t="shared" ca="1" si="27"/>
        <v>0</v>
      </c>
      <c r="AZ15" s="67"/>
    </row>
    <row r="16" spans="1:55">
      <c r="A16" s="88">
        <f t="shared" si="28"/>
        <v>37135</v>
      </c>
      <c r="B16" s="139">
        <f>Inputs!K11</f>
        <v>6879</v>
      </c>
      <c r="C16" s="66"/>
      <c r="D16" s="82">
        <f t="shared" si="3"/>
        <v>6879</v>
      </c>
      <c r="E16" s="35">
        <f t="shared" si="4"/>
        <v>206370</v>
      </c>
      <c r="F16" s="35">
        <f t="shared" ca="1" si="5"/>
        <v>200395.82080544267</v>
      </c>
      <c r="G16" s="54">
        <v>0</v>
      </c>
      <c r="H16" s="142">
        <f>Inputs!O11</f>
        <v>0</v>
      </c>
      <c r="I16" s="141">
        <f>Inputs!L11</f>
        <v>0</v>
      </c>
      <c r="J16" s="54">
        <v>0</v>
      </c>
      <c r="K16" s="142">
        <f>Inputs!P11</f>
        <v>0</v>
      </c>
      <c r="L16" s="141">
        <f>Inputs!M11</f>
        <v>0</v>
      </c>
      <c r="M16" s="83">
        <f ca="1">VLOOKUP($A16,[1]!Table,MATCH(M$4,[1]!Curves,0))</f>
        <v>1.4999999999999999E-2</v>
      </c>
      <c r="N16" s="142">
        <f ca="1">Inputs!Q11</f>
        <v>7.4999999999999997E-3</v>
      </c>
      <c r="O16" s="141">
        <f>Inputs!N11</f>
        <v>0</v>
      </c>
      <c r="P16" s="7"/>
      <c r="Q16" s="69">
        <f t="shared" ca="1" si="6"/>
        <v>1.4999999999999999E-2</v>
      </c>
      <c r="R16" s="69">
        <f t="shared" ca="1" si="7"/>
        <v>7.4999999999999997E-3</v>
      </c>
      <c r="S16" s="69">
        <f t="shared" si="8"/>
        <v>0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0</v>
      </c>
      <c r="AD16" s="39">
        <f t="shared" ca="1" si="16"/>
        <v>0</v>
      </c>
      <c r="AE16" s="39">
        <f t="shared" ca="1" si="17"/>
        <v>0</v>
      </c>
      <c r="AF16" s="39">
        <f t="shared" ca="1" si="18"/>
        <v>0</v>
      </c>
      <c r="AG16" s="39">
        <f t="shared" ca="1" si="19"/>
        <v>0</v>
      </c>
      <c r="AH16" s="39">
        <f t="shared" ca="1" si="20"/>
        <v>0</v>
      </c>
      <c r="AI16" s="39">
        <f t="shared" ca="1" si="21"/>
        <v>3005.9373120816399</v>
      </c>
      <c r="AJ16" s="39">
        <f t="shared" ca="1" si="22"/>
        <v>1502.96865604082</v>
      </c>
      <c r="AK16" s="39">
        <f t="shared" ca="1" si="23"/>
        <v>0</v>
      </c>
      <c r="AL16" s="43"/>
      <c r="AM16" s="39">
        <f t="shared" ca="1" si="29"/>
        <v>0</v>
      </c>
      <c r="AN16" s="39">
        <f t="shared" ca="1" si="30"/>
        <v>0</v>
      </c>
      <c r="AO16" s="39">
        <f t="shared" ca="1" si="31"/>
        <v>3005.9373120816399</v>
      </c>
      <c r="AP16" s="40">
        <f t="shared" ca="1" si="24"/>
        <v>3005.9373120816399</v>
      </c>
      <c r="AR16" s="39">
        <f t="shared" ca="1" si="32"/>
        <v>0</v>
      </c>
      <c r="AS16" s="39">
        <f t="shared" ca="1" si="33"/>
        <v>0</v>
      </c>
      <c r="AT16" s="39">
        <f t="shared" ca="1" si="34"/>
        <v>-1502.96865604082</v>
      </c>
      <c r="AU16" s="40">
        <f t="shared" ca="1" si="25"/>
        <v>-1502.96865604082</v>
      </c>
      <c r="AV16" s="40"/>
      <c r="AW16" s="51">
        <f t="shared" ca="1" si="26"/>
        <v>1502.96865604082</v>
      </c>
      <c r="AY16" s="51">
        <f t="shared" ca="1" si="27"/>
        <v>0</v>
      </c>
      <c r="AZ16" s="67"/>
    </row>
    <row r="17" spans="1:52">
      <c r="A17" s="88">
        <f t="shared" si="28"/>
        <v>37165</v>
      </c>
      <c r="B17" s="139">
        <f>Inputs!K12</f>
        <v>6879</v>
      </c>
      <c r="C17" s="66"/>
      <c r="D17" s="82">
        <f t="shared" si="3"/>
        <v>6879</v>
      </c>
      <c r="E17" s="35">
        <f t="shared" si="4"/>
        <v>213249</v>
      </c>
      <c r="F17" s="35">
        <f t="shared" ca="1" si="5"/>
        <v>206238.84212187902</v>
      </c>
      <c r="G17" s="54">
        <v>0</v>
      </c>
      <c r="H17" s="142">
        <f>Inputs!O12</f>
        <v>0</v>
      </c>
      <c r="I17" s="141">
        <f>Inputs!L12</f>
        <v>0</v>
      </c>
      <c r="J17" s="54">
        <v>0</v>
      </c>
      <c r="K17" s="142">
        <f>Inputs!P12</f>
        <v>0</v>
      </c>
      <c r="L17" s="141">
        <f>Inputs!M12</f>
        <v>0</v>
      </c>
      <c r="M17" s="83">
        <f ca="1">VLOOKUP($A17,[1]!Table,MATCH(M$4,[1]!Curves,0))</f>
        <v>1.4999999999999999E-2</v>
      </c>
      <c r="N17" s="142">
        <f ca="1">Inputs!Q12</f>
        <v>7.4999999999999997E-3</v>
      </c>
      <c r="O17" s="141">
        <f>Inputs!N12</f>
        <v>0</v>
      </c>
      <c r="P17" s="7"/>
      <c r="Q17" s="69">
        <f t="shared" ca="1" si="6"/>
        <v>1.4999999999999999E-2</v>
      </c>
      <c r="R17" s="69">
        <f t="shared" ca="1" si="7"/>
        <v>7.4999999999999997E-3</v>
      </c>
      <c r="S17" s="69">
        <f t="shared" si="8"/>
        <v>0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0</v>
      </c>
      <c r="AD17" s="39">
        <f t="shared" ca="1" si="16"/>
        <v>0</v>
      </c>
      <c r="AE17" s="39">
        <f t="shared" ca="1" si="17"/>
        <v>0</v>
      </c>
      <c r="AF17" s="39">
        <f t="shared" ca="1" si="18"/>
        <v>0</v>
      </c>
      <c r="AG17" s="39">
        <f t="shared" ca="1" si="19"/>
        <v>0</v>
      </c>
      <c r="AH17" s="39">
        <f t="shared" ca="1" si="20"/>
        <v>0</v>
      </c>
      <c r="AI17" s="39">
        <f t="shared" ca="1" si="21"/>
        <v>3093.5826318281852</v>
      </c>
      <c r="AJ17" s="39">
        <f t="shared" ca="1" si="22"/>
        <v>1546.7913159140926</v>
      </c>
      <c r="AK17" s="39">
        <f t="shared" ca="1" si="23"/>
        <v>0</v>
      </c>
      <c r="AL17" s="43"/>
      <c r="AM17" s="39">
        <f t="shared" ca="1" si="29"/>
        <v>0</v>
      </c>
      <c r="AN17" s="39">
        <f t="shared" ca="1" si="30"/>
        <v>0</v>
      </c>
      <c r="AO17" s="39">
        <f t="shared" ca="1" si="31"/>
        <v>3093.5826318281852</v>
      </c>
      <c r="AP17" s="40">
        <f t="shared" ca="1" si="24"/>
        <v>3093.5826318281852</v>
      </c>
      <c r="AR17" s="39">
        <f t="shared" ca="1" si="32"/>
        <v>0</v>
      </c>
      <c r="AS17" s="39">
        <f t="shared" ca="1" si="33"/>
        <v>0</v>
      </c>
      <c r="AT17" s="39">
        <f t="shared" ca="1" si="34"/>
        <v>-1546.7913159140926</v>
      </c>
      <c r="AU17" s="40">
        <f t="shared" ca="1" si="25"/>
        <v>-1546.7913159140926</v>
      </c>
      <c r="AV17" s="40"/>
      <c r="AW17" s="51">
        <f t="shared" ca="1" si="26"/>
        <v>1546.7913159140926</v>
      </c>
      <c r="AY17" s="51">
        <f t="shared" ca="1" si="27"/>
        <v>0</v>
      </c>
      <c r="AZ17" s="67"/>
    </row>
    <row r="18" spans="1:52">
      <c r="A18" s="88">
        <f t="shared" si="28"/>
        <v>37196</v>
      </c>
      <c r="B18" s="139">
        <f>Inputs!K13</f>
        <v>6879</v>
      </c>
      <c r="C18" s="66"/>
      <c r="D18" s="82">
        <f t="shared" si="3"/>
        <v>6879</v>
      </c>
      <c r="E18" s="35">
        <f t="shared" si="4"/>
        <v>206370</v>
      </c>
      <c r="F18" s="35">
        <f t="shared" ca="1" si="5"/>
        <v>198744.81592774729</v>
      </c>
      <c r="G18" s="54">
        <v>0</v>
      </c>
      <c r="H18" s="142">
        <f>Inputs!O13</f>
        <v>0</v>
      </c>
      <c r="I18" s="141">
        <f>Inputs!L13</f>
        <v>0</v>
      </c>
      <c r="J18" s="54">
        <v>0</v>
      </c>
      <c r="K18" s="142">
        <f>Inputs!P13</f>
        <v>0</v>
      </c>
      <c r="L18" s="141">
        <f>Inputs!M13</f>
        <v>0</v>
      </c>
      <c r="M18" s="83">
        <f ca="1">VLOOKUP($A18,[1]!Table,MATCH(M$4,[1]!Curves,0))</f>
        <v>0.02</v>
      </c>
      <c r="N18" s="142">
        <f ca="1">Inputs!Q13</f>
        <v>1.2500000000000001E-2</v>
      </c>
      <c r="O18" s="141">
        <f>Inputs!N13</f>
        <v>0</v>
      </c>
      <c r="P18" s="7"/>
      <c r="Q18" s="69">
        <f t="shared" ca="1" si="6"/>
        <v>0.02</v>
      </c>
      <c r="R18" s="69">
        <f t="shared" ca="1" si="7"/>
        <v>1.2500000000000001E-2</v>
      </c>
      <c r="S18" s="69">
        <f t="shared" si="8"/>
        <v>0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0</v>
      </c>
      <c r="AD18" s="39">
        <f t="shared" ca="1" si="16"/>
        <v>0</v>
      </c>
      <c r="AE18" s="39">
        <f t="shared" ca="1" si="17"/>
        <v>0</v>
      </c>
      <c r="AF18" s="39">
        <f t="shared" ca="1" si="18"/>
        <v>0</v>
      </c>
      <c r="AG18" s="39">
        <f t="shared" ca="1" si="19"/>
        <v>0</v>
      </c>
      <c r="AH18" s="39">
        <f t="shared" ca="1" si="20"/>
        <v>0</v>
      </c>
      <c r="AI18" s="39">
        <f t="shared" ca="1" si="21"/>
        <v>3974.896318554946</v>
      </c>
      <c r="AJ18" s="39">
        <f t="shared" ca="1" si="22"/>
        <v>2484.3101990968412</v>
      </c>
      <c r="AK18" s="39">
        <f t="shared" ca="1" si="23"/>
        <v>0</v>
      </c>
      <c r="AL18" s="43"/>
      <c r="AM18" s="39">
        <f t="shared" ca="1" si="29"/>
        <v>0</v>
      </c>
      <c r="AN18" s="39">
        <f t="shared" ca="1" si="30"/>
        <v>0</v>
      </c>
      <c r="AO18" s="39">
        <f t="shared" ca="1" si="31"/>
        <v>3974.896318554946</v>
      </c>
      <c r="AP18" s="40">
        <f t="shared" ca="1" si="24"/>
        <v>3974.896318554946</v>
      </c>
      <c r="AR18" s="39">
        <f t="shared" ca="1" si="32"/>
        <v>0</v>
      </c>
      <c r="AS18" s="39">
        <f t="shared" ca="1" si="33"/>
        <v>0</v>
      </c>
      <c r="AT18" s="39">
        <f t="shared" ca="1" si="34"/>
        <v>-1490.5861194581048</v>
      </c>
      <c r="AU18" s="40">
        <f t="shared" ca="1" si="25"/>
        <v>-1490.5861194581048</v>
      </c>
      <c r="AV18" s="40"/>
      <c r="AW18" s="51">
        <f t="shared" ca="1" si="26"/>
        <v>2484.3101990968412</v>
      </c>
      <c r="AY18" s="51">
        <f t="shared" ca="1" si="27"/>
        <v>0</v>
      </c>
      <c r="AZ18" s="67"/>
    </row>
    <row r="19" spans="1:52">
      <c r="A19" s="88">
        <f t="shared" si="28"/>
        <v>37226</v>
      </c>
      <c r="B19" s="139">
        <f>Inputs!K14</f>
        <v>7962</v>
      </c>
      <c r="C19" s="66"/>
      <c r="D19" s="82">
        <f t="shared" si="3"/>
        <v>7962</v>
      </c>
      <c r="E19" s="35">
        <f t="shared" si="4"/>
        <v>246822</v>
      </c>
      <c r="F19" s="35">
        <f t="shared" ca="1" si="5"/>
        <v>236742.37223426267</v>
      </c>
      <c r="G19" s="54">
        <v>0</v>
      </c>
      <c r="H19" s="142">
        <f>Inputs!O14</f>
        <v>0</v>
      </c>
      <c r="I19" s="141">
        <f>Inputs!L14</f>
        <v>0</v>
      </c>
      <c r="J19" s="54">
        <v>0</v>
      </c>
      <c r="K19" s="142">
        <f>Inputs!P14</f>
        <v>0</v>
      </c>
      <c r="L19" s="141">
        <f>Inputs!M14</f>
        <v>0</v>
      </c>
      <c r="M19" s="83">
        <f ca="1">VLOOKUP($A19,[1]!Table,MATCH(M$4,[1]!Curves,0))</f>
        <v>0.02</v>
      </c>
      <c r="N19" s="142">
        <f ca="1">Inputs!Q14</f>
        <v>1.2500000000000001E-2</v>
      </c>
      <c r="O19" s="141">
        <f>Inputs!N14</f>
        <v>0</v>
      </c>
      <c r="P19" s="7"/>
      <c r="Q19" s="69">
        <f t="shared" ca="1" si="6"/>
        <v>0.02</v>
      </c>
      <c r="R19" s="69">
        <f t="shared" ca="1" si="7"/>
        <v>1.2500000000000001E-2</v>
      </c>
      <c r="S19" s="69">
        <f t="shared" si="8"/>
        <v>0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0</v>
      </c>
      <c r="AD19" s="39">
        <f t="shared" ca="1" si="16"/>
        <v>0</v>
      </c>
      <c r="AE19" s="39">
        <f t="shared" ca="1" si="17"/>
        <v>0</v>
      </c>
      <c r="AF19" s="39">
        <f t="shared" ca="1" si="18"/>
        <v>0</v>
      </c>
      <c r="AG19" s="39">
        <f t="shared" ca="1" si="19"/>
        <v>0</v>
      </c>
      <c r="AH19" s="39">
        <f t="shared" ca="1" si="20"/>
        <v>0</v>
      </c>
      <c r="AI19" s="39">
        <f t="shared" ca="1" si="21"/>
        <v>4734.8474446852533</v>
      </c>
      <c r="AJ19" s="39">
        <f t="shared" ca="1" si="22"/>
        <v>2959.2796529282837</v>
      </c>
      <c r="AK19" s="39">
        <f t="shared" ca="1" si="23"/>
        <v>0</v>
      </c>
      <c r="AL19" s="43"/>
      <c r="AM19" s="39">
        <f t="shared" ca="1" si="29"/>
        <v>0</v>
      </c>
      <c r="AN19" s="39">
        <f t="shared" ca="1" si="30"/>
        <v>0</v>
      </c>
      <c r="AO19" s="39">
        <f t="shared" ca="1" si="31"/>
        <v>4734.8474446852533</v>
      </c>
      <c r="AP19" s="40">
        <f t="shared" ca="1" si="24"/>
        <v>4734.8474446852533</v>
      </c>
      <c r="AR19" s="39">
        <f t="shared" ca="1" si="32"/>
        <v>0</v>
      </c>
      <c r="AS19" s="39">
        <f t="shared" ca="1" si="33"/>
        <v>0</v>
      </c>
      <c r="AT19" s="39">
        <f t="shared" ca="1" si="34"/>
        <v>-1775.5677917569697</v>
      </c>
      <c r="AU19" s="40">
        <f t="shared" ca="1" si="25"/>
        <v>-1775.5677917569697</v>
      </c>
      <c r="AV19" s="40"/>
      <c r="AW19" s="51">
        <f t="shared" ca="1" si="26"/>
        <v>2959.2796529282837</v>
      </c>
      <c r="AY19" s="51">
        <f t="shared" ca="1" si="27"/>
        <v>0</v>
      </c>
      <c r="AZ19" s="67"/>
    </row>
    <row r="20" spans="1:52">
      <c r="A20" s="88">
        <f t="shared" si="28"/>
        <v>37257</v>
      </c>
      <c r="B20" s="139">
        <f>Inputs!K15</f>
        <v>7962</v>
      </c>
      <c r="C20" s="66"/>
      <c r="D20" s="82">
        <f t="shared" si="3"/>
        <v>7962</v>
      </c>
      <c r="E20" s="35">
        <f t="shared" si="4"/>
        <v>246822</v>
      </c>
      <c r="F20" s="35">
        <f t="shared" ca="1" si="5"/>
        <v>235740.19035530344</v>
      </c>
      <c r="G20" s="54">
        <v>0</v>
      </c>
      <c r="H20" s="142">
        <f>Inputs!O15</f>
        <v>0</v>
      </c>
      <c r="I20" s="141">
        <f>Inputs!L15</f>
        <v>0</v>
      </c>
      <c r="J20" s="54">
        <v>0</v>
      </c>
      <c r="K20" s="142">
        <f>Inputs!P15</f>
        <v>0</v>
      </c>
      <c r="L20" s="141">
        <f>Inputs!M15</f>
        <v>0</v>
      </c>
      <c r="M20" s="83">
        <f ca="1">VLOOKUP($A20,[1]!Table,MATCH(M$4,[1]!Curves,0))</f>
        <v>0.02</v>
      </c>
      <c r="N20" s="142">
        <f ca="1">Inputs!Q15</f>
        <v>1.2500000000000001E-2</v>
      </c>
      <c r="O20" s="141">
        <f>Inputs!N15</f>
        <v>0</v>
      </c>
      <c r="P20" s="7"/>
      <c r="Q20" s="69">
        <f t="shared" ca="1" si="6"/>
        <v>0.02</v>
      </c>
      <c r="R20" s="69">
        <f t="shared" ca="1" si="7"/>
        <v>1.2500000000000001E-2</v>
      </c>
      <c r="S20" s="69">
        <f t="shared" si="8"/>
        <v>0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0</v>
      </c>
      <c r="AD20" s="39">
        <f t="shared" ca="1" si="16"/>
        <v>0</v>
      </c>
      <c r="AE20" s="39">
        <f t="shared" ca="1" si="17"/>
        <v>0</v>
      </c>
      <c r="AF20" s="39">
        <f t="shared" ca="1" si="18"/>
        <v>0</v>
      </c>
      <c r="AG20" s="39">
        <f t="shared" ca="1" si="19"/>
        <v>0</v>
      </c>
      <c r="AH20" s="39">
        <f t="shared" ca="1" si="20"/>
        <v>0</v>
      </c>
      <c r="AI20" s="39">
        <f t="shared" ca="1" si="21"/>
        <v>4714.8038071060691</v>
      </c>
      <c r="AJ20" s="39">
        <f t="shared" ca="1" si="22"/>
        <v>2946.7523794412932</v>
      </c>
      <c r="AK20" s="39">
        <f t="shared" ca="1" si="23"/>
        <v>0</v>
      </c>
      <c r="AL20" s="43"/>
      <c r="AM20" s="39">
        <f t="shared" ca="1" si="29"/>
        <v>0</v>
      </c>
      <c r="AN20" s="39">
        <f t="shared" ca="1" si="30"/>
        <v>0</v>
      </c>
      <c r="AO20" s="39">
        <f t="shared" ca="1" si="31"/>
        <v>4714.8038071060691</v>
      </c>
      <c r="AP20" s="40">
        <f t="shared" ca="1" si="24"/>
        <v>4714.8038071060691</v>
      </c>
      <c r="AR20" s="39">
        <f t="shared" ca="1" si="32"/>
        <v>0</v>
      </c>
      <c r="AS20" s="39">
        <f t="shared" ca="1" si="33"/>
        <v>0</v>
      </c>
      <c r="AT20" s="39">
        <f t="shared" ca="1" si="34"/>
        <v>-1768.0514276647759</v>
      </c>
      <c r="AU20" s="40">
        <f t="shared" ca="1" si="25"/>
        <v>-1768.0514276647759</v>
      </c>
      <c r="AV20" s="40"/>
      <c r="AW20" s="51">
        <f t="shared" ca="1" si="26"/>
        <v>2946.7523794412932</v>
      </c>
      <c r="AY20" s="51">
        <f t="shared" ca="1" si="27"/>
        <v>0</v>
      </c>
      <c r="AZ20" s="67"/>
    </row>
    <row r="21" spans="1:52">
      <c r="A21" s="88">
        <f t="shared" si="28"/>
        <v>37288</v>
      </c>
      <c r="B21" s="139">
        <f>Inputs!K16</f>
        <v>7962</v>
      </c>
      <c r="C21" s="66"/>
      <c r="D21" s="82">
        <f t="shared" si="3"/>
        <v>7962</v>
      </c>
      <c r="E21" s="35">
        <f t="shared" si="4"/>
        <v>222936</v>
      </c>
      <c r="F21" s="35">
        <f t="shared" ca="1" si="5"/>
        <v>211996.81191706265</v>
      </c>
      <c r="G21" s="54">
        <v>0</v>
      </c>
      <c r="H21" s="142">
        <f>Inputs!O16</f>
        <v>0</v>
      </c>
      <c r="I21" s="141">
        <f>Inputs!L16</f>
        <v>0</v>
      </c>
      <c r="J21" s="54">
        <v>0</v>
      </c>
      <c r="K21" s="142">
        <f>Inputs!P16</f>
        <v>0</v>
      </c>
      <c r="L21" s="141">
        <f>Inputs!M16</f>
        <v>0</v>
      </c>
      <c r="M21" s="83">
        <f ca="1">VLOOKUP($A21,[1]!Table,MATCH(M$4,[1]!Curves,0))</f>
        <v>0.02</v>
      </c>
      <c r="N21" s="142">
        <f ca="1">Inputs!Q16</f>
        <v>1.2500000000000001E-2</v>
      </c>
      <c r="O21" s="141">
        <f>Inputs!N16</f>
        <v>0</v>
      </c>
      <c r="P21" s="7"/>
      <c r="Q21" s="69">
        <f t="shared" ca="1" si="6"/>
        <v>0.02</v>
      </c>
      <c r="R21" s="69">
        <f t="shared" ca="1" si="7"/>
        <v>1.2500000000000001E-2</v>
      </c>
      <c r="S21" s="69">
        <f t="shared" si="8"/>
        <v>0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0</v>
      </c>
      <c r="AD21" s="39">
        <f t="shared" ca="1" si="16"/>
        <v>0</v>
      </c>
      <c r="AE21" s="39">
        <f t="shared" ca="1" si="17"/>
        <v>0</v>
      </c>
      <c r="AF21" s="39">
        <f t="shared" ca="1" si="18"/>
        <v>0</v>
      </c>
      <c r="AG21" s="39">
        <f t="shared" ca="1" si="19"/>
        <v>0</v>
      </c>
      <c r="AH21" s="39">
        <f t="shared" ca="1" si="20"/>
        <v>0</v>
      </c>
      <c r="AI21" s="39">
        <f t="shared" ca="1" si="21"/>
        <v>4239.9362383412526</v>
      </c>
      <c r="AJ21" s="39">
        <f t="shared" ca="1" si="22"/>
        <v>2649.9601489632832</v>
      </c>
      <c r="AK21" s="39">
        <f t="shared" ca="1" si="23"/>
        <v>0</v>
      </c>
      <c r="AL21" s="43"/>
      <c r="AM21" s="39">
        <f t="shared" ca="1" si="29"/>
        <v>0</v>
      </c>
      <c r="AN21" s="39">
        <f t="shared" ca="1" si="30"/>
        <v>0</v>
      </c>
      <c r="AO21" s="39">
        <f t="shared" ca="1" si="31"/>
        <v>4239.9362383412526</v>
      </c>
      <c r="AP21" s="40">
        <f t="shared" ca="1" si="24"/>
        <v>4239.9362383412526</v>
      </c>
      <c r="AR21" s="39">
        <f t="shared" ca="1" si="32"/>
        <v>0</v>
      </c>
      <c r="AS21" s="39">
        <f t="shared" ca="1" si="33"/>
        <v>0</v>
      </c>
      <c r="AT21" s="39">
        <f t="shared" ca="1" si="34"/>
        <v>-1589.9760893779694</v>
      </c>
      <c r="AU21" s="40">
        <f t="shared" ca="1" si="25"/>
        <v>-1589.9760893779694</v>
      </c>
      <c r="AV21" s="40"/>
      <c r="AW21" s="51">
        <f t="shared" ca="1" si="26"/>
        <v>2649.9601489632832</v>
      </c>
      <c r="AY21" s="51">
        <f t="shared" ca="1" si="27"/>
        <v>0</v>
      </c>
      <c r="AZ21" s="67"/>
    </row>
    <row r="22" spans="1:52">
      <c r="A22" s="88">
        <f t="shared" si="28"/>
        <v>37316</v>
      </c>
      <c r="B22" s="139">
        <f>Inputs!K17</f>
        <v>6879</v>
      </c>
      <c r="C22" s="66"/>
      <c r="D22" s="82">
        <f t="shared" si="3"/>
        <v>6879</v>
      </c>
      <c r="E22" s="35">
        <f t="shared" si="4"/>
        <v>213249</v>
      </c>
      <c r="F22" s="35">
        <f t="shared" ca="1" si="5"/>
        <v>201984.49598439372</v>
      </c>
      <c r="G22" s="54">
        <v>0</v>
      </c>
      <c r="H22" s="142">
        <f>Inputs!O17</f>
        <v>0</v>
      </c>
      <c r="I22" s="141">
        <f>Inputs!L17</f>
        <v>0</v>
      </c>
      <c r="J22" s="54">
        <v>0</v>
      </c>
      <c r="K22" s="142">
        <f>Inputs!P17</f>
        <v>0</v>
      </c>
      <c r="L22" s="141">
        <f>Inputs!M17</f>
        <v>0</v>
      </c>
      <c r="M22" s="83">
        <f ca="1">VLOOKUP($A22,[1]!Table,MATCH(M$4,[1]!Curves,0))</f>
        <v>0.02</v>
      </c>
      <c r="N22" s="142">
        <f ca="1">Inputs!Q17</f>
        <v>1.2500000000000001E-2</v>
      </c>
      <c r="O22" s="141">
        <f>Inputs!N17</f>
        <v>0</v>
      </c>
      <c r="P22" s="7"/>
      <c r="Q22" s="69">
        <f t="shared" ca="1" si="6"/>
        <v>0.02</v>
      </c>
      <c r="R22" s="69">
        <f t="shared" ca="1" si="7"/>
        <v>1.2500000000000001E-2</v>
      </c>
      <c r="S22" s="69">
        <f t="shared" si="8"/>
        <v>0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0</v>
      </c>
      <c r="AD22" s="39">
        <f t="shared" ca="1" si="16"/>
        <v>0</v>
      </c>
      <c r="AE22" s="39">
        <f t="shared" ca="1" si="17"/>
        <v>0</v>
      </c>
      <c r="AF22" s="39">
        <f t="shared" ca="1" si="18"/>
        <v>0</v>
      </c>
      <c r="AG22" s="39">
        <f t="shared" ca="1" si="19"/>
        <v>0</v>
      </c>
      <c r="AH22" s="39">
        <f t="shared" ca="1" si="20"/>
        <v>0</v>
      </c>
      <c r="AI22" s="39">
        <f t="shared" ca="1" si="21"/>
        <v>4039.6899196878744</v>
      </c>
      <c r="AJ22" s="39">
        <f t="shared" ca="1" si="22"/>
        <v>2524.8061998049216</v>
      </c>
      <c r="AK22" s="39">
        <f t="shared" ca="1" si="23"/>
        <v>0</v>
      </c>
      <c r="AL22" s="43"/>
      <c r="AM22" s="39">
        <f t="shared" ca="1" si="29"/>
        <v>0</v>
      </c>
      <c r="AN22" s="39">
        <f t="shared" ca="1" si="30"/>
        <v>0</v>
      </c>
      <c r="AO22" s="39">
        <f t="shared" ca="1" si="31"/>
        <v>4039.6899196878744</v>
      </c>
      <c r="AP22" s="40">
        <f t="shared" ca="1" si="24"/>
        <v>4039.6899196878744</v>
      </c>
      <c r="AR22" s="39">
        <f t="shared" ca="1" si="32"/>
        <v>0</v>
      </c>
      <c r="AS22" s="39">
        <f t="shared" ca="1" si="33"/>
        <v>0</v>
      </c>
      <c r="AT22" s="39">
        <f t="shared" ca="1" si="34"/>
        <v>-1514.8837198829528</v>
      </c>
      <c r="AU22" s="40">
        <f t="shared" ca="1" si="25"/>
        <v>-1514.8837198829528</v>
      </c>
      <c r="AV22" s="40"/>
      <c r="AW22" s="51">
        <f t="shared" ca="1" si="26"/>
        <v>2524.8061998049216</v>
      </c>
      <c r="AY22" s="51">
        <f t="shared" ca="1" si="27"/>
        <v>0</v>
      </c>
      <c r="AZ22" s="67"/>
    </row>
    <row r="23" spans="1:52">
      <c r="A23" s="88">
        <f t="shared" si="28"/>
        <v>37347</v>
      </c>
      <c r="B23" s="139">
        <f>Inputs!K18</f>
        <v>6879</v>
      </c>
      <c r="C23" s="66"/>
      <c r="D23" s="82">
        <f t="shared" si="3"/>
        <v>6879</v>
      </c>
      <c r="E23" s="35">
        <f t="shared" si="4"/>
        <v>206370</v>
      </c>
      <c r="F23" s="35">
        <f t="shared" ca="1" si="5"/>
        <v>194610.35496750873</v>
      </c>
      <c r="G23" s="54">
        <v>0</v>
      </c>
      <c r="H23" s="142">
        <f>Inputs!O18</f>
        <v>0</v>
      </c>
      <c r="I23" s="141">
        <f>Inputs!L18</f>
        <v>0</v>
      </c>
      <c r="J23" s="54">
        <v>0</v>
      </c>
      <c r="K23" s="142">
        <f>Inputs!P18</f>
        <v>0</v>
      </c>
      <c r="L23" s="141">
        <f>Inputs!M18</f>
        <v>0</v>
      </c>
      <c r="M23" s="83">
        <f ca="1">VLOOKUP($A23,[1]!Table,MATCH(M$4,[1]!Curves,0))</f>
        <v>1.4999999999999999E-2</v>
      </c>
      <c r="N23" s="142">
        <f ca="1">Inputs!Q18</f>
        <v>7.4999999999999997E-3</v>
      </c>
      <c r="O23" s="141">
        <f>Inputs!N18</f>
        <v>0</v>
      </c>
      <c r="P23" s="7"/>
      <c r="Q23" s="69">
        <f t="shared" ca="1" si="6"/>
        <v>1.4999999999999999E-2</v>
      </c>
      <c r="R23" s="69">
        <f t="shared" ca="1" si="7"/>
        <v>7.4999999999999997E-3</v>
      </c>
      <c r="S23" s="69">
        <f t="shared" si="8"/>
        <v>0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0</v>
      </c>
      <c r="AD23" s="39">
        <f t="shared" ca="1" si="16"/>
        <v>0</v>
      </c>
      <c r="AE23" s="39">
        <f t="shared" ca="1" si="17"/>
        <v>0</v>
      </c>
      <c r="AF23" s="39">
        <f t="shared" ca="1" si="18"/>
        <v>0</v>
      </c>
      <c r="AG23" s="39">
        <f t="shared" ca="1" si="19"/>
        <v>0</v>
      </c>
      <c r="AH23" s="39">
        <f t="shared" ca="1" si="20"/>
        <v>0</v>
      </c>
      <c r="AI23" s="39">
        <f t="shared" ca="1" si="21"/>
        <v>2919.1553245126306</v>
      </c>
      <c r="AJ23" s="39">
        <f t="shared" ca="1" si="22"/>
        <v>1459.5776622563153</v>
      </c>
      <c r="AK23" s="39">
        <f t="shared" ca="1" si="23"/>
        <v>0</v>
      </c>
      <c r="AL23" s="43"/>
      <c r="AM23" s="39">
        <f t="shared" ca="1" si="29"/>
        <v>0</v>
      </c>
      <c r="AN23" s="39">
        <f t="shared" ca="1" si="30"/>
        <v>0</v>
      </c>
      <c r="AO23" s="39">
        <f t="shared" ca="1" si="31"/>
        <v>2919.1553245126306</v>
      </c>
      <c r="AP23" s="40">
        <f t="shared" ca="1" si="24"/>
        <v>2919.1553245126306</v>
      </c>
      <c r="AR23" s="39">
        <f t="shared" ca="1" si="32"/>
        <v>0</v>
      </c>
      <c r="AS23" s="39">
        <f t="shared" ca="1" si="33"/>
        <v>0</v>
      </c>
      <c r="AT23" s="39">
        <f t="shared" ca="1" si="34"/>
        <v>-1459.5776622563153</v>
      </c>
      <c r="AU23" s="40">
        <f t="shared" ca="1" si="25"/>
        <v>-1459.5776622563153</v>
      </c>
      <c r="AV23" s="40"/>
      <c r="AW23" s="51">
        <f t="shared" ca="1" si="26"/>
        <v>1459.5776622563153</v>
      </c>
      <c r="AY23" s="51">
        <f t="shared" ca="1" si="27"/>
        <v>0</v>
      </c>
      <c r="AZ23" s="67"/>
    </row>
    <row r="24" spans="1:52">
      <c r="A24" s="88">
        <f t="shared" si="28"/>
        <v>37377</v>
      </c>
      <c r="B24" s="139">
        <f>Inputs!K19</f>
        <v>6879</v>
      </c>
      <c r="C24" s="66"/>
      <c r="D24" s="82">
        <f t="shared" si="3"/>
        <v>6879</v>
      </c>
      <c r="E24" s="35">
        <f t="shared" si="4"/>
        <v>213249</v>
      </c>
      <c r="F24" s="35">
        <f t="shared" ca="1" si="5"/>
        <v>200236.79080039595</v>
      </c>
      <c r="G24" s="54">
        <v>0</v>
      </c>
      <c r="H24" s="142">
        <f>Inputs!O19</f>
        <v>0</v>
      </c>
      <c r="I24" s="141">
        <f>Inputs!L19</f>
        <v>0</v>
      </c>
      <c r="J24" s="54">
        <v>0</v>
      </c>
      <c r="K24" s="142">
        <f>Inputs!P19</f>
        <v>0</v>
      </c>
      <c r="L24" s="141">
        <f>Inputs!M19</f>
        <v>0</v>
      </c>
      <c r="M24" s="83">
        <f ca="1">VLOOKUP($A24,[1]!Table,MATCH(M$4,[1]!Curves,0))</f>
        <v>1.4999999999999999E-2</v>
      </c>
      <c r="N24" s="142">
        <f ca="1">Inputs!Q19</f>
        <v>7.4999999999999997E-3</v>
      </c>
      <c r="O24" s="141">
        <f>Inputs!N19</f>
        <v>0</v>
      </c>
      <c r="P24" s="7"/>
      <c r="Q24" s="69">
        <f t="shared" ca="1" si="6"/>
        <v>1.4999999999999999E-2</v>
      </c>
      <c r="R24" s="69">
        <f t="shared" ca="1" si="7"/>
        <v>7.4999999999999997E-3</v>
      </c>
      <c r="S24" s="69">
        <f t="shared" si="8"/>
        <v>0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0</v>
      </c>
      <c r="AD24" s="39">
        <f t="shared" ca="1" si="16"/>
        <v>0</v>
      </c>
      <c r="AE24" s="39">
        <f t="shared" ca="1" si="17"/>
        <v>0</v>
      </c>
      <c r="AF24" s="39">
        <f t="shared" ca="1" si="18"/>
        <v>0</v>
      </c>
      <c r="AG24" s="39">
        <f t="shared" ca="1" si="19"/>
        <v>0</v>
      </c>
      <c r="AH24" s="39">
        <f t="shared" ca="1" si="20"/>
        <v>0</v>
      </c>
      <c r="AI24" s="39">
        <f t="shared" ca="1" si="21"/>
        <v>3003.5518620059393</v>
      </c>
      <c r="AJ24" s="39">
        <f t="shared" ca="1" si="22"/>
        <v>1501.7759310029696</v>
      </c>
      <c r="AK24" s="39">
        <f t="shared" ca="1" si="23"/>
        <v>0</v>
      </c>
      <c r="AL24" s="43"/>
      <c r="AM24" s="39">
        <f t="shared" ca="1" si="29"/>
        <v>0</v>
      </c>
      <c r="AN24" s="39">
        <f t="shared" ca="1" si="30"/>
        <v>0</v>
      </c>
      <c r="AO24" s="39">
        <f t="shared" ca="1" si="31"/>
        <v>3003.5518620059393</v>
      </c>
      <c r="AP24" s="40">
        <f t="shared" ca="1" si="24"/>
        <v>3003.5518620059393</v>
      </c>
      <c r="AR24" s="39">
        <f t="shared" ca="1" si="32"/>
        <v>0</v>
      </c>
      <c r="AS24" s="39">
        <f t="shared" ca="1" si="33"/>
        <v>0</v>
      </c>
      <c r="AT24" s="39">
        <f t="shared" ca="1" si="34"/>
        <v>-1501.7759310029696</v>
      </c>
      <c r="AU24" s="40">
        <f t="shared" ca="1" si="25"/>
        <v>-1501.7759310029696</v>
      </c>
      <c r="AV24" s="40"/>
      <c r="AW24" s="51">
        <f t="shared" ca="1" si="26"/>
        <v>1501.7759310029696</v>
      </c>
      <c r="AY24" s="51">
        <f t="shared" ca="1" si="27"/>
        <v>0</v>
      </c>
      <c r="AZ24" s="67"/>
    </row>
    <row r="25" spans="1:52">
      <c r="A25" s="88">
        <f t="shared" si="28"/>
        <v>37408</v>
      </c>
      <c r="B25" s="139">
        <f>Inputs!K20</f>
        <v>6879</v>
      </c>
      <c r="C25" s="66"/>
      <c r="D25" s="82">
        <f t="shared" si="3"/>
        <v>6879</v>
      </c>
      <c r="E25" s="35">
        <f t="shared" si="4"/>
        <v>206370</v>
      </c>
      <c r="F25" s="35">
        <f t="shared" ca="1" si="5"/>
        <v>192918.86811130561</v>
      </c>
      <c r="G25" s="54">
        <v>0</v>
      </c>
      <c r="H25" s="142">
        <f>Inputs!O20</f>
        <v>0</v>
      </c>
      <c r="I25" s="141">
        <f>Inputs!L20</f>
        <v>0</v>
      </c>
      <c r="J25" s="54">
        <v>0</v>
      </c>
      <c r="K25" s="142">
        <f>Inputs!P20</f>
        <v>0</v>
      </c>
      <c r="L25" s="141">
        <f>Inputs!M20</f>
        <v>0</v>
      </c>
      <c r="M25" s="83">
        <f ca="1">VLOOKUP($A25,[1]!Table,MATCH(M$4,[1]!Curves,0))</f>
        <v>1.4999999999999999E-2</v>
      </c>
      <c r="N25" s="142">
        <f ca="1">Inputs!Q20</f>
        <v>7.4999999999999997E-3</v>
      </c>
      <c r="O25" s="141">
        <f>Inputs!N20</f>
        <v>0</v>
      </c>
      <c r="P25" s="7"/>
      <c r="Q25" s="69">
        <f t="shared" ca="1" si="6"/>
        <v>1.4999999999999999E-2</v>
      </c>
      <c r="R25" s="69">
        <f t="shared" ca="1" si="7"/>
        <v>7.4999999999999997E-3</v>
      </c>
      <c r="S25" s="69">
        <f t="shared" si="8"/>
        <v>0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0</v>
      </c>
      <c r="AD25" s="39">
        <f t="shared" ca="1" si="16"/>
        <v>0</v>
      </c>
      <c r="AE25" s="39">
        <f t="shared" ca="1" si="17"/>
        <v>0</v>
      </c>
      <c r="AF25" s="39">
        <f t="shared" ca="1" si="18"/>
        <v>0</v>
      </c>
      <c r="AG25" s="39">
        <f t="shared" ca="1" si="19"/>
        <v>0</v>
      </c>
      <c r="AH25" s="39">
        <f t="shared" ca="1" si="20"/>
        <v>0</v>
      </c>
      <c r="AI25" s="39">
        <f t="shared" ca="1" si="21"/>
        <v>2893.7830216695838</v>
      </c>
      <c r="AJ25" s="39">
        <f t="shared" ca="1" si="22"/>
        <v>1446.8915108347919</v>
      </c>
      <c r="AK25" s="39">
        <f t="shared" ca="1" si="23"/>
        <v>0</v>
      </c>
      <c r="AL25" s="43"/>
      <c r="AM25" s="39">
        <f t="shared" ca="1" si="29"/>
        <v>0</v>
      </c>
      <c r="AN25" s="39">
        <f t="shared" ca="1" si="30"/>
        <v>0</v>
      </c>
      <c r="AO25" s="39">
        <f t="shared" ca="1" si="31"/>
        <v>2893.7830216695838</v>
      </c>
      <c r="AP25" s="40">
        <f t="shared" ca="1" si="24"/>
        <v>2893.7830216695838</v>
      </c>
      <c r="AR25" s="39">
        <f t="shared" ca="1" si="32"/>
        <v>0</v>
      </c>
      <c r="AS25" s="39">
        <f t="shared" ca="1" si="33"/>
        <v>0</v>
      </c>
      <c r="AT25" s="39">
        <f t="shared" ca="1" si="34"/>
        <v>-1446.8915108347919</v>
      </c>
      <c r="AU25" s="40">
        <f t="shared" ca="1" si="25"/>
        <v>-1446.8915108347919</v>
      </c>
      <c r="AV25" s="40"/>
      <c r="AW25" s="51">
        <f t="shared" ca="1" si="26"/>
        <v>1446.8915108347919</v>
      </c>
      <c r="AY25" s="51">
        <f t="shared" ca="1" si="27"/>
        <v>0</v>
      </c>
      <c r="AZ25" s="67"/>
    </row>
    <row r="26" spans="1:52">
      <c r="A26" s="88">
        <f t="shared" si="28"/>
        <v>37438</v>
      </c>
      <c r="B26" s="139">
        <f>Inputs!K21</f>
        <v>6879</v>
      </c>
      <c r="C26" s="66"/>
      <c r="D26" s="82">
        <f t="shared" si="3"/>
        <v>6879</v>
      </c>
      <c r="E26" s="35">
        <f t="shared" si="4"/>
        <v>213249</v>
      </c>
      <c r="F26" s="35">
        <f t="shared" ca="1" si="5"/>
        <v>198485.51214330635</v>
      </c>
      <c r="G26" s="54">
        <v>0</v>
      </c>
      <c r="H26" s="142">
        <f>Inputs!O21</f>
        <v>0</v>
      </c>
      <c r="I26" s="141">
        <f>Inputs!L21</f>
        <v>0</v>
      </c>
      <c r="J26" s="54">
        <v>0</v>
      </c>
      <c r="K26" s="142">
        <f>Inputs!P21</f>
        <v>0</v>
      </c>
      <c r="L26" s="141">
        <f>Inputs!M21</f>
        <v>0</v>
      </c>
      <c r="M26" s="83">
        <f ca="1">VLOOKUP($A26,[1]!Table,MATCH(M$4,[1]!Curves,0))</f>
        <v>1.4999999999999999E-2</v>
      </c>
      <c r="N26" s="142">
        <f ca="1">Inputs!Q21</f>
        <v>7.4999999999999997E-3</v>
      </c>
      <c r="O26" s="141">
        <f>Inputs!N21</f>
        <v>0</v>
      </c>
      <c r="P26" s="7"/>
      <c r="Q26" s="69">
        <f t="shared" ca="1" si="6"/>
        <v>1.4999999999999999E-2</v>
      </c>
      <c r="R26" s="69">
        <f t="shared" ca="1" si="7"/>
        <v>7.4999999999999997E-3</v>
      </c>
      <c r="S26" s="69">
        <f t="shared" si="8"/>
        <v>0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0</v>
      </c>
      <c r="AD26" s="39">
        <f t="shared" ca="1" si="16"/>
        <v>0</v>
      </c>
      <c r="AE26" s="39">
        <f t="shared" ca="1" si="17"/>
        <v>0</v>
      </c>
      <c r="AF26" s="39">
        <f t="shared" ca="1" si="18"/>
        <v>0</v>
      </c>
      <c r="AG26" s="39">
        <f t="shared" ca="1" si="19"/>
        <v>0</v>
      </c>
      <c r="AH26" s="39">
        <f t="shared" ca="1" si="20"/>
        <v>0</v>
      </c>
      <c r="AI26" s="39">
        <f t="shared" ca="1" si="21"/>
        <v>2977.2826821495951</v>
      </c>
      <c r="AJ26" s="39">
        <f t="shared" ca="1" si="22"/>
        <v>1488.6413410747975</v>
      </c>
      <c r="AK26" s="39">
        <f t="shared" ca="1" si="23"/>
        <v>0</v>
      </c>
      <c r="AL26" s="43"/>
      <c r="AM26" s="39">
        <f t="shared" ca="1" si="29"/>
        <v>0</v>
      </c>
      <c r="AN26" s="39">
        <f t="shared" ca="1" si="30"/>
        <v>0</v>
      </c>
      <c r="AO26" s="39">
        <f t="shared" ca="1" si="31"/>
        <v>2977.2826821495951</v>
      </c>
      <c r="AP26" s="40">
        <f t="shared" ca="1" si="24"/>
        <v>2977.2826821495951</v>
      </c>
      <c r="AR26" s="39">
        <f t="shared" ca="1" si="32"/>
        <v>0</v>
      </c>
      <c r="AS26" s="39">
        <f t="shared" ca="1" si="33"/>
        <v>0</v>
      </c>
      <c r="AT26" s="39">
        <f t="shared" ca="1" si="34"/>
        <v>-1488.6413410747975</v>
      </c>
      <c r="AU26" s="40">
        <f t="shared" ca="1" si="25"/>
        <v>-1488.6413410747975</v>
      </c>
      <c r="AV26" s="40"/>
      <c r="AW26" s="51">
        <f t="shared" ca="1" si="26"/>
        <v>1488.6413410747975</v>
      </c>
      <c r="AY26" s="51">
        <f t="shared" ca="1" si="27"/>
        <v>0</v>
      </c>
      <c r="AZ26" s="67"/>
    </row>
    <row r="27" spans="1:52">
      <c r="A27" s="88">
        <f t="shared" si="28"/>
        <v>37469</v>
      </c>
      <c r="B27" s="139">
        <f>Inputs!K22</f>
        <v>6879</v>
      </c>
      <c r="C27" s="66"/>
      <c r="D27" s="82">
        <f t="shared" si="3"/>
        <v>6879</v>
      </c>
      <c r="E27" s="35">
        <f t="shared" si="4"/>
        <v>213249</v>
      </c>
      <c r="F27" s="35">
        <f t="shared" ca="1" si="5"/>
        <v>197581.36464341797</v>
      </c>
      <c r="G27" s="54">
        <v>0</v>
      </c>
      <c r="H27" s="142">
        <f>Inputs!O22</f>
        <v>0</v>
      </c>
      <c r="I27" s="141">
        <f>Inputs!L22</f>
        <v>0</v>
      </c>
      <c r="J27" s="54">
        <v>0</v>
      </c>
      <c r="K27" s="142">
        <f>Inputs!P22</f>
        <v>0</v>
      </c>
      <c r="L27" s="141">
        <f>Inputs!M22</f>
        <v>0</v>
      </c>
      <c r="M27" s="83">
        <f ca="1">VLOOKUP($A27,[1]!Table,MATCH(M$4,[1]!Curves,0))</f>
        <v>1.4999999999999999E-2</v>
      </c>
      <c r="N27" s="142">
        <f ca="1">Inputs!Q22</f>
        <v>7.4999999999999997E-3</v>
      </c>
      <c r="O27" s="141">
        <f>Inputs!N22</f>
        <v>0</v>
      </c>
      <c r="P27" s="7"/>
      <c r="Q27" s="69">
        <f t="shared" ca="1" si="6"/>
        <v>1.4999999999999999E-2</v>
      </c>
      <c r="R27" s="69">
        <f t="shared" ca="1" si="7"/>
        <v>7.4999999999999997E-3</v>
      </c>
      <c r="S27" s="69">
        <f t="shared" si="8"/>
        <v>0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0</v>
      </c>
      <c r="AD27" s="39">
        <f t="shared" ca="1" si="16"/>
        <v>0</v>
      </c>
      <c r="AE27" s="39">
        <f t="shared" ca="1" si="17"/>
        <v>0</v>
      </c>
      <c r="AF27" s="39">
        <f t="shared" ca="1" si="18"/>
        <v>0</v>
      </c>
      <c r="AG27" s="39">
        <f t="shared" ca="1" si="19"/>
        <v>0</v>
      </c>
      <c r="AH27" s="39">
        <f t="shared" ca="1" si="20"/>
        <v>0</v>
      </c>
      <c r="AI27" s="39">
        <f t="shared" ca="1" si="21"/>
        <v>2963.7204696512695</v>
      </c>
      <c r="AJ27" s="39">
        <f t="shared" ca="1" si="22"/>
        <v>1481.8602348256347</v>
      </c>
      <c r="AK27" s="39">
        <f t="shared" ca="1" si="23"/>
        <v>0</v>
      </c>
      <c r="AL27" s="43"/>
      <c r="AM27" s="39">
        <f t="shared" ca="1" si="29"/>
        <v>0</v>
      </c>
      <c r="AN27" s="39">
        <f t="shared" ca="1" si="30"/>
        <v>0</v>
      </c>
      <c r="AO27" s="39">
        <f t="shared" ca="1" si="31"/>
        <v>2963.7204696512695</v>
      </c>
      <c r="AP27" s="40">
        <f t="shared" ca="1" si="24"/>
        <v>2963.7204696512695</v>
      </c>
      <c r="AR27" s="39">
        <f t="shared" ca="1" si="32"/>
        <v>0</v>
      </c>
      <c r="AS27" s="39">
        <f t="shared" ca="1" si="33"/>
        <v>0</v>
      </c>
      <c r="AT27" s="39">
        <f t="shared" ca="1" si="34"/>
        <v>-1481.8602348256347</v>
      </c>
      <c r="AU27" s="40">
        <f t="shared" ca="1" si="25"/>
        <v>-1481.8602348256347</v>
      </c>
      <c r="AV27" s="40"/>
      <c r="AW27" s="51">
        <f t="shared" ca="1" si="26"/>
        <v>1481.8602348256347</v>
      </c>
      <c r="AY27" s="51">
        <f t="shared" ca="1" si="27"/>
        <v>0</v>
      </c>
      <c r="AZ27" s="67"/>
    </row>
    <row r="28" spans="1:52">
      <c r="A28" s="88">
        <f t="shared" si="28"/>
        <v>37500</v>
      </c>
      <c r="B28" s="139">
        <f>Inputs!K23</f>
        <v>6879</v>
      </c>
      <c r="C28" s="66"/>
      <c r="D28" s="82">
        <f t="shared" si="3"/>
        <v>6879</v>
      </c>
      <c r="E28" s="35">
        <f t="shared" si="4"/>
        <v>206370</v>
      </c>
      <c r="F28" s="35">
        <f t="shared" ca="1" si="5"/>
        <v>190332.6730482878</v>
      </c>
      <c r="G28" s="54">
        <v>0</v>
      </c>
      <c r="H28" s="142">
        <f>Inputs!O23</f>
        <v>0</v>
      </c>
      <c r="I28" s="141">
        <f>Inputs!L23</f>
        <v>0</v>
      </c>
      <c r="J28" s="54">
        <v>0</v>
      </c>
      <c r="K28" s="142">
        <f>Inputs!P23</f>
        <v>0</v>
      </c>
      <c r="L28" s="141">
        <f>Inputs!M23</f>
        <v>0</v>
      </c>
      <c r="M28" s="83">
        <f ca="1">VLOOKUP($A28,[1]!Table,MATCH(M$4,[1]!Curves,0))</f>
        <v>1.4999999999999999E-2</v>
      </c>
      <c r="N28" s="142">
        <f ca="1">Inputs!Q23</f>
        <v>7.4999999999999997E-3</v>
      </c>
      <c r="O28" s="141">
        <f>Inputs!N23</f>
        <v>0</v>
      </c>
      <c r="P28" s="7"/>
      <c r="Q28" s="69">
        <f t="shared" ca="1" si="6"/>
        <v>1.4999999999999999E-2</v>
      </c>
      <c r="R28" s="69">
        <f t="shared" ca="1" si="7"/>
        <v>7.4999999999999997E-3</v>
      </c>
      <c r="S28" s="69">
        <f t="shared" si="8"/>
        <v>0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0</v>
      </c>
      <c r="AD28" s="39">
        <f t="shared" ca="1" si="16"/>
        <v>0</v>
      </c>
      <c r="AE28" s="39">
        <f t="shared" ca="1" si="17"/>
        <v>0</v>
      </c>
      <c r="AF28" s="39">
        <f t="shared" ca="1" si="18"/>
        <v>0</v>
      </c>
      <c r="AG28" s="39">
        <f t="shared" ca="1" si="19"/>
        <v>0</v>
      </c>
      <c r="AH28" s="39">
        <f t="shared" ca="1" si="20"/>
        <v>0</v>
      </c>
      <c r="AI28" s="39">
        <f t="shared" ca="1" si="21"/>
        <v>2854.9900957243171</v>
      </c>
      <c r="AJ28" s="39">
        <f t="shared" ca="1" si="22"/>
        <v>1427.4950478621586</v>
      </c>
      <c r="AK28" s="39">
        <f t="shared" ca="1" si="23"/>
        <v>0</v>
      </c>
      <c r="AL28" s="43"/>
      <c r="AM28" s="39">
        <f t="shared" ca="1" si="29"/>
        <v>0</v>
      </c>
      <c r="AN28" s="39">
        <f t="shared" ca="1" si="30"/>
        <v>0</v>
      </c>
      <c r="AO28" s="39">
        <f t="shared" ca="1" si="31"/>
        <v>2854.9900957243171</v>
      </c>
      <c r="AP28" s="40">
        <f t="shared" ca="1" si="24"/>
        <v>2854.9900957243171</v>
      </c>
      <c r="AR28" s="39">
        <f t="shared" ca="1" si="32"/>
        <v>0</v>
      </c>
      <c r="AS28" s="39">
        <f t="shared" ca="1" si="33"/>
        <v>0</v>
      </c>
      <c r="AT28" s="39">
        <f t="shared" ca="1" si="34"/>
        <v>-1427.4950478621586</v>
      </c>
      <c r="AU28" s="40">
        <f t="shared" ca="1" si="25"/>
        <v>-1427.4950478621586</v>
      </c>
      <c r="AV28" s="40"/>
      <c r="AW28" s="51">
        <f t="shared" ca="1" si="26"/>
        <v>1427.4950478621586</v>
      </c>
      <c r="AY28" s="51">
        <f t="shared" ca="1" si="27"/>
        <v>0</v>
      </c>
      <c r="AZ28" s="67"/>
    </row>
    <row r="29" spans="1:52">
      <c r="A29" s="88">
        <f t="shared" si="28"/>
        <v>37530</v>
      </c>
      <c r="B29" s="139">
        <f>Inputs!K24</f>
        <v>6879</v>
      </c>
      <c r="C29" s="66"/>
      <c r="D29" s="82">
        <f t="shared" si="3"/>
        <v>6879</v>
      </c>
      <c r="E29" s="35">
        <f t="shared" si="4"/>
        <v>213249</v>
      </c>
      <c r="F29" s="35">
        <f t="shared" ca="1" si="5"/>
        <v>195799.33427239422</v>
      </c>
      <c r="G29" s="54">
        <v>0</v>
      </c>
      <c r="H29" s="142">
        <f>Inputs!O24</f>
        <v>0</v>
      </c>
      <c r="I29" s="141">
        <f>Inputs!L24</f>
        <v>0</v>
      </c>
      <c r="J29" s="54">
        <v>0</v>
      </c>
      <c r="K29" s="142">
        <f>Inputs!P24</f>
        <v>0</v>
      </c>
      <c r="L29" s="141">
        <f>Inputs!M24</f>
        <v>0</v>
      </c>
      <c r="M29" s="83">
        <f ca="1">VLOOKUP($A29,[1]!Table,MATCH(M$4,[1]!Curves,0))</f>
        <v>1.4999999999999999E-2</v>
      </c>
      <c r="N29" s="142">
        <f ca="1">Inputs!Q24</f>
        <v>7.4999999999999997E-3</v>
      </c>
      <c r="O29" s="141">
        <f>Inputs!N24</f>
        <v>0</v>
      </c>
      <c r="P29" s="7"/>
      <c r="Q29" s="69">
        <f t="shared" ca="1" si="6"/>
        <v>1.4999999999999999E-2</v>
      </c>
      <c r="R29" s="69">
        <f t="shared" ca="1" si="7"/>
        <v>7.4999999999999997E-3</v>
      </c>
      <c r="S29" s="69">
        <f t="shared" si="8"/>
        <v>0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0</v>
      </c>
      <c r="AD29" s="39">
        <f t="shared" ca="1" si="16"/>
        <v>0</v>
      </c>
      <c r="AE29" s="39">
        <f t="shared" ca="1" si="17"/>
        <v>0</v>
      </c>
      <c r="AF29" s="39">
        <f t="shared" ca="1" si="18"/>
        <v>0</v>
      </c>
      <c r="AG29" s="39">
        <f t="shared" ca="1" si="19"/>
        <v>0</v>
      </c>
      <c r="AH29" s="39">
        <f t="shared" ca="1" si="20"/>
        <v>0</v>
      </c>
      <c r="AI29" s="39">
        <f t="shared" ca="1" si="21"/>
        <v>2936.9900140859131</v>
      </c>
      <c r="AJ29" s="39">
        <f t="shared" ca="1" si="22"/>
        <v>1468.4950070429566</v>
      </c>
      <c r="AK29" s="39">
        <f t="shared" ca="1" si="23"/>
        <v>0</v>
      </c>
      <c r="AL29" s="43"/>
      <c r="AM29" s="39">
        <f t="shared" ca="1" si="29"/>
        <v>0</v>
      </c>
      <c r="AN29" s="39">
        <f t="shared" ca="1" si="30"/>
        <v>0</v>
      </c>
      <c r="AO29" s="39">
        <f t="shared" ca="1" si="31"/>
        <v>2936.9900140859131</v>
      </c>
      <c r="AP29" s="40">
        <f t="shared" ca="1" si="24"/>
        <v>2936.9900140859131</v>
      </c>
      <c r="AR29" s="39">
        <f t="shared" ca="1" si="32"/>
        <v>0</v>
      </c>
      <c r="AS29" s="39">
        <f t="shared" ca="1" si="33"/>
        <v>0</v>
      </c>
      <c r="AT29" s="39">
        <f t="shared" ca="1" si="34"/>
        <v>-1468.4950070429566</v>
      </c>
      <c r="AU29" s="40">
        <f t="shared" ca="1" si="25"/>
        <v>-1468.4950070429566</v>
      </c>
      <c r="AV29" s="40"/>
      <c r="AW29" s="51">
        <f t="shared" ca="1" si="26"/>
        <v>1468.4950070429566</v>
      </c>
      <c r="AY29" s="51">
        <f t="shared" ca="1" si="27"/>
        <v>0</v>
      </c>
      <c r="AZ29" s="67"/>
    </row>
    <row r="30" spans="1:52">
      <c r="A30" s="88">
        <f t="shared" si="28"/>
        <v>37561</v>
      </c>
      <c r="B30" s="139">
        <f>Inputs!K25</f>
        <v>6879</v>
      </c>
      <c r="C30" s="66"/>
      <c r="D30" s="82">
        <f t="shared" si="3"/>
        <v>6879</v>
      </c>
      <c r="E30" s="35">
        <f t="shared" si="4"/>
        <v>206370</v>
      </c>
      <c r="F30" s="35">
        <f t="shared" ca="1" si="5"/>
        <v>188601.44048439962</v>
      </c>
      <c r="G30" s="54">
        <v>0</v>
      </c>
      <c r="H30" s="142">
        <f>Inputs!O25</f>
        <v>0</v>
      </c>
      <c r="I30" s="141">
        <f>Inputs!L25</f>
        <v>0</v>
      </c>
      <c r="J30" s="54">
        <v>0</v>
      </c>
      <c r="K30" s="142">
        <f>Inputs!P25</f>
        <v>0</v>
      </c>
      <c r="L30" s="141">
        <f>Inputs!M25</f>
        <v>0</v>
      </c>
      <c r="M30" s="83">
        <f ca="1">VLOOKUP($A30,[1]!Table,MATCH(M$4,[1]!Curves,0))</f>
        <v>1.4999999999999999E-2</v>
      </c>
      <c r="N30" s="142">
        <f ca="1">Inputs!Q25</f>
        <v>7.4999999999999997E-3</v>
      </c>
      <c r="O30" s="141">
        <f>Inputs!N25</f>
        <v>0</v>
      </c>
      <c r="P30" s="7"/>
      <c r="Q30" s="69">
        <f t="shared" ca="1" si="6"/>
        <v>1.4999999999999999E-2</v>
      </c>
      <c r="R30" s="69">
        <f t="shared" ca="1" si="7"/>
        <v>7.4999999999999997E-3</v>
      </c>
      <c r="S30" s="69">
        <f t="shared" si="8"/>
        <v>0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0</v>
      </c>
      <c r="AD30" s="39">
        <f t="shared" ca="1" si="16"/>
        <v>0</v>
      </c>
      <c r="AE30" s="39">
        <f t="shared" ca="1" si="17"/>
        <v>0</v>
      </c>
      <c r="AF30" s="39">
        <f t="shared" ca="1" si="18"/>
        <v>0</v>
      </c>
      <c r="AG30" s="39">
        <f t="shared" ca="1" si="19"/>
        <v>0</v>
      </c>
      <c r="AH30" s="39">
        <f t="shared" ca="1" si="20"/>
        <v>0</v>
      </c>
      <c r="AI30" s="39">
        <f t="shared" ca="1" si="21"/>
        <v>2829.0216072659941</v>
      </c>
      <c r="AJ30" s="39">
        <f t="shared" ca="1" si="22"/>
        <v>1414.5108036329971</v>
      </c>
      <c r="AK30" s="39">
        <f t="shared" ca="1" si="23"/>
        <v>0</v>
      </c>
      <c r="AL30" s="43"/>
      <c r="AM30" s="39">
        <f t="shared" ca="1" si="29"/>
        <v>0</v>
      </c>
      <c r="AN30" s="39">
        <f t="shared" ca="1" si="30"/>
        <v>0</v>
      </c>
      <c r="AO30" s="39">
        <f t="shared" ca="1" si="31"/>
        <v>2829.0216072659941</v>
      </c>
      <c r="AP30" s="40">
        <f t="shared" ca="1" si="24"/>
        <v>2829.0216072659941</v>
      </c>
      <c r="AR30" s="39">
        <f t="shared" ca="1" si="32"/>
        <v>0</v>
      </c>
      <c r="AS30" s="39">
        <f t="shared" ca="1" si="33"/>
        <v>0</v>
      </c>
      <c r="AT30" s="39">
        <f t="shared" ca="1" si="34"/>
        <v>-1414.5108036329971</v>
      </c>
      <c r="AU30" s="40">
        <f t="shared" ca="1" si="25"/>
        <v>-1414.5108036329971</v>
      </c>
      <c r="AV30" s="40"/>
      <c r="AW30" s="51">
        <f t="shared" ca="1" si="26"/>
        <v>1414.5108036329971</v>
      </c>
      <c r="AY30" s="51">
        <f t="shared" ca="1" si="27"/>
        <v>0</v>
      </c>
      <c r="AZ30" s="67"/>
    </row>
    <row r="31" spans="1:52">
      <c r="A31" s="88">
        <f t="shared" si="28"/>
        <v>37591</v>
      </c>
      <c r="B31" s="139">
        <f>Inputs!K26</f>
        <v>7962</v>
      </c>
      <c r="C31" s="66"/>
      <c r="D31" s="82">
        <f t="shared" si="3"/>
        <v>7962</v>
      </c>
      <c r="E31" s="35">
        <f t="shared" si="4"/>
        <v>246822</v>
      </c>
      <c r="F31" s="35">
        <f t="shared" ca="1" si="5"/>
        <v>224549.2399137397</v>
      </c>
      <c r="G31" s="54">
        <v>0</v>
      </c>
      <c r="H31" s="142">
        <f>Inputs!O26</f>
        <v>0</v>
      </c>
      <c r="I31" s="141">
        <f>Inputs!L26</f>
        <v>0</v>
      </c>
      <c r="J31" s="54">
        <v>0</v>
      </c>
      <c r="K31" s="142">
        <f>Inputs!P26</f>
        <v>0</v>
      </c>
      <c r="L31" s="141">
        <f>Inputs!M26</f>
        <v>0</v>
      </c>
      <c r="M31" s="83">
        <f ca="1">VLOOKUP($A31,[1]!Table,MATCH(M$4,[1]!Curves,0))</f>
        <v>1.4999999999999999E-2</v>
      </c>
      <c r="N31" s="142">
        <f ca="1">Inputs!Q26</f>
        <v>7.4999999999999997E-3</v>
      </c>
      <c r="O31" s="141">
        <f>Inputs!N26</f>
        <v>0</v>
      </c>
      <c r="P31" s="7"/>
      <c r="Q31" s="69">
        <f t="shared" ca="1" si="6"/>
        <v>1.4999999999999999E-2</v>
      </c>
      <c r="R31" s="69">
        <f t="shared" ca="1" si="7"/>
        <v>7.4999999999999997E-3</v>
      </c>
      <c r="S31" s="69">
        <f t="shared" si="8"/>
        <v>0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0</v>
      </c>
      <c r="AD31" s="39">
        <f t="shared" ca="1" si="16"/>
        <v>0</v>
      </c>
      <c r="AE31" s="39">
        <f t="shared" ca="1" si="17"/>
        <v>0</v>
      </c>
      <c r="AF31" s="39">
        <f t="shared" ca="1" si="18"/>
        <v>0</v>
      </c>
      <c r="AG31" s="39">
        <f t="shared" ca="1" si="19"/>
        <v>0</v>
      </c>
      <c r="AH31" s="39">
        <f t="shared" ca="1" si="20"/>
        <v>0</v>
      </c>
      <c r="AI31" s="39">
        <f t="shared" ca="1" si="21"/>
        <v>3368.2385987060952</v>
      </c>
      <c r="AJ31" s="39">
        <f t="shared" ca="1" si="22"/>
        <v>1684.1192993530476</v>
      </c>
      <c r="AK31" s="39">
        <f t="shared" ca="1" si="23"/>
        <v>0</v>
      </c>
      <c r="AL31" s="43"/>
      <c r="AM31" s="39">
        <f t="shared" ca="1" si="29"/>
        <v>0</v>
      </c>
      <c r="AN31" s="39">
        <f t="shared" ca="1" si="30"/>
        <v>0</v>
      </c>
      <c r="AO31" s="39">
        <f t="shared" ca="1" si="31"/>
        <v>3368.2385987060952</v>
      </c>
      <c r="AP31" s="40">
        <f t="shared" ca="1" si="24"/>
        <v>3368.2385987060952</v>
      </c>
      <c r="AR31" s="39">
        <f t="shared" ca="1" si="32"/>
        <v>0</v>
      </c>
      <c r="AS31" s="39">
        <f t="shared" ca="1" si="33"/>
        <v>0</v>
      </c>
      <c r="AT31" s="39">
        <f t="shared" ca="1" si="34"/>
        <v>-1684.1192993530476</v>
      </c>
      <c r="AU31" s="40">
        <f t="shared" ca="1" si="25"/>
        <v>-1684.1192993530476</v>
      </c>
      <c r="AV31" s="40"/>
      <c r="AW31" s="51">
        <f t="shared" ca="1" si="26"/>
        <v>1684.1192993530476</v>
      </c>
      <c r="AY31" s="51">
        <f t="shared" ca="1" si="27"/>
        <v>0</v>
      </c>
      <c r="AZ31" s="67"/>
    </row>
    <row r="32" spans="1:52">
      <c r="A32" s="88">
        <f t="shared" si="28"/>
        <v>37622</v>
      </c>
      <c r="B32" s="139">
        <f>Inputs!K27</f>
        <v>7962</v>
      </c>
      <c r="C32" s="66"/>
      <c r="D32" s="82">
        <f t="shared" si="3"/>
        <v>7962</v>
      </c>
      <c r="E32" s="35">
        <f t="shared" si="4"/>
        <v>246822</v>
      </c>
      <c r="F32" s="35">
        <f t="shared" ca="1" si="5"/>
        <v>223487.39462192531</v>
      </c>
      <c r="G32" s="54">
        <v>0</v>
      </c>
      <c r="H32" s="142">
        <f>Inputs!O27</f>
        <v>0</v>
      </c>
      <c r="I32" s="141">
        <f>Inputs!L27</f>
        <v>0</v>
      </c>
      <c r="J32" s="54">
        <v>0</v>
      </c>
      <c r="K32" s="142">
        <f>Inputs!P27</f>
        <v>0</v>
      </c>
      <c r="L32" s="141">
        <f>Inputs!M27</f>
        <v>0</v>
      </c>
      <c r="M32" s="83">
        <f ca="1">VLOOKUP($A32,[1]!Table,MATCH(M$4,[1]!Curves,0))</f>
        <v>0.02</v>
      </c>
      <c r="N32" s="142">
        <f ca="1">Inputs!Q27</f>
        <v>1.2500000000000001E-2</v>
      </c>
      <c r="O32" s="141">
        <f>Inputs!N27</f>
        <v>0</v>
      </c>
      <c r="P32" s="7"/>
      <c r="Q32" s="69">
        <f t="shared" ca="1" si="6"/>
        <v>0.02</v>
      </c>
      <c r="R32" s="69">
        <f t="shared" ca="1" si="7"/>
        <v>1.2500000000000001E-2</v>
      </c>
      <c r="S32" s="69">
        <f t="shared" si="8"/>
        <v>0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0</v>
      </c>
      <c r="AD32" s="39">
        <f t="shared" ca="1" si="16"/>
        <v>0</v>
      </c>
      <c r="AE32" s="39">
        <f t="shared" ca="1" si="17"/>
        <v>0</v>
      </c>
      <c r="AF32" s="39">
        <f t="shared" ca="1" si="18"/>
        <v>0</v>
      </c>
      <c r="AG32" s="39">
        <f t="shared" ca="1" si="19"/>
        <v>0</v>
      </c>
      <c r="AH32" s="39">
        <f t="shared" ca="1" si="20"/>
        <v>0</v>
      </c>
      <c r="AI32" s="39">
        <f t="shared" ca="1" si="21"/>
        <v>4469.7478924385059</v>
      </c>
      <c r="AJ32" s="39">
        <f t="shared" ca="1" si="22"/>
        <v>2793.5924327740668</v>
      </c>
      <c r="AK32" s="39">
        <f t="shared" ca="1" si="23"/>
        <v>0</v>
      </c>
      <c r="AL32" s="43"/>
      <c r="AM32" s="39">
        <f t="shared" ca="1" si="29"/>
        <v>0</v>
      </c>
      <c r="AN32" s="39">
        <f t="shared" ca="1" si="30"/>
        <v>0</v>
      </c>
      <c r="AO32" s="39">
        <f t="shared" ca="1" si="31"/>
        <v>4469.7478924385059</v>
      </c>
      <c r="AP32" s="40">
        <f t="shared" ca="1" si="24"/>
        <v>4469.7478924385059</v>
      </c>
      <c r="AR32" s="39">
        <f t="shared" ca="1" si="32"/>
        <v>0</v>
      </c>
      <c r="AS32" s="39">
        <f t="shared" ca="1" si="33"/>
        <v>0</v>
      </c>
      <c r="AT32" s="39">
        <f t="shared" ca="1" si="34"/>
        <v>-1676.1554596644391</v>
      </c>
      <c r="AU32" s="40">
        <f t="shared" ca="1" si="25"/>
        <v>-1676.1554596644391</v>
      </c>
      <c r="AV32" s="40"/>
      <c r="AW32" s="51">
        <f t="shared" ca="1" si="26"/>
        <v>2793.5924327740668</v>
      </c>
      <c r="AY32" s="51">
        <f t="shared" ca="1" si="27"/>
        <v>0</v>
      </c>
      <c r="AZ32" s="67"/>
    </row>
    <row r="33" spans="1:52">
      <c r="A33" s="88">
        <f t="shared" si="28"/>
        <v>37653</v>
      </c>
      <c r="B33" s="139">
        <f>Inputs!K28</f>
        <v>7962</v>
      </c>
      <c r="C33" s="66"/>
      <c r="D33" s="82">
        <f t="shared" si="3"/>
        <v>7962</v>
      </c>
      <c r="E33" s="35">
        <f t="shared" si="4"/>
        <v>222936</v>
      </c>
      <c r="F33" s="35">
        <f t="shared" ca="1" si="5"/>
        <v>200892.80105611242</v>
      </c>
      <c r="G33" s="54">
        <v>0</v>
      </c>
      <c r="H33" s="142">
        <f>Inputs!O28</f>
        <v>0</v>
      </c>
      <c r="I33" s="141">
        <f>Inputs!L28</f>
        <v>0</v>
      </c>
      <c r="J33" s="54">
        <v>0</v>
      </c>
      <c r="K33" s="142">
        <f>Inputs!P28</f>
        <v>0</v>
      </c>
      <c r="L33" s="141">
        <f>Inputs!M28</f>
        <v>0</v>
      </c>
      <c r="M33" s="83">
        <f ca="1">VLOOKUP($A33,[1]!Table,MATCH(M$4,[1]!Curves,0))</f>
        <v>0.02</v>
      </c>
      <c r="N33" s="142">
        <f ca="1">Inputs!Q28</f>
        <v>1.2500000000000001E-2</v>
      </c>
      <c r="O33" s="141">
        <f>Inputs!N28</f>
        <v>0</v>
      </c>
      <c r="P33" s="7"/>
      <c r="Q33" s="69">
        <f t="shared" ca="1" si="6"/>
        <v>0.02</v>
      </c>
      <c r="R33" s="69">
        <f t="shared" ca="1" si="7"/>
        <v>1.2500000000000001E-2</v>
      </c>
      <c r="S33" s="69">
        <f t="shared" si="8"/>
        <v>0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0</v>
      </c>
      <c r="AD33" s="39">
        <f t="shared" ca="1" si="16"/>
        <v>0</v>
      </c>
      <c r="AE33" s="39">
        <f t="shared" ca="1" si="17"/>
        <v>0</v>
      </c>
      <c r="AF33" s="39">
        <f t="shared" ca="1" si="18"/>
        <v>0</v>
      </c>
      <c r="AG33" s="39">
        <f t="shared" ca="1" si="19"/>
        <v>0</v>
      </c>
      <c r="AH33" s="39">
        <f t="shared" ca="1" si="20"/>
        <v>0</v>
      </c>
      <c r="AI33" s="39">
        <f t="shared" ca="1" si="21"/>
        <v>4017.8560211222484</v>
      </c>
      <c r="AJ33" s="39">
        <f t="shared" ca="1" si="22"/>
        <v>2511.1600132014055</v>
      </c>
      <c r="AK33" s="39">
        <f t="shared" ca="1" si="23"/>
        <v>0</v>
      </c>
      <c r="AL33" s="43"/>
      <c r="AM33" s="39">
        <f t="shared" ca="1" si="29"/>
        <v>0</v>
      </c>
      <c r="AN33" s="39">
        <f t="shared" ca="1" si="30"/>
        <v>0</v>
      </c>
      <c r="AO33" s="39">
        <f t="shared" ca="1" si="31"/>
        <v>4017.8560211222484</v>
      </c>
      <c r="AP33" s="40">
        <f t="shared" ca="1" si="24"/>
        <v>4017.8560211222484</v>
      </c>
      <c r="AR33" s="39">
        <f t="shared" ca="1" si="32"/>
        <v>0</v>
      </c>
      <c r="AS33" s="39">
        <f t="shared" ca="1" si="33"/>
        <v>0</v>
      </c>
      <c r="AT33" s="39">
        <f t="shared" ca="1" si="34"/>
        <v>-1506.6960079208429</v>
      </c>
      <c r="AU33" s="40">
        <f t="shared" ca="1" si="25"/>
        <v>-1506.6960079208429</v>
      </c>
      <c r="AV33" s="40"/>
      <c r="AW33" s="51">
        <f t="shared" ca="1" si="26"/>
        <v>2511.1600132014055</v>
      </c>
      <c r="AY33" s="51">
        <f t="shared" ca="1" si="27"/>
        <v>0</v>
      </c>
      <c r="AZ33" s="67"/>
    </row>
    <row r="34" spans="1:52">
      <c r="A34" s="88">
        <f t="shared" si="28"/>
        <v>37681</v>
      </c>
      <c r="B34" s="139">
        <f>Inputs!K29</f>
        <v>6879</v>
      </c>
      <c r="C34" s="66"/>
      <c r="D34" s="82">
        <f t="shared" si="3"/>
        <v>6879</v>
      </c>
      <c r="E34" s="35">
        <f t="shared" si="4"/>
        <v>213249</v>
      </c>
      <c r="F34" s="35">
        <f t="shared" ca="1" si="5"/>
        <v>191327.19209994058</v>
      </c>
      <c r="G34" s="54">
        <v>0</v>
      </c>
      <c r="H34" s="142">
        <f>Inputs!O29</f>
        <v>0</v>
      </c>
      <c r="I34" s="141">
        <f>Inputs!L29</f>
        <v>0</v>
      </c>
      <c r="J34" s="54">
        <v>0</v>
      </c>
      <c r="K34" s="142">
        <f>Inputs!P29</f>
        <v>0</v>
      </c>
      <c r="L34" s="141">
        <f>Inputs!M29</f>
        <v>0</v>
      </c>
      <c r="M34" s="83">
        <f ca="1">VLOOKUP($A34,[1]!Table,MATCH(M$4,[1]!Curves,0))</f>
        <v>0.02</v>
      </c>
      <c r="N34" s="142">
        <f ca="1">Inputs!Q29</f>
        <v>1.2500000000000001E-2</v>
      </c>
      <c r="O34" s="141">
        <f>Inputs!N29</f>
        <v>0</v>
      </c>
      <c r="P34" s="7"/>
      <c r="Q34" s="69">
        <f t="shared" ca="1" si="6"/>
        <v>0.02</v>
      </c>
      <c r="R34" s="69">
        <f t="shared" ca="1" si="7"/>
        <v>1.2500000000000001E-2</v>
      </c>
      <c r="S34" s="69">
        <f t="shared" si="8"/>
        <v>0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0</v>
      </c>
      <c r="AD34" s="39">
        <f t="shared" ca="1" si="16"/>
        <v>0</v>
      </c>
      <c r="AE34" s="39">
        <f t="shared" ca="1" si="17"/>
        <v>0</v>
      </c>
      <c r="AF34" s="39">
        <f t="shared" ca="1" si="18"/>
        <v>0</v>
      </c>
      <c r="AG34" s="39">
        <f t="shared" ca="1" si="19"/>
        <v>0</v>
      </c>
      <c r="AH34" s="39">
        <f t="shared" ca="1" si="20"/>
        <v>0</v>
      </c>
      <c r="AI34" s="39">
        <f t="shared" ca="1" si="21"/>
        <v>3826.5438419988118</v>
      </c>
      <c r="AJ34" s="39">
        <f t="shared" ca="1" si="22"/>
        <v>2391.5899012492573</v>
      </c>
      <c r="AK34" s="39">
        <f t="shared" ca="1" si="23"/>
        <v>0</v>
      </c>
      <c r="AL34" s="43"/>
      <c r="AM34" s="39">
        <f t="shared" ca="1" si="29"/>
        <v>0</v>
      </c>
      <c r="AN34" s="39">
        <f t="shared" ca="1" si="30"/>
        <v>0</v>
      </c>
      <c r="AO34" s="39">
        <f t="shared" ca="1" si="31"/>
        <v>3826.5438419988118</v>
      </c>
      <c r="AP34" s="40">
        <f t="shared" ca="1" si="24"/>
        <v>3826.5438419988118</v>
      </c>
      <c r="AR34" s="39">
        <f t="shared" ca="1" si="32"/>
        <v>0</v>
      </c>
      <c r="AS34" s="39">
        <f t="shared" ca="1" si="33"/>
        <v>0</v>
      </c>
      <c r="AT34" s="39">
        <f t="shared" ca="1" si="34"/>
        <v>-1434.9539407495545</v>
      </c>
      <c r="AU34" s="40">
        <f t="shared" ca="1" si="25"/>
        <v>-1434.9539407495545</v>
      </c>
      <c r="AV34" s="40"/>
      <c r="AW34" s="51">
        <f t="shared" ca="1" si="26"/>
        <v>2391.5899012492573</v>
      </c>
      <c r="AY34" s="51">
        <f t="shared" ca="1" si="27"/>
        <v>0</v>
      </c>
      <c r="AZ34" s="67"/>
    </row>
    <row r="35" spans="1:52">
      <c r="A35" s="88">
        <f t="shared" si="28"/>
        <v>37712</v>
      </c>
      <c r="B35" s="139">
        <f>Inputs!K30</f>
        <v>6879</v>
      </c>
      <c r="C35" s="66"/>
      <c r="D35" s="82">
        <f t="shared" si="3"/>
        <v>6879</v>
      </c>
      <c r="E35" s="35">
        <f t="shared" si="4"/>
        <v>206370</v>
      </c>
      <c r="F35" s="35">
        <f t="shared" ca="1" si="5"/>
        <v>184263.54823026614</v>
      </c>
      <c r="G35" s="54">
        <v>0</v>
      </c>
      <c r="H35" s="142">
        <f>Inputs!O30</f>
        <v>0</v>
      </c>
      <c r="I35" s="141">
        <f>Inputs!L30</f>
        <v>0</v>
      </c>
      <c r="J35" s="54">
        <v>0</v>
      </c>
      <c r="K35" s="142">
        <f>Inputs!P30</f>
        <v>0</v>
      </c>
      <c r="L35" s="141">
        <f>Inputs!M30</f>
        <v>0</v>
      </c>
      <c r="M35" s="83">
        <f ca="1">VLOOKUP($A35,[1]!Table,MATCH(M$4,[1]!Curves,0))</f>
        <v>1.4999999999999999E-2</v>
      </c>
      <c r="N35" s="142">
        <f ca="1">Inputs!Q30</f>
        <v>7.4999999999999997E-3</v>
      </c>
      <c r="O35" s="141">
        <f>Inputs!N30</f>
        <v>0</v>
      </c>
      <c r="P35" s="7"/>
      <c r="Q35" s="69">
        <f t="shared" ca="1" si="6"/>
        <v>1.4999999999999999E-2</v>
      </c>
      <c r="R35" s="69">
        <f t="shared" ca="1" si="7"/>
        <v>7.4999999999999997E-3</v>
      </c>
      <c r="S35" s="69">
        <f t="shared" si="8"/>
        <v>0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0</v>
      </c>
      <c r="AD35" s="39">
        <f t="shared" ca="1" si="16"/>
        <v>0</v>
      </c>
      <c r="AE35" s="39">
        <f t="shared" ca="1" si="17"/>
        <v>0</v>
      </c>
      <c r="AF35" s="39">
        <f t="shared" ca="1" si="18"/>
        <v>0</v>
      </c>
      <c r="AG35" s="39">
        <f t="shared" ca="1" si="19"/>
        <v>0</v>
      </c>
      <c r="AH35" s="39">
        <f t="shared" ca="1" si="20"/>
        <v>0</v>
      </c>
      <c r="AI35" s="39">
        <f t="shared" ca="1" si="21"/>
        <v>2763.953223453992</v>
      </c>
      <c r="AJ35" s="39">
        <f t="shared" ca="1" si="22"/>
        <v>1381.976611726996</v>
      </c>
      <c r="AK35" s="39">
        <f t="shared" ca="1" si="23"/>
        <v>0</v>
      </c>
      <c r="AL35" s="43"/>
      <c r="AM35" s="39">
        <f t="shared" ca="1" si="29"/>
        <v>0</v>
      </c>
      <c r="AN35" s="39">
        <f t="shared" ca="1" si="30"/>
        <v>0</v>
      </c>
      <c r="AO35" s="39">
        <f t="shared" ca="1" si="31"/>
        <v>2763.953223453992</v>
      </c>
      <c r="AP35" s="40">
        <f t="shared" ca="1" si="24"/>
        <v>2763.953223453992</v>
      </c>
      <c r="AR35" s="39">
        <f t="shared" ca="1" si="32"/>
        <v>0</v>
      </c>
      <c r="AS35" s="39">
        <f t="shared" ca="1" si="33"/>
        <v>0</v>
      </c>
      <c r="AT35" s="39">
        <f t="shared" ca="1" si="34"/>
        <v>-1381.976611726996</v>
      </c>
      <c r="AU35" s="40">
        <f t="shared" ca="1" si="25"/>
        <v>-1381.976611726996</v>
      </c>
      <c r="AV35" s="40"/>
      <c r="AW35" s="51">
        <f t="shared" ca="1" si="26"/>
        <v>1381.976611726996</v>
      </c>
      <c r="AY35" s="51">
        <f t="shared" ca="1" si="27"/>
        <v>0</v>
      </c>
      <c r="AZ35" s="67"/>
    </row>
    <row r="36" spans="1:52">
      <c r="A36" s="88">
        <f t="shared" si="28"/>
        <v>37742</v>
      </c>
      <c r="B36" s="139">
        <f>Inputs!K31</f>
        <v>6879</v>
      </c>
      <c r="C36" s="66"/>
      <c r="D36" s="82">
        <f t="shared" si="3"/>
        <v>6879</v>
      </c>
      <c r="E36" s="35">
        <f t="shared" si="4"/>
        <v>213249</v>
      </c>
      <c r="F36" s="35">
        <f t="shared" ca="1" si="5"/>
        <v>189521.02405191996</v>
      </c>
      <c r="G36" s="54">
        <v>0</v>
      </c>
      <c r="H36" s="142">
        <f>Inputs!O31</f>
        <v>0</v>
      </c>
      <c r="I36" s="141">
        <f>Inputs!L31</f>
        <v>0</v>
      </c>
      <c r="J36" s="54">
        <v>0</v>
      </c>
      <c r="K36" s="142">
        <f>Inputs!P31</f>
        <v>0</v>
      </c>
      <c r="L36" s="141">
        <f>Inputs!M31</f>
        <v>0</v>
      </c>
      <c r="M36" s="83">
        <f ca="1">VLOOKUP($A36,[1]!Table,MATCH(M$4,[1]!Curves,0))</f>
        <v>1.4999999999999999E-2</v>
      </c>
      <c r="N36" s="142">
        <f ca="1">Inputs!Q31</f>
        <v>7.4999999999999997E-3</v>
      </c>
      <c r="O36" s="141">
        <f>Inputs!N31</f>
        <v>0</v>
      </c>
      <c r="P36" s="7"/>
      <c r="Q36" s="69">
        <f t="shared" ca="1" si="6"/>
        <v>1.4999999999999999E-2</v>
      </c>
      <c r="R36" s="69">
        <f t="shared" ca="1" si="7"/>
        <v>7.4999999999999997E-3</v>
      </c>
      <c r="S36" s="69">
        <f t="shared" si="8"/>
        <v>0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0</v>
      </c>
      <c r="AD36" s="39">
        <f t="shared" ca="1" si="16"/>
        <v>0</v>
      </c>
      <c r="AE36" s="39">
        <f t="shared" ca="1" si="17"/>
        <v>0</v>
      </c>
      <c r="AF36" s="39">
        <f t="shared" ca="1" si="18"/>
        <v>0</v>
      </c>
      <c r="AG36" s="39">
        <f t="shared" ca="1" si="19"/>
        <v>0</v>
      </c>
      <c r="AH36" s="39">
        <f t="shared" ca="1" si="20"/>
        <v>0</v>
      </c>
      <c r="AI36" s="39">
        <f t="shared" ca="1" si="21"/>
        <v>2842.8153607787995</v>
      </c>
      <c r="AJ36" s="39">
        <f t="shared" ca="1" si="22"/>
        <v>1421.4076803893997</v>
      </c>
      <c r="AK36" s="39">
        <f t="shared" ca="1" si="23"/>
        <v>0</v>
      </c>
      <c r="AL36" s="43"/>
      <c r="AM36" s="39">
        <f t="shared" ca="1" si="29"/>
        <v>0</v>
      </c>
      <c r="AN36" s="39">
        <f t="shared" ca="1" si="30"/>
        <v>0</v>
      </c>
      <c r="AO36" s="39">
        <f t="shared" ca="1" si="31"/>
        <v>2842.8153607787995</v>
      </c>
      <c r="AP36" s="40">
        <f t="shared" ca="1" si="24"/>
        <v>2842.8153607787995</v>
      </c>
      <c r="AR36" s="39">
        <f t="shared" ca="1" si="32"/>
        <v>0</v>
      </c>
      <c r="AS36" s="39">
        <f t="shared" ca="1" si="33"/>
        <v>0</v>
      </c>
      <c r="AT36" s="39">
        <f t="shared" ca="1" si="34"/>
        <v>-1421.4076803893997</v>
      </c>
      <c r="AU36" s="40">
        <f t="shared" ca="1" si="25"/>
        <v>-1421.4076803893997</v>
      </c>
      <c r="AV36" s="40"/>
      <c r="AW36" s="51">
        <f t="shared" ca="1" si="26"/>
        <v>1421.4076803893997</v>
      </c>
      <c r="AY36" s="51">
        <f t="shared" ca="1" si="27"/>
        <v>0</v>
      </c>
      <c r="AZ36" s="67"/>
    </row>
    <row r="37" spans="1:52">
      <c r="A37" s="88">
        <f t="shared" si="28"/>
        <v>37773</v>
      </c>
      <c r="B37" s="139">
        <f>Inputs!K32</f>
        <v>6879</v>
      </c>
      <c r="C37" s="66"/>
      <c r="D37" s="82">
        <f t="shared" si="3"/>
        <v>6879</v>
      </c>
      <c r="E37" s="35">
        <f t="shared" si="4"/>
        <v>206370</v>
      </c>
      <c r="F37" s="35">
        <f t="shared" ca="1" si="5"/>
        <v>182522.58723074512</v>
      </c>
      <c r="G37" s="54">
        <v>0</v>
      </c>
      <c r="H37" s="142">
        <f>Inputs!O32</f>
        <v>0</v>
      </c>
      <c r="I37" s="141">
        <f>Inputs!L32</f>
        <v>0</v>
      </c>
      <c r="J37" s="54">
        <v>0</v>
      </c>
      <c r="K37" s="142">
        <f>Inputs!P32</f>
        <v>0</v>
      </c>
      <c r="L37" s="141">
        <f>Inputs!M32</f>
        <v>0</v>
      </c>
      <c r="M37" s="83">
        <f ca="1">VLOOKUP($A37,[1]!Table,MATCH(M$4,[1]!Curves,0))</f>
        <v>1.4999999999999999E-2</v>
      </c>
      <c r="N37" s="142">
        <f ca="1">Inputs!Q32</f>
        <v>7.4999999999999997E-3</v>
      </c>
      <c r="O37" s="141">
        <f>Inputs!N32</f>
        <v>0</v>
      </c>
      <c r="P37" s="7"/>
      <c r="Q37" s="69">
        <f t="shared" ca="1" si="6"/>
        <v>1.4999999999999999E-2</v>
      </c>
      <c r="R37" s="69">
        <f t="shared" ca="1" si="7"/>
        <v>7.4999999999999997E-3</v>
      </c>
      <c r="S37" s="69">
        <f t="shared" si="8"/>
        <v>0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0</v>
      </c>
      <c r="AD37" s="39">
        <f t="shared" ca="1" si="16"/>
        <v>0</v>
      </c>
      <c r="AE37" s="39">
        <f t="shared" ca="1" si="17"/>
        <v>0</v>
      </c>
      <c r="AF37" s="39">
        <f t="shared" ca="1" si="18"/>
        <v>0</v>
      </c>
      <c r="AG37" s="39">
        <f t="shared" ca="1" si="19"/>
        <v>0</v>
      </c>
      <c r="AH37" s="39">
        <f t="shared" ca="1" si="20"/>
        <v>0</v>
      </c>
      <c r="AI37" s="39">
        <f t="shared" ca="1" si="21"/>
        <v>2737.8388084611765</v>
      </c>
      <c r="AJ37" s="39">
        <f t="shared" ca="1" si="22"/>
        <v>1368.9194042305883</v>
      </c>
      <c r="AK37" s="39">
        <f t="shared" ca="1" si="23"/>
        <v>0</v>
      </c>
      <c r="AL37" s="43"/>
      <c r="AM37" s="39">
        <f t="shared" ca="1" si="29"/>
        <v>0</v>
      </c>
      <c r="AN37" s="39">
        <f t="shared" ca="1" si="30"/>
        <v>0</v>
      </c>
      <c r="AO37" s="39">
        <f t="shared" ca="1" si="31"/>
        <v>2737.8388084611765</v>
      </c>
      <c r="AP37" s="40">
        <f t="shared" ca="1" si="24"/>
        <v>2737.8388084611765</v>
      </c>
      <c r="AR37" s="39">
        <f t="shared" ca="1" si="32"/>
        <v>0</v>
      </c>
      <c r="AS37" s="39">
        <f t="shared" ca="1" si="33"/>
        <v>0</v>
      </c>
      <c r="AT37" s="39">
        <f t="shared" ca="1" si="34"/>
        <v>-1368.9194042305883</v>
      </c>
      <c r="AU37" s="40">
        <f t="shared" ca="1" si="25"/>
        <v>-1368.9194042305883</v>
      </c>
      <c r="AV37" s="40"/>
      <c r="AW37" s="51">
        <f t="shared" ca="1" si="26"/>
        <v>1368.9194042305883</v>
      </c>
      <c r="AY37" s="51">
        <f t="shared" ca="1" si="27"/>
        <v>0</v>
      </c>
      <c r="AZ37" s="67"/>
    </row>
    <row r="38" spans="1:52">
      <c r="A38" s="88">
        <f t="shared" si="28"/>
        <v>37803</v>
      </c>
      <c r="B38" s="139">
        <f>Inputs!K33</f>
        <v>6879</v>
      </c>
      <c r="C38" s="66"/>
      <c r="D38" s="82">
        <f t="shared" si="3"/>
        <v>6879</v>
      </c>
      <c r="E38" s="35">
        <f t="shared" si="4"/>
        <v>213249</v>
      </c>
      <c r="F38" s="35">
        <f t="shared" ca="1" si="5"/>
        <v>187722.98798690704</v>
      </c>
      <c r="G38" s="54">
        <v>0</v>
      </c>
      <c r="H38" s="142">
        <f>Inputs!O33</f>
        <v>0</v>
      </c>
      <c r="I38" s="141">
        <f>Inputs!L33</f>
        <v>0</v>
      </c>
      <c r="J38" s="54">
        <v>0</v>
      </c>
      <c r="K38" s="142">
        <f>Inputs!P33</f>
        <v>0</v>
      </c>
      <c r="L38" s="141">
        <f>Inputs!M33</f>
        <v>0</v>
      </c>
      <c r="M38" s="83">
        <f ca="1">VLOOKUP($A38,[1]!Table,MATCH(M$4,[1]!Curves,0))</f>
        <v>1.4999999999999999E-2</v>
      </c>
      <c r="N38" s="142">
        <f ca="1">Inputs!Q33</f>
        <v>7.4999999999999997E-3</v>
      </c>
      <c r="O38" s="141">
        <f>Inputs!N33</f>
        <v>0</v>
      </c>
      <c r="P38" s="7"/>
      <c r="Q38" s="69">
        <f t="shared" ca="1" si="6"/>
        <v>1.4999999999999999E-2</v>
      </c>
      <c r="R38" s="69">
        <f t="shared" ca="1" si="7"/>
        <v>7.4999999999999997E-3</v>
      </c>
      <c r="S38" s="69">
        <f t="shared" si="8"/>
        <v>0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0</v>
      </c>
      <c r="AD38" s="39">
        <f t="shared" ca="1" si="16"/>
        <v>0</v>
      </c>
      <c r="AE38" s="39">
        <f t="shared" ca="1" si="17"/>
        <v>0</v>
      </c>
      <c r="AF38" s="39">
        <f t="shared" ca="1" si="18"/>
        <v>0</v>
      </c>
      <c r="AG38" s="39">
        <f t="shared" ca="1" si="19"/>
        <v>0</v>
      </c>
      <c r="AH38" s="39">
        <f t="shared" ca="1" si="20"/>
        <v>0</v>
      </c>
      <c r="AI38" s="39">
        <f t="shared" ca="1" si="21"/>
        <v>2815.8448198036053</v>
      </c>
      <c r="AJ38" s="39">
        <f t="shared" ca="1" si="22"/>
        <v>1407.9224099018027</v>
      </c>
      <c r="AK38" s="39">
        <f t="shared" ca="1" si="23"/>
        <v>0</v>
      </c>
      <c r="AL38" s="43"/>
      <c r="AM38" s="39">
        <f t="shared" ca="1" si="29"/>
        <v>0</v>
      </c>
      <c r="AN38" s="39">
        <f t="shared" ca="1" si="30"/>
        <v>0</v>
      </c>
      <c r="AO38" s="39">
        <f t="shared" ca="1" si="31"/>
        <v>2815.8448198036053</v>
      </c>
      <c r="AP38" s="40">
        <f t="shared" ca="1" si="24"/>
        <v>2815.8448198036053</v>
      </c>
      <c r="AR38" s="39">
        <f t="shared" ca="1" si="32"/>
        <v>0</v>
      </c>
      <c r="AS38" s="39">
        <f t="shared" ca="1" si="33"/>
        <v>0</v>
      </c>
      <c r="AT38" s="39">
        <f t="shared" ca="1" si="34"/>
        <v>-1407.9224099018027</v>
      </c>
      <c r="AU38" s="40">
        <f t="shared" ca="1" si="25"/>
        <v>-1407.9224099018027</v>
      </c>
      <c r="AV38" s="40"/>
      <c r="AW38" s="51">
        <f t="shared" ca="1" si="26"/>
        <v>1407.9224099018027</v>
      </c>
      <c r="AY38" s="51">
        <f t="shared" ca="1" si="27"/>
        <v>0</v>
      </c>
      <c r="AZ38" s="67"/>
    </row>
    <row r="39" spans="1:52">
      <c r="A39" s="88">
        <f t="shared" si="28"/>
        <v>37834</v>
      </c>
      <c r="B39" s="139">
        <f>Inputs!K34</f>
        <v>6879</v>
      </c>
      <c r="C39" s="66"/>
      <c r="D39" s="82">
        <f t="shared" si="3"/>
        <v>6879</v>
      </c>
      <c r="E39" s="35">
        <f t="shared" si="4"/>
        <v>213249</v>
      </c>
      <c r="F39" s="35">
        <f t="shared" ca="1" si="5"/>
        <v>186811.77995404133</v>
      </c>
      <c r="G39" s="54">
        <v>0</v>
      </c>
      <c r="H39" s="142">
        <f>Inputs!O34</f>
        <v>0</v>
      </c>
      <c r="I39" s="141">
        <f>Inputs!L34</f>
        <v>0</v>
      </c>
      <c r="J39" s="54">
        <v>0</v>
      </c>
      <c r="K39" s="142">
        <f>Inputs!P34</f>
        <v>0</v>
      </c>
      <c r="L39" s="141">
        <f>Inputs!M34</f>
        <v>0</v>
      </c>
      <c r="M39" s="83">
        <f ca="1">VLOOKUP($A39,[1]!Table,MATCH(M$4,[1]!Curves,0))</f>
        <v>1.4999999999999999E-2</v>
      </c>
      <c r="N39" s="142">
        <f ca="1">Inputs!Q34</f>
        <v>7.4999999999999997E-3</v>
      </c>
      <c r="O39" s="141">
        <f>Inputs!N34</f>
        <v>0</v>
      </c>
      <c r="P39" s="7"/>
      <c r="Q39" s="69">
        <f t="shared" ca="1" si="6"/>
        <v>1.4999999999999999E-2</v>
      </c>
      <c r="R39" s="69">
        <f t="shared" ca="1" si="7"/>
        <v>7.4999999999999997E-3</v>
      </c>
      <c r="S39" s="69">
        <f t="shared" si="8"/>
        <v>0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0</v>
      </c>
      <c r="AD39" s="39">
        <f t="shared" ca="1" si="16"/>
        <v>0</v>
      </c>
      <c r="AE39" s="39">
        <f t="shared" ca="1" si="17"/>
        <v>0</v>
      </c>
      <c r="AF39" s="39">
        <f t="shared" ca="1" si="18"/>
        <v>0</v>
      </c>
      <c r="AG39" s="39">
        <f t="shared" ca="1" si="19"/>
        <v>0</v>
      </c>
      <c r="AH39" s="39">
        <f t="shared" ca="1" si="20"/>
        <v>0</v>
      </c>
      <c r="AI39" s="39">
        <f t="shared" ca="1" si="21"/>
        <v>2802.1766993106198</v>
      </c>
      <c r="AJ39" s="39">
        <f t="shared" ca="1" si="22"/>
        <v>1401.0883496553099</v>
      </c>
      <c r="AK39" s="39">
        <f t="shared" ca="1" si="23"/>
        <v>0</v>
      </c>
      <c r="AL39" s="43"/>
      <c r="AM39" s="39">
        <f t="shared" ca="1" si="29"/>
        <v>0</v>
      </c>
      <c r="AN39" s="39">
        <f t="shared" ca="1" si="30"/>
        <v>0</v>
      </c>
      <c r="AO39" s="39">
        <f t="shared" ca="1" si="31"/>
        <v>2802.1766993106198</v>
      </c>
      <c r="AP39" s="40">
        <f t="shared" ca="1" si="24"/>
        <v>2802.1766993106198</v>
      </c>
      <c r="AR39" s="39">
        <f t="shared" ca="1" si="32"/>
        <v>0</v>
      </c>
      <c r="AS39" s="39">
        <f t="shared" ca="1" si="33"/>
        <v>0</v>
      </c>
      <c r="AT39" s="39">
        <f t="shared" ca="1" si="34"/>
        <v>-1401.0883496553099</v>
      </c>
      <c r="AU39" s="40">
        <f t="shared" ca="1" si="25"/>
        <v>-1401.0883496553099</v>
      </c>
      <c r="AV39" s="40"/>
      <c r="AW39" s="51">
        <f t="shared" ca="1" si="26"/>
        <v>1401.0883496553099</v>
      </c>
      <c r="AY39" s="51">
        <f t="shared" ca="1" si="27"/>
        <v>0</v>
      </c>
      <c r="AZ39" s="67"/>
    </row>
    <row r="40" spans="1:52">
      <c r="A40" s="88">
        <f t="shared" si="28"/>
        <v>37865</v>
      </c>
      <c r="B40" s="139">
        <f>Inputs!K35</f>
        <v>6879</v>
      </c>
      <c r="C40" s="66"/>
      <c r="D40" s="82">
        <f t="shared" si="3"/>
        <v>6879</v>
      </c>
      <c r="E40" s="35">
        <f t="shared" si="4"/>
        <v>206370</v>
      </c>
      <c r="F40" s="35">
        <f t="shared" ca="1" si="5"/>
        <v>179903.88632665193</v>
      </c>
      <c r="G40" s="54">
        <v>0</v>
      </c>
      <c r="H40" s="142">
        <f>Inputs!O35</f>
        <v>0</v>
      </c>
      <c r="I40" s="141">
        <f>Inputs!L35</f>
        <v>0</v>
      </c>
      <c r="J40" s="54">
        <v>0</v>
      </c>
      <c r="K40" s="142">
        <f>Inputs!P35</f>
        <v>0</v>
      </c>
      <c r="L40" s="141">
        <f>Inputs!M35</f>
        <v>0</v>
      </c>
      <c r="M40" s="83">
        <f ca="1">VLOOKUP($A40,[1]!Table,MATCH(M$4,[1]!Curves,0))</f>
        <v>1.4999999999999999E-2</v>
      </c>
      <c r="N40" s="142">
        <f ca="1">Inputs!Q35</f>
        <v>7.4999999999999997E-3</v>
      </c>
      <c r="O40" s="141">
        <f>Inputs!N35</f>
        <v>0</v>
      </c>
      <c r="P40" s="7"/>
      <c r="Q40" s="69">
        <f t="shared" ca="1" si="6"/>
        <v>1.4999999999999999E-2</v>
      </c>
      <c r="R40" s="69">
        <f t="shared" ca="1" si="7"/>
        <v>7.4999999999999997E-3</v>
      </c>
      <c r="S40" s="69">
        <f t="shared" si="8"/>
        <v>0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0</v>
      </c>
      <c r="AD40" s="39">
        <f t="shared" ca="1" si="16"/>
        <v>0</v>
      </c>
      <c r="AE40" s="39">
        <f t="shared" ca="1" si="17"/>
        <v>0</v>
      </c>
      <c r="AF40" s="39">
        <f t="shared" ca="1" si="18"/>
        <v>0</v>
      </c>
      <c r="AG40" s="39">
        <f t="shared" ca="1" si="19"/>
        <v>0</v>
      </c>
      <c r="AH40" s="39">
        <f t="shared" ca="1" si="20"/>
        <v>0</v>
      </c>
      <c r="AI40" s="39">
        <f t="shared" ca="1" si="21"/>
        <v>2698.558294899779</v>
      </c>
      <c r="AJ40" s="39">
        <f t="shared" ca="1" si="22"/>
        <v>1349.2791474498895</v>
      </c>
      <c r="AK40" s="39">
        <f t="shared" ca="1" si="23"/>
        <v>0</v>
      </c>
      <c r="AL40" s="43"/>
      <c r="AM40" s="39">
        <f t="shared" ca="1" si="29"/>
        <v>0</v>
      </c>
      <c r="AN40" s="39">
        <f t="shared" ca="1" si="30"/>
        <v>0</v>
      </c>
      <c r="AO40" s="39">
        <f t="shared" ca="1" si="31"/>
        <v>2698.558294899779</v>
      </c>
      <c r="AP40" s="40">
        <f t="shared" ca="1" si="24"/>
        <v>2698.558294899779</v>
      </c>
      <c r="AR40" s="39">
        <f t="shared" ca="1" si="32"/>
        <v>0</v>
      </c>
      <c r="AS40" s="39">
        <f t="shared" ca="1" si="33"/>
        <v>0</v>
      </c>
      <c r="AT40" s="39">
        <f t="shared" ca="1" si="34"/>
        <v>-1349.2791474498895</v>
      </c>
      <c r="AU40" s="40">
        <f t="shared" ca="1" si="25"/>
        <v>-1349.2791474498895</v>
      </c>
      <c r="AV40" s="40"/>
      <c r="AW40" s="51">
        <f t="shared" ca="1" si="26"/>
        <v>1349.2791474498895</v>
      </c>
      <c r="AY40" s="51">
        <f t="shared" ca="1" si="27"/>
        <v>0</v>
      </c>
      <c r="AZ40" s="67"/>
    </row>
    <row r="41" spans="1:52">
      <c r="A41" s="88">
        <f t="shared" si="28"/>
        <v>37895</v>
      </c>
      <c r="B41" s="139">
        <f>Inputs!K36</f>
        <v>6879</v>
      </c>
      <c r="C41" s="66"/>
      <c r="D41" s="82">
        <f t="shared" si="3"/>
        <v>6879</v>
      </c>
      <c r="E41" s="35">
        <f t="shared" si="4"/>
        <v>213249</v>
      </c>
      <c r="F41" s="35">
        <f t="shared" ca="1" si="5"/>
        <v>185020.93325640034</v>
      </c>
      <c r="G41" s="54">
        <v>0</v>
      </c>
      <c r="H41" s="142">
        <f>Inputs!O36</f>
        <v>0</v>
      </c>
      <c r="I41" s="141">
        <f>Inputs!L36</f>
        <v>0</v>
      </c>
      <c r="J41" s="54">
        <v>0</v>
      </c>
      <c r="K41" s="142">
        <f>Inputs!P36</f>
        <v>0</v>
      </c>
      <c r="L41" s="141">
        <f>Inputs!M36</f>
        <v>0</v>
      </c>
      <c r="M41" s="83">
        <f ca="1">VLOOKUP($A41,[1]!Table,MATCH(M$4,[1]!Curves,0))</f>
        <v>1.4999999999999999E-2</v>
      </c>
      <c r="N41" s="142">
        <f ca="1">Inputs!Q36</f>
        <v>7.4999999999999997E-3</v>
      </c>
      <c r="O41" s="141">
        <f>Inputs!N36</f>
        <v>0</v>
      </c>
      <c r="P41" s="7"/>
      <c r="Q41" s="69">
        <f t="shared" ca="1" si="6"/>
        <v>1.4999999999999999E-2</v>
      </c>
      <c r="R41" s="69">
        <f t="shared" ca="1" si="7"/>
        <v>7.4999999999999997E-3</v>
      </c>
      <c r="S41" s="69">
        <f t="shared" si="8"/>
        <v>0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0</v>
      </c>
      <c r="AD41" s="39">
        <f t="shared" ca="1" si="16"/>
        <v>0</v>
      </c>
      <c r="AE41" s="39">
        <f t="shared" ca="1" si="17"/>
        <v>0</v>
      </c>
      <c r="AF41" s="39">
        <f t="shared" ca="1" si="18"/>
        <v>0</v>
      </c>
      <c r="AG41" s="39">
        <f t="shared" ca="1" si="19"/>
        <v>0</v>
      </c>
      <c r="AH41" s="39">
        <f t="shared" ca="1" si="20"/>
        <v>0</v>
      </c>
      <c r="AI41" s="39">
        <f t="shared" ca="1" si="21"/>
        <v>2775.3139988460052</v>
      </c>
      <c r="AJ41" s="39">
        <f t="shared" ca="1" si="22"/>
        <v>1387.6569994230026</v>
      </c>
      <c r="AK41" s="39">
        <f t="shared" ca="1" si="23"/>
        <v>0</v>
      </c>
      <c r="AL41" s="43"/>
      <c r="AM41" s="39">
        <f t="shared" ca="1" si="29"/>
        <v>0</v>
      </c>
      <c r="AN41" s="39">
        <f t="shared" ca="1" si="30"/>
        <v>0</v>
      </c>
      <c r="AO41" s="39">
        <f t="shared" ca="1" si="31"/>
        <v>2775.3139988460052</v>
      </c>
      <c r="AP41" s="40">
        <f t="shared" ca="1" si="24"/>
        <v>2775.3139988460052</v>
      </c>
      <c r="AR41" s="39">
        <f t="shared" ca="1" si="32"/>
        <v>0</v>
      </c>
      <c r="AS41" s="39">
        <f t="shared" ca="1" si="33"/>
        <v>0</v>
      </c>
      <c r="AT41" s="39">
        <f t="shared" ca="1" si="34"/>
        <v>-1387.6569994230026</v>
      </c>
      <c r="AU41" s="40">
        <f t="shared" ca="1" si="25"/>
        <v>-1387.6569994230026</v>
      </c>
      <c r="AV41" s="40"/>
      <c r="AW41" s="51">
        <f t="shared" ca="1" si="26"/>
        <v>1387.6569994230026</v>
      </c>
      <c r="AY41" s="51">
        <f t="shared" ca="1" si="27"/>
        <v>0</v>
      </c>
      <c r="AZ41" s="67"/>
    </row>
    <row r="42" spans="1:52">
      <c r="A42" s="88">
        <f t="shared" si="28"/>
        <v>37926</v>
      </c>
      <c r="B42" s="139">
        <f>Inputs!K37</f>
        <v>6879</v>
      </c>
      <c r="C42" s="66"/>
      <c r="D42" s="82">
        <f t="shared" si="3"/>
        <v>6879</v>
      </c>
      <c r="E42" s="35">
        <f t="shared" si="4"/>
        <v>206370</v>
      </c>
      <c r="F42" s="35">
        <f t="shared" ca="1" si="5"/>
        <v>178175.30850139924</v>
      </c>
      <c r="G42" s="54">
        <v>0</v>
      </c>
      <c r="H42" s="142">
        <f>Inputs!O37</f>
        <v>0</v>
      </c>
      <c r="I42" s="141">
        <f>Inputs!L37</f>
        <v>0</v>
      </c>
      <c r="J42" s="54">
        <v>0</v>
      </c>
      <c r="K42" s="142">
        <f>Inputs!P37</f>
        <v>0</v>
      </c>
      <c r="L42" s="141">
        <f>Inputs!M37</f>
        <v>0</v>
      </c>
      <c r="M42" s="83">
        <f ca="1">VLOOKUP($A42,[1]!Table,MATCH(M$4,[1]!Curves,0))</f>
        <v>1.4999999999999999E-2</v>
      </c>
      <c r="N42" s="142">
        <f ca="1">Inputs!Q37</f>
        <v>7.4999999999999997E-3</v>
      </c>
      <c r="O42" s="141">
        <f>Inputs!N37</f>
        <v>0</v>
      </c>
      <c r="P42" s="7"/>
      <c r="Q42" s="69">
        <f t="shared" ca="1" si="6"/>
        <v>1.4999999999999999E-2</v>
      </c>
      <c r="R42" s="69">
        <f t="shared" ca="1" si="7"/>
        <v>7.4999999999999997E-3</v>
      </c>
      <c r="S42" s="69">
        <f t="shared" si="8"/>
        <v>0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0</v>
      </c>
      <c r="AD42" s="39">
        <f t="shared" ca="1" si="16"/>
        <v>0</v>
      </c>
      <c r="AE42" s="39">
        <f t="shared" ca="1" si="17"/>
        <v>0</v>
      </c>
      <c r="AF42" s="39">
        <f t="shared" ca="1" si="18"/>
        <v>0</v>
      </c>
      <c r="AG42" s="39">
        <f t="shared" ca="1" si="19"/>
        <v>0</v>
      </c>
      <c r="AH42" s="39">
        <f t="shared" ca="1" si="20"/>
        <v>0</v>
      </c>
      <c r="AI42" s="39">
        <f t="shared" ca="1" si="21"/>
        <v>2672.6296275209884</v>
      </c>
      <c r="AJ42" s="39">
        <f t="shared" ca="1" si="22"/>
        <v>1336.3148137604942</v>
      </c>
      <c r="AK42" s="39">
        <f t="shared" ca="1" si="23"/>
        <v>0</v>
      </c>
      <c r="AL42" s="43"/>
      <c r="AM42" s="39">
        <f t="shared" ca="1" si="29"/>
        <v>0</v>
      </c>
      <c r="AN42" s="39">
        <f t="shared" ca="1" si="30"/>
        <v>0</v>
      </c>
      <c r="AO42" s="39">
        <f t="shared" ca="1" si="31"/>
        <v>2672.6296275209884</v>
      </c>
      <c r="AP42" s="40">
        <f t="shared" ca="1" si="24"/>
        <v>2672.6296275209884</v>
      </c>
      <c r="AR42" s="39">
        <f t="shared" ca="1" si="32"/>
        <v>0</v>
      </c>
      <c r="AS42" s="39">
        <f t="shared" ca="1" si="33"/>
        <v>0</v>
      </c>
      <c r="AT42" s="39">
        <f t="shared" ca="1" si="34"/>
        <v>-1336.3148137604942</v>
      </c>
      <c r="AU42" s="40">
        <f t="shared" ca="1" si="25"/>
        <v>-1336.3148137604942</v>
      </c>
      <c r="AV42" s="40"/>
      <c r="AW42" s="51">
        <f t="shared" ca="1" si="26"/>
        <v>1336.3148137604942</v>
      </c>
      <c r="AY42" s="51">
        <f t="shared" ca="1" si="27"/>
        <v>0</v>
      </c>
      <c r="AZ42" s="67"/>
    </row>
    <row r="43" spans="1:52">
      <c r="A43" s="88">
        <f t="shared" si="28"/>
        <v>37956</v>
      </c>
      <c r="B43" s="139">
        <f>Inputs!K38</f>
        <v>7962</v>
      </c>
      <c r="C43" s="66"/>
      <c r="D43" s="82">
        <f t="shared" si="3"/>
        <v>7962</v>
      </c>
      <c r="E43" s="35">
        <f t="shared" si="4"/>
        <v>246822</v>
      </c>
      <c r="F43" s="35">
        <f t="shared" ca="1" si="5"/>
        <v>212085.86375418355</v>
      </c>
      <c r="G43" s="54">
        <v>0</v>
      </c>
      <c r="H43" s="142">
        <f>Inputs!O38</f>
        <v>0</v>
      </c>
      <c r="I43" s="141">
        <f>Inputs!L38</f>
        <v>0</v>
      </c>
      <c r="J43" s="54">
        <v>0</v>
      </c>
      <c r="K43" s="142">
        <f>Inputs!P38</f>
        <v>0</v>
      </c>
      <c r="L43" s="141">
        <f>Inputs!M38</f>
        <v>0</v>
      </c>
      <c r="M43" s="83">
        <f ca="1">VLOOKUP($A43,[1]!Table,MATCH(M$4,[1]!Curves,0))</f>
        <v>1.4999999999999999E-2</v>
      </c>
      <c r="N43" s="142">
        <f ca="1">Inputs!Q38</f>
        <v>7.4999999999999997E-3</v>
      </c>
      <c r="O43" s="141">
        <f>Inputs!N38</f>
        <v>0</v>
      </c>
      <c r="P43" s="7"/>
      <c r="Q43" s="69">
        <f t="shared" ca="1" si="6"/>
        <v>1.4999999999999999E-2</v>
      </c>
      <c r="R43" s="69">
        <f t="shared" ca="1" si="7"/>
        <v>7.4999999999999997E-3</v>
      </c>
      <c r="S43" s="69">
        <f t="shared" si="8"/>
        <v>0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0</v>
      </c>
      <c r="AD43" s="39">
        <f t="shared" ca="1" si="16"/>
        <v>0</v>
      </c>
      <c r="AE43" s="39">
        <f t="shared" ca="1" si="17"/>
        <v>0</v>
      </c>
      <c r="AF43" s="39">
        <f t="shared" ca="1" si="18"/>
        <v>0</v>
      </c>
      <c r="AG43" s="39">
        <f t="shared" ca="1" si="19"/>
        <v>0</v>
      </c>
      <c r="AH43" s="39">
        <f t="shared" ca="1" si="20"/>
        <v>0</v>
      </c>
      <c r="AI43" s="39">
        <f t="shared" ca="1" si="21"/>
        <v>3181.2879563127531</v>
      </c>
      <c r="AJ43" s="39">
        <f t="shared" ca="1" si="22"/>
        <v>1590.6439781563765</v>
      </c>
      <c r="AK43" s="39">
        <f t="shared" ca="1" si="23"/>
        <v>0</v>
      </c>
      <c r="AL43" s="43"/>
      <c r="AM43" s="39">
        <f t="shared" ca="1" si="29"/>
        <v>0</v>
      </c>
      <c r="AN43" s="39">
        <f t="shared" ca="1" si="30"/>
        <v>0</v>
      </c>
      <c r="AO43" s="39">
        <f t="shared" ca="1" si="31"/>
        <v>3181.2879563127531</v>
      </c>
      <c r="AP43" s="40">
        <f t="shared" ca="1" si="24"/>
        <v>3181.2879563127531</v>
      </c>
      <c r="AR43" s="39">
        <f t="shared" ca="1" si="32"/>
        <v>0</v>
      </c>
      <c r="AS43" s="39">
        <f t="shared" ca="1" si="33"/>
        <v>0</v>
      </c>
      <c r="AT43" s="39">
        <f t="shared" ca="1" si="34"/>
        <v>-1590.6439781563765</v>
      </c>
      <c r="AU43" s="40">
        <f t="shared" ca="1" si="25"/>
        <v>-1590.6439781563765</v>
      </c>
      <c r="AV43" s="40"/>
      <c r="AW43" s="51">
        <f t="shared" ca="1" si="26"/>
        <v>1590.6439781563765</v>
      </c>
      <c r="AY43" s="51">
        <f t="shared" ca="1" si="27"/>
        <v>0</v>
      </c>
      <c r="AZ43" s="67"/>
    </row>
    <row r="44" spans="1:52">
      <c r="A44" s="88">
        <f t="shared" si="28"/>
        <v>37987</v>
      </c>
      <c r="B44" s="139">
        <f>Inputs!K39</f>
        <v>7962</v>
      </c>
      <c r="C44" s="66"/>
      <c r="D44" s="82">
        <f t="shared" si="3"/>
        <v>7962</v>
      </c>
      <c r="E44" s="35">
        <f t="shared" si="4"/>
        <v>246822</v>
      </c>
      <c r="F44" s="35">
        <f t="shared" ca="1" si="5"/>
        <v>211034.88490718408</v>
      </c>
      <c r="G44" s="54">
        <v>0</v>
      </c>
      <c r="H44" s="142">
        <f>Inputs!O39</f>
        <v>0</v>
      </c>
      <c r="I44" s="141">
        <f>Inputs!L39</f>
        <v>0</v>
      </c>
      <c r="J44" s="54">
        <v>0</v>
      </c>
      <c r="K44" s="142">
        <f>Inputs!P39</f>
        <v>0</v>
      </c>
      <c r="L44" s="141">
        <f>Inputs!M39</f>
        <v>0</v>
      </c>
      <c r="M44" s="83">
        <f ca="1">VLOOKUP($A44,[1]!Table,MATCH(M$4,[1]!Curves,0))</f>
        <v>0.02</v>
      </c>
      <c r="N44" s="142">
        <f ca="1">Inputs!Q39</f>
        <v>1.2500000000000001E-2</v>
      </c>
      <c r="O44" s="141">
        <f>Inputs!N39</f>
        <v>0</v>
      </c>
      <c r="P44" s="7"/>
      <c r="Q44" s="69">
        <f t="shared" ca="1" si="6"/>
        <v>0.02</v>
      </c>
      <c r="R44" s="69">
        <f t="shared" ca="1" si="7"/>
        <v>1.2500000000000001E-2</v>
      </c>
      <c r="S44" s="69">
        <f t="shared" si="8"/>
        <v>0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0</v>
      </c>
      <c r="AD44" s="39">
        <f t="shared" ca="1" si="16"/>
        <v>0</v>
      </c>
      <c r="AE44" s="39">
        <f t="shared" ca="1" si="17"/>
        <v>0</v>
      </c>
      <c r="AF44" s="39">
        <f t="shared" ca="1" si="18"/>
        <v>0</v>
      </c>
      <c r="AG44" s="39">
        <f t="shared" ca="1" si="19"/>
        <v>0</v>
      </c>
      <c r="AH44" s="39">
        <f t="shared" ca="1" si="20"/>
        <v>0</v>
      </c>
      <c r="AI44" s="39">
        <f t="shared" ca="1" si="21"/>
        <v>4220.6976981436819</v>
      </c>
      <c r="AJ44" s="39">
        <f t="shared" ca="1" si="22"/>
        <v>2637.9360613398012</v>
      </c>
      <c r="AK44" s="39">
        <f t="shared" ca="1" si="23"/>
        <v>0</v>
      </c>
      <c r="AL44" s="43"/>
      <c r="AM44" s="39">
        <f t="shared" ca="1" si="29"/>
        <v>0</v>
      </c>
      <c r="AN44" s="39">
        <f t="shared" ca="1" si="30"/>
        <v>0</v>
      </c>
      <c r="AO44" s="39">
        <f t="shared" ca="1" si="31"/>
        <v>4220.6976981436819</v>
      </c>
      <c r="AP44" s="40">
        <f t="shared" ca="1" si="24"/>
        <v>4220.6976981436819</v>
      </c>
      <c r="AR44" s="39">
        <f t="shared" ca="1" si="32"/>
        <v>0</v>
      </c>
      <c r="AS44" s="39">
        <f t="shared" ca="1" si="33"/>
        <v>0</v>
      </c>
      <c r="AT44" s="39">
        <f t="shared" ca="1" si="34"/>
        <v>-1582.7616368038807</v>
      </c>
      <c r="AU44" s="40">
        <f t="shared" ca="1" si="25"/>
        <v>-1582.7616368038807</v>
      </c>
      <c r="AV44" s="40"/>
      <c r="AW44" s="51">
        <f t="shared" ca="1" si="26"/>
        <v>2637.9360613398012</v>
      </c>
      <c r="AY44" s="51">
        <f t="shared" ca="1" si="27"/>
        <v>0</v>
      </c>
      <c r="AZ44" s="67"/>
    </row>
    <row r="45" spans="1:52">
      <c r="A45" s="88">
        <f t="shared" si="28"/>
        <v>38018</v>
      </c>
      <c r="B45" s="139">
        <f>Inputs!K40</f>
        <v>7962</v>
      </c>
      <c r="C45" s="66"/>
      <c r="D45" s="82">
        <f t="shared" si="3"/>
        <v>7962</v>
      </c>
      <c r="E45" s="35">
        <f t="shared" si="4"/>
        <v>230898</v>
      </c>
      <c r="F45" s="35">
        <f t="shared" ca="1" si="5"/>
        <v>196434.0327857665</v>
      </c>
      <c r="G45" s="54">
        <v>0</v>
      </c>
      <c r="H45" s="142">
        <f>Inputs!O40</f>
        <v>0</v>
      </c>
      <c r="I45" s="141">
        <f>Inputs!L40</f>
        <v>0</v>
      </c>
      <c r="J45" s="54">
        <v>0</v>
      </c>
      <c r="K45" s="142">
        <f>Inputs!P40</f>
        <v>0</v>
      </c>
      <c r="L45" s="141">
        <f>Inputs!M40</f>
        <v>0</v>
      </c>
      <c r="M45" s="83">
        <f ca="1">VLOOKUP($A45,[1]!Table,MATCH(M$4,[1]!Curves,0))</f>
        <v>0.02</v>
      </c>
      <c r="N45" s="142">
        <f ca="1">Inputs!Q40</f>
        <v>1.2500000000000001E-2</v>
      </c>
      <c r="O45" s="141">
        <f>Inputs!N40</f>
        <v>0</v>
      </c>
      <c r="P45" s="7"/>
      <c r="Q45" s="69">
        <f t="shared" ca="1" si="6"/>
        <v>0.02</v>
      </c>
      <c r="R45" s="69">
        <f t="shared" ca="1" si="7"/>
        <v>1.2500000000000001E-2</v>
      </c>
      <c r="S45" s="69">
        <f t="shared" si="8"/>
        <v>0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0</v>
      </c>
      <c r="AD45" s="39">
        <f t="shared" ca="1" si="16"/>
        <v>0</v>
      </c>
      <c r="AE45" s="39">
        <f t="shared" ca="1" si="17"/>
        <v>0</v>
      </c>
      <c r="AF45" s="39">
        <f t="shared" ca="1" si="18"/>
        <v>0</v>
      </c>
      <c r="AG45" s="39">
        <f t="shared" ca="1" si="19"/>
        <v>0</v>
      </c>
      <c r="AH45" s="39">
        <f t="shared" ca="1" si="20"/>
        <v>0</v>
      </c>
      <c r="AI45" s="39">
        <f t="shared" ca="1" si="21"/>
        <v>3928.68065571533</v>
      </c>
      <c r="AJ45" s="39">
        <f t="shared" ca="1" si="22"/>
        <v>2455.4254098220813</v>
      </c>
      <c r="AK45" s="39">
        <f t="shared" ca="1" si="23"/>
        <v>0</v>
      </c>
      <c r="AL45" s="43"/>
      <c r="AM45" s="39">
        <f t="shared" ca="1" si="29"/>
        <v>0</v>
      </c>
      <c r="AN45" s="39">
        <f t="shared" ca="1" si="30"/>
        <v>0</v>
      </c>
      <c r="AO45" s="39">
        <f t="shared" ca="1" si="31"/>
        <v>3928.68065571533</v>
      </c>
      <c r="AP45" s="40">
        <f t="shared" ca="1" si="24"/>
        <v>3928.68065571533</v>
      </c>
      <c r="AR45" s="39">
        <f t="shared" ca="1" si="32"/>
        <v>0</v>
      </c>
      <c r="AS45" s="39">
        <f t="shared" ca="1" si="33"/>
        <v>0</v>
      </c>
      <c r="AT45" s="39">
        <f t="shared" ca="1" si="34"/>
        <v>-1473.2552458932487</v>
      </c>
      <c r="AU45" s="40">
        <f t="shared" ca="1" si="25"/>
        <v>-1473.2552458932487</v>
      </c>
      <c r="AV45" s="40"/>
      <c r="AW45" s="51">
        <f t="shared" ca="1" si="26"/>
        <v>2455.4254098220813</v>
      </c>
      <c r="AY45" s="51">
        <f t="shared" ca="1" si="27"/>
        <v>0</v>
      </c>
      <c r="AZ45" s="67"/>
    </row>
    <row r="46" spans="1:52">
      <c r="A46" s="88">
        <f t="shared" si="28"/>
        <v>38047</v>
      </c>
      <c r="B46" s="139">
        <f>Inputs!K41</f>
        <v>6879</v>
      </c>
      <c r="C46" s="66"/>
      <c r="D46" s="82">
        <f t="shared" si="3"/>
        <v>6879</v>
      </c>
      <c r="E46" s="35">
        <f t="shared" si="4"/>
        <v>213249</v>
      </c>
      <c r="F46" s="35">
        <f t="shared" ca="1" si="5"/>
        <v>180567.998644509</v>
      </c>
      <c r="G46" s="54">
        <v>0</v>
      </c>
      <c r="H46" s="142">
        <f>Inputs!O41</f>
        <v>0</v>
      </c>
      <c r="I46" s="141">
        <f>Inputs!L41</f>
        <v>0</v>
      </c>
      <c r="J46" s="54">
        <v>0</v>
      </c>
      <c r="K46" s="142">
        <f>Inputs!P41</f>
        <v>0</v>
      </c>
      <c r="L46" s="141">
        <f>Inputs!M41</f>
        <v>0</v>
      </c>
      <c r="M46" s="83">
        <f ca="1">VLOOKUP($A46,[1]!Table,MATCH(M$4,[1]!Curves,0))</f>
        <v>0.02</v>
      </c>
      <c r="N46" s="142">
        <f ca="1">Inputs!Q41</f>
        <v>1.2500000000000001E-2</v>
      </c>
      <c r="O46" s="141">
        <f>Inputs!N41</f>
        <v>0</v>
      </c>
      <c r="P46" s="7"/>
      <c r="Q46" s="69">
        <f t="shared" ca="1" si="6"/>
        <v>0.02</v>
      </c>
      <c r="R46" s="69">
        <f t="shared" ca="1" si="7"/>
        <v>1.2500000000000001E-2</v>
      </c>
      <c r="S46" s="69">
        <f t="shared" si="8"/>
        <v>0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0</v>
      </c>
      <c r="AD46" s="39">
        <f t="shared" ca="1" si="16"/>
        <v>0</v>
      </c>
      <c r="AE46" s="39">
        <f t="shared" ca="1" si="17"/>
        <v>0</v>
      </c>
      <c r="AF46" s="39">
        <f t="shared" ca="1" si="18"/>
        <v>0</v>
      </c>
      <c r="AG46" s="39">
        <f t="shared" ca="1" si="19"/>
        <v>0</v>
      </c>
      <c r="AH46" s="39">
        <f t="shared" ca="1" si="20"/>
        <v>0</v>
      </c>
      <c r="AI46" s="39">
        <f t="shared" ca="1" si="21"/>
        <v>3611.35997289018</v>
      </c>
      <c r="AJ46" s="39">
        <f t="shared" ca="1" si="22"/>
        <v>2257.0999830563628</v>
      </c>
      <c r="AK46" s="39">
        <f t="shared" ca="1" si="23"/>
        <v>0</v>
      </c>
      <c r="AL46" s="43"/>
      <c r="AM46" s="39">
        <f t="shared" ca="1" si="29"/>
        <v>0</v>
      </c>
      <c r="AN46" s="39">
        <f t="shared" ca="1" si="30"/>
        <v>0</v>
      </c>
      <c r="AO46" s="39">
        <f t="shared" ca="1" si="31"/>
        <v>3611.35997289018</v>
      </c>
      <c r="AP46" s="40">
        <f t="shared" ca="1" si="24"/>
        <v>3611.35997289018</v>
      </c>
      <c r="AR46" s="39">
        <f t="shared" ca="1" si="32"/>
        <v>0</v>
      </c>
      <c r="AS46" s="39">
        <f t="shared" ca="1" si="33"/>
        <v>0</v>
      </c>
      <c r="AT46" s="39">
        <f t="shared" ca="1" si="34"/>
        <v>-1354.2599898338171</v>
      </c>
      <c r="AU46" s="40">
        <f t="shared" ca="1" si="25"/>
        <v>-1354.2599898338171</v>
      </c>
      <c r="AV46" s="40"/>
      <c r="AW46" s="51">
        <f t="shared" ca="1" si="26"/>
        <v>2257.0999830563628</v>
      </c>
      <c r="AY46" s="51">
        <f t="shared" ca="1" si="27"/>
        <v>0</v>
      </c>
      <c r="AZ46" s="67"/>
    </row>
    <row r="47" spans="1:52">
      <c r="A47" s="88">
        <f t="shared" si="28"/>
        <v>38078</v>
      </c>
      <c r="B47" s="139">
        <f>Inputs!K42</f>
        <v>6879</v>
      </c>
      <c r="C47" s="66"/>
      <c r="D47" s="82">
        <f t="shared" si="3"/>
        <v>6879</v>
      </c>
      <c r="E47" s="35">
        <f t="shared" si="4"/>
        <v>206370</v>
      </c>
      <c r="F47" s="35">
        <f t="shared" ca="1" si="5"/>
        <v>173870.01476572995</v>
      </c>
      <c r="G47" s="54">
        <v>0</v>
      </c>
      <c r="H47" s="142">
        <f>Inputs!O42</f>
        <v>0</v>
      </c>
      <c r="I47" s="141">
        <f>Inputs!L42</f>
        <v>0</v>
      </c>
      <c r="J47" s="54">
        <v>0</v>
      </c>
      <c r="K47" s="142">
        <f>Inputs!P42</f>
        <v>0</v>
      </c>
      <c r="L47" s="141">
        <f>Inputs!M42</f>
        <v>0</v>
      </c>
      <c r="M47" s="83">
        <f ca="1">VLOOKUP($A47,[1]!Table,MATCH(M$4,[1]!Curves,0))</f>
        <v>1.4999999999999999E-2</v>
      </c>
      <c r="N47" s="142">
        <f ca="1">Inputs!Q42</f>
        <v>7.4999999999999997E-3</v>
      </c>
      <c r="O47" s="141">
        <f>Inputs!N42</f>
        <v>0</v>
      </c>
      <c r="P47" s="7"/>
      <c r="Q47" s="69">
        <f t="shared" ca="1" si="6"/>
        <v>1.4999999999999999E-2</v>
      </c>
      <c r="R47" s="69">
        <f t="shared" ca="1" si="7"/>
        <v>7.4999999999999997E-3</v>
      </c>
      <c r="S47" s="69">
        <f t="shared" si="8"/>
        <v>0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0</v>
      </c>
      <c r="AD47" s="39">
        <f t="shared" ca="1" si="16"/>
        <v>0</v>
      </c>
      <c r="AE47" s="39">
        <f t="shared" ca="1" si="17"/>
        <v>0</v>
      </c>
      <c r="AF47" s="39">
        <f t="shared" ca="1" si="18"/>
        <v>0</v>
      </c>
      <c r="AG47" s="39">
        <f t="shared" ca="1" si="19"/>
        <v>0</v>
      </c>
      <c r="AH47" s="39">
        <f t="shared" ca="1" si="20"/>
        <v>0</v>
      </c>
      <c r="AI47" s="39">
        <f t="shared" ca="1" si="21"/>
        <v>2608.0502214859494</v>
      </c>
      <c r="AJ47" s="39">
        <f t="shared" ca="1" si="22"/>
        <v>1304.0251107429747</v>
      </c>
      <c r="AK47" s="39">
        <f t="shared" ca="1" si="23"/>
        <v>0</v>
      </c>
      <c r="AL47" s="43"/>
      <c r="AM47" s="39">
        <f t="shared" ca="1" si="29"/>
        <v>0</v>
      </c>
      <c r="AN47" s="39">
        <f t="shared" ca="1" si="30"/>
        <v>0</v>
      </c>
      <c r="AO47" s="39">
        <f t="shared" ca="1" si="31"/>
        <v>2608.0502214859494</v>
      </c>
      <c r="AP47" s="40">
        <f t="shared" ca="1" si="24"/>
        <v>2608.0502214859494</v>
      </c>
      <c r="AR47" s="39">
        <f t="shared" ca="1" si="32"/>
        <v>0</v>
      </c>
      <c r="AS47" s="39">
        <f t="shared" ca="1" si="33"/>
        <v>0</v>
      </c>
      <c r="AT47" s="39">
        <f t="shared" ca="1" si="34"/>
        <v>-1304.0251107429747</v>
      </c>
      <c r="AU47" s="40">
        <f t="shared" ca="1" si="25"/>
        <v>-1304.0251107429747</v>
      </c>
      <c r="AV47" s="40"/>
      <c r="AW47" s="51">
        <f t="shared" ca="1" si="26"/>
        <v>1304.0251107429747</v>
      </c>
      <c r="AY47" s="51">
        <f t="shared" ca="1" si="27"/>
        <v>0</v>
      </c>
      <c r="AZ47" s="67"/>
    </row>
    <row r="48" spans="1:52">
      <c r="A48" s="88">
        <f t="shared" si="28"/>
        <v>38108</v>
      </c>
      <c r="B48" s="139">
        <f>Inputs!K43</f>
        <v>6879</v>
      </c>
      <c r="C48" s="66"/>
      <c r="D48" s="82">
        <f t="shared" si="3"/>
        <v>6879</v>
      </c>
      <c r="E48" s="35">
        <f t="shared" si="4"/>
        <v>213249</v>
      </c>
      <c r="F48" s="35">
        <f t="shared" ca="1" si="5"/>
        <v>178800.93956694333</v>
      </c>
      <c r="G48" s="54">
        <v>0</v>
      </c>
      <c r="H48" s="142">
        <f>Inputs!O43</f>
        <v>0</v>
      </c>
      <c r="I48" s="141">
        <f>Inputs!L43</f>
        <v>0</v>
      </c>
      <c r="J48" s="54">
        <v>0</v>
      </c>
      <c r="K48" s="142">
        <f>Inputs!P43</f>
        <v>0</v>
      </c>
      <c r="L48" s="141">
        <f>Inputs!M43</f>
        <v>0</v>
      </c>
      <c r="M48" s="83">
        <f ca="1">VLOOKUP($A48,[1]!Table,MATCH(M$4,[1]!Curves,0))</f>
        <v>1.4999999999999999E-2</v>
      </c>
      <c r="N48" s="142">
        <f ca="1">Inputs!Q43</f>
        <v>7.4999999999999997E-3</v>
      </c>
      <c r="O48" s="141">
        <f>Inputs!N43</f>
        <v>0</v>
      </c>
      <c r="P48" s="7"/>
      <c r="Q48" s="69">
        <f t="shared" ca="1" si="6"/>
        <v>1.4999999999999999E-2</v>
      </c>
      <c r="R48" s="69">
        <f t="shared" ca="1" si="7"/>
        <v>7.4999999999999997E-3</v>
      </c>
      <c r="S48" s="69">
        <f t="shared" si="8"/>
        <v>0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0</v>
      </c>
      <c r="AD48" s="39">
        <f t="shared" ca="1" si="16"/>
        <v>0</v>
      </c>
      <c r="AE48" s="39">
        <f t="shared" ca="1" si="17"/>
        <v>0</v>
      </c>
      <c r="AF48" s="39">
        <f t="shared" ca="1" si="18"/>
        <v>0</v>
      </c>
      <c r="AG48" s="39">
        <f t="shared" ca="1" si="19"/>
        <v>0</v>
      </c>
      <c r="AH48" s="39">
        <f t="shared" ca="1" si="20"/>
        <v>0</v>
      </c>
      <c r="AI48" s="39">
        <f t="shared" ca="1" si="21"/>
        <v>2682.01409350415</v>
      </c>
      <c r="AJ48" s="39">
        <f t="shared" ca="1" si="22"/>
        <v>1341.007046752075</v>
      </c>
      <c r="AK48" s="39">
        <f t="shared" ca="1" si="23"/>
        <v>0</v>
      </c>
      <c r="AL48" s="43"/>
      <c r="AM48" s="39">
        <f t="shared" ca="1" si="29"/>
        <v>0</v>
      </c>
      <c r="AN48" s="39">
        <f t="shared" ca="1" si="30"/>
        <v>0</v>
      </c>
      <c r="AO48" s="39">
        <f t="shared" ca="1" si="31"/>
        <v>2682.01409350415</v>
      </c>
      <c r="AP48" s="40">
        <f t="shared" ca="1" si="24"/>
        <v>2682.01409350415</v>
      </c>
      <c r="AR48" s="39">
        <f t="shared" ca="1" si="32"/>
        <v>0</v>
      </c>
      <c r="AS48" s="39">
        <f t="shared" ca="1" si="33"/>
        <v>0</v>
      </c>
      <c r="AT48" s="39">
        <f t="shared" ca="1" si="34"/>
        <v>-1341.007046752075</v>
      </c>
      <c r="AU48" s="40">
        <f t="shared" ca="1" si="25"/>
        <v>-1341.007046752075</v>
      </c>
      <c r="AV48" s="40"/>
      <c r="AW48" s="51">
        <f t="shared" ca="1" si="26"/>
        <v>1341.007046752075</v>
      </c>
      <c r="AY48" s="51">
        <f t="shared" ca="1" si="27"/>
        <v>0</v>
      </c>
      <c r="AZ48" s="67"/>
    </row>
    <row r="49" spans="1:52">
      <c r="A49" s="88">
        <f t="shared" si="28"/>
        <v>38139</v>
      </c>
      <c r="B49" s="139">
        <f>Inputs!K44</f>
        <v>6879</v>
      </c>
      <c r="C49" s="66"/>
      <c r="D49" s="82">
        <f t="shared" si="3"/>
        <v>6879</v>
      </c>
      <c r="E49" s="35">
        <f t="shared" si="4"/>
        <v>206370</v>
      </c>
      <c r="F49" s="35">
        <f t="shared" ca="1" si="5"/>
        <v>172169.46683880824</v>
      </c>
      <c r="G49" s="54">
        <v>0</v>
      </c>
      <c r="H49" s="142">
        <f>Inputs!O44</f>
        <v>0</v>
      </c>
      <c r="I49" s="141">
        <f>Inputs!L44</f>
        <v>0</v>
      </c>
      <c r="J49" s="54">
        <v>0</v>
      </c>
      <c r="K49" s="142">
        <f>Inputs!P44</f>
        <v>0</v>
      </c>
      <c r="L49" s="141">
        <f>Inputs!M44</f>
        <v>0</v>
      </c>
      <c r="M49" s="83">
        <f ca="1">VLOOKUP($A49,[1]!Table,MATCH(M$4,[1]!Curves,0))</f>
        <v>1.4999999999999999E-2</v>
      </c>
      <c r="N49" s="142">
        <f ca="1">Inputs!Q44</f>
        <v>7.4999999999999997E-3</v>
      </c>
      <c r="O49" s="141">
        <f>Inputs!N44</f>
        <v>0</v>
      </c>
      <c r="P49" s="7"/>
      <c r="Q49" s="69">
        <f t="shared" ca="1" si="6"/>
        <v>1.4999999999999999E-2</v>
      </c>
      <c r="R49" s="69">
        <f t="shared" ca="1" si="7"/>
        <v>7.4999999999999997E-3</v>
      </c>
      <c r="S49" s="69">
        <f t="shared" si="8"/>
        <v>0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0</v>
      </c>
      <c r="AD49" s="39">
        <f t="shared" ca="1" si="16"/>
        <v>0</v>
      </c>
      <c r="AE49" s="39">
        <f t="shared" ca="1" si="17"/>
        <v>0</v>
      </c>
      <c r="AF49" s="39">
        <f t="shared" ca="1" si="18"/>
        <v>0</v>
      </c>
      <c r="AG49" s="39">
        <f t="shared" ca="1" si="19"/>
        <v>0</v>
      </c>
      <c r="AH49" s="39">
        <f t="shared" ca="1" si="20"/>
        <v>0</v>
      </c>
      <c r="AI49" s="39">
        <f t="shared" ca="1" si="21"/>
        <v>2582.5420025821236</v>
      </c>
      <c r="AJ49" s="39">
        <f t="shared" ca="1" si="22"/>
        <v>1291.2710012910618</v>
      </c>
      <c r="AK49" s="39">
        <f t="shared" ca="1" si="23"/>
        <v>0</v>
      </c>
      <c r="AL49" s="43"/>
      <c r="AM49" s="39">
        <f t="shared" ca="1" si="29"/>
        <v>0</v>
      </c>
      <c r="AN49" s="39">
        <f t="shared" ca="1" si="30"/>
        <v>0</v>
      </c>
      <c r="AO49" s="39">
        <f t="shared" ca="1" si="31"/>
        <v>2582.5420025821236</v>
      </c>
      <c r="AP49" s="40">
        <f t="shared" ca="1" si="24"/>
        <v>2582.5420025821236</v>
      </c>
      <c r="AR49" s="39">
        <f t="shared" ca="1" si="32"/>
        <v>0</v>
      </c>
      <c r="AS49" s="39">
        <f t="shared" ca="1" si="33"/>
        <v>0</v>
      </c>
      <c r="AT49" s="39">
        <f t="shared" ca="1" si="34"/>
        <v>-1291.2710012910618</v>
      </c>
      <c r="AU49" s="40">
        <f t="shared" ca="1" si="25"/>
        <v>-1291.2710012910618</v>
      </c>
      <c r="AV49" s="40"/>
      <c r="AW49" s="51">
        <f t="shared" ca="1" si="26"/>
        <v>1291.2710012910618</v>
      </c>
      <c r="AY49" s="51">
        <f t="shared" ca="1" si="27"/>
        <v>0</v>
      </c>
      <c r="AZ49" s="67"/>
    </row>
    <row r="50" spans="1:52">
      <c r="A50" s="88">
        <f t="shared" si="28"/>
        <v>38169</v>
      </c>
      <c r="B50" s="139">
        <f>Inputs!K45</f>
        <v>6879</v>
      </c>
      <c r="C50" s="66"/>
      <c r="D50" s="82">
        <f t="shared" si="3"/>
        <v>6879</v>
      </c>
      <c r="E50" s="35">
        <f t="shared" si="4"/>
        <v>213249</v>
      </c>
      <c r="F50" s="35">
        <f t="shared" ca="1" si="5"/>
        <v>177047.22609102796</v>
      </c>
      <c r="G50" s="54">
        <v>0</v>
      </c>
      <c r="H50" s="142">
        <f>Inputs!O45</f>
        <v>0</v>
      </c>
      <c r="I50" s="141">
        <f>Inputs!L45</f>
        <v>0</v>
      </c>
      <c r="J50" s="54">
        <v>0</v>
      </c>
      <c r="K50" s="142">
        <f>Inputs!P45</f>
        <v>0</v>
      </c>
      <c r="L50" s="141">
        <f>Inputs!M45</f>
        <v>0</v>
      </c>
      <c r="M50" s="83">
        <f ca="1">VLOOKUP($A50,[1]!Table,MATCH(M$4,[1]!Curves,0))</f>
        <v>1.4999999999999999E-2</v>
      </c>
      <c r="N50" s="142">
        <f ca="1">Inputs!Q45</f>
        <v>7.4999999999999997E-3</v>
      </c>
      <c r="O50" s="141">
        <f>Inputs!N45</f>
        <v>0</v>
      </c>
      <c r="P50" s="7"/>
      <c r="Q50" s="69">
        <f t="shared" ca="1" si="6"/>
        <v>1.4999999999999999E-2</v>
      </c>
      <c r="R50" s="69">
        <f t="shared" ca="1" si="7"/>
        <v>7.4999999999999997E-3</v>
      </c>
      <c r="S50" s="69">
        <f t="shared" si="8"/>
        <v>0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0</v>
      </c>
      <c r="AD50" s="39">
        <f t="shared" ca="1" si="16"/>
        <v>0</v>
      </c>
      <c r="AE50" s="39">
        <f t="shared" ca="1" si="17"/>
        <v>0</v>
      </c>
      <c r="AF50" s="39">
        <f t="shared" ca="1" si="18"/>
        <v>0</v>
      </c>
      <c r="AG50" s="39">
        <f t="shared" ca="1" si="19"/>
        <v>0</v>
      </c>
      <c r="AH50" s="39">
        <f t="shared" ca="1" si="20"/>
        <v>0</v>
      </c>
      <c r="AI50" s="39">
        <f t="shared" ca="1" si="21"/>
        <v>2655.7083913654192</v>
      </c>
      <c r="AJ50" s="39">
        <f t="shared" ca="1" si="22"/>
        <v>1327.8541956827096</v>
      </c>
      <c r="AK50" s="39">
        <f t="shared" ca="1" si="23"/>
        <v>0</v>
      </c>
      <c r="AL50" s="43"/>
      <c r="AM50" s="39">
        <f t="shared" ca="1" si="29"/>
        <v>0</v>
      </c>
      <c r="AN50" s="39">
        <f t="shared" ca="1" si="30"/>
        <v>0</v>
      </c>
      <c r="AO50" s="39">
        <f t="shared" ca="1" si="31"/>
        <v>2655.7083913654192</v>
      </c>
      <c r="AP50" s="40">
        <f t="shared" ca="1" si="24"/>
        <v>2655.7083913654192</v>
      </c>
      <c r="AR50" s="39">
        <f t="shared" ca="1" si="32"/>
        <v>0</v>
      </c>
      <c r="AS50" s="39">
        <f t="shared" ca="1" si="33"/>
        <v>0</v>
      </c>
      <c r="AT50" s="39">
        <f t="shared" ca="1" si="34"/>
        <v>-1327.8541956827096</v>
      </c>
      <c r="AU50" s="40">
        <f t="shared" ca="1" si="25"/>
        <v>-1327.8541956827096</v>
      </c>
      <c r="AV50" s="40"/>
      <c r="AW50" s="51">
        <f t="shared" ca="1" si="26"/>
        <v>1327.8541956827096</v>
      </c>
      <c r="AY50" s="51">
        <f t="shared" ca="1" si="27"/>
        <v>0</v>
      </c>
      <c r="AZ50" s="67"/>
    </row>
    <row r="51" spans="1:52">
      <c r="A51" s="88">
        <f t="shared" si="28"/>
        <v>38200</v>
      </c>
      <c r="B51" s="139">
        <f>Inputs!K46</f>
        <v>6879</v>
      </c>
      <c r="C51" s="66"/>
      <c r="D51" s="82">
        <f t="shared" si="3"/>
        <v>6879</v>
      </c>
      <c r="E51" s="35">
        <f t="shared" si="4"/>
        <v>213249</v>
      </c>
      <c r="F51" s="35">
        <f t="shared" ca="1" si="5"/>
        <v>176160.06269203895</v>
      </c>
      <c r="G51" s="54">
        <v>0</v>
      </c>
      <c r="H51" s="142">
        <f>Inputs!O46</f>
        <v>0</v>
      </c>
      <c r="I51" s="141">
        <f>Inputs!L46</f>
        <v>0</v>
      </c>
      <c r="J51" s="54">
        <v>0</v>
      </c>
      <c r="K51" s="142">
        <f>Inputs!P46</f>
        <v>0</v>
      </c>
      <c r="L51" s="141">
        <f>Inputs!M46</f>
        <v>0</v>
      </c>
      <c r="M51" s="83">
        <f ca="1">VLOOKUP($A51,[1]!Table,MATCH(M$4,[1]!Curves,0))</f>
        <v>1.4999999999999999E-2</v>
      </c>
      <c r="N51" s="142">
        <f ca="1">Inputs!Q46</f>
        <v>7.4999999999999997E-3</v>
      </c>
      <c r="O51" s="141">
        <f>Inputs!N46</f>
        <v>0</v>
      </c>
      <c r="P51" s="7"/>
      <c r="Q51" s="69">
        <f t="shared" ca="1" si="6"/>
        <v>1.4999999999999999E-2</v>
      </c>
      <c r="R51" s="69">
        <f t="shared" ca="1" si="7"/>
        <v>7.4999999999999997E-3</v>
      </c>
      <c r="S51" s="69">
        <f t="shared" si="8"/>
        <v>0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0</v>
      </c>
      <c r="AD51" s="39">
        <f t="shared" ca="1" si="16"/>
        <v>0</v>
      </c>
      <c r="AE51" s="39">
        <f t="shared" ca="1" si="17"/>
        <v>0</v>
      </c>
      <c r="AF51" s="39">
        <f t="shared" ca="1" si="18"/>
        <v>0</v>
      </c>
      <c r="AG51" s="39">
        <f t="shared" ca="1" si="19"/>
        <v>0</v>
      </c>
      <c r="AH51" s="39">
        <f t="shared" ca="1" si="20"/>
        <v>0</v>
      </c>
      <c r="AI51" s="39">
        <f t="shared" ca="1" si="21"/>
        <v>2642.400940380584</v>
      </c>
      <c r="AJ51" s="39">
        <f t="shared" ca="1" si="22"/>
        <v>1321.200470190292</v>
      </c>
      <c r="AK51" s="39">
        <f t="shared" ca="1" si="23"/>
        <v>0</v>
      </c>
      <c r="AL51" s="43"/>
      <c r="AM51" s="39">
        <f t="shared" ca="1" si="29"/>
        <v>0</v>
      </c>
      <c r="AN51" s="39">
        <f t="shared" ca="1" si="30"/>
        <v>0</v>
      </c>
      <c r="AO51" s="39">
        <f t="shared" ca="1" si="31"/>
        <v>2642.400940380584</v>
      </c>
      <c r="AP51" s="40">
        <f t="shared" ca="1" si="24"/>
        <v>2642.400940380584</v>
      </c>
      <c r="AR51" s="39">
        <f t="shared" ca="1" si="32"/>
        <v>0</v>
      </c>
      <c r="AS51" s="39">
        <f t="shared" ca="1" si="33"/>
        <v>0</v>
      </c>
      <c r="AT51" s="39">
        <f t="shared" ca="1" si="34"/>
        <v>-1321.200470190292</v>
      </c>
      <c r="AU51" s="40">
        <f t="shared" ca="1" si="25"/>
        <v>-1321.200470190292</v>
      </c>
      <c r="AV51" s="40"/>
      <c r="AW51" s="51">
        <f t="shared" ca="1" si="26"/>
        <v>1321.200470190292</v>
      </c>
      <c r="AY51" s="51">
        <f t="shared" ca="1" si="27"/>
        <v>0</v>
      </c>
      <c r="AZ51" s="67"/>
    </row>
    <row r="52" spans="1:52">
      <c r="A52" s="88">
        <f t="shared" si="28"/>
        <v>38231</v>
      </c>
      <c r="B52" s="139">
        <f>Inputs!K47</f>
        <v>6879</v>
      </c>
      <c r="C52" s="66"/>
      <c r="D52" s="82">
        <f t="shared" si="3"/>
        <v>6879</v>
      </c>
      <c r="E52" s="35">
        <f t="shared" si="4"/>
        <v>206370</v>
      </c>
      <c r="F52" s="35">
        <f t="shared" ca="1" si="5"/>
        <v>169620.18774476077</v>
      </c>
      <c r="G52" s="54">
        <v>0</v>
      </c>
      <c r="H52" s="142">
        <f>Inputs!O47</f>
        <v>0</v>
      </c>
      <c r="I52" s="141">
        <f>Inputs!L47</f>
        <v>0</v>
      </c>
      <c r="J52" s="54">
        <v>0</v>
      </c>
      <c r="K52" s="142">
        <f>Inputs!P47</f>
        <v>0</v>
      </c>
      <c r="L52" s="141">
        <f>Inputs!M47</f>
        <v>0</v>
      </c>
      <c r="M52" s="83">
        <f ca="1">VLOOKUP($A52,[1]!Table,MATCH(M$4,[1]!Curves,0))</f>
        <v>1.4999999999999999E-2</v>
      </c>
      <c r="N52" s="142">
        <f ca="1">Inputs!Q47</f>
        <v>7.4999999999999997E-3</v>
      </c>
      <c r="O52" s="141">
        <f>Inputs!N47</f>
        <v>0</v>
      </c>
      <c r="P52" s="7"/>
      <c r="Q52" s="69">
        <f t="shared" ca="1" si="6"/>
        <v>1.4999999999999999E-2</v>
      </c>
      <c r="R52" s="69">
        <f t="shared" ca="1" si="7"/>
        <v>7.4999999999999997E-3</v>
      </c>
      <c r="S52" s="69">
        <f t="shared" si="8"/>
        <v>0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0</v>
      </c>
      <c r="AD52" s="39">
        <f t="shared" ca="1" si="16"/>
        <v>0</v>
      </c>
      <c r="AE52" s="39">
        <f t="shared" ca="1" si="17"/>
        <v>0</v>
      </c>
      <c r="AF52" s="39">
        <f t="shared" ca="1" si="18"/>
        <v>0</v>
      </c>
      <c r="AG52" s="39">
        <f t="shared" ca="1" si="19"/>
        <v>0</v>
      </c>
      <c r="AH52" s="39">
        <f t="shared" ca="1" si="20"/>
        <v>0</v>
      </c>
      <c r="AI52" s="39">
        <f t="shared" ca="1" si="21"/>
        <v>2544.3028161714115</v>
      </c>
      <c r="AJ52" s="39">
        <f t="shared" ca="1" si="22"/>
        <v>1272.1514080857057</v>
      </c>
      <c r="AK52" s="39">
        <f t="shared" ca="1" si="23"/>
        <v>0</v>
      </c>
      <c r="AL52" s="43"/>
      <c r="AM52" s="39">
        <f t="shared" ca="1" si="29"/>
        <v>0</v>
      </c>
      <c r="AN52" s="39">
        <f t="shared" ca="1" si="30"/>
        <v>0</v>
      </c>
      <c r="AO52" s="39">
        <f t="shared" ca="1" si="31"/>
        <v>2544.3028161714115</v>
      </c>
      <c r="AP52" s="40">
        <f t="shared" ca="1" si="24"/>
        <v>2544.3028161714115</v>
      </c>
      <c r="AR52" s="39">
        <f t="shared" ca="1" si="32"/>
        <v>0</v>
      </c>
      <c r="AS52" s="39">
        <f t="shared" ca="1" si="33"/>
        <v>0</v>
      </c>
      <c r="AT52" s="39">
        <f t="shared" ca="1" si="34"/>
        <v>-1272.1514080857057</v>
      </c>
      <c r="AU52" s="40">
        <f t="shared" ca="1" si="25"/>
        <v>-1272.1514080857057</v>
      </c>
      <c r="AV52" s="40"/>
      <c r="AW52" s="51">
        <f t="shared" ca="1" si="26"/>
        <v>1272.1514080857057</v>
      </c>
      <c r="AY52" s="51">
        <f t="shared" ca="1" si="27"/>
        <v>0</v>
      </c>
      <c r="AZ52" s="67"/>
    </row>
    <row r="53" spans="1:52">
      <c r="A53" s="88">
        <f t="shared" si="28"/>
        <v>38261</v>
      </c>
      <c r="B53" s="139">
        <f>Inputs!K48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54">
        <v>0</v>
      </c>
      <c r="H53" s="142">
        <f>Inputs!O48</f>
        <v>0</v>
      </c>
      <c r="I53" s="141">
        <f>Inputs!L48</f>
        <v>0</v>
      </c>
      <c r="J53" s="54">
        <v>0</v>
      </c>
      <c r="K53" s="142">
        <f>Inputs!P48</f>
        <v>0</v>
      </c>
      <c r="L53" s="141">
        <f>Inputs!M48</f>
        <v>0</v>
      </c>
      <c r="M53" s="83">
        <f ca="1">VLOOKUP($A53,[1]!Table,MATCH(M$4,[1]!Curves,0))</f>
        <v>1.4999999999999999E-2</v>
      </c>
      <c r="N53" s="142">
        <f ca="1">Inputs!Q48</f>
        <v>7.4999999999999997E-3</v>
      </c>
      <c r="O53" s="141">
        <f>Inputs!N48</f>
        <v>0</v>
      </c>
      <c r="P53" s="7"/>
      <c r="Q53" s="69">
        <f t="shared" ca="1" si="6"/>
        <v>1.4999999999999999E-2</v>
      </c>
      <c r="R53" s="69">
        <f t="shared" ca="1" si="7"/>
        <v>7.4999999999999997E-3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Inputs!K49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54">
        <v>0</v>
      </c>
      <c r="H54" s="142">
        <f>Inputs!O49</f>
        <v>0</v>
      </c>
      <c r="I54" s="141">
        <f>Inputs!L49</f>
        <v>0</v>
      </c>
      <c r="J54" s="54">
        <v>0</v>
      </c>
      <c r="K54" s="142">
        <f>Inputs!P49</f>
        <v>0</v>
      </c>
      <c r="L54" s="141">
        <f>Inputs!M49</f>
        <v>0</v>
      </c>
      <c r="M54" s="83">
        <f ca="1">VLOOKUP($A54,[1]!Table,MATCH(M$4,[1]!Curves,0))</f>
        <v>1.4999999999999999E-2</v>
      </c>
      <c r="N54" s="142">
        <f ca="1">Inputs!Q49</f>
        <v>7.4999999999999997E-3</v>
      </c>
      <c r="O54" s="141">
        <f>Inputs!N49</f>
        <v>0</v>
      </c>
      <c r="P54" s="7"/>
      <c r="Q54" s="69">
        <f t="shared" ca="1" si="6"/>
        <v>1.4999999999999999E-2</v>
      </c>
      <c r="R54" s="69">
        <f t="shared" ca="1" si="7"/>
        <v>7.4999999999999997E-3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Inputs!K50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54">
        <v>0</v>
      </c>
      <c r="H55" s="142">
        <f>Inputs!O50</f>
        <v>0</v>
      </c>
      <c r="I55" s="141">
        <f>Inputs!L50</f>
        <v>0</v>
      </c>
      <c r="J55" s="54">
        <v>0</v>
      </c>
      <c r="K55" s="142">
        <f>Inputs!P50</f>
        <v>0</v>
      </c>
      <c r="L55" s="141">
        <f>Inputs!M50</f>
        <v>0</v>
      </c>
      <c r="M55" s="83">
        <f ca="1">VLOOKUP($A55,[1]!Table,MATCH(M$4,[1]!Curves,0))</f>
        <v>1.4999999999999999E-2</v>
      </c>
      <c r="N55" s="142">
        <f ca="1">Inputs!Q50</f>
        <v>7.4999999999999997E-3</v>
      </c>
      <c r="O55" s="141">
        <f>Inputs!N50</f>
        <v>0</v>
      </c>
      <c r="P55" s="7"/>
      <c r="Q55" s="69">
        <f t="shared" ca="1" si="6"/>
        <v>1.4999999999999999E-2</v>
      </c>
      <c r="R55" s="69">
        <f t="shared" ca="1" si="7"/>
        <v>7.4999999999999997E-3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Inputs!K51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54">
        <v>0</v>
      </c>
      <c r="H56" s="142">
        <f>Inputs!O51</f>
        <v>0</v>
      </c>
      <c r="I56" s="141">
        <f>Inputs!L51</f>
        <v>0</v>
      </c>
      <c r="J56" s="54">
        <v>0</v>
      </c>
      <c r="K56" s="142">
        <f>Inputs!P51</f>
        <v>0</v>
      </c>
      <c r="L56" s="141">
        <f>Inputs!M51</f>
        <v>0</v>
      </c>
      <c r="M56" s="83">
        <f ca="1">VLOOKUP($A56,[1]!Table,MATCH(M$4,[1]!Curves,0))</f>
        <v>0.02</v>
      </c>
      <c r="N56" s="142">
        <f ca="1">Inputs!Q51</f>
        <v>1.2500000000000001E-2</v>
      </c>
      <c r="O56" s="141">
        <f>Inputs!N51</f>
        <v>0</v>
      </c>
      <c r="P56" s="7"/>
      <c r="Q56" s="69">
        <f t="shared" ca="1" si="6"/>
        <v>0.02</v>
      </c>
      <c r="R56" s="69">
        <f t="shared" ca="1" si="7"/>
        <v>1.2500000000000001E-2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Inputs!K52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54">
        <v>0</v>
      </c>
      <c r="H57" s="142">
        <f>Inputs!O52</f>
        <v>0</v>
      </c>
      <c r="I57" s="141">
        <f>Inputs!L52</f>
        <v>0</v>
      </c>
      <c r="J57" s="54">
        <v>0</v>
      </c>
      <c r="K57" s="142">
        <f>Inputs!P52</f>
        <v>0</v>
      </c>
      <c r="L57" s="141">
        <f>Inputs!M52</f>
        <v>0</v>
      </c>
      <c r="M57" s="83">
        <f ca="1">VLOOKUP($A57,[1]!Table,MATCH(M$4,[1]!Curves,0))</f>
        <v>0.02</v>
      </c>
      <c r="N57" s="142">
        <f ca="1">Inputs!Q52</f>
        <v>1.2500000000000001E-2</v>
      </c>
      <c r="O57" s="141">
        <f>Inputs!N52</f>
        <v>0</v>
      </c>
      <c r="P57" s="7"/>
      <c r="Q57" s="69">
        <f t="shared" ca="1" si="6"/>
        <v>0.02</v>
      </c>
      <c r="R57" s="69">
        <f t="shared" ca="1" si="7"/>
        <v>1.2500000000000001E-2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Inputs!K53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54">
        <v>0</v>
      </c>
      <c r="H58" s="142">
        <f>Inputs!O53</f>
        <v>0</v>
      </c>
      <c r="I58" s="141">
        <f>Inputs!L53</f>
        <v>0</v>
      </c>
      <c r="J58" s="54">
        <v>0</v>
      </c>
      <c r="K58" s="142">
        <f>Inputs!P53</f>
        <v>0</v>
      </c>
      <c r="L58" s="141">
        <f>Inputs!M53</f>
        <v>0</v>
      </c>
      <c r="M58" s="83">
        <f ca="1">VLOOKUP($A58,[1]!Table,MATCH(M$4,[1]!Curves,0))</f>
        <v>0.02</v>
      </c>
      <c r="N58" s="142">
        <f ca="1">Inputs!Q53</f>
        <v>1.2500000000000001E-2</v>
      </c>
      <c r="O58" s="141">
        <f>Inputs!N53</f>
        <v>0</v>
      </c>
      <c r="P58" s="7"/>
      <c r="Q58" s="69">
        <f t="shared" ca="1" si="6"/>
        <v>0.02</v>
      </c>
      <c r="R58" s="69">
        <f t="shared" ca="1" si="7"/>
        <v>1.2500000000000001E-2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Inputs!K54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54">
        <v>0</v>
      </c>
      <c r="H59" s="142">
        <f>Inputs!O54</f>
        <v>0</v>
      </c>
      <c r="I59" s="141">
        <f>Inputs!L54</f>
        <v>0</v>
      </c>
      <c r="J59" s="54">
        <v>0</v>
      </c>
      <c r="K59" s="142">
        <f>Inputs!P54</f>
        <v>0</v>
      </c>
      <c r="L59" s="141">
        <f>Inputs!M54</f>
        <v>0</v>
      </c>
      <c r="M59" s="83">
        <f ca="1">VLOOKUP($A59,[1]!Table,MATCH(M$4,[1]!Curves,0))</f>
        <v>1.4999999999999999E-2</v>
      </c>
      <c r="N59" s="142">
        <f ca="1">Inputs!Q54</f>
        <v>7.4999999999999997E-3</v>
      </c>
      <c r="O59" s="141">
        <f>Inputs!N54</f>
        <v>0</v>
      </c>
      <c r="P59" s="7"/>
      <c r="Q59" s="69">
        <f t="shared" ca="1" si="6"/>
        <v>1.4999999999999999E-2</v>
      </c>
      <c r="R59" s="69">
        <f t="shared" ca="1" si="7"/>
        <v>7.4999999999999997E-3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Inputs!K55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54">
        <v>0</v>
      </c>
      <c r="H60" s="142">
        <f>Inputs!O55</f>
        <v>0</v>
      </c>
      <c r="I60" s="141">
        <f>Inputs!L55</f>
        <v>0</v>
      </c>
      <c r="J60" s="54">
        <v>0</v>
      </c>
      <c r="K60" s="142">
        <f>Inputs!P55</f>
        <v>0</v>
      </c>
      <c r="L60" s="141">
        <f>Inputs!M55</f>
        <v>0</v>
      </c>
      <c r="M60" s="83">
        <f ca="1">VLOOKUP($A60,[1]!Table,MATCH(M$4,[1]!Curves,0))</f>
        <v>1.4999999999999999E-2</v>
      </c>
      <c r="N60" s="142">
        <f ca="1">Inputs!Q55</f>
        <v>7.4999999999999997E-3</v>
      </c>
      <c r="O60" s="141">
        <f>Inputs!N55</f>
        <v>0</v>
      </c>
      <c r="P60" s="7"/>
      <c r="Q60" s="69">
        <f t="shared" ca="1" si="6"/>
        <v>1.4999999999999999E-2</v>
      </c>
      <c r="R60" s="69">
        <f t="shared" ca="1" si="7"/>
        <v>7.4999999999999997E-3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Inputs!K56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54">
        <v>0</v>
      </c>
      <c r="H61" s="142">
        <f>Inputs!O56</f>
        <v>0</v>
      </c>
      <c r="I61" s="141">
        <f>Inputs!L56</f>
        <v>0</v>
      </c>
      <c r="J61" s="54">
        <v>0</v>
      </c>
      <c r="K61" s="142">
        <f>Inputs!P56</f>
        <v>0</v>
      </c>
      <c r="L61" s="141">
        <f>Inputs!M56</f>
        <v>0</v>
      </c>
      <c r="M61" s="83">
        <f ca="1">VLOOKUP($A61,[1]!Table,MATCH(M$4,[1]!Curves,0))</f>
        <v>1.4999999999999999E-2</v>
      </c>
      <c r="N61" s="142">
        <f ca="1">Inputs!Q56</f>
        <v>7.4999999999999997E-3</v>
      </c>
      <c r="O61" s="141">
        <f>Inputs!N56</f>
        <v>0</v>
      </c>
      <c r="P61" s="7"/>
      <c r="Q61" s="69">
        <f t="shared" ca="1" si="6"/>
        <v>1.4999999999999999E-2</v>
      </c>
      <c r="R61" s="69">
        <f t="shared" ca="1" si="7"/>
        <v>7.4999999999999997E-3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Inputs!K57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54">
        <v>0</v>
      </c>
      <c r="H62" s="142">
        <f>Inputs!O57</f>
        <v>0</v>
      </c>
      <c r="I62" s="141">
        <f>Inputs!L57</f>
        <v>0</v>
      </c>
      <c r="J62" s="54">
        <v>0</v>
      </c>
      <c r="K62" s="142">
        <f>Inputs!P57</f>
        <v>0</v>
      </c>
      <c r="L62" s="141">
        <f>Inputs!M57</f>
        <v>0</v>
      </c>
      <c r="M62" s="83">
        <f ca="1">VLOOKUP($A62,[1]!Table,MATCH(M$4,[1]!Curves,0))</f>
        <v>1.4999999999999999E-2</v>
      </c>
      <c r="N62" s="142">
        <f ca="1">Inputs!Q57</f>
        <v>7.4999999999999997E-3</v>
      </c>
      <c r="O62" s="141">
        <f>Inputs!N57</f>
        <v>0</v>
      </c>
      <c r="P62" s="7"/>
      <c r="Q62" s="69">
        <f t="shared" ca="1" si="6"/>
        <v>1.4999999999999999E-2</v>
      </c>
      <c r="R62" s="69">
        <f t="shared" ca="1" si="7"/>
        <v>7.4999999999999997E-3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Inputs!K58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54">
        <v>0</v>
      </c>
      <c r="H63" s="142">
        <f>Inputs!O58</f>
        <v>0</v>
      </c>
      <c r="I63" s="141">
        <f>Inputs!L58</f>
        <v>0</v>
      </c>
      <c r="J63" s="54">
        <v>0</v>
      </c>
      <c r="K63" s="142">
        <f>Inputs!P58</f>
        <v>0</v>
      </c>
      <c r="L63" s="141">
        <f>Inputs!M58</f>
        <v>0</v>
      </c>
      <c r="M63" s="83">
        <f ca="1">VLOOKUP($A63,[1]!Table,MATCH(M$4,[1]!Curves,0))</f>
        <v>1.4999999999999999E-2</v>
      </c>
      <c r="N63" s="142">
        <f ca="1">Inputs!Q58</f>
        <v>7.4999999999999997E-3</v>
      </c>
      <c r="O63" s="141">
        <f>Inputs!N58</f>
        <v>0</v>
      </c>
      <c r="P63" s="7"/>
      <c r="Q63" s="69">
        <f t="shared" ca="1" si="6"/>
        <v>1.4999999999999999E-2</v>
      </c>
      <c r="R63" s="69">
        <f t="shared" ca="1" si="7"/>
        <v>7.4999999999999997E-3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Inputs!K59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54">
        <v>0</v>
      </c>
      <c r="H64" s="142">
        <f>Inputs!O59</f>
        <v>0</v>
      </c>
      <c r="I64" s="141">
        <f>Inputs!L59</f>
        <v>0</v>
      </c>
      <c r="J64" s="54">
        <v>0</v>
      </c>
      <c r="K64" s="142">
        <f>Inputs!P59</f>
        <v>0</v>
      </c>
      <c r="L64" s="141">
        <f>Inputs!M59</f>
        <v>0</v>
      </c>
      <c r="M64" s="83">
        <f ca="1">VLOOKUP($A64,[1]!Table,MATCH(M$4,[1]!Curves,0))</f>
        <v>1.4999999999999999E-2</v>
      </c>
      <c r="N64" s="142">
        <f ca="1">Inputs!Q59</f>
        <v>7.4999999999999997E-3</v>
      </c>
      <c r="O64" s="141">
        <f>Inputs!N59</f>
        <v>0</v>
      </c>
      <c r="P64" s="7"/>
      <c r="Q64" s="69">
        <f t="shared" ca="1" si="6"/>
        <v>1.4999999999999999E-2</v>
      </c>
      <c r="R64" s="69">
        <f t="shared" ca="1" si="7"/>
        <v>7.4999999999999997E-3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Inputs!K60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54">
        <v>0</v>
      </c>
      <c r="H65" s="142">
        <f>Inputs!O60</f>
        <v>0</v>
      </c>
      <c r="I65" s="141">
        <f>Inputs!L60</f>
        <v>0</v>
      </c>
      <c r="J65" s="54">
        <v>0</v>
      </c>
      <c r="K65" s="142">
        <f>Inputs!P60</f>
        <v>0</v>
      </c>
      <c r="L65" s="141">
        <f>Inputs!M60</f>
        <v>0</v>
      </c>
      <c r="M65" s="83">
        <f ca="1">VLOOKUP($A65,[1]!Table,MATCH(M$4,[1]!Curves,0))</f>
        <v>1.4999999999999999E-2</v>
      </c>
      <c r="N65" s="142">
        <f ca="1">Inputs!Q60</f>
        <v>7.4999999999999997E-3</v>
      </c>
      <c r="O65" s="141">
        <f>Inputs!N60</f>
        <v>0</v>
      </c>
      <c r="P65" s="7"/>
      <c r="Q65" s="69">
        <f t="shared" ca="1" si="6"/>
        <v>1.4999999999999999E-2</v>
      </c>
      <c r="R65" s="69">
        <f t="shared" ca="1" si="7"/>
        <v>7.4999999999999997E-3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Inputs!K61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54">
        <v>0</v>
      </c>
      <c r="H66" s="142">
        <f>Inputs!O61</f>
        <v>0</v>
      </c>
      <c r="I66" s="141">
        <f>Inputs!L61</f>
        <v>0</v>
      </c>
      <c r="J66" s="54">
        <v>0</v>
      </c>
      <c r="K66" s="142">
        <f>Inputs!P61</f>
        <v>0</v>
      </c>
      <c r="L66" s="141">
        <f>Inputs!M61</f>
        <v>0</v>
      </c>
      <c r="M66" s="83">
        <f ca="1">VLOOKUP($A66,[1]!Table,MATCH(M$4,[1]!Curves,0))</f>
        <v>1.4999999999999999E-2</v>
      </c>
      <c r="N66" s="142">
        <f ca="1">Inputs!Q61</f>
        <v>7.4999999999999997E-3</v>
      </c>
      <c r="O66" s="141">
        <f>Inputs!N61</f>
        <v>0</v>
      </c>
      <c r="P66" s="7"/>
      <c r="Q66" s="69">
        <f t="shared" ca="1" si="6"/>
        <v>1.4999999999999999E-2</v>
      </c>
      <c r="R66" s="69">
        <f t="shared" ca="1" si="7"/>
        <v>7.4999999999999997E-3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Inputs!K62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54">
        <v>0</v>
      </c>
      <c r="H67" s="142">
        <f>Inputs!O62</f>
        <v>0</v>
      </c>
      <c r="I67" s="141">
        <f>Inputs!L62</f>
        <v>0</v>
      </c>
      <c r="J67" s="54">
        <v>0</v>
      </c>
      <c r="K67" s="142">
        <f>Inputs!P62</f>
        <v>0</v>
      </c>
      <c r="L67" s="141">
        <f>Inputs!M62</f>
        <v>0</v>
      </c>
      <c r="M67" s="83">
        <f ca="1">VLOOKUP($A67,[1]!Table,MATCH(M$4,[1]!Curves,0))</f>
        <v>1.4999999999999999E-2</v>
      </c>
      <c r="N67" s="142">
        <f ca="1">Inputs!Q62</f>
        <v>7.4999999999999997E-3</v>
      </c>
      <c r="O67" s="141">
        <f>Inputs!N62</f>
        <v>0</v>
      </c>
      <c r="P67" s="7"/>
      <c r="Q67" s="69">
        <f t="shared" ca="1" si="6"/>
        <v>1.4999999999999999E-2</v>
      </c>
      <c r="R67" s="69">
        <f t="shared" ca="1" si="7"/>
        <v>7.4999999999999997E-3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Inputs!K63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54">
        <v>0</v>
      </c>
      <c r="H68" s="142">
        <f>Inputs!O63</f>
        <v>0</v>
      </c>
      <c r="I68" s="141">
        <f>Inputs!L63</f>
        <v>0</v>
      </c>
      <c r="J68" s="54">
        <v>0</v>
      </c>
      <c r="K68" s="142">
        <f>Inputs!P63</f>
        <v>0</v>
      </c>
      <c r="L68" s="141">
        <f>Inputs!M63</f>
        <v>0</v>
      </c>
      <c r="M68" s="83">
        <f ca="1">VLOOKUP($A68,[1]!Table,MATCH(M$4,[1]!Curves,0))</f>
        <v>1.2500000000000001E-2</v>
      </c>
      <c r="N68" s="142">
        <f ca="1">Inputs!Q63</f>
        <v>5.000000000000001E-3</v>
      </c>
      <c r="O68" s="141">
        <f>Inputs!N63</f>
        <v>0</v>
      </c>
      <c r="P68" s="7"/>
      <c r="Q68" s="69">
        <f t="shared" ca="1" si="6"/>
        <v>1.2500000000000001E-2</v>
      </c>
      <c r="R68" s="69">
        <f t="shared" ca="1" si="7"/>
        <v>5.000000000000001E-3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Inputs!K64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54">
        <v>0</v>
      </c>
      <c r="H69" s="142">
        <f>Inputs!O64</f>
        <v>0</v>
      </c>
      <c r="I69" s="141">
        <f>Inputs!L64</f>
        <v>0</v>
      </c>
      <c r="J69" s="54">
        <v>0</v>
      </c>
      <c r="K69" s="142">
        <f>Inputs!P64</f>
        <v>0</v>
      </c>
      <c r="L69" s="141">
        <f>Inputs!M64</f>
        <v>0</v>
      </c>
      <c r="M69" s="83">
        <f ca="1">VLOOKUP($A69,[1]!Table,MATCH(M$4,[1]!Curves,0))</f>
        <v>1.2500000000000001E-2</v>
      </c>
      <c r="N69" s="142">
        <f ca="1">Inputs!Q64</f>
        <v>5.000000000000001E-3</v>
      </c>
      <c r="O69" s="141">
        <f>Inputs!N64</f>
        <v>0</v>
      </c>
      <c r="P69" s="7"/>
      <c r="Q69" s="69">
        <f t="shared" ca="1" si="6"/>
        <v>1.2500000000000001E-2</v>
      </c>
      <c r="R69" s="69">
        <f t="shared" ca="1" si="7"/>
        <v>5.000000000000001E-3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Inputs!K65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54">
        <v>0</v>
      </c>
      <c r="H70" s="142">
        <f>Inputs!O65</f>
        <v>0</v>
      </c>
      <c r="I70" s="141">
        <f>Inputs!L65</f>
        <v>0</v>
      </c>
      <c r="J70" s="54">
        <v>0</v>
      </c>
      <c r="K70" s="142">
        <f>Inputs!P65</f>
        <v>0</v>
      </c>
      <c r="L70" s="141">
        <f>Inputs!M65</f>
        <v>0</v>
      </c>
      <c r="M70" s="83">
        <f ca="1">VLOOKUP($A70,[1]!Table,MATCH(M$4,[1]!Curves,0))</f>
        <v>1.2500000000000001E-2</v>
      </c>
      <c r="N70" s="142">
        <f ca="1">Inputs!Q65</f>
        <v>5.000000000000001E-3</v>
      </c>
      <c r="O70" s="141">
        <f>Inputs!N65</f>
        <v>0</v>
      </c>
      <c r="P70" s="7"/>
      <c r="Q70" s="69">
        <f t="shared" ca="1" si="6"/>
        <v>1.2500000000000001E-2</v>
      </c>
      <c r="R70" s="69">
        <f t="shared" ca="1" si="7"/>
        <v>5.000000000000001E-3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Inputs!K66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54">
        <v>0</v>
      </c>
      <c r="H71" s="142">
        <f>Inputs!O66</f>
        <v>0</v>
      </c>
      <c r="I71" s="141">
        <f>Inputs!L66</f>
        <v>0</v>
      </c>
      <c r="J71" s="54">
        <v>0</v>
      </c>
      <c r="K71" s="142">
        <f>Inputs!P66</f>
        <v>0</v>
      </c>
      <c r="L71" s="141">
        <f>Inputs!M66</f>
        <v>0</v>
      </c>
      <c r="M71" s="83">
        <f ca="1">VLOOKUP($A71,[1]!Table,MATCH(M$4,[1]!Curves,0))</f>
        <v>0.01</v>
      </c>
      <c r="N71" s="142">
        <f ca="1">Inputs!Q66</f>
        <v>2.5000000000000005E-3</v>
      </c>
      <c r="O71" s="141">
        <f>Inputs!N66</f>
        <v>0</v>
      </c>
      <c r="P71" s="7"/>
      <c r="Q71" s="69">
        <f t="shared" ca="1" si="6"/>
        <v>0.01</v>
      </c>
      <c r="R71" s="69">
        <f t="shared" ca="1" si="7"/>
        <v>2.5000000000000005E-3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Inputs!K67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54">
        <v>0</v>
      </c>
      <c r="H72" s="142">
        <f>Inputs!O67</f>
        <v>0</v>
      </c>
      <c r="I72" s="141">
        <f>Inputs!L67</f>
        <v>0</v>
      </c>
      <c r="J72" s="54">
        <v>0</v>
      </c>
      <c r="K72" s="142">
        <f>Inputs!P67</f>
        <v>0</v>
      </c>
      <c r="L72" s="141">
        <f>Inputs!M67</f>
        <v>0</v>
      </c>
      <c r="M72" s="83">
        <f ca="1">VLOOKUP($A72,[1]!Table,MATCH(M$4,[1]!Curves,0))</f>
        <v>0.01</v>
      </c>
      <c r="N72" s="142">
        <f ca="1">Inputs!Q67</f>
        <v>2.5000000000000005E-3</v>
      </c>
      <c r="O72" s="141">
        <f>Inputs!N67</f>
        <v>0</v>
      </c>
      <c r="P72" s="7"/>
      <c r="Q72" s="69">
        <f t="shared" ca="1" si="6"/>
        <v>0.01</v>
      </c>
      <c r="R72" s="69">
        <f t="shared" ca="1" si="7"/>
        <v>2.5000000000000005E-3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Inputs!K68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54">
        <v>0</v>
      </c>
      <c r="H73" s="142">
        <f>Inputs!O68</f>
        <v>0</v>
      </c>
      <c r="I73" s="141">
        <f>Inputs!L68</f>
        <v>0</v>
      </c>
      <c r="J73" s="54">
        <v>0</v>
      </c>
      <c r="K73" s="142">
        <f>Inputs!P68</f>
        <v>0</v>
      </c>
      <c r="L73" s="141">
        <f>Inputs!M68</f>
        <v>0</v>
      </c>
      <c r="M73" s="83">
        <f ca="1">VLOOKUP($A73,[1]!Table,MATCH(M$4,[1]!Curves,0))</f>
        <v>0.01</v>
      </c>
      <c r="N73" s="142">
        <f ca="1">Inputs!Q68</f>
        <v>2.5000000000000005E-3</v>
      </c>
      <c r="O73" s="141">
        <f>Inputs!N68</f>
        <v>0</v>
      </c>
      <c r="P73" s="7"/>
      <c r="Q73" s="69">
        <f t="shared" ca="1" si="6"/>
        <v>0.01</v>
      </c>
      <c r="R73" s="69">
        <f t="shared" ca="1" si="7"/>
        <v>2.5000000000000005E-3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Inputs!K69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54">
        <v>0</v>
      </c>
      <c r="H74" s="142">
        <f>Inputs!O69</f>
        <v>0</v>
      </c>
      <c r="I74" s="141">
        <f>Inputs!L69</f>
        <v>0</v>
      </c>
      <c r="J74" s="54">
        <v>0</v>
      </c>
      <c r="K74" s="142">
        <f>Inputs!P69</f>
        <v>0</v>
      </c>
      <c r="L74" s="141">
        <f>Inputs!M69</f>
        <v>0</v>
      </c>
      <c r="M74" s="83">
        <f ca="1">VLOOKUP($A74,[1]!Table,MATCH(M$4,[1]!Curves,0))</f>
        <v>0.01</v>
      </c>
      <c r="N74" s="142">
        <f ca="1">Inputs!Q69</f>
        <v>2.5000000000000005E-3</v>
      </c>
      <c r="O74" s="141">
        <f>Inputs!N69</f>
        <v>0</v>
      </c>
      <c r="P74" s="7"/>
      <c r="Q74" s="69">
        <f t="shared" ref="Q74:Q137" ca="1" si="38">M74+J74+G74</f>
        <v>0.01</v>
      </c>
      <c r="R74" s="69">
        <f t="shared" ref="R74:R137" ca="1" si="39">N74+K74+H74</f>
        <v>2.5000000000000005E-3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Inputs!K70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54">
        <v>0</v>
      </c>
      <c r="H75" s="142">
        <f>Inputs!O70</f>
        <v>0</v>
      </c>
      <c r="I75" s="141">
        <f>Inputs!L70</f>
        <v>0</v>
      </c>
      <c r="J75" s="54">
        <v>0</v>
      </c>
      <c r="K75" s="142">
        <f>Inputs!P70</f>
        <v>0</v>
      </c>
      <c r="L75" s="141">
        <f>Inputs!M70</f>
        <v>0</v>
      </c>
      <c r="M75" s="83">
        <f ca="1">VLOOKUP($A75,[1]!Table,MATCH(M$4,[1]!Curves,0))</f>
        <v>0.01</v>
      </c>
      <c r="N75" s="142">
        <f ca="1">Inputs!Q70</f>
        <v>2.5000000000000005E-3</v>
      </c>
      <c r="O75" s="141">
        <f>Inputs!N70</f>
        <v>0</v>
      </c>
      <c r="P75" s="7"/>
      <c r="Q75" s="69">
        <f t="shared" ca="1" si="38"/>
        <v>0.01</v>
      </c>
      <c r="R75" s="69">
        <f t="shared" ca="1" si="39"/>
        <v>2.5000000000000005E-3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Inputs!K71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54">
        <v>0</v>
      </c>
      <c r="H76" s="142">
        <f>Inputs!O71</f>
        <v>0</v>
      </c>
      <c r="I76" s="141">
        <f>Inputs!L71</f>
        <v>0</v>
      </c>
      <c r="J76" s="54">
        <v>0</v>
      </c>
      <c r="K76" s="142">
        <f>Inputs!P71</f>
        <v>0</v>
      </c>
      <c r="L76" s="141">
        <f>Inputs!M71</f>
        <v>0</v>
      </c>
      <c r="M76" s="83">
        <f ca="1">VLOOKUP($A76,[1]!Table,MATCH(M$4,[1]!Curves,0))</f>
        <v>0.01</v>
      </c>
      <c r="N76" s="142">
        <f ca="1">Inputs!Q71</f>
        <v>2.5000000000000005E-3</v>
      </c>
      <c r="O76" s="141">
        <f>Inputs!N71</f>
        <v>0</v>
      </c>
      <c r="P76" s="7"/>
      <c r="Q76" s="69">
        <f t="shared" ca="1" si="38"/>
        <v>0.01</v>
      </c>
      <c r="R76" s="69">
        <f t="shared" ca="1" si="39"/>
        <v>2.5000000000000005E-3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Inputs!K72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54">
        <v>0</v>
      </c>
      <c r="H77" s="142">
        <f>Inputs!O72</f>
        <v>0</v>
      </c>
      <c r="I77" s="141">
        <f>Inputs!L72</f>
        <v>0</v>
      </c>
      <c r="J77" s="54">
        <v>0</v>
      </c>
      <c r="K77" s="142">
        <f>Inputs!P72</f>
        <v>0</v>
      </c>
      <c r="L77" s="141">
        <f>Inputs!M72</f>
        <v>0</v>
      </c>
      <c r="M77" s="83">
        <f ca="1">VLOOKUP($A77,[1]!Table,MATCH(M$4,[1]!Curves,0))</f>
        <v>0.01</v>
      </c>
      <c r="N77" s="142">
        <f ca="1">Inputs!Q72</f>
        <v>2.5000000000000005E-3</v>
      </c>
      <c r="O77" s="141">
        <f>Inputs!N72</f>
        <v>0</v>
      </c>
      <c r="P77" s="7"/>
      <c r="Q77" s="69">
        <f t="shared" ca="1" si="38"/>
        <v>0.01</v>
      </c>
      <c r="R77" s="69">
        <f t="shared" ca="1" si="39"/>
        <v>2.5000000000000005E-3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Inputs!K73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54">
        <v>0</v>
      </c>
      <c r="H78" s="142">
        <f>Inputs!O73</f>
        <v>0</v>
      </c>
      <c r="I78" s="141">
        <f>Inputs!L73</f>
        <v>0</v>
      </c>
      <c r="J78" s="54">
        <v>0</v>
      </c>
      <c r="K78" s="142">
        <f>Inputs!P73</f>
        <v>0</v>
      </c>
      <c r="L78" s="141">
        <f>Inputs!M73</f>
        <v>0</v>
      </c>
      <c r="M78" s="83">
        <f ca="1">VLOOKUP($A78,[1]!Table,MATCH(M$4,[1]!Curves,0))</f>
        <v>1.4999999999999999E-2</v>
      </c>
      <c r="N78" s="142">
        <f ca="1">Inputs!Q73</f>
        <v>7.4999999999999997E-3</v>
      </c>
      <c r="O78" s="141">
        <f>Inputs!N73</f>
        <v>0</v>
      </c>
      <c r="P78" s="7"/>
      <c r="Q78" s="69">
        <f t="shared" ca="1" si="38"/>
        <v>1.4999999999999999E-2</v>
      </c>
      <c r="R78" s="69">
        <f t="shared" ca="1" si="39"/>
        <v>7.4999999999999997E-3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Inputs!K74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54">
        <v>0</v>
      </c>
      <c r="H79" s="142">
        <f>Inputs!O74</f>
        <v>0</v>
      </c>
      <c r="I79" s="141">
        <f>Inputs!L74</f>
        <v>0</v>
      </c>
      <c r="J79" s="54">
        <v>0</v>
      </c>
      <c r="K79" s="142">
        <f>Inputs!P74</f>
        <v>0</v>
      </c>
      <c r="L79" s="141">
        <f>Inputs!M74</f>
        <v>0</v>
      </c>
      <c r="M79" s="83">
        <f ca="1">VLOOKUP($A79,[1]!Table,MATCH(M$4,[1]!Curves,0))</f>
        <v>1.4999999999999999E-2</v>
      </c>
      <c r="N79" s="142">
        <f ca="1">Inputs!Q74</f>
        <v>7.4999999999999997E-3</v>
      </c>
      <c r="O79" s="141">
        <f>Inputs!N74</f>
        <v>0</v>
      </c>
      <c r="P79" s="7"/>
      <c r="Q79" s="69">
        <f t="shared" ca="1" si="38"/>
        <v>1.4999999999999999E-2</v>
      </c>
      <c r="R79" s="69">
        <f t="shared" ca="1" si="39"/>
        <v>7.4999999999999997E-3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Inputs!K75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54">
        <v>0</v>
      </c>
      <c r="H80" s="142">
        <f>Inputs!O75</f>
        <v>0</v>
      </c>
      <c r="I80" s="141">
        <f>Inputs!L75</f>
        <v>0</v>
      </c>
      <c r="J80" s="54">
        <v>0</v>
      </c>
      <c r="K80" s="142">
        <f>Inputs!P75</f>
        <v>0</v>
      </c>
      <c r="L80" s="141">
        <f>Inputs!M75</f>
        <v>0</v>
      </c>
      <c r="M80" s="83">
        <f ca="1">VLOOKUP($A80,[1]!Table,MATCH(M$4,[1]!Curves,0))</f>
        <v>1.4999999999999999E-2</v>
      </c>
      <c r="N80" s="142">
        <f ca="1">Inputs!Q75</f>
        <v>7.4999999999999997E-3</v>
      </c>
      <c r="O80" s="141">
        <f>Inputs!N75</f>
        <v>0</v>
      </c>
      <c r="P80" s="7"/>
      <c r="Q80" s="69">
        <f t="shared" ca="1" si="38"/>
        <v>1.4999999999999999E-2</v>
      </c>
      <c r="R80" s="69">
        <f t="shared" ca="1" si="39"/>
        <v>7.4999999999999997E-3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Inputs!K76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54">
        <v>0</v>
      </c>
      <c r="H81" s="142">
        <f>Inputs!O76</f>
        <v>0</v>
      </c>
      <c r="I81" s="141">
        <f>Inputs!L76</f>
        <v>0</v>
      </c>
      <c r="J81" s="54">
        <v>0</v>
      </c>
      <c r="K81" s="142">
        <f>Inputs!P76</f>
        <v>0</v>
      </c>
      <c r="L81" s="141">
        <f>Inputs!M76</f>
        <v>0</v>
      </c>
      <c r="M81" s="83">
        <f ca="1">VLOOKUP($A81,[1]!Table,MATCH(M$4,[1]!Curves,0))</f>
        <v>1.4999999999999999E-2</v>
      </c>
      <c r="N81" s="142">
        <f ca="1">Inputs!Q76</f>
        <v>7.4999999999999997E-3</v>
      </c>
      <c r="O81" s="141">
        <f>Inputs!N76</f>
        <v>0</v>
      </c>
      <c r="P81" s="7"/>
      <c r="Q81" s="69">
        <f t="shared" ca="1" si="38"/>
        <v>1.4999999999999999E-2</v>
      </c>
      <c r="R81" s="69">
        <f t="shared" ca="1" si="39"/>
        <v>7.4999999999999997E-3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Inputs!K77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54">
        <v>0</v>
      </c>
      <c r="H82" s="142">
        <f>Inputs!O77</f>
        <v>0</v>
      </c>
      <c r="I82" s="141">
        <f>Inputs!L77</f>
        <v>0</v>
      </c>
      <c r="J82" s="54">
        <v>0</v>
      </c>
      <c r="K82" s="142">
        <f>Inputs!P77</f>
        <v>0</v>
      </c>
      <c r="L82" s="141">
        <f>Inputs!M77</f>
        <v>0</v>
      </c>
      <c r="M82" s="83">
        <f ca="1">VLOOKUP($A82,[1]!Table,MATCH(M$4,[1]!Curves,0))</f>
        <v>1.4999999999999999E-2</v>
      </c>
      <c r="N82" s="142">
        <f ca="1">Inputs!Q77</f>
        <v>7.4999999999999997E-3</v>
      </c>
      <c r="O82" s="141">
        <f>Inputs!N77</f>
        <v>0</v>
      </c>
      <c r="P82" s="7"/>
      <c r="Q82" s="69">
        <f t="shared" ca="1" si="38"/>
        <v>1.4999999999999999E-2</v>
      </c>
      <c r="R82" s="69">
        <f t="shared" ca="1" si="39"/>
        <v>7.4999999999999997E-3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Inputs!K78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54">
        <v>0</v>
      </c>
      <c r="H83" s="142">
        <f>Inputs!O78</f>
        <v>0</v>
      </c>
      <c r="I83" s="141">
        <f>Inputs!L78</f>
        <v>0</v>
      </c>
      <c r="J83" s="54">
        <v>0</v>
      </c>
      <c r="K83" s="142">
        <f>Inputs!P78</f>
        <v>0</v>
      </c>
      <c r="L83" s="141">
        <f>Inputs!M78</f>
        <v>0</v>
      </c>
      <c r="M83" s="83">
        <f ca="1">VLOOKUP($A83,[1]!Table,MATCH(M$4,[1]!Curves,0))</f>
        <v>0.01</v>
      </c>
      <c r="N83" s="142">
        <f ca="1">Inputs!Q78</f>
        <v>2.5000000000000005E-3</v>
      </c>
      <c r="O83" s="141">
        <f>Inputs!N78</f>
        <v>0</v>
      </c>
      <c r="P83" s="7"/>
      <c r="Q83" s="69">
        <f t="shared" ca="1" si="38"/>
        <v>0.01</v>
      </c>
      <c r="R83" s="69">
        <f t="shared" ca="1" si="39"/>
        <v>2.5000000000000005E-3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Inputs!K79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54">
        <v>0</v>
      </c>
      <c r="H84" s="142">
        <f>Inputs!O79</f>
        <v>0</v>
      </c>
      <c r="I84" s="141">
        <f>Inputs!L79</f>
        <v>0</v>
      </c>
      <c r="J84" s="54">
        <v>0</v>
      </c>
      <c r="K84" s="142">
        <f>Inputs!P79</f>
        <v>0</v>
      </c>
      <c r="L84" s="141">
        <f>Inputs!M79</f>
        <v>0</v>
      </c>
      <c r="M84" s="83">
        <f ca="1">VLOOKUP($A84,[1]!Table,MATCH(M$4,[1]!Curves,0))</f>
        <v>0.01</v>
      </c>
      <c r="N84" s="142">
        <f ca="1">Inputs!Q79</f>
        <v>2.5000000000000005E-3</v>
      </c>
      <c r="O84" s="141">
        <f>Inputs!N79</f>
        <v>0</v>
      </c>
      <c r="P84" s="7"/>
      <c r="Q84" s="69">
        <f t="shared" ca="1" si="38"/>
        <v>0.01</v>
      </c>
      <c r="R84" s="69">
        <f t="shared" ca="1" si="39"/>
        <v>2.5000000000000005E-3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Inputs!K80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54">
        <v>0</v>
      </c>
      <c r="H85" s="142">
        <f>Inputs!O80</f>
        <v>0</v>
      </c>
      <c r="I85" s="141">
        <f>Inputs!L80</f>
        <v>0</v>
      </c>
      <c r="J85" s="54">
        <v>0</v>
      </c>
      <c r="K85" s="142">
        <f>Inputs!P80</f>
        <v>0</v>
      </c>
      <c r="L85" s="141">
        <f>Inputs!M80</f>
        <v>0</v>
      </c>
      <c r="M85" s="83">
        <f ca="1">VLOOKUP($A85,[1]!Table,MATCH(M$4,[1]!Curves,0))</f>
        <v>0.01</v>
      </c>
      <c r="N85" s="142">
        <f ca="1">Inputs!Q80</f>
        <v>2.5000000000000005E-3</v>
      </c>
      <c r="O85" s="141">
        <f>Inputs!N80</f>
        <v>0</v>
      </c>
      <c r="P85" s="7"/>
      <c r="Q85" s="69">
        <f t="shared" ca="1" si="38"/>
        <v>0.01</v>
      </c>
      <c r="R85" s="69">
        <f t="shared" ca="1" si="39"/>
        <v>2.5000000000000005E-3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Inputs!K81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54">
        <v>0</v>
      </c>
      <c r="H86" s="142">
        <f>Inputs!O81</f>
        <v>0</v>
      </c>
      <c r="I86" s="141">
        <f>Inputs!L81</f>
        <v>0</v>
      </c>
      <c r="J86" s="54">
        <v>0</v>
      </c>
      <c r="K86" s="142">
        <f>Inputs!P81</f>
        <v>0</v>
      </c>
      <c r="L86" s="141">
        <f>Inputs!M81</f>
        <v>0</v>
      </c>
      <c r="M86" s="83">
        <f ca="1">VLOOKUP($A86,[1]!Table,MATCH(M$4,[1]!Curves,0))</f>
        <v>0.01</v>
      </c>
      <c r="N86" s="142">
        <f ca="1">Inputs!Q81</f>
        <v>2.5000000000000005E-3</v>
      </c>
      <c r="O86" s="141">
        <f>Inputs!N81</f>
        <v>0</v>
      </c>
      <c r="P86" s="7"/>
      <c r="Q86" s="69">
        <f t="shared" ca="1" si="38"/>
        <v>0.01</v>
      </c>
      <c r="R86" s="69">
        <f t="shared" ca="1" si="39"/>
        <v>2.5000000000000005E-3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Inputs!K82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54">
        <v>0</v>
      </c>
      <c r="H87" s="142">
        <f>Inputs!O82</f>
        <v>0</v>
      </c>
      <c r="I87" s="141">
        <f>Inputs!L82</f>
        <v>0</v>
      </c>
      <c r="J87" s="54">
        <v>0</v>
      </c>
      <c r="K87" s="142">
        <f>Inputs!P82</f>
        <v>0</v>
      </c>
      <c r="L87" s="141">
        <f>Inputs!M82</f>
        <v>0</v>
      </c>
      <c r="M87" s="83">
        <f ca="1">VLOOKUP($A87,[1]!Table,MATCH(M$4,[1]!Curves,0))</f>
        <v>0.01</v>
      </c>
      <c r="N87" s="142">
        <f ca="1">Inputs!Q82</f>
        <v>2.5000000000000005E-3</v>
      </c>
      <c r="O87" s="141">
        <f>Inputs!N82</f>
        <v>0</v>
      </c>
      <c r="P87" s="7"/>
      <c r="Q87" s="69">
        <f t="shared" ca="1" si="38"/>
        <v>0.01</v>
      </c>
      <c r="R87" s="69">
        <f t="shared" ca="1" si="39"/>
        <v>2.5000000000000005E-3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Inputs!K83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54">
        <v>0</v>
      </c>
      <c r="H88" s="142">
        <f>Inputs!O83</f>
        <v>0</v>
      </c>
      <c r="I88" s="141">
        <f>Inputs!L83</f>
        <v>0</v>
      </c>
      <c r="J88" s="54">
        <v>0</v>
      </c>
      <c r="K88" s="142">
        <f>Inputs!P83</f>
        <v>0</v>
      </c>
      <c r="L88" s="141">
        <f>Inputs!M83</f>
        <v>0</v>
      </c>
      <c r="M88" s="83">
        <f ca="1">VLOOKUP($A88,[1]!Table,MATCH(M$4,[1]!Curves,0))</f>
        <v>0.01</v>
      </c>
      <c r="N88" s="142">
        <f ca="1">Inputs!Q83</f>
        <v>2.5000000000000005E-3</v>
      </c>
      <c r="O88" s="141">
        <f>Inputs!N83</f>
        <v>0</v>
      </c>
      <c r="P88" s="7"/>
      <c r="Q88" s="69">
        <f t="shared" ca="1" si="38"/>
        <v>0.01</v>
      </c>
      <c r="R88" s="69">
        <f t="shared" ca="1" si="39"/>
        <v>2.5000000000000005E-3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Inputs!K84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54">
        <v>0</v>
      </c>
      <c r="H89" s="142">
        <f>Inputs!O84</f>
        <v>0</v>
      </c>
      <c r="I89" s="141">
        <f>Inputs!L84</f>
        <v>0</v>
      </c>
      <c r="J89" s="54">
        <v>0</v>
      </c>
      <c r="K89" s="142">
        <f>Inputs!P84</f>
        <v>0</v>
      </c>
      <c r="L89" s="141">
        <f>Inputs!M84</f>
        <v>0</v>
      </c>
      <c r="M89" s="83">
        <f ca="1">VLOOKUP($A89,[1]!Table,MATCH(M$4,[1]!Curves,0))</f>
        <v>0.01</v>
      </c>
      <c r="N89" s="142">
        <f ca="1">Inputs!Q84</f>
        <v>2.5000000000000005E-3</v>
      </c>
      <c r="O89" s="141">
        <f>Inputs!N84</f>
        <v>0</v>
      </c>
      <c r="P89" s="7"/>
      <c r="Q89" s="69">
        <f t="shared" ca="1" si="38"/>
        <v>0.01</v>
      </c>
      <c r="R89" s="69">
        <f t="shared" ca="1" si="39"/>
        <v>2.5000000000000005E-3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Inputs!K85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54">
        <v>0</v>
      </c>
      <c r="H90" s="142">
        <f>Inputs!O85</f>
        <v>0</v>
      </c>
      <c r="I90" s="141">
        <f>Inputs!L85</f>
        <v>0</v>
      </c>
      <c r="J90" s="54">
        <v>0</v>
      </c>
      <c r="K90" s="142">
        <f>Inputs!P85</f>
        <v>0</v>
      </c>
      <c r="L90" s="141">
        <f>Inputs!M85</f>
        <v>0</v>
      </c>
      <c r="M90" s="83">
        <f ca="1">VLOOKUP($A90,[1]!Table,MATCH(M$4,[1]!Curves,0))</f>
        <v>1.4999999999999999E-2</v>
      </c>
      <c r="N90" s="142">
        <f ca="1">Inputs!Q85</f>
        <v>7.4999999999999997E-3</v>
      </c>
      <c r="O90" s="141">
        <f>Inputs!N85</f>
        <v>0</v>
      </c>
      <c r="P90" s="7"/>
      <c r="Q90" s="69">
        <f t="shared" ca="1" si="38"/>
        <v>1.4999999999999999E-2</v>
      </c>
      <c r="R90" s="69">
        <f t="shared" ca="1" si="39"/>
        <v>7.4999999999999997E-3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Inputs!K86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54">
        <v>0</v>
      </c>
      <c r="H91" s="142">
        <f>Inputs!O86</f>
        <v>0</v>
      </c>
      <c r="I91" s="141">
        <f>Inputs!L86</f>
        <v>0</v>
      </c>
      <c r="J91" s="54">
        <v>0</v>
      </c>
      <c r="K91" s="142">
        <f>Inputs!P86</f>
        <v>0</v>
      </c>
      <c r="L91" s="141">
        <f>Inputs!M86</f>
        <v>0</v>
      </c>
      <c r="M91" s="83">
        <f ca="1">VLOOKUP($A91,[1]!Table,MATCH(M$4,[1]!Curves,0))</f>
        <v>1.4999999999999999E-2</v>
      </c>
      <c r="N91" s="142">
        <f ca="1">Inputs!Q86</f>
        <v>7.4999999999999997E-3</v>
      </c>
      <c r="O91" s="141">
        <f>Inputs!N86</f>
        <v>0</v>
      </c>
      <c r="P91" s="7"/>
      <c r="Q91" s="69">
        <f t="shared" ca="1" si="38"/>
        <v>1.4999999999999999E-2</v>
      </c>
      <c r="R91" s="69">
        <f t="shared" ca="1" si="39"/>
        <v>7.4999999999999997E-3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Inputs!K87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54">
        <v>0</v>
      </c>
      <c r="H92" s="142">
        <f>Inputs!O87</f>
        <v>0</v>
      </c>
      <c r="I92" s="141">
        <f>Inputs!L87</f>
        <v>0</v>
      </c>
      <c r="J92" s="54">
        <v>0</v>
      </c>
      <c r="K92" s="142">
        <f>Inputs!P87</f>
        <v>0</v>
      </c>
      <c r="L92" s="141">
        <f>Inputs!M87</f>
        <v>0</v>
      </c>
      <c r="M92" s="83">
        <f ca="1">VLOOKUP($A92,[1]!Table,MATCH(M$4,[1]!Curves,0))</f>
        <v>1.4999999999999999E-2</v>
      </c>
      <c r="N92" s="142">
        <f ca="1">Inputs!Q87</f>
        <v>7.4999999999999997E-3</v>
      </c>
      <c r="O92" s="141">
        <f>Inputs!N87</f>
        <v>0</v>
      </c>
      <c r="P92" s="7"/>
      <c r="Q92" s="69">
        <f t="shared" ca="1" si="38"/>
        <v>1.4999999999999999E-2</v>
      </c>
      <c r="R92" s="69">
        <f t="shared" ca="1" si="39"/>
        <v>7.4999999999999997E-3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Inputs!K88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54">
        <v>0</v>
      </c>
      <c r="H93" s="142">
        <f>Inputs!O88</f>
        <v>0</v>
      </c>
      <c r="I93" s="141">
        <f>Inputs!L88</f>
        <v>0</v>
      </c>
      <c r="J93" s="54">
        <v>0</v>
      </c>
      <c r="K93" s="142">
        <f>Inputs!P88</f>
        <v>0</v>
      </c>
      <c r="L93" s="141">
        <f>Inputs!M88</f>
        <v>0</v>
      </c>
      <c r="M93" s="83">
        <f ca="1">VLOOKUP($A93,[1]!Table,MATCH(M$4,[1]!Curves,0))</f>
        <v>1.4999999999999999E-2</v>
      </c>
      <c r="N93" s="142">
        <f ca="1">Inputs!Q88</f>
        <v>7.4999999999999997E-3</v>
      </c>
      <c r="O93" s="141">
        <f>Inputs!N88</f>
        <v>0</v>
      </c>
      <c r="P93" s="7"/>
      <c r="Q93" s="69">
        <f t="shared" ca="1" si="38"/>
        <v>1.4999999999999999E-2</v>
      </c>
      <c r="R93" s="69">
        <f t="shared" ca="1" si="39"/>
        <v>7.4999999999999997E-3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Inputs!K89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54">
        <v>0</v>
      </c>
      <c r="H94" s="142">
        <f>Inputs!O89</f>
        <v>0</v>
      </c>
      <c r="I94" s="141">
        <f>Inputs!L89</f>
        <v>0</v>
      </c>
      <c r="J94" s="54">
        <v>0</v>
      </c>
      <c r="K94" s="142">
        <f>Inputs!P89</f>
        <v>0</v>
      </c>
      <c r="L94" s="141">
        <f>Inputs!M89</f>
        <v>0</v>
      </c>
      <c r="M94" s="83">
        <f ca="1">VLOOKUP($A94,[1]!Table,MATCH(M$4,[1]!Curves,0))</f>
        <v>1.4999999999999999E-2</v>
      </c>
      <c r="N94" s="142">
        <f ca="1">Inputs!Q89</f>
        <v>7.4999999999999997E-3</v>
      </c>
      <c r="O94" s="141">
        <f>Inputs!N89</f>
        <v>0</v>
      </c>
      <c r="P94" s="7"/>
      <c r="Q94" s="69">
        <f t="shared" ca="1" si="38"/>
        <v>1.4999999999999999E-2</v>
      </c>
      <c r="R94" s="69">
        <f t="shared" ca="1" si="39"/>
        <v>7.4999999999999997E-3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Inputs!K90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54">
        <v>0</v>
      </c>
      <c r="H95" s="142">
        <f>Inputs!O90</f>
        <v>0</v>
      </c>
      <c r="I95" s="141">
        <f>Inputs!L90</f>
        <v>0</v>
      </c>
      <c r="J95" s="54">
        <v>0</v>
      </c>
      <c r="K95" s="142">
        <f>Inputs!P90</f>
        <v>0</v>
      </c>
      <c r="L95" s="141">
        <f>Inputs!M90</f>
        <v>0</v>
      </c>
      <c r="M95" s="83">
        <f ca="1">VLOOKUP($A95,[1]!Table,MATCH(M$4,[1]!Curves,0))</f>
        <v>0.01</v>
      </c>
      <c r="N95" s="142">
        <f ca="1">Inputs!Q90</f>
        <v>2.5000000000000005E-3</v>
      </c>
      <c r="O95" s="141">
        <f>Inputs!N90</f>
        <v>0</v>
      </c>
      <c r="P95" s="7"/>
      <c r="Q95" s="69">
        <f t="shared" ca="1" si="38"/>
        <v>0.01</v>
      </c>
      <c r="R95" s="69">
        <f t="shared" ca="1" si="39"/>
        <v>2.5000000000000005E-3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Inputs!K91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54">
        <v>0</v>
      </c>
      <c r="H96" s="142">
        <f>Inputs!O91</f>
        <v>0</v>
      </c>
      <c r="I96" s="141">
        <f>Inputs!L91</f>
        <v>0</v>
      </c>
      <c r="J96" s="54">
        <v>0</v>
      </c>
      <c r="K96" s="142">
        <f>Inputs!P91</f>
        <v>0</v>
      </c>
      <c r="L96" s="141">
        <f>Inputs!M91</f>
        <v>0</v>
      </c>
      <c r="M96" s="83">
        <f ca="1">VLOOKUP($A96,[1]!Table,MATCH(M$4,[1]!Curves,0))</f>
        <v>0.01</v>
      </c>
      <c r="N96" s="142">
        <f ca="1">Inputs!Q91</f>
        <v>2.5000000000000005E-3</v>
      </c>
      <c r="O96" s="141">
        <f>Inputs!N91</f>
        <v>0</v>
      </c>
      <c r="P96" s="7"/>
      <c r="Q96" s="69">
        <f t="shared" ca="1" si="38"/>
        <v>0.01</v>
      </c>
      <c r="R96" s="69">
        <f t="shared" ca="1" si="39"/>
        <v>2.5000000000000005E-3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Inputs!K92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54">
        <v>0</v>
      </c>
      <c r="H97" s="142">
        <f>Inputs!O92</f>
        <v>0</v>
      </c>
      <c r="I97" s="141">
        <f>Inputs!L92</f>
        <v>0</v>
      </c>
      <c r="J97" s="54">
        <v>0</v>
      </c>
      <c r="K97" s="142">
        <f>Inputs!P92</f>
        <v>0</v>
      </c>
      <c r="L97" s="141">
        <f>Inputs!M92</f>
        <v>0</v>
      </c>
      <c r="M97" s="83">
        <f ca="1">VLOOKUP($A97,[1]!Table,MATCH(M$4,[1]!Curves,0))</f>
        <v>0.01</v>
      </c>
      <c r="N97" s="142">
        <f ca="1">Inputs!Q92</f>
        <v>2.5000000000000005E-3</v>
      </c>
      <c r="O97" s="141">
        <f>Inputs!N92</f>
        <v>0</v>
      </c>
      <c r="P97" s="7"/>
      <c r="Q97" s="69">
        <f t="shared" ca="1" si="38"/>
        <v>0.01</v>
      </c>
      <c r="R97" s="69">
        <f t="shared" ca="1" si="39"/>
        <v>2.5000000000000005E-3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Inputs!K93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54">
        <v>0</v>
      </c>
      <c r="H98" s="142">
        <f>Inputs!O93</f>
        <v>0</v>
      </c>
      <c r="I98" s="141">
        <f>Inputs!L93</f>
        <v>0</v>
      </c>
      <c r="J98" s="54">
        <v>0</v>
      </c>
      <c r="K98" s="142">
        <f>Inputs!P93</f>
        <v>0</v>
      </c>
      <c r="L98" s="141">
        <f>Inputs!M93</f>
        <v>0</v>
      </c>
      <c r="M98" s="83">
        <f ca="1">VLOOKUP($A98,[1]!Table,MATCH(M$4,[1]!Curves,0))</f>
        <v>0.01</v>
      </c>
      <c r="N98" s="142">
        <f ca="1">Inputs!Q93</f>
        <v>2.5000000000000005E-3</v>
      </c>
      <c r="O98" s="141">
        <f>Inputs!N93</f>
        <v>0</v>
      </c>
      <c r="P98" s="7"/>
      <c r="Q98" s="69">
        <f t="shared" ca="1" si="38"/>
        <v>0.01</v>
      </c>
      <c r="R98" s="69">
        <f t="shared" ca="1" si="39"/>
        <v>2.5000000000000005E-3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Inputs!K94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54">
        <v>0</v>
      </c>
      <c r="H99" s="142">
        <f>Inputs!O94</f>
        <v>0</v>
      </c>
      <c r="I99" s="141">
        <f>Inputs!L94</f>
        <v>0</v>
      </c>
      <c r="J99" s="54">
        <v>0</v>
      </c>
      <c r="K99" s="142">
        <f>Inputs!P94</f>
        <v>0</v>
      </c>
      <c r="L99" s="141">
        <f>Inputs!M94</f>
        <v>0</v>
      </c>
      <c r="M99" s="83">
        <f ca="1">VLOOKUP($A99,[1]!Table,MATCH(M$4,[1]!Curves,0))</f>
        <v>0.01</v>
      </c>
      <c r="N99" s="142">
        <f ca="1">Inputs!Q94</f>
        <v>2.5000000000000005E-3</v>
      </c>
      <c r="O99" s="141">
        <f>Inputs!N94</f>
        <v>0</v>
      </c>
      <c r="P99" s="7"/>
      <c r="Q99" s="69">
        <f t="shared" ca="1" si="38"/>
        <v>0.01</v>
      </c>
      <c r="R99" s="69">
        <f t="shared" ca="1" si="39"/>
        <v>2.5000000000000005E-3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Inputs!K95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54">
        <v>0</v>
      </c>
      <c r="H100" s="142">
        <f>Inputs!O95</f>
        <v>0</v>
      </c>
      <c r="I100" s="141">
        <f>Inputs!L95</f>
        <v>0</v>
      </c>
      <c r="J100" s="54">
        <v>0</v>
      </c>
      <c r="K100" s="142">
        <f>Inputs!P95</f>
        <v>0</v>
      </c>
      <c r="L100" s="141">
        <f>Inputs!M95</f>
        <v>0</v>
      </c>
      <c r="M100" s="83">
        <f ca="1">VLOOKUP($A100,[1]!Table,MATCH(M$4,[1]!Curves,0))</f>
        <v>0.01</v>
      </c>
      <c r="N100" s="142">
        <f ca="1">Inputs!Q95</f>
        <v>2.5000000000000005E-3</v>
      </c>
      <c r="O100" s="141">
        <f>Inputs!N95</f>
        <v>0</v>
      </c>
      <c r="P100" s="7"/>
      <c r="Q100" s="69">
        <f t="shared" ca="1" si="38"/>
        <v>0.01</v>
      </c>
      <c r="R100" s="69">
        <f t="shared" ca="1" si="39"/>
        <v>2.5000000000000005E-3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Inputs!K96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54">
        <v>0</v>
      </c>
      <c r="H101" s="142">
        <f>Inputs!O96</f>
        <v>0</v>
      </c>
      <c r="I101" s="141">
        <f>Inputs!L96</f>
        <v>0</v>
      </c>
      <c r="J101" s="54">
        <v>0</v>
      </c>
      <c r="K101" s="142">
        <f>Inputs!P96</f>
        <v>0</v>
      </c>
      <c r="L101" s="141">
        <f>Inputs!M96</f>
        <v>0</v>
      </c>
      <c r="M101" s="83">
        <f ca="1">VLOOKUP($A101,[1]!Table,MATCH(M$4,[1]!Curves,0))</f>
        <v>0.01</v>
      </c>
      <c r="N101" s="142">
        <f ca="1">Inputs!Q96</f>
        <v>2.5000000000000005E-3</v>
      </c>
      <c r="O101" s="141">
        <f>Inputs!N96</f>
        <v>0</v>
      </c>
      <c r="P101" s="7"/>
      <c r="Q101" s="69">
        <f t="shared" ca="1" si="38"/>
        <v>0.01</v>
      </c>
      <c r="R101" s="69">
        <f t="shared" ca="1" si="39"/>
        <v>2.5000000000000005E-3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Inputs!K97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54">
        <v>0</v>
      </c>
      <c r="H102" s="142">
        <f>Inputs!O97</f>
        <v>0</v>
      </c>
      <c r="I102" s="141">
        <f>Inputs!L97</f>
        <v>0</v>
      </c>
      <c r="J102" s="54">
        <v>0</v>
      </c>
      <c r="K102" s="142">
        <f>Inputs!P97</f>
        <v>0</v>
      </c>
      <c r="L102" s="141">
        <f>Inputs!M97</f>
        <v>0</v>
      </c>
      <c r="M102" s="83">
        <f ca="1">VLOOKUP($A102,[1]!Table,MATCH(M$4,[1]!Curves,0))</f>
        <v>1.4999999999999999E-2</v>
      </c>
      <c r="N102" s="142">
        <f ca="1">Inputs!Q97</f>
        <v>7.4999999999999997E-3</v>
      </c>
      <c r="O102" s="141">
        <f>Inputs!N97</f>
        <v>0</v>
      </c>
      <c r="P102" s="7"/>
      <c r="Q102" s="69">
        <f t="shared" ca="1" si="38"/>
        <v>1.4999999999999999E-2</v>
      </c>
      <c r="R102" s="69">
        <f t="shared" ca="1" si="39"/>
        <v>7.4999999999999997E-3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Inputs!K98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54">
        <v>0</v>
      </c>
      <c r="H103" s="142">
        <f>Inputs!O98</f>
        <v>0</v>
      </c>
      <c r="I103" s="141">
        <f>Inputs!L98</f>
        <v>0</v>
      </c>
      <c r="J103" s="54">
        <v>0</v>
      </c>
      <c r="K103" s="142">
        <f>Inputs!P98</f>
        <v>0</v>
      </c>
      <c r="L103" s="141">
        <f>Inputs!M98</f>
        <v>0</v>
      </c>
      <c r="M103" s="83">
        <f ca="1">VLOOKUP($A103,[1]!Table,MATCH(M$4,[1]!Curves,0))</f>
        <v>1.4999999999999999E-2</v>
      </c>
      <c r="N103" s="142">
        <f ca="1">Inputs!Q98</f>
        <v>7.4999999999999997E-3</v>
      </c>
      <c r="O103" s="141">
        <f>Inputs!N98</f>
        <v>0</v>
      </c>
      <c r="P103" s="7"/>
      <c r="Q103" s="69">
        <f t="shared" ca="1" si="38"/>
        <v>1.4999999999999999E-2</v>
      </c>
      <c r="R103" s="69">
        <f t="shared" ca="1" si="39"/>
        <v>7.4999999999999997E-3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Inputs!K99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54">
        <v>0</v>
      </c>
      <c r="H104" s="142">
        <f>Inputs!O99</f>
        <v>0</v>
      </c>
      <c r="I104" s="141">
        <f>Inputs!L99</f>
        <v>0</v>
      </c>
      <c r="J104" s="54">
        <v>0</v>
      </c>
      <c r="K104" s="142">
        <f>Inputs!P99</f>
        <v>0</v>
      </c>
      <c r="L104" s="141">
        <f>Inputs!M99</f>
        <v>0</v>
      </c>
      <c r="M104" s="83">
        <f ca="1">VLOOKUP($A104,[1]!Table,MATCH(M$4,[1]!Curves,0))</f>
        <v>1.4999999999999999E-2</v>
      </c>
      <c r="N104" s="142">
        <f ca="1">Inputs!Q99</f>
        <v>7.4999999999999997E-3</v>
      </c>
      <c r="O104" s="141">
        <f>Inputs!N99</f>
        <v>0</v>
      </c>
      <c r="P104" s="7"/>
      <c r="Q104" s="69">
        <f t="shared" ca="1" si="38"/>
        <v>1.4999999999999999E-2</v>
      </c>
      <c r="R104" s="69">
        <f t="shared" ca="1" si="39"/>
        <v>7.4999999999999997E-3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Inputs!K100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54">
        <v>0</v>
      </c>
      <c r="H105" s="142">
        <f>Inputs!O100</f>
        <v>0</v>
      </c>
      <c r="I105" s="141">
        <f>Inputs!L100</f>
        <v>0</v>
      </c>
      <c r="J105" s="54">
        <v>0</v>
      </c>
      <c r="K105" s="142">
        <f>Inputs!P100</f>
        <v>0</v>
      </c>
      <c r="L105" s="141">
        <f>Inputs!M100</f>
        <v>0</v>
      </c>
      <c r="M105" s="83">
        <f ca="1">VLOOKUP($A105,[1]!Table,MATCH(M$4,[1]!Curves,0))</f>
        <v>1.4999999999999999E-2</v>
      </c>
      <c r="N105" s="142">
        <f ca="1">Inputs!Q100</f>
        <v>7.4999999999999997E-3</v>
      </c>
      <c r="O105" s="141">
        <f>Inputs!N100</f>
        <v>0</v>
      </c>
      <c r="P105" s="7"/>
      <c r="Q105" s="69">
        <f t="shared" ca="1" si="38"/>
        <v>1.4999999999999999E-2</v>
      </c>
      <c r="R105" s="69">
        <f t="shared" ca="1" si="39"/>
        <v>7.4999999999999997E-3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Inputs!K101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54">
        <v>0</v>
      </c>
      <c r="H106" s="142">
        <f>Inputs!O101</f>
        <v>0</v>
      </c>
      <c r="I106" s="141">
        <f>Inputs!L101</f>
        <v>0</v>
      </c>
      <c r="J106" s="54">
        <v>0</v>
      </c>
      <c r="K106" s="142">
        <f>Inputs!P101</f>
        <v>0</v>
      </c>
      <c r="L106" s="141">
        <f>Inputs!M101</f>
        <v>0</v>
      </c>
      <c r="M106" s="83">
        <f ca="1">VLOOKUP($A106,[1]!Table,MATCH(M$4,[1]!Curves,0))</f>
        <v>1.4999999999999999E-2</v>
      </c>
      <c r="N106" s="142">
        <f ca="1">Inputs!Q101</f>
        <v>7.4999999999999997E-3</v>
      </c>
      <c r="O106" s="141">
        <f>Inputs!N101</f>
        <v>0</v>
      </c>
      <c r="P106" s="7"/>
      <c r="Q106" s="69">
        <f t="shared" ca="1" si="38"/>
        <v>1.4999999999999999E-2</v>
      </c>
      <c r="R106" s="69">
        <f t="shared" ca="1" si="39"/>
        <v>7.4999999999999997E-3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Inputs!K102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54">
        <v>0</v>
      </c>
      <c r="H107" s="142">
        <f>Inputs!O102</f>
        <v>0</v>
      </c>
      <c r="I107" s="141">
        <f>Inputs!L102</f>
        <v>0</v>
      </c>
      <c r="J107" s="54">
        <v>0</v>
      </c>
      <c r="K107" s="142">
        <f>Inputs!P102</f>
        <v>0</v>
      </c>
      <c r="L107" s="141">
        <f>Inputs!M102</f>
        <v>0</v>
      </c>
      <c r="M107" s="83">
        <f ca="1">VLOOKUP($A107,[1]!Table,MATCH(M$4,[1]!Curves,0))</f>
        <v>0.01</v>
      </c>
      <c r="N107" s="142">
        <f ca="1">Inputs!Q102</f>
        <v>2.5000000000000005E-3</v>
      </c>
      <c r="O107" s="141">
        <f>Inputs!N102</f>
        <v>0</v>
      </c>
      <c r="P107" s="7"/>
      <c r="Q107" s="69">
        <f t="shared" ca="1" si="38"/>
        <v>0.01</v>
      </c>
      <c r="R107" s="69">
        <f t="shared" ca="1" si="39"/>
        <v>2.5000000000000005E-3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Inputs!K103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54">
        <v>0</v>
      </c>
      <c r="H108" s="142">
        <f>Inputs!O103</f>
        <v>0</v>
      </c>
      <c r="I108" s="141">
        <f>Inputs!L103</f>
        <v>0</v>
      </c>
      <c r="J108" s="54">
        <v>0</v>
      </c>
      <c r="K108" s="142">
        <f>Inputs!P103</f>
        <v>0</v>
      </c>
      <c r="L108" s="141">
        <f>Inputs!M103</f>
        <v>0</v>
      </c>
      <c r="M108" s="83">
        <f ca="1">VLOOKUP($A108,[1]!Table,MATCH(M$4,[1]!Curves,0))</f>
        <v>0.01</v>
      </c>
      <c r="N108" s="142">
        <f ca="1">Inputs!Q103</f>
        <v>2.5000000000000005E-3</v>
      </c>
      <c r="O108" s="141">
        <f>Inputs!N103</f>
        <v>0</v>
      </c>
      <c r="P108" s="7"/>
      <c r="Q108" s="69">
        <f t="shared" ca="1" si="38"/>
        <v>0.01</v>
      </c>
      <c r="R108" s="69">
        <f t="shared" ca="1" si="39"/>
        <v>2.5000000000000005E-3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Inputs!K104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54">
        <v>0</v>
      </c>
      <c r="H109" s="142">
        <f>Inputs!O104</f>
        <v>0</v>
      </c>
      <c r="I109" s="141">
        <f>Inputs!L104</f>
        <v>0</v>
      </c>
      <c r="J109" s="54">
        <v>0</v>
      </c>
      <c r="K109" s="142">
        <f>Inputs!P104</f>
        <v>0</v>
      </c>
      <c r="L109" s="141">
        <f>Inputs!M104</f>
        <v>0</v>
      </c>
      <c r="M109" s="83">
        <f ca="1">VLOOKUP($A109,[1]!Table,MATCH(M$4,[1]!Curves,0))</f>
        <v>0.01</v>
      </c>
      <c r="N109" s="142">
        <f ca="1">Inputs!Q104</f>
        <v>2.5000000000000005E-3</v>
      </c>
      <c r="O109" s="141">
        <f>Inputs!N104</f>
        <v>0</v>
      </c>
      <c r="P109" s="7"/>
      <c r="Q109" s="69">
        <f t="shared" ca="1" si="38"/>
        <v>0.01</v>
      </c>
      <c r="R109" s="69">
        <f t="shared" ca="1" si="39"/>
        <v>2.5000000000000005E-3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Inputs!K105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54">
        <v>0</v>
      </c>
      <c r="H110" s="142">
        <f>Inputs!O105</f>
        <v>0</v>
      </c>
      <c r="I110" s="141">
        <f>Inputs!L105</f>
        <v>0</v>
      </c>
      <c r="J110" s="54">
        <v>0</v>
      </c>
      <c r="K110" s="142">
        <f>Inputs!P105</f>
        <v>0</v>
      </c>
      <c r="L110" s="141">
        <f>Inputs!M105</f>
        <v>0</v>
      </c>
      <c r="M110" s="83">
        <f ca="1">VLOOKUP($A110,[1]!Table,MATCH(M$4,[1]!Curves,0))</f>
        <v>0.01</v>
      </c>
      <c r="N110" s="142">
        <f ca="1">Inputs!Q105</f>
        <v>2.5000000000000005E-3</v>
      </c>
      <c r="O110" s="141">
        <f>Inputs!N105</f>
        <v>0</v>
      </c>
      <c r="P110" s="7"/>
      <c r="Q110" s="69">
        <f t="shared" ca="1" si="38"/>
        <v>0.01</v>
      </c>
      <c r="R110" s="69">
        <f t="shared" ca="1" si="39"/>
        <v>2.5000000000000005E-3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Inputs!K106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54">
        <v>0</v>
      </c>
      <c r="H111" s="142">
        <f>Inputs!O106</f>
        <v>0</v>
      </c>
      <c r="I111" s="141">
        <f>Inputs!L106</f>
        <v>0</v>
      </c>
      <c r="J111" s="54">
        <v>0</v>
      </c>
      <c r="K111" s="142">
        <f>Inputs!P106</f>
        <v>0</v>
      </c>
      <c r="L111" s="141">
        <f>Inputs!M106</f>
        <v>0</v>
      </c>
      <c r="M111" s="83">
        <f ca="1">VLOOKUP($A111,[1]!Table,MATCH(M$4,[1]!Curves,0))</f>
        <v>0.01</v>
      </c>
      <c r="N111" s="142">
        <f ca="1">Inputs!Q106</f>
        <v>2.5000000000000005E-3</v>
      </c>
      <c r="O111" s="141">
        <f>Inputs!N106</f>
        <v>0</v>
      </c>
      <c r="P111" s="7"/>
      <c r="Q111" s="69">
        <f t="shared" ca="1" si="38"/>
        <v>0.01</v>
      </c>
      <c r="R111" s="69">
        <f t="shared" ca="1" si="39"/>
        <v>2.5000000000000005E-3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Inputs!K107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54">
        <v>0</v>
      </c>
      <c r="H112" s="142">
        <f>Inputs!O107</f>
        <v>0</v>
      </c>
      <c r="I112" s="141">
        <f>Inputs!L107</f>
        <v>0</v>
      </c>
      <c r="J112" s="54">
        <v>0</v>
      </c>
      <c r="K112" s="142">
        <f>Inputs!P107</f>
        <v>0</v>
      </c>
      <c r="L112" s="141">
        <f>Inputs!M107</f>
        <v>0</v>
      </c>
      <c r="M112" s="83">
        <f ca="1">VLOOKUP($A112,[1]!Table,MATCH(M$4,[1]!Curves,0))</f>
        <v>0.01</v>
      </c>
      <c r="N112" s="142">
        <f ca="1">Inputs!Q107</f>
        <v>2.5000000000000005E-3</v>
      </c>
      <c r="O112" s="141">
        <f>Inputs!N107</f>
        <v>0</v>
      </c>
      <c r="P112" s="7"/>
      <c r="Q112" s="69">
        <f t="shared" ca="1" si="38"/>
        <v>0.01</v>
      </c>
      <c r="R112" s="69">
        <f t="shared" ca="1" si="39"/>
        <v>2.5000000000000005E-3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Inputs!K108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54">
        <v>0</v>
      </c>
      <c r="H113" s="142">
        <f>Inputs!O108</f>
        <v>0</v>
      </c>
      <c r="I113" s="141">
        <f>Inputs!L108</f>
        <v>0</v>
      </c>
      <c r="J113" s="54">
        <v>0</v>
      </c>
      <c r="K113" s="142">
        <f>Inputs!P108</f>
        <v>0</v>
      </c>
      <c r="L113" s="141">
        <f>Inputs!M108</f>
        <v>0</v>
      </c>
      <c r="M113" s="83">
        <f ca="1">VLOOKUP($A113,[1]!Table,MATCH(M$4,[1]!Curves,0))</f>
        <v>0.01</v>
      </c>
      <c r="N113" s="142">
        <f ca="1">Inputs!Q108</f>
        <v>2.5000000000000005E-3</v>
      </c>
      <c r="O113" s="141">
        <f>Inputs!N108</f>
        <v>0</v>
      </c>
      <c r="P113" s="7"/>
      <c r="Q113" s="69">
        <f t="shared" ca="1" si="38"/>
        <v>0.01</v>
      </c>
      <c r="R113" s="69">
        <f t="shared" ca="1" si="39"/>
        <v>2.5000000000000005E-3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Inputs!K109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54">
        <v>0</v>
      </c>
      <c r="H114" s="142">
        <f>Inputs!O109</f>
        <v>0</v>
      </c>
      <c r="I114" s="141">
        <f>Inputs!L109</f>
        <v>0</v>
      </c>
      <c r="J114" s="54">
        <v>0</v>
      </c>
      <c r="K114" s="142">
        <f>Inputs!P109</f>
        <v>0</v>
      </c>
      <c r="L114" s="141">
        <f>Inputs!M109</f>
        <v>0</v>
      </c>
      <c r="M114" s="83">
        <f ca="1">VLOOKUP($A114,[1]!Table,MATCH(M$4,[1]!Curves,0))</f>
        <v>1.4999999999999999E-2</v>
      </c>
      <c r="N114" s="142">
        <f ca="1">Inputs!Q109</f>
        <v>7.4999999999999997E-3</v>
      </c>
      <c r="O114" s="141">
        <f>Inputs!N109</f>
        <v>0</v>
      </c>
      <c r="P114" s="7"/>
      <c r="Q114" s="69">
        <f t="shared" ca="1" si="38"/>
        <v>1.4999999999999999E-2</v>
      </c>
      <c r="R114" s="69">
        <f t="shared" ca="1" si="39"/>
        <v>7.4999999999999997E-3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Inputs!K110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54">
        <v>0</v>
      </c>
      <c r="H115" s="142">
        <f>Inputs!O110</f>
        <v>0</v>
      </c>
      <c r="I115" s="141">
        <f>Inputs!L110</f>
        <v>0</v>
      </c>
      <c r="J115" s="54">
        <v>0</v>
      </c>
      <c r="K115" s="142">
        <f>Inputs!P110</f>
        <v>0</v>
      </c>
      <c r="L115" s="141">
        <f>Inputs!M110</f>
        <v>0</v>
      </c>
      <c r="M115" s="83">
        <f ca="1">VLOOKUP($A115,[1]!Table,MATCH(M$4,[1]!Curves,0))</f>
        <v>1.4999999999999999E-2</v>
      </c>
      <c r="N115" s="142">
        <f ca="1">Inputs!Q110</f>
        <v>7.4999999999999997E-3</v>
      </c>
      <c r="O115" s="141">
        <f>Inputs!N110</f>
        <v>0</v>
      </c>
      <c r="P115" s="7"/>
      <c r="Q115" s="69">
        <f t="shared" ca="1" si="38"/>
        <v>1.4999999999999999E-2</v>
      </c>
      <c r="R115" s="69">
        <f t="shared" ca="1" si="39"/>
        <v>7.4999999999999997E-3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Inputs!K111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54">
        <v>0</v>
      </c>
      <c r="H116" s="142">
        <f>Inputs!O111</f>
        <v>0</v>
      </c>
      <c r="I116" s="141">
        <f>Inputs!L111</f>
        <v>0</v>
      </c>
      <c r="J116" s="54">
        <v>0</v>
      </c>
      <c r="K116" s="142">
        <f>Inputs!P111</f>
        <v>0</v>
      </c>
      <c r="L116" s="141">
        <f>Inputs!M111</f>
        <v>0</v>
      </c>
      <c r="M116" s="83">
        <f ca="1">VLOOKUP($A116,[1]!Table,MATCH(M$4,[1]!Curves,0))</f>
        <v>1.4999999999999999E-2</v>
      </c>
      <c r="N116" s="142">
        <f ca="1">Inputs!Q111</f>
        <v>7.4999999999999997E-3</v>
      </c>
      <c r="O116" s="141">
        <f>Inputs!N111</f>
        <v>0</v>
      </c>
      <c r="P116" s="7"/>
      <c r="Q116" s="69">
        <f t="shared" ca="1" si="38"/>
        <v>1.4999999999999999E-2</v>
      </c>
      <c r="R116" s="69">
        <f t="shared" ca="1" si="39"/>
        <v>7.4999999999999997E-3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Inputs!K112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54">
        <v>0</v>
      </c>
      <c r="H117" s="142">
        <f>Inputs!O112</f>
        <v>0</v>
      </c>
      <c r="I117" s="141">
        <f>Inputs!L112</f>
        <v>0</v>
      </c>
      <c r="J117" s="54">
        <v>0</v>
      </c>
      <c r="K117" s="142">
        <f>Inputs!P112</f>
        <v>0</v>
      </c>
      <c r="L117" s="141">
        <f>Inputs!M112</f>
        <v>0</v>
      </c>
      <c r="M117" s="83">
        <f ca="1">VLOOKUP($A117,[1]!Table,MATCH(M$4,[1]!Curves,0))</f>
        <v>1.4999999999999999E-2</v>
      </c>
      <c r="N117" s="142">
        <f ca="1">Inputs!Q112</f>
        <v>7.4999999999999997E-3</v>
      </c>
      <c r="O117" s="141">
        <f>Inputs!N112</f>
        <v>0</v>
      </c>
      <c r="P117" s="7"/>
      <c r="Q117" s="69">
        <f t="shared" ca="1" si="38"/>
        <v>1.4999999999999999E-2</v>
      </c>
      <c r="R117" s="69">
        <f t="shared" ca="1" si="39"/>
        <v>7.4999999999999997E-3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Inputs!K113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54">
        <v>0</v>
      </c>
      <c r="H118" s="142">
        <f>Inputs!O113</f>
        <v>0</v>
      </c>
      <c r="I118" s="141">
        <f>Inputs!L113</f>
        <v>0</v>
      </c>
      <c r="J118" s="54">
        <v>0</v>
      </c>
      <c r="K118" s="142">
        <f>Inputs!P113</f>
        <v>0</v>
      </c>
      <c r="L118" s="141">
        <f>Inputs!M113</f>
        <v>0</v>
      </c>
      <c r="M118" s="83">
        <f ca="1">VLOOKUP($A118,[1]!Table,MATCH(M$4,[1]!Curves,0))</f>
        <v>1.4999999999999999E-2</v>
      </c>
      <c r="N118" s="142">
        <f ca="1">Inputs!Q113</f>
        <v>7.4999999999999997E-3</v>
      </c>
      <c r="O118" s="141">
        <f>Inputs!N113</f>
        <v>0</v>
      </c>
      <c r="P118" s="7"/>
      <c r="Q118" s="69">
        <f t="shared" ca="1" si="38"/>
        <v>1.4999999999999999E-2</v>
      </c>
      <c r="R118" s="69">
        <f t="shared" ca="1" si="39"/>
        <v>7.4999999999999997E-3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Inputs!K114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54">
        <v>0</v>
      </c>
      <c r="H119" s="142">
        <f>Inputs!O114</f>
        <v>0</v>
      </c>
      <c r="I119" s="141">
        <f>Inputs!L114</f>
        <v>0</v>
      </c>
      <c r="J119" s="54">
        <v>0</v>
      </c>
      <c r="K119" s="142">
        <f>Inputs!P114</f>
        <v>0</v>
      </c>
      <c r="L119" s="141">
        <f>Inputs!M114</f>
        <v>0</v>
      </c>
      <c r="M119" s="83">
        <f ca="1">VLOOKUP($A119,[1]!Table,MATCH(M$4,[1]!Curves,0))</f>
        <v>0.01</v>
      </c>
      <c r="N119" s="142">
        <f ca="1">Inputs!Q114</f>
        <v>2.5000000000000005E-3</v>
      </c>
      <c r="O119" s="141">
        <f>Inputs!N114</f>
        <v>0</v>
      </c>
      <c r="P119" s="7"/>
      <c r="Q119" s="69">
        <f t="shared" ca="1" si="38"/>
        <v>0.01</v>
      </c>
      <c r="R119" s="69">
        <f t="shared" ca="1" si="39"/>
        <v>2.5000000000000005E-3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Inputs!K115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54">
        <v>0</v>
      </c>
      <c r="H120" s="142">
        <f>Inputs!O115</f>
        <v>0</v>
      </c>
      <c r="I120" s="141">
        <f>Inputs!L115</f>
        <v>0</v>
      </c>
      <c r="J120" s="54">
        <v>0</v>
      </c>
      <c r="K120" s="142">
        <f>Inputs!P115</f>
        <v>0</v>
      </c>
      <c r="L120" s="141">
        <f>Inputs!M115</f>
        <v>0</v>
      </c>
      <c r="M120" s="83">
        <f ca="1">VLOOKUP($A120,[1]!Table,MATCH(M$4,[1]!Curves,0))</f>
        <v>0.01</v>
      </c>
      <c r="N120" s="142">
        <f ca="1">Inputs!Q115</f>
        <v>2.5000000000000005E-3</v>
      </c>
      <c r="O120" s="141">
        <f>Inputs!N115</f>
        <v>0</v>
      </c>
      <c r="P120" s="7"/>
      <c r="Q120" s="69">
        <f t="shared" ca="1" si="38"/>
        <v>0.01</v>
      </c>
      <c r="R120" s="69">
        <f t="shared" ca="1" si="39"/>
        <v>2.5000000000000005E-3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Inputs!K116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54">
        <v>0</v>
      </c>
      <c r="H121" s="142">
        <f>Inputs!O116</f>
        <v>0</v>
      </c>
      <c r="I121" s="141">
        <f>Inputs!L116</f>
        <v>0</v>
      </c>
      <c r="J121" s="54">
        <v>0</v>
      </c>
      <c r="K121" s="142">
        <f>Inputs!P116</f>
        <v>0</v>
      </c>
      <c r="L121" s="141">
        <f>Inputs!M116</f>
        <v>0</v>
      </c>
      <c r="M121" s="83">
        <f ca="1">VLOOKUP($A121,[1]!Table,MATCH(M$4,[1]!Curves,0))</f>
        <v>0.01</v>
      </c>
      <c r="N121" s="142">
        <f ca="1">Inputs!Q116</f>
        <v>2.5000000000000005E-3</v>
      </c>
      <c r="O121" s="141">
        <f>Inputs!N116</f>
        <v>0</v>
      </c>
      <c r="P121" s="7"/>
      <c r="Q121" s="69">
        <f t="shared" ca="1" si="38"/>
        <v>0.01</v>
      </c>
      <c r="R121" s="69">
        <f t="shared" ca="1" si="39"/>
        <v>2.5000000000000005E-3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Inputs!K117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54">
        <v>0</v>
      </c>
      <c r="H122" s="142">
        <f>Inputs!O117</f>
        <v>0</v>
      </c>
      <c r="I122" s="141">
        <f>Inputs!L117</f>
        <v>0</v>
      </c>
      <c r="J122" s="54">
        <v>0</v>
      </c>
      <c r="K122" s="142">
        <f>Inputs!P117</f>
        <v>0</v>
      </c>
      <c r="L122" s="141">
        <f>Inputs!M117</f>
        <v>0</v>
      </c>
      <c r="M122" s="83">
        <f ca="1">VLOOKUP($A122,[1]!Table,MATCH(M$4,[1]!Curves,0))</f>
        <v>0.01</v>
      </c>
      <c r="N122" s="142">
        <f ca="1">Inputs!Q117</f>
        <v>2.5000000000000005E-3</v>
      </c>
      <c r="O122" s="141">
        <f>Inputs!N117</f>
        <v>0</v>
      </c>
      <c r="P122" s="7"/>
      <c r="Q122" s="69">
        <f t="shared" ca="1" si="38"/>
        <v>0.01</v>
      </c>
      <c r="R122" s="69">
        <f t="shared" ca="1" si="39"/>
        <v>2.5000000000000005E-3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Inputs!K118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54">
        <v>0</v>
      </c>
      <c r="H123" s="142">
        <f>Inputs!O118</f>
        <v>0</v>
      </c>
      <c r="I123" s="141">
        <f>Inputs!L118</f>
        <v>0</v>
      </c>
      <c r="J123" s="54">
        <v>0</v>
      </c>
      <c r="K123" s="142">
        <f>Inputs!P118</f>
        <v>0</v>
      </c>
      <c r="L123" s="141">
        <f>Inputs!M118</f>
        <v>0</v>
      </c>
      <c r="M123" s="83">
        <f ca="1">VLOOKUP($A123,[1]!Table,MATCH(M$4,[1]!Curves,0))</f>
        <v>0.01</v>
      </c>
      <c r="N123" s="142">
        <f ca="1">Inputs!Q118</f>
        <v>2.5000000000000005E-3</v>
      </c>
      <c r="O123" s="141">
        <f>Inputs!N118</f>
        <v>0</v>
      </c>
      <c r="P123" s="7"/>
      <c r="Q123" s="69">
        <f t="shared" ca="1" si="38"/>
        <v>0.01</v>
      </c>
      <c r="R123" s="69">
        <f t="shared" ca="1" si="39"/>
        <v>2.5000000000000005E-3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Inputs!K119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54">
        <v>0</v>
      </c>
      <c r="H124" s="142">
        <f>Inputs!O119</f>
        <v>0</v>
      </c>
      <c r="I124" s="141">
        <f>Inputs!L119</f>
        <v>0</v>
      </c>
      <c r="J124" s="54">
        <v>0</v>
      </c>
      <c r="K124" s="142">
        <f>Inputs!P119</f>
        <v>0</v>
      </c>
      <c r="L124" s="141">
        <f>Inputs!M119</f>
        <v>0</v>
      </c>
      <c r="M124" s="83">
        <f ca="1">VLOOKUP($A124,[1]!Table,MATCH(M$4,[1]!Curves,0))</f>
        <v>0.01</v>
      </c>
      <c r="N124" s="142">
        <f ca="1">Inputs!Q119</f>
        <v>2.5000000000000005E-3</v>
      </c>
      <c r="O124" s="141">
        <f>Inputs!N119</f>
        <v>0</v>
      </c>
      <c r="P124" s="7"/>
      <c r="Q124" s="69">
        <f t="shared" ca="1" si="38"/>
        <v>0.01</v>
      </c>
      <c r="R124" s="69">
        <f t="shared" ca="1" si="39"/>
        <v>2.5000000000000005E-3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Inputs!K120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54">
        <v>0</v>
      </c>
      <c r="H125" s="142">
        <f>Inputs!O120</f>
        <v>0</v>
      </c>
      <c r="I125" s="141">
        <f>Inputs!L120</f>
        <v>0</v>
      </c>
      <c r="J125" s="54">
        <v>0</v>
      </c>
      <c r="K125" s="142">
        <f>Inputs!P120</f>
        <v>0</v>
      </c>
      <c r="L125" s="141">
        <f>Inputs!M120</f>
        <v>0</v>
      </c>
      <c r="M125" s="83">
        <f ca="1">VLOOKUP($A125,[1]!Table,MATCH(M$4,[1]!Curves,0))</f>
        <v>0.01</v>
      </c>
      <c r="N125" s="142">
        <f ca="1">Inputs!Q120</f>
        <v>2.5000000000000005E-3</v>
      </c>
      <c r="O125" s="141">
        <f>Inputs!N120</f>
        <v>0</v>
      </c>
      <c r="P125" s="7"/>
      <c r="Q125" s="69">
        <f t="shared" ca="1" si="38"/>
        <v>0.01</v>
      </c>
      <c r="R125" s="69">
        <f t="shared" ca="1" si="39"/>
        <v>2.5000000000000005E-3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Inputs!K121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54">
        <v>0</v>
      </c>
      <c r="H126" s="142">
        <f>Inputs!O121</f>
        <v>0</v>
      </c>
      <c r="I126" s="141">
        <f>Inputs!L121</f>
        <v>0</v>
      </c>
      <c r="J126" s="54">
        <v>0</v>
      </c>
      <c r="K126" s="142">
        <f>Inputs!P121</f>
        <v>0</v>
      </c>
      <c r="L126" s="141">
        <f>Inputs!M121</f>
        <v>0</v>
      </c>
      <c r="M126" s="83">
        <f ca="1">VLOOKUP($A126,[1]!Table,MATCH(M$4,[1]!Curves,0))</f>
        <v>1.4999999999999999E-2</v>
      </c>
      <c r="N126" s="142">
        <f ca="1">Inputs!Q121</f>
        <v>7.4999999999999997E-3</v>
      </c>
      <c r="O126" s="141">
        <f>Inputs!N121</f>
        <v>0</v>
      </c>
      <c r="P126" s="7"/>
      <c r="Q126" s="69">
        <f t="shared" ca="1" si="38"/>
        <v>1.4999999999999999E-2</v>
      </c>
      <c r="R126" s="69">
        <f t="shared" ca="1" si="39"/>
        <v>7.4999999999999997E-3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Inputs!K122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54">
        <v>0</v>
      </c>
      <c r="H127" s="142">
        <f>Inputs!O122</f>
        <v>0</v>
      </c>
      <c r="I127" s="141">
        <f>Inputs!L122</f>
        <v>0</v>
      </c>
      <c r="J127" s="54">
        <v>0</v>
      </c>
      <c r="K127" s="142">
        <f>Inputs!P122</f>
        <v>0</v>
      </c>
      <c r="L127" s="141">
        <f>Inputs!M122</f>
        <v>0</v>
      </c>
      <c r="M127" s="83">
        <f ca="1">VLOOKUP($A127,[1]!Table,MATCH(M$4,[1]!Curves,0))</f>
        <v>1.4999999999999999E-2</v>
      </c>
      <c r="N127" s="142">
        <f ca="1">Inputs!Q122</f>
        <v>7.4999999999999997E-3</v>
      </c>
      <c r="O127" s="141">
        <f>Inputs!N122</f>
        <v>0</v>
      </c>
      <c r="P127" s="7"/>
      <c r="Q127" s="69">
        <f t="shared" ca="1" si="38"/>
        <v>1.4999999999999999E-2</v>
      </c>
      <c r="R127" s="69">
        <f t="shared" ca="1" si="39"/>
        <v>7.4999999999999997E-3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Inputs!K123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54">
        <v>0</v>
      </c>
      <c r="H128" s="142">
        <f>Inputs!O123</f>
        <v>0</v>
      </c>
      <c r="I128" s="141">
        <f>Inputs!L123</f>
        <v>0</v>
      </c>
      <c r="J128" s="54">
        <v>0</v>
      </c>
      <c r="K128" s="142">
        <f>Inputs!P123</f>
        <v>0</v>
      </c>
      <c r="L128" s="141">
        <f>Inputs!M123</f>
        <v>0</v>
      </c>
      <c r="M128" s="83">
        <f ca="1">VLOOKUP($A128,[1]!Table,MATCH(M$4,[1]!Curves,0))</f>
        <v>1.4999999999999999E-2</v>
      </c>
      <c r="N128" s="142">
        <f ca="1">Inputs!Q123</f>
        <v>7.4999999999999997E-3</v>
      </c>
      <c r="O128" s="141">
        <f>Inputs!N123</f>
        <v>0</v>
      </c>
      <c r="P128" s="7"/>
      <c r="Q128" s="69">
        <f t="shared" ca="1" si="38"/>
        <v>1.4999999999999999E-2</v>
      </c>
      <c r="R128" s="69">
        <f t="shared" ca="1" si="39"/>
        <v>7.4999999999999997E-3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Inputs!K124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54">
        <v>0</v>
      </c>
      <c r="H129" s="142">
        <f>Inputs!O124</f>
        <v>0</v>
      </c>
      <c r="I129" s="141">
        <f>Inputs!L124</f>
        <v>0</v>
      </c>
      <c r="J129" s="54">
        <v>0</v>
      </c>
      <c r="K129" s="142">
        <f>Inputs!P124</f>
        <v>0</v>
      </c>
      <c r="L129" s="141">
        <f>Inputs!M124</f>
        <v>0</v>
      </c>
      <c r="M129" s="83">
        <f ca="1">VLOOKUP($A129,[1]!Table,MATCH(M$4,[1]!Curves,0))</f>
        <v>1.4999999999999999E-2</v>
      </c>
      <c r="N129" s="142">
        <f ca="1">Inputs!Q124</f>
        <v>7.4999999999999997E-3</v>
      </c>
      <c r="O129" s="141">
        <f>Inputs!N124</f>
        <v>0</v>
      </c>
      <c r="P129" s="7"/>
      <c r="Q129" s="69">
        <f t="shared" ca="1" si="38"/>
        <v>1.4999999999999999E-2</v>
      </c>
      <c r="R129" s="69">
        <f t="shared" ca="1" si="39"/>
        <v>7.4999999999999997E-3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Inputs!K125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54">
        <v>0</v>
      </c>
      <c r="H130" s="142">
        <f>Inputs!O125</f>
        <v>0</v>
      </c>
      <c r="I130" s="141">
        <f>Inputs!L125</f>
        <v>0</v>
      </c>
      <c r="J130" s="54">
        <v>0</v>
      </c>
      <c r="K130" s="142">
        <f>Inputs!P125</f>
        <v>0</v>
      </c>
      <c r="L130" s="141">
        <f>Inputs!M125</f>
        <v>0</v>
      </c>
      <c r="M130" s="83">
        <f ca="1">VLOOKUP($A130,[1]!Table,MATCH(M$4,[1]!Curves,0))</f>
        <v>1.4999999999999999E-2</v>
      </c>
      <c r="N130" s="142">
        <f ca="1">Inputs!Q125</f>
        <v>7.4999999999999997E-3</v>
      </c>
      <c r="O130" s="141">
        <f>Inputs!N125</f>
        <v>0</v>
      </c>
      <c r="P130" s="7"/>
      <c r="Q130" s="69">
        <f t="shared" ca="1" si="38"/>
        <v>1.4999999999999999E-2</v>
      </c>
      <c r="R130" s="69">
        <f t="shared" ca="1" si="39"/>
        <v>7.4999999999999997E-3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Inputs!K126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54">
        <v>0</v>
      </c>
      <c r="H131" s="142">
        <f>Inputs!O126</f>
        <v>0</v>
      </c>
      <c r="I131" s="141">
        <f>Inputs!L126</f>
        <v>0</v>
      </c>
      <c r="J131" s="54">
        <v>0</v>
      </c>
      <c r="K131" s="142">
        <f>Inputs!P126</f>
        <v>0</v>
      </c>
      <c r="L131" s="141">
        <f>Inputs!M126</f>
        <v>0</v>
      </c>
      <c r="M131" s="83">
        <f ca="1">VLOOKUP($A131,[1]!Table,MATCH(M$4,[1]!Curves,0))</f>
        <v>0.01</v>
      </c>
      <c r="N131" s="142">
        <f ca="1">Inputs!Q126</f>
        <v>2.5000000000000005E-3</v>
      </c>
      <c r="O131" s="141">
        <f>Inputs!N126</f>
        <v>0</v>
      </c>
      <c r="P131" s="7"/>
      <c r="Q131" s="69">
        <f t="shared" ca="1" si="38"/>
        <v>0.01</v>
      </c>
      <c r="R131" s="69">
        <f t="shared" ca="1" si="39"/>
        <v>2.5000000000000005E-3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Inputs!K127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54">
        <v>0</v>
      </c>
      <c r="H132" s="142">
        <f>Inputs!O127</f>
        <v>0</v>
      </c>
      <c r="I132" s="141">
        <f>Inputs!L127</f>
        <v>0</v>
      </c>
      <c r="J132" s="54">
        <v>0</v>
      </c>
      <c r="K132" s="142">
        <f>Inputs!P127</f>
        <v>0</v>
      </c>
      <c r="L132" s="141">
        <f>Inputs!M127</f>
        <v>0</v>
      </c>
      <c r="M132" s="83">
        <f ca="1">VLOOKUP($A132,[1]!Table,MATCH(M$4,[1]!Curves,0))</f>
        <v>0.01</v>
      </c>
      <c r="N132" s="142">
        <f ca="1">Inputs!Q127</f>
        <v>2.5000000000000005E-3</v>
      </c>
      <c r="O132" s="141">
        <f>Inputs!N127</f>
        <v>0</v>
      </c>
      <c r="P132" s="7"/>
      <c r="Q132" s="69">
        <f t="shared" ca="1" si="38"/>
        <v>0.01</v>
      </c>
      <c r="R132" s="69">
        <f t="shared" ca="1" si="39"/>
        <v>2.5000000000000005E-3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Inputs!K128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54">
        <v>0</v>
      </c>
      <c r="H133" s="142">
        <f>Inputs!O128</f>
        <v>0</v>
      </c>
      <c r="I133" s="141">
        <f>Inputs!L128</f>
        <v>0</v>
      </c>
      <c r="J133" s="54">
        <v>0</v>
      </c>
      <c r="K133" s="142">
        <f>Inputs!P128</f>
        <v>0</v>
      </c>
      <c r="L133" s="141">
        <f>Inputs!M128</f>
        <v>0</v>
      </c>
      <c r="M133" s="83">
        <f ca="1">VLOOKUP($A133,[1]!Table,MATCH(M$4,[1]!Curves,0))</f>
        <v>0.01</v>
      </c>
      <c r="N133" s="142">
        <f ca="1">Inputs!Q128</f>
        <v>2.5000000000000005E-3</v>
      </c>
      <c r="O133" s="141">
        <f>Inputs!N128</f>
        <v>0</v>
      </c>
      <c r="P133" s="7"/>
      <c r="Q133" s="69">
        <f t="shared" ca="1" si="38"/>
        <v>0.01</v>
      </c>
      <c r="R133" s="69">
        <f t="shared" ca="1" si="39"/>
        <v>2.5000000000000005E-3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Inputs!K129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54">
        <v>0</v>
      </c>
      <c r="H134" s="142">
        <f>Inputs!O129</f>
        <v>0</v>
      </c>
      <c r="I134" s="141">
        <f>Inputs!L129</f>
        <v>0</v>
      </c>
      <c r="J134" s="54">
        <v>0</v>
      </c>
      <c r="K134" s="142">
        <f>Inputs!P129</f>
        <v>0</v>
      </c>
      <c r="L134" s="141">
        <f>Inputs!M129</f>
        <v>0</v>
      </c>
      <c r="M134" s="83">
        <f ca="1">VLOOKUP($A134,[1]!Table,MATCH(M$4,[1]!Curves,0))</f>
        <v>0.01</v>
      </c>
      <c r="N134" s="142">
        <f ca="1">Inputs!Q129</f>
        <v>2.5000000000000005E-3</v>
      </c>
      <c r="O134" s="141">
        <f>Inputs!N129</f>
        <v>0</v>
      </c>
      <c r="P134" s="7"/>
      <c r="Q134" s="69">
        <f t="shared" ca="1" si="38"/>
        <v>0.01</v>
      </c>
      <c r="R134" s="69">
        <f t="shared" ca="1" si="39"/>
        <v>2.5000000000000005E-3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Inputs!K130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54">
        <v>0</v>
      </c>
      <c r="H135" s="142">
        <f>Inputs!O130</f>
        <v>0</v>
      </c>
      <c r="I135" s="141">
        <f>Inputs!L130</f>
        <v>0</v>
      </c>
      <c r="J135" s="54">
        <v>0</v>
      </c>
      <c r="K135" s="142">
        <f>Inputs!P130</f>
        <v>0</v>
      </c>
      <c r="L135" s="141">
        <f>Inputs!M130</f>
        <v>0</v>
      </c>
      <c r="M135" s="83">
        <f ca="1">VLOOKUP($A135,[1]!Table,MATCH(M$4,[1]!Curves,0))</f>
        <v>0.01</v>
      </c>
      <c r="N135" s="142">
        <f ca="1">Inputs!Q130</f>
        <v>2.5000000000000005E-3</v>
      </c>
      <c r="O135" s="141">
        <f>Inputs!N130</f>
        <v>0</v>
      </c>
      <c r="P135" s="7"/>
      <c r="Q135" s="69">
        <f t="shared" ca="1" si="38"/>
        <v>0.01</v>
      </c>
      <c r="R135" s="69">
        <f t="shared" ca="1" si="39"/>
        <v>2.5000000000000005E-3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Inputs!K131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54">
        <v>0</v>
      </c>
      <c r="H136" s="142">
        <f>Inputs!O131</f>
        <v>0</v>
      </c>
      <c r="I136" s="141">
        <f>Inputs!L131</f>
        <v>0</v>
      </c>
      <c r="J136" s="54">
        <v>0</v>
      </c>
      <c r="K136" s="142">
        <f>Inputs!P131</f>
        <v>0</v>
      </c>
      <c r="L136" s="141">
        <f>Inputs!M131</f>
        <v>0</v>
      </c>
      <c r="M136" s="83">
        <f ca="1">VLOOKUP($A136,[1]!Table,MATCH(M$4,[1]!Curves,0))</f>
        <v>0.01</v>
      </c>
      <c r="N136" s="142">
        <f ca="1">Inputs!Q131</f>
        <v>2.5000000000000005E-3</v>
      </c>
      <c r="O136" s="141">
        <f>Inputs!N131</f>
        <v>0</v>
      </c>
      <c r="P136" s="7"/>
      <c r="Q136" s="69">
        <f t="shared" ca="1" si="38"/>
        <v>0.01</v>
      </c>
      <c r="R136" s="69">
        <f t="shared" ca="1" si="39"/>
        <v>2.5000000000000005E-3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Inputs!K132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54">
        <v>0</v>
      </c>
      <c r="H137" s="142">
        <f>Inputs!O132</f>
        <v>0</v>
      </c>
      <c r="I137" s="141">
        <f>Inputs!L132</f>
        <v>0</v>
      </c>
      <c r="J137" s="54">
        <v>0</v>
      </c>
      <c r="K137" s="142">
        <f>Inputs!P132</f>
        <v>0</v>
      </c>
      <c r="L137" s="141">
        <f>Inputs!M132</f>
        <v>0</v>
      </c>
      <c r="M137" s="83">
        <f ca="1">VLOOKUP($A137,[1]!Table,MATCH(M$4,[1]!Curves,0))</f>
        <v>0.01</v>
      </c>
      <c r="N137" s="142">
        <f ca="1">Inputs!Q132</f>
        <v>2.5000000000000005E-3</v>
      </c>
      <c r="O137" s="141">
        <f>Inputs!N132</f>
        <v>0</v>
      </c>
      <c r="P137" s="7"/>
      <c r="Q137" s="69">
        <f t="shared" ca="1" si="38"/>
        <v>0.01</v>
      </c>
      <c r="R137" s="69">
        <f t="shared" ca="1" si="39"/>
        <v>2.5000000000000005E-3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Inputs!K133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54">
        <v>0</v>
      </c>
      <c r="H138" s="142">
        <f>Inputs!O133</f>
        <v>0</v>
      </c>
      <c r="I138" s="141">
        <f>Inputs!L133</f>
        <v>0</v>
      </c>
      <c r="J138" s="54">
        <v>0</v>
      </c>
      <c r="K138" s="142">
        <f>Inputs!P133</f>
        <v>0</v>
      </c>
      <c r="L138" s="141">
        <f>Inputs!M133</f>
        <v>0</v>
      </c>
      <c r="M138" s="83">
        <f ca="1">VLOOKUP($A138,[1]!Table,MATCH(M$4,[1]!Curves,0))</f>
        <v>1.4999999999999999E-2</v>
      </c>
      <c r="N138" s="142">
        <f ca="1">Inputs!Q133</f>
        <v>7.4999999999999997E-3</v>
      </c>
      <c r="O138" s="141">
        <f>Inputs!N133</f>
        <v>0</v>
      </c>
      <c r="P138" s="7"/>
      <c r="Q138" s="69">
        <f t="shared" ref="Q138:Q201" ca="1" si="70">M138+J138+G138</f>
        <v>1.4999999999999999E-2</v>
      </c>
      <c r="R138" s="69">
        <f t="shared" ref="R138:R201" ca="1" si="71">N138+K138+H138</f>
        <v>7.4999999999999997E-3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Inputs!K134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54">
        <v>0</v>
      </c>
      <c r="H139" s="142">
        <f>Inputs!O134</f>
        <v>0</v>
      </c>
      <c r="I139" s="141">
        <f>Inputs!L134</f>
        <v>0</v>
      </c>
      <c r="J139" s="54">
        <v>0</v>
      </c>
      <c r="K139" s="142">
        <f>Inputs!P134</f>
        <v>0</v>
      </c>
      <c r="L139" s="141">
        <f>Inputs!M134</f>
        <v>0</v>
      </c>
      <c r="M139" s="83">
        <f ca="1">VLOOKUP($A139,[1]!Table,MATCH(M$4,[1]!Curves,0))</f>
        <v>1.4999999999999999E-2</v>
      </c>
      <c r="N139" s="142">
        <f ca="1">Inputs!Q134</f>
        <v>7.4999999999999997E-3</v>
      </c>
      <c r="O139" s="141">
        <f>Inputs!N134</f>
        <v>0</v>
      </c>
      <c r="P139" s="7"/>
      <c r="Q139" s="69">
        <f t="shared" ca="1" si="70"/>
        <v>1.4999999999999999E-2</v>
      </c>
      <c r="R139" s="69">
        <f t="shared" ca="1" si="71"/>
        <v>7.4999999999999997E-3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Inputs!K135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54">
        <v>0</v>
      </c>
      <c r="H140" s="142">
        <f>Inputs!O135</f>
        <v>0</v>
      </c>
      <c r="I140" s="141">
        <f>Inputs!L135</f>
        <v>0</v>
      </c>
      <c r="J140" s="54">
        <v>0</v>
      </c>
      <c r="K140" s="142">
        <f>Inputs!P135</f>
        <v>0</v>
      </c>
      <c r="L140" s="141">
        <f>Inputs!M135</f>
        <v>0</v>
      </c>
      <c r="M140" s="83">
        <f ca="1">VLOOKUP($A140,[1]!Table,MATCH(M$4,[1]!Curves,0))</f>
        <v>1.4999999999999999E-2</v>
      </c>
      <c r="N140" s="142">
        <f ca="1">Inputs!Q135</f>
        <v>7.4999999999999997E-3</v>
      </c>
      <c r="O140" s="141">
        <f>Inputs!N135</f>
        <v>0</v>
      </c>
      <c r="P140" s="7"/>
      <c r="Q140" s="69">
        <f t="shared" ca="1" si="70"/>
        <v>1.4999999999999999E-2</v>
      </c>
      <c r="R140" s="69">
        <f t="shared" ca="1" si="71"/>
        <v>7.4999999999999997E-3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Inputs!K136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54">
        <v>0</v>
      </c>
      <c r="H141" s="142">
        <f>Inputs!O136</f>
        <v>0</v>
      </c>
      <c r="I141" s="141">
        <f>Inputs!L136</f>
        <v>0</v>
      </c>
      <c r="J141" s="54">
        <v>0</v>
      </c>
      <c r="K141" s="142">
        <f>Inputs!P136</f>
        <v>0</v>
      </c>
      <c r="L141" s="141">
        <f>Inputs!M136</f>
        <v>0</v>
      </c>
      <c r="M141" s="83">
        <f ca="1">VLOOKUP($A141,[1]!Table,MATCH(M$4,[1]!Curves,0))</f>
        <v>1.4999999999999999E-2</v>
      </c>
      <c r="N141" s="142">
        <f ca="1">Inputs!Q136</f>
        <v>7.4999999999999997E-3</v>
      </c>
      <c r="O141" s="141">
        <f>Inputs!N136</f>
        <v>0</v>
      </c>
      <c r="P141" s="7"/>
      <c r="Q141" s="69">
        <f t="shared" ca="1" si="70"/>
        <v>1.4999999999999999E-2</v>
      </c>
      <c r="R141" s="69">
        <f t="shared" ca="1" si="71"/>
        <v>7.4999999999999997E-3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Inputs!K137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54">
        <v>0</v>
      </c>
      <c r="H142" s="142">
        <f>Inputs!O137</f>
        <v>0</v>
      </c>
      <c r="I142" s="141">
        <f>Inputs!L137</f>
        <v>0</v>
      </c>
      <c r="J142" s="54">
        <v>0</v>
      </c>
      <c r="K142" s="142">
        <f>Inputs!P137</f>
        <v>0</v>
      </c>
      <c r="L142" s="141">
        <f>Inputs!M137</f>
        <v>0</v>
      </c>
      <c r="M142" s="83">
        <f ca="1">VLOOKUP($A142,[1]!Table,MATCH(M$4,[1]!Curves,0))</f>
        <v>1.4999999999999999E-2</v>
      </c>
      <c r="N142" s="142">
        <f ca="1">Inputs!Q137</f>
        <v>7.4999999999999997E-3</v>
      </c>
      <c r="O142" s="141">
        <f>Inputs!N137</f>
        <v>0</v>
      </c>
      <c r="P142" s="7"/>
      <c r="Q142" s="69">
        <f t="shared" ca="1" si="70"/>
        <v>1.4999999999999999E-2</v>
      </c>
      <c r="R142" s="69">
        <f t="shared" ca="1" si="71"/>
        <v>7.4999999999999997E-3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Inputs!K138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54">
        <v>0</v>
      </c>
      <c r="H143" s="142">
        <f>Inputs!O138</f>
        <v>0</v>
      </c>
      <c r="I143" s="141">
        <f>Inputs!L138</f>
        <v>0</v>
      </c>
      <c r="J143" s="54">
        <v>0</v>
      </c>
      <c r="K143" s="142">
        <f>Inputs!P138</f>
        <v>0</v>
      </c>
      <c r="L143" s="141">
        <f>Inputs!M138</f>
        <v>0</v>
      </c>
      <c r="M143" s="83">
        <f ca="1">VLOOKUP($A143,[1]!Table,MATCH(M$4,[1]!Curves,0))</f>
        <v>0.01</v>
      </c>
      <c r="N143" s="142">
        <f ca="1">Inputs!Q138</f>
        <v>2.5000000000000005E-3</v>
      </c>
      <c r="O143" s="141">
        <f>Inputs!N138</f>
        <v>0</v>
      </c>
      <c r="P143" s="7"/>
      <c r="Q143" s="69">
        <f t="shared" ca="1" si="70"/>
        <v>0.01</v>
      </c>
      <c r="R143" s="69">
        <f t="shared" ca="1" si="71"/>
        <v>2.5000000000000005E-3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Inputs!K139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54">
        <v>0</v>
      </c>
      <c r="H144" s="142">
        <f>Inputs!O139</f>
        <v>0</v>
      </c>
      <c r="I144" s="141">
        <f>Inputs!L139</f>
        <v>0</v>
      </c>
      <c r="J144" s="54">
        <v>0</v>
      </c>
      <c r="K144" s="142">
        <f>Inputs!P139</f>
        <v>0</v>
      </c>
      <c r="L144" s="141">
        <f>Inputs!M139</f>
        <v>0</v>
      </c>
      <c r="M144" s="83">
        <f ca="1">VLOOKUP($A144,[1]!Table,MATCH(M$4,[1]!Curves,0))</f>
        <v>0.01</v>
      </c>
      <c r="N144" s="142">
        <f ca="1">Inputs!Q139</f>
        <v>2.5000000000000005E-3</v>
      </c>
      <c r="O144" s="141">
        <f>Inputs!N139</f>
        <v>0</v>
      </c>
      <c r="P144" s="7"/>
      <c r="Q144" s="69">
        <f t="shared" ca="1" si="70"/>
        <v>0.01</v>
      </c>
      <c r="R144" s="69">
        <f t="shared" ca="1" si="71"/>
        <v>2.5000000000000005E-3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Inputs!K140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54">
        <v>0</v>
      </c>
      <c r="H145" s="142">
        <f>Inputs!O140</f>
        <v>0</v>
      </c>
      <c r="I145" s="141">
        <f>Inputs!L140</f>
        <v>0</v>
      </c>
      <c r="J145" s="54">
        <v>0</v>
      </c>
      <c r="K145" s="142">
        <f>Inputs!P140</f>
        <v>0</v>
      </c>
      <c r="L145" s="141">
        <f>Inputs!M140</f>
        <v>0</v>
      </c>
      <c r="M145" s="83">
        <f ca="1">VLOOKUP($A145,[1]!Table,MATCH(M$4,[1]!Curves,0))</f>
        <v>0.01</v>
      </c>
      <c r="N145" s="142">
        <f ca="1">Inputs!Q140</f>
        <v>2.5000000000000005E-3</v>
      </c>
      <c r="O145" s="141">
        <f>Inputs!N140</f>
        <v>0</v>
      </c>
      <c r="P145" s="7"/>
      <c r="Q145" s="69">
        <f t="shared" ca="1" si="70"/>
        <v>0.01</v>
      </c>
      <c r="R145" s="69">
        <f t="shared" ca="1" si="71"/>
        <v>2.5000000000000005E-3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Inputs!K141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54">
        <v>0</v>
      </c>
      <c r="H146" s="142">
        <f>Inputs!O141</f>
        <v>0</v>
      </c>
      <c r="I146" s="141">
        <f>Inputs!L141</f>
        <v>0</v>
      </c>
      <c r="J146" s="54">
        <v>0</v>
      </c>
      <c r="K146" s="142">
        <f>Inputs!P141</f>
        <v>0</v>
      </c>
      <c r="L146" s="141">
        <f>Inputs!M141</f>
        <v>0</v>
      </c>
      <c r="M146" s="83">
        <f ca="1">VLOOKUP($A146,[1]!Table,MATCH(M$4,[1]!Curves,0))</f>
        <v>0.01</v>
      </c>
      <c r="N146" s="142">
        <f ca="1">Inputs!Q141</f>
        <v>2.5000000000000005E-3</v>
      </c>
      <c r="O146" s="141">
        <f>Inputs!N141</f>
        <v>0</v>
      </c>
      <c r="P146" s="7"/>
      <c r="Q146" s="69">
        <f t="shared" ca="1" si="70"/>
        <v>0.01</v>
      </c>
      <c r="R146" s="69">
        <f t="shared" ca="1" si="71"/>
        <v>2.5000000000000005E-3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Inputs!K142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54">
        <v>0</v>
      </c>
      <c r="H147" s="142">
        <f>Inputs!O142</f>
        <v>0</v>
      </c>
      <c r="I147" s="141">
        <f>Inputs!L142</f>
        <v>0</v>
      </c>
      <c r="J147" s="54">
        <v>0</v>
      </c>
      <c r="K147" s="142">
        <f>Inputs!P142</f>
        <v>0</v>
      </c>
      <c r="L147" s="141">
        <f>Inputs!M142</f>
        <v>0</v>
      </c>
      <c r="M147" s="83">
        <f ca="1">VLOOKUP($A147,[1]!Table,MATCH(M$4,[1]!Curves,0))</f>
        <v>0.01</v>
      </c>
      <c r="N147" s="142">
        <f ca="1">Inputs!Q142</f>
        <v>2.5000000000000005E-3</v>
      </c>
      <c r="O147" s="141">
        <f>Inputs!N142</f>
        <v>0</v>
      </c>
      <c r="P147" s="7"/>
      <c r="Q147" s="69">
        <f t="shared" ca="1" si="70"/>
        <v>0.01</v>
      </c>
      <c r="R147" s="69">
        <f t="shared" ca="1" si="71"/>
        <v>2.5000000000000005E-3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Inputs!K143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54">
        <v>0</v>
      </c>
      <c r="H148" s="142">
        <f>Inputs!O143</f>
        <v>0</v>
      </c>
      <c r="I148" s="141">
        <f>Inputs!L143</f>
        <v>0</v>
      </c>
      <c r="J148" s="54">
        <v>0</v>
      </c>
      <c r="K148" s="142">
        <f>Inputs!P143</f>
        <v>0</v>
      </c>
      <c r="L148" s="141">
        <f>Inputs!M143</f>
        <v>0</v>
      </c>
      <c r="M148" s="83">
        <f ca="1">VLOOKUP($A148,[1]!Table,MATCH(M$4,[1]!Curves,0))</f>
        <v>0.01</v>
      </c>
      <c r="N148" s="142">
        <f ca="1">Inputs!Q143</f>
        <v>2.5000000000000005E-3</v>
      </c>
      <c r="O148" s="141">
        <f>Inputs!N143</f>
        <v>0</v>
      </c>
      <c r="P148" s="7"/>
      <c r="Q148" s="69">
        <f t="shared" ca="1" si="70"/>
        <v>0.01</v>
      </c>
      <c r="R148" s="69">
        <f t="shared" ca="1" si="71"/>
        <v>2.5000000000000005E-3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Inputs!K144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54">
        <v>0</v>
      </c>
      <c r="H149" s="142">
        <f>Inputs!O144</f>
        <v>0</v>
      </c>
      <c r="I149" s="141">
        <f>Inputs!L144</f>
        <v>0</v>
      </c>
      <c r="J149" s="54">
        <v>0</v>
      </c>
      <c r="K149" s="142">
        <f>Inputs!P144</f>
        <v>0</v>
      </c>
      <c r="L149" s="141">
        <f>Inputs!M144</f>
        <v>0</v>
      </c>
      <c r="M149" s="83">
        <f ca="1">VLOOKUP($A149,[1]!Table,MATCH(M$4,[1]!Curves,0))</f>
        <v>0.01</v>
      </c>
      <c r="N149" s="142">
        <f ca="1">Inputs!Q144</f>
        <v>2.5000000000000005E-3</v>
      </c>
      <c r="O149" s="141">
        <f>Inputs!N144</f>
        <v>0</v>
      </c>
      <c r="P149" s="7"/>
      <c r="Q149" s="69">
        <f t="shared" ca="1" si="70"/>
        <v>0.01</v>
      </c>
      <c r="R149" s="69">
        <f t="shared" ca="1" si="71"/>
        <v>2.5000000000000005E-3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Inputs!K145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54">
        <v>0</v>
      </c>
      <c r="H150" s="142">
        <f>Inputs!O145</f>
        <v>0</v>
      </c>
      <c r="I150" s="141">
        <f>Inputs!L145</f>
        <v>0</v>
      </c>
      <c r="J150" s="54">
        <v>0</v>
      </c>
      <c r="K150" s="142">
        <f>Inputs!P145</f>
        <v>0</v>
      </c>
      <c r="L150" s="141">
        <f>Inputs!M145</f>
        <v>0</v>
      </c>
      <c r="M150" s="83">
        <f ca="1">VLOOKUP($A150,[1]!Table,MATCH(M$4,[1]!Curves,0))</f>
        <v>1.4999999999999999E-2</v>
      </c>
      <c r="N150" s="142">
        <f ca="1">Inputs!Q145</f>
        <v>7.4999999999999997E-3</v>
      </c>
      <c r="O150" s="141">
        <f>Inputs!N145</f>
        <v>0</v>
      </c>
      <c r="P150" s="7"/>
      <c r="Q150" s="69">
        <f t="shared" ca="1" si="70"/>
        <v>1.4999999999999999E-2</v>
      </c>
      <c r="R150" s="69">
        <f t="shared" ca="1" si="71"/>
        <v>7.4999999999999997E-3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Inputs!K146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54">
        <v>0</v>
      </c>
      <c r="H151" s="142">
        <f>Inputs!O146</f>
        <v>0</v>
      </c>
      <c r="I151" s="141">
        <f>Inputs!L146</f>
        <v>0</v>
      </c>
      <c r="J151" s="54">
        <v>0</v>
      </c>
      <c r="K151" s="142">
        <f>Inputs!P146</f>
        <v>0</v>
      </c>
      <c r="L151" s="141">
        <f>Inputs!M146</f>
        <v>0</v>
      </c>
      <c r="M151" s="83">
        <f ca="1">VLOOKUP($A151,[1]!Table,MATCH(M$4,[1]!Curves,0))</f>
        <v>1.4999999999999999E-2</v>
      </c>
      <c r="N151" s="142">
        <f ca="1">Inputs!Q146</f>
        <v>7.4999999999999997E-3</v>
      </c>
      <c r="O151" s="141">
        <f>Inputs!N146</f>
        <v>0</v>
      </c>
      <c r="P151" s="7"/>
      <c r="Q151" s="69">
        <f t="shared" ca="1" si="70"/>
        <v>1.4999999999999999E-2</v>
      </c>
      <c r="R151" s="69">
        <f t="shared" ca="1" si="71"/>
        <v>7.4999999999999997E-3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Inputs!K147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54">
        <v>0</v>
      </c>
      <c r="H152" s="142">
        <f>Inputs!O147</f>
        <v>0</v>
      </c>
      <c r="I152" s="141">
        <f>Inputs!L147</f>
        <v>0</v>
      </c>
      <c r="J152" s="54">
        <v>0</v>
      </c>
      <c r="K152" s="142">
        <f>Inputs!P147</f>
        <v>0</v>
      </c>
      <c r="L152" s="141">
        <f>Inputs!M147</f>
        <v>0</v>
      </c>
      <c r="M152" s="83">
        <f ca="1">VLOOKUP($A152,[1]!Table,MATCH(M$4,[1]!Curves,0))</f>
        <v>1.4999999999999999E-2</v>
      </c>
      <c r="N152" s="142">
        <f ca="1">Inputs!Q147</f>
        <v>7.4999999999999997E-3</v>
      </c>
      <c r="O152" s="141">
        <f>Inputs!N147</f>
        <v>0</v>
      </c>
      <c r="P152" s="7"/>
      <c r="Q152" s="69">
        <f t="shared" ca="1" si="70"/>
        <v>1.4999999999999999E-2</v>
      </c>
      <c r="R152" s="69">
        <f t="shared" ca="1" si="71"/>
        <v>7.4999999999999997E-3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Inputs!K148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54">
        <v>0</v>
      </c>
      <c r="H153" s="142">
        <f>Inputs!O148</f>
        <v>0</v>
      </c>
      <c r="I153" s="141">
        <f>Inputs!L148</f>
        <v>0</v>
      </c>
      <c r="J153" s="54">
        <v>0</v>
      </c>
      <c r="K153" s="142">
        <f>Inputs!P148</f>
        <v>0</v>
      </c>
      <c r="L153" s="141">
        <f>Inputs!M148</f>
        <v>0</v>
      </c>
      <c r="M153" s="83">
        <f ca="1">VLOOKUP($A153,[1]!Table,MATCH(M$4,[1]!Curves,0))</f>
        <v>1.4999999999999999E-2</v>
      </c>
      <c r="N153" s="142">
        <f ca="1">Inputs!Q148</f>
        <v>7.4999999999999997E-3</v>
      </c>
      <c r="O153" s="141">
        <f>Inputs!N148</f>
        <v>0</v>
      </c>
      <c r="P153" s="7"/>
      <c r="Q153" s="69">
        <f t="shared" ca="1" si="70"/>
        <v>1.4999999999999999E-2</v>
      </c>
      <c r="R153" s="69">
        <f t="shared" ca="1" si="71"/>
        <v>7.4999999999999997E-3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Inputs!K149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54">
        <v>0</v>
      </c>
      <c r="H154" s="142">
        <f>Inputs!O149</f>
        <v>0</v>
      </c>
      <c r="I154" s="141">
        <f>Inputs!L149</f>
        <v>0</v>
      </c>
      <c r="J154" s="54">
        <v>0</v>
      </c>
      <c r="K154" s="142">
        <f>Inputs!P149</f>
        <v>0</v>
      </c>
      <c r="L154" s="141">
        <f>Inputs!M149</f>
        <v>0</v>
      </c>
      <c r="M154" s="83">
        <f ca="1">VLOOKUP($A154,[1]!Table,MATCH(M$4,[1]!Curves,0))</f>
        <v>1.4999999999999999E-2</v>
      </c>
      <c r="N154" s="142">
        <f ca="1">Inputs!Q149</f>
        <v>7.4999999999999997E-3</v>
      </c>
      <c r="O154" s="141">
        <f>Inputs!N149</f>
        <v>0</v>
      </c>
      <c r="P154" s="7"/>
      <c r="Q154" s="69">
        <f t="shared" ca="1" si="70"/>
        <v>1.4999999999999999E-2</v>
      </c>
      <c r="R154" s="69">
        <f t="shared" ca="1" si="71"/>
        <v>7.4999999999999997E-3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Inputs!K150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54">
        <v>0</v>
      </c>
      <c r="H155" s="142">
        <f>Inputs!O150</f>
        <v>0</v>
      </c>
      <c r="I155" s="141">
        <f>Inputs!L150</f>
        <v>0</v>
      </c>
      <c r="J155" s="54">
        <v>0</v>
      </c>
      <c r="K155" s="142">
        <f>Inputs!P150</f>
        <v>0</v>
      </c>
      <c r="L155" s="141">
        <f>Inputs!M150</f>
        <v>0</v>
      </c>
      <c r="M155" s="83">
        <f ca="1">VLOOKUP($A155,[1]!Table,MATCH(M$4,[1]!Curves,0))</f>
        <v>0.01</v>
      </c>
      <c r="N155" s="142">
        <f ca="1">Inputs!Q150</f>
        <v>2.5000000000000005E-3</v>
      </c>
      <c r="O155" s="141">
        <f>Inputs!N150</f>
        <v>0</v>
      </c>
      <c r="P155" s="7"/>
      <c r="Q155" s="69">
        <f t="shared" ca="1" si="70"/>
        <v>0.01</v>
      </c>
      <c r="R155" s="69">
        <f t="shared" ca="1" si="71"/>
        <v>2.5000000000000005E-3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Inputs!K151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54">
        <v>0</v>
      </c>
      <c r="H156" s="142">
        <f>Inputs!O151</f>
        <v>0</v>
      </c>
      <c r="I156" s="141">
        <f>Inputs!L151</f>
        <v>0</v>
      </c>
      <c r="J156" s="54">
        <v>0</v>
      </c>
      <c r="K156" s="142">
        <f>Inputs!P151</f>
        <v>0</v>
      </c>
      <c r="L156" s="141">
        <f>Inputs!M151</f>
        <v>0</v>
      </c>
      <c r="M156" s="83">
        <f ca="1">VLOOKUP($A156,[1]!Table,MATCH(M$4,[1]!Curves,0))</f>
        <v>0.01</v>
      </c>
      <c r="N156" s="142">
        <f ca="1">Inputs!Q151</f>
        <v>2.5000000000000005E-3</v>
      </c>
      <c r="O156" s="141">
        <f>Inputs!N151</f>
        <v>0</v>
      </c>
      <c r="P156" s="7"/>
      <c r="Q156" s="69">
        <f t="shared" ca="1" si="70"/>
        <v>0.01</v>
      </c>
      <c r="R156" s="69">
        <f t="shared" ca="1" si="71"/>
        <v>2.5000000000000005E-3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Inputs!K152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54">
        <v>0</v>
      </c>
      <c r="H157" s="142">
        <f>Inputs!O152</f>
        <v>0</v>
      </c>
      <c r="I157" s="141">
        <f>Inputs!L152</f>
        <v>0</v>
      </c>
      <c r="J157" s="54">
        <v>0</v>
      </c>
      <c r="K157" s="142">
        <f>Inputs!P152</f>
        <v>0</v>
      </c>
      <c r="L157" s="141">
        <f>Inputs!M152</f>
        <v>0</v>
      </c>
      <c r="M157" s="83">
        <f ca="1">VLOOKUP($A157,[1]!Table,MATCH(M$4,[1]!Curves,0))</f>
        <v>0.01</v>
      </c>
      <c r="N157" s="142">
        <f ca="1">Inputs!Q152</f>
        <v>2.5000000000000005E-3</v>
      </c>
      <c r="O157" s="141">
        <f>Inputs!N152</f>
        <v>0</v>
      </c>
      <c r="P157" s="7"/>
      <c r="Q157" s="69">
        <f t="shared" ca="1" si="70"/>
        <v>0.01</v>
      </c>
      <c r="R157" s="69">
        <f t="shared" ca="1" si="71"/>
        <v>2.5000000000000005E-3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Inputs!K153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54">
        <v>0</v>
      </c>
      <c r="H158" s="142">
        <f>Inputs!O153</f>
        <v>0</v>
      </c>
      <c r="I158" s="141">
        <f>Inputs!L153</f>
        <v>0</v>
      </c>
      <c r="J158" s="54">
        <v>0</v>
      </c>
      <c r="K158" s="142">
        <f>Inputs!P153</f>
        <v>0</v>
      </c>
      <c r="L158" s="141">
        <f>Inputs!M153</f>
        <v>0</v>
      </c>
      <c r="M158" s="83">
        <f ca="1">VLOOKUP($A158,[1]!Table,MATCH(M$4,[1]!Curves,0))</f>
        <v>0.01</v>
      </c>
      <c r="N158" s="142">
        <f ca="1">Inputs!Q153</f>
        <v>2.5000000000000005E-3</v>
      </c>
      <c r="O158" s="141">
        <f>Inputs!N153</f>
        <v>0</v>
      </c>
      <c r="P158" s="7"/>
      <c r="Q158" s="69">
        <f t="shared" ca="1" si="70"/>
        <v>0.01</v>
      </c>
      <c r="R158" s="69">
        <f t="shared" ca="1" si="71"/>
        <v>2.5000000000000005E-3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Inputs!K154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54">
        <v>0</v>
      </c>
      <c r="H159" s="142">
        <f>Inputs!O154</f>
        <v>0</v>
      </c>
      <c r="I159" s="141">
        <f>Inputs!L154</f>
        <v>0</v>
      </c>
      <c r="J159" s="54">
        <v>0</v>
      </c>
      <c r="K159" s="142">
        <f>Inputs!P154</f>
        <v>0</v>
      </c>
      <c r="L159" s="141">
        <f>Inputs!M154</f>
        <v>0</v>
      </c>
      <c r="M159" s="83">
        <f ca="1">VLOOKUP($A159,[1]!Table,MATCH(M$4,[1]!Curves,0))</f>
        <v>0.01</v>
      </c>
      <c r="N159" s="142">
        <f ca="1">Inputs!Q154</f>
        <v>2.5000000000000005E-3</v>
      </c>
      <c r="O159" s="141">
        <f>Inputs!N154</f>
        <v>0</v>
      </c>
      <c r="P159" s="7"/>
      <c r="Q159" s="69">
        <f t="shared" ca="1" si="70"/>
        <v>0.01</v>
      </c>
      <c r="R159" s="69">
        <f t="shared" ca="1" si="71"/>
        <v>2.5000000000000005E-3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Inputs!K155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54">
        <v>0</v>
      </c>
      <c r="H160" s="142">
        <f>Inputs!O155</f>
        <v>0</v>
      </c>
      <c r="I160" s="141">
        <f>Inputs!L155</f>
        <v>0</v>
      </c>
      <c r="J160" s="54">
        <v>0</v>
      </c>
      <c r="K160" s="142">
        <f>Inputs!P155</f>
        <v>0</v>
      </c>
      <c r="L160" s="141">
        <f>Inputs!M155</f>
        <v>0</v>
      </c>
      <c r="M160" s="83">
        <f ca="1">VLOOKUP($A160,[1]!Table,MATCH(M$4,[1]!Curves,0))</f>
        <v>0.01</v>
      </c>
      <c r="N160" s="142">
        <f ca="1">Inputs!Q155</f>
        <v>2.5000000000000005E-3</v>
      </c>
      <c r="O160" s="141">
        <f>Inputs!N155</f>
        <v>0</v>
      </c>
      <c r="P160" s="7"/>
      <c r="Q160" s="69">
        <f t="shared" ca="1" si="70"/>
        <v>0.01</v>
      </c>
      <c r="R160" s="69">
        <f t="shared" ca="1" si="71"/>
        <v>2.5000000000000005E-3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Inputs!K156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54">
        <v>0</v>
      </c>
      <c r="H161" s="142">
        <f>Inputs!O156</f>
        <v>0</v>
      </c>
      <c r="I161" s="141">
        <f>Inputs!L156</f>
        <v>0</v>
      </c>
      <c r="J161" s="54">
        <v>0</v>
      </c>
      <c r="K161" s="142">
        <f>Inputs!P156</f>
        <v>0</v>
      </c>
      <c r="L161" s="141">
        <f>Inputs!M156</f>
        <v>0</v>
      </c>
      <c r="M161" s="83">
        <f ca="1">VLOOKUP($A161,[1]!Table,MATCH(M$4,[1]!Curves,0))</f>
        <v>0.01</v>
      </c>
      <c r="N161" s="142">
        <f ca="1">Inputs!Q156</f>
        <v>2.5000000000000005E-3</v>
      </c>
      <c r="O161" s="141">
        <f>Inputs!N156</f>
        <v>0</v>
      </c>
      <c r="P161" s="7"/>
      <c r="Q161" s="69">
        <f t="shared" ca="1" si="70"/>
        <v>0.01</v>
      </c>
      <c r="R161" s="69">
        <f t="shared" ca="1" si="71"/>
        <v>2.5000000000000005E-3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Inputs!K157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54">
        <v>0</v>
      </c>
      <c r="H162" s="142">
        <f>Inputs!O157</f>
        <v>0</v>
      </c>
      <c r="I162" s="141">
        <f>Inputs!L157</f>
        <v>0</v>
      </c>
      <c r="J162" s="54">
        <v>0</v>
      </c>
      <c r="K162" s="142">
        <f>Inputs!P157</f>
        <v>0</v>
      </c>
      <c r="L162" s="141">
        <f>Inputs!M157</f>
        <v>0</v>
      </c>
      <c r="M162" s="83">
        <f ca="1">VLOOKUP($A162,[1]!Table,MATCH(M$4,[1]!Curves,0))</f>
        <v>1.4999999999999999E-2</v>
      </c>
      <c r="N162" s="142">
        <f ca="1">Inputs!Q157</f>
        <v>7.4999999999999997E-3</v>
      </c>
      <c r="O162" s="141">
        <f>Inputs!N157</f>
        <v>0</v>
      </c>
      <c r="P162" s="7"/>
      <c r="Q162" s="69">
        <f t="shared" ca="1" si="70"/>
        <v>1.4999999999999999E-2</v>
      </c>
      <c r="R162" s="69">
        <f t="shared" ca="1" si="71"/>
        <v>7.4999999999999997E-3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Inputs!K158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54">
        <v>0</v>
      </c>
      <c r="H163" s="142">
        <f>Inputs!O158</f>
        <v>0</v>
      </c>
      <c r="I163" s="141">
        <f>Inputs!L158</f>
        <v>0</v>
      </c>
      <c r="J163" s="54">
        <v>0</v>
      </c>
      <c r="K163" s="142">
        <f>Inputs!P158</f>
        <v>0</v>
      </c>
      <c r="L163" s="141">
        <f>Inputs!M158</f>
        <v>0</v>
      </c>
      <c r="M163" s="83">
        <f ca="1">VLOOKUP($A163,[1]!Table,MATCH(M$4,[1]!Curves,0))</f>
        <v>1.4999999999999999E-2</v>
      </c>
      <c r="N163" s="142">
        <f ca="1">Inputs!Q158</f>
        <v>7.4999999999999997E-3</v>
      </c>
      <c r="O163" s="141">
        <f>Inputs!N158</f>
        <v>0</v>
      </c>
      <c r="P163" s="7"/>
      <c r="Q163" s="69">
        <f t="shared" ca="1" si="70"/>
        <v>1.4999999999999999E-2</v>
      </c>
      <c r="R163" s="69">
        <f t="shared" ca="1" si="71"/>
        <v>7.4999999999999997E-3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Inputs!K159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54">
        <v>0</v>
      </c>
      <c r="H164" s="142">
        <f>Inputs!O159</f>
        <v>0</v>
      </c>
      <c r="I164" s="141">
        <f>Inputs!L159</f>
        <v>0</v>
      </c>
      <c r="J164" s="54">
        <v>0</v>
      </c>
      <c r="K164" s="142">
        <f>Inputs!P159</f>
        <v>0</v>
      </c>
      <c r="L164" s="141">
        <f>Inputs!M159</f>
        <v>0</v>
      </c>
      <c r="M164" s="83">
        <f ca="1">VLOOKUP($A164,[1]!Table,MATCH(M$4,[1]!Curves,0))</f>
        <v>1.4999999999999999E-2</v>
      </c>
      <c r="N164" s="142">
        <f ca="1">Inputs!Q159</f>
        <v>7.4999999999999997E-3</v>
      </c>
      <c r="O164" s="141">
        <f>Inputs!N159</f>
        <v>0</v>
      </c>
      <c r="P164" s="7"/>
      <c r="Q164" s="69">
        <f t="shared" ca="1" si="70"/>
        <v>1.4999999999999999E-2</v>
      </c>
      <c r="R164" s="69">
        <f t="shared" ca="1" si="71"/>
        <v>7.4999999999999997E-3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Inputs!K160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54">
        <v>0</v>
      </c>
      <c r="H165" s="142">
        <f>Inputs!O160</f>
        <v>0</v>
      </c>
      <c r="I165" s="141">
        <f>Inputs!L160</f>
        <v>0</v>
      </c>
      <c r="J165" s="54">
        <v>0</v>
      </c>
      <c r="K165" s="142">
        <f>Inputs!P160</f>
        <v>0</v>
      </c>
      <c r="L165" s="141">
        <f>Inputs!M160</f>
        <v>0</v>
      </c>
      <c r="M165" s="83">
        <f ca="1">VLOOKUP($A165,[1]!Table,MATCH(M$4,[1]!Curves,0))</f>
        <v>1.4999999999999999E-2</v>
      </c>
      <c r="N165" s="142">
        <f ca="1">Inputs!Q160</f>
        <v>7.4999999999999997E-3</v>
      </c>
      <c r="O165" s="141">
        <f>Inputs!N160</f>
        <v>0</v>
      </c>
      <c r="P165" s="7"/>
      <c r="Q165" s="69">
        <f t="shared" ca="1" si="70"/>
        <v>1.4999999999999999E-2</v>
      </c>
      <c r="R165" s="69">
        <f t="shared" ca="1" si="71"/>
        <v>7.4999999999999997E-3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Inputs!K161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54">
        <v>0</v>
      </c>
      <c r="H166" s="142">
        <f>Inputs!O161</f>
        <v>0</v>
      </c>
      <c r="I166" s="141">
        <f>Inputs!L161</f>
        <v>0</v>
      </c>
      <c r="J166" s="54">
        <v>0</v>
      </c>
      <c r="K166" s="142">
        <f>Inputs!P161</f>
        <v>0</v>
      </c>
      <c r="L166" s="141">
        <f>Inputs!M161</f>
        <v>0</v>
      </c>
      <c r="M166" s="83">
        <f ca="1">VLOOKUP($A166,[1]!Table,MATCH(M$4,[1]!Curves,0))</f>
        <v>1.4999999999999999E-2</v>
      </c>
      <c r="N166" s="142">
        <f ca="1">Inputs!Q161</f>
        <v>7.4999999999999997E-3</v>
      </c>
      <c r="O166" s="141">
        <f>Inputs!N161</f>
        <v>0</v>
      </c>
      <c r="P166" s="7"/>
      <c r="Q166" s="69">
        <f t="shared" ca="1" si="70"/>
        <v>1.4999999999999999E-2</v>
      </c>
      <c r="R166" s="69">
        <f t="shared" ca="1" si="71"/>
        <v>7.4999999999999997E-3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Inputs!K162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54">
        <v>0</v>
      </c>
      <c r="H167" s="142">
        <f>Inputs!O162</f>
        <v>0</v>
      </c>
      <c r="I167" s="141">
        <f>Inputs!L162</f>
        <v>0</v>
      </c>
      <c r="J167" s="54">
        <v>0</v>
      </c>
      <c r="K167" s="142">
        <f>Inputs!P162</f>
        <v>0</v>
      </c>
      <c r="L167" s="141">
        <f>Inputs!M162</f>
        <v>0</v>
      </c>
      <c r="M167" s="83">
        <f ca="1">VLOOKUP($A167,[1]!Table,MATCH(M$4,[1]!Curves,0))</f>
        <v>0.01</v>
      </c>
      <c r="N167" s="142">
        <f ca="1">Inputs!Q162</f>
        <v>2.5000000000000005E-3</v>
      </c>
      <c r="O167" s="141">
        <f>Inputs!N162</f>
        <v>0</v>
      </c>
      <c r="P167" s="7"/>
      <c r="Q167" s="69">
        <f t="shared" ca="1" si="70"/>
        <v>0.01</v>
      </c>
      <c r="R167" s="69">
        <f t="shared" ca="1" si="71"/>
        <v>2.5000000000000005E-3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Inputs!K163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54">
        <v>0</v>
      </c>
      <c r="H168" s="142">
        <f>Inputs!O163</f>
        <v>0</v>
      </c>
      <c r="I168" s="141">
        <f>Inputs!L163</f>
        <v>0</v>
      </c>
      <c r="J168" s="54">
        <v>0</v>
      </c>
      <c r="K168" s="142">
        <f>Inputs!P163</f>
        <v>0</v>
      </c>
      <c r="L168" s="141">
        <f>Inputs!M163</f>
        <v>0</v>
      </c>
      <c r="M168" s="83">
        <f ca="1">VLOOKUP($A168,[1]!Table,MATCH(M$4,[1]!Curves,0))</f>
        <v>0.01</v>
      </c>
      <c r="N168" s="142">
        <f ca="1">Inputs!Q163</f>
        <v>2.5000000000000005E-3</v>
      </c>
      <c r="O168" s="141">
        <f>Inputs!N163</f>
        <v>0</v>
      </c>
      <c r="P168" s="7"/>
      <c r="Q168" s="69">
        <f t="shared" ca="1" si="70"/>
        <v>0.01</v>
      </c>
      <c r="R168" s="69">
        <f t="shared" ca="1" si="71"/>
        <v>2.5000000000000005E-3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Inputs!K164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54">
        <v>0</v>
      </c>
      <c r="H169" s="142">
        <f>Inputs!O164</f>
        <v>0</v>
      </c>
      <c r="I169" s="141">
        <f>Inputs!L164</f>
        <v>0</v>
      </c>
      <c r="J169" s="54">
        <v>0</v>
      </c>
      <c r="K169" s="142">
        <f>Inputs!P164</f>
        <v>0</v>
      </c>
      <c r="L169" s="141">
        <f>Inputs!M164</f>
        <v>0</v>
      </c>
      <c r="M169" s="83">
        <f ca="1">VLOOKUP($A169,[1]!Table,MATCH(M$4,[1]!Curves,0))</f>
        <v>0.01</v>
      </c>
      <c r="N169" s="142">
        <f ca="1">Inputs!Q164</f>
        <v>2.5000000000000005E-3</v>
      </c>
      <c r="O169" s="141">
        <f>Inputs!N164</f>
        <v>0</v>
      </c>
      <c r="P169" s="7"/>
      <c r="Q169" s="69">
        <f t="shared" ca="1" si="70"/>
        <v>0.01</v>
      </c>
      <c r="R169" s="69">
        <f t="shared" ca="1" si="71"/>
        <v>2.5000000000000005E-3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Inputs!K165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54">
        <v>0</v>
      </c>
      <c r="H170" s="142">
        <f>Inputs!O165</f>
        <v>0</v>
      </c>
      <c r="I170" s="141">
        <f>Inputs!L165</f>
        <v>0</v>
      </c>
      <c r="J170" s="54">
        <v>0</v>
      </c>
      <c r="K170" s="142">
        <f>Inputs!P165</f>
        <v>0</v>
      </c>
      <c r="L170" s="141">
        <f>Inputs!M165</f>
        <v>0</v>
      </c>
      <c r="M170" s="83">
        <f ca="1">VLOOKUP($A170,[1]!Table,MATCH(M$4,[1]!Curves,0))</f>
        <v>0.01</v>
      </c>
      <c r="N170" s="142">
        <f ca="1">Inputs!Q165</f>
        <v>2.5000000000000005E-3</v>
      </c>
      <c r="O170" s="141">
        <f>Inputs!N165</f>
        <v>0</v>
      </c>
      <c r="P170" s="7"/>
      <c r="Q170" s="69">
        <f t="shared" ca="1" si="70"/>
        <v>0.01</v>
      </c>
      <c r="R170" s="69">
        <f t="shared" ca="1" si="71"/>
        <v>2.5000000000000005E-3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Inputs!K166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54">
        <v>0</v>
      </c>
      <c r="H171" s="142">
        <f>Inputs!O166</f>
        <v>0</v>
      </c>
      <c r="I171" s="141">
        <f>Inputs!L166</f>
        <v>0</v>
      </c>
      <c r="J171" s="54">
        <v>0</v>
      </c>
      <c r="K171" s="142">
        <f>Inputs!P166</f>
        <v>0</v>
      </c>
      <c r="L171" s="141">
        <f>Inputs!M166</f>
        <v>0</v>
      </c>
      <c r="M171" s="83">
        <f ca="1">VLOOKUP($A171,[1]!Table,MATCH(M$4,[1]!Curves,0))</f>
        <v>0.01</v>
      </c>
      <c r="N171" s="142">
        <f ca="1">Inputs!Q166</f>
        <v>2.5000000000000005E-3</v>
      </c>
      <c r="O171" s="141">
        <f>Inputs!N166</f>
        <v>0</v>
      </c>
      <c r="P171" s="7"/>
      <c r="Q171" s="69">
        <f t="shared" ca="1" si="70"/>
        <v>0.01</v>
      </c>
      <c r="R171" s="69">
        <f t="shared" ca="1" si="71"/>
        <v>2.5000000000000005E-3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Inputs!K167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54">
        <v>0</v>
      </c>
      <c r="H172" s="142">
        <f>Inputs!O167</f>
        <v>0</v>
      </c>
      <c r="I172" s="141">
        <f>Inputs!L167</f>
        <v>0</v>
      </c>
      <c r="J172" s="54">
        <v>0</v>
      </c>
      <c r="K172" s="142">
        <f>Inputs!P167</f>
        <v>0</v>
      </c>
      <c r="L172" s="141">
        <f>Inputs!M167</f>
        <v>0</v>
      </c>
      <c r="M172" s="83">
        <f ca="1">VLOOKUP($A172,[1]!Table,MATCH(M$4,[1]!Curves,0))</f>
        <v>0.01</v>
      </c>
      <c r="N172" s="142">
        <f ca="1">Inputs!Q167</f>
        <v>2.5000000000000005E-3</v>
      </c>
      <c r="O172" s="141">
        <f>Inputs!N167</f>
        <v>0</v>
      </c>
      <c r="P172" s="7"/>
      <c r="Q172" s="69">
        <f t="shared" ca="1" si="70"/>
        <v>0.01</v>
      </c>
      <c r="R172" s="69">
        <f t="shared" ca="1" si="71"/>
        <v>2.5000000000000005E-3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Inputs!K168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54">
        <v>0</v>
      </c>
      <c r="H173" s="142">
        <f>Inputs!O168</f>
        <v>0</v>
      </c>
      <c r="I173" s="141">
        <f>Inputs!L168</f>
        <v>0</v>
      </c>
      <c r="J173" s="54">
        <v>0</v>
      </c>
      <c r="K173" s="142">
        <f>Inputs!P168</f>
        <v>0</v>
      </c>
      <c r="L173" s="141">
        <f>Inputs!M168</f>
        <v>0</v>
      </c>
      <c r="M173" s="83">
        <f ca="1">VLOOKUP($A173,[1]!Table,MATCH(M$4,[1]!Curves,0))</f>
        <v>0.01</v>
      </c>
      <c r="N173" s="142">
        <f ca="1">Inputs!Q168</f>
        <v>2.5000000000000005E-3</v>
      </c>
      <c r="O173" s="141">
        <f>Inputs!N168</f>
        <v>0</v>
      </c>
      <c r="P173" s="7"/>
      <c r="Q173" s="69">
        <f t="shared" ca="1" si="70"/>
        <v>0.01</v>
      </c>
      <c r="R173" s="69">
        <f t="shared" ca="1" si="71"/>
        <v>2.5000000000000005E-3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Inputs!K169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54">
        <v>0</v>
      </c>
      <c r="H174" s="142">
        <f>Inputs!O169</f>
        <v>0</v>
      </c>
      <c r="I174" s="141">
        <f>Inputs!L169</f>
        <v>0</v>
      </c>
      <c r="J174" s="54">
        <v>0</v>
      </c>
      <c r="K174" s="142">
        <f>Inputs!P169</f>
        <v>0</v>
      </c>
      <c r="L174" s="141">
        <f>Inputs!M169</f>
        <v>0</v>
      </c>
      <c r="M174" s="83">
        <f ca="1">VLOOKUP($A174,[1]!Table,MATCH(M$4,[1]!Curves,0))</f>
        <v>1.4999999999999999E-2</v>
      </c>
      <c r="N174" s="142">
        <f ca="1">Inputs!Q169</f>
        <v>7.4999999999999997E-3</v>
      </c>
      <c r="O174" s="141">
        <f>Inputs!N169</f>
        <v>0</v>
      </c>
      <c r="P174" s="7"/>
      <c r="Q174" s="69">
        <f t="shared" ca="1" si="70"/>
        <v>1.4999999999999999E-2</v>
      </c>
      <c r="R174" s="69">
        <f t="shared" ca="1" si="71"/>
        <v>7.4999999999999997E-3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Inputs!K170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54">
        <v>0</v>
      </c>
      <c r="H175" s="142">
        <f>Inputs!O170</f>
        <v>0</v>
      </c>
      <c r="I175" s="141">
        <f>Inputs!L170</f>
        <v>0</v>
      </c>
      <c r="J175" s="54">
        <v>0</v>
      </c>
      <c r="K175" s="142">
        <f>Inputs!P170</f>
        <v>0</v>
      </c>
      <c r="L175" s="141">
        <f>Inputs!M170</f>
        <v>0</v>
      </c>
      <c r="M175" s="83">
        <f ca="1">VLOOKUP($A175,[1]!Table,MATCH(M$4,[1]!Curves,0))</f>
        <v>1.4999999999999999E-2</v>
      </c>
      <c r="N175" s="142">
        <f ca="1">Inputs!Q170</f>
        <v>7.4999999999999997E-3</v>
      </c>
      <c r="O175" s="141">
        <f>Inputs!N170</f>
        <v>0</v>
      </c>
      <c r="P175" s="7"/>
      <c r="Q175" s="69">
        <f t="shared" ca="1" si="70"/>
        <v>1.4999999999999999E-2</v>
      </c>
      <c r="R175" s="69">
        <f t="shared" ca="1" si="71"/>
        <v>7.4999999999999997E-3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Inputs!K171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54">
        <v>0</v>
      </c>
      <c r="H176" s="142">
        <f>Inputs!O171</f>
        <v>0</v>
      </c>
      <c r="I176" s="141">
        <f>Inputs!L171</f>
        <v>0</v>
      </c>
      <c r="J176" s="54">
        <v>0</v>
      </c>
      <c r="K176" s="142">
        <f>Inputs!P171</f>
        <v>0</v>
      </c>
      <c r="L176" s="141">
        <f>Inputs!M171</f>
        <v>0</v>
      </c>
      <c r="M176" s="83">
        <f ca="1">VLOOKUP($A176,[1]!Table,MATCH(M$4,[1]!Curves,0))</f>
        <v>1.4999999999999999E-2</v>
      </c>
      <c r="N176" s="142">
        <f ca="1">Inputs!Q171</f>
        <v>7.4999999999999997E-3</v>
      </c>
      <c r="O176" s="141">
        <f>Inputs!N171</f>
        <v>0</v>
      </c>
      <c r="P176" s="7"/>
      <c r="Q176" s="69">
        <f t="shared" ca="1" si="70"/>
        <v>1.4999999999999999E-2</v>
      </c>
      <c r="R176" s="69">
        <f t="shared" ca="1" si="71"/>
        <v>7.4999999999999997E-3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Inputs!K172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54">
        <v>0</v>
      </c>
      <c r="H177" s="142">
        <f>Inputs!O172</f>
        <v>0</v>
      </c>
      <c r="I177" s="141">
        <f>Inputs!L172</f>
        <v>0</v>
      </c>
      <c r="J177" s="54">
        <v>0</v>
      </c>
      <c r="K177" s="142">
        <f>Inputs!P172</f>
        <v>0</v>
      </c>
      <c r="L177" s="141">
        <f>Inputs!M172</f>
        <v>0</v>
      </c>
      <c r="M177" s="83">
        <f ca="1">VLOOKUP($A177,[1]!Table,MATCH(M$4,[1]!Curves,0))</f>
        <v>1.4999999999999999E-2</v>
      </c>
      <c r="N177" s="142">
        <f ca="1">Inputs!Q172</f>
        <v>7.4999999999999997E-3</v>
      </c>
      <c r="O177" s="141">
        <f>Inputs!N172</f>
        <v>0</v>
      </c>
      <c r="P177" s="7"/>
      <c r="Q177" s="69">
        <f t="shared" ca="1" si="70"/>
        <v>1.4999999999999999E-2</v>
      </c>
      <c r="R177" s="69">
        <f t="shared" ca="1" si="71"/>
        <v>7.4999999999999997E-3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Inputs!K173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54">
        <v>0</v>
      </c>
      <c r="H178" s="142">
        <f>Inputs!O173</f>
        <v>0</v>
      </c>
      <c r="I178" s="141">
        <f>Inputs!L173</f>
        <v>0</v>
      </c>
      <c r="J178" s="54">
        <v>0</v>
      </c>
      <c r="K178" s="142">
        <f>Inputs!P173</f>
        <v>0</v>
      </c>
      <c r="L178" s="141">
        <f>Inputs!M173</f>
        <v>0</v>
      </c>
      <c r="M178" s="83">
        <f ca="1">VLOOKUP($A178,[1]!Table,MATCH(M$4,[1]!Curves,0))</f>
        <v>1.4999999999999999E-2</v>
      </c>
      <c r="N178" s="142">
        <f ca="1">Inputs!Q173</f>
        <v>7.4999999999999997E-3</v>
      </c>
      <c r="O178" s="141">
        <f>Inputs!N173</f>
        <v>0</v>
      </c>
      <c r="P178" s="7"/>
      <c r="Q178" s="69">
        <f t="shared" ca="1" si="70"/>
        <v>1.4999999999999999E-2</v>
      </c>
      <c r="R178" s="69">
        <f t="shared" ca="1" si="71"/>
        <v>7.4999999999999997E-3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Inputs!K174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54">
        <v>0</v>
      </c>
      <c r="H179" s="142">
        <f>Inputs!O174</f>
        <v>0</v>
      </c>
      <c r="I179" s="141">
        <f>Inputs!L174</f>
        <v>0</v>
      </c>
      <c r="J179" s="54">
        <v>0</v>
      </c>
      <c r="K179" s="142">
        <f>Inputs!P174</f>
        <v>0</v>
      </c>
      <c r="L179" s="141">
        <f>Inputs!M174</f>
        <v>0</v>
      </c>
      <c r="M179" s="83">
        <f ca="1">VLOOKUP($A179,[1]!Table,MATCH(M$4,[1]!Curves,0))</f>
        <v>0.01</v>
      </c>
      <c r="N179" s="142">
        <f ca="1">Inputs!Q174</f>
        <v>2.5000000000000005E-3</v>
      </c>
      <c r="O179" s="141">
        <f>Inputs!N174</f>
        <v>0</v>
      </c>
      <c r="P179" s="7"/>
      <c r="Q179" s="69">
        <f t="shared" ca="1" si="70"/>
        <v>0.01</v>
      </c>
      <c r="R179" s="69">
        <f t="shared" ca="1" si="71"/>
        <v>2.5000000000000005E-3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Inputs!K175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54">
        <v>0</v>
      </c>
      <c r="H180" s="142">
        <f>Inputs!O175</f>
        <v>0</v>
      </c>
      <c r="I180" s="141">
        <f>Inputs!L175</f>
        <v>0</v>
      </c>
      <c r="J180" s="54">
        <v>0</v>
      </c>
      <c r="K180" s="142">
        <f>Inputs!P175</f>
        <v>0</v>
      </c>
      <c r="L180" s="141">
        <f>Inputs!M175</f>
        <v>0</v>
      </c>
      <c r="M180" s="83">
        <f ca="1">VLOOKUP($A180,[1]!Table,MATCH(M$4,[1]!Curves,0))</f>
        <v>0.01</v>
      </c>
      <c r="N180" s="142">
        <f ca="1">Inputs!Q175</f>
        <v>2.5000000000000005E-3</v>
      </c>
      <c r="O180" s="141">
        <f>Inputs!N175</f>
        <v>0</v>
      </c>
      <c r="P180" s="7"/>
      <c r="Q180" s="69">
        <f t="shared" ca="1" si="70"/>
        <v>0.01</v>
      </c>
      <c r="R180" s="69">
        <f t="shared" ca="1" si="71"/>
        <v>2.5000000000000005E-3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Inputs!K176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54">
        <v>0</v>
      </c>
      <c r="H181" s="142">
        <f>Inputs!O176</f>
        <v>0</v>
      </c>
      <c r="I181" s="141">
        <f>Inputs!L176</f>
        <v>0</v>
      </c>
      <c r="J181" s="54">
        <v>0</v>
      </c>
      <c r="K181" s="142">
        <f>Inputs!P176</f>
        <v>0</v>
      </c>
      <c r="L181" s="141">
        <f>Inputs!M176</f>
        <v>0</v>
      </c>
      <c r="M181" s="83">
        <f ca="1">VLOOKUP($A181,[1]!Table,MATCH(M$4,[1]!Curves,0))</f>
        <v>0.01</v>
      </c>
      <c r="N181" s="142">
        <f ca="1">Inputs!Q176</f>
        <v>2.5000000000000005E-3</v>
      </c>
      <c r="O181" s="141">
        <f>Inputs!N176</f>
        <v>0</v>
      </c>
      <c r="P181" s="7"/>
      <c r="Q181" s="69">
        <f t="shared" ca="1" si="70"/>
        <v>0.01</v>
      </c>
      <c r="R181" s="69">
        <f t="shared" ca="1" si="71"/>
        <v>2.5000000000000005E-3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Inputs!K177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54">
        <v>0</v>
      </c>
      <c r="H182" s="142">
        <f>Inputs!O177</f>
        <v>0</v>
      </c>
      <c r="I182" s="141">
        <f>Inputs!L177</f>
        <v>0</v>
      </c>
      <c r="J182" s="54">
        <v>0</v>
      </c>
      <c r="K182" s="142">
        <f>Inputs!P177</f>
        <v>0</v>
      </c>
      <c r="L182" s="141">
        <f>Inputs!M177</f>
        <v>0</v>
      </c>
      <c r="M182" s="83">
        <f ca="1">VLOOKUP($A182,[1]!Table,MATCH(M$4,[1]!Curves,0))</f>
        <v>0.01</v>
      </c>
      <c r="N182" s="142">
        <f ca="1">Inputs!Q177</f>
        <v>2.5000000000000005E-3</v>
      </c>
      <c r="O182" s="141">
        <f>Inputs!N177</f>
        <v>0</v>
      </c>
      <c r="P182" s="7"/>
      <c r="Q182" s="69">
        <f t="shared" ca="1" si="70"/>
        <v>0.01</v>
      </c>
      <c r="R182" s="69">
        <f t="shared" ca="1" si="71"/>
        <v>2.5000000000000005E-3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Inputs!K178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54">
        <v>0</v>
      </c>
      <c r="H183" s="142">
        <f>Inputs!O178</f>
        <v>0</v>
      </c>
      <c r="I183" s="141">
        <f>Inputs!L178</f>
        <v>0</v>
      </c>
      <c r="J183" s="54">
        <v>0</v>
      </c>
      <c r="K183" s="142">
        <f>Inputs!P178</f>
        <v>0</v>
      </c>
      <c r="L183" s="141">
        <f>Inputs!M178</f>
        <v>0</v>
      </c>
      <c r="M183" s="83">
        <f ca="1">VLOOKUP($A183,[1]!Table,MATCH(M$4,[1]!Curves,0))</f>
        <v>0.01</v>
      </c>
      <c r="N183" s="142">
        <f ca="1">Inputs!Q178</f>
        <v>2.5000000000000005E-3</v>
      </c>
      <c r="O183" s="141">
        <f>Inputs!N178</f>
        <v>0</v>
      </c>
      <c r="P183" s="7"/>
      <c r="Q183" s="69">
        <f t="shared" ca="1" si="70"/>
        <v>0.01</v>
      </c>
      <c r="R183" s="69">
        <f t="shared" ca="1" si="71"/>
        <v>2.5000000000000005E-3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Inputs!K179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54">
        <v>0</v>
      </c>
      <c r="H184" s="142">
        <f>Inputs!O179</f>
        <v>0</v>
      </c>
      <c r="I184" s="141">
        <f>Inputs!L179</f>
        <v>0</v>
      </c>
      <c r="J184" s="54">
        <v>0</v>
      </c>
      <c r="K184" s="142">
        <f>Inputs!P179</f>
        <v>0</v>
      </c>
      <c r="L184" s="141">
        <f>Inputs!M179</f>
        <v>0</v>
      </c>
      <c r="M184" s="83">
        <f ca="1">VLOOKUP($A184,[1]!Table,MATCH(M$4,[1]!Curves,0))</f>
        <v>0.01</v>
      </c>
      <c r="N184" s="142">
        <f ca="1">Inputs!Q179</f>
        <v>2.5000000000000005E-3</v>
      </c>
      <c r="O184" s="141">
        <f>Inputs!N179</f>
        <v>0</v>
      </c>
      <c r="P184" s="7"/>
      <c r="Q184" s="69">
        <f t="shared" ca="1" si="70"/>
        <v>0.01</v>
      </c>
      <c r="R184" s="69">
        <f t="shared" ca="1" si="71"/>
        <v>2.5000000000000005E-3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Inputs!K180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54">
        <v>0</v>
      </c>
      <c r="H185" s="142">
        <f>Inputs!O180</f>
        <v>0</v>
      </c>
      <c r="I185" s="141">
        <f>Inputs!L180</f>
        <v>0</v>
      </c>
      <c r="J185" s="54">
        <v>0</v>
      </c>
      <c r="K185" s="142">
        <f>Inputs!P180</f>
        <v>0</v>
      </c>
      <c r="L185" s="141">
        <f>Inputs!M180</f>
        <v>0</v>
      </c>
      <c r="M185" s="83">
        <f ca="1">VLOOKUP($A185,[1]!Table,MATCH(M$4,[1]!Curves,0))</f>
        <v>0.01</v>
      </c>
      <c r="N185" s="142">
        <f ca="1">Inputs!Q180</f>
        <v>2.5000000000000005E-3</v>
      </c>
      <c r="O185" s="141">
        <f>Inputs!N180</f>
        <v>0</v>
      </c>
      <c r="P185" s="7"/>
      <c r="Q185" s="69">
        <f t="shared" ca="1" si="70"/>
        <v>0.01</v>
      </c>
      <c r="R185" s="69">
        <f t="shared" ca="1" si="71"/>
        <v>2.5000000000000005E-3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Inputs!K181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54">
        <v>0</v>
      </c>
      <c r="H186" s="142">
        <f>Inputs!O181</f>
        <v>0</v>
      </c>
      <c r="I186" s="141">
        <f>Inputs!L181</f>
        <v>0</v>
      </c>
      <c r="J186" s="54">
        <v>0</v>
      </c>
      <c r="K186" s="142">
        <f>Inputs!P181</f>
        <v>0</v>
      </c>
      <c r="L186" s="141">
        <f>Inputs!M181</f>
        <v>0</v>
      </c>
      <c r="M186" s="83">
        <f ca="1">VLOOKUP($A186,[1]!Table,MATCH(M$4,[1]!Curves,0))</f>
        <v>1.4999999999999999E-2</v>
      </c>
      <c r="N186" s="142">
        <f ca="1">Inputs!Q181</f>
        <v>7.4999999999999997E-3</v>
      </c>
      <c r="O186" s="141">
        <f>Inputs!N181</f>
        <v>0</v>
      </c>
      <c r="P186" s="7"/>
      <c r="Q186" s="69">
        <f t="shared" ca="1" si="70"/>
        <v>1.4999999999999999E-2</v>
      </c>
      <c r="R186" s="69">
        <f t="shared" ca="1" si="71"/>
        <v>7.4999999999999997E-3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Inputs!K182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54">
        <v>0</v>
      </c>
      <c r="H187" s="142">
        <f>Inputs!O182</f>
        <v>0</v>
      </c>
      <c r="I187" s="141">
        <f>Inputs!L182</f>
        <v>0</v>
      </c>
      <c r="J187" s="54">
        <v>0</v>
      </c>
      <c r="K187" s="142">
        <f>Inputs!P182</f>
        <v>0</v>
      </c>
      <c r="L187" s="141">
        <f>Inputs!M182</f>
        <v>0</v>
      </c>
      <c r="M187" s="83">
        <f ca="1">VLOOKUP($A187,[1]!Table,MATCH(M$4,[1]!Curves,0))</f>
        <v>1.4999999999999999E-2</v>
      </c>
      <c r="N187" s="142">
        <f ca="1">Inputs!Q182</f>
        <v>7.4999999999999997E-3</v>
      </c>
      <c r="O187" s="141">
        <f>Inputs!N182</f>
        <v>0</v>
      </c>
      <c r="P187" s="7"/>
      <c r="Q187" s="69">
        <f t="shared" ca="1" si="70"/>
        <v>1.4999999999999999E-2</v>
      </c>
      <c r="R187" s="69">
        <f t="shared" ca="1" si="71"/>
        <v>7.4999999999999997E-3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Inputs!K183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54">
        <v>0</v>
      </c>
      <c r="H188" s="142">
        <f>Inputs!O183</f>
        <v>0</v>
      </c>
      <c r="I188" s="141">
        <f>Inputs!L183</f>
        <v>0</v>
      </c>
      <c r="J188" s="54">
        <v>0</v>
      </c>
      <c r="K188" s="142">
        <f>Inputs!P183</f>
        <v>0</v>
      </c>
      <c r="L188" s="141">
        <f>Inputs!M183</f>
        <v>0</v>
      </c>
      <c r="M188" s="83">
        <f ca="1">VLOOKUP($A188,[1]!Table,MATCH(M$4,[1]!Curves,0))</f>
        <v>1.4999999999999999E-2</v>
      </c>
      <c r="N188" s="142">
        <f ca="1">Inputs!Q183</f>
        <v>7.4999999999999997E-3</v>
      </c>
      <c r="O188" s="141">
        <f>Inputs!N183</f>
        <v>0</v>
      </c>
      <c r="P188" s="7"/>
      <c r="Q188" s="69">
        <f t="shared" ca="1" si="70"/>
        <v>1.4999999999999999E-2</v>
      </c>
      <c r="R188" s="69">
        <f t="shared" ca="1" si="71"/>
        <v>7.4999999999999997E-3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Inputs!K184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54">
        <v>0</v>
      </c>
      <c r="H189" s="142">
        <f>Inputs!O184</f>
        <v>0</v>
      </c>
      <c r="I189" s="141">
        <f>Inputs!L184</f>
        <v>0</v>
      </c>
      <c r="J189" s="54">
        <v>0</v>
      </c>
      <c r="K189" s="142">
        <f>Inputs!P184</f>
        <v>0</v>
      </c>
      <c r="L189" s="141">
        <f>Inputs!M184</f>
        <v>0</v>
      </c>
      <c r="M189" s="83">
        <f ca="1">VLOOKUP($A189,[1]!Table,MATCH(M$4,[1]!Curves,0))</f>
        <v>1.4999999999999999E-2</v>
      </c>
      <c r="N189" s="142">
        <f ca="1">Inputs!Q184</f>
        <v>7.4999999999999997E-3</v>
      </c>
      <c r="O189" s="141">
        <f>Inputs!N184</f>
        <v>0</v>
      </c>
      <c r="P189" s="7"/>
      <c r="Q189" s="69">
        <f t="shared" ca="1" si="70"/>
        <v>1.4999999999999999E-2</v>
      </c>
      <c r="R189" s="69">
        <f t="shared" ca="1" si="71"/>
        <v>7.4999999999999997E-3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Inputs!K185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54">
        <v>0</v>
      </c>
      <c r="H190" s="142">
        <f>Inputs!O185</f>
        <v>0</v>
      </c>
      <c r="I190" s="141">
        <f>Inputs!L185</f>
        <v>0</v>
      </c>
      <c r="J190" s="54">
        <v>0</v>
      </c>
      <c r="K190" s="142">
        <f>Inputs!P185</f>
        <v>0</v>
      </c>
      <c r="L190" s="141">
        <f>Inputs!M185</f>
        <v>0</v>
      </c>
      <c r="M190" s="83">
        <f ca="1">VLOOKUP($A190,[1]!Table,MATCH(M$4,[1]!Curves,0))</f>
        <v>1.4999999999999999E-2</v>
      </c>
      <c r="N190" s="142">
        <f ca="1">Inputs!Q185</f>
        <v>7.4999999999999997E-3</v>
      </c>
      <c r="O190" s="141">
        <f>Inputs!N185</f>
        <v>0</v>
      </c>
      <c r="P190" s="7"/>
      <c r="Q190" s="69">
        <f t="shared" ca="1" si="70"/>
        <v>1.4999999999999999E-2</v>
      </c>
      <c r="R190" s="69">
        <f t="shared" ca="1" si="71"/>
        <v>7.4999999999999997E-3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Inputs!K186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54">
        <v>0</v>
      </c>
      <c r="H191" s="142">
        <f>Inputs!O186</f>
        <v>0</v>
      </c>
      <c r="I191" s="141">
        <f>Inputs!L186</f>
        <v>0</v>
      </c>
      <c r="J191" s="54">
        <v>0</v>
      </c>
      <c r="K191" s="142">
        <f>Inputs!P186</f>
        <v>0</v>
      </c>
      <c r="L191" s="141">
        <f>Inputs!M186</f>
        <v>0</v>
      </c>
      <c r="M191" s="83">
        <f ca="1">VLOOKUP($A191,[1]!Table,MATCH(M$4,[1]!Curves,0))</f>
        <v>0.01</v>
      </c>
      <c r="N191" s="142">
        <f ca="1">Inputs!Q186</f>
        <v>2.5000000000000005E-3</v>
      </c>
      <c r="O191" s="141">
        <f>Inputs!N186</f>
        <v>0</v>
      </c>
      <c r="P191" s="7"/>
      <c r="Q191" s="69">
        <f t="shared" ca="1" si="70"/>
        <v>0.01</v>
      </c>
      <c r="R191" s="69">
        <f t="shared" ca="1" si="71"/>
        <v>2.5000000000000005E-3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Inputs!K187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54">
        <v>0</v>
      </c>
      <c r="H192" s="142">
        <f>Inputs!O187</f>
        <v>0</v>
      </c>
      <c r="I192" s="141">
        <f>Inputs!L187</f>
        <v>0</v>
      </c>
      <c r="J192" s="54">
        <v>0</v>
      </c>
      <c r="K192" s="142">
        <f>Inputs!P187</f>
        <v>0</v>
      </c>
      <c r="L192" s="141">
        <f>Inputs!M187</f>
        <v>0</v>
      </c>
      <c r="M192" s="83">
        <f ca="1">VLOOKUP($A192,[1]!Table,MATCH(M$4,[1]!Curves,0))</f>
        <v>0.01</v>
      </c>
      <c r="N192" s="142">
        <f ca="1">Inputs!Q187</f>
        <v>2.5000000000000005E-3</v>
      </c>
      <c r="O192" s="141">
        <f>Inputs!N187</f>
        <v>0</v>
      </c>
      <c r="P192" s="7"/>
      <c r="Q192" s="69">
        <f t="shared" ca="1" si="70"/>
        <v>0.01</v>
      </c>
      <c r="R192" s="69">
        <f t="shared" ca="1" si="71"/>
        <v>2.5000000000000005E-3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Inputs!K188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54">
        <v>0</v>
      </c>
      <c r="H193" s="142">
        <f>Inputs!O188</f>
        <v>0</v>
      </c>
      <c r="I193" s="141">
        <f>Inputs!L188</f>
        <v>0</v>
      </c>
      <c r="J193" s="54">
        <v>0</v>
      </c>
      <c r="K193" s="142">
        <f>Inputs!P188</f>
        <v>0</v>
      </c>
      <c r="L193" s="141">
        <f>Inputs!M188</f>
        <v>0</v>
      </c>
      <c r="M193" s="83">
        <f ca="1">VLOOKUP($A193,[1]!Table,MATCH(M$4,[1]!Curves,0))</f>
        <v>0.01</v>
      </c>
      <c r="N193" s="142">
        <f ca="1">Inputs!Q188</f>
        <v>2.5000000000000005E-3</v>
      </c>
      <c r="O193" s="141">
        <f>Inputs!N188</f>
        <v>0</v>
      </c>
      <c r="P193" s="7"/>
      <c r="Q193" s="69">
        <f t="shared" ca="1" si="70"/>
        <v>0.01</v>
      </c>
      <c r="R193" s="69">
        <f t="shared" ca="1" si="71"/>
        <v>2.5000000000000005E-3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Inputs!K189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54">
        <v>0</v>
      </c>
      <c r="H194" s="142">
        <f>Inputs!O189</f>
        <v>0</v>
      </c>
      <c r="I194" s="141">
        <f>Inputs!L189</f>
        <v>0</v>
      </c>
      <c r="J194" s="54">
        <v>0</v>
      </c>
      <c r="K194" s="142">
        <f>Inputs!P189</f>
        <v>0</v>
      </c>
      <c r="L194" s="141">
        <f>Inputs!M189</f>
        <v>0</v>
      </c>
      <c r="M194" s="83">
        <f ca="1">VLOOKUP($A194,[1]!Table,MATCH(M$4,[1]!Curves,0))</f>
        <v>0.01</v>
      </c>
      <c r="N194" s="142">
        <f ca="1">Inputs!Q189</f>
        <v>2.5000000000000005E-3</v>
      </c>
      <c r="O194" s="141">
        <f>Inputs!N189</f>
        <v>0</v>
      </c>
      <c r="P194" s="7"/>
      <c r="Q194" s="69">
        <f t="shared" ca="1" si="70"/>
        <v>0.01</v>
      </c>
      <c r="R194" s="69">
        <f t="shared" ca="1" si="71"/>
        <v>2.5000000000000005E-3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Inputs!K190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54">
        <v>0</v>
      </c>
      <c r="H195" s="142">
        <f>Inputs!O190</f>
        <v>0</v>
      </c>
      <c r="I195" s="141">
        <f>Inputs!L190</f>
        <v>0</v>
      </c>
      <c r="J195" s="54">
        <v>0</v>
      </c>
      <c r="K195" s="142">
        <f>Inputs!P190</f>
        <v>0</v>
      </c>
      <c r="L195" s="141">
        <f>Inputs!M190</f>
        <v>0</v>
      </c>
      <c r="M195" s="83">
        <f ca="1">VLOOKUP($A195,[1]!Table,MATCH(M$4,[1]!Curves,0))</f>
        <v>0.01</v>
      </c>
      <c r="N195" s="142">
        <f ca="1">Inputs!Q190</f>
        <v>2.5000000000000005E-3</v>
      </c>
      <c r="O195" s="141">
        <f>Inputs!N190</f>
        <v>0</v>
      </c>
      <c r="P195" s="7"/>
      <c r="Q195" s="69">
        <f t="shared" ca="1" si="70"/>
        <v>0.01</v>
      </c>
      <c r="R195" s="69">
        <f t="shared" ca="1" si="71"/>
        <v>2.5000000000000005E-3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Inputs!K191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54">
        <v>0</v>
      </c>
      <c r="H196" s="142">
        <f>Inputs!O191</f>
        <v>0</v>
      </c>
      <c r="I196" s="141">
        <f>Inputs!L191</f>
        <v>0</v>
      </c>
      <c r="J196" s="54">
        <v>0</v>
      </c>
      <c r="K196" s="142">
        <f>Inputs!P191</f>
        <v>0</v>
      </c>
      <c r="L196" s="141">
        <f>Inputs!M191</f>
        <v>0</v>
      </c>
      <c r="M196" s="83">
        <f ca="1">VLOOKUP($A196,[1]!Table,MATCH(M$4,[1]!Curves,0))</f>
        <v>0.01</v>
      </c>
      <c r="N196" s="142">
        <f ca="1">Inputs!Q191</f>
        <v>2.5000000000000005E-3</v>
      </c>
      <c r="O196" s="141">
        <f>Inputs!N191</f>
        <v>0</v>
      </c>
      <c r="P196" s="7"/>
      <c r="Q196" s="69">
        <f t="shared" ca="1" si="70"/>
        <v>0.01</v>
      </c>
      <c r="R196" s="69">
        <f t="shared" ca="1" si="71"/>
        <v>2.5000000000000005E-3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Inputs!K192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54">
        <v>0</v>
      </c>
      <c r="H197" s="142">
        <f>Inputs!O192</f>
        <v>0</v>
      </c>
      <c r="I197" s="141">
        <f>Inputs!L192</f>
        <v>0</v>
      </c>
      <c r="J197" s="54">
        <v>0</v>
      </c>
      <c r="K197" s="142">
        <f>Inputs!P192</f>
        <v>0</v>
      </c>
      <c r="L197" s="141">
        <f>Inputs!M192</f>
        <v>0</v>
      </c>
      <c r="M197" s="83">
        <f ca="1">VLOOKUP($A197,[1]!Table,MATCH(M$4,[1]!Curves,0))</f>
        <v>0.01</v>
      </c>
      <c r="N197" s="142">
        <f ca="1">Inputs!Q192</f>
        <v>2.5000000000000005E-3</v>
      </c>
      <c r="O197" s="141">
        <f>Inputs!N192</f>
        <v>0</v>
      </c>
      <c r="P197" s="7"/>
      <c r="Q197" s="69">
        <f t="shared" ca="1" si="70"/>
        <v>0.01</v>
      </c>
      <c r="R197" s="69">
        <f t="shared" ca="1" si="71"/>
        <v>2.5000000000000005E-3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Inputs!K193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54">
        <v>0</v>
      </c>
      <c r="H198" s="142">
        <f>Inputs!O193</f>
        <v>0</v>
      </c>
      <c r="I198" s="141">
        <f>Inputs!L193</f>
        <v>0</v>
      </c>
      <c r="J198" s="54">
        <v>0</v>
      </c>
      <c r="K198" s="142">
        <f>Inputs!P193</f>
        <v>0</v>
      </c>
      <c r="L198" s="141">
        <f>Inputs!M193</f>
        <v>0</v>
      </c>
      <c r="M198" s="83">
        <f ca="1">VLOOKUP($A198,[1]!Table,MATCH(M$4,[1]!Curves,0))</f>
        <v>1.4999999999999999E-2</v>
      </c>
      <c r="N198" s="142">
        <f ca="1">Inputs!Q193</f>
        <v>7.4999999999999997E-3</v>
      </c>
      <c r="O198" s="141">
        <f>Inputs!N193</f>
        <v>0</v>
      </c>
      <c r="P198" s="7"/>
      <c r="Q198" s="69">
        <f t="shared" ca="1" si="70"/>
        <v>1.4999999999999999E-2</v>
      </c>
      <c r="R198" s="69">
        <f t="shared" ca="1" si="71"/>
        <v>7.4999999999999997E-3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Inputs!K194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54">
        <v>0</v>
      </c>
      <c r="H199" s="142">
        <f>Inputs!O194</f>
        <v>0</v>
      </c>
      <c r="I199" s="141">
        <f>Inputs!L194</f>
        <v>0</v>
      </c>
      <c r="J199" s="54">
        <v>0</v>
      </c>
      <c r="K199" s="142">
        <f>Inputs!P194</f>
        <v>0</v>
      </c>
      <c r="L199" s="141">
        <f>Inputs!M194</f>
        <v>0</v>
      </c>
      <c r="M199" s="83">
        <f ca="1">VLOOKUP($A199,[1]!Table,MATCH(M$4,[1]!Curves,0))</f>
        <v>1.4999999999999999E-2</v>
      </c>
      <c r="N199" s="142">
        <f ca="1">Inputs!Q194</f>
        <v>7.4999999999999997E-3</v>
      </c>
      <c r="O199" s="141">
        <f>Inputs!N194</f>
        <v>0</v>
      </c>
      <c r="P199" s="7"/>
      <c r="Q199" s="69">
        <f t="shared" ca="1" si="70"/>
        <v>1.4999999999999999E-2</v>
      </c>
      <c r="R199" s="69">
        <f t="shared" ca="1" si="71"/>
        <v>7.4999999999999997E-3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Inputs!K195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54">
        <v>0</v>
      </c>
      <c r="H200" s="142">
        <f>Inputs!O195</f>
        <v>0</v>
      </c>
      <c r="I200" s="141">
        <f>Inputs!L195</f>
        <v>0</v>
      </c>
      <c r="J200" s="54">
        <v>0</v>
      </c>
      <c r="K200" s="142">
        <f>Inputs!P195</f>
        <v>0</v>
      </c>
      <c r="L200" s="141">
        <f>Inputs!M195</f>
        <v>0</v>
      </c>
      <c r="M200" s="83">
        <f ca="1">VLOOKUP($A200,[1]!Table,MATCH(M$4,[1]!Curves,0))</f>
        <v>1.4999999999999999E-2</v>
      </c>
      <c r="N200" s="142">
        <f ca="1">Inputs!Q195</f>
        <v>7.4999999999999997E-3</v>
      </c>
      <c r="O200" s="141">
        <f>Inputs!N195</f>
        <v>0</v>
      </c>
      <c r="P200" s="7"/>
      <c r="Q200" s="69">
        <f t="shared" ca="1" si="70"/>
        <v>1.4999999999999999E-2</v>
      </c>
      <c r="R200" s="69">
        <f t="shared" ca="1" si="71"/>
        <v>7.4999999999999997E-3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Inputs!K196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54">
        <v>0</v>
      </c>
      <c r="H201" s="142">
        <f>Inputs!O196</f>
        <v>0</v>
      </c>
      <c r="I201" s="141">
        <f>Inputs!L196</f>
        <v>0</v>
      </c>
      <c r="J201" s="54">
        <v>0</v>
      </c>
      <c r="K201" s="142">
        <f>Inputs!P196</f>
        <v>0</v>
      </c>
      <c r="L201" s="141">
        <f>Inputs!M196</f>
        <v>0</v>
      </c>
      <c r="M201" s="83">
        <f ca="1">VLOOKUP($A201,[1]!Table,MATCH(M$4,[1]!Curves,0))</f>
        <v>1.4999999999999999E-2</v>
      </c>
      <c r="N201" s="142">
        <f ca="1">Inputs!Q196</f>
        <v>7.4999999999999997E-3</v>
      </c>
      <c r="O201" s="141">
        <f>Inputs!N196</f>
        <v>0</v>
      </c>
      <c r="P201" s="7"/>
      <c r="Q201" s="69">
        <f t="shared" ca="1" si="70"/>
        <v>1.4999999999999999E-2</v>
      </c>
      <c r="R201" s="69">
        <f t="shared" ca="1" si="71"/>
        <v>7.4999999999999997E-3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Inputs!K197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54">
        <v>0</v>
      </c>
      <c r="H202" s="142">
        <f>Inputs!O197</f>
        <v>0</v>
      </c>
      <c r="I202" s="141">
        <f>Inputs!L197</f>
        <v>0</v>
      </c>
      <c r="J202" s="54">
        <v>0</v>
      </c>
      <c r="K202" s="142">
        <f>Inputs!P197</f>
        <v>0</v>
      </c>
      <c r="L202" s="141">
        <f>Inputs!M197</f>
        <v>0</v>
      </c>
      <c r="M202" s="83">
        <f ca="1">VLOOKUP($A202,[1]!Table,MATCH(M$4,[1]!Curves,0))</f>
        <v>0</v>
      </c>
      <c r="N202" s="142">
        <f ca="1">Inputs!Q197</f>
        <v>-7.4999999999999997E-3</v>
      </c>
      <c r="O202" s="141">
        <f>Inputs!N197</f>
        <v>0</v>
      </c>
      <c r="P202" s="7"/>
      <c r="Q202" s="69">
        <f t="shared" ref="Q202:Q265" ca="1" si="102">M202+J202+G202</f>
        <v>0</v>
      </c>
      <c r="R202" s="69">
        <f t="shared" ref="R202:R265" ca="1" si="103">N202+K202+H202</f>
        <v>-7.4999999999999997E-3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Inputs!K198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54">
        <v>0</v>
      </c>
      <c r="H203" s="142">
        <f>Inputs!O198</f>
        <v>0</v>
      </c>
      <c r="I203" s="141">
        <f>Inputs!L198</f>
        <v>0</v>
      </c>
      <c r="J203" s="54">
        <v>0</v>
      </c>
      <c r="K203" s="142">
        <f>Inputs!P198</f>
        <v>0</v>
      </c>
      <c r="L203" s="141">
        <f>Inputs!M198</f>
        <v>0</v>
      </c>
      <c r="M203" s="83">
        <f ca="1">VLOOKUP($A203,[1]!Table,MATCH(M$4,[1]!Curves,0))</f>
        <v>0</v>
      </c>
      <c r="N203" s="142">
        <f ca="1">Inputs!Q198</f>
        <v>-7.4999999999999997E-3</v>
      </c>
      <c r="O203" s="141">
        <f>Inputs!N198</f>
        <v>0</v>
      </c>
      <c r="P203" s="7"/>
      <c r="Q203" s="69">
        <f t="shared" ca="1" si="102"/>
        <v>0</v>
      </c>
      <c r="R203" s="69">
        <f t="shared" ca="1" si="103"/>
        <v>-7.4999999999999997E-3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Inputs!K199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54">
        <v>0</v>
      </c>
      <c r="H204" s="142">
        <f>Inputs!O199</f>
        <v>0</v>
      </c>
      <c r="I204" s="141">
        <f>Inputs!L199</f>
        <v>0</v>
      </c>
      <c r="J204" s="54">
        <v>0</v>
      </c>
      <c r="K204" s="142">
        <f>Inputs!P199</f>
        <v>0</v>
      </c>
      <c r="L204" s="141">
        <f>Inputs!M199</f>
        <v>0</v>
      </c>
      <c r="M204" s="83">
        <f ca="1">VLOOKUP($A204,[1]!Table,MATCH(M$4,[1]!Curves,0))</f>
        <v>0</v>
      </c>
      <c r="N204" s="142">
        <f ca="1">Inputs!Q199</f>
        <v>-7.4999999999999997E-3</v>
      </c>
      <c r="O204" s="141">
        <f>Inputs!N199</f>
        <v>0</v>
      </c>
      <c r="P204" s="7"/>
      <c r="Q204" s="69">
        <f t="shared" ca="1" si="102"/>
        <v>0</v>
      </c>
      <c r="R204" s="69">
        <f t="shared" ca="1" si="103"/>
        <v>-7.4999999999999997E-3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Inputs!K200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54">
        <v>0</v>
      </c>
      <c r="H205" s="142">
        <f>Inputs!O200</f>
        <v>0</v>
      </c>
      <c r="I205" s="141">
        <f>Inputs!L200</f>
        <v>0</v>
      </c>
      <c r="J205" s="54">
        <v>0</v>
      </c>
      <c r="K205" s="142">
        <f>Inputs!P200</f>
        <v>0</v>
      </c>
      <c r="L205" s="141">
        <f>Inputs!M200</f>
        <v>0</v>
      </c>
      <c r="M205" s="83">
        <f ca="1">VLOOKUP($A205,[1]!Table,MATCH(M$4,[1]!Curves,0))</f>
        <v>0</v>
      </c>
      <c r="N205" s="142">
        <f ca="1">Inputs!Q200</f>
        <v>-7.4999999999999997E-3</v>
      </c>
      <c r="O205" s="141">
        <f>Inputs!N200</f>
        <v>0</v>
      </c>
      <c r="P205" s="7"/>
      <c r="Q205" s="69">
        <f t="shared" ca="1" si="102"/>
        <v>0</v>
      </c>
      <c r="R205" s="69">
        <f t="shared" ca="1" si="103"/>
        <v>-7.4999999999999997E-3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Inputs!K201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54">
        <v>0</v>
      </c>
      <c r="H206" s="142">
        <f>Inputs!O201</f>
        <v>0</v>
      </c>
      <c r="I206" s="141">
        <f>Inputs!L201</f>
        <v>0</v>
      </c>
      <c r="J206" s="54">
        <v>0</v>
      </c>
      <c r="K206" s="142">
        <f>Inputs!P201</f>
        <v>0</v>
      </c>
      <c r="L206" s="141">
        <f>Inputs!M201</f>
        <v>0</v>
      </c>
      <c r="M206" s="83">
        <f ca="1">VLOOKUP($A206,[1]!Table,MATCH(M$4,[1]!Curves,0))</f>
        <v>0</v>
      </c>
      <c r="N206" s="142">
        <f ca="1">Inputs!Q201</f>
        <v>-7.4999999999999997E-3</v>
      </c>
      <c r="O206" s="141">
        <f>Inputs!N201</f>
        <v>0</v>
      </c>
      <c r="P206" s="7"/>
      <c r="Q206" s="69">
        <f t="shared" ca="1" si="102"/>
        <v>0</v>
      </c>
      <c r="R206" s="69">
        <f t="shared" ca="1" si="103"/>
        <v>-7.4999999999999997E-3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Inputs!K202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54">
        <v>0</v>
      </c>
      <c r="H207" s="142">
        <f>Inputs!O202</f>
        <v>0</v>
      </c>
      <c r="I207" s="141">
        <f>Inputs!L202</f>
        <v>0</v>
      </c>
      <c r="J207" s="54">
        <v>0</v>
      </c>
      <c r="K207" s="142">
        <f>Inputs!P202</f>
        <v>0</v>
      </c>
      <c r="L207" s="141">
        <f>Inputs!M202</f>
        <v>0</v>
      </c>
      <c r="M207" s="83">
        <f ca="1">VLOOKUP($A207,[1]!Table,MATCH(M$4,[1]!Curves,0))</f>
        <v>0</v>
      </c>
      <c r="N207" s="142">
        <f ca="1">Inputs!Q202</f>
        <v>-7.4999999999999997E-3</v>
      </c>
      <c r="O207" s="141">
        <f>Inputs!N202</f>
        <v>0</v>
      </c>
      <c r="P207" s="7"/>
      <c r="Q207" s="69">
        <f t="shared" ca="1" si="102"/>
        <v>0</v>
      </c>
      <c r="R207" s="69">
        <f t="shared" ca="1" si="103"/>
        <v>-7.4999999999999997E-3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Inputs!K203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54">
        <v>0</v>
      </c>
      <c r="H208" s="142">
        <f>Inputs!O203</f>
        <v>0</v>
      </c>
      <c r="I208" s="141">
        <f>Inputs!L203</f>
        <v>0</v>
      </c>
      <c r="J208" s="54">
        <v>0</v>
      </c>
      <c r="K208" s="142">
        <f>Inputs!P203</f>
        <v>0</v>
      </c>
      <c r="L208" s="141">
        <f>Inputs!M203</f>
        <v>0</v>
      </c>
      <c r="M208" s="83">
        <f ca="1">VLOOKUP($A208,[1]!Table,MATCH(M$4,[1]!Curves,0))</f>
        <v>0</v>
      </c>
      <c r="N208" s="142">
        <f ca="1">Inputs!Q203</f>
        <v>-7.4999999999999997E-3</v>
      </c>
      <c r="O208" s="141">
        <f>Inputs!N203</f>
        <v>0</v>
      </c>
      <c r="P208" s="7"/>
      <c r="Q208" s="69">
        <f t="shared" ca="1" si="102"/>
        <v>0</v>
      </c>
      <c r="R208" s="69">
        <f t="shared" ca="1" si="103"/>
        <v>-7.4999999999999997E-3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Inputs!K204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54">
        <v>0</v>
      </c>
      <c r="H209" s="142">
        <f>Inputs!O204</f>
        <v>0</v>
      </c>
      <c r="I209" s="141">
        <f>Inputs!L204</f>
        <v>0</v>
      </c>
      <c r="J209" s="54">
        <v>0</v>
      </c>
      <c r="K209" s="142">
        <f>Inputs!P204</f>
        <v>0</v>
      </c>
      <c r="L209" s="141">
        <f>Inputs!M204</f>
        <v>0</v>
      </c>
      <c r="M209" s="83">
        <f ca="1">VLOOKUP($A209,[1]!Table,MATCH(M$4,[1]!Curves,0))</f>
        <v>0</v>
      </c>
      <c r="N209" s="142">
        <f ca="1">Inputs!Q204</f>
        <v>-7.4999999999999997E-3</v>
      </c>
      <c r="O209" s="141">
        <f>Inputs!N204</f>
        <v>0</v>
      </c>
      <c r="P209" s="7"/>
      <c r="Q209" s="69">
        <f t="shared" ca="1" si="102"/>
        <v>0</v>
      </c>
      <c r="R209" s="69">
        <f t="shared" ca="1" si="103"/>
        <v>-7.4999999999999997E-3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Inputs!K205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54">
        <v>0</v>
      </c>
      <c r="H210" s="142">
        <f>Inputs!O205</f>
        <v>0</v>
      </c>
      <c r="I210" s="141">
        <f>Inputs!L205</f>
        <v>0</v>
      </c>
      <c r="J210" s="54">
        <v>0</v>
      </c>
      <c r="K210" s="142">
        <f>Inputs!P205</f>
        <v>0</v>
      </c>
      <c r="L210" s="141">
        <f>Inputs!M205</f>
        <v>0</v>
      </c>
      <c r="M210" s="83">
        <f ca="1">VLOOKUP($A210,[1]!Table,MATCH(M$4,[1]!Curves,0))</f>
        <v>0</v>
      </c>
      <c r="N210" s="142">
        <f ca="1">Inputs!Q205</f>
        <v>-7.4999999999999997E-3</v>
      </c>
      <c r="O210" s="141">
        <f>Inputs!N205</f>
        <v>0</v>
      </c>
      <c r="P210" s="7"/>
      <c r="Q210" s="69">
        <f t="shared" ca="1" si="102"/>
        <v>0</v>
      </c>
      <c r="R210" s="69">
        <f t="shared" ca="1" si="103"/>
        <v>-7.4999999999999997E-3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Inputs!K206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54">
        <v>0</v>
      </c>
      <c r="H211" s="142">
        <f>Inputs!O206</f>
        <v>0</v>
      </c>
      <c r="I211" s="141">
        <f>Inputs!L206</f>
        <v>0</v>
      </c>
      <c r="J211" s="54">
        <v>0</v>
      </c>
      <c r="K211" s="142">
        <f>Inputs!P206</f>
        <v>0</v>
      </c>
      <c r="L211" s="141">
        <f>Inputs!M206</f>
        <v>0</v>
      </c>
      <c r="M211" s="83">
        <f ca="1">VLOOKUP($A211,[1]!Table,MATCH(M$4,[1]!Curves,0))</f>
        <v>0</v>
      </c>
      <c r="N211" s="142">
        <f ca="1">Inputs!Q206</f>
        <v>-7.4999999999999997E-3</v>
      </c>
      <c r="O211" s="141">
        <f>Inputs!N206</f>
        <v>0</v>
      </c>
      <c r="P211" s="7"/>
      <c r="Q211" s="69">
        <f t="shared" ca="1" si="102"/>
        <v>0</v>
      </c>
      <c r="R211" s="69">
        <f t="shared" ca="1" si="103"/>
        <v>-7.4999999999999997E-3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Inputs!K207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54">
        <v>0</v>
      </c>
      <c r="H212" s="142">
        <f>Inputs!O207</f>
        <v>0</v>
      </c>
      <c r="I212" s="141">
        <f>Inputs!L207</f>
        <v>0</v>
      </c>
      <c r="J212" s="54">
        <v>0</v>
      </c>
      <c r="K212" s="142">
        <f>Inputs!P207</f>
        <v>0</v>
      </c>
      <c r="L212" s="141">
        <f>Inputs!M207</f>
        <v>0</v>
      </c>
      <c r="M212" s="83">
        <f ca="1">VLOOKUP($A212,[1]!Table,MATCH(M$4,[1]!Curves,0))</f>
        <v>0</v>
      </c>
      <c r="N212" s="142">
        <f ca="1">Inputs!Q207</f>
        <v>-7.4999999999999997E-3</v>
      </c>
      <c r="O212" s="141">
        <f>Inputs!N207</f>
        <v>0</v>
      </c>
      <c r="P212" s="7"/>
      <c r="Q212" s="69">
        <f t="shared" ca="1" si="102"/>
        <v>0</v>
      </c>
      <c r="R212" s="69">
        <f t="shared" ca="1" si="103"/>
        <v>-7.4999999999999997E-3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Inputs!K208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54">
        <v>0</v>
      </c>
      <c r="H213" s="142">
        <f>Inputs!O208</f>
        <v>0</v>
      </c>
      <c r="I213" s="141">
        <f>Inputs!L208</f>
        <v>0</v>
      </c>
      <c r="J213" s="54">
        <v>0</v>
      </c>
      <c r="K213" s="142">
        <f>Inputs!P208</f>
        <v>0</v>
      </c>
      <c r="L213" s="141">
        <f>Inputs!M208</f>
        <v>0</v>
      </c>
      <c r="M213" s="83">
        <f ca="1">VLOOKUP($A213,[1]!Table,MATCH(M$4,[1]!Curves,0))</f>
        <v>0</v>
      </c>
      <c r="N213" s="142">
        <f ca="1">Inputs!Q208</f>
        <v>-7.4999999999999997E-3</v>
      </c>
      <c r="O213" s="141">
        <f>Inputs!N208</f>
        <v>0</v>
      </c>
      <c r="P213" s="7"/>
      <c r="Q213" s="69">
        <f t="shared" ca="1" si="102"/>
        <v>0</v>
      </c>
      <c r="R213" s="69">
        <f t="shared" ca="1" si="103"/>
        <v>-7.4999999999999997E-3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Inputs!K209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54">
        <v>0</v>
      </c>
      <c r="H214" s="142">
        <f>Inputs!O209</f>
        <v>0</v>
      </c>
      <c r="I214" s="141">
        <f>Inputs!L209</f>
        <v>0</v>
      </c>
      <c r="J214" s="54">
        <v>0</v>
      </c>
      <c r="K214" s="142">
        <f>Inputs!P209</f>
        <v>0</v>
      </c>
      <c r="L214" s="141">
        <f>Inputs!M209</f>
        <v>0</v>
      </c>
      <c r="M214" s="83">
        <f ca="1">VLOOKUP($A214,[1]!Table,MATCH(M$4,[1]!Curves,0))</f>
        <v>0</v>
      </c>
      <c r="N214" s="142">
        <f ca="1">Inputs!Q209</f>
        <v>-7.4999999999999997E-3</v>
      </c>
      <c r="O214" s="141">
        <f>Inputs!N209</f>
        <v>0</v>
      </c>
      <c r="P214" s="7"/>
      <c r="Q214" s="69">
        <f t="shared" ca="1" si="102"/>
        <v>0</v>
      </c>
      <c r="R214" s="69">
        <f t="shared" ca="1" si="103"/>
        <v>-7.4999999999999997E-3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Inputs!K210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54">
        <v>0</v>
      </c>
      <c r="H215" s="142">
        <f>Inputs!O210</f>
        <v>0</v>
      </c>
      <c r="I215" s="141">
        <f>Inputs!L210</f>
        <v>0</v>
      </c>
      <c r="J215" s="54">
        <v>0</v>
      </c>
      <c r="K215" s="142">
        <f>Inputs!P210</f>
        <v>0</v>
      </c>
      <c r="L215" s="141">
        <f>Inputs!M210</f>
        <v>0</v>
      </c>
      <c r="M215" s="83">
        <f ca="1">VLOOKUP($A215,[1]!Table,MATCH(M$4,[1]!Curves,0))</f>
        <v>0</v>
      </c>
      <c r="N215" s="142">
        <f ca="1">Inputs!Q210</f>
        <v>-7.4999999999999997E-3</v>
      </c>
      <c r="O215" s="141">
        <f>Inputs!N210</f>
        <v>0</v>
      </c>
      <c r="P215" s="7"/>
      <c r="Q215" s="69">
        <f t="shared" ca="1" si="102"/>
        <v>0</v>
      </c>
      <c r="R215" s="69">
        <f t="shared" ca="1" si="103"/>
        <v>-7.4999999999999997E-3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Inputs!K211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54">
        <v>0</v>
      </c>
      <c r="H216" s="142">
        <f>Inputs!O211</f>
        <v>0</v>
      </c>
      <c r="I216" s="141">
        <f>Inputs!L211</f>
        <v>0</v>
      </c>
      <c r="J216" s="54">
        <v>0</v>
      </c>
      <c r="K216" s="142">
        <f>Inputs!P211</f>
        <v>0</v>
      </c>
      <c r="L216" s="141">
        <f>Inputs!M211</f>
        <v>0</v>
      </c>
      <c r="M216" s="83">
        <f ca="1">VLOOKUP($A216,[1]!Table,MATCH(M$4,[1]!Curves,0))</f>
        <v>0</v>
      </c>
      <c r="N216" s="142">
        <f ca="1">Inputs!Q211</f>
        <v>-7.4999999999999997E-3</v>
      </c>
      <c r="O216" s="141">
        <f>Inputs!N211</f>
        <v>0</v>
      </c>
      <c r="P216" s="7"/>
      <c r="Q216" s="69">
        <f t="shared" ca="1" si="102"/>
        <v>0</v>
      </c>
      <c r="R216" s="69">
        <f t="shared" ca="1" si="103"/>
        <v>-7.4999999999999997E-3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Inputs!K212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54">
        <v>0</v>
      </c>
      <c r="H217" s="142">
        <f>Inputs!O212</f>
        <v>0</v>
      </c>
      <c r="I217" s="141">
        <f>Inputs!L212</f>
        <v>0</v>
      </c>
      <c r="J217" s="54">
        <v>0</v>
      </c>
      <c r="K217" s="142">
        <f>Inputs!P212</f>
        <v>0</v>
      </c>
      <c r="L217" s="141">
        <f>Inputs!M212</f>
        <v>0</v>
      </c>
      <c r="M217" s="83">
        <f ca="1">VLOOKUP($A217,[1]!Table,MATCH(M$4,[1]!Curves,0))</f>
        <v>0</v>
      </c>
      <c r="N217" s="142">
        <f ca="1">Inputs!Q212</f>
        <v>-7.4999999999999997E-3</v>
      </c>
      <c r="O217" s="141">
        <f>Inputs!N212</f>
        <v>0</v>
      </c>
      <c r="P217" s="7"/>
      <c r="Q217" s="69">
        <f t="shared" ca="1" si="102"/>
        <v>0</v>
      </c>
      <c r="R217" s="69">
        <f t="shared" ca="1" si="103"/>
        <v>-7.4999999999999997E-3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Inputs!K213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54">
        <v>0</v>
      </c>
      <c r="H218" s="142">
        <f>Inputs!O213</f>
        <v>0</v>
      </c>
      <c r="I218" s="141">
        <f>Inputs!L213</f>
        <v>0</v>
      </c>
      <c r="J218" s="54">
        <v>0</v>
      </c>
      <c r="K218" s="142">
        <f>Inputs!P213</f>
        <v>0</v>
      </c>
      <c r="L218" s="141">
        <f>Inputs!M213</f>
        <v>0</v>
      </c>
      <c r="M218" s="83">
        <f ca="1">VLOOKUP($A218,[1]!Table,MATCH(M$4,[1]!Curves,0))</f>
        <v>0</v>
      </c>
      <c r="N218" s="142">
        <f ca="1">Inputs!Q213</f>
        <v>-7.4999999999999997E-3</v>
      </c>
      <c r="O218" s="141">
        <f>Inputs!N213</f>
        <v>0</v>
      </c>
      <c r="P218" s="7"/>
      <c r="Q218" s="69">
        <f t="shared" ca="1" si="102"/>
        <v>0</v>
      </c>
      <c r="R218" s="69">
        <f t="shared" ca="1" si="103"/>
        <v>-7.4999999999999997E-3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Inputs!K214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54">
        <v>0</v>
      </c>
      <c r="H219" s="142">
        <f>Inputs!O214</f>
        <v>0</v>
      </c>
      <c r="I219" s="141">
        <f>Inputs!L214</f>
        <v>0</v>
      </c>
      <c r="J219" s="54">
        <v>0</v>
      </c>
      <c r="K219" s="142">
        <f>Inputs!P214</f>
        <v>0</v>
      </c>
      <c r="L219" s="141">
        <f>Inputs!M214</f>
        <v>0</v>
      </c>
      <c r="M219" s="83">
        <f ca="1">VLOOKUP($A219,[1]!Table,MATCH(M$4,[1]!Curves,0))</f>
        <v>0</v>
      </c>
      <c r="N219" s="142">
        <f ca="1">Inputs!Q214</f>
        <v>-7.4999999999999997E-3</v>
      </c>
      <c r="O219" s="141">
        <f>Inputs!N214</f>
        <v>0</v>
      </c>
      <c r="P219" s="7"/>
      <c r="Q219" s="69">
        <f t="shared" ca="1" si="102"/>
        <v>0</v>
      </c>
      <c r="R219" s="69">
        <f t="shared" ca="1" si="103"/>
        <v>-7.4999999999999997E-3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Inputs!K215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54">
        <v>0</v>
      </c>
      <c r="H220" s="142">
        <f>Inputs!O215</f>
        <v>0</v>
      </c>
      <c r="I220" s="141">
        <f>Inputs!L215</f>
        <v>0</v>
      </c>
      <c r="J220" s="54">
        <v>0</v>
      </c>
      <c r="K220" s="142">
        <f>Inputs!P215</f>
        <v>0</v>
      </c>
      <c r="L220" s="141">
        <f>Inputs!M215</f>
        <v>0</v>
      </c>
      <c r="M220" s="83">
        <f ca="1">VLOOKUP($A220,[1]!Table,MATCH(M$4,[1]!Curves,0))</f>
        <v>0</v>
      </c>
      <c r="N220" s="142">
        <f ca="1">Inputs!Q215</f>
        <v>-7.4999999999999997E-3</v>
      </c>
      <c r="O220" s="141">
        <f>Inputs!N215</f>
        <v>0</v>
      </c>
      <c r="P220" s="7"/>
      <c r="Q220" s="69">
        <f t="shared" ca="1" si="102"/>
        <v>0</v>
      </c>
      <c r="R220" s="69">
        <f t="shared" ca="1" si="103"/>
        <v>-7.4999999999999997E-3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Inputs!K216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54">
        <v>0</v>
      </c>
      <c r="H221" s="142">
        <f>Inputs!O216</f>
        <v>0</v>
      </c>
      <c r="I221" s="141">
        <f>Inputs!L216</f>
        <v>0</v>
      </c>
      <c r="J221" s="54">
        <v>0</v>
      </c>
      <c r="K221" s="142">
        <f>Inputs!P216</f>
        <v>0</v>
      </c>
      <c r="L221" s="141">
        <f>Inputs!M216</f>
        <v>0</v>
      </c>
      <c r="M221" s="83">
        <f ca="1">VLOOKUP($A221,[1]!Table,MATCH(M$4,[1]!Curves,0))</f>
        <v>0</v>
      </c>
      <c r="N221" s="142">
        <f ca="1">Inputs!Q216</f>
        <v>-7.4999999999999997E-3</v>
      </c>
      <c r="O221" s="141">
        <f>Inputs!N216</f>
        <v>0</v>
      </c>
      <c r="P221" s="7"/>
      <c r="Q221" s="69">
        <f t="shared" ca="1" si="102"/>
        <v>0</v>
      </c>
      <c r="R221" s="69">
        <f t="shared" ca="1" si="103"/>
        <v>-7.4999999999999997E-3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Inputs!K217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54">
        <v>0</v>
      </c>
      <c r="H222" s="142">
        <f>Inputs!O217</f>
        <v>0</v>
      </c>
      <c r="I222" s="141">
        <f>Inputs!L217</f>
        <v>0</v>
      </c>
      <c r="J222" s="54">
        <v>0</v>
      </c>
      <c r="K222" s="142">
        <f>Inputs!P217</f>
        <v>0</v>
      </c>
      <c r="L222" s="141">
        <f>Inputs!M217</f>
        <v>0</v>
      </c>
      <c r="M222" s="83">
        <f ca="1">VLOOKUP($A222,[1]!Table,MATCH(M$4,[1]!Curves,0))</f>
        <v>0</v>
      </c>
      <c r="N222" s="142">
        <f ca="1">Inputs!Q217</f>
        <v>-7.4999999999999997E-3</v>
      </c>
      <c r="O222" s="141">
        <f>Inputs!N217</f>
        <v>0</v>
      </c>
      <c r="P222" s="7"/>
      <c r="Q222" s="69">
        <f t="shared" ca="1" si="102"/>
        <v>0</v>
      </c>
      <c r="R222" s="69">
        <f t="shared" ca="1" si="103"/>
        <v>-7.4999999999999997E-3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Inputs!K218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54">
        <v>0</v>
      </c>
      <c r="H223" s="142">
        <f>Inputs!O218</f>
        <v>0</v>
      </c>
      <c r="I223" s="141">
        <f>Inputs!L218</f>
        <v>0</v>
      </c>
      <c r="J223" s="54">
        <v>0</v>
      </c>
      <c r="K223" s="142">
        <f>Inputs!P218</f>
        <v>0</v>
      </c>
      <c r="L223" s="141">
        <f>Inputs!M218</f>
        <v>0</v>
      </c>
      <c r="M223" s="83">
        <f ca="1">VLOOKUP($A223,[1]!Table,MATCH(M$4,[1]!Curves,0))</f>
        <v>0</v>
      </c>
      <c r="N223" s="142">
        <f ca="1">Inputs!Q218</f>
        <v>-7.4999999999999997E-3</v>
      </c>
      <c r="O223" s="141">
        <f>Inputs!N218</f>
        <v>0</v>
      </c>
      <c r="P223" s="7"/>
      <c r="Q223" s="69">
        <f t="shared" ca="1" si="102"/>
        <v>0</v>
      </c>
      <c r="R223" s="69">
        <f t="shared" ca="1" si="103"/>
        <v>-7.4999999999999997E-3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Inputs!K219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54">
        <v>0</v>
      </c>
      <c r="H224" s="142">
        <f>Inputs!O219</f>
        <v>0</v>
      </c>
      <c r="I224" s="141">
        <f>Inputs!L219</f>
        <v>0</v>
      </c>
      <c r="J224" s="54">
        <v>0</v>
      </c>
      <c r="K224" s="142">
        <f>Inputs!P219</f>
        <v>0</v>
      </c>
      <c r="L224" s="141">
        <f>Inputs!M219</f>
        <v>0</v>
      </c>
      <c r="M224" s="83">
        <f ca="1">VLOOKUP($A224,[1]!Table,MATCH(M$4,[1]!Curves,0))</f>
        <v>0</v>
      </c>
      <c r="N224" s="142">
        <f ca="1">Inputs!Q219</f>
        <v>-7.4999999999999997E-3</v>
      </c>
      <c r="O224" s="141">
        <f>Inputs!N219</f>
        <v>0</v>
      </c>
      <c r="P224" s="7"/>
      <c r="Q224" s="69">
        <f t="shared" ca="1" si="102"/>
        <v>0</v>
      </c>
      <c r="R224" s="69">
        <f t="shared" ca="1" si="103"/>
        <v>-7.4999999999999997E-3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Inputs!K220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54">
        <v>0</v>
      </c>
      <c r="H225" s="142">
        <f>Inputs!O220</f>
        <v>0</v>
      </c>
      <c r="I225" s="141">
        <f>Inputs!L220</f>
        <v>0</v>
      </c>
      <c r="J225" s="54">
        <v>0</v>
      </c>
      <c r="K225" s="142">
        <f>Inputs!P220</f>
        <v>0</v>
      </c>
      <c r="L225" s="141">
        <f>Inputs!M220</f>
        <v>0</v>
      </c>
      <c r="M225" s="83">
        <f ca="1">VLOOKUP($A225,[1]!Table,MATCH(M$4,[1]!Curves,0))</f>
        <v>0</v>
      </c>
      <c r="N225" s="142">
        <f ca="1">Inputs!Q220</f>
        <v>-7.4999999999999997E-3</v>
      </c>
      <c r="O225" s="141">
        <f>Inputs!N220</f>
        <v>0</v>
      </c>
      <c r="P225" s="7"/>
      <c r="Q225" s="69">
        <f t="shared" ca="1" si="102"/>
        <v>0</v>
      </c>
      <c r="R225" s="69">
        <f t="shared" ca="1" si="103"/>
        <v>-7.4999999999999997E-3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Inputs!K221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54">
        <v>0</v>
      </c>
      <c r="H226" s="142">
        <f>Inputs!O221</f>
        <v>0</v>
      </c>
      <c r="I226" s="141">
        <f>Inputs!L221</f>
        <v>0</v>
      </c>
      <c r="J226" s="54">
        <v>0</v>
      </c>
      <c r="K226" s="142">
        <f>Inputs!P221</f>
        <v>0</v>
      </c>
      <c r="L226" s="141">
        <f>Inputs!M221</f>
        <v>0</v>
      </c>
      <c r="M226" s="83">
        <f ca="1">VLOOKUP($A226,[1]!Table,MATCH(M$4,[1]!Curves,0))</f>
        <v>0</v>
      </c>
      <c r="N226" s="142">
        <f ca="1">Inputs!Q221</f>
        <v>-7.4999999999999997E-3</v>
      </c>
      <c r="O226" s="141">
        <f>Inputs!N221</f>
        <v>0</v>
      </c>
      <c r="P226" s="7"/>
      <c r="Q226" s="69">
        <f t="shared" ca="1" si="102"/>
        <v>0</v>
      </c>
      <c r="R226" s="69">
        <f t="shared" ca="1" si="103"/>
        <v>-7.4999999999999997E-3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Inputs!K222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54">
        <v>0</v>
      </c>
      <c r="H227" s="142">
        <f>Inputs!O222</f>
        <v>0</v>
      </c>
      <c r="I227" s="141">
        <f>Inputs!L222</f>
        <v>0</v>
      </c>
      <c r="J227" s="54">
        <v>0</v>
      </c>
      <c r="K227" s="142">
        <f>Inputs!P222</f>
        <v>0</v>
      </c>
      <c r="L227" s="141">
        <f>Inputs!M222</f>
        <v>0</v>
      </c>
      <c r="M227" s="83">
        <f ca="1">VLOOKUP($A227,[1]!Table,MATCH(M$4,[1]!Curves,0))</f>
        <v>0</v>
      </c>
      <c r="N227" s="142">
        <f ca="1">Inputs!Q222</f>
        <v>-7.4999999999999997E-3</v>
      </c>
      <c r="O227" s="141">
        <f>Inputs!N222</f>
        <v>0</v>
      </c>
      <c r="P227" s="7"/>
      <c r="Q227" s="69">
        <f t="shared" ca="1" si="102"/>
        <v>0</v>
      </c>
      <c r="R227" s="69">
        <f t="shared" ca="1" si="103"/>
        <v>-7.4999999999999997E-3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Inputs!K223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54">
        <v>0</v>
      </c>
      <c r="H228" s="142">
        <f>Inputs!O223</f>
        <v>0</v>
      </c>
      <c r="I228" s="141">
        <f>Inputs!L223</f>
        <v>0</v>
      </c>
      <c r="J228" s="54">
        <v>0</v>
      </c>
      <c r="K228" s="142">
        <f>Inputs!P223</f>
        <v>0</v>
      </c>
      <c r="L228" s="141">
        <f>Inputs!M223</f>
        <v>0</v>
      </c>
      <c r="M228" s="83">
        <f ca="1">VLOOKUP($A228,[1]!Table,MATCH(M$4,[1]!Curves,0))</f>
        <v>0</v>
      </c>
      <c r="N228" s="142">
        <f ca="1">Inputs!Q223</f>
        <v>-7.4999999999999997E-3</v>
      </c>
      <c r="O228" s="141">
        <f>Inputs!N223</f>
        <v>0</v>
      </c>
      <c r="P228" s="7"/>
      <c r="Q228" s="69">
        <f t="shared" ca="1" si="102"/>
        <v>0</v>
      </c>
      <c r="R228" s="69">
        <f t="shared" ca="1" si="103"/>
        <v>-7.4999999999999997E-3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Inputs!K224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54">
        <v>0</v>
      </c>
      <c r="H229" s="142">
        <f>Inputs!O224</f>
        <v>0</v>
      </c>
      <c r="I229" s="141">
        <f>Inputs!L224</f>
        <v>0</v>
      </c>
      <c r="J229" s="54">
        <v>0</v>
      </c>
      <c r="K229" s="142">
        <f>Inputs!P224</f>
        <v>0</v>
      </c>
      <c r="L229" s="141">
        <f>Inputs!M224</f>
        <v>0</v>
      </c>
      <c r="M229" s="83">
        <f ca="1">VLOOKUP($A229,[1]!Table,MATCH(M$4,[1]!Curves,0))</f>
        <v>0</v>
      </c>
      <c r="N229" s="142">
        <f ca="1">Inputs!Q224</f>
        <v>-7.4999999999999997E-3</v>
      </c>
      <c r="O229" s="141">
        <f>Inputs!N224</f>
        <v>0</v>
      </c>
      <c r="P229" s="7"/>
      <c r="Q229" s="69">
        <f t="shared" ca="1" si="102"/>
        <v>0</v>
      </c>
      <c r="R229" s="69">
        <f t="shared" ca="1" si="103"/>
        <v>-7.4999999999999997E-3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Inputs!K225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54">
        <v>0</v>
      </c>
      <c r="H230" s="142">
        <f>Inputs!O225</f>
        <v>0</v>
      </c>
      <c r="I230" s="141">
        <f>Inputs!L225</f>
        <v>0</v>
      </c>
      <c r="J230" s="54">
        <v>0</v>
      </c>
      <c r="K230" s="142">
        <f>Inputs!P225</f>
        <v>0</v>
      </c>
      <c r="L230" s="141">
        <f>Inputs!M225</f>
        <v>0</v>
      </c>
      <c r="M230" s="83">
        <f ca="1">VLOOKUP($A230,[1]!Table,MATCH(M$4,[1]!Curves,0))</f>
        <v>0</v>
      </c>
      <c r="N230" s="142">
        <f ca="1">Inputs!Q225</f>
        <v>-7.4999999999999997E-3</v>
      </c>
      <c r="O230" s="141">
        <f>Inputs!N225</f>
        <v>0</v>
      </c>
      <c r="P230" s="7"/>
      <c r="Q230" s="69">
        <f t="shared" ca="1" si="102"/>
        <v>0</v>
      </c>
      <c r="R230" s="69">
        <f t="shared" ca="1" si="103"/>
        <v>-7.4999999999999997E-3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Inputs!K226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54">
        <v>0</v>
      </c>
      <c r="H231" s="142">
        <f>Inputs!O226</f>
        <v>0</v>
      </c>
      <c r="I231" s="141">
        <f>Inputs!L226</f>
        <v>0</v>
      </c>
      <c r="J231" s="54">
        <v>0</v>
      </c>
      <c r="K231" s="142">
        <f>Inputs!P226</f>
        <v>0</v>
      </c>
      <c r="L231" s="141">
        <f>Inputs!M226</f>
        <v>0</v>
      </c>
      <c r="M231" s="83">
        <f ca="1">VLOOKUP($A231,[1]!Table,MATCH(M$4,[1]!Curves,0))</f>
        <v>0</v>
      </c>
      <c r="N231" s="142">
        <f ca="1">Inputs!Q226</f>
        <v>-7.4999999999999997E-3</v>
      </c>
      <c r="O231" s="141">
        <f>Inputs!N226</f>
        <v>0</v>
      </c>
      <c r="P231" s="7"/>
      <c r="Q231" s="69">
        <f t="shared" ca="1" si="102"/>
        <v>0</v>
      </c>
      <c r="R231" s="69">
        <f t="shared" ca="1" si="103"/>
        <v>-7.4999999999999997E-3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Inputs!K227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54">
        <v>0</v>
      </c>
      <c r="H232" s="142">
        <f>Inputs!O227</f>
        <v>0</v>
      </c>
      <c r="I232" s="141">
        <f>Inputs!L227</f>
        <v>0</v>
      </c>
      <c r="J232" s="54">
        <v>0</v>
      </c>
      <c r="K232" s="142">
        <f>Inputs!P227</f>
        <v>0</v>
      </c>
      <c r="L232" s="141">
        <f>Inputs!M227</f>
        <v>0</v>
      </c>
      <c r="M232" s="83">
        <f ca="1">VLOOKUP($A232,[1]!Table,MATCH(M$4,[1]!Curves,0))</f>
        <v>0</v>
      </c>
      <c r="N232" s="142">
        <f ca="1">Inputs!Q227</f>
        <v>-7.4999999999999997E-3</v>
      </c>
      <c r="O232" s="141">
        <f>Inputs!N227</f>
        <v>0</v>
      </c>
      <c r="P232" s="7"/>
      <c r="Q232" s="69">
        <f t="shared" ca="1" si="102"/>
        <v>0</v>
      </c>
      <c r="R232" s="69">
        <f t="shared" ca="1" si="103"/>
        <v>-7.4999999999999997E-3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Inputs!K228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54">
        <v>0</v>
      </c>
      <c r="H233" s="142">
        <f>Inputs!O228</f>
        <v>0</v>
      </c>
      <c r="I233" s="141">
        <f>Inputs!L228</f>
        <v>0</v>
      </c>
      <c r="J233" s="54">
        <v>0</v>
      </c>
      <c r="K233" s="142">
        <f>Inputs!P228</f>
        <v>0</v>
      </c>
      <c r="L233" s="141">
        <f>Inputs!M228</f>
        <v>0</v>
      </c>
      <c r="M233" s="83">
        <f ca="1">VLOOKUP($A233,[1]!Table,MATCH(M$4,[1]!Curves,0))</f>
        <v>0</v>
      </c>
      <c r="N233" s="142">
        <f ca="1">Inputs!Q228</f>
        <v>-7.4999999999999997E-3</v>
      </c>
      <c r="O233" s="141">
        <f>Inputs!N228</f>
        <v>0</v>
      </c>
      <c r="P233" s="7"/>
      <c r="Q233" s="69">
        <f t="shared" ca="1" si="102"/>
        <v>0</v>
      </c>
      <c r="R233" s="69">
        <f t="shared" ca="1" si="103"/>
        <v>-7.4999999999999997E-3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Inputs!K229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54">
        <v>0</v>
      </c>
      <c r="H234" s="142">
        <f>Inputs!O229</f>
        <v>0</v>
      </c>
      <c r="I234" s="141">
        <f>Inputs!L229</f>
        <v>0</v>
      </c>
      <c r="J234" s="54">
        <v>0</v>
      </c>
      <c r="K234" s="142">
        <f>Inputs!P229</f>
        <v>0</v>
      </c>
      <c r="L234" s="141">
        <f>Inputs!M229</f>
        <v>0</v>
      </c>
      <c r="M234" s="83">
        <f ca="1">VLOOKUP($A234,[1]!Table,MATCH(M$4,[1]!Curves,0))</f>
        <v>0</v>
      </c>
      <c r="N234" s="142">
        <f ca="1">Inputs!Q229</f>
        <v>-7.4999999999999997E-3</v>
      </c>
      <c r="O234" s="141">
        <f>Inputs!N229</f>
        <v>0</v>
      </c>
      <c r="P234" s="7"/>
      <c r="Q234" s="69">
        <f t="shared" ca="1" si="102"/>
        <v>0</v>
      </c>
      <c r="R234" s="69">
        <f t="shared" ca="1" si="103"/>
        <v>-7.4999999999999997E-3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Inputs!K230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54">
        <v>0</v>
      </c>
      <c r="H235" s="142">
        <f>Inputs!O230</f>
        <v>0</v>
      </c>
      <c r="I235" s="141">
        <f>Inputs!L230</f>
        <v>0</v>
      </c>
      <c r="J235" s="54">
        <v>0</v>
      </c>
      <c r="K235" s="142">
        <f>Inputs!P230</f>
        <v>0</v>
      </c>
      <c r="L235" s="141">
        <f>Inputs!M230</f>
        <v>0</v>
      </c>
      <c r="M235" s="83">
        <f ca="1">VLOOKUP($A235,[1]!Table,MATCH(M$4,[1]!Curves,0))</f>
        <v>0</v>
      </c>
      <c r="N235" s="142">
        <f ca="1">Inputs!Q230</f>
        <v>-7.4999999999999997E-3</v>
      </c>
      <c r="O235" s="141">
        <f>Inputs!N230</f>
        <v>0</v>
      </c>
      <c r="P235" s="7"/>
      <c r="Q235" s="69">
        <f t="shared" ca="1" si="102"/>
        <v>0</v>
      </c>
      <c r="R235" s="69">
        <f t="shared" ca="1" si="103"/>
        <v>-7.4999999999999997E-3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Inputs!K231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54">
        <v>0</v>
      </c>
      <c r="H236" s="142">
        <f>Inputs!O231</f>
        <v>0</v>
      </c>
      <c r="I236" s="141">
        <f>Inputs!L231</f>
        <v>0</v>
      </c>
      <c r="J236" s="54">
        <v>0</v>
      </c>
      <c r="K236" s="142">
        <f>Inputs!P231</f>
        <v>0</v>
      </c>
      <c r="L236" s="141">
        <f>Inputs!M231</f>
        <v>0</v>
      </c>
      <c r="M236" s="83">
        <f ca="1">VLOOKUP($A236,[1]!Table,MATCH(M$4,[1]!Curves,0))</f>
        <v>0</v>
      </c>
      <c r="N236" s="142">
        <f ca="1">Inputs!Q231</f>
        <v>-7.4999999999999997E-3</v>
      </c>
      <c r="O236" s="141">
        <f>Inputs!N231</f>
        <v>0</v>
      </c>
      <c r="P236" s="7"/>
      <c r="Q236" s="69">
        <f t="shared" ca="1" si="102"/>
        <v>0</v>
      </c>
      <c r="R236" s="69">
        <f t="shared" ca="1" si="103"/>
        <v>-7.4999999999999997E-3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Inputs!K232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54">
        <v>0</v>
      </c>
      <c r="H237" s="142">
        <f>Inputs!O232</f>
        <v>0</v>
      </c>
      <c r="I237" s="141">
        <f>Inputs!L232</f>
        <v>0</v>
      </c>
      <c r="J237" s="54">
        <v>0</v>
      </c>
      <c r="K237" s="142">
        <f>Inputs!P232</f>
        <v>0</v>
      </c>
      <c r="L237" s="141">
        <f>Inputs!M232</f>
        <v>0</v>
      </c>
      <c r="M237" s="83">
        <f ca="1">VLOOKUP($A237,[1]!Table,MATCH(M$4,[1]!Curves,0))</f>
        <v>0</v>
      </c>
      <c r="N237" s="142">
        <f ca="1">Inputs!Q232</f>
        <v>-7.4999999999999997E-3</v>
      </c>
      <c r="O237" s="141">
        <f>Inputs!N232</f>
        <v>0</v>
      </c>
      <c r="P237" s="7"/>
      <c r="Q237" s="69">
        <f t="shared" ca="1" si="102"/>
        <v>0</v>
      </c>
      <c r="R237" s="69">
        <f t="shared" ca="1" si="103"/>
        <v>-7.4999999999999997E-3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Inputs!K233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54">
        <v>0</v>
      </c>
      <c r="H238" s="142">
        <f>Inputs!O233</f>
        <v>0</v>
      </c>
      <c r="I238" s="141">
        <f>Inputs!L233</f>
        <v>0</v>
      </c>
      <c r="J238" s="54">
        <v>0</v>
      </c>
      <c r="K238" s="142">
        <f>Inputs!P233</f>
        <v>0</v>
      </c>
      <c r="L238" s="141">
        <f>Inputs!M233</f>
        <v>0</v>
      </c>
      <c r="M238" s="83">
        <f ca="1">VLOOKUP($A238,[1]!Table,MATCH(M$4,[1]!Curves,0))</f>
        <v>0</v>
      </c>
      <c r="N238" s="142">
        <f ca="1">Inputs!Q233</f>
        <v>-7.4999999999999997E-3</v>
      </c>
      <c r="O238" s="141">
        <f>Inputs!N233</f>
        <v>0</v>
      </c>
      <c r="P238" s="7"/>
      <c r="Q238" s="69">
        <f t="shared" ca="1" si="102"/>
        <v>0</v>
      </c>
      <c r="R238" s="69">
        <f t="shared" ca="1" si="103"/>
        <v>-7.4999999999999997E-3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Inputs!K234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54">
        <v>0</v>
      </c>
      <c r="H239" s="142">
        <f>Inputs!O234</f>
        <v>0</v>
      </c>
      <c r="I239" s="141">
        <f>Inputs!L234</f>
        <v>0</v>
      </c>
      <c r="J239" s="54">
        <v>0</v>
      </c>
      <c r="K239" s="142">
        <f>Inputs!P234</f>
        <v>0</v>
      </c>
      <c r="L239" s="141">
        <f>Inputs!M234</f>
        <v>0</v>
      </c>
      <c r="M239" s="83">
        <f ca="1">VLOOKUP($A239,[1]!Table,MATCH(M$4,[1]!Curves,0))</f>
        <v>0</v>
      </c>
      <c r="N239" s="142">
        <f ca="1">Inputs!Q234</f>
        <v>-7.4999999999999997E-3</v>
      </c>
      <c r="O239" s="141">
        <f>Inputs!N234</f>
        <v>0</v>
      </c>
      <c r="P239" s="7"/>
      <c r="Q239" s="69">
        <f t="shared" ca="1" si="102"/>
        <v>0</v>
      </c>
      <c r="R239" s="69">
        <f t="shared" ca="1" si="103"/>
        <v>-7.4999999999999997E-3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Inputs!K235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54">
        <v>0</v>
      </c>
      <c r="H240" s="142">
        <f>Inputs!O235</f>
        <v>0</v>
      </c>
      <c r="I240" s="141">
        <f>Inputs!L235</f>
        <v>0</v>
      </c>
      <c r="J240" s="54">
        <v>0</v>
      </c>
      <c r="K240" s="142">
        <f>Inputs!P235</f>
        <v>0</v>
      </c>
      <c r="L240" s="141">
        <f>Inputs!M235</f>
        <v>0</v>
      </c>
      <c r="M240" s="83">
        <f ca="1">VLOOKUP($A240,[1]!Table,MATCH(M$4,[1]!Curves,0))</f>
        <v>0</v>
      </c>
      <c r="N240" s="142">
        <f ca="1">Inputs!Q235</f>
        <v>-7.4999999999999997E-3</v>
      </c>
      <c r="O240" s="141">
        <f>Inputs!N235</f>
        <v>0</v>
      </c>
      <c r="P240" s="7"/>
      <c r="Q240" s="69">
        <f t="shared" ca="1" si="102"/>
        <v>0</v>
      </c>
      <c r="R240" s="69">
        <f t="shared" ca="1" si="103"/>
        <v>-7.4999999999999997E-3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Inputs!K236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54">
        <v>0</v>
      </c>
      <c r="H241" s="142">
        <f>Inputs!O236</f>
        <v>0</v>
      </c>
      <c r="I241" s="141">
        <f>Inputs!L236</f>
        <v>0</v>
      </c>
      <c r="J241" s="54">
        <v>0</v>
      </c>
      <c r="K241" s="142">
        <f>Inputs!P236</f>
        <v>0</v>
      </c>
      <c r="L241" s="141">
        <f>Inputs!M236</f>
        <v>0</v>
      </c>
      <c r="M241" s="83">
        <f ca="1">VLOOKUP($A241,[1]!Table,MATCH(M$4,[1]!Curves,0))</f>
        <v>0</v>
      </c>
      <c r="N241" s="142">
        <f ca="1">Inputs!Q236</f>
        <v>-7.4999999999999997E-3</v>
      </c>
      <c r="O241" s="141">
        <f>Inputs!N236</f>
        <v>0</v>
      </c>
      <c r="P241" s="7"/>
      <c r="Q241" s="69">
        <f t="shared" ca="1" si="102"/>
        <v>0</v>
      </c>
      <c r="R241" s="69">
        <f t="shared" ca="1" si="103"/>
        <v>-7.4999999999999997E-3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Inputs!K237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54">
        <v>0</v>
      </c>
      <c r="H242" s="142">
        <f>Inputs!O237</f>
        <v>0</v>
      </c>
      <c r="I242" s="141">
        <f>Inputs!L237</f>
        <v>0</v>
      </c>
      <c r="J242" s="54">
        <v>0</v>
      </c>
      <c r="K242" s="142">
        <f>Inputs!P237</f>
        <v>0</v>
      </c>
      <c r="L242" s="141">
        <f>Inputs!M237</f>
        <v>0</v>
      </c>
      <c r="M242" s="83">
        <f ca="1">VLOOKUP($A242,[1]!Table,MATCH(M$4,[1]!Curves,0))</f>
        <v>0</v>
      </c>
      <c r="N242" s="142">
        <f ca="1">Inputs!Q237</f>
        <v>-7.4999999999999997E-3</v>
      </c>
      <c r="O242" s="141">
        <f>Inputs!N237</f>
        <v>0</v>
      </c>
      <c r="P242" s="7"/>
      <c r="Q242" s="69">
        <f t="shared" ca="1" si="102"/>
        <v>0</v>
      </c>
      <c r="R242" s="69">
        <f t="shared" ca="1" si="103"/>
        <v>-7.4999999999999997E-3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Inputs!K238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54">
        <v>0</v>
      </c>
      <c r="H243" s="142">
        <f>Inputs!O238</f>
        <v>0</v>
      </c>
      <c r="I243" s="141">
        <f>Inputs!L238</f>
        <v>0</v>
      </c>
      <c r="J243" s="54">
        <v>0</v>
      </c>
      <c r="K243" s="142">
        <f>Inputs!P238</f>
        <v>0</v>
      </c>
      <c r="L243" s="141">
        <f>Inputs!M238</f>
        <v>0</v>
      </c>
      <c r="M243" s="83">
        <f ca="1">VLOOKUP($A243,[1]!Table,MATCH(M$4,[1]!Curves,0))</f>
        <v>0</v>
      </c>
      <c r="N243" s="142">
        <f ca="1">Inputs!Q238</f>
        <v>-7.4999999999999997E-3</v>
      </c>
      <c r="O243" s="141">
        <f>Inputs!N238</f>
        <v>0</v>
      </c>
      <c r="P243" s="7"/>
      <c r="Q243" s="69">
        <f t="shared" ca="1" si="102"/>
        <v>0</v>
      </c>
      <c r="R243" s="69">
        <f t="shared" ca="1" si="103"/>
        <v>-7.4999999999999997E-3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Inputs!K239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54">
        <v>0</v>
      </c>
      <c r="H244" s="142">
        <f>Inputs!O239</f>
        <v>0</v>
      </c>
      <c r="I244" s="141">
        <f>Inputs!L239</f>
        <v>0</v>
      </c>
      <c r="J244" s="54">
        <v>0</v>
      </c>
      <c r="K244" s="142">
        <f>Inputs!P239</f>
        <v>0</v>
      </c>
      <c r="L244" s="141">
        <f>Inputs!M239</f>
        <v>0</v>
      </c>
      <c r="M244" s="83">
        <f ca="1">VLOOKUP($A244,[1]!Table,MATCH(M$4,[1]!Curves,0))</f>
        <v>0</v>
      </c>
      <c r="N244" s="142">
        <f ca="1">Inputs!Q239</f>
        <v>-7.4999999999999997E-3</v>
      </c>
      <c r="O244" s="141">
        <f>Inputs!N239</f>
        <v>0</v>
      </c>
      <c r="P244" s="7"/>
      <c r="Q244" s="69">
        <f t="shared" ca="1" si="102"/>
        <v>0</v>
      </c>
      <c r="R244" s="69">
        <f t="shared" ca="1" si="103"/>
        <v>-7.4999999999999997E-3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Inputs!K240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54">
        <v>0</v>
      </c>
      <c r="H245" s="142">
        <f>Inputs!O240</f>
        <v>0</v>
      </c>
      <c r="I245" s="141">
        <f>Inputs!L240</f>
        <v>0</v>
      </c>
      <c r="J245" s="54">
        <v>0</v>
      </c>
      <c r="K245" s="142">
        <f>Inputs!P240</f>
        <v>0</v>
      </c>
      <c r="L245" s="141">
        <f>Inputs!M240</f>
        <v>0</v>
      </c>
      <c r="M245" s="83">
        <f ca="1">VLOOKUP($A245,[1]!Table,MATCH(M$4,[1]!Curves,0))</f>
        <v>0</v>
      </c>
      <c r="N245" s="142">
        <f ca="1">Inputs!Q240</f>
        <v>-7.4999999999999997E-3</v>
      </c>
      <c r="O245" s="141">
        <f>Inputs!N240</f>
        <v>0</v>
      </c>
      <c r="P245" s="7"/>
      <c r="Q245" s="69">
        <f t="shared" ca="1" si="102"/>
        <v>0</v>
      </c>
      <c r="R245" s="69">
        <f t="shared" ca="1" si="103"/>
        <v>-7.4999999999999997E-3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Inputs!K241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54">
        <v>0</v>
      </c>
      <c r="H246" s="142">
        <f>Inputs!O241</f>
        <v>0</v>
      </c>
      <c r="I246" s="141">
        <f>Inputs!L241</f>
        <v>0</v>
      </c>
      <c r="J246" s="54">
        <v>0</v>
      </c>
      <c r="K246" s="142">
        <f>Inputs!P241</f>
        <v>0</v>
      </c>
      <c r="L246" s="141">
        <f>Inputs!M241</f>
        <v>0</v>
      </c>
      <c r="M246" s="83">
        <f ca="1">VLOOKUP($A246,[1]!Table,MATCH(M$4,[1]!Curves,0))</f>
        <v>0</v>
      </c>
      <c r="N246" s="142">
        <f ca="1">Inputs!Q241</f>
        <v>-7.4999999999999997E-3</v>
      </c>
      <c r="O246" s="141">
        <f>Inputs!N241</f>
        <v>0</v>
      </c>
      <c r="P246" s="7"/>
      <c r="Q246" s="69">
        <f t="shared" ca="1" si="102"/>
        <v>0</v>
      </c>
      <c r="R246" s="69">
        <f t="shared" ca="1" si="103"/>
        <v>-7.4999999999999997E-3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Inputs!K242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54">
        <v>0</v>
      </c>
      <c r="H247" s="142">
        <f>Inputs!O242</f>
        <v>0</v>
      </c>
      <c r="I247" s="141">
        <f>Inputs!L242</f>
        <v>0</v>
      </c>
      <c r="J247" s="54">
        <v>0</v>
      </c>
      <c r="K247" s="142">
        <f>Inputs!P242</f>
        <v>0</v>
      </c>
      <c r="L247" s="141">
        <f>Inputs!M242</f>
        <v>0</v>
      </c>
      <c r="M247" s="83">
        <f ca="1">VLOOKUP($A247,[1]!Table,MATCH(M$4,[1]!Curves,0))</f>
        <v>0</v>
      </c>
      <c r="N247" s="142">
        <f ca="1">Inputs!Q242</f>
        <v>-7.4999999999999997E-3</v>
      </c>
      <c r="O247" s="141">
        <f>Inputs!N242</f>
        <v>0</v>
      </c>
      <c r="P247" s="7"/>
      <c r="Q247" s="69">
        <f t="shared" ca="1" si="102"/>
        <v>0</v>
      </c>
      <c r="R247" s="69">
        <f t="shared" ca="1" si="103"/>
        <v>-7.4999999999999997E-3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Inputs!K243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54">
        <v>0</v>
      </c>
      <c r="H248" s="142">
        <f>Inputs!O243</f>
        <v>0</v>
      </c>
      <c r="I248" s="141">
        <f>Inputs!L243</f>
        <v>0</v>
      </c>
      <c r="J248" s="54">
        <v>0</v>
      </c>
      <c r="K248" s="142">
        <f>Inputs!P243</f>
        <v>0</v>
      </c>
      <c r="L248" s="141">
        <f>Inputs!M243</f>
        <v>0</v>
      </c>
      <c r="M248" s="83">
        <f ca="1">VLOOKUP($A248,[1]!Table,MATCH(M$4,[1]!Curves,0))</f>
        <v>0</v>
      </c>
      <c r="N248" s="142">
        <f ca="1">Inputs!Q243</f>
        <v>-7.4999999999999997E-3</v>
      </c>
      <c r="O248" s="141">
        <f>Inputs!N243</f>
        <v>0</v>
      </c>
      <c r="P248" s="7"/>
      <c r="Q248" s="69">
        <f t="shared" ca="1" si="102"/>
        <v>0</v>
      </c>
      <c r="R248" s="69">
        <f t="shared" ca="1" si="103"/>
        <v>-7.4999999999999997E-3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Inputs!K244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54">
        <v>0</v>
      </c>
      <c r="H249" s="142">
        <f>Inputs!O244</f>
        <v>0</v>
      </c>
      <c r="I249" s="141">
        <f>Inputs!L244</f>
        <v>0</v>
      </c>
      <c r="J249" s="54">
        <v>0</v>
      </c>
      <c r="K249" s="142">
        <f>Inputs!P244</f>
        <v>0</v>
      </c>
      <c r="L249" s="141">
        <f>Inputs!M244</f>
        <v>0</v>
      </c>
      <c r="M249" s="83">
        <f ca="1">VLOOKUP($A249,[1]!Table,MATCH(M$4,[1]!Curves,0))</f>
        <v>0</v>
      </c>
      <c r="N249" s="142">
        <f ca="1">Inputs!Q244</f>
        <v>-7.4999999999999997E-3</v>
      </c>
      <c r="O249" s="141">
        <f>Inputs!N244</f>
        <v>0</v>
      </c>
      <c r="P249" s="7"/>
      <c r="Q249" s="69">
        <f t="shared" ca="1" si="102"/>
        <v>0</v>
      </c>
      <c r="R249" s="69">
        <f t="shared" ca="1" si="103"/>
        <v>-7.4999999999999997E-3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Inputs!K245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54">
        <v>0</v>
      </c>
      <c r="H250" s="142">
        <f>Inputs!O245</f>
        <v>0</v>
      </c>
      <c r="I250" s="141">
        <f>Inputs!L245</f>
        <v>0</v>
      </c>
      <c r="J250" s="54">
        <v>0</v>
      </c>
      <c r="K250" s="142">
        <f>Inputs!P245</f>
        <v>0</v>
      </c>
      <c r="L250" s="141">
        <f>Inputs!M245</f>
        <v>0</v>
      </c>
      <c r="M250" s="83">
        <f ca="1">VLOOKUP($A250,[1]!Table,MATCH(M$4,[1]!Curves,0))</f>
        <v>0</v>
      </c>
      <c r="N250" s="142">
        <f ca="1">Inputs!Q245</f>
        <v>-7.4999999999999997E-3</v>
      </c>
      <c r="O250" s="141">
        <f>Inputs!N245</f>
        <v>0</v>
      </c>
      <c r="P250" s="7"/>
      <c r="Q250" s="69">
        <f t="shared" ca="1" si="102"/>
        <v>0</v>
      </c>
      <c r="R250" s="69">
        <f t="shared" ca="1" si="103"/>
        <v>-7.4999999999999997E-3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Inputs!K246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54">
        <v>0</v>
      </c>
      <c r="H251" s="142">
        <f>Inputs!O246</f>
        <v>0</v>
      </c>
      <c r="I251" s="141">
        <f>Inputs!L246</f>
        <v>0</v>
      </c>
      <c r="J251" s="54">
        <v>0</v>
      </c>
      <c r="K251" s="142">
        <f>Inputs!P246</f>
        <v>0</v>
      </c>
      <c r="L251" s="141">
        <f>Inputs!M246</f>
        <v>0</v>
      </c>
      <c r="M251" s="83">
        <f ca="1">VLOOKUP($A251,[1]!Table,MATCH(M$4,[1]!Curves,0))</f>
        <v>0</v>
      </c>
      <c r="N251" s="142">
        <f ca="1">Inputs!Q246</f>
        <v>-7.4999999999999997E-3</v>
      </c>
      <c r="O251" s="141">
        <f>Inputs!N246</f>
        <v>0</v>
      </c>
      <c r="P251" s="7"/>
      <c r="Q251" s="69">
        <f t="shared" ca="1" si="102"/>
        <v>0</v>
      </c>
      <c r="R251" s="69">
        <f t="shared" ca="1" si="103"/>
        <v>-7.4999999999999997E-3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Inputs!K247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54">
        <v>0</v>
      </c>
      <c r="H252" s="142">
        <f>Inputs!O247</f>
        <v>0</v>
      </c>
      <c r="I252" s="141">
        <f>Inputs!L247</f>
        <v>0</v>
      </c>
      <c r="J252" s="54">
        <v>0</v>
      </c>
      <c r="K252" s="142">
        <f>Inputs!P247</f>
        <v>0</v>
      </c>
      <c r="L252" s="141">
        <f>Inputs!M247</f>
        <v>0</v>
      </c>
      <c r="M252" s="83">
        <f ca="1">VLOOKUP($A252,[1]!Table,MATCH(M$4,[1]!Curves,0))</f>
        <v>0</v>
      </c>
      <c r="N252" s="142">
        <f ca="1">Inputs!Q247</f>
        <v>-7.4999999999999997E-3</v>
      </c>
      <c r="O252" s="141">
        <f>Inputs!N247</f>
        <v>0</v>
      </c>
      <c r="P252" s="7"/>
      <c r="Q252" s="69">
        <f t="shared" ca="1" si="102"/>
        <v>0</v>
      </c>
      <c r="R252" s="69">
        <f t="shared" ca="1" si="103"/>
        <v>-7.4999999999999997E-3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Inputs!K248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54">
        <v>0</v>
      </c>
      <c r="H253" s="142">
        <f>Inputs!O248</f>
        <v>0</v>
      </c>
      <c r="I253" s="141">
        <f>Inputs!L248</f>
        <v>0</v>
      </c>
      <c r="J253" s="54">
        <v>0</v>
      </c>
      <c r="K253" s="142">
        <f>Inputs!P248</f>
        <v>0</v>
      </c>
      <c r="L253" s="141">
        <f>Inputs!M248</f>
        <v>0</v>
      </c>
      <c r="M253" s="83">
        <f ca="1">VLOOKUP($A253,[1]!Table,MATCH(M$4,[1]!Curves,0))</f>
        <v>0</v>
      </c>
      <c r="N253" s="142">
        <f ca="1">Inputs!Q248</f>
        <v>-7.4999999999999997E-3</v>
      </c>
      <c r="O253" s="141">
        <f>Inputs!N248</f>
        <v>0</v>
      </c>
      <c r="P253" s="7"/>
      <c r="Q253" s="69">
        <f t="shared" ca="1" si="102"/>
        <v>0</v>
      </c>
      <c r="R253" s="69">
        <f t="shared" ca="1" si="103"/>
        <v>-7.4999999999999997E-3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Inputs!K249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54">
        <v>0</v>
      </c>
      <c r="H254" s="142">
        <f>Inputs!O249</f>
        <v>0</v>
      </c>
      <c r="I254" s="141">
        <f>Inputs!L249</f>
        <v>0</v>
      </c>
      <c r="J254" s="54">
        <v>0</v>
      </c>
      <c r="K254" s="142">
        <f>Inputs!P249</f>
        <v>0</v>
      </c>
      <c r="L254" s="141">
        <f>Inputs!M249</f>
        <v>0</v>
      </c>
      <c r="M254" s="83">
        <f ca="1">VLOOKUP($A254,[1]!Table,MATCH(M$4,[1]!Curves,0))</f>
        <v>0</v>
      </c>
      <c r="N254" s="142">
        <f ca="1">Inputs!Q249</f>
        <v>-7.4999999999999997E-3</v>
      </c>
      <c r="O254" s="141">
        <f>Inputs!N249</f>
        <v>0</v>
      </c>
      <c r="P254" s="7"/>
      <c r="Q254" s="69">
        <f t="shared" ca="1" si="102"/>
        <v>0</v>
      </c>
      <c r="R254" s="69">
        <f t="shared" ca="1" si="103"/>
        <v>-7.4999999999999997E-3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Inputs!K250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54">
        <v>0</v>
      </c>
      <c r="H255" s="142">
        <f>Inputs!O250</f>
        <v>0</v>
      </c>
      <c r="I255" s="141">
        <f>Inputs!L250</f>
        <v>0</v>
      </c>
      <c r="J255" s="54">
        <v>0</v>
      </c>
      <c r="K255" s="142">
        <f>Inputs!P250</f>
        <v>0</v>
      </c>
      <c r="L255" s="141">
        <f>Inputs!M250</f>
        <v>0</v>
      </c>
      <c r="M255" s="83">
        <f ca="1">VLOOKUP($A255,[1]!Table,MATCH(M$4,[1]!Curves,0))</f>
        <v>0</v>
      </c>
      <c r="N255" s="142">
        <f ca="1">Inputs!Q250</f>
        <v>-7.4999999999999997E-3</v>
      </c>
      <c r="O255" s="141">
        <f>Inputs!N250</f>
        <v>0</v>
      </c>
      <c r="P255" s="7"/>
      <c r="Q255" s="69">
        <f t="shared" ca="1" si="102"/>
        <v>0</v>
      </c>
      <c r="R255" s="69">
        <f t="shared" ca="1" si="103"/>
        <v>-7.4999999999999997E-3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Inputs!K251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54">
        <v>0</v>
      </c>
      <c r="H256" s="142">
        <f>Inputs!O251</f>
        <v>0</v>
      </c>
      <c r="I256" s="141">
        <f>Inputs!L251</f>
        <v>0</v>
      </c>
      <c r="J256" s="54">
        <v>0</v>
      </c>
      <c r="K256" s="142">
        <f>Inputs!P251</f>
        <v>0</v>
      </c>
      <c r="L256" s="141">
        <f>Inputs!M251</f>
        <v>0</v>
      </c>
      <c r="M256" s="83">
        <f ca="1">VLOOKUP($A256,[1]!Table,MATCH(M$4,[1]!Curves,0))</f>
        <v>0</v>
      </c>
      <c r="N256" s="142">
        <f ca="1">Inputs!Q251</f>
        <v>-7.4999999999999997E-3</v>
      </c>
      <c r="O256" s="141">
        <f>Inputs!N251</f>
        <v>0</v>
      </c>
      <c r="P256" s="7"/>
      <c r="Q256" s="69">
        <f t="shared" ca="1" si="102"/>
        <v>0</v>
      </c>
      <c r="R256" s="69">
        <f t="shared" ca="1" si="103"/>
        <v>-7.4999999999999997E-3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Inputs!K252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54">
        <v>0</v>
      </c>
      <c r="H257" s="142">
        <f>Inputs!O252</f>
        <v>0</v>
      </c>
      <c r="I257" s="141">
        <f>Inputs!L252</f>
        <v>0</v>
      </c>
      <c r="J257" s="54">
        <v>0</v>
      </c>
      <c r="K257" s="142">
        <f>Inputs!P252</f>
        <v>0</v>
      </c>
      <c r="L257" s="141">
        <f>Inputs!M252</f>
        <v>0</v>
      </c>
      <c r="M257" s="83">
        <f ca="1">VLOOKUP($A257,[1]!Table,MATCH(M$4,[1]!Curves,0))</f>
        <v>0</v>
      </c>
      <c r="N257" s="142">
        <f ca="1">Inputs!Q252</f>
        <v>-7.4999999999999997E-3</v>
      </c>
      <c r="O257" s="141">
        <f>Inputs!N252</f>
        <v>0</v>
      </c>
      <c r="P257" s="7"/>
      <c r="Q257" s="69">
        <f t="shared" ca="1" si="102"/>
        <v>0</v>
      </c>
      <c r="R257" s="69">
        <f t="shared" ca="1" si="103"/>
        <v>-7.4999999999999997E-3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Inputs!K253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54">
        <v>0</v>
      </c>
      <c r="H258" s="142">
        <f>Inputs!O253</f>
        <v>0</v>
      </c>
      <c r="I258" s="141">
        <f>Inputs!L253</f>
        <v>0</v>
      </c>
      <c r="J258" s="54">
        <v>0</v>
      </c>
      <c r="K258" s="142">
        <f>Inputs!P253</f>
        <v>0</v>
      </c>
      <c r="L258" s="141">
        <f>Inputs!M253</f>
        <v>0</v>
      </c>
      <c r="M258" s="83">
        <f ca="1">VLOOKUP($A258,[1]!Table,MATCH(M$4,[1]!Curves,0))</f>
        <v>0</v>
      </c>
      <c r="N258" s="142">
        <f ca="1">Inputs!Q253</f>
        <v>-7.4999999999999997E-3</v>
      </c>
      <c r="O258" s="141">
        <f>Inputs!N253</f>
        <v>0</v>
      </c>
      <c r="P258" s="7"/>
      <c r="Q258" s="69">
        <f t="shared" ca="1" si="102"/>
        <v>0</v>
      </c>
      <c r="R258" s="69">
        <f t="shared" ca="1" si="103"/>
        <v>-7.4999999999999997E-3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Inputs!K254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54">
        <v>0</v>
      </c>
      <c r="H259" s="142">
        <f>Inputs!O254</f>
        <v>0</v>
      </c>
      <c r="I259" s="141">
        <f>Inputs!L254</f>
        <v>0</v>
      </c>
      <c r="J259" s="54">
        <v>0</v>
      </c>
      <c r="K259" s="142">
        <f>Inputs!P254</f>
        <v>0</v>
      </c>
      <c r="L259" s="141">
        <f>Inputs!M254</f>
        <v>0</v>
      </c>
      <c r="M259" s="83">
        <f ca="1">VLOOKUP($A259,[1]!Table,MATCH(M$4,[1]!Curves,0))</f>
        <v>0</v>
      </c>
      <c r="N259" s="142">
        <f ca="1">Inputs!Q254</f>
        <v>-7.4999999999999997E-3</v>
      </c>
      <c r="O259" s="141">
        <f>Inputs!N254</f>
        <v>0</v>
      </c>
      <c r="P259" s="7"/>
      <c r="Q259" s="69">
        <f t="shared" ca="1" si="102"/>
        <v>0</v>
      </c>
      <c r="R259" s="69">
        <f t="shared" ca="1" si="103"/>
        <v>-7.4999999999999997E-3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Inputs!K255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54">
        <v>0</v>
      </c>
      <c r="H260" s="142">
        <f>Inputs!O255</f>
        <v>0</v>
      </c>
      <c r="I260" s="141">
        <f>Inputs!L255</f>
        <v>0</v>
      </c>
      <c r="J260" s="54">
        <v>0</v>
      </c>
      <c r="K260" s="142">
        <f>Inputs!P255</f>
        <v>0</v>
      </c>
      <c r="L260" s="141">
        <f>Inputs!M255</f>
        <v>0</v>
      </c>
      <c r="M260" s="83">
        <f ca="1">VLOOKUP($A260,[1]!Table,MATCH(M$4,[1]!Curves,0))</f>
        <v>0</v>
      </c>
      <c r="N260" s="142">
        <f ca="1">Inputs!Q255</f>
        <v>-7.4999999999999997E-3</v>
      </c>
      <c r="O260" s="141">
        <f>Inputs!N255</f>
        <v>0</v>
      </c>
      <c r="P260" s="7"/>
      <c r="Q260" s="69">
        <f t="shared" ca="1" si="102"/>
        <v>0</v>
      </c>
      <c r="R260" s="69">
        <f t="shared" ca="1" si="103"/>
        <v>-7.4999999999999997E-3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Inputs!K256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54">
        <v>0</v>
      </c>
      <c r="H261" s="142">
        <f>Inputs!O256</f>
        <v>0</v>
      </c>
      <c r="I261" s="141">
        <f>Inputs!L256</f>
        <v>0</v>
      </c>
      <c r="J261" s="54">
        <v>0</v>
      </c>
      <c r="K261" s="142">
        <f>Inputs!P256</f>
        <v>0</v>
      </c>
      <c r="L261" s="141">
        <f>Inputs!M256</f>
        <v>0</v>
      </c>
      <c r="M261" s="83">
        <f ca="1">VLOOKUP($A261,[1]!Table,MATCH(M$4,[1]!Curves,0))</f>
        <v>0</v>
      </c>
      <c r="N261" s="142">
        <f ca="1">Inputs!Q256</f>
        <v>-7.4999999999999997E-3</v>
      </c>
      <c r="O261" s="141">
        <f>Inputs!N256</f>
        <v>0</v>
      </c>
      <c r="P261" s="7"/>
      <c r="Q261" s="69">
        <f t="shared" ca="1" si="102"/>
        <v>0</v>
      </c>
      <c r="R261" s="69">
        <f t="shared" ca="1" si="103"/>
        <v>-7.4999999999999997E-3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Inputs!K257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54">
        <v>0</v>
      </c>
      <c r="H262" s="142">
        <f>Inputs!O257</f>
        <v>0</v>
      </c>
      <c r="I262" s="141">
        <f>Inputs!L257</f>
        <v>0</v>
      </c>
      <c r="J262" s="54">
        <v>0</v>
      </c>
      <c r="K262" s="142">
        <f>Inputs!P257</f>
        <v>0</v>
      </c>
      <c r="L262" s="141">
        <f>Inputs!M257</f>
        <v>0</v>
      </c>
      <c r="M262" s="83">
        <f ca="1">VLOOKUP($A262,[1]!Table,MATCH(M$4,[1]!Curves,0))</f>
        <v>0</v>
      </c>
      <c r="N262" s="142">
        <f ca="1">Inputs!Q257</f>
        <v>-7.4999999999999997E-3</v>
      </c>
      <c r="O262" s="141">
        <f>Inputs!N257</f>
        <v>0</v>
      </c>
      <c r="P262" s="7"/>
      <c r="Q262" s="69">
        <f t="shared" ca="1" si="102"/>
        <v>0</v>
      </c>
      <c r="R262" s="69">
        <f t="shared" ca="1" si="103"/>
        <v>-7.4999999999999997E-3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Inputs!K258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54">
        <v>0</v>
      </c>
      <c r="H263" s="142">
        <f>Inputs!O258</f>
        <v>0</v>
      </c>
      <c r="I263" s="141">
        <f>Inputs!L258</f>
        <v>0</v>
      </c>
      <c r="J263" s="54">
        <v>0</v>
      </c>
      <c r="K263" s="142">
        <f>Inputs!P258</f>
        <v>0</v>
      </c>
      <c r="L263" s="141">
        <f>Inputs!M258</f>
        <v>0</v>
      </c>
      <c r="M263" s="83">
        <f ca="1">VLOOKUP($A263,[1]!Table,MATCH(M$4,[1]!Curves,0))</f>
        <v>0</v>
      </c>
      <c r="N263" s="142">
        <f ca="1">Inputs!Q258</f>
        <v>-7.4999999999999997E-3</v>
      </c>
      <c r="O263" s="141">
        <f>Inputs!N258</f>
        <v>0</v>
      </c>
      <c r="P263" s="7"/>
      <c r="Q263" s="69">
        <f t="shared" ca="1" si="102"/>
        <v>0</v>
      </c>
      <c r="R263" s="69">
        <f t="shared" ca="1" si="103"/>
        <v>-7.4999999999999997E-3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Inputs!K259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54">
        <v>0</v>
      </c>
      <c r="H264" s="142">
        <f>Inputs!O259</f>
        <v>0</v>
      </c>
      <c r="I264" s="141">
        <f>Inputs!L259</f>
        <v>0</v>
      </c>
      <c r="J264" s="54">
        <v>0</v>
      </c>
      <c r="K264" s="142">
        <f>Inputs!P259</f>
        <v>0</v>
      </c>
      <c r="L264" s="141">
        <f>Inputs!M259</f>
        <v>0</v>
      </c>
      <c r="M264" s="83">
        <f ca="1">VLOOKUP($A264,[1]!Table,MATCH(M$4,[1]!Curves,0))</f>
        <v>0</v>
      </c>
      <c r="N264" s="142">
        <f ca="1">Inputs!Q259</f>
        <v>-7.4999999999999997E-3</v>
      </c>
      <c r="O264" s="141">
        <f>Inputs!N259</f>
        <v>0</v>
      </c>
      <c r="P264" s="7"/>
      <c r="Q264" s="69">
        <f t="shared" ca="1" si="102"/>
        <v>0</v>
      </c>
      <c r="R264" s="69">
        <f t="shared" ca="1" si="103"/>
        <v>-7.4999999999999997E-3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Inputs!K260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54">
        <v>0</v>
      </c>
      <c r="H265" s="142">
        <f>Inputs!O260</f>
        <v>0</v>
      </c>
      <c r="I265" s="141">
        <f>Inputs!L260</f>
        <v>0</v>
      </c>
      <c r="J265" s="54">
        <v>0</v>
      </c>
      <c r="K265" s="142">
        <f>Inputs!P260</f>
        <v>0</v>
      </c>
      <c r="L265" s="141">
        <f>Inputs!M260</f>
        <v>0</v>
      </c>
      <c r="M265" s="83">
        <f ca="1">VLOOKUP($A265,[1]!Table,MATCH(M$4,[1]!Curves,0))</f>
        <v>0</v>
      </c>
      <c r="N265" s="142">
        <f ca="1">Inputs!Q260</f>
        <v>-7.4999999999999997E-3</v>
      </c>
      <c r="O265" s="141">
        <f>Inputs!N260</f>
        <v>0</v>
      </c>
      <c r="P265" s="7"/>
      <c r="Q265" s="69">
        <f t="shared" ca="1" si="102"/>
        <v>0</v>
      </c>
      <c r="R265" s="69">
        <f t="shared" ca="1" si="103"/>
        <v>-7.4999999999999997E-3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Inputs!K261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54">
        <v>0</v>
      </c>
      <c r="H266" s="142">
        <f>Inputs!O261</f>
        <v>0</v>
      </c>
      <c r="I266" s="141">
        <f>Inputs!L261</f>
        <v>0</v>
      </c>
      <c r="J266" s="54">
        <v>0</v>
      </c>
      <c r="K266" s="142">
        <f>Inputs!P261</f>
        <v>0</v>
      </c>
      <c r="L266" s="141">
        <f>Inputs!M261</f>
        <v>0</v>
      </c>
      <c r="M266" s="83">
        <f ca="1">VLOOKUP($A266,[1]!Table,MATCH(M$4,[1]!Curves,0))</f>
        <v>0</v>
      </c>
      <c r="N266" s="142">
        <f ca="1">Inputs!Q261</f>
        <v>-7.4999999999999997E-3</v>
      </c>
      <c r="O266" s="141">
        <f>Inputs!N261</f>
        <v>0</v>
      </c>
      <c r="P266" s="7"/>
      <c r="Q266" s="69">
        <f t="shared" ref="Q266:Q329" ca="1" si="134">M266+J266+G266</f>
        <v>0</v>
      </c>
      <c r="R266" s="69">
        <f t="shared" ref="R266:R329" ca="1" si="135">N266+K266+H266</f>
        <v>-7.4999999999999997E-3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Inputs!K262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54">
        <v>0</v>
      </c>
      <c r="H267" s="142">
        <f>Inputs!O262</f>
        <v>0</v>
      </c>
      <c r="I267" s="141">
        <f>Inputs!L262</f>
        <v>0</v>
      </c>
      <c r="J267" s="54">
        <v>0</v>
      </c>
      <c r="K267" s="142">
        <f>Inputs!P262</f>
        <v>0</v>
      </c>
      <c r="L267" s="141">
        <f>Inputs!M262</f>
        <v>0</v>
      </c>
      <c r="M267" s="83">
        <f ca="1">VLOOKUP($A267,[1]!Table,MATCH(M$4,[1]!Curves,0))</f>
        <v>0</v>
      </c>
      <c r="N267" s="142">
        <f ca="1">Inputs!Q262</f>
        <v>-7.4999999999999997E-3</v>
      </c>
      <c r="O267" s="141">
        <f>Inputs!N262</f>
        <v>0</v>
      </c>
      <c r="P267" s="7"/>
      <c r="Q267" s="69">
        <f t="shared" ca="1" si="134"/>
        <v>0</v>
      </c>
      <c r="R267" s="69">
        <f t="shared" ca="1" si="135"/>
        <v>-7.4999999999999997E-3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Inputs!K263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54">
        <v>0</v>
      </c>
      <c r="H268" s="142">
        <f>Inputs!O263</f>
        <v>0</v>
      </c>
      <c r="I268" s="141">
        <f>Inputs!L263</f>
        <v>0</v>
      </c>
      <c r="J268" s="54">
        <v>0</v>
      </c>
      <c r="K268" s="142">
        <f>Inputs!P263</f>
        <v>0</v>
      </c>
      <c r="L268" s="141">
        <f>Inputs!M263</f>
        <v>0</v>
      </c>
      <c r="M268" s="83">
        <f ca="1">VLOOKUP($A268,[1]!Table,MATCH(M$4,[1]!Curves,0))</f>
        <v>0</v>
      </c>
      <c r="N268" s="142">
        <f ca="1">Inputs!Q263</f>
        <v>-7.4999999999999997E-3</v>
      </c>
      <c r="O268" s="141">
        <f>Inputs!N263</f>
        <v>0</v>
      </c>
      <c r="P268" s="7"/>
      <c r="Q268" s="69">
        <f t="shared" ca="1" si="134"/>
        <v>0</v>
      </c>
      <c r="R268" s="69">
        <f t="shared" ca="1" si="135"/>
        <v>-7.4999999999999997E-3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Inputs!K264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54">
        <v>0</v>
      </c>
      <c r="H269" s="142">
        <f>Inputs!O264</f>
        <v>0</v>
      </c>
      <c r="I269" s="141">
        <f>Inputs!L264</f>
        <v>0</v>
      </c>
      <c r="J269" s="54">
        <v>0</v>
      </c>
      <c r="K269" s="142">
        <f>Inputs!P264</f>
        <v>0</v>
      </c>
      <c r="L269" s="141">
        <f>Inputs!M264</f>
        <v>0</v>
      </c>
      <c r="M269" s="83">
        <f ca="1">VLOOKUP($A269,[1]!Table,MATCH(M$4,[1]!Curves,0))</f>
        <v>0</v>
      </c>
      <c r="N269" s="142">
        <f ca="1">Inputs!Q264</f>
        <v>-7.4999999999999997E-3</v>
      </c>
      <c r="O269" s="141">
        <f>Inputs!N264</f>
        <v>0</v>
      </c>
      <c r="P269" s="7"/>
      <c r="Q269" s="69">
        <f t="shared" ca="1" si="134"/>
        <v>0</v>
      </c>
      <c r="R269" s="69">
        <f t="shared" ca="1" si="135"/>
        <v>-7.4999999999999997E-3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Inputs!K265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54">
        <v>0</v>
      </c>
      <c r="H270" s="142">
        <f>Inputs!O265</f>
        <v>0</v>
      </c>
      <c r="I270" s="141">
        <f>Inputs!L265</f>
        <v>0</v>
      </c>
      <c r="J270" s="54">
        <v>0</v>
      </c>
      <c r="K270" s="142">
        <f>Inputs!P265</f>
        <v>0</v>
      </c>
      <c r="L270" s="141">
        <f>Inputs!M265</f>
        <v>0</v>
      </c>
      <c r="M270" s="83">
        <f ca="1">VLOOKUP($A270,[1]!Table,MATCH(M$4,[1]!Curves,0))</f>
        <v>0</v>
      </c>
      <c r="N270" s="142">
        <f ca="1">Inputs!Q265</f>
        <v>-7.4999999999999997E-3</v>
      </c>
      <c r="O270" s="141">
        <f>Inputs!N265</f>
        <v>0</v>
      </c>
      <c r="P270" s="7"/>
      <c r="Q270" s="69">
        <f t="shared" ca="1" si="134"/>
        <v>0</v>
      </c>
      <c r="R270" s="69">
        <f t="shared" ca="1" si="135"/>
        <v>-7.4999999999999997E-3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Inputs!K266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54">
        <v>0</v>
      </c>
      <c r="H271" s="142">
        <f>Inputs!O266</f>
        <v>0</v>
      </c>
      <c r="I271" s="141">
        <f>Inputs!L266</f>
        <v>0</v>
      </c>
      <c r="J271" s="54">
        <v>0</v>
      </c>
      <c r="K271" s="142">
        <f>Inputs!P266</f>
        <v>0</v>
      </c>
      <c r="L271" s="141">
        <f>Inputs!M266</f>
        <v>0</v>
      </c>
      <c r="M271" s="83">
        <f ca="1">VLOOKUP($A271,[1]!Table,MATCH(M$4,[1]!Curves,0))</f>
        <v>0</v>
      </c>
      <c r="N271" s="142">
        <f ca="1">Inputs!Q266</f>
        <v>-7.4999999999999997E-3</v>
      </c>
      <c r="O271" s="141">
        <f>Inputs!N266</f>
        <v>0</v>
      </c>
      <c r="P271" s="7"/>
      <c r="Q271" s="69">
        <f t="shared" ca="1" si="134"/>
        <v>0</v>
      </c>
      <c r="R271" s="69">
        <f t="shared" ca="1" si="135"/>
        <v>-7.4999999999999997E-3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Inputs!K267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54">
        <v>0</v>
      </c>
      <c r="H272" s="142">
        <f>Inputs!O267</f>
        <v>0</v>
      </c>
      <c r="I272" s="141">
        <f>Inputs!L267</f>
        <v>0</v>
      </c>
      <c r="J272" s="54">
        <v>0</v>
      </c>
      <c r="K272" s="142">
        <f>Inputs!P267</f>
        <v>0</v>
      </c>
      <c r="L272" s="141">
        <f>Inputs!M267</f>
        <v>0</v>
      </c>
      <c r="M272" s="83">
        <f ca="1">VLOOKUP($A272,[1]!Table,MATCH(M$4,[1]!Curves,0))</f>
        <v>0</v>
      </c>
      <c r="N272" s="142">
        <f ca="1">Inputs!Q267</f>
        <v>-7.4999999999999997E-3</v>
      </c>
      <c r="O272" s="141">
        <f>Inputs!N267</f>
        <v>0</v>
      </c>
      <c r="P272" s="7"/>
      <c r="Q272" s="69">
        <f t="shared" ca="1" si="134"/>
        <v>0</v>
      </c>
      <c r="R272" s="69">
        <f t="shared" ca="1" si="135"/>
        <v>-7.4999999999999997E-3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Inputs!K268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54">
        <v>0</v>
      </c>
      <c r="H273" s="142">
        <f>Inputs!O268</f>
        <v>0</v>
      </c>
      <c r="I273" s="141">
        <f>Inputs!L268</f>
        <v>0</v>
      </c>
      <c r="J273" s="54">
        <v>0</v>
      </c>
      <c r="K273" s="142">
        <f>Inputs!P268</f>
        <v>0</v>
      </c>
      <c r="L273" s="141">
        <f>Inputs!M268</f>
        <v>0</v>
      </c>
      <c r="M273" s="83">
        <f ca="1">VLOOKUP($A273,[1]!Table,MATCH(M$4,[1]!Curves,0))</f>
        <v>0</v>
      </c>
      <c r="N273" s="142">
        <f ca="1">Inputs!Q268</f>
        <v>-7.4999999999999997E-3</v>
      </c>
      <c r="O273" s="141">
        <f>Inputs!N268</f>
        <v>0</v>
      </c>
      <c r="P273" s="7"/>
      <c r="Q273" s="69">
        <f t="shared" ca="1" si="134"/>
        <v>0</v>
      </c>
      <c r="R273" s="69">
        <f t="shared" ca="1" si="135"/>
        <v>-7.4999999999999997E-3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Inputs!K269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54">
        <v>0</v>
      </c>
      <c r="H274" s="142">
        <f>Inputs!O269</f>
        <v>0</v>
      </c>
      <c r="I274" s="141">
        <f>Inputs!L269</f>
        <v>0</v>
      </c>
      <c r="J274" s="54">
        <v>0</v>
      </c>
      <c r="K274" s="142">
        <f>Inputs!P269</f>
        <v>0</v>
      </c>
      <c r="L274" s="141">
        <f>Inputs!M269</f>
        <v>0</v>
      </c>
      <c r="M274" s="83">
        <f ca="1">VLOOKUP($A274,[1]!Table,MATCH(M$4,[1]!Curves,0))</f>
        <v>0</v>
      </c>
      <c r="N274" s="142">
        <f ca="1">Inputs!Q269</f>
        <v>-7.4999999999999997E-3</v>
      </c>
      <c r="O274" s="141">
        <f>Inputs!N269</f>
        <v>0</v>
      </c>
      <c r="P274" s="7"/>
      <c r="Q274" s="69">
        <f t="shared" ca="1" si="134"/>
        <v>0</v>
      </c>
      <c r="R274" s="69">
        <f t="shared" ca="1" si="135"/>
        <v>-7.4999999999999997E-3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Inputs!K270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54">
        <v>0</v>
      </c>
      <c r="H275" s="142">
        <f>Inputs!O270</f>
        <v>0</v>
      </c>
      <c r="I275" s="141">
        <f>Inputs!L270</f>
        <v>0</v>
      </c>
      <c r="J275" s="54">
        <v>0</v>
      </c>
      <c r="K275" s="142">
        <f>Inputs!P270</f>
        <v>0</v>
      </c>
      <c r="L275" s="141">
        <f>Inputs!M270</f>
        <v>0</v>
      </c>
      <c r="M275" s="83">
        <f ca="1">VLOOKUP($A275,[1]!Table,MATCH(M$4,[1]!Curves,0))</f>
        <v>0</v>
      </c>
      <c r="N275" s="142">
        <f ca="1">Inputs!Q270</f>
        <v>-7.4999999999999997E-3</v>
      </c>
      <c r="O275" s="141">
        <f>Inputs!N270</f>
        <v>0</v>
      </c>
      <c r="P275" s="7"/>
      <c r="Q275" s="69">
        <f t="shared" ca="1" si="134"/>
        <v>0</v>
      </c>
      <c r="R275" s="69">
        <f t="shared" ca="1" si="135"/>
        <v>-7.4999999999999997E-3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Inputs!K271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54">
        <v>0</v>
      </c>
      <c r="H276" s="142">
        <f>Inputs!O271</f>
        <v>0</v>
      </c>
      <c r="I276" s="141">
        <f>Inputs!L271</f>
        <v>0</v>
      </c>
      <c r="J276" s="54">
        <v>0</v>
      </c>
      <c r="K276" s="142">
        <f>Inputs!P271</f>
        <v>0</v>
      </c>
      <c r="L276" s="141">
        <f>Inputs!M271</f>
        <v>0</v>
      </c>
      <c r="M276" s="83">
        <f ca="1">VLOOKUP($A276,[1]!Table,MATCH(M$4,[1]!Curves,0))</f>
        <v>0</v>
      </c>
      <c r="N276" s="142">
        <f ca="1">Inputs!Q271</f>
        <v>-7.4999999999999997E-3</v>
      </c>
      <c r="O276" s="141">
        <f>Inputs!N271</f>
        <v>0</v>
      </c>
      <c r="P276" s="7"/>
      <c r="Q276" s="69">
        <f t="shared" ca="1" si="134"/>
        <v>0</v>
      </c>
      <c r="R276" s="69">
        <f t="shared" ca="1" si="135"/>
        <v>-7.4999999999999997E-3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Inputs!K272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54">
        <v>0</v>
      </c>
      <c r="H277" s="142">
        <f>Inputs!O272</f>
        <v>0</v>
      </c>
      <c r="I277" s="141">
        <f>Inputs!L272</f>
        <v>0</v>
      </c>
      <c r="J277" s="54">
        <v>0</v>
      </c>
      <c r="K277" s="142">
        <f>Inputs!P272</f>
        <v>0</v>
      </c>
      <c r="L277" s="141">
        <f>Inputs!M272</f>
        <v>0</v>
      </c>
      <c r="M277" s="83">
        <f ca="1">VLOOKUP($A277,[1]!Table,MATCH(M$4,[1]!Curves,0))</f>
        <v>0</v>
      </c>
      <c r="N277" s="142">
        <f ca="1">Inputs!Q272</f>
        <v>-7.4999999999999997E-3</v>
      </c>
      <c r="O277" s="141">
        <f>Inputs!N272</f>
        <v>0</v>
      </c>
      <c r="P277" s="7"/>
      <c r="Q277" s="69">
        <f t="shared" ca="1" si="134"/>
        <v>0</v>
      </c>
      <c r="R277" s="69">
        <f t="shared" ca="1" si="135"/>
        <v>-7.4999999999999997E-3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Inputs!K273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54">
        <v>0</v>
      </c>
      <c r="H278" s="142">
        <f>Inputs!O273</f>
        <v>0</v>
      </c>
      <c r="I278" s="141">
        <f>Inputs!L273</f>
        <v>0</v>
      </c>
      <c r="J278" s="54">
        <v>0</v>
      </c>
      <c r="K278" s="142">
        <f>Inputs!P273</f>
        <v>0</v>
      </c>
      <c r="L278" s="141">
        <f>Inputs!M273</f>
        <v>0</v>
      </c>
      <c r="M278" s="83">
        <f ca="1">VLOOKUP($A278,[1]!Table,MATCH(M$4,[1]!Curves,0))</f>
        <v>0</v>
      </c>
      <c r="N278" s="142">
        <f ca="1">Inputs!Q273</f>
        <v>-7.4999999999999997E-3</v>
      </c>
      <c r="O278" s="141">
        <f>Inputs!N273</f>
        <v>0</v>
      </c>
      <c r="P278" s="7"/>
      <c r="Q278" s="69">
        <f t="shared" ca="1" si="134"/>
        <v>0</v>
      </c>
      <c r="R278" s="69">
        <f t="shared" ca="1" si="135"/>
        <v>-7.4999999999999997E-3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Inputs!K274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54">
        <v>0</v>
      </c>
      <c r="H279" s="142">
        <f>Inputs!O274</f>
        <v>0</v>
      </c>
      <c r="I279" s="141">
        <f>Inputs!L274</f>
        <v>0</v>
      </c>
      <c r="J279" s="54">
        <v>0</v>
      </c>
      <c r="K279" s="142">
        <f>Inputs!P274</f>
        <v>0</v>
      </c>
      <c r="L279" s="141">
        <f>Inputs!M274</f>
        <v>0</v>
      </c>
      <c r="M279" s="83">
        <f ca="1">VLOOKUP($A279,[1]!Table,MATCH(M$4,[1]!Curves,0))</f>
        <v>0</v>
      </c>
      <c r="N279" s="142">
        <f ca="1">Inputs!Q274</f>
        <v>-7.4999999999999997E-3</v>
      </c>
      <c r="O279" s="141">
        <f>Inputs!N274</f>
        <v>0</v>
      </c>
      <c r="P279" s="7"/>
      <c r="Q279" s="69">
        <f t="shared" ca="1" si="134"/>
        <v>0</v>
      </c>
      <c r="R279" s="69">
        <f t="shared" ca="1" si="135"/>
        <v>-7.4999999999999997E-3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Inputs!K275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54">
        <v>0</v>
      </c>
      <c r="H280" s="142">
        <f>Inputs!O275</f>
        <v>0</v>
      </c>
      <c r="I280" s="141">
        <f>Inputs!L275</f>
        <v>0</v>
      </c>
      <c r="J280" s="54">
        <v>0</v>
      </c>
      <c r="K280" s="142">
        <f>Inputs!P275</f>
        <v>0</v>
      </c>
      <c r="L280" s="141">
        <f>Inputs!M275</f>
        <v>0</v>
      </c>
      <c r="M280" s="83">
        <f ca="1">VLOOKUP($A280,[1]!Table,MATCH(M$4,[1]!Curves,0))</f>
        <v>0</v>
      </c>
      <c r="N280" s="142">
        <f ca="1">Inputs!Q275</f>
        <v>-7.4999999999999997E-3</v>
      </c>
      <c r="O280" s="141">
        <f>Inputs!N275</f>
        <v>0</v>
      </c>
      <c r="P280" s="7"/>
      <c r="Q280" s="69">
        <f t="shared" ca="1" si="134"/>
        <v>0</v>
      </c>
      <c r="R280" s="69">
        <f t="shared" ca="1" si="135"/>
        <v>-7.4999999999999997E-3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Inputs!K276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54">
        <v>0</v>
      </c>
      <c r="H281" s="142">
        <f>Inputs!O276</f>
        <v>0</v>
      </c>
      <c r="I281" s="141">
        <f>Inputs!L276</f>
        <v>0</v>
      </c>
      <c r="J281" s="54">
        <v>0</v>
      </c>
      <c r="K281" s="142">
        <f>Inputs!P276</f>
        <v>0</v>
      </c>
      <c r="L281" s="141">
        <f>Inputs!M276</f>
        <v>0</v>
      </c>
      <c r="M281" s="83">
        <f ca="1">VLOOKUP($A281,[1]!Table,MATCH(M$4,[1]!Curves,0))</f>
        <v>0</v>
      </c>
      <c r="N281" s="142">
        <f ca="1">Inputs!Q276</f>
        <v>-7.4999999999999997E-3</v>
      </c>
      <c r="O281" s="141">
        <f>Inputs!N276</f>
        <v>0</v>
      </c>
      <c r="P281" s="7"/>
      <c r="Q281" s="69">
        <f t="shared" ca="1" si="134"/>
        <v>0</v>
      </c>
      <c r="R281" s="69">
        <f t="shared" ca="1" si="135"/>
        <v>-7.4999999999999997E-3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Inputs!K277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54">
        <v>0</v>
      </c>
      <c r="H282" s="142">
        <f>Inputs!O277</f>
        <v>0</v>
      </c>
      <c r="I282" s="141">
        <f>Inputs!L277</f>
        <v>0</v>
      </c>
      <c r="J282" s="54">
        <v>0</v>
      </c>
      <c r="K282" s="142">
        <f>Inputs!P277</f>
        <v>0</v>
      </c>
      <c r="L282" s="141">
        <f>Inputs!M277</f>
        <v>0</v>
      </c>
      <c r="M282" s="83">
        <f ca="1">VLOOKUP($A282,[1]!Table,MATCH(M$4,[1]!Curves,0))</f>
        <v>0</v>
      </c>
      <c r="N282" s="142">
        <f ca="1">Inputs!Q277</f>
        <v>-7.4999999999999997E-3</v>
      </c>
      <c r="O282" s="141">
        <f>Inputs!N277</f>
        <v>0</v>
      </c>
      <c r="P282" s="7"/>
      <c r="Q282" s="69">
        <f t="shared" ca="1" si="134"/>
        <v>0</v>
      </c>
      <c r="R282" s="69">
        <f t="shared" ca="1" si="135"/>
        <v>-7.4999999999999997E-3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Inputs!K278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54">
        <v>0</v>
      </c>
      <c r="H283" s="142">
        <f>Inputs!O278</f>
        <v>0</v>
      </c>
      <c r="I283" s="141">
        <f>Inputs!L278</f>
        <v>0</v>
      </c>
      <c r="J283" s="54">
        <v>0</v>
      </c>
      <c r="K283" s="142">
        <f>Inputs!P278</f>
        <v>0</v>
      </c>
      <c r="L283" s="141">
        <f>Inputs!M278</f>
        <v>0</v>
      </c>
      <c r="M283" s="83">
        <f ca="1">VLOOKUP($A283,[1]!Table,MATCH(M$4,[1]!Curves,0))</f>
        <v>0</v>
      </c>
      <c r="N283" s="142">
        <f ca="1">Inputs!Q278</f>
        <v>-7.4999999999999997E-3</v>
      </c>
      <c r="O283" s="141">
        <f>Inputs!N278</f>
        <v>0</v>
      </c>
      <c r="P283" s="7"/>
      <c r="Q283" s="69">
        <f t="shared" ca="1" si="134"/>
        <v>0</v>
      </c>
      <c r="R283" s="69">
        <f t="shared" ca="1" si="135"/>
        <v>-7.4999999999999997E-3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Inputs!K279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54">
        <v>0</v>
      </c>
      <c r="H284" s="142">
        <f>Inputs!O279</f>
        <v>0</v>
      </c>
      <c r="I284" s="141">
        <f>Inputs!L279</f>
        <v>0</v>
      </c>
      <c r="J284" s="54">
        <v>0</v>
      </c>
      <c r="K284" s="142">
        <f>Inputs!P279</f>
        <v>0</v>
      </c>
      <c r="L284" s="141">
        <f>Inputs!M279</f>
        <v>0</v>
      </c>
      <c r="M284" s="83">
        <f ca="1">VLOOKUP($A284,[1]!Table,MATCH(M$4,[1]!Curves,0))</f>
        <v>0</v>
      </c>
      <c r="N284" s="142">
        <f ca="1">Inputs!Q279</f>
        <v>-7.4999999999999997E-3</v>
      </c>
      <c r="O284" s="141">
        <f>Inputs!N279</f>
        <v>0</v>
      </c>
      <c r="P284" s="7"/>
      <c r="Q284" s="69">
        <f t="shared" ca="1" si="134"/>
        <v>0</v>
      </c>
      <c r="R284" s="69">
        <f t="shared" ca="1" si="135"/>
        <v>-7.4999999999999997E-3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Inputs!K280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54">
        <v>0</v>
      </c>
      <c r="H285" s="142">
        <f>Inputs!O280</f>
        <v>0</v>
      </c>
      <c r="I285" s="141">
        <f>Inputs!L280</f>
        <v>0</v>
      </c>
      <c r="J285" s="54">
        <v>0</v>
      </c>
      <c r="K285" s="142">
        <f>Inputs!P280</f>
        <v>0</v>
      </c>
      <c r="L285" s="141">
        <f>Inputs!M280</f>
        <v>0</v>
      </c>
      <c r="M285" s="83">
        <f ca="1">VLOOKUP($A285,[1]!Table,MATCH(M$4,[1]!Curves,0))</f>
        <v>0</v>
      </c>
      <c r="N285" s="142">
        <f ca="1">Inputs!Q280</f>
        <v>-7.4999999999999997E-3</v>
      </c>
      <c r="O285" s="141">
        <f>Inputs!N280</f>
        <v>0</v>
      </c>
      <c r="P285" s="7"/>
      <c r="Q285" s="69">
        <f t="shared" ca="1" si="134"/>
        <v>0</v>
      </c>
      <c r="R285" s="69">
        <f t="shared" ca="1" si="135"/>
        <v>-7.4999999999999997E-3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Inputs!K281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54">
        <v>0</v>
      </c>
      <c r="H286" s="142">
        <f>Inputs!O281</f>
        <v>0</v>
      </c>
      <c r="I286" s="141">
        <f>Inputs!L281</f>
        <v>0</v>
      </c>
      <c r="J286" s="54">
        <v>0</v>
      </c>
      <c r="K286" s="142">
        <f>Inputs!P281</f>
        <v>0</v>
      </c>
      <c r="L286" s="141">
        <f>Inputs!M281</f>
        <v>0</v>
      </c>
      <c r="M286" s="83">
        <f ca="1">VLOOKUP($A286,[1]!Table,MATCH(M$4,[1]!Curves,0))</f>
        <v>0</v>
      </c>
      <c r="N286" s="142">
        <f ca="1">Inputs!Q281</f>
        <v>-7.4999999999999997E-3</v>
      </c>
      <c r="O286" s="141">
        <f>Inputs!N281</f>
        <v>0</v>
      </c>
      <c r="P286" s="7"/>
      <c r="Q286" s="69">
        <f t="shared" ca="1" si="134"/>
        <v>0</v>
      </c>
      <c r="R286" s="69">
        <f t="shared" ca="1" si="135"/>
        <v>-7.4999999999999997E-3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Inputs!K282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54">
        <v>0</v>
      </c>
      <c r="H287" s="142">
        <f>Inputs!O282</f>
        <v>0</v>
      </c>
      <c r="I287" s="141">
        <f>Inputs!L282</f>
        <v>0</v>
      </c>
      <c r="J287" s="54">
        <v>0</v>
      </c>
      <c r="K287" s="142">
        <f>Inputs!P282</f>
        <v>0</v>
      </c>
      <c r="L287" s="141">
        <f>Inputs!M282</f>
        <v>0</v>
      </c>
      <c r="M287" s="83">
        <f ca="1">VLOOKUP($A287,[1]!Table,MATCH(M$4,[1]!Curves,0))</f>
        <v>0</v>
      </c>
      <c r="N287" s="142">
        <f ca="1">Inputs!Q282</f>
        <v>-7.4999999999999997E-3</v>
      </c>
      <c r="O287" s="141">
        <f>Inputs!N282</f>
        <v>0</v>
      </c>
      <c r="P287" s="7"/>
      <c r="Q287" s="69">
        <f t="shared" ca="1" si="134"/>
        <v>0</v>
      </c>
      <c r="R287" s="69">
        <f t="shared" ca="1" si="135"/>
        <v>-7.4999999999999997E-3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Inputs!K283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54">
        <v>0</v>
      </c>
      <c r="H288" s="142">
        <f>Inputs!O283</f>
        <v>0</v>
      </c>
      <c r="I288" s="141">
        <f>Inputs!L283</f>
        <v>0</v>
      </c>
      <c r="J288" s="54">
        <v>0</v>
      </c>
      <c r="K288" s="142">
        <f>Inputs!P283</f>
        <v>0</v>
      </c>
      <c r="L288" s="141">
        <f>Inputs!M283</f>
        <v>0</v>
      </c>
      <c r="M288" s="83">
        <f ca="1">VLOOKUP($A288,[1]!Table,MATCH(M$4,[1]!Curves,0))</f>
        <v>0</v>
      </c>
      <c r="N288" s="142">
        <f ca="1">Inputs!Q283</f>
        <v>-7.4999999999999997E-3</v>
      </c>
      <c r="O288" s="141">
        <f>Inputs!N283</f>
        <v>0</v>
      </c>
      <c r="P288" s="7"/>
      <c r="Q288" s="69">
        <f t="shared" ca="1" si="134"/>
        <v>0</v>
      </c>
      <c r="R288" s="69">
        <f t="shared" ca="1" si="135"/>
        <v>-7.4999999999999997E-3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Inputs!K284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54">
        <v>0</v>
      </c>
      <c r="H289" s="142">
        <f>Inputs!O284</f>
        <v>0</v>
      </c>
      <c r="I289" s="141">
        <f>Inputs!L284</f>
        <v>0</v>
      </c>
      <c r="J289" s="54">
        <v>0</v>
      </c>
      <c r="K289" s="142">
        <f>Inputs!P284</f>
        <v>0</v>
      </c>
      <c r="L289" s="141">
        <f>Inputs!M284</f>
        <v>0</v>
      </c>
      <c r="M289" s="83">
        <f ca="1">VLOOKUP($A289,[1]!Table,MATCH(M$4,[1]!Curves,0))</f>
        <v>0</v>
      </c>
      <c r="N289" s="142">
        <f ca="1">Inputs!Q284</f>
        <v>-7.4999999999999997E-3</v>
      </c>
      <c r="O289" s="141">
        <f>Inputs!N284</f>
        <v>0</v>
      </c>
      <c r="P289" s="7"/>
      <c r="Q289" s="69">
        <f t="shared" ca="1" si="134"/>
        <v>0</v>
      </c>
      <c r="R289" s="69">
        <f t="shared" ca="1" si="135"/>
        <v>-7.4999999999999997E-3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Inputs!K285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54">
        <v>0</v>
      </c>
      <c r="H290" s="142">
        <f>Inputs!O285</f>
        <v>0</v>
      </c>
      <c r="I290" s="141">
        <f>Inputs!L285</f>
        <v>0</v>
      </c>
      <c r="J290" s="54">
        <v>0</v>
      </c>
      <c r="K290" s="142">
        <f>Inputs!P285</f>
        <v>0</v>
      </c>
      <c r="L290" s="141">
        <f>Inputs!M285</f>
        <v>0</v>
      </c>
      <c r="M290" s="83">
        <f ca="1">VLOOKUP($A290,[1]!Table,MATCH(M$4,[1]!Curves,0))</f>
        <v>0</v>
      </c>
      <c r="N290" s="142">
        <f ca="1">Inputs!Q285</f>
        <v>-7.4999999999999997E-3</v>
      </c>
      <c r="O290" s="141">
        <f>Inputs!N285</f>
        <v>0</v>
      </c>
      <c r="P290" s="7"/>
      <c r="Q290" s="69">
        <f t="shared" ca="1" si="134"/>
        <v>0</v>
      </c>
      <c r="R290" s="69">
        <f t="shared" ca="1" si="135"/>
        <v>-7.4999999999999997E-3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Inputs!K286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54">
        <v>0</v>
      </c>
      <c r="H291" s="142">
        <f>Inputs!O286</f>
        <v>0</v>
      </c>
      <c r="I291" s="141">
        <f>Inputs!L286</f>
        <v>0</v>
      </c>
      <c r="J291" s="54">
        <v>0</v>
      </c>
      <c r="K291" s="142">
        <f>Inputs!P286</f>
        <v>0</v>
      </c>
      <c r="L291" s="141">
        <f>Inputs!M286</f>
        <v>0</v>
      </c>
      <c r="M291" s="83">
        <f ca="1">VLOOKUP($A291,[1]!Table,MATCH(M$4,[1]!Curves,0))</f>
        <v>0</v>
      </c>
      <c r="N291" s="142">
        <f ca="1">Inputs!Q286</f>
        <v>-7.4999999999999997E-3</v>
      </c>
      <c r="O291" s="141">
        <f>Inputs!N286</f>
        <v>0</v>
      </c>
      <c r="P291" s="7"/>
      <c r="Q291" s="69">
        <f t="shared" ca="1" si="134"/>
        <v>0</v>
      </c>
      <c r="R291" s="69">
        <f t="shared" ca="1" si="135"/>
        <v>-7.4999999999999997E-3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Inputs!K287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54">
        <v>0</v>
      </c>
      <c r="H292" s="142">
        <f>Inputs!O287</f>
        <v>0</v>
      </c>
      <c r="I292" s="141">
        <f>Inputs!L287</f>
        <v>0</v>
      </c>
      <c r="J292" s="54">
        <v>0</v>
      </c>
      <c r="K292" s="142">
        <f>Inputs!P287</f>
        <v>0</v>
      </c>
      <c r="L292" s="141">
        <f>Inputs!M287</f>
        <v>0</v>
      </c>
      <c r="M292" s="83">
        <f ca="1">VLOOKUP($A292,[1]!Table,MATCH(M$4,[1]!Curves,0))</f>
        <v>0</v>
      </c>
      <c r="N292" s="142">
        <f ca="1">Inputs!Q287</f>
        <v>-7.4999999999999997E-3</v>
      </c>
      <c r="O292" s="141">
        <f>Inputs!N287</f>
        <v>0</v>
      </c>
      <c r="P292" s="7"/>
      <c r="Q292" s="69">
        <f t="shared" ca="1" si="134"/>
        <v>0</v>
      </c>
      <c r="R292" s="69">
        <f t="shared" ca="1" si="135"/>
        <v>-7.4999999999999997E-3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Inputs!K288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54">
        <v>0</v>
      </c>
      <c r="H293" s="142">
        <f>Inputs!O288</f>
        <v>0</v>
      </c>
      <c r="I293" s="141">
        <f>Inputs!L288</f>
        <v>0</v>
      </c>
      <c r="J293" s="54">
        <v>0</v>
      </c>
      <c r="K293" s="142">
        <f>Inputs!P288</f>
        <v>0</v>
      </c>
      <c r="L293" s="141">
        <f>Inputs!M288</f>
        <v>0</v>
      </c>
      <c r="M293" s="83">
        <f ca="1">VLOOKUP($A293,[1]!Table,MATCH(M$4,[1]!Curves,0))</f>
        <v>0</v>
      </c>
      <c r="N293" s="142">
        <f ca="1">Inputs!Q288</f>
        <v>-7.4999999999999997E-3</v>
      </c>
      <c r="O293" s="141">
        <f>Inputs!N288</f>
        <v>0</v>
      </c>
      <c r="P293" s="7"/>
      <c r="Q293" s="69">
        <f t="shared" ca="1" si="134"/>
        <v>0</v>
      </c>
      <c r="R293" s="69">
        <f t="shared" ca="1" si="135"/>
        <v>-7.4999999999999997E-3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Inputs!K289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54">
        <v>0</v>
      </c>
      <c r="H294" s="142">
        <f>Inputs!O289</f>
        <v>0</v>
      </c>
      <c r="I294" s="141">
        <f>Inputs!L289</f>
        <v>0</v>
      </c>
      <c r="J294" s="54">
        <v>0</v>
      </c>
      <c r="K294" s="142">
        <f>Inputs!P289</f>
        <v>0</v>
      </c>
      <c r="L294" s="141">
        <f>Inputs!M289</f>
        <v>0</v>
      </c>
      <c r="M294" s="83">
        <f ca="1">VLOOKUP($A294,[1]!Table,MATCH(M$4,[1]!Curves,0))</f>
        <v>0</v>
      </c>
      <c r="N294" s="142">
        <f ca="1">Inputs!Q289</f>
        <v>-7.4999999999999997E-3</v>
      </c>
      <c r="O294" s="141">
        <f>Inputs!N289</f>
        <v>0</v>
      </c>
      <c r="P294" s="7"/>
      <c r="Q294" s="69">
        <f t="shared" ca="1" si="134"/>
        <v>0</v>
      </c>
      <c r="R294" s="69">
        <f t="shared" ca="1" si="135"/>
        <v>-7.4999999999999997E-3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Inputs!K290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54">
        <v>0</v>
      </c>
      <c r="H295" s="142">
        <f>Inputs!O290</f>
        <v>0</v>
      </c>
      <c r="I295" s="141">
        <f>Inputs!L290</f>
        <v>0</v>
      </c>
      <c r="J295" s="54">
        <v>0</v>
      </c>
      <c r="K295" s="142">
        <f>Inputs!P290</f>
        <v>0</v>
      </c>
      <c r="L295" s="141">
        <f>Inputs!M290</f>
        <v>0</v>
      </c>
      <c r="M295" s="83">
        <f ca="1">VLOOKUP($A295,[1]!Table,MATCH(M$4,[1]!Curves,0))</f>
        <v>0</v>
      </c>
      <c r="N295" s="142">
        <f ca="1">Inputs!Q290</f>
        <v>-7.4999999999999997E-3</v>
      </c>
      <c r="O295" s="141">
        <f>Inputs!N290</f>
        <v>0</v>
      </c>
      <c r="P295" s="7"/>
      <c r="Q295" s="69">
        <f t="shared" ca="1" si="134"/>
        <v>0</v>
      </c>
      <c r="R295" s="69">
        <f t="shared" ca="1" si="135"/>
        <v>-7.4999999999999997E-3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Inputs!K291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54">
        <v>0</v>
      </c>
      <c r="H296" s="142">
        <f>Inputs!O291</f>
        <v>0</v>
      </c>
      <c r="I296" s="141">
        <f>Inputs!L291</f>
        <v>0</v>
      </c>
      <c r="J296" s="54">
        <v>0</v>
      </c>
      <c r="K296" s="142">
        <f>Inputs!P291</f>
        <v>0</v>
      </c>
      <c r="L296" s="141">
        <f>Inputs!M291</f>
        <v>0</v>
      </c>
      <c r="M296" s="83">
        <f ca="1">VLOOKUP($A296,[1]!Table,MATCH(M$4,[1]!Curves,0))</f>
        <v>0</v>
      </c>
      <c r="N296" s="142">
        <f ca="1">Inputs!Q291</f>
        <v>-7.4999999999999997E-3</v>
      </c>
      <c r="O296" s="141">
        <f>Inputs!N291</f>
        <v>0</v>
      </c>
      <c r="P296" s="7"/>
      <c r="Q296" s="69">
        <f t="shared" ca="1" si="134"/>
        <v>0</v>
      </c>
      <c r="R296" s="69">
        <f t="shared" ca="1" si="135"/>
        <v>-7.4999999999999997E-3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Inputs!K292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54">
        <v>0</v>
      </c>
      <c r="H297" s="142">
        <f>Inputs!O292</f>
        <v>0</v>
      </c>
      <c r="I297" s="141">
        <f>Inputs!L292</f>
        <v>0</v>
      </c>
      <c r="J297" s="54">
        <v>0</v>
      </c>
      <c r="K297" s="142">
        <f>Inputs!P292</f>
        <v>0</v>
      </c>
      <c r="L297" s="141">
        <f>Inputs!M292</f>
        <v>0</v>
      </c>
      <c r="M297" s="83">
        <f ca="1">VLOOKUP($A297,[1]!Table,MATCH(M$4,[1]!Curves,0))</f>
        <v>0</v>
      </c>
      <c r="N297" s="142">
        <f ca="1">Inputs!Q292</f>
        <v>-7.4999999999999997E-3</v>
      </c>
      <c r="O297" s="141">
        <f>Inputs!N292</f>
        <v>0</v>
      </c>
      <c r="P297" s="7"/>
      <c r="Q297" s="69">
        <f t="shared" ca="1" si="134"/>
        <v>0</v>
      </c>
      <c r="R297" s="69">
        <f t="shared" ca="1" si="135"/>
        <v>-7.4999999999999997E-3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Inputs!K293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54">
        <v>0</v>
      </c>
      <c r="H298" s="142">
        <f>Inputs!O293</f>
        <v>0</v>
      </c>
      <c r="I298" s="141">
        <f>Inputs!L293</f>
        <v>0</v>
      </c>
      <c r="J298" s="54">
        <v>0</v>
      </c>
      <c r="K298" s="142">
        <f>Inputs!P293</f>
        <v>0</v>
      </c>
      <c r="L298" s="141">
        <f>Inputs!M293</f>
        <v>0</v>
      </c>
      <c r="M298" s="83">
        <f ca="1">VLOOKUP($A298,[1]!Table,MATCH(M$4,[1]!Curves,0))</f>
        <v>0</v>
      </c>
      <c r="N298" s="142">
        <f ca="1">Inputs!Q293</f>
        <v>-7.4999999999999997E-3</v>
      </c>
      <c r="O298" s="141">
        <f>Inputs!N293</f>
        <v>0</v>
      </c>
      <c r="P298" s="7"/>
      <c r="Q298" s="69">
        <f t="shared" ca="1" si="134"/>
        <v>0</v>
      </c>
      <c r="R298" s="69">
        <f t="shared" ca="1" si="135"/>
        <v>-7.4999999999999997E-3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Inputs!K294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54">
        <v>0</v>
      </c>
      <c r="H299" s="142">
        <f>Inputs!O294</f>
        <v>0</v>
      </c>
      <c r="I299" s="141">
        <f>Inputs!L294</f>
        <v>0</v>
      </c>
      <c r="J299" s="54">
        <v>0</v>
      </c>
      <c r="K299" s="142">
        <f>Inputs!P294</f>
        <v>0</v>
      </c>
      <c r="L299" s="141">
        <f>Inputs!M294</f>
        <v>0</v>
      </c>
      <c r="M299" s="83">
        <f ca="1">VLOOKUP($A299,[1]!Table,MATCH(M$4,[1]!Curves,0))</f>
        <v>0</v>
      </c>
      <c r="N299" s="142">
        <f ca="1">Inputs!Q294</f>
        <v>-7.4999999999999997E-3</v>
      </c>
      <c r="O299" s="141">
        <f>Inputs!N294</f>
        <v>0</v>
      </c>
      <c r="P299" s="7"/>
      <c r="Q299" s="69">
        <f t="shared" ca="1" si="134"/>
        <v>0</v>
      </c>
      <c r="R299" s="69">
        <f t="shared" ca="1" si="135"/>
        <v>-7.4999999999999997E-3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Inputs!K295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54">
        <v>0</v>
      </c>
      <c r="H300" s="142">
        <f>Inputs!O295</f>
        <v>0</v>
      </c>
      <c r="I300" s="141">
        <f>Inputs!L295</f>
        <v>0</v>
      </c>
      <c r="J300" s="54">
        <v>0</v>
      </c>
      <c r="K300" s="142">
        <f>Inputs!P295</f>
        <v>0</v>
      </c>
      <c r="L300" s="141">
        <f>Inputs!M295</f>
        <v>0</v>
      </c>
      <c r="M300" s="83">
        <f ca="1">VLOOKUP($A300,[1]!Table,MATCH(M$4,[1]!Curves,0))</f>
        <v>0</v>
      </c>
      <c r="N300" s="142">
        <f ca="1">Inputs!Q295</f>
        <v>-7.4999999999999997E-3</v>
      </c>
      <c r="O300" s="141">
        <f>Inputs!N295</f>
        <v>0</v>
      </c>
      <c r="P300" s="7"/>
      <c r="Q300" s="69">
        <f t="shared" ca="1" si="134"/>
        <v>0</v>
      </c>
      <c r="R300" s="69">
        <f t="shared" ca="1" si="135"/>
        <v>-7.4999999999999997E-3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Inputs!K296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54">
        <v>0</v>
      </c>
      <c r="H301" s="142">
        <f>Inputs!O296</f>
        <v>0</v>
      </c>
      <c r="I301" s="141">
        <f>Inputs!L296</f>
        <v>0</v>
      </c>
      <c r="J301" s="54">
        <v>0</v>
      </c>
      <c r="K301" s="142">
        <f>Inputs!P296</f>
        <v>0</v>
      </c>
      <c r="L301" s="141">
        <f>Inputs!M296</f>
        <v>0</v>
      </c>
      <c r="M301" s="83">
        <f ca="1">VLOOKUP($A301,[1]!Table,MATCH(M$4,[1]!Curves,0))</f>
        <v>0</v>
      </c>
      <c r="N301" s="142">
        <f ca="1">Inputs!Q296</f>
        <v>-7.4999999999999997E-3</v>
      </c>
      <c r="O301" s="141">
        <f>Inputs!N296</f>
        <v>0</v>
      </c>
      <c r="P301" s="7"/>
      <c r="Q301" s="69">
        <f t="shared" ca="1" si="134"/>
        <v>0</v>
      </c>
      <c r="R301" s="69">
        <f t="shared" ca="1" si="135"/>
        <v>-7.4999999999999997E-3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Inputs!K297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54">
        <v>0</v>
      </c>
      <c r="H302" s="142">
        <f>Inputs!O297</f>
        <v>0</v>
      </c>
      <c r="I302" s="141">
        <f>Inputs!L297</f>
        <v>0</v>
      </c>
      <c r="J302" s="54">
        <v>0</v>
      </c>
      <c r="K302" s="142">
        <f>Inputs!P297</f>
        <v>0</v>
      </c>
      <c r="L302" s="141">
        <f>Inputs!M297</f>
        <v>0</v>
      </c>
      <c r="M302" s="83">
        <f ca="1">VLOOKUP($A302,[1]!Table,MATCH(M$4,[1]!Curves,0))</f>
        <v>0</v>
      </c>
      <c r="N302" s="142">
        <f ca="1">Inputs!Q297</f>
        <v>-7.4999999999999997E-3</v>
      </c>
      <c r="O302" s="141">
        <f>Inputs!N297</f>
        <v>0</v>
      </c>
      <c r="P302" s="7"/>
      <c r="Q302" s="69">
        <f t="shared" ca="1" si="134"/>
        <v>0</v>
      </c>
      <c r="R302" s="69">
        <f t="shared" ca="1" si="135"/>
        <v>-7.4999999999999997E-3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Inputs!K298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54">
        <v>0</v>
      </c>
      <c r="H303" s="142">
        <f>Inputs!O298</f>
        <v>0</v>
      </c>
      <c r="I303" s="141">
        <f>Inputs!L298</f>
        <v>0</v>
      </c>
      <c r="J303" s="54">
        <v>0</v>
      </c>
      <c r="K303" s="142">
        <f>Inputs!P298</f>
        <v>0</v>
      </c>
      <c r="L303" s="141">
        <f>Inputs!M298</f>
        <v>0</v>
      </c>
      <c r="M303" s="83">
        <f ca="1">VLOOKUP($A303,[1]!Table,MATCH(M$4,[1]!Curves,0))</f>
        <v>0</v>
      </c>
      <c r="N303" s="142">
        <f ca="1">Inputs!Q298</f>
        <v>-7.4999999999999997E-3</v>
      </c>
      <c r="O303" s="141">
        <f>Inputs!N298</f>
        <v>0</v>
      </c>
      <c r="P303" s="7"/>
      <c r="Q303" s="69">
        <f t="shared" ca="1" si="134"/>
        <v>0</v>
      </c>
      <c r="R303" s="69">
        <f t="shared" ca="1" si="135"/>
        <v>-7.4999999999999997E-3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Inputs!K299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54">
        <v>0</v>
      </c>
      <c r="H304" s="142">
        <f>Inputs!O299</f>
        <v>0</v>
      </c>
      <c r="I304" s="141">
        <f>Inputs!L299</f>
        <v>0</v>
      </c>
      <c r="J304" s="54">
        <v>0</v>
      </c>
      <c r="K304" s="142">
        <f>Inputs!P299</f>
        <v>0</v>
      </c>
      <c r="L304" s="141">
        <f>Inputs!M299</f>
        <v>0</v>
      </c>
      <c r="M304" s="83">
        <f ca="1">VLOOKUP($A304,[1]!Table,MATCH(M$4,[1]!Curves,0))</f>
        <v>0</v>
      </c>
      <c r="N304" s="142">
        <f ca="1">Inputs!Q299</f>
        <v>-7.4999999999999997E-3</v>
      </c>
      <c r="O304" s="141">
        <f>Inputs!N299</f>
        <v>0</v>
      </c>
      <c r="P304" s="7"/>
      <c r="Q304" s="69">
        <f t="shared" ca="1" si="134"/>
        <v>0</v>
      </c>
      <c r="R304" s="69">
        <f t="shared" ca="1" si="135"/>
        <v>-7.4999999999999997E-3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Inputs!K300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54">
        <v>0</v>
      </c>
      <c r="H305" s="142">
        <f>Inputs!O300</f>
        <v>0</v>
      </c>
      <c r="I305" s="141">
        <f>Inputs!L300</f>
        <v>0</v>
      </c>
      <c r="J305" s="54">
        <v>0</v>
      </c>
      <c r="K305" s="142">
        <f>Inputs!P300</f>
        <v>0</v>
      </c>
      <c r="L305" s="141">
        <f>Inputs!M300</f>
        <v>0</v>
      </c>
      <c r="M305" s="83">
        <f ca="1">VLOOKUP($A305,[1]!Table,MATCH(M$4,[1]!Curves,0))</f>
        <v>0</v>
      </c>
      <c r="N305" s="142">
        <f ca="1">Inputs!Q300</f>
        <v>-7.4999999999999997E-3</v>
      </c>
      <c r="O305" s="141">
        <f>Inputs!N300</f>
        <v>0</v>
      </c>
      <c r="P305" s="7"/>
      <c r="Q305" s="69">
        <f t="shared" ca="1" si="134"/>
        <v>0</v>
      </c>
      <c r="R305" s="69">
        <f t="shared" ca="1" si="135"/>
        <v>-7.4999999999999997E-3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Inputs!K301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54">
        <v>0</v>
      </c>
      <c r="H306" s="142">
        <f>Inputs!O301</f>
        <v>0</v>
      </c>
      <c r="I306" s="141">
        <f>Inputs!L301</f>
        <v>0</v>
      </c>
      <c r="J306" s="54">
        <v>0</v>
      </c>
      <c r="K306" s="142">
        <f>Inputs!P301</f>
        <v>0</v>
      </c>
      <c r="L306" s="141">
        <f>Inputs!M301</f>
        <v>0</v>
      </c>
      <c r="M306" s="83">
        <f ca="1">VLOOKUP($A306,[1]!Table,MATCH(M$4,[1]!Curves,0))</f>
        <v>0</v>
      </c>
      <c r="N306" s="142">
        <f ca="1">Inputs!Q301</f>
        <v>-7.4999999999999997E-3</v>
      </c>
      <c r="O306" s="141">
        <f>Inputs!N301</f>
        <v>0</v>
      </c>
      <c r="P306" s="7"/>
      <c r="Q306" s="69">
        <f t="shared" ca="1" si="134"/>
        <v>0</v>
      </c>
      <c r="R306" s="69">
        <f t="shared" ca="1" si="135"/>
        <v>-7.4999999999999997E-3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Inputs!K302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54">
        <v>0</v>
      </c>
      <c r="H307" s="142">
        <f>Inputs!O302</f>
        <v>0</v>
      </c>
      <c r="I307" s="141">
        <f>Inputs!L302</f>
        <v>0</v>
      </c>
      <c r="J307" s="54">
        <v>0</v>
      </c>
      <c r="K307" s="142">
        <f>Inputs!P302</f>
        <v>0</v>
      </c>
      <c r="L307" s="141">
        <f>Inputs!M302</f>
        <v>0</v>
      </c>
      <c r="M307" s="83">
        <f ca="1">VLOOKUP($A307,[1]!Table,MATCH(M$4,[1]!Curves,0))</f>
        <v>0</v>
      </c>
      <c r="N307" s="142">
        <f ca="1">Inputs!Q302</f>
        <v>-7.4999999999999997E-3</v>
      </c>
      <c r="O307" s="141">
        <f>Inputs!N302</f>
        <v>0</v>
      </c>
      <c r="P307" s="7"/>
      <c r="Q307" s="69">
        <f t="shared" ca="1" si="134"/>
        <v>0</v>
      </c>
      <c r="R307" s="69">
        <f t="shared" ca="1" si="135"/>
        <v>-7.4999999999999997E-3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Inputs!K303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54">
        <v>0</v>
      </c>
      <c r="H308" s="142">
        <f>Inputs!O303</f>
        <v>0</v>
      </c>
      <c r="I308" s="141">
        <f>Inputs!L303</f>
        <v>0</v>
      </c>
      <c r="J308" s="54">
        <v>0</v>
      </c>
      <c r="K308" s="142">
        <f>Inputs!P303</f>
        <v>0</v>
      </c>
      <c r="L308" s="141">
        <f>Inputs!M303</f>
        <v>0</v>
      </c>
      <c r="M308" s="83">
        <f ca="1">VLOOKUP($A308,[1]!Table,MATCH(M$4,[1]!Curves,0))</f>
        <v>0</v>
      </c>
      <c r="N308" s="142">
        <f ca="1">Inputs!Q303</f>
        <v>-7.4999999999999997E-3</v>
      </c>
      <c r="O308" s="141">
        <f>Inputs!N303</f>
        <v>0</v>
      </c>
      <c r="P308" s="7"/>
      <c r="Q308" s="69">
        <f t="shared" ca="1" si="134"/>
        <v>0</v>
      </c>
      <c r="R308" s="69">
        <f t="shared" ca="1" si="135"/>
        <v>-7.4999999999999997E-3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Inputs!K304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54">
        <v>0</v>
      </c>
      <c r="H309" s="142">
        <f>Inputs!O304</f>
        <v>0</v>
      </c>
      <c r="I309" s="141">
        <f>Inputs!L304</f>
        <v>0</v>
      </c>
      <c r="J309" s="54">
        <v>0</v>
      </c>
      <c r="K309" s="142">
        <f>Inputs!P304</f>
        <v>0</v>
      </c>
      <c r="L309" s="141">
        <f>Inputs!M304</f>
        <v>0</v>
      </c>
      <c r="M309" s="83">
        <f ca="1">VLOOKUP($A309,[1]!Table,MATCH(M$4,[1]!Curves,0))</f>
        <v>0</v>
      </c>
      <c r="N309" s="142">
        <f ca="1">Inputs!Q304</f>
        <v>-7.4999999999999997E-3</v>
      </c>
      <c r="O309" s="141">
        <f>Inputs!N304</f>
        <v>0</v>
      </c>
      <c r="P309" s="7"/>
      <c r="Q309" s="69">
        <f t="shared" ca="1" si="134"/>
        <v>0</v>
      </c>
      <c r="R309" s="69">
        <f t="shared" ca="1" si="135"/>
        <v>-7.4999999999999997E-3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Inputs!K305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54">
        <v>0</v>
      </c>
      <c r="H310" s="142">
        <f>Inputs!O305</f>
        <v>0</v>
      </c>
      <c r="I310" s="141">
        <f>Inputs!L305</f>
        <v>0</v>
      </c>
      <c r="J310" s="54">
        <v>0</v>
      </c>
      <c r="K310" s="142">
        <f>Inputs!P305</f>
        <v>0</v>
      </c>
      <c r="L310" s="141">
        <f>Inputs!M305</f>
        <v>0</v>
      </c>
      <c r="M310" s="83">
        <f ca="1">VLOOKUP($A310,[1]!Table,MATCH(M$4,[1]!Curves,0))</f>
        <v>0</v>
      </c>
      <c r="N310" s="142">
        <f ca="1">Inputs!Q305</f>
        <v>-7.4999999999999997E-3</v>
      </c>
      <c r="O310" s="141">
        <f>Inputs!N305</f>
        <v>0</v>
      </c>
      <c r="P310" s="7"/>
      <c r="Q310" s="69">
        <f t="shared" ca="1" si="134"/>
        <v>0</v>
      </c>
      <c r="R310" s="69">
        <f t="shared" ca="1" si="135"/>
        <v>-7.4999999999999997E-3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Inputs!K306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54">
        <v>0</v>
      </c>
      <c r="H311" s="142">
        <f>Inputs!O306</f>
        <v>0</v>
      </c>
      <c r="I311" s="141">
        <f>Inputs!L306</f>
        <v>0</v>
      </c>
      <c r="J311" s="54">
        <v>0</v>
      </c>
      <c r="K311" s="142">
        <f>Inputs!P306</f>
        <v>0</v>
      </c>
      <c r="L311" s="141">
        <f>Inputs!M306</f>
        <v>0</v>
      </c>
      <c r="M311" s="83">
        <f ca="1">VLOOKUP($A311,[1]!Table,MATCH(M$4,[1]!Curves,0))</f>
        <v>0</v>
      </c>
      <c r="N311" s="142">
        <f ca="1">Inputs!Q306</f>
        <v>-7.4999999999999997E-3</v>
      </c>
      <c r="O311" s="141">
        <f>Inputs!N306</f>
        <v>0</v>
      </c>
      <c r="P311" s="7"/>
      <c r="Q311" s="69">
        <f t="shared" ca="1" si="134"/>
        <v>0</v>
      </c>
      <c r="R311" s="69">
        <f t="shared" ca="1" si="135"/>
        <v>-7.4999999999999997E-3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Inputs!K307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54">
        <v>0</v>
      </c>
      <c r="H312" s="142">
        <f>Inputs!O307</f>
        <v>0</v>
      </c>
      <c r="I312" s="141">
        <f>Inputs!L307</f>
        <v>0</v>
      </c>
      <c r="J312" s="54">
        <v>0</v>
      </c>
      <c r="K312" s="142">
        <f>Inputs!P307</f>
        <v>0</v>
      </c>
      <c r="L312" s="141">
        <f>Inputs!M307</f>
        <v>0</v>
      </c>
      <c r="M312" s="83">
        <f ca="1">VLOOKUP($A312,[1]!Table,MATCH(M$4,[1]!Curves,0))</f>
        <v>0</v>
      </c>
      <c r="N312" s="142">
        <f ca="1">Inputs!Q307</f>
        <v>-7.4999999999999997E-3</v>
      </c>
      <c r="O312" s="141">
        <f>Inputs!N307</f>
        <v>0</v>
      </c>
      <c r="P312" s="7"/>
      <c r="Q312" s="69">
        <f t="shared" ca="1" si="134"/>
        <v>0</v>
      </c>
      <c r="R312" s="69">
        <f t="shared" ca="1" si="135"/>
        <v>-7.4999999999999997E-3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Inputs!K308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54">
        <v>0</v>
      </c>
      <c r="H313" s="142">
        <f>Inputs!O308</f>
        <v>0</v>
      </c>
      <c r="I313" s="141">
        <f>Inputs!L308</f>
        <v>0</v>
      </c>
      <c r="J313" s="54">
        <v>0</v>
      </c>
      <c r="K313" s="142">
        <f>Inputs!P308</f>
        <v>0</v>
      </c>
      <c r="L313" s="141">
        <f>Inputs!M308</f>
        <v>0</v>
      </c>
      <c r="M313" s="83">
        <f ca="1">VLOOKUP($A313,[1]!Table,MATCH(M$4,[1]!Curves,0))</f>
        <v>0</v>
      </c>
      <c r="N313" s="142">
        <f ca="1">Inputs!Q308</f>
        <v>-7.4999999999999997E-3</v>
      </c>
      <c r="O313" s="141">
        <f>Inputs!N308</f>
        <v>0</v>
      </c>
      <c r="P313" s="7"/>
      <c r="Q313" s="69">
        <f t="shared" ca="1" si="134"/>
        <v>0</v>
      </c>
      <c r="R313" s="69">
        <f t="shared" ca="1" si="135"/>
        <v>-7.4999999999999997E-3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Inputs!K309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54">
        <v>0</v>
      </c>
      <c r="H314" s="142">
        <f>Inputs!O309</f>
        <v>0</v>
      </c>
      <c r="I314" s="141">
        <f>Inputs!L309</f>
        <v>0</v>
      </c>
      <c r="J314" s="54">
        <v>0</v>
      </c>
      <c r="K314" s="142">
        <f>Inputs!P309</f>
        <v>0</v>
      </c>
      <c r="L314" s="141">
        <f>Inputs!M309</f>
        <v>0</v>
      </c>
      <c r="M314" s="83">
        <f ca="1">VLOOKUP($A314,[1]!Table,MATCH(M$4,[1]!Curves,0))</f>
        <v>0</v>
      </c>
      <c r="N314" s="142">
        <f ca="1">Inputs!Q309</f>
        <v>-7.4999999999999997E-3</v>
      </c>
      <c r="O314" s="141">
        <f>Inputs!N309</f>
        <v>0</v>
      </c>
      <c r="P314" s="7"/>
      <c r="Q314" s="69">
        <f t="shared" ca="1" si="134"/>
        <v>0</v>
      </c>
      <c r="R314" s="69">
        <f t="shared" ca="1" si="135"/>
        <v>-7.4999999999999997E-3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Inputs!K310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54">
        <v>0</v>
      </c>
      <c r="H315" s="142">
        <f>Inputs!O310</f>
        <v>0</v>
      </c>
      <c r="I315" s="141">
        <f>Inputs!L310</f>
        <v>0</v>
      </c>
      <c r="J315" s="54">
        <v>0</v>
      </c>
      <c r="K315" s="142">
        <f>Inputs!P310</f>
        <v>0</v>
      </c>
      <c r="L315" s="141">
        <f>Inputs!M310</f>
        <v>0</v>
      </c>
      <c r="M315" s="83">
        <f ca="1">VLOOKUP($A315,[1]!Table,MATCH(M$4,[1]!Curves,0))</f>
        <v>0</v>
      </c>
      <c r="N315" s="142">
        <f ca="1">Inputs!Q310</f>
        <v>-7.4999999999999997E-3</v>
      </c>
      <c r="O315" s="141">
        <f>Inputs!N310</f>
        <v>0</v>
      </c>
      <c r="P315" s="7"/>
      <c r="Q315" s="69">
        <f t="shared" ca="1" si="134"/>
        <v>0</v>
      </c>
      <c r="R315" s="69">
        <f t="shared" ca="1" si="135"/>
        <v>-7.4999999999999997E-3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Inputs!K311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54">
        <v>0</v>
      </c>
      <c r="H316" s="142">
        <f>Inputs!O311</f>
        <v>0</v>
      </c>
      <c r="I316" s="141">
        <f>Inputs!L311</f>
        <v>0</v>
      </c>
      <c r="J316" s="54">
        <v>0</v>
      </c>
      <c r="K316" s="142">
        <f>Inputs!P311</f>
        <v>0</v>
      </c>
      <c r="L316" s="141">
        <f>Inputs!M311</f>
        <v>0</v>
      </c>
      <c r="M316" s="83">
        <f ca="1">VLOOKUP($A316,[1]!Table,MATCH(M$4,[1]!Curves,0))</f>
        <v>0</v>
      </c>
      <c r="N316" s="142">
        <f ca="1">Inputs!Q311</f>
        <v>-7.4999999999999997E-3</v>
      </c>
      <c r="O316" s="141">
        <f>Inputs!N311</f>
        <v>0</v>
      </c>
      <c r="P316" s="7"/>
      <c r="Q316" s="69">
        <f t="shared" ca="1" si="134"/>
        <v>0</v>
      </c>
      <c r="R316" s="69">
        <f t="shared" ca="1" si="135"/>
        <v>-7.4999999999999997E-3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Inputs!K312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54">
        <v>0</v>
      </c>
      <c r="H317" s="142">
        <f>Inputs!O312</f>
        <v>0</v>
      </c>
      <c r="I317" s="141">
        <f>Inputs!L312</f>
        <v>0</v>
      </c>
      <c r="J317" s="54">
        <v>0</v>
      </c>
      <c r="K317" s="142">
        <f>Inputs!P312</f>
        <v>0</v>
      </c>
      <c r="L317" s="141">
        <f>Inputs!M312</f>
        <v>0</v>
      </c>
      <c r="M317" s="83">
        <f ca="1">VLOOKUP($A317,[1]!Table,MATCH(M$4,[1]!Curves,0))</f>
        <v>0</v>
      </c>
      <c r="N317" s="142">
        <f ca="1">Inputs!Q312</f>
        <v>-7.4999999999999997E-3</v>
      </c>
      <c r="O317" s="141">
        <f>Inputs!N312</f>
        <v>0</v>
      </c>
      <c r="P317" s="7"/>
      <c r="Q317" s="69">
        <f t="shared" ca="1" si="134"/>
        <v>0</v>
      </c>
      <c r="R317" s="69">
        <f t="shared" ca="1" si="135"/>
        <v>-7.4999999999999997E-3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Inputs!K313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54">
        <v>0</v>
      </c>
      <c r="H318" s="142">
        <f>Inputs!O313</f>
        <v>0</v>
      </c>
      <c r="I318" s="141">
        <f>Inputs!L313</f>
        <v>0</v>
      </c>
      <c r="J318" s="54">
        <v>0</v>
      </c>
      <c r="K318" s="142">
        <f>Inputs!P313</f>
        <v>0</v>
      </c>
      <c r="L318" s="141">
        <f>Inputs!M313</f>
        <v>0</v>
      </c>
      <c r="M318" s="83">
        <f ca="1">VLOOKUP($A318,[1]!Table,MATCH(M$4,[1]!Curves,0))</f>
        <v>0</v>
      </c>
      <c r="N318" s="142">
        <f ca="1">Inputs!Q313</f>
        <v>-7.4999999999999997E-3</v>
      </c>
      <c r="O318" s="141">
        <f>Inputs!N313</f>
        <v>0</v>
      </c>
      <c r="P318" s="7"/>
      <c r="Q318" s="69">
        <f t="shared" ca="1" si="134"/>
        <v>0</v>
      </c>
      <c r="R318" s="69">
        <f t="shared" ca="1" si="135"/>
        <v>-7.4999999999999997E-3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Inputs!K314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54">
        <v>0</v>
      </c>
      <c r="H319" s="142">
        <f>Inputs!O314</f>
        <v>0</v>
      </c>
      <c r="I319" s="141">
        <f>Inputs!L314</f>
        <v>0</v>
      </c>
      <c r="J319" s="54">
        <v>0</v>
      </c>
      <c r="K319" s="142">
        <f>Inputs!P314</f>
        <v>0</v>
      </c>
      <c r="L319" s="141">
        <f>Inputs!M314</f>
        <v>0</v>
      </c>
      <c r="M319" s="83">
        <f ca="1">VLOOKUP($A319,[1]!Table,MATCH(M$4,[1]!Curves,0))</f>
        <v>0</v>
      </c>
      <c r="N319" s="142">
        <f ca="1">Inputs!Q314</f>
        <v>-7.4999999999999997E-3</v>
      </c>
      <c r="O319" s="141">
        <f>Inputs!N314</f>
        <v>0</v>
      </c>
      <c r="P319" s="7"/>
      <c r="Q319" s="69">
        <f t="shared" ca="1" si="134"/>
        <v>0</v>
      </c>
      <c r="R319" s="69">
        <f t="shared" ca="1" si="135"/>
        <v>-7.4999999999999997E-3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Inputs!K315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54">
        <v>0</v>
      </c>
      <c r="H320" s="142">
        <f>Inputs!O315</f>
        <v>0</v>
      </c>
      <c r="I320" s="141">
        <f>Inputs!L315</f>
        <v>0</v>
      </c>
      <c r="J320" s="54">
        <v>0</v>
      </c>
      <c r="K320" s="142">
        <f>Inputs!P315</f>
        <v>0</v>
      </c>
      <c r="L320" s="141">
        <f>Inputs!M315</f>
        <v>0</v>
      </c>
      <c r="M320" s="83">
        <f ca="1">VLOOKUP($A320,[1]!Table,MATCH(M$4,[1]!Curves,0))</f>
        <v>0</v>
      </c>
      <c r="N320" s="142">
        <f ca="1">Inputs!Q315</f>
        <v>-7.4999999999999997E-3</v>
      </c>
      <c r="O320" s="141">
        <f>Inputs!N315</f>
        <v>0</v>
      </c>
      <c r="P320" s="7"/>
      <c r="Q320" s="69">
        <f t="shared" ca="1" si="134"/>
        <v>0</v>
      </c>
      <c r="R320" s="69">
        <f t="shared" ca="1" si="135"/>
        <v>-7.4999999999999997E-3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Inputs!K316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54">
        <v>0</v>
      </c>
      <c r="H321" s="142">
        <f>Inputs!O316</f>
        <v>0</v>
      </c>
      <c r="I321" s="141">
        <f>Inputs!L316</f>
        <v>0</v>
      </c>
      <c r="J321" s="54">
        <v>0</v>
      </c>
      <c r="K321" s="142">
        <f>Inputs!P316</f>
        <v>0</v>
      </c>
      <c r="L321" s="141">
        <f>Inputs!M316</f>
        <v>0</v>
      </c>
      <c r="M321" s="83">
        <f ca="1">VLOOKUP($A321,[1]!Table,MATCH(M$4,[1]!Curves,0))</f>
        <v>0</v>
      </c>
      <c r="N321" s="142">
        <f ca="1">Inputs!Q316</f>
        <v>-7.4999999999999997E-3</v>
      </c>
      <c r="O321" s="141">
        <f>Inputs!N316</f>
        <v>0</v>
      </c>
      <c r="P321" s="7"/>
      <c r="Q321" s="69">
        <f t="shared" ca="1" si="134"/>
        <v>0</v>
      </c>
      <c r="R321" s="69">
        <f t="shared" ca="1" si="135"/>
        <v>-7.4999999999999997E-3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Inputs!K317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54">
        <v>0</v>
      </c>
      <c r="H322" s="142">
        <f>Inputs!O317</f>
        <v>0</v>
      </c>
      <c r="I322" s="141">
        <f>Inputs!L317</f>
        <v>0</v>
      </c>
      <c r="J322" s="54">
        <v>0</v>
      </c>
      <c r="K322" s="142">
        <f>Inputs!P317</f>
        <v>0</v>
      </c>
      <c r="L322" s="141">
        <f>Inputs!M317</f>
        <v>0</v>
      </c>
      <c r="M322" s="83">
        <f ca="1">VLOOKUP($A322,[1]!Table,MATCH(M$4,[1]!Curves,0))</f>
        <v>0</v>
      </c>
      <c r="N322" s="142">
        <f ca="1">Inputs!Q317</f>
        <v>-7.4999999999999997E-3</v>
      </c>
      <c r="O322" s="141">
        <f>Inputs!N317</f>
        <v>0</v>
      </c>
      <c r="P322" s="7"/>
      <c r="Q322" s="69">
        <f t="shared" ca="1" si="134"/>
        <v>0</v>
      </c>
      <c r="R322" s="69">
        <f t="shared" ca="1" si="135"/>
        <v>-7.4999999999999997E-3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Inputs!K318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54">
        <v>0</v>
      </c>
      <c r="H323" s="142">
        <f>Inputs!O318</f>
        <v>0</v>
      </c>
      <c r="I323" s="141">
        <f>Inputs!L318</f>
        <v>0</v>
      </c>
      <c r="J323" s="54">
        <v>0</v>
      </c>
      <c r="K323" s="142">
        <f>Inputs!P318</f>
        <v>0</v>
      </c>
      <c r="L323" s="141">
        <f>Inputs!M318</f>
        <v>0</v>
      </c>
      <c r="M323" s="83">
        <f ca="1">VLOOKUP($A323,[1]!Table,MATCH(M$4,[1]!Curves,0))</f>
        <v>0</v>
      </c>
      <c r="N323" s="142">
        <f ca="1">Inputs!Q318</f>
        <v>-7.4999999999999997E-3</v>
      </c>
      <c r="O323" s="141">
        <f>Inputs!N318</f>
        <v>0</v>
      </c>
      <c r="P323" s="7"/>
      <c r="Q323" s="69">
        <f t="shared" ca="1" si="134"/>
        <v>0</v>
      </c>
      <c r="R323" s="69">
        <f t="shared" ca="1" si="135"/>
        <v>-7.4999999999999997E-3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Inputs!K319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54">
        <v>0</v>
      </c>
      <c r="H324" s="142">
        <f>Inputs!O319</f>
        <v>0</v>
      </c>
      <c r="I324" s="141">
        <f>Inputs!L319</f>
        <v>0</v>
      </c>
      <c r="J324" s="54">
        <v>0</v>
      </c>
      <c r="K324" s="142">
        <f>Inputs!P319</f>
        <v>0</v>
      </c>
      <c r="L324" s="141">
        <f>Inputs!M319</f>
        <v>0</v>
      </c>
      <c r="M324" s="83">
        <f ca="1">VLOOKUP($A324,[1]!Table,MATCH(M$4,[1]!Curves,0))</f>
        <v>0</v>
      </c>
      <c r="N324" s="142">
        <f ca="1">Inputs!Q319</f>
        <v>-7.4999999999999997E-3</v>
      </c>
      <c r="O324" s="141">
        <f>Inputs!N319</f>
        <v>0</v>
      </c>
      <c r="P324" s="7"/>
      <c r="Q324" s="69">
        <f t="shared" ca="1" si="134"/>
        <v>0</v>
      </c>
      <c r="R324" s="69">
        <f t="shared" ca="1" si="135"/>
        <v>-7.4999999999999997E-3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Inputs!K320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54">
        <v>0</v>
      </c>
      <c r="H325" s="142">
        <f>Inputs!O320</f>
        <v>0</v>
      </c>
      <c r="I325" s="141">
        <f>Inputs!L320</f>
        <v>0</v>
      </c>
      <c r="J325" s="54">
        <v>0</v>
      </c>
      <c r="K325" s="142">
        <f>Inputs!P320</f>
        <v>0</v>
      </c>
      <c r="L325" s="141">
        <f>Inputs!M320</f>
        <v>0</v>
      </c>
      <c r="M325" s="83">
        <f ca="1">VLOOKUP($A325,[1]!Table,MATCH(M$4,[1]!Curves,0))</f>
        <v>0</v>
      </c>
      <c r="N325" s="142">
        <f ca="1">Inputs!Q320</f>
        <v>-7.4999999999999997E-3</v>
      </c>
      <c r="O325" s="141">
        <f>Inputs!N320</f>
        <v>0</v>
      </c>
      <c r="P325" s="7"/>
      <c r="Q325" s="69">
        <f t="shared" ca="1" si="134"/>
        <v>0</v>
      </c>
      <c r="R325" s="69">
        <f t="shared" ca="1" si="135"/>
        <v>-7.4999999999999997E-3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Inputs!K321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54">
        <v>0</v>
      </c>
      <c r="H326" s="142">
        <f>Inputs!O321</f>
        <v>0</v>
      </c>
      <c r="I326" s="141">
        <f>Inputs!L321</f>
        <v>0</v>
      </c>
      <c r="J326" s="54">
        <v>0</v>
      </c>
      <c r="K326" s="142">
        <f>Inputs!P321</f>
        <v>0</v>
      </c>
      <c r="L326" s="141">
        <f>Inputs!M321</f>
        <v>0</v>
      </c>
      <c r="M326" s="83">
        <f ca="1">VLOOKUP($A326,[1]!Table,MATCH(M$4,[1]!Curves,0))</f>
        <v>0</v>
      </c>
      <c r="N326" s="142">
        <f ca="1">Inputs!Q321</f>
        <v>-7.4999999999999997E-3</v>
      </c>
      <c r="O326" s="141">
        <f>Inputs!N321</f>
        <v>0</v>
      </c>
      <c r="P326" s="7"/>
      <c r="Q326" s="69">
        <f t="shared" ca="1" si="134"/>
        <v>0</v>
      </c>
      <c r="R326" s="69">
        <f t="shared" ca="1" si="135"/>
        <v>-7.4999999999999997E-3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Inputs!K322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54">
        <v>0</v>
      </c>
      <c r="H327" s="142">
        <f>Inputs!O322</f>
        <v>0</v>
      </c>
      <c r="I327" s="141">
        <f>Inputs!L322</f>
        <v>0</v>
      </c>
      <c r="J327" s="54">
        <v>0</v>
      </c>
      <c r="K327" s="142">
        <f>Inputs!P322</f>
        <v>0</v>
      </c>
      <c r="L327" s="141">
        <f>Inputs!M322</f>
        <v>0</v>
      </c>
      <c r="M327" s="83">
        <f ca="1">VLOOKUP($A327,[1]!Table,MATCH(M$4,[1]!Curves,0))</f>
        <v>0</v>
      </c>
      <c r="N327" s="142">
        <f ca="1">Inputs!Q322</f>
        <v>-7.4999999999999997E-3</v>
      </c>
      <c r="O327" s="141">
        <f>Inputs!N322</f>
        <v>0</v>
      </c>
      <c r="P327" s="7"/>
      <c r="Q327" s="69">
        <f t="shared" ca="1" si="134"/>
        <v>0</v>
      </c>
      <c r="R327" s="69">
        <f t="shared" ca="1" si="135"/>
        <v>-7.4999999999999997E-3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Inputs!K323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54">
        <v>0</v>
      </c>
      <c r="H328" s="142">
        <f>Inputs!O323</f>
        <v>0</v>
      </c>
      <c r="I328" s="141">
        <f>Inputs!L323</f>
        <v>0</v>
      </c>
      <c r="J328" s="54">
        <v>0</v>
      </c>
      <c r="K328" s="142">
        <f>Inputs!P323</f>
        <v>0</v>
      </c>
      <c r="L328" s="141">
        <f>Inputs!M323</f>
        <v>0</v>
      </c>
      <c r="M328" s="83">
        <f ca="1">VLOOKUP($A328,[1]!Table,MATCH(M$4,[1]!Curves,0))</f>
        <v>0</v>
      </c>
      <c r="N328" s="142">
        <f ca="1">Inputs!Q323</f>
        <v>-7.4999999999999997E-3</v>
      </c>
      <c r="O328" s="141">
        <f>Inputs!N323</f>
        <v>0</v>
      </c>
      <c r="P328" s="7"/>
      <c r="Q328" s="69">
        <f t="shared" ca="1" si="134"/>
        <v>0</v>
      </c>
      <c r="R328" s="69">
        <f t="shared" ca="1" si="135"/>
        <v>-7.4999999999999997E-3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Inputs!K324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54">
        <v>0</v>
      </c>
      <c r="H329" s="142">
        <f>Inputs!O324</f>
        <v>0</v>
      </c>
      <c r="I329" s="141">
        <f>Inputs!L324</f>
        <v>0</v>
      </c>
      <c r="J329" s="54">
        <v>0</v>
      </c>
      <c r="K329" s="142">
        <f>Inputs!P324</f>
        <v>0</v>
      </c>
      <c r="L329" s="141">
        <f>Inputs!M324</f>
        <v>0</v>
      </c>
      <c r="M329" s="83">
        <f ca="1">VLOOKUP($A329,[1]!Table,MATCH(M$4,[1]!Curves,0))</f>
        <v>0</v>
      </c>
      <c r="N329" s="142">
        <f ca="1">Inputs!Q324</f>
        <v>-7.4999999999999997E-3</v>
      </c>
      <c r="O329" s="141">
        <f>Inputs!N324</f>
        <v>0</v>
      </c>
      <c r="P329" s="7"/>
      <c r="Q329" s="69">
        <f t="shared" ca="1" si="134"/>
        <v>0</v>
      </c>
      <c r="R329" s="69">
        <f t="shared" ca="1" si="135"/>
        <v>-7.4999999999999997E-3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Inputs!K325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54">
        <v>0</v>
      </c>
      <c r="H330" s="142">
        <f>Inputs!O325</f>
        <v>0</v>
      </c>
      <c r="I330" s="141">
        <f>Inputs!L325</f>
        <v>0</v>
      </c>
      <c r="J330" s="54">
        <v>0</v>
      </c>
      <c r="K330" s="142">
        <f>Inputs!P325</f>
        <v>0</v>
      </c>
      <c r="L330" s="141">
        <f>Inputs!M325</f>
        <v>0</v>
      </c>
      <c r="M330" s="83">
        <f ca="1">VLOOKUP($A330,[1]!Table,MATCH(M$4,[1]!Curves,0))</f>
        <v>0</v>
      </c>
      <c r="N330" s="142">
        <f ca="1">Inputs!Q325</f>
        <v>-7.4999999999999997E-3</v>
      </c>
      <c r="O330" s="141">
        <f>Inputs!N325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-7.4999999999999997E-3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Inputs!K326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54">
        <v>0</v>
      </c>
      <c r="H331" s="142">
        <f>Inputs!O326</f>
        <v>0</v>
      </c>
      <c r="I331" s="141">
        <f>Inputs!L326</f>
        <v>0</v>
      </c>
      <c r="J331" s="54">
        <v>0</v>
      </c>
      <c r="K331" s="142">
        <f>Inputs!P326</f>
        <v>0</v>
      </c>
      <c r="L331" s="141">
        <f>Inputs!M326</f>
        <v>0</v>
      </c>
      <c r="M331" s="83">
        <f ca="1">VLOOKUP($A331,[1]!Table,MATCH(M$4,[1]!Curves,0))</f>
        <v>0</v>
      </c>
      <c r="N331" s="142">
        <f ca="1">Inputs!Q326</f>
        <v>-7.4999999999999997E-3</v>
      </c>
      <c r="O331" s="141">
        <f>Inputs!N326</f>
        <v>0</v>
      </c>
      <c r="P331" s="7"/>
      <c r="Q331" s="69">
        <f t="shared" ca="1" si="166"/>
        <v>0</v>
      </c>
      <c r="R331" s="69">
        <f t="shared" ca="1" si="167"/>
        <v>-7.4999999999999997E-3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Inputs!K327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54">
        <v>0</v>
      </c>
      <c r="H332" s="142">
        <f>Inputs!O327</f>
        <v>0</v>
      </c>
      <c r="I332" s="141">
        <f>Inputs!L327</f>
        <v>0</v>
      </c>
      <c r="J332" s="54">
        <v>0</v>
      </c>
      <c r="K332" s="142">
        <f>Inputs!P327</f>
        <v>0</v>
      </c>
      <c r="L332" s="141">
        <f>Inputs!M327</f>
        <v>0</v>
      </c>
      <c r="M332" s="83">
        <f ca="1">VLOOKUP($A332,[1]!Table,MATCH(M$4,[1]!Curves,0))</f>
        <v>0</v>
      </c>
      <c r="N332" s="142">
        <f ca="1">Inputs!Q327</f>
        <v>-7.4999999999999997E-3</v>
      </c>
      <c r="O332" s="141">
        <f>Inputs!N327</f>
        <v>0</v>
      </c>
      <c r="P332" s="7"/>
      <c r="Q332" s="69">
        <f t="shared" ca="1" si="166"/>
        <v>0</v>
      </c>
      <c r="R332" s="69">
        <f t="shared" ca="1" si="167"/>
        <v>-7.4999999999999997E-3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Inputs!K328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54">
        <v>0</v>
      </c>
      <c r="H333" s="142">
        <f>Inputs!O328</f>
        <v>0</v>
      </c>
      <c r="I333" s="141">
        <f>Inputs!L328</f>
        <v>0</v>
      </c>
      <c r="J333" s="54">
        <v>0</v>
      </c>
      <c r="K333" s="142">
        <f>Inputs!P328</f>
        <v>0</v>
      </c>
      <c r="L333" s="141">
        <f>Inputs!M328</f>
        <v>0</v>
      </c>
      <c r="M333" s="83">
        <f ca="1">VLOOKUP($A333,[1]!Table,MATCH(M$4,[1]!Curves,0))</f>
        <v>0</v>
      </c>
      <c r="N333" s="142">
        <f ca="1">Inputs!Q328</f>
        <v>-7.4999999999999997E-3</v>
      </c>
      <c r="O333" s="141">
        <f>Inputs!N328</f>
        <v>0</v>
      </c>
      <c r="P333" s="7"/>
      <c r="Q333" s="69">
        <f t="shared" ca="1" si="166"/>
        <v>0</v>
      </c>
      <c r="R333" s="69">
        <f t="shared" ca="1" si="167"/>
        <v>-7.4999999999999997E-3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Inputs!K329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54">
        <v>0</v>
      </c>
      <c r="H334" s="142">
        <f>Inputs!O329</f>
        <v>0</v>
      </c>
      <c r="I334" s="141">
        <f>Inputs!L329</f>
        <v>0</v>
      </c>
      <c r="J334" s="54">
        <v>0</v>
      </c>
      <c r="K334" s="142">
        <f>Inputs!P329</f>
        <v>0</v>
      </c>
      <c r="L334" s="141">
        <f>Inputs!M329</f>
        <v>0</v>
      </c>
      <c r="M334" s="83">
        <f ca="1">VLOOKUP($A334,[1]!Table,MATCH(M$4,[1]!Curves,0))</f>
        <v>0</v>
      </c>
      <c r="N334" s="142">
        <f ca="1">Inputs!Q329</f>
        <v>-7.4999999999999997E-3</v>
      </c>
      <c r="O334" s="141">
        <f>Inputs!N329</f>
        <v>0</v>
      </c>
      <c r="P334" s="7"/>
      <c r="Q334" s="69">
        <f t="shared" ca="1" si="166"/>
        <v>0</v>
      </c>
      <c r="R334" s="69">
        <f t="shared" ca="1" si="167"/>
        <v>-7.4999999999999997E-3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Inputs!K330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54">
        <v>0</v>
      </c>
      <c r="H335" s="142">
        <f>Inputs!O330</f>
        <v>0</v>
      </c>
      <c r="I335" s="141">
        <f>Inputs!L330</f>
        <v>0</v>
      </c>
      <c r="J335" s="54">
        <v>0</v>
      </c>
      <c r="K335" s="142">
        <f>Inputs!P330</f>
        <v>0</v>
      </c>
      <c r="L335" s="141">
        <f>Inputs!M330</f>
        <v>0</v>
      </c>
      <c r="M335" s="83">
        <f ca="1">VLOOKUP($A335,[1]!Table,MATCH(M$4,[1]!Curves,0))</f>
        <v>0</v>
      </c>
      <c r="N335" s="142">
        <f ca="1">Inputs!Q330</f>
        <v>-7.4999999999999997E-3</v>
      </c>
      <c r="O335" s="141">
        <f>Inputs!N330</f>
        <v>0</v>
      </c>
      <c r="P335" s="7"/>
      <c r="Q335" s="69">
        <f t="shared" ca="1" si="166"/>
        <v>0</v>
      </c>
      <c r="R335" s="69">
        <f t="shared" ca="1" si="167"/>
        <v>-7.4999999999999997E-3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Inputs!K331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54">
        <v>0</v>
      </c>
      <c r="H336" s="142">
        <f>Inputs!O331</f>
        <v>0</v>
      </c>
      <c r="I336" s="141">
        <f>Inputs!L331</f>
        <v>0</v>
      </c>
      <c r="J336" s="54">
        <v>0</v>
      </c>
      <c r="K336" s="142">
        <f>Inputs!P331</f>
        <v>0</v>
      </c>
      <c r="L336" s="141">
        <f>Inputs!M331</f>
        <v>0</v>
      </c>
      <c r="M336" s="83">
        <f ca="1">VLOOKUP($A336,[1]!Table,MATCH(M$4,[1]!Curves,0))</f>
        <v>0</v>
      </c>
      <c r="N336" s="142">
        <f ca="1">Inputs!Q331</f>
        <v>-7.4999999999999997E-3</v>
      </c>
      <c r="O336" s="141">
        <f>Inputs!N331</f>
        <v>0</v>
      </c>
      <c r="P336" s="7"/>
      <c r="Q336" s="69">
        <f t="shared" ca="1" si="166"/>
        <v>0</v>
      </c>
      <c r="R336" s="69">
        <f t="shared" ca="1" si="167"/>
        <v>-7.4999999999999997E-3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Inputs!K332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54">
        <v>0</v>
      </c>
      <c r="H337" s="142">
        <f>Inputs!O332</f>
        <v>0</v>
      </c>
      <c r="I337" s="141">
        <f>Inputs!L332</f>
        <v>0</v>
      </c>
      <c r="J337" s="54">
        <v>0</v>
      </c>
      <c r="K337" s="142">
        <f>Inputs!P332</f>
        <v>0</v>
      </c>
      <c r="L337" s="141">
        <f>Inputs!M332</f>
        <v>0</v>
      </c>
      <c r="M337" s="83">
        <f ca="1">VLOOKUP($A337,[1]!Table,MATCH(M$4,[1]!Curves,0))</f>
        <v>0</v>
      </c>
      <c r="N337" s="142">
        <f ca="1">Inputs!Q332</f>
        <v>-7.4999999999999997E-3</v>
      </c>
      <c r="O337" s="141">
        <f>Inputs!N332</f>
        <v>0</v>
      </c>
      <c r="P337" s="7"/>
      <c r="Q337" s="69">
        <f t="shared" ca="1" si="166"/>
        <v>0</v>
      </c>
      <c r="R337" s="69">
        <f t="shared" ca="1" si="167"/>
        <v>-7.4999999999999997E-3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Inputs!K333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54">
        <v>0</v>
      </c>
      <c r="H338" s="142">
        <f>Inputs!O333</f>
        <v>0</v>
      </c>
      <c r="I338" s="141">
        <f>Inputs!L333</f>
        <v>0</v>
      </c>
      <c r="J338" s="54">
        <v>0</v>
      </c>
      <c r="K338" s="142">
        <f>Inputs!P333</f>
        <v>0</v>
      </c>
      <c r="L338" s="141">
        <f>Inputs!M333</f>
        <v>0</v>
      </c>
      <c r="M338" s="83">
        <f ca="1">VLOOKUP($A338,[1]!Table,MATCH(M$4,[1]!Curves,0))</f>
        <v>0</v>
      </c>
      <c r="N338" s="142">
        <f ca="1">Inputs!Q333</f>
        <v>-7.4999999999999997E-3</v>
      </c>
      <c r="O338" s="141">
        <f>Inputs!N333</f>
        <v>0</v>
      </c>
      <c r="P338" s="7"/>
      <c r="Q338" s="69">
        <f t="shared" ca="1" si="166"/>
        <v>0</v>
      </c>
      <c r="R338" s="69">
        <f t="shared" ca="1" si="167"/>
        <v>-7.4999999999999997E-3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Inputs!K334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54">
        <v>0</v>
      </c>
      <c r="H339" s="142">
        <f>Inputs!O334</f>
        <v>0</v>
      </c>
      <c r="I339" s="141">
        <f>Inputs!L334</f>
        <v>0</v>
      </c>
      <c r="J339" s="54">
        <v>0</v>
      </c>
      <c r="K339" s="142">
        <f>Inputs!P334</f>
        <v>0</v>
      </c>
      <c r="L339" s="141">
        <f>Inputs!M334</f>
        <v>0</v>
      </c>
      <c r="M339" s="83">
        <f ca="1">VLOOKUP($A339,[1]!Table,MATCH(M$4,[1]!Curves,0))</f>
        <v>0</v>
      </c>
      <c r="N339" s="142">
        <f ca="1">Inputs!Q334</f>
        <v>-7.4999999999999997E-3</v>
      </c>
      <c r="O339" s="141">
        <f>Inputs!N334</f>
        <v>0</v>
      </c>
      <c r="P339" s="7"/>
      <c r="Q339" s="69">
        <f t="shared" ca="1" si="166"/>
        <v>0</v>
      </c>
      <c r="R339" s="69">
        <f t="shared" ca="1" si="167"/>
        <v>-7.4999999999999997E-3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Inputs!K335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54">
        <v>0</v>
      </c>
      <c r="H340" s="142">
        <f>Inputs!O335</f>
        <v>0</v>
      </c>
      <c r="I340" s="141">
        <f>Inputs!L335</f>
        <v>0</v>
      </c>
      <c r="J340" s="54">
        <v>0</v>
      </c>
      <c r="K340" s="142">
        <f>Inputs!P335</f>
        <v>0</v>
      </c>
      <c r="L340" s="141">
        <f>Inputs!M335</f>
        <v>0</v>
      </c>
      <c r="M340" s="83">
        <f ca="1">VLOOKUP($A340,[1]!Table,MATCH(M$4,[1]!Curves,0))</f>
        <v>0</v>
      </c>
      <c r="N340" s="142">
        <f ca="1">Inputs!Q335</f>
        <v>-7.4999999999999997E-3</v>
      </c>
      <c r="O340" s="141">
        <f>Inputs!N335</f>
        <v>0</v>
      </c>
      <c r="P340" s="7"/>
      <c r="Q340" s="69">
        <f t="shared" ca="1" si="166"/>
        <v>0</v>
      </c>
      <c r="R340" s="69">
        <f t="shared" ca="1" si="167"/>
        <v>-7.4999999999999997E-3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Inputs!K336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54">
        <v>0</v>
      </c>
      <c r="H341" s="142">
        <f>Inputs!O336</f>
        <v>0</v>
      </c>
      <c r="I341" s="141">
        <f>Inputs!L336</f>
        <v>0</v>
      </c>
      <c r="J341" s="54">
        <v>0</v>
      </c>
      <c r="K341" s="142">
        <f>Inputs!P336</f>
        <v>0</v>
      </c>
      <c r="L341" s="141">
        <f>Inputs!M336</f>
        <v>0</v>
      </c>
      <c r="M341" s="83">
        <f ca="1">VLOOKUP($A341,[1]!Table,MATCH(M$4,[1]!Curves,0))</f>
        <v>0</v>
      </c>
      <c r="N341" s="142">
        <f ca="1">Inputs!Q336</f>
        <v>-7.4999999999999997E-3</v>
      </c>
      <c r="O341" s="141">
        <f>Inputs!N336</f>
        <v>0</v>
      </c>
      <c r="P341" s="7"/>
      <c r="Q341" s="69">
        <f t="shared" ca="1" si="166"/>
        <v>0</v>
      </c>
      <c r="R341" s="69">
        <f t="shared" ca="1" si="167"/>
        <v>-7.4999999999999997E-3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Inputs!K337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54">
        <v>0</v>
      </c>
      <c r="H342" s="142">
        <f>Inputs!O337</f>
        <v>0</v>
      </c>
      <c r="I342" s="141">
        <f>Inputs!L337</f>
        <v>0</v>
      </c>
      <c r="J342" s="54">
        <v>0</v>
      </c>
      <c r="K342" s="142">
        <f>Inputs!P337</f>
        <v>0</v>
      </c>
      <c r="L342" s="141">
        <f>Inputs!M337</f>
        <v>0</v>
      </c>
      <c r="M342" s="83">
        <f ca="1">VLOOKUP($A342,[1]!Table,MATCH(M$4,[1]!Curves,0))</f>
        <v>0</v>
      </c>
      <c r="N342" s="142">
        <f ca="1">Inputs!Q337</f>
        <v>-7.4999999999999997E-3</v>
      </c>
      <c r="O342" s="141">
        <f>Inputs!N337</f>
        <v>0</v>
      </c>
      <c r="P342" s="7"/>
      <c r="Q342" s="69">
        <f t="shared" ca="1" si="166"/>
        <v>0</v>
      </c>
      <c r="R342" s="69">
        <f t="shared" ca="1" si="167"/>
        <v>-7.4999999999999997E-3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Inputs!K338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54">
        <v>0</v>
      </c>
      <c r="H343" s="142">
        <f>Inputs!O338</f>
        <v>0</v>
      </c>
      <c r="I343" s="141">
        <f>Inputs!L338</f>
        <v>0</v>
      </c>
      <c r="J343" s="54">
        <v>0</v>
      </c>
      <c r="K343" s="142">
        <f>Inputs!P338</f>
        <v>0</v>
      </c>
      <c r="L343" s="141">
        <f>Inputs!M338</f>
        <v>0</v>
      </c>
      <c r="M343" s="83">
        <f ca="1">VLOOKUP($A343,[1]!Table,MATCH(M$4,[1]!Curves,0))</f>
        <v>0</v>
      </c>
      <c r="N343" s="142">
        <f ca="1">Inputs!Q338</f>
        <v>-7.4999999999999997E-3</v>
      </c>
      <c r="O343" s="141">
        <f>Inputs!N338</f>
        <v>0</v>
      </c>
      <c r="P343" s="7"/>
      <c r="Q343" s="69">
        <f t="shared" ca="1" si="166"/>
        <v>0</v>
      </c>
      <c r="R343" s="69">
        <f t="shared" ca="1" si="167"/>
        <v>-7.4999999999999997E-3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Inputs!K339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54">
        <v>0</v>
      </c>
      <c r="H344" s="142">
        <f>Inputs!O339</f>
        <v>0</v>
      </c>
      <c r="I344" s="141">
        <f>Inputs!L339</f>
        <v>0</v>
      </c>
      <c r="J344" s="54">
        <v>0</v>
      </c>
      <c r="K344" s="142">
        <f>Inputs!P339</f>
        <v>0</v>
      </c>
      <c r="L344" s="141">
        <f>Inputs!M339</f>
        <v>0</v>
      </c>
      <c r="M344" s="83">
        <f ca="1">VLOOKUP($A344,[1]!Table,MATCH(M$4,[1]!Curves,0))</f>
        <v>0</v>
      </c>
      <c r="N344" s="142">
        <f ca="1">Inputs!Q339</f>
        <v>-7.4999999999999997E-3</v>
      </c>
      <c r="O344" s="141">
        <f>Inputs!N339</f>
        <v>0</v>
      </c>
      <c r="P344" s="7"/>
      <c r="Q344" s="69">
        <f t="shared" ca="1" si="166"/>
        <v>0</v>
      </c>
      <c r="R344" s="69">
        <f t="shared" ca="1" si="167"/>
        <v>-7.4999999999999997E-3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Inputs!K340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54">
        <v>0</v>
      </c>
      <c r="H345" s="142">
        <f>Inputs!O340</f>
        <v>0</v>
      </c>
      <c r="I345" s="141">
        <f>Inputs!L340</f>
        <v>0</v>
      </c>
      <c r="J345" s="54">
        <v>0</v>
      </c>
      <c r="K345" s="142">
        <f>Inputs!P340</f>
        <v>0</v>
      </c>
      <c r="L345" s="141">
        <f>Inputs!M340</f>
        <v>0</v>
      </c>
      <c r="M345" s="83">
        <f ca="1">VLOOKUP($A345,[1]!Table,MATCH(M$4,[1]!Curves,0))</f>
        <v>0</v>
      </c>
      <c r="N345" s="142">
        <f ca="1">Inputs!Q340</f>
        <v>-7.4999999999999997E-3</v>
      </c>
      <c r="O345" s="141">
        <f>Inputs!N340</f>
        <v>0</v>
      </c>
      <c r="P345" s="7"/>
      <c r="Q345" s="69">
        <f t="shared" ca="1" si="166"/>
        <v>0</v>
      </c>
      <c r="R345" s="69">
        <f t="shared" ca="1" si="167"/>
        <v>-7.4999999999999997E-3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Inputs!K341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54">
        <v>0</v>
      </c>
      <c r="H346" s="142">
        <f>Inputs!O341</f>
        <v>0</v>
      </c>
      <c r="I346" s="141">
        <f>Inputs!L341</f>
        <v>0</v>
      </c>
      <c r="J346" s="54">
        <v>0</v>
      </c>
      <c r="K346" s="142">
        <f>Inputs!P341</f>
        <v>0</v>
      </c>
      <c r="L346" s="141">
        <f>Inputs!M341</f>
        <v>0</v>
      </c>
      <c r="M346" s="83">
        <f ca="1">VLOOKUP($A346,[1]!Table,MATCH(M$4,[1]!Curves,0))</f>
        <v>0</v>
      </c>
      <c r="N346" s="142">
        <f ca="1">Inputs!Q341</f>
        <v>-7.4999999999999997E-3</v>
      </c>
      <c r="O346" s="141">
        <f>Inputs!N341</f>
        <v>0</v>
      </c>
      <c r="P346" s="7"/>
      <c r="Q346" s="69">
        <f t="shared" ca="1" si="166"/>
        <v>0</v>
      </c>
      <c r="R346" s="69">
        <f t="shared" ca="1" si="167"/>
        <v>-7.4999999999999997E-3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Inputs!K342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54">
        <v>0</v>
      </c>
      <c r="H347" s="142">
        <f>Inputs!O342</f>
        <v>0</v>
      </c>
      <c r="I347" s="141">
        <f>Inputs!L342</f>
        <v>0</v>
      </c>
      <c r="J347" s="54">
        <v>0</v>
      </c>
      <c r="K347" s="142">
        <f>Inputs!P342</f>
        <v>0</v>
      </c>
      <c r="L347" s="141">
        <f>Inputs!M342</f>
        <v>0</v>
      </c>
      <c r="M347" s="83">
        <f ca="1">VLOOKUP($A347,[1]!Table,MATCH(M$4,[1]!Curves,0))</f>
        <v>0</v>
      </c>
      <c r="N347" s="142">
        <f ca="1">Inputs!Q342</f>
        <v>-7.4999999999999997E-3</v>
      </c>
      <c r="O347" s="141">
        <f>Inputs!N342</f>
        <v>0</v>
      </c>
      <c r="P347" s="7"/>
      <c r="Q347" s="69">
        <f t="shared" ca="1" si="166"/>
        <v>0</v>
      </c>
      <c r="R347" s="69">
        <f t="shared" ca="1" si="167"/>
        <v>-7.4999999999999997E-3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Inputs!K343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54">
        <v>0</v>
      </c>
      <c r="H348" s="142">
        <f>Inputs!O343</f>
        <v>0</v>
      </c>
      <c r="I348" s="141">
        <f>Inputs!L343</f>
        <v>0</v>
      </c>
      <c r="J348" s="54">
        <v>0</v>
      </c>
      <c r="K348" s="142">
        <f>Inputs!P343</f>
        <v>0</v>
      </c>
      <c r="L348" s="141">
        <f>Inputs!M343</f>
        <v>0</v>
      </c>
      <c r="M348" s="83">
        <f ca="1">VLOOKUP($A348,[1]!Table,MATCH(M$4,[1]!Curves,0))</f>
        <v>0</v>
      </c>
      <c r="N348" s="142">
        <f ca="1">Inputs!Q343</f>
        <v>-7.4999999999999997E-3</v>
      </c>
      <c r="O348" s="141">
        <f>Inputs!N343</f>
        <v>0</v>
      </c>
      <c r="P348" s="7"/>
      <c r="Q348" s="69">
        <f t="shared" ca="1" si="166"/>
        <v>0</v>
      </c>
      <c r="R348" s="69">
        <f t="shared" ca="1" si="167"/>
        <v>-7.4999999999999997E-3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Inputs!K344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54">
        <v>0</v>
      </c>
      <c r="H349" s="142">
        <f>Inputs!O344</f>
        <v>0</v>
      </c>
      <c r="I349" s="141">
        <f>Inputs!L344</f>
        <v>0</v>
      </c>
      <c r="J349" s="54">
        <v>0</v>
      </c>
      <c r="K349" s="142">
        <f>Inputs!P344</f>
        <v>0</v>
      </c>
      <c r="L349" s="141">
        <f>Inputs!M344</f>
        <v>0</v>
      </c>
      <c r="M349" s="83">
        <f ca="1">VLOOKUP($A349,[1]!Table,MATCH(M$4,[1]!Curves,0))</f>
        <v>0</v>
      </c>
      <c r="N349" s="142">
        <f ca="1">Inputs!Q344</f>
        <v>-7.4999999999999997E-3</v>
      </c>
      <c r="O349" s="141">
        <f>Inputs!N344</f>
        <v>0</v>
      </c>
      <c r="P349" s="7"/>
      <c r="Q349" s="69">
        <f t="shared" ca="1" si="166"/>
        <v>0</v>
      </c>
      <c r="R349" s="69">
        <f t="shared" ca="1" si="167"/>
        <v>-7.4999999999999997E-3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Inputs!K345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54">
        <v>0</v>
      </c>
      <c r="H350" s="142">
        <f>Inputs!O345</f>
        <v>0</v>
      </c>
      <c r="I350" s="141">
        <f>Inputs!L345</f>
        <v>0</v>
      </c>
      <c r="J350" s="54">
        <v>0</v>
      </c>
      <c r="K350" s="142">
        <f>Inputs!P345</f>
        <v>0</v>
      </c>
      <c r="L350" s="141">
        <f>Inputs!M345</f>
        <v>0</v>
      </c>
      <c r="M350" s="83">
        <f ca="1">VLOOKUP($A350,[1]!Table,MATCH(M$4,[1]!Curves,0))</f>
        <v>0</v>
      </c>
      <c r="N350" s="142">
        <f ca="1">Inputs!Q345</f>
        <v>-7.4999999999999997E-3</v>
      </c>
      <c r="O350" s="141">
        <f>Inputs!N345</f>
        <v>0</v>
      </c>
      <c r="P350" s="7"/>
      <c r="Q350" s="69">
        <f t="shared" ca="1" si="166"/>
        <v>0</v>
      </c>
      <c r="R350" s="69">
        <f t="shared" ca="1" si="167"/>
        <v>-7.4999999999999997E-3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Inputs!K346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54">
        <v>0</v>
      </c>
      <c r="H351" s="142">
        <f>Inputs!O346</f>
        <v>0</v>
      </c>
      <c r="I351" s="141">
        <f>Inputs!L346</f>
        <v>0</v>
      </c>
      <c r="J351" s="54">
        <v>0</v>
      </c>
      <c r="K351" s="142">
        <f>Inputs!P346</f>
        <v>0</v>
      </c>
      <c r="L351" s="141">
        <f>Inputs!M346</f>
        <v>0</v>
      </c>
      <c r="M351" s="83">
        <f ca="1">VLOOKUP($A351,[1]!Table,MATCH(M$4,[1]!Curves,0))</f>
        <v>0</v>
      </c>
      <c r="N351" s="142">
        <f ca="1">Inputs!Q346</f>
        <v>-7.4999999999999997E-3</v>
      </c>
      <c r="O351" s="141">
        <f>Inputs!N346</f>
        <v>0</v>
      </c>
      <c r="P351" s="7"/>
      <c r="Q351" s="69">
        <f t="shared" ca="1" si="166"/>
        <v>0</v>
      </c>
      <c r="R351" s="69">
        <f t="shared" ca="1" si="167"/>
        <v>-7.4999999999999997E-3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Inputs!K347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54">
        <v>0</v>
      </c>
      <c r="H352" s="142">
        <f>Inputs!O347</f>
        <v>0</v>
      </c>
      <c r="I352" s="141">
        <f>Inputs!L347</f>
        <v>0</v>
      </c>
      <c r="J352" s="54">
        <v>0</v>
      </c>
      <c r="K352" s="142">
        <f>Inputs!P347</f>
        <v>0</v>
      </c>
      <c r="L352" s="141">
        <f>Inputs!M347</f>
        <v>0</v>
      </c>
      <c r="M352" s="83">
        <f ca="1">VLOOKUP($A352,[1]!Table,MATCH(M$4,[1]!Curves,0))</f>
        <v>0</v>
      </c>
      <c r="N352" s="142">
        <f ca="1">Inputs!Q347</f>
        <v>-7.4999999999999997E-3</v>
      </c>
      <c r="O352" s="141">
        <f>Inputs!N347</f>
        <v>0</v>
      </c>
      <c r="P352" s="7"/>
      <c r="Q352" s="69">
        <f t="shared" ca="1" si="166"/>
        <v>0</v>
      </c>
      <c r="R352" s="69">
        <f t="shared" ca="1" si="167"/>
        <v>-7.4999999999999997E-3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Inputs!K348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54">
        <v>0</v>
      </c>
      <c r="H353" s="142">
        <f>Inputs!O348</f>
        <v>0</v>
      </c>
      <c r="I353" s="141">
        <f>Inputs!L348</f>
        <v>0</v>
      </c>
      <c r="J353" s="54">
        <v>0</v>
      </c>
      <c r="K353" s="142">
        <f>Inputs!P348</f>
        <v>0</v>
      </c>
      <c r="L353" s="141">
        <f>Inputs!M348</f>
        <v>0</v>
      </c>
      <c r="M353" s="83">
        <f ca="1">VLOOKUP($A353,[1]!Table,MATCH(M$4,[1]!Curves,0))</f>
        <v>0</v>
      </c>
      <c r="N353" s="142">
        <f ca="1">Inputs!Q348</f>
        <v>-7.4999999999999997E-3</v>
      </c>
      <c r="O353" s="141">
        <f>Inputs!N348</f>
        <v>0</v>
      </c>
      <c r="P353" s="7"/>
      <c r="Q353" s="69">
        <f t="shared" ca="1" si="166"/>
        <v>0</v>
      </c>
      <c r="R353" s="69">
        <f t="shared" ca="1" si="167"/>
        <v>-7.4999999999999997E-3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Inputs!K349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54">
        <v>0</v>
      </c>
      <c r="H354" s="142">
        <f>Inputs!O349</f>
        <v>0</v>
      </c>
      <c r="I354" s="141">
        <f>Inputs!L349</f>
        <v>0</v>
      </c>
      <c r="J354" s="54">
        <v>0</v>
      </c>
      <c r="K354" s="142">
        <f>Inputs!P349</f>
        <v>0</v>
      </c>
      <c r="L354" s="141">
        <f>Inputs!M349</f>
        <v>0</v>
      </c>
      <c r="M354" s="83">
        <f ca="1">VLOOKUP($A354,[1]!Table,MATCH(M$4,[1]!Curves,0))</f>
        <v>0</v>
      </c>
      <c r="N354" s="142">
        <f ca="1">Inputs!Q349</f>
        <v>-7.4999999999999997E-3</v>
      </c>
      <c r="O354" s="141">
        <f>Inputs!N349</f>
        <v>0</v>
      </c>
      <c r="P354" s="7"/>
      <c r="Q354" s="69">
        <f t="shared" ca="1" si="166"/>
        <v>0</v>
      </c>
      <c r="R354" s="69">
        <f t="shared" ca="1" si="167"/>
        <v>-7.4999999999999997E-3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Inputs!K350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54">
        <v>0</v>
      </c>
      <c r="H355" s="142">
        <f>Inputs!O350</f>
        <v>0</v>
      </c>
      <c r="I355" s="141">
        <f>Inputs!L350</f>
        <v>0</v>
      </c>
      <c r="J355" s="54">
        <v>0</v>
      </c>
      <c r="K355" s="142">
        <f>Inputs!P350</f>
        <v>0</v>
      </c>
      <c r="L355" s="141">
        <f>Inputs!M350</f>
        <v>0</v>
      </c>
      <c r="M355" s="83">
        <f ca="1">VLOOKUP($A355,[1]!Table,MATCH(M$4,[1]!Curves,0))</f>
        <v>0</v>
      </c>
      <c r="N355" s="142">
        <f ca="1">Inputs!Q350</f>
        <v>-7.4999999999999997E-3</v>
      </c>
      <c r="O355" s="141">
        <f>Inputs!N350</f>
        <v>0</v>
      </c>
      <c r="P355" s="7"/>
      <c r="Q355" s="69">
        <f t="shared" ca="1" si="166"/>
        <v>0</v>
      </c>
      <c r="R355" s="69">
        <f t="shared" ca="1" si="167"/>
        <v>-7.4999999999999997E-3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Inputs!K351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54">
        <v>0</v>
      </c>
      <c r="H356" s="142">
        <f>Inputs!O351</f>
        <v>0</v>
      </c>
      <c r="I356" s="141">
        <f>Inputs!L351</f>
        <v>0</v>
      </c>
      <c r="J356" s="54">
        <v>0</v>
      </c>
      <c r="K356" s="142">
        <f>Inputs!P351</f>
        <v>0</v>
      </c>
      <c r="L356" s="141">
        <f>Inputs!M351</f>
        <v>0</v>
      </c>
      <c r="M356" s="83">
        <f ca="1">VLOOKUP($A356,[1]!Table,MATCH(M$4,[1]!Curves,0))</f>
        <v>0</v>
      </c>
      <c r="N356" s="142">
        <f ca="1">Inputs!Q351</f>
        <v>-7.4999999999999997E-3</v>
      </c>
      <c r="O356" s="141">
        <f>Inputs!N351</f>
        <v>0</v>
      </c>
      <c r="P356" s="7"/>
      <c r="Q356" s="69">
        <f t="shared" ca="1" si="166"/>
        <v>0</v>
      </c>
      <c r="R356" s="69">
        <f t="shared" ca="1" si="167"/>
        <v>-7.4999999999999997E-3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Inputs!K352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54">
        <v>0</v>
      </c>
      <c r="H357" s="142">
        <f>Inputs!O352</f>
        <v>0</v>
      </c>
      <c r="I357" s="141">
        <f>Inputs!L352</f>
        <v>0</v>
      </c>
      <c r="J357" s="54">
        <v>0</v>
      </c>
      <c r="K357" s="142">
        <f>Inputs!P352</f>
        <v>0</v>
      </c>
      <c r="L357" s="141">
        <f>Inputs!M352</f>
        <v>0</v>
      </c>
      <c r="M357" s="83">
        <f ca="1">VLOOKUP($A357,[1]!Table,MATCH(M$4,[1]!Curves,0))</f>
        <v>0</v>
      </c>
      <c r="N357" s="142">
        <f ca="1">Inputs!Q352</f>
        <v>-7.4999999999999997E-3</v>
      </c>
      <c r="O357" s="141">
        <f>Inputs!N352</f>
        <v>0</v>
      </c>
      <c r="P357" s="7"/>
      <c r="Q357" s="69">
        <f t="shared" ca="1" si="166"/>
        <v>0</v>
      </c>
      <c r="R357" s="69">
        <f t="shared" ca="1" si="167"/>
        <v>-7.4999999999999997E-3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Inputs!K353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54">
        <v>0</v>
      </c>
      <c r="H358" s="142">
        <f>Inputs!O353</f>
        <v>0</v>
      </c>
      <c r="I358" s="141">
        <f>Inputs!L353</f>
        <v>0</v>
      </c>
      <c r="J358" s="54">
        <v>0</v>
      </c>
      <c r="K358" s="142">
        <f>Inputs!P353</f>
        <v>0</v>
      </c>
      <c r="L358" s="141">
        <f>Inputs!M353</f>
        <v>0</v>
      </c>
      <c r="M358" s="83">
        <f ca="1">VLOOKUP($A358,[1]!Table,MATCH(M$4,[1]!Curves,0))</f>
        <v>0</v>
      </c>
      <c r="N358" s="142">
        <f ca="1">Inputs!Q353</f>
        <v>-7.4999999999999997E-3</v>
      </c>
      <c r="O358" s="141">
        <f>Inputs!N353</f>
        <v>0</v>
      </c>
      <c r="P358" s="7"/>
      <c r="Q358" s="69">
        <f t="shared" ca="1" si="166"/>
        <v>0</v>
      </c>
      <c r="R358" s="69">
        <f t="shared" ca="1" si="167"/>
        <v>-7.4999999999999997E-3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Inputs!K354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54">
        <v>0</v>
      </c>
      <c r="H359" s="142">
        <f>Inputs!O354</f>
        <v>0</v>
      </c>
      <c r="I359" s="141">
        <f>Inputs!L354</f>
        <v>0</v>
      </c>
      <c r="J359" s="54">
        <v>0</v>
      </c>
      <c r="K359" s="142">
        <f>Inputs!P354</f>
        <v>0</v>
      </c>
      <c r="L359" s="141">
        <f>Inputs!M354</f>
        <v>0</v>
      </c>
      <c r="M359" s="83">
        <f ca="1">VLOOKUP($A359,[1]!Table,MATCH(M$4,[1]!Curves,0))</f>
        <v>0</v>
      </c>
      <c r="N359" s="142">
        <f ca="1">Inputs!Q354</f>
        <v>-7.4999999999999997E-3</v>
      </c>
      <c r="O359" s="141">
        <f>Inputs!N354</f>
        <v>0</v>
      </c>
      <c r="P359" s="7"/>
      <c r="Q359" s="69">
        <f t="shared" ca="1" si="166"/>
        <v>0</v>
      </c>
      <c r="R359" s="69">
        <f t="shared" ca="1" si="167"/>
        <v>-7.4999999999999997E-3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Inputs!K355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54">
        <v>0</v>
      </c>
      <c r="H360" s="142">
        <f>Inputs!O355</f>
        <v>0</v>
      </c>
      <c r="I360" s="141">
        <f>Inputs!L355</f>
        <v>0</v>
      </c>
      <c r="J360" s="54">
        <v>0</v>
      </c>
      <c r="K360" s="142">
        <f>Inputs!P355</f>
        <v>0</v>
      </c>
      <c r="L360" s="141">
        <f>Inputs!M355</f>
        <v>0</v>
      </c>
      <c r="M360" s="83">
        <f ca="1">VLOOKUP($A360,[1]!Table,MATCH(M$4,[1]!Curves,0))</f>
        <v>0</v>
      </c>
      <c r="N360" s="142">
        <f ca="1">Inputs!Q355</f>
        <v>-7.4999999999999997E-3</v>
      </c>
      <c r="O360" s="141">
        <f>Inputs!N355</f>
        <v>0</v>
      </c>
      <c r="P360" s="7"/>
      <c r="Q360" s="69">
        <f t="shared" ca="1" si="166"/>
        <v>0</v>
      </c>
      <c r="R360" s="69">
        <f t="shared" ca="1" si="167"/>
        <v>-7.4999999999999997E-3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Inputs!K356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54">
        <v>0</v>
      </c>
      <c r="H361" s="142">
        <f>Inputs!O356</f>
        <v>0</v>
      </c>
      <c r="I361" s="141">
        <f>Inputs!L356</f>
        <v>0</v>
      </c>
      <c r="J361" s="54">
        <v>0</v>
      </c>
      <c r="K361" s="142">
        <f>Inputs!P356</f>
        <v>0</v>
      </c>
      <c r="L361" s="141">
        <f>Inputs!M356</f>
        <v>0</v>
      </c>
      <c r="M361" s="83">
        <f ca="1">VLOOKUP($A361,[1]!Table,MATCH(M$4,[1]!Curves,0))</f>
        <v>0</v>
      </c>
      <c r="N361" s="142">
        <f ca="1">Inputs!Q356</f>
        <v>-7.4999999999999997E-3</v>
      </c>
      <c r="O361" s="141">
        <f>Inputs!N356</f>
        <v>0</v>
      </c>
      <c r="P361" s="7"/>
      <c r="Q361" s="69">
        <f t="shared" ca="1" si="166"/>
        <v>0</v>
      </c>
      <c r="R361" s="69">
        <f t="shared" ca="1" si="167"/>
        <v>-7.4999999999999997E-3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Inputs!K357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54">
        <v>0</v>
      </c>
      <c r="H362" s="142">
        <f>Inputs!O357</f>
        <v>0</v>
      </c>
      <c r="I362" s="141">
        <f>Inputs!L357</f>
        <v>0</v>
      </c>
      <c r="J362" s="54">
        <v>0</v>
      </c>
      <c r="K362" s="142">
        <f>Inputs!P357</f>
        <v>0</v>
      </c>
      <c r="L362" s="141">
        <f>Inputs!M357</f>
        <v>0</v>
      </c>
      <c r="M362" s="83">
        <f ca="1">VLOOKUP($A362,[1]!Table,MATCH(M$4,[1]!Curves,0))</f>
        <v>0</v>
      </c>
      <c r="N362" s="142">
        <f ca="1">Inputs!Q357</f>
        <v>-7.4999999999999997E-3</v>
      </c>
      <c r="O362" s="141">
        <f>Inputs!N357</f>
        <v>0</v>
      </c>
      <c r="P362" s="7"/>
      <c r="Q362" s="69">
        <f t="shared" ca="1" si="166"/>
        <v>0</v>
      </c>
      <c r="R362" s="69">
        <f t="shared" ca="1" si="167"/>
        <v>-7.4999999999999997E-3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Inputs!K358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54">
        <v>0</v>
      </c>
      <c r="H363" s="142">
        <f>Inputs!O358</f>
        <v>0</v>
      </c>
      <c r="I363" s="141">
        <f>Inputs!L358</f>
        <v>0</v>
      </c>
      <c r="J363" s="54">
        <v>0</v>
      </c>
      <c r="K363" s="142">
        <f>Inputs!P358</f>
        <v>0</v>
      </c>
      <c r="L363" s="141">
        <f>Inputs!M358</f>
        <v>0</v>
      </c>
      <c r="M363" s="83">
        <f ca="1">VLOOKUP($A363,[1]!Table,MATCH(M$4,[1]!Curves,0))</f>
        <v>0</v>
      </c>
      <c r="N363" s="142">
        <f ca="1">Inputs!Q358</f>
        <v>-7.4999999999999997E-3</v>
      </c>
      <c r="O363" s="141">
        <f>Inputs!N358</f>
        <v>0</v>
      </c>
      <c r="P363" s="7"/>
      <c r="Q363" s="69">
        <f t="shared" ca="1" si="166"/>
        <v>0</v>
      </c>
      <c r="R363" s="69">
        <f t="shared" ca="1" si="167"/>
        <v>-7.4999999999999997E-3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Inputs!K359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54">
        <v>0</v>
      </c>
      <c r="H364" s="142">
        <f>Inputs!O359</f>
        <v>0</v>
      </c>
      <c r="I364" s="141">
        <f>Inputs!L359</f>
        <v>0</v>
      </c>
      <c r="J364" s="54">
        <v>0</v>
      </c>
      <c r="K364" s="142">
        <f>Inputs!P359</f>
        <v>0</v>
      </c>
      <c r="L364" s="141">
        <f>Inputs!M359</f>
        <v>0</v>
      </c>
      <c r="M364" s="83">
        <f ca="1">VLOOKUP($A364,[1]!Table,MATCH(M$4,[1]!Curves,0))</f>
        <v>0</v>
      </c>
      <c r="N364" s="142">
        <f ca="1">Inputs!Q359</f>
        <v>-7.4999999999999997E-3</v>
      </c>
      <c r="O364" s="141">
        <f>Inputs!N359</f>
        <v>0</v>
      </c>
      <c r="P364" s="7"/>
      <c r="Q364" s="69">
        <f t="shared" ca="1" si="166"/>
        <v>0</v>
      </c>
      <c r="R364" s="69">
        <f t="shared" ca="1" si="167"/>
        <v>-7.4999999999999997E-3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Inputs!K360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54">
        <v>0</v>
      </c>
      <c r="H365" s="142">
        <f>Inputs!O360</f>
        <v>0</v>
      </c>
      <c r="I365" s="141">
        <f>Inputs!L360</f>
        <v>0</v>
      </c>
      <c r="J365" s="54">
        <v>0</v>
      </c>
      <c r="K365" s="142">
        <f>Inputs!P360</f>
        <v>0</v>
      </c>
      <c r="L365" s="141">
        <f>Inputs!M360</f>
        <v>0</v>
      </c>
      <c r="M365" s="83">
        <f ca="1">VLOOKUP($A365,[1]!Table,MATCH(M$4,[1]!Curves,0))</f>
        <v>0</v>
      </c>
      <c r="N365" s="142">
        <f ca="1">Inputs!Q360</f>
        <v>-7.4999999999999997E-3</v>
      </c>
      <c r="O365" s="141">
        <f>Inputs!N360</f>
        <v>0</v>
      </c>
      <c r="P365" s="7"/>
      <c r="Q365" s="69">
        <f t="shared" ca="1" si="166"/>
        <v>0</v>
      </c>
      <c r="R365" s="69">
        <f t="shared" ca="1" si="167"/>
        <v>-7.4999999999999997E-3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Inputs!K361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54">
        <v>0</v>
      </c>
      <c r="H366" s="142">
        <f>Inputs!O361</f>
        <v>0</v>
      </c>
      <c r="I366" s="141">
        <f>Inputs!L361</f>
        <v>0</v>
      </c>
      <c r="J366" s="54">
        <v>0</v>
      </c>
      <c r="K366" s="142">
        <f>Inputs!P361</f>
        <v>0</v>
      </c>
      <c r="L366" s="141">
        <f>Inputs!M361</f>
        <v>0</v>
      </c>
      <c r="M366" s="83">
        <f ca="1">VLOOKUP($A366,[1]!Table,MATCH(M$4,[1]!Curves,0))</f>
        <v>0</v>
      </c>
      <c r="N366" s="142">
        <f ca="1">Inputs!Q361</f>
        <v>-7.4999999999999997E-3</v>
      </c>
      <c r="O366" s="141">
        <f>Inputs!N361</f>
        <v>0</v>
      </c>
      <c r="P366" s="7"/>
      <c r="Q366" s="69">
        <f t="shared" ca="1" si="166"/>
        <v>0</v>
      </c>
      <c r="R366" s="69">
        <f t="shared" ca="1" si="167"/>
        <v>-7.4999999999999997E-3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Inputs!K362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54">
        <v>0</v>
      </c>
      <c r="H367" s="142">
        <f>Inputs!O362</f>
        <v>0</v>
      </c>
      <c r="I367" s="141">
        <f>Inputs!L362</f>
        <v>0</v>
      </c>
      <c r="J367" s="54">
        <v>0</v>
      </c>
      <c r="K367" s="142">
        <f>Inputs!P362</f>
        <v>0</v>
      </c>
      <c r="L367" s="141">
        <f>Inputs!M362</f>
        <v>0</v>
      </c>
      <c r="M367" s="83">
        <f ca="1">VLOOKUP($A367,[1]!Table,MATCH(M$4,[1]!Curves,0))</f>
        <v>0</v>
      </c>
      <c r="N367" s="142">
        <f ca="1">Inputs!Q362</f>
        <v>-7.4999999999999997E-3</v>
      </c>
      <c r="O367" s="141">
        <f>Inputs!N362</f>
        <v>0</v>
      </c>
      <c r="P367" s="7"/>
      <c r="Q367" s="69">
        <f t="shared" ca="1" si="166"/>
        <v>0</v>
      </c>
      <c r="R367" s="69">
        <f t="shared" ca="1" si="167"/>
        <v>-7.4999999999999997E-3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Inputs!K363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54">
        <v>0</v>
      </c>
      <c r="H368" s="142">
        <f>Inputs!O363</f>
        <v>0</v>
      </c>
      <c r="I368" s="141">
        <f>Inputs!L363</f>
        <v>0</v>
      </c>
      <c r="J368" s="54">
        <v>0</v>
      </c>
      <c r="K368" s="142">
        <f>Inputs!P363</f>
        <v>0</v>
      </c>
      <c r="L368" s="141">
        <f>Inputs!M363</f>
        <v>0</v>
      </c>
      <c r="M368" s="83">
        <f ca="1">VLOOKUP($A368,[1]!Table,MATCH(M$4,[1]!Curves,0))</f>
        <v>0</v>
      </c>
      <c r="N368" s="142">
        <f ca="1">Inputs!Q363</f>
        <v>-7.4999999999999997E-3</v>
      </c>
      <c r="O368" s="141">
        <f>Inputs!N363</f>
        <v>0</v>
      </c>
      <c r="P368" s="7"/>
      <c r="Q368" s="69">
        <f t="shared" ca="1" si="166"/>
        <v>0</v>
      </c>
      <c r="R368" s="69">
        <f t="shared" ca="1" si="167"/>
        <v>-7.4999999999999997E-3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Inputs!K364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54">
        <v>0</v>
      </c>
      <c r="H369" s="142">
        <f>Inputs!O364</f>
        <v>0</v>
      </c>
      <c r="I369" s="141">
        <f>Inputs!L364</f>
        <v>0</v>
      </c>
      <c r="J369" s="54">
        <v>0</v>
      </c>
      <c r="K369" s="142">
        <f>Inputs!P364</f>
        <v>0</v>
      </c>
      <c r="L369" s="141">
        <f>Inputs!M364</f>
        <v>0</v>
      </c>
      <c r="M369" s="83">
        <f ca="1">VLOOKUP($A369,[1]!Table,MATCH(M$4,[1]!Curves,0))</f>
        <v>0</v>
      </c>
      <c r="N369" s="142">
        <f ca="1">Inputs!Q364</f>
        <v>-7.4999999999999997E-3</v>
      </c>
      <c r="O369" s="141">
        <f>Inputs!N364</f>
        <v>0</v>
      </c>
      <c r="P369" s="7"/>
      <c r="Q369" s="69">
        <f t="shared" ca="1" si="166"/>
        <v>0</v>
      </c>
      <c r="R369" s="69">
        <f t="shared" ca="1" si="167"/>
        <v>-7.4999999999999997E-3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C370"/>
  <sheetViews>
    <sheetView showGridLines="0" zoomScale="75" workbookViewId="0">
      <selection activeCell="F10" sqref="F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Summary!C12</f>
        <v>36951</v>
      </c>
      <c r="B3" s="76">
        <f>Summary!D12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Mid-Contract</v>
      </c>
      <c r="AN5" s="26" t="str">
        <f>AM5</f>
        <v>Mid-Contract</v>
      </c>
      <c r="AO5" s="26" t="str">
        <f>AM5</f>
        <v>Mid-Contract</v>
      </c>
      <c r="AP5" s="26" t="str">
        <f>AM5</f>
        <v>Mid-Contract</v>
      </c>
      <c r="AR5" s="26" t="str">
        <f>CHOOSE(G3,"Offer-Mid","Mid-Bid")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13237</v>
      </c>
      <c r="E8" s="35">
        <f>SUM(E10:E370)</f>
        <v>403117</v>
      </c>
      <c r="F8" s="35">
        <f ca="1">SUM(F10:F370)</f>
        <v>366512.71390634507</v>
      </c>
      <c r="G8" s="36">
        <f t="shared" ref="G8:O8" ca="1" si="1">AC8/$F$8</f>
        <v>4.850270209974501</v>
      </c>
      <c r="H8" s="36">
        <f t="shared" ca="1" si="1"/>
        <v>4.9302702099745002</v>
      </c>
      <c r="I8" s="36">
        <f t="shared" ca="1" si="1"/>
        <v>9.9999999999999978E-5</v>
      </c>
      <c r="J8" s="36">
        <f t="shared" ca="1" si="1"/>
        <v>1.6219361412813816E-2</v>
      </c>
      <c r="K8" s="36">
        <f t="shared" ca="1" si="1"/>
        <v>3.1219361412813819E-2</v>
      </c>
      <c r="L8" s="36">
        <f t="shared" ca="1" si="1"/>
        <v>9.9999999999999978E-5</v>
      </c>
      <c r="M8" s="64">
        <f t="shared" ca="1" si="1"/>
        <v>0</v>
      </c>
      <c r="N8" s="36">
        <f t="shared" ca="1" si="1"/>
        <v>0</v>
      </c>
      <c r="O8" s="36">
        <f t="shared" ca="1" si="1"/>
        <v>0</v>
      </c>
      <c r="Q8" s="36">
        <f ca="1">(AC8+AF8+AI8)/F8</f>
        <v>4.8664895713873149</v>
      </c>
      <c r="R8" s="36">
        <f ca="1">(AD8+AG8+AJ8)/F8</f>
        <v>4.9614895713873137</v>
      </c>
      <c r="S8" s="36">
        <f ca="1"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1777685.6978368526</v>
      </c>
      <c r="AD8" s="39">
        <f t="shared" ca="1" si="2"/>
        <v>1807006.7149493599</v>
      </c>
      <c r="AE8" s="39">
        <f t="shared" ca="1" si="2"/>
        <v>36.651271390634498</v>
      </c>
      <c r="AF8" s="39">
        <f t="shared" ca="1" si="2"/>
        <v>5944.6021692382428</v>
      </c>
      <c r="AG8" s="39">
        <f t="shared" ca="1" si="2"/>
        <v>11442.292877833421</v>
      </c>
      <c r="AH8" s="39">
        <f t="shared" ca="1" si="2"/>
        <v>36.651271390634498</v>
      </c>
      <c r="AI8" s="39">
        <f t="shared" ca="1" si="2"/>
        <v>0</v>
      </c>
      <c r="AJ8" s="39">
        <f t="shared" ca="1" si="2"/>
        <v>0</v>
      </c>
      <c r="AK8" s="39">
        <f t="shared" ca="1" si="2"/>
        <v>0</v>
      </c>
      <c r="AL8" s="39"/>
      <c r="AM8" s="39">
        <f ca="1">SUM(AM10:AM370)</f>
        <v>-1777649.0465654614</v>
      </c>
      <c r="AN8" s="39">
        <f ca="1">SUM(AN10:AN370)</f>
        <v>-5907.950897847606</v>
      </c>
      <c r="AO8" s="39">
        <f ca="1">SUM(AO10:AO370)</f>
        <v>0</v>
      </c>
      <c r="AP8" s="39">
        <f ca="1">SUM(AP10:AP370)</f>
        <v>-1783556.9974633092</v>
      </c>
      <c r="AR8" s="39">
        <f ca="1">SUM(AR10:AR370)</f>
        <v>-29321.017112507649</v>
      </c>
      <c r="AS8" s="39">
        <f ca="1">SUM(AS10:AS370)</f>
        <v>-5497.6907085951761</v>
      </c>
      <c r="AT8" s="39">
        <f ca="1">SUM(AT10:AT370)</f>
        <v>0</v>
      </c>
      <c r="AU8" s="39">
        <f ca="1">SUM(AU10:AU370)</f>
        <v>-34818.707821102813</v>
      </c>
      <c r="AV8" s="39"/>
      <c r="AW8" s="51">
        <f ca="1">SUM(AW10:AW370)</f>
        <v>-1818375.7052844125</v>
      </c>
      <c r="AY8" s="51">
        <f ca="1">SUM(AY10:AY370)</f>
        <v>73.302542781268997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Inputs!S5</f>
        <v>298</v>
      </c>
      <c r="C10" s="77"/>
      <c r="D10" s="82">
        <f t="shared" ref="D10:D73" si="3">B10+C10</f>
        <v>298</v>
      </c>
      <c r="E10" s="35">
        <f t="shared" ref="E10:E73" si="4">IF(Z10=0,0,IF(AND(Z10=1,$H$3=1),D10*U10,IF($H$3=2,D10,"N/A")))</f>
        <v>9238</v>
      </c>
      <c r="F10" s="35">
        <f t="shared" ref="F10:F73" ca="1" si="5">E10*Y10</f>
        <v>9208.1244321755476</v>
      </c>
      <c r="G10" s="83">
        <f ca="1">VLOOKUP($A10,[1]!Table,MATCH(G$4,[1]!Curves,0))</f>
        <v>6.1580000000000004</v>
      </c>
      <c r="H10" s="142">
        <f ca="1">Inputs!W5</f>
        <v>6.2380000000000004</v>
      </c>
      <c r="I10" s="140">
        <f>Inputs!T5</f>
        <v>1E-4</v>
      </c>
      <c r="J10" s="83">
        <f ca="1">VLOOKUP($A10,[1]!Table,MATCH(J$4,[1]!Curves,0))</f>
        <v>1.7500000000000002E-2</v>
      </c>
      <c r="K10" s="142">
        <f ca="1">Inputs!X5</f>
        <v>3.2500000000000001E-2</v>
      </c>
      <c r="L10" s="140">
        <f>Inputs!U5</f>
        <v>1E-4</v>
      </c>
      <c r="M10" s="54">
        <v>0</v>
      </c>
      <c r="N10" s="142">
        <f>Inputs!Y5</f>
        <v>0</v>
      </c>
      <c r="O10" s="141">
        <f>Inputs!V5</f>
        <v>0</v>
      </c>
      <c r="P10" s="7"/>
      <c r="Q10" s="69">
        <f t="shared" ref="Q10:Q73" ca="1" si="6">M10+J10+G10</f>
        <v>6.1755000000000004</v>
      </c>
      <c r="R10" s="69">
        <f t="shared" ref="R10:R73" ca="1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56703.630253337025</v>
      </c>
      <c r="AD10" s="39">
        <f t="shared" ref="AD10:AD73" ca="1" si="16">$F10*H10</f>
        <v>57440.28020791107</v>
      </c>
      <c r="AE10" s="39">
        <f t="shared" ref="AE10:AE73" ca="1" si="17">$F10*I10</f>
        <v>0.92081244321755484</v>
      </c>
      <c r="AF10" s="39">
        <f t="shared" ref="AF10:AF73" ca="1" si="18">$F10*J10</f>
        <v>161.1421775630721</v>
      </c>
      <c r="AG10" s="39">
        <f t="shared" ref="AG10:AG73" ca="1" si="19">$F10*K10</f>
        <v>299.2640440457053</v>
      </c>
      <c r="AH10" s="39">
        <f t="shared" ref="AH10:AH73" ca="1" si="20">$F10*L10</f>
        <v>0.92081244321755484</v>
      </c>
      <c r="AI10" s="39">
        <f t="shared" ref="AI10:AI73" ca="1" si="21">$F10*M10</f>
        <v>0</v>
      </c>
      <c r="AJ10" s="39">
        <f t="shared" ref="AJ10:AJ73" ca="1" si="22">$F10*N10</f>
        <v>0</v>
      </c>
      <c r="AK10" s="39">
        <f t="shared" ref="AK10:AK73" ca="1" si="23">F10*O10</f>
        <v>0</v>
      </c>
      <c r="AL10" s="43"/>
      <c r="AM10" s="39">
        <f ca="1">-CHOOSE($G$3,AC10-AE10,AE10-AC10)</f>
        <v>-56702.709440893806</v>
      </c>
      <c r="AN10" s="39">
        <f ca="1">-CHOOSE($G$3,AF10-AH10,AH10-AF10)</f>
        <v>-160.22136511985454</v>
      </c>
      <c r="AO10" s="39">
        <f ca="1">-CHOOSE($G$3,AI10-AL10,AK10-AI10)</f>
        <v>0</v>
      </c>
      <c r="AP10" s="40">
        <f t="shared" ref="AP10:AP73" ca="1" si="24">SUM(AM10:AO10)</f>
        <v>-56862.930806013661</v>
      </c>
      <c r="AR10" s="39">
        <f ca="1">-CHOOSE($G$3,AD10-AC10,AC10-AD10)</f>
        <v>-736.64995457404439</v>
      </c>
      <c r="AS10" s="39">
        <f ca="1">-CHOOSE($G$3,AG10-AF10,AF10-AG10)</f>
        <v>-138.12186648263321</v>
      </c>
      <c r="AT10" s="39">
        <f ca="1">-CHOOSE($G$3,AJ10-AI10,AI10-AJ10:AJ11)</f>
        <v>0</v>
      </c>
      <c r="AU10" s="40">
        <f t="shared" ref="AU10:AU73" ca="1" si="25">AR10+AS10+AT10</f>
        <v>-874.7718210566776</v>
      </c>
      <c r="AV10" s="40"/>
      <c r="AW10" s="51">
        <f t="shared" ref="AW10:AW73" ca="1" si="26">AU10+AP10</f>
        <v>-57737.702627070335</v>
      </c>
      <c r="AY10" s="51">
        <f t="shared" ref="AY10:AY73" ca="1" si="27">AK10+AH10+AE10</f>
        <v>1.8416248864351097</v>
      </c>
      <c r="AZ10" s="67"/>
      <c r="BC10" s="68"/>
    </row>
    <row r="11" spans="1:55">
      <c r="A11" s="88">
        <f t="shared" ref="A11:A74" si="28">EDATE(A10,1)</f>
        <v>36982</v>
      </c>
      <c r="B11" s="139">
        <f>Inputs!S6</f>
        <v>298</v>
      </c>
      <c r="C11" s="66"/>
      <c r="D11" s="82">
        <f t="shared" si="3"/>
        <v>298</v>
      </c>
      <c r="E11" s="35">
        <f t="shared" si="4"/>
        <v>8940</v>
      </c>
      <c r="F11" s="35">
        <f t="shared" ca="1" si="5"/>
        <v>8869.0468049503415</v>
      </c>
      <c r="G11" s="83">
        <f ca="1">VLOOKUP($A11,[1]!Table,MATCH(G$4,[1]!Curves,0))</f>
        <v>5.86</v>
      </c>
      <c r="H11" s="142">
        <f ca="1">Inputs!W6</f>
        <v>5.94</v>
      </c>
      <c r="I11" s="140">
        <f>Inputs!T6</f>
        <v>1E-4</v>
      </c>
      <c r="J11" s="83">
        <f ca="1">VLOOKUP($A11,[1]!Table,MATCH(J$4,[1]!Curves,0))</f>
        <v>1.7500000000000002E-2</v>
      </c>
      <c r="K11" s="142">
        <f ca="1">Inputs!X6</f>
        <v>3.2500000000000001E-2</v>
      </c>
      <c r="L11" s="140">
        <f>Inputs!U6</f>
        <v>1E-4</v>
      </c>
      <c r="M11" s="54">
        <v>0</v>
      </c>
      <c r="N11" s="142">
        <f>Inputs!Y6</f>
        <v>0</v>
      </c>
      <c r="O11" s="141">
        <f>Inputs!V6</f>
        <v>0</v>
      </c>
      <c r="P11" s="7"/>
      <c r="Q11" s="69">
        <f t="shared" ca="1" si="6"/>
        <v>5.8775000000000004</v>
      </c>
      <c r="R11" s="69">
        <f t="shared" ca="1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51972.614277009001</v>
      </c>
      <c r="AD11" s="39">
        <f t="shared" ca="1" si="16"/>
        <v>52682.13802140503</v>
      </c>
      <c r="AE11" s="39">
        <f t="shared" ca="1" si="17"/>
        <v>0.88690468049503424</v>
      </c>
      <c r="AF11" s="39">
        <f t="shared" ca="1" si="18"/>
        <v>155.20831908663098</v>
      </c>
      <c r="AG11" s="39">
        <f t="shared" ca="1" si="19"/>
        <v>288.24402116088612</v>
      </c>
      <c r="AH11" s="39">
        <f t="shared" ca="1" si="20"/>
        <v>0.88690468049503424</v>
      </c>
      <c r="AI11" s="39">
        <f t="shared" ca="1" si="21"/>
        <v>0</v>
      </c>
      <c r="AJ11" s="39">
        <f t="shared" ca="1" si="22"/>
        <v>0</v>
      </c>
      <c r="AK11" s="39">
        <f t="shared" ca="1" si="23"/>
        <v>0</v>
      </c>
      <c r="AL11" s="43"/>
      <c r="AM11" s="39">
        <f t="shared" ref="AM11:AM74" ca="1" si="29">-CHOOSE($G$3,AC11-AE11,AE11-AC11)</f>
        <v>-51971.727372328503</v>
      </c>
      <c r="AN11" s="39">
        <f t="shared" ref="AN11:AN74" ca="1" si="30">-CHOOSE($G$3,AF11-AH11,AH11-AF11)</f>
        <v>-154.32141440613594</v>
      </c>
      <c r="AO11" s="39">
        <f t="shared" ref="AO11:AO74" ca="1" si="31">-CHOOSE($G$3,AI11-AL11,AK11-AI11)</f>
        <v>0</v>
      </c>
      <c r="AP11" s="40">
        <f t="shared" ca="1" si="24"/>
        <v>-52126.048786734638</v>
      </c>
      <c r="AR11" s="39">
        <f t="shared" ref="AR11:AR74" ca="1" si="32">-CHOOSE($G$3,AD11-AC11,AC11-AD11)</f>
        <v>-709.52374439602863</v>
      </c>
      <c r="AS11" s="39">
        <f t="shared" ref="AS11:AS74" ca="1" si="33">-CHOOSE($G$3,AG11-AF11,AF11-AG11)</f>
        <v>-133.03570207425514</v>
      </c>
      <c r="AT11" s="39">
        <f t="shared" ref="AT11:AT74" ca="1" si="34">-CHOOSE($G$3,AJ11-AI11,AI11-AJ11:AJ12)</f>
        <v>0</v>
      </c>
      <c r="AU11" s="40">
        <f t="shared" ca="1" si="25"/>
        <v>-842.55944647028377</v>
      </c>
      <c r="AV11" s="40"/>
      <c r="AW11" s="51">
        <f t="shared" ca="1" si="26"/>
        <v>-52968.608233204919</v>
      </c>
      <c r="AY11" s="51">
        <f t="shared" ca="1" si="27"/>
        <v>1.7738093609900685</v>
      </c>
      <c r="AZ11" s="67"/>
    </row>
    <row r="12" spans="1:55">
      <c r="A12" s="88">
        <f t="shared" si="28"/>
        <v>37012</v>
      </c>
      <c r="B12" s="139">
        <f>Inputs!S7</f>
        <v>298</v>
      </c>
      <c r="C12" s="66"/>
      <c r="D12" s="82">
        <f t="shared" si="3"/>
        <v>298</v>
      </c>
      <c r="E12" s="35">
        <f t="shared" si="4"/>
        <v>9238</v>
      </c>
      <c r="F12" s="35">
        <f t="shared" ca="1" si="5"/>
        <v>9124.6977533197005</v>
      </c>
      <c r="G12" s="83">
        <f ca="1">VLOOKUP($A12,[1]!Table,MATCH(G$4,[1]!Curves,0))</f>
        <v>5.64</v>
      </c>
      <c r="H12" s="142">
        <f ca="1">Inputs!W7</f>
        <v>5.72</v>
      </c>
      <c r="I12" s="140">
        <f>Inputs!T7</f>
        <v>1E-4</v>
      </c>
      <c r="J12" s="83">
        <f ca="1">VLOOKUP($A12,[1]!Table,MATCH(J$4,[1]!Curves,0))</f>
        <v>1.7500000000000002E-2</v>
      </c>
      <c r="K12" s="142">
        <f ca="1">Inputs!X7</f>
        <v>3.2500000000000001E-2</v>
      </c>
      <c r="L12" s="140">
        <f>Inputs!U7</f>
        <v>1E-4</v>
      </c>
      <c r="M12" s="54">
        <v>0</v>
      </c>
      <c r="N12" s="142">
        <f>Inputs!Y7</f>
        <v>0</v>
      </c>
      <c r="O12" s="141">
        <f>Inputs!V7</f>
        <v>0</v>
      </c>
      <c r="P12" s="7"/>
      <c r="Q12" s="69">
        <f t="shared" ca="1" si="6"/>
        <v>5.6574999999999998</v>
      </c>
      <c r="R12" s="69">
        <f t="shared" ca="1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51463.295328723107</v>
      </c>
      <c r="AD12" s="39">
        <f t="shared" ca="1" si="16"/>
        <v>52193.271148988686</v>
      </c>
      <c r="AE12" s="39">
        <f t="shared" ca="1" si="17"/>
        <v>0.91246977533197005</v>
      </c>
      <c r="AF12" s="39">
        <f t="shared" ca="1" si="18"/>
        <v>159.68221068309478</v>
      </c>
      <c r="AG12" s="39">
        <f t="shared" ca="1" si="19"/>
        <v>296.55267698289026</v>
      </c>
      <c r="AH12" s="39">
        <f t="shared" ca="1" si="20"/>
        <v>0.91246977533197005</v>
      </c>
      <c r="AI12" s="39">
        <f t="shared" ca="1" si="21"/>
        <v>0</v>
      </c>
      <c r="AJ12" s="39">
        <f t="shared" ca="1" si="22"/>
        <v>0</v>
      </c>
      <c r="AK12" s="39">
        <f t="shared" ca="1" si="23"/>
        <v>0</v>
      </c>
      <c r="AL12" s="43"/>
      <c r="AM12" s="39">
        <f t="shared" ca="1" si="29"/>
        <v>-51462.382858947778</v>
      </c>
      <c r="AN12" s="39">
        <f t="shared" ca="1" si="30"/>
        <v>-158.76974090776281</v>
      </c>
      <c r="AO12" s="39">
        <f t="shared" ca="1" si="31"/>
        <v>0</v>
      </c>
      <c r="AP12" s="40">
        <f t="shared" ca="1" si="24"/>
        <v>-51621.152599855544</v>
      </c>
      <c r="AR12" s="39">
        <f t="shared" ca="1" si="32"/>
        <v>-729.97582026557939</v>
      </c>
      <c r="AS12" s="39">
        <f t="shared" ca="1" si="33"/>
        <v>-136.87046629979548</v>
      </c>
      <c r="AT12" s="39">
        <f t="shared" ca="1" si="34"/>
        <v>0</v>
      </c>
      <c r="AU12" s="40">
        <f t="shared" ca="1" si="25"/>
        <v>-866.84628656537484</v>
      </c>
      <c r="AV12" s="40"/>
      <c r="AW12" s="51">
        <f t="shared" ca="1" si="26"/>
        <v>-52487.998886420923</v>
      </c>
      <c r="AY12" s="51">
        <f t="shared" ca="1" si="27"/>
        <v>1.8249395506639401</v>
      </c>
      <c r="AZ12" s="67"/>
    </row>
    <row r="13" spans="1:55">
      <c r="A13" s="88">
        <f t="shared" si="28"/>
        <v>37043</v>
      </c>
      <c r="B13" s="139">
        <f>Inputs!S8</f>
        <v>298</v>
      </c>
      <c r="C13" s="66"/>
      <c r="D13" s="82">
        <f t="shared" si="3"/>
        <v>298</v>
      </c>
      <c r="E13" s="35">
        <f t="shared" si="4"/>
        <v>8940</v>
      </c>
      <c r="F13" s="35">
        <f t="shared" ca="1" si="5"/>
        <v>8791.7536939095862</v>
      </c>
      <c r="G13" s="83">
        <f ca="1">VLOOKUP($A13,[1]!Table,MATCH(G$4,[1]!Curves,0))</f>
        <v>5.62</v>
      </c>
      <c r="H13" s="142">
        <f ca="1">Inputs!W8</f>
        <v>5.7</v>
      </c>
      <c r="I13" s="140">
        <f>Inputs!T8</f>
        <v>1E-4</v>
      </c>
      <c r="J13" s="83">
        <f ca="1">VLOOKUP($A13,[1]!Table,MATCH(J$4,[1]!Curves,0))</f>
        <v>1.7500000000000002E-2</v>
      </c>
      <c r="K13" s="142">
        <f ca="1">Inputs!X8</f>
        <v>3.2500000000000001E-2</v>
      </c>
      <c r="L13" s="140">
        <f>Inputs!U8</f>
        <v>1E-4</v>
      </c>
      <c r="M13" s="54">
        <v>0</v>
      </c>
      <c r="N13" s="142">
        <f>Inputs!Y8</f>
        <v>0</v>
      </c>
      <c r="O13" s="141">
        <f>Inputs!V8</f>
        <v>0</v>
      </c>
      <c r="P13" s="7"/>
      <c r="Q13" s="69">
        <f t="shared" ca="1" si="6"/>
        <v>5.6375000000000002</v>
      </c>
      <c r="R13" s="69">
        <f t="shared" ca="1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49409.655759771878</v>
      </c>
      <c r="AD13" s="39">
        <f t="shared" ca="1" si="16"/>
        <v>50112.996055284646</v>
      </c>
      <c r="AE13" s="39">
        <f t="shared" ca="1" si="17"/>
        <v>0.87917536939095864</v>
      </c>
      <c r="AF13" s="39">
        <f t="shared" ca="1" si="18"/>
        <v>153.85568964341778</v>
      </c>
      <c r="AG13" s="39">
        <f t="shared" ca="1" si="19"/>
        <v>285.73199505206156</v>
      </c>
      <c r="AH13" s="39">
        <f t="shared" ca="1" si="20"/>
        <v>0.87917536939095864</v>
      </c>
      <c r="AI13" s="39">
        <f t="shared" ca="1" si="21"/>
        <v>0</v>
      </c>
      <c r="AJ13" s="39">
        <f t="shared" ca="1" si="22"/>
        <v>0</v>
      </c>
      <c r="AK13" s="39">
        <f t="shared" ca="1" si="23"/>
        <v>0</v>
      </c>
      <c r="AL13" s="43"/>
      <c r="AM13" s="39">
        <f t="shared" ca="1" si="29"/>
        <v>-49408.776584402491</v>
      </c>
      <c r="AN13" s="39">
        <f t="shared" ca="1" si="30"/>
        <v>-152.97651427402681</v>
      </c>
      <c r="AO13" s="39">
        <f t="shared" ca="1" si="31"/>
        <v>0</v>
      </c>
      <c r="AP13" s="40">
        <f t="shared" ca="1" si="24"/>
        <v>-49561.75309867652</v>
      </c>
      <c r="AR13" s="39">
        <f t="shared" ca="1" si="32"/>
        <v>-703.34029551276763</v>
      </c>
      <c r="AS13" s="39">
        <f t="shared" ca="1" si="33"/>
        <v>-131.87630540864379</v>
      </c>
      <c r="AT13" s="39">
        <f t="shared" ca="1" si="34"/>
        <v>0</v>
      </c>
      <c r="AU13" s="40">
        <f t="shared" ca="1" si="25"/>
        <v>-835.21660092141144</v>
      </c>
      <c r="AV13" s="40"/>
      <c r="AW13" s="51">
        <f t="shared" ca="1" si="26"/>
        <v>-50396.969699597932</v>
      </c>
      <c r="AY13" s="51">
        <f t="shared" ca="1" si="27"/>
        <v>1.7583507387819173</v>
      </c>
      <c r="AZ13" s="67"/>
    </row>
    <row r="14" spans="1:55">
      <c r="A14" s="88">
        <f t="shared" si="28"/>
        <v>37073</v>
      </c>
      <c r="B14" s="139">
        <f>Inputs!S9</f>
        <v>298</v>
      </c>
      <c r="C14" s="66"/>
      <c r="D14" s="82">
        <f t="shared" si="3"/>
        <v>298</v>
      </c>
      <c r="E14" s="35">
        <f t="shared" si="4"/>
        <v>9238</v>
      </c>
      <c r="F14" s="35">
        <f t="shared" ca="1" si="5"/>
        <v>9047.1263195038227</v>
      </c>
      <c r="G14" s="83">
        <f ca="1">VLOOKUP($A14,[1]!Table,MATCH(G$4,[1]!Curves,0))</f>
        <v>5.63</v>
      </c>
      <c r="H14" s="142">
        <f ca="1">Inputs!W9</f>
        <v>5.71</v>
      </c>
      <c r="I14" s="140">
        <f>Inputs!T9</f>
        <v>1E-4</v>
      </c>
      <c r="J14" s="83">
        <f ca="1">VLOOKUP($A14,[1]!Table,MATCH(J$4,[1]!Curves,0))</f>
        <v>1.7500000000000002E-2</v>
      </c>
      <c r="K14" s="142">
        <f ca="1">Inputs!X9</f>
        <v>3.2500000000000001E-2</v>
      </c>
      <c r="L14" s="140">
        <f>Inputs!U9</f>
        <v>1E-4</v>
      </c>
      <c r="M14" s="54">
        <v>0</v>
      </c>
      <c r="N14" s="142">
        <f>Inputs!Y9</f>
        <v>0</v>
      </c>
      <c r="O14" s="141">
        <f>Inputs!V9</f>
        <v>0</v>
      </c>
      <c r="P14" s="7"/>
      <c r="Q14" s="69">
        <f t="shared" ca="1" si="6"/>
        <v>5.6475</v>
      </c>
      <c r="R14" s="69">
        <f t="shared" ca="1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50935.321178806524</v>
      </c>
      <c r="AD14" s="39">
        <f t="shared" ca="1" si="16"/>
        <v>51659.091284366827</v>
      </c>
      <c r="AE14" s="39">
        <f t="shared" ca="1" si="17"/>
        <v>0.90471263195038232</v>
      </c>
      <c r="AF14" s="39">
        <f t="shared" ca="1" si="18"/>
        <v>158.32471059131692</v>
      </c>
      <c r="AG14" s="39">
        <f t="shared" ca="1" si="19"/>
        <v>294.03160538387425</v>
      </c>
      <c r="AH14" s="39">
        <f t="shared" ca="1" si="20"/>
        <v>0.90471263195038232</v>
      </c>
      <c r="AI14" s="39">
        <f t="shared" ca="1" si="21"/>
        <v>0</v>
      </c>
      <c r="AJ14" s="39">
        <f t="shared" ca="1" si="22"/>
        <v>0</v>
      </c>
      <c r="AK14" s="39">
        <f t="shared" ca="1" si="23"/>
        <v>0</v>
      </c>
      <c r="AL14" s="43"/>
      <c r="AM14" s="39">
        <f t="shared" ca="1" si="29"/>
        <v>-50934.416466174574</v>
      </c>
      <c r="AN14" s="39">
        <f t="shared" ca="1" si="30"/>
        <v>-157.41999795936653</v>
      </c>
      <c r="AO14" s="39">
        <f t="shared" ca="1" si="31"/>
        <v>0</v>
      </c>
      <c r="AP14" s="40">
        <f t="shared" ca="1" si="24"/>
        <v>-51091.836464133943</v>
      </c>
      <c r="AR14" s="39">
        <f t="shared" ca="1" si="32"/>
        <v>-723.77010556030291</v>
      </c>
      <c r="AS14" s="39">
        <f t="shared" ca="1" si="33"/>
        <v>-135.70689479255734</v>
      </c>
      <c r="AT14" s="39">
        <f t="shared" ca="1" si="34"/>
        <v>0</v>
      </c>
      <c r="AU14" s="40">
        <f t="shared" ca="1" si="25"/>
        <v>-859.47700035286027</v>
      </c>
      <c r="AV14" s="40"/>
      <c r="AW14" s="51">
        <f t="shared" ca="1" si="26"/>
        <v>-51951.313464486804</v>
      </c>
      <c r="AY14" s="51">
        <f t="shared" ca="1" si="27"/>
        <v>1.8094252639007646</v>
      </c>
      <c r="AZ14" s="67"/>
    </row>
    <row r="15" spans="1:55">
      <c r="A15" s="88">
        <f t="shared" si="28"/>
        <v>37104</v>
      </c>
      <c r="B15" s="139">
        <f>Inputs!S10</f>
        <v>298</v>
      </c>
      <c r="C15" s="66"/>
      <c r="D15" s="82">
        <f t="shared" si="3"/>
        <v>298</v>
      </c>
      <c r="E15" s="35">
        <f t="shared" si="4"/>
        <v>9238</v>
      </c>
      <c r="F15" s="35">
        <f t="shared" ca="1" si="5"/>
        <v>9008.3892533664603</v>
      </c>
      <c r="G15" s="83">
        <f ca="1">VLOOKUP($A15,[1]!Table,MATCH(G$4,[1]!Curves,0))</f>
        <v>5.64</v>
      </c>
      <c r="H15" s="142">
        <f ca="1">Inputs!W10</f>
        <v>5.72</v>
      </c>
      <c r="I15" s="140">
        <f>Inputs!T10</f>
        <v>1E-4</v>
      </c>
      <c r="J15" s="83">
        <f ca="1">VLOOKUP($A15,[1]!Table,MATCH(J$4,[1]!Curves,0))</f>
        <v>1.7500000000000002E-2</v>
      </c>
      <c r="K15" s="142">
        <f ca="1">Inputs!X10</f>
        <v>3.2500000000000001E-2</v>
      </c>
      <c r="L15" s="140">
        <f>Inputs!U10</f>
        <v>1E-4</v>
      </c>
      <c r="M15" s="54">
        <v>0</v>
      </c>
      <c r="N15" s="142">
        <f>Inputs!Y10</f>
        <v>0</v>
      </c>
      <c r="O15" s="141">
        <f>Inputs!V10</f>
        <v>0</v>
      </c>
      <c r="P15" s="7"/>
      <c r="Q15" s="69">
        <f t="shared" ca="1" si="6"/>
        <v>5.6574999999999998</v>
      </c>
      <c r="R15" s="69">
        <f t="shared" ca="1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50807.315388986834</v>
      </c>
      <c r="AD15" s="39">
        <f t="shared" ca="1" si="16"/>
        <v>51527.986529256152</v>
      </c>
      <c r="AE15" s="39">
        <f t="shared" ca="1" si="17"/>
        <v>0.90083892533664611</v>
      </c>
      <c r="AF15" s="39">
        <f t="shared" ca="1" si="18"/>
        <v>157.64681193391306</v>
      </c>
      <c r="AG15" s="39">
        <f t="shared" ca="1" si="19"/>
        <v>292.77265073440998</v>
      </c>
      <c r="AH15" s="39">
        <f t="shared" ca="1" si="20"/>
        <v>0.90083892533664611</v>
      </c>
      <c r="AI15" s="39">
        <f t="shared" ca="1" si="21"/>
        <v>0</v>
      </c>
      <c r="AJ15" s="39">
        <f t="shared" ca="1" si="22"/>
        <v>0</v>
      </c>
      <c r="AK15" s="39">
        <f t="shared" ca="1" si="23"/>
        <v>0</v>
      </c>
      <c r="AL15" s="43"/>
      <c r="AM15" s="39">
        <f t="shared" ca="1" si="29"/>
        <v>-50806.414550061498</v>
      </c>
      <c r="AN15" s="39">
        <f t="shared" ca="1" si="30"/>
        <v>-156.74597300857641</v>
      </c>
      <c r="AO15" s="39">
        <f t="shared" ca="1" si="31"/>
        <v>0</v>
      </c>
      <c r="AP15" s="40">
        <f t="shared" ca="1" si="24"/>
        <v>-50963.160523070073</v>
      </c>
      <c r="AR15" s="39">
        <f t="shared" ca="1" si="32"/>
        <v>-720.67114026931813</v>
      </c>
      <c r="AS15" s="39">
        <f t="shared" ca="1" si="33"/>
        <v>-135.12583880049692</v>
      </c>
      <c r="AT15" s="39">
        <f t="shared" ca="1" si="34"/>
        <v>0</v>
      </c>
      <c r="AU15" s="40">
        <f t="shared" ca="1" si="25"/>
        <v>-855.79697906981505</v>
      </c>
      <c r="AV15" s="40"/>
      <c r="AW15" s="51">
        <f t="shared" ca="1" si="26"/>
        <v>-51818.957502139885</v>
      </c>
      <c r="AY15" s="51">
        <f t="shared" ca="1" si="27"/>
        <v>1.8016778506732922</v>
      </c>
      <c r="AZ15" s="67"/>
    </row>
    <row r="16" spans="1:55">
      <c r="A16" s="88">
        <f t="shared" si="28"/>
        <v>37135</v>
      </c>
      <c r="B16" s="139">
        <f>Inputs!S11</f>
        <v>298</v>
      </c>
      <c r="C16" s="66"/>
      <c r="D16" s="82">
        <f t="shared" si="3"/>
        <v>298</v>
      </c>
      <c r="E16" s="35">
        <f t="shared" si="4"/>
        <v>8940</v>
      </c>
      <c r="F16" s="35">
        <f t="shared" ca="1" si="5"/>
        <v>8681.1970635298603</v>
      </c>
      <c r="G16" s="83">
        <f ca="1">VLOOKUP($A16,[1]!Table,MATCH(G$4,[1]!Curves,0))</f>
        <v>5.59</v>
      </c>
      <c r="H16" s="142">
        <f ca="1">Inputs!W11</f>
        <v>5.67</v>
      </c>
      <c r="I16" s="140">
        <f>Inputs!T11</f>
        <v>1E-4</v>
      </c>
      <c r="J16" s="83">
        <f ca="1">VLOOKUP($A16,[1]!Table,MATCH(J$4,[1]!Curves,0))</f>
        <v>1.7500000000000002E-2</v>
      </c>
      <c r="K16" s="142">
        <f ca="1">Inputs!X11</f>
        <v>3.2500000000000001E-2</v>
      </c>
      <c r="L16" s="140">
        <f>Inputs!U11</f>
        <v>1E-4</v>
      </c>
      <c r="M16" s="54">
        <v>0</v>
      </c>
      <c r="N16" s="142">
        <f>Inputs!Y11</f>
        <v>0</v>
      </c>
      <c r="O16" s="141">
        <f>Inputs!V11</f>
        <v>0</v>
      </c>
      <c r="P16" s="7"/>
      <c r="Q16" s="69">
        <f t="shared" ca="1" si="6"/>
        <v>5.6074999999999999</v>
      </c>
      <c r="R16" s="69">
        <f t="shared" ca="1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48527.891585131918</v>
      </c>
      <c r="AD16" s="39">
        <f t="shared" ca="1" si="16"/>
        <v>49222.387350214311</v>
      </c>
      <c r="AE16" s="39">
        <f t="shared" ca="1" si="17"/>
        <v>0.86811970635298608</v>
      </c>
      <c r="AF16" s="39">
        <f t="shared" ca="1" si="18"/>
        <v>151.92094861177256</v>
      </c>
      <c r="AG16" s="39">
        <f t="shared" ca="1" si="19"/>
        <v>282.13890456472046</v>
      </c>
      <c r="AH16" s="39">
        <f t="shared" ca="1" si="20"/>
        <v>0.86811970635298608</v>
      </c>
      <c r="AI16" s="39">
        <f t="shared" ca="1" si="21"/>
        <v>0</v>
      </c>
      <c r="AJ16" s="39">
        <f t="shared" ca="1" si="22"/>
        <v>0</v>
      </c>
      <c r="AK16" s="39">
        <f t="shared" ca="1" si="23"/>
        <v>0</v>
      </c>
      <c r="AL16" s="43"/>
      <c r="AM16" s="39">
        <f t="shared" ca="1" si="29"/>
        <v>-48527.023465425562</v>
      </c>
      <c r="AN16" s="39">
        <f t="shared" ca="1" si="30"/>
        <v>-151.05282890541957</v>
      </c>
      <c r="AO16" s="39">
        <f t="shared" ca="1" si="31"/>
        <v>0</v>
      </c>
      <c r="AP16" s="40">
        <f t="shared" ca="1" si="24"/>
        <v>-48678.076294330982</v>
      </c>
      <c r="AR16" s="39">
        <f t="shared" ca="1" si="32"/>
        <v>-694.49576508239261</v>
      </c>
      <c r="AS16" s="39">
        <f t="shared" ca="1" si="33"/>
        <v>-130.2179559529479</v>
      </c>
      <c r="AT16" s="39">
        <f t="shared" ca="1" si="34"/>
        <v>0</v>
      </c>
      <c r="AU16" s="40">
        <f t="shared" ca="1" si="25"/>
        <v>-824.71372103534054</v>
      </c>
      <c r="AV16" s="40"/>
      <c r="AW16" s="51">
        <f t="shared" ca="1" si="26"/>
        <v>-49502.790015366321</v>
      </c>
      <c r="AY16" s="51">
        <f t="shared" ca="1" si="27"/>
        <v>1.7362394127059722</v>
      </c>
      <c r="AZ16" s="67"/>
    </row>
    <row r="17" spans="1:52">
      <c r="A17" s="88">
        <f t="shared" si="28"/>
        <v>37165</v>
      </c>
      <c r="B17" s="139">
        <f>Inputs!S12</f>
        <v>298</v>
      </c>
      <c r="C17" s="66"/>
      <c r="D17" s="82">
        <f t="shared" si="3"/>
        <v>298</v>
      </c>
      <c r="E17" s="35">
        <f t="shared" si="4"/>
        <v>9238</v>
      </c>
      <c r="F17" s="35">
        <f t="shared" ca="1" si="5"/>
        <v>8934.3182079255621</v>
      </c>
      <c r="G17" s="83">
        <f ca="1">VLOOKUP($A17,[1]!Table,MATCH(G$4,[1]!Curves,0))</f>
        <v>5.5979999999999999</v>
      </c>
      <c r="H17" s="142">
        <f ca="1">Inputs!W12</f>
        <v>5.6779999999999999</v>
      </c>
      <c r="I17" s="140">
        <f>Inputs!T12</f>
        <v>1E-4</v>
      </c>
      <c r="J17" s="83">
        <f ca="1">VLOOKUP($A17,[1]!Table,MATCH(J$4,[1]!Curves,0))</f>
        <v>1.7500000000000002E-2</v>
      </c>
      <c r="K17" s="142">
        <f ca="1">Inputs!X12</f>
        <v>3.2500000000000001E-2</v>
      </c>
      <c r="L17" s="140">
        <f>Inputs!U12</f>
        <v>1E-4</v>
      </c>
      <c r="M17" s="54">
        <v>0</v>
      </c>
      <c r="N17" s="142">
        <f>Inputs!Y12</f>
        <v>0</v>
      </c>
      <c r="O17" s="141">
        <f>Inputs!V12</f>
        <v>0</v>
      </c>
      <c r="P17" s="7"/>
      <c r="Q17" s="69">
        <f t="shared" ca="1" si="6"/>
        <v>5.6154999999999999</v>
      </c>
      <c r="R17" s="69">
        <f t="shared" ca="1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50014.313327967298</v>
      </c>
      <c r="AD17" s="39">
        <f t="shared" ca="1" si="16"/>
        <v>50729.058784601344</v>
      </c>
      <c r="AE17" s="39">
        <f t="shared" ca="1" si="17"/>
        <v>0.89343182079255623</v>
      </c>
      <c r="AF17" s="39">
        <f t="shared" ca="1" si="18"/>
        <v>156.35056863869735</v>
      </c>
      <c r="AG17" s="39">
        <f t="shared" ca="1" si="19"/>
        <v>290.36534175758078</v>
      </c>
      <c r="AH17" s="39">
        <f t="shared" ca="1" si="20"/>
        <v>0.89343182079255623</v>
      </c>
      <c r="AI17" s="39">
        <f t="shared" ca="1" si="21"/>
        <v>0</v>
      </c>
      <c r="AJ17" s="39">
        <f t="shared" ca="1" si="22"/>
        <v>0</v>
      </c>
      <c r="AK17" s="39">
        <f t="shared" ca="1" si="23"/>
        <v>0</v>
      </c>
      <c r="AL17" s="43"/>
      <c r="AM17" s="39">
        <f t="shared" ca="1" si="29"/>
        <v>-50013.419896146508</v>
      </c>
      <c r="AN17" s="39">
        <f t="shared" ca="1" si="30"/>
        <v>-155.4571368179048</v>
      </c>
      <c r="AO17" s="39">
        <f t="shared" ca="1" si="31"/>
        <v>0</v>
      </c>
      <c r="AP17" s="40">
        <f t="shared" ca="1" si="24"/>
        <v>-50168.87703296441</v>
      </c>
      <c r="AR17" s="39">
        <f t="shared" ca="1" si="32"/>
        <v>-714.74545663404569</v>
      </c>
      <c r="AS17" s="39">
        <f t="shared" ca="1" si="33"/>
        <v>-134.01477311888343</v>
      </c>
      <c r="AT17" s="39">
        <f t="shared" ca="1" si="34"/>
        <v>0</v>
      </c>
      <c r="AU17" s="40">
        <f t="shared" ca="1" si="25"/>
        <v>-848.76022975292915</v>
      </c>
      <c r="AV17" s="40"/>
      <c r="AW17" s="51">
        <f t="shared" ca="1" si="26"/>
        <v>-51017.63726271734</v>
      </c>
      <c r="AY17" s="51">
        <f t="shared" ca="1" si="27"/>
        <v>1.7868636415851125</v>
      </c>
      <c r="AZ17" s="67"/>
    </row>
    <row r="18" spans="1:52">
      <c r="A18" s="88">
        <f t="shared" si="28"/>
        <v>37196</v>
      </c>
      <c r="B18" s="139">
        <f>Inputs!S13</f>
        <v>298</v>
      </c>
      <c r="C18" s="66"/>
      <c r="D18" s="82">
        <f t="shared" si="3"/>
        <v>298</v>
      </c>
      <c r="E18" s="35">
        <f t="shared" si="4"/>
        <v>8940</v>
      </c>
      <c r="F18" s="35">
        <f t="shared" ca="1" si="5"/>
        <v>8609.6751194168755</v>
      </c>
      <c r="G18" s="83">
        <f ca="1">VLOOKUP($A18,[1]!Table,MATCH(G$4,[1]!Curves,0))</f>
        <v>5.6680000000000001</v>
      </c>
      <c r="H18" s="142">
        <f ca="1">Inputs!W13</f>
        <v>5.7480000000000002</v>
      </c>
      <c r="I18" s="140">
        <f>Inputs!T13</f>
        <v>1E-4</v>
      </c>
      <c r="J18" s="83">
        <f ca="1">VLOOKUP($A18,[1]!Table,MATCH(J$4,[1]!Curves,0))</f>
        <v>0.02</v>
      </c>
      <c r="K18" s="142">
        <f ca="1">Inputs!X13</f>
        <v>3.5000000000000003E-2</v>
      </c>
      <c r="L18" s="140">
        <f>Inputs!U13</f>
        <v>1E-4</v>
      </c>
      <c r="M18" s="54">
        <v>0</v>
      </c>
      <c r="N18" s="142">
        <f>Inputs!Y13</f>
        <v>0</v>
      </c>
      <c r="O18" s="141">
        <f>Inputs!V13</f>
        <v>0</v>
      </c>
      <c r="P18" s="7"/>
      <c r="Q18" s="69">
        <f t="shared" ca="1" si="6"/>
        <v>5.6879999999999997</v>
      </c>
      <c r="R18" s="69">
        <f t="shared" ca="1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48799.63857685485</v>
      </c>
      <c r="AD18" s="39">
        <f t="shared" ca="1" si="16"/>
        <v>49488.412586408202</v>
      </c>
      <c r="AE18" s="39">
        <f t="shared" ca="1" si="17"/>
        <v>0.86096751194168764</v>
      </c>
      <c r="AF18" s="39">
        <f t="shared" ca="1" si="18"/>
        <v>172.19350238833752</v>
      </c>
      <c r="AG18" s="39">
        <f t="shared" ca="1" si="19"/>
        <v>301.33862917959067</v>
      </c>
      <c r="AH18" s="39">
        <f t="shared" ca="1" si="20"/>
        <v>0.86096751194168764</v>
      </c>
      <c r="AI18" s="39">
        <f t="shared" ca="1" si="21"/>
        <v>0</v>
      </c>
      <c r="AJ18" s="39">
        <f t="shared" ca="1" si="22"/>
        <v>0</v>
      </c>
      <c r="AK18" s="39">
        <f t="shared" ca="1" si="23"/>
        <v>0</v>
      </c>
      <c r="AL18" s="43"/>
      <c r="AM18" s="39">
        <f t="shared" ca="1" si="29"/>
        <v>-48798.777609342906</v>
      </c>
      <c r="AN18" s="39">
        <f t="shared" ca="1" si="30"/>
        <v>-171.33253487639584</v>
      </c>
      <c r="AO18" s="39">
        <f t="shared" ca="1" si="31"/>
        <v>0</v>
      </c>
      <c r="AP18" s="40">
        <f t="shared" ca="1" si="24"/>
        <v>-48970.110144219303</v>
      </c>
      <c r="AR18" s="39">
        <f t="shared" ca="1" si="32"/>
        <v>-688.77400955335179</v>
      </c>
      <c r="AS18" s="39">
        <f t="shared" ca="1" si="33"/>
        <v>-129.14512679125315</v>
      </c>
      <c r="AT18" s="39">
        <f t="shared" ca="1" si="34"/>
        <v>0</v>
      </c>
      <c r="AU18" s="40">
        <f t="shared" ca="1" si="25"/>
        <v>-817.91913634460491</v>
      </c>
      <c r="AV18" s="40"/>
      <c r="AW18" s="51">
        <f t="shared" ca="1" si="26"/>
        <v>-49788.029280563911</v>
      </c>
      <c r="AY18" s="51">
        <f t="shared" ca="1" si="27"/>
        <v>1.7219350238833753</v>
      </c>
      <c r="AZ18" s="67"/>
    </row>
    <row r="19" spans="1:52">
      <c r="A19" s="88">
        <f t="shared" si="28"/>
        <v>37226</v>
      </c>
      <c r="B19" s="139">
        <f>Inputs!S14</f>
        <v>345</v>
      </c>
      <c r="C19" s="66"/>
      <c r="D19" s="82">
        <f t="shared" si="3"/>
        <v>345</v>
      </c>
      <c r="E19" s="35">
        <f t="shared" si="4"/>
        <v>10695</v>
      </c>
      <c r="F19" s="35">
        <f t="shared" ca="1" si="5"/>
        <v>10258.241449487643</v>
      </c>
      <c r="G19" s="83">
        <f ca="1">VLOOKUP($A19,[1]!Table,MATCH(G$4,[1]!Curves,0))</f>
        <v>5.7629999999999999</v>
      </c>
      <c r="H19" s="142">
        <f ca="1">Inputs!W14</f>
        <v>5.843</v>
      </c>
      <c r="I19" s="140">
        <f>Inputs!T14</f>
        <v>1E-4</v>
      </c>
      <c r="J19" s="83">
        <f ca="1">VLOOKUP($A19,[1]!Table,MATCH(J$4,[1]!Curves,0))</f>
        <v>0.02</v>
      </c>
      <c r="K19" s="142">
        <f ca="1">Inputs!X14</f>
        <v>3.5000000000000003E-2</v>
      </c>
      <c r="L19" s="140">
        <f>Inputs!U14</f>
        <v>1E-4</v>
      </c>
      <c r="M19" s="54">
        <v>0</v>
      </c>
      <c r="N19" s="142">
        <f>Inputs!Y14</f>
        <v>0</v>
      </c>
      <c r="O19" s="141">
        <f>Inputs!V14</f>
        <v>0</v>
      </c>
      <c r="P19" s="7"/>
      <c r="Q19" s="69">
        <f t="shared" ca="1" si="6"/>
        <v>5.7829999999999995</v>
      </c>
      <c r="R19" s="69">
        <f t="shared" ca="1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59118.245473397285</v>
      </c>
      <c r="AD19" s="39">
        <f t="shared" ca="1" si="16"/>
        <v>59938.904789356297</v>
      </c>
      <c r="AE19" s="39">
        <f t="shared" ca="1" si="17"/>
        <v>1.0258241449487644</v>
      </c>
      <c r="AF19" s="39">
        <f t="shared" ca="1" si="18"/>
        <v>205.16482898975286</v>
      </c>
      <c r="AG19" s="39">
        <f t="shared" ca="1" si="19"/>
        <v>359.03845073206753</v>
      </c>
      <c r="AH19" s="39">
        <f t="shared" ca="1" si="20"/>
        <v>1.0258241449487644</v>
      </c>
      <c r="AI19" s="39">
        <f t="shared" ca="1" si="21"/>
        <v>0</v>
      </c>
      <c r="AJ19" s="39">
        <f t="shared" ca="1" si="22"/>
        <v>0</v>
      </c>
      <c r="AK19" s="39">
        <f t="shared" ca="1" si="23"/>
        <v>0</v>
      </c>
      <c r="AL19" s="43"/>
      <c r="AM19" s="39">
        <f t="shared" ca="1" si="29"/>
        <v>-59117.219649252336</v>
      </c>
      <c r="AN19" s="39">
        <f t="shared" ca="1" si="30"/>
        <v>-204.13900484480411</v>
      </c>
      <c r="AO19" s="39">
        <f t="shared" ca="1" si="31"/>
        <v>0</v>
      </c>
      <c r="AP19" s="40">
        <f t="shared" ca="1" si="24"/>
        <v>-59321.358654097137</v>
      </c>
      <c r="AR19" s="39">
        <f t="shared" ca="1" si="32"/>
        <v>-820.65931595901202</v>
      </c>
      <c r="AS19" s="39">
        <f t="shared" ca="1" si="33"/>
        <v>-153.87362174231467</v>
      </c>
      <c r="AT19" s="39">
        <f t="shared" ca="1" si="34"/>
        <v>0</v>
      </c>
      <c r="AU19" s="40">
        <f t="shared" ca="1" si="25"/>
        <v>-974.53293770132666</v>
      </c>
      <c r="AV19" s="40"/>
      <c r="AW19" s="51">
        <f t="shared" ca="1" si="26"/>
        <v>-60295.891591798463</v>
      </c>
      <c r="AY19" s="51">
        <f t="shared" ca="1" si="27"/>
        <v>2.0516482898975288</v>
      </c>
      <c r="AZ19" s="67"/>
    </row>
    <row r="20" spans="1:52">
      <c r="A20" s="88">
        <f t="shared" si="28"/>
        <v>37257</v>
      </c>
      <c r="B20" s="139">
        <f>Inputs!S15</f>
        <v>345</v>
      </c>
      <c r="C20" s="66"/>
      <c r="D20" s="82">
        <f t="shared" si="3"/>
        <v>345</v>
      </c>
      <c r="E20" s="35">
        <f t="shared" si="4"/>
        <v>10695</v>
      </c>
      <c r="F20" s="35">
        <f t="shared" ca="1" si="5"/>
        <v>10214.816085478484</v>
      </c>
      <c r="G20" s="83">
        <f ca="1">VLOOKUP($A20,[1]!Table,MATCH(G$4,[1]!Curves,0))</f>
        <v>5.7680000000000007</v>
      </c>
      <c r="H20" s="142">
        <f ca="1">Inputs!W15</f>
        <v>5.8480000000000008</v>
      </c>
      <c r="I20" s="140">
        <f>Inputs!T15</f>
        <v>1E-4</v>
      </c>
      <c r="J20" s="83">
        <f ca="1">VLOOKUP($A20,[1]!Table,MATCH(J$4,[1]!Curves,0))</f>
        <v>0.02</v>
      </c>
      <c r="K20" s="142">
        <f ca="1">Inputs!X15</f>
        <v>3.5000000000000003E-2</v>
      </c>
      <c r="L20" s="140">
        <f>Inputs!U15</f>
        <v>1E-4</v>
      </c>
      <c r="M20" s="54">
        <v>0</v>
      </c>
      <c r="N20" s="142">
        <f>Inputs!Y15</f>
        <v>0</v>
      </c>
      <c r="O20" s="141">
        <f>Inputs!V15</f>
        <v>0</v>
      </c>
      <c r="P20" s="7"/>
      <c r="Q20" s="69">
        <f t="shared" ca="1" si="6"/>
        <v>5.7880000000000003</v>
      </c>
      <c r="R20" s="69">
        <f t="shared" ca="1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58919.059181039898</v>
      </c>
      <c r="AD20" s="39">
        <f t="shared" ca="1" si="16"/>
        <v>59736.244467878183</v>
      </c>
      <c r="AE20" s="39">
        <f t="shared" ca="1" si="17"/>
        <v>1.0214816085478484</v>
      </c>
      <c r="AF20" s="39">
        <f t="shared" ca="1" si="18"/>
        <v>204.29632170956967</v>
      </c>
      <c r="AG20" s="39">
        <f t="shared" ca="1" si="19"/>
        <v>357.51856299174699</v>
      </c>
      <c r="AH20" s="39">
        <f t="shared" ca="1" si="20"/>
        <v>1.0214816085478484</v>
      </c>
      <c r="AI20" s="39">
        <f t="shared" ca="1" si="21"/>
        <v>0</v>
      </c>
      <c r="AJ20" s="39">
        <f t="shared" ca="1" si="22"/>
        <v>0</v>
      </c>
      <c r="AK20" s="39">
        <f t="shared" ca="1" si="23"/>
        <v>0</v>
      </c>
      <c r="AL20" s="43"/>
      <c r="AM20" s="39">
        <f t="shared" ca="1" si="29"/>
        <v>-58918.037699431348</v>
      </c>
      <c r="AN20" s="39">
        <f t="shared" ca="1" si="30"/>
        <v>-203.27484010102182</v>
      </c>
      <c r="AO20" s="39">
        <f t="shared" ca="1" si="31"/>
        <v>0</v>
      </c>
      <c r="AP20" s="40">
        <f t="shared" ca="1" si="24"/>
        <v>-59121.312539532373</v>
      </c>
      <c r="AR20" s="39">
        <f t="shared" ca="1" si="32"/>
        <v>-817.18528683828481</v>
      </c>
      <c r="AS20" s="39">
        <f t="shared" ca="1" si="33"/>
        <v>-153.22224128217732</v>
      </c>
      <c r="AT20" s="39">
        <f t="shared" ca="1" si="34"/>
        <v>0</v>
      </c>
      <c r="AU20" s="40">
        <f t="shared" ca="1" si="25"/>
        <v>-970.40752812046208</v>
      </c>
      <c r="AV20" s="40"/>
      <c r="AW20" s="51">
        <f t="shared" ca="1" si="26"/>
        <v>-60091.720067652837</v>
      </c>
      <c r="AY20" s="51">
        <f t="shared" ca="1" si="27"/>
        <v>2.0429632170956968</v>
      </c>
      <c r="AZ20" s="67"/>
    </row>
    <row r="21" spans="1:52">
      <c r="A21" s="88">
        <f t="shared" si="28"/>
        <v>37288</v>
      </c>
      <c r="B21" s="139">
        <f>Inputs!S16</f>
        <v>345</v>
      </c>
      <c r="C21" s="66"/>
      <c r="D21" s="82">
        <f t="shared" si="3"/>
        <v>345</v>
      </c>
      <c r="E21" s="35">
        <f t="shared" si="4"/>
        <v>9660</v>
      </c>
      <c r="F21" s="35">
        <f t="shared" ca="1" si="5"/>
        <v>9185.9959948990982</v>
      </c>
      <c r="G21" s="83">
        <f ca="1">VLOOKUP($A21,[1]!Table,MATCH(G$4,[1]!Curves,0))</f>
        <v>5.548</v>
      </c>
      <c r="H21" s="142">
        <f ca="1">Inputs!W16</f>
        <v>5.6280000000000001</v>
      </c>
      <c r="I21" s="140">
        <f>Inputs!T16</f>
        <v>1E-4</v>
      </c>
      <c r="J21" s="83">
        <f ca="1">VLOOKUP($A21,[1]!Table,MATCH(J$4,[1]!Curves,0))</f>
        <v>0.02</v>
      </c>
      <c r="K21" s="142">
        <f ca="1">Inputs!X16</f>
        <v>3.5000000000000003E-2</v>
      </c>
      <c r="L21" s="140">
        <f>Inputs!U16</f>
        <v>1E-4</v>
      </c>
      <c r="M21" s="54">
        <v>0</v>
      </c>
      <c r="N21" s="142">
        <f>Inputs!Y16</f>
        <v>0</v>
      </c>
      <c r="O21" s="141">
        <f>Inputs!V16</f>
        <v>0</v>
      </c>
      <c r="P21" s="7"/>
      <c r="Q21" s="69">
        <f t="shared" ca="1" si="6"/>
        <v>5.5679999999999996</v>
      </c>
      <c r="R21" s="69">
        <f t="shared" ca="1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50963.905779700195</v>
      </c>
      <c r="AD21" s="39">
        <f t="shared" ca="1" si="16"/>
        <v>51698.785459292129</v>
      </c>
      <c r="AE21" s="39">
        <f t="shared" ca="1" si="17"/>
        <v>0.91859959948990988</v>
      </c>
      <c r="AF21" s="39">
        <f t="shared" ca="1" si="18"/>
        <v>183.71991989798195</v>
      </c>
      <c r="AG21" s="39">
        <f t="shared" ca="1" si="19"/>
        <v>321.50985982146847</v>
      </c>
      <c r="AH21" s="39">
        <f t="shared" ca="1" si="20"/>
        <v>0.91859959948990988</v>
      </c>
      <c r="AI21" s="39">
        <f t="shared" ca="1" si="21"/>
        <v>0</v>
      </c>
      <c r="AJ21" s="39">
        <f t="shared" ca="1" si="22"/>
        <v>0</v>
      </c>
      <c r="AK21" s="39">
        <f t="shared" ca="1" si="23"/>
        <v>0</v>
      </c>
      <c r="AL21" s="43"/>
      <c r="AM21" s="39">
        <f t="shared" ca="1" si="29"/>
        <v>-50962.987180100703</v>
      </c>
      <c r="AN21" s="39">
        <f t="shared" ca="1" si="30"/>
        <v>-182.80132029849204</v>
      </c>
      <c r="AO21" s="39">
        <f t="shared" ca="1" si="31"/>
        <v>0</v>
      </c>
      <c r="AP21" s="40">
        <f t="shared" ca="1" si="24"/>
        <v>-51145.788500399198</v>
      </c>
      <c r="AR21" s="39">
        <f t="shared" ca="1" si="32"/>
        <v>-734.87967959193338</v>
      </c>
      <c r="AS21" s="39">
        <f t="shared" ca="1" si="33"/>
        <v>-137.78993992348651</v>
      </c>
      <c r="AT21" s="39">
        <f t="shared" ca="1" si="34"/>
        <v>0</v>
      </c>
      <c r="AU21" s="40">
        <f t="shared" ca="1" si="25"/>
        <v>-872.66961951541987</v>
      </c>
      <c r="AV21" s="40"/>
      <c r="AW21" s="51">
        <f t="shared" ca="1" si="26"/>
        <v>-52018.45811991462</v>
      </c>
      <c r="AY21" s="51">
        <f t="shared" ca="1" si="27"/>
        <v>1.8371991989798198</v>
      </c>
      <c r="AZ21" s="67"/>
    </row>
    <row r="22" spans="1:52">
      <c r="A22" s="88">
        <f t="shared" si="28"/>
        <v>37316</v>
      </c>
      <c r="B22" s="139">
        <f>Inputs!S17</f>
        <v>298</v>
      </c>
      <c r="C22" s="66"/>
      <c r="D22" s="82">
        <f t="shared" si="3"/>
        <v>298</v>
      </c>
      <c r="E22" s="35">
        <f t="shared" si="4"/>
        <v>9238</v>
      </c>
      <c r="F22" s="35">
        <f t="shared" ca="1" si="5"/>
        <v>8750.0188695085526</v>
      </c>
      <c r="G22" s="83">
        <f ca="1">VLOOKUP($A22,[1]!Table,MATCH(G$4,[1]!Curves,0))</f>
        <v>5.1829999999999998</v>
      </c>
      <c r="H22" s="142">
        <f ca="1">Inputs!W17</f>
        <v>5.2629999999999999</v>
      </c>
      <c r="I22" s="140">
        <f>Inputs!T17</f>
        <v>1E-4</v>
      </c>
      <c r="J22" s="83">
        <f ca="1">VLOOKUP($A22,[1]!Table,MATCH(J$4,[1]!Curves,0))</f>
        <v>0.02</v>
      </c>
      <c r="K22" s="142">
        <f ca="1">Inputs!X17</f>
        <v>3.5000000000000003E-2</v>
      </c>
      <c r="L22" s="140">
        <f>Inputs!U17</f>
        <v>1E-4</v>
      </c>
      <c r="M22" s="54">
        <v>0</v>
      </c>
      <c r="N22" s="142">
        <f>Inputs!Y17</f>
        <v>0</v>
      </c>
      <c r="O22" s="141">
        <f>Inputs!V17</f>
        <v>0</v>
      </c>
      <c r="P22" s="7"/>
      <c r="Q22" s="69">
        <f t="shared" ca="1" si="6"/>
        <v>5.2029999999999994</v>
      </c>
      <c r="R22" s="69">
        <f t="shared" ca="1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45351.347800662828</v>
      </c>
      <c r="AD22" s="39">
        <f t="shared" ca="1" si="16"/>
        <v>46051.349310223508</v>
      </c>
      <c r="AE22" s="39">
        <f t="shared" ca="1" si="17"/>
        <v>0.87500188695085535</v>
      </c>
      <c r="AF22" s="39">
        <f t="shared" ca="1" si="18"/>
        <v>175.00037739017105</v>
      </c>
      <c r="AG22" s="39">
        <f t="shared" ca="1" si="19"/>
        <v>306.25066043279935</v>
      </c>
      <c r="AH22" s="39">
        <f t="shared" ca="1" si="20"/>
        <v>0.87500188695085535</v>
      </c>
      <c r="AI22" s="39">
        <f t="shared" ca="1" si="21"/>
        <v>0</v>
      </c>
      <c r="AJ22" s="39">
        <f t="shared" ca="1" si="22"/>
        <v>0</v>
      </c>
      <c r="AK22" s="39">
        <f t="shared" ca="1" si="23"/>
        <v>0</v>
      </c>
      <c r="AL22" s="43"/>
      <c r="AM22" s="39">
        <f t="shared" ca="1" si="29"/>
        <v>-45350.472798775874</v>
      </c>
      <c r="AN22" s="39">
        <f t="shared" ca="1" si="30"/>
        <v>-174.1253755032202</v>
      </c>
      <c r="AO22" s="39">
        <f t="shared" ca="1" si="31"/>
        <v>0</v>
      </c>
      <c r="AP22" s="40">
        <f t="shared" ca="1" si="24"/>
        <v>-45524.598174279097</v>
      </c>
      <c r="AR22" s="39">
        <f t="shared" ca="1" si="32"/>
        <v>-700.00150956067955</v>
      </c>
      <c r="AS22" s="39">
        <f t="shared" ca="1" si="33"/>
        <v>-131.2502830426283</v>
      </c>
      <c r="AT22" s="39">
        <f t="shared" ca="1" si="34"/>
        <v>0</v>
      </c>
      <c r="AU22" s="40">
        <f t="shared" ca="1" si="25"/>
        <v>-831.25179260330788</v>
      </c>
      <c r="AV22" s="40"/>
      <c r="AW22" s="51">
        <f t="shared" ca="1" si="26"/>
        <v>-46355.849966882408</v>
      </c>
      <c r="AY22" s="51">
        <f t="shared" ca="1" si="27"/>
        <v>1.7500037739017107</v>
      </c>
      <c r="AZ22" s="67"/>
    </row>
    <row r="23" spans="1:52">
      <c r="A23" s="88">
        <f t="shared" si="28"/>
        <v>37347</v>
      </c>
      <c r="B23" s="139">
        <f>Inputs!S18</f>
        <v>298</v>
      </c>
      <c r="C23" s="66"/>
      <c r="D23" s="82">
        <f t="shared" si="3"/>
        <v>298</v>
      </c>
      <c r="E23" s="35">
        <f t="shared" si="4"/>
        <v>8940</v>
      </c>
      <c r="F23" s="35">
        <f t="shared" ca="1" si="5"/>
        <v>8430.5692368538457</v>
      </c>
      <c r="G23" s="83">
        <f ca="1">VLOOKUP($A23,[1]!Table,MATCH(G$4,[1]!Curves,0))</f>
        <v>4.633</v>
      </c>
      <c r="H23" s="142">
        <f ca="1">Inputs!W18</f>
        <v>4.7130000000000001</v>
      </c>
      <c r="I23" s="140">
        <f>Inputs!T18</f>
        <v>1E-4</v>
      </c>
      <c r="J23" s="83">
        <f ca="1">VLOOKUP($A23,[1]!Table,MATCH(J$4,[1]!Curves,0))</f>
        <v>1.2500000000000001E-2</v>
      </c>
      <c r="K23" s="142">
        <f ca="1">Inputs!X18</f>
        <v>2.75E-2</v>
      </c>
      <c r="L23" s="140">
        <f>Inputs!U18</f>
        <v>1E-4</v>
      </c>
      <c r="M23" s="54">
        <v>0</v>
      </c>
      <c r="N23" s="142">
        <f>Inputs!Y18</f>
        <v>0</v>
      </c>
      <c r="O23" s="141">
        <f>Inputs!V18</f>
        <v>0</v>
      </c>
      <c r="P23" s="7"/>
      <c r="Q23" s="69">
        <f t="shared" ca="1" si="6"/>
        <v>4.6455000000000002</v>
      </c>
      <c r="R23" s="69">
        <f t="shared" ca="1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39058.827274343865</v>
      </c>
      <c r="AD23" s="39">
        <f t="shared" ca="1" si="16"/>
        <v>39733.272813292177</v>
      </c>
      <c r="AE23" s="39">
        <f t="shared" ca="1" si="17"/>
        <v>0.84305692368538465</v>
      </c>
      <c r="AF23" s="39">
        <f t="shared" ca="1" si="18"/>
        <v>105.38211546067308</v>
      </c>
      <c r="AG23" s="39">
        <f t="shared" ca="1" si="19"/>
        <v>231.84065401348076</v>
      </c>
      <c r="AH23" s="39">
        <f t="shared" ca="1" si="20"/>
        <v>0.84305692368538465</v>
      </c>
      <c r="AI23" s="39">
        <f t="shared" ca="1" si="21"/>
        <v>0</v>
      </c>
      <c r="AJ23" s="39">
        <f t="shared" ca="1" si="22"/>
        <v>0</v>
      </c>
      <c r="AK23" s="39">
        <f t="shared" ca="1" si="23"/>
        <v>0</v>
      </c>
      <c r="AL23" s="43"/>
      <c r="AM23" s="39">
        <f t="shared" ca="1" si="29"/>
        <v>-39057.984217420177</v>
      </c>
      <c r="AN23" s="39">
        <f t="shared" ca="1" si="30"/>
        <v>-104.5390585369877</v>
      </c>
      <c r="AO23" s="39">
        <f t="shared" ca="1" si="31"/>
        <v>0</v>
      </c>
      <c r="AP23" s="40">
        <f t="shared" ca="1" si="24"/>
        <v>-39162.523275957166</v>
      </c>
      <c r="AR23" s="39">
        <f t="shared" ca="1" si="32"/>
        <v>-674.44553894831188</v>
      </c>
      <c r="AS23" s="39">
        <f t="shared" ca="1" si="33"/>
        <v>-126.45853855280768</v>
      </c>
      <c r="AT23" s="39">
        <f t="shared" ca="1" si="34"/>
        <v>0</v>
      </c>
      <c r="AU23" s="40">
        <f t="shared" ca="1" si="25"/>
        <v>-800.90407750111956</v>
      </c>
      <c r="AV23" s="40"/>
      <c r="AW23" s="51">
        <f t="shared" ca="1" si="26"/>
        <v>-39963.427353458283</v>
      </c>
      <c r="AY23" s="51">
        <f t="shared" ca="1" si="27"/>
        <v>1.6861138473707693</v>
      </c>
      <c r="AZ23" s="67"/>
    </row>
    <row r="24" spans="1:52">
      <c r="A24" s="88">
        <f t="shared" si="28"/>
        <v>37377</v>
      </c>
      <c r="B24" s="139">
        <f>Inputs!S19</f>
        <v>298</v>
      </c>
      <c r="C24" s="66"/>
      <c r="D24" s="82">
        <f t="shared" si="3"/>
        <v>298</v>
      </c>
      <c r="E24" s="35">
        <f t="shared" si="4"/>
        <v>9238</v>
      </c>
      <c r="F24" s="35">
        <f t="shared" ca="1" si="5"/>
        <v>8674.3078439479559</v>
      </c>
      <c r="G24" s="83">
        <f ca="1">VLOOKUP($A24,[1]!Table,MATCH(G$4,[1]!Curves,0))</f>
        <v>4.4880000000000004</v>
      </c>
      <c r="H24" s="142">
        <f ca="1">Inputs!W19</f>
        <v>4.5680000000000005</v>
      </c>
      <c r="I24" s="140">
        <f>Inputs!T19</f>
        <v>1E-4</v>
      </c>
      <c r="J24" s="83">
        <f ca="1">VLOOKUP($A24,[1]!Table,MATCH(J$4,[1]!Curves,0))</f>
        <v>1.2500000000000001E-2</v>
      </c>
      <c r="K24" s="142">
        <f ca="1">Inputs!X19</f>
        <v>2.75E-2</v>
      </c>
      <c r="L24" s="140">
        <f>Inputs!U19</f>
        <v>1E-4</v>
      </c>
      <c r="M24" s="54">
        <v>0</v>
      </c>
      <c r="N24" s="142">
        <f>Inputs!Y19</f>
        <v>0</v>
      </c>
      <c r="O24" s="141">
        <f>Inputs!V19</f>
        <v>0</v>
      </c>
      <c r="P24" s="7"/>
      <c r="Q24" s="69">
        <f t="shared" ca="1" si="6"/>
        <v>4.5005000000000006</v>
      </c>
      <c r="R24" s="69">
        <f t="shared" ca="1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38930.293603638427</v>
      </c>
      <c r="AD24" s="39">
        <f t="shared" ca="1" si="16"/>
        <v>39624.238231154268</v>
      </c>
      <c r="AE24" s="39">
        <f t="shared" ca="1" si="17"/>
        <v>0.8674307843947956</v>
      </c>
      <c r="AF24" s="39">
        <f t="shared" ca="1" si="18"/>
        <v>108.42884804934945</v>
      </c>
      <c r="AG24" s="39">
        <f t="shared" ca="1" si="19"/>
        <v>238.54346570856879</v>
      </c>
      <c r="AH24" s="39">
        <f t="shared" ca="1" si="20"/>
        <v>0.8674307843947956</v>
      </c>
      <c r="AI24" s="39">
        <f t="shared" ca="1" si="21"/>
        <v>0</v>
      </c>
      <c r="AJ24" s="39">
        <f t="shared" ca="1" si="22"/>
        <v>0</v>
      </c>
      <c r="AK24" s="39">
        <f t="shared" ca="1" si="23"/>
        <v>0</v>
      </c>
      <c r="AL24" s="43"/>
      <c r="AM24" s="39">
        <f t="shared" ca="1" si="29"/>
        <v>-38929.42617285403</v>
      </c>
      <c r="AN24" s="39">
        <f t="shared" ca="1" si="30"/>
        <v>-107.56141726495466</v>
      </c>
      <c r="AO24" s="39">
        <f t="shared" ca="1" si="31"/>
        <v>0</v>
      </c>
      <c r="AP24" s="40">
        <f t="shared" ca="1" si="24"/>
        <v>-39036.987590118981</v>
      </c>
      <c r="AR24" s="39">
        <f t="shared" ca="1" si="32"/>
        <v>-693.94462751584069</v>
      </c>
      <c r="AS24" s="39">
        <f t="shared" ca="1" si="33"/>
        <v>-130.11461765921933</v>
      </c>
      <c r="AT24" s="39">
        <f t="shared" ca="1" si="34"/>
        <v>0</v>
      </c>
      <c r="AU24" s="40">
        <f t="shared" ca="1" si="25"/>
        <v>-824.05924517506003</v>
      </c>
      <c r="AV24" s="40"/>
      <c r="AW24" s="51">
        <f t="shared" ca="1" si="26"/>
        <v>-39861.046835294044</v>
      </c>
      <c r="AY24" s="51">
        <f t="shared" ca="1" si="27"/>
        <v>1.7348615687895912</v>
      </c>
      <c r="AZ24" s="67"/>
    </row>
    <row r="25" spans="1:52">
      <c r="A25" s="88">
        <f t="shared" si="28"/>
        <v>37408</v>
      </c>
      <c r="B25" s="139">
        <f>Inputs!S20</f>
        <v>298</v>
      </c>
      <c r="C25" s="66"/>
      <c r="D25" s="82">
        <f t="shared" si="3"/>
        <v>298</v>
      </c>
      <c r="E25" s="35">
        <f t="shared" si="4"/>
        <v>8940</v>
      </c>
      <c r="F25" s="35">
        <f t="shared" ca="1" si="5"/>
        <v>8357.2936033099395</v>
      </c>
      <c r="G25" s="83">
        <f ca="1">VLOOKUP($A25,[1]!Table,MATCH(G$4,[1]!Curves,0))</f>
        <v>4.4780000000000006</v>
      </c>
      <c r="H25" s="142">
        <f ca="1">Inputs!W20</f>
        <v>4.5580000000000007</v>
      </c>
      <c r="I25" s="140">
        <f>Inputs!T20</f>
        <v>1E-4</v>
      </c>
      <c r="J25" s="83">
        <f ca="1">VLOOKUP($A25,[1]!Table,MATCH(J$4,[1]!Curves,0))</f>
        <v>1.2500000000000001E-2</v>
      </c>
      <c r="K25" s="142">
        <f ca="1">Inputs!X20</f>
        <v>2.75E-2</v>
      </c>
      <c r="L25" s="140">
        <f>Inputs!U20</f>
        <v>1E-4</v>
      </c>
      <c r="M25" s="54">
        <v>0</v>
      </c>
      <c r="N25" s="142">
        <f>Inputs!Y20</f>
        <v>0</v>
      </c>
      <c r="O25" s="141">
        <f>Inputs!V20</f>
        <v>0</v>
      </c>
      <c r="P25" s="7"/>
      <c r="Q25" s="69">
        <f t="shared" ca="1" si="6"/>
        <v>4.4905000000000008</v>
      </c>
      <c r="R25" s="69">
        <f t="shared" ca="1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37423.960755621913</v>
      </c>
      <c r="AD25" s="39">
        <f t="shared" ca="1" si="16"/>
        <v>38092.54424388671</v>
      </c>
      <c r="AE25" s="39">
        <f t="shared" ca="1" si="17"/>
        <v>0.83572936033099399</v>
      </c>
      <c r="AF25" s="39">
        <f t="shared" ca="1" si="18"/>
        <v>104.46617004137426</v>
      </c>
      <c r="AG25" s="39">
        <f t="shared" ca="1" si="19"/>
        <v>229.82557409102333</v>
      </c>
      <c r="AH25" s="39">
        <f t="shared" ca="1" si="20"/>
        <v>0.83572936033099399</v>
      </c>
      <c r="AI25" s="39">
        <f t="shared" ca="1" si="21"/>
        <v>0</v>
      </c>
      <c r="AJ25" s="39">
        <f t="shared" ca="1" si="22"/>
        <v>0</v>
      </c>
      <c r="AK25" s="39">
        <f t="shared" ca="1" si="23"/>
        <v>0</v>
      </c>
      <c r="AL25" s="43"/>
      <c r="AM25" s="39">
        <f t="shared" ca="1" si="29"/>
        <v>-37423.125026261579</v>
      </c>
      <c r="AN25" s="39">
        <f t="shared" ca="1" si="30"/>
        <v>-103.63044068104327</v>
      </c>
      <c r="AO25" s="39">
        <f t="shared" ca="1" si="31"/>
        <v>0</v>
      </c>
      <c r="AP25" s="40">
        <f t="shared" ca="1" si="24"/>
        <v>-37526.755466942624</v>
      </c>
      <c r="AR25" s="39">
        <f t="shared" ca="1" si="32"/>
        <v>-668.58348826479778</v>
      </c>
      <c r="AS25" s="39">
        <f t="shared" ca="1" si="33"/>
        <v>-125.35940404964907</v>
      </c>
      <c r="AT25" s="39">
        <f t="shared" ca="1" si="34"/>
        <v>0</v>
      </c>
      <c r="AU25" s="40">
        <f t="shared" ca="1" si="25"/>
        <v>-793.94289231444691</v>
      </c>
      <c r="AV25" s="40"/>
      <c r="AW25" s="51">
        <f t="shared" ca="1" si="26"/>
        <v>-38320.698359257069</v>
      </c>
      <c r="AY25" s="51">
        <f t="shared" ca="1" si="27"/>
        <v>1.671458720661988</v>
      </c>
      <c r="AZ25" s="67"/>
    </row>
    <row r="26" spans="1:52">
      <c r="A26" s="88">
        <f t="shared" si="28"/>
        <v>37438</v>
      </c>
      <c r="B26" s="139">
        <f>Inputs!S21</f>
        <v>298</v>
      </c>
      <c r="C26" s="66"/>
      <c r="D26" s="82">
        <f t="shared" si="3"/>
        <v>298</v>
      </c>
      <c r="E26" s="35">
        <f t="shared" si="4"/>
        <v>9238</v>
      </c>
      <c r="F26" s="35">
        <f t="shared" ca="1" si="5"/>
        <v>8598.4420146395241</v>
      </c>
      <c r="G26" s="83">
        <f ca="1">VLOOKUP($A26,[1]!Table,MATCH(G$4,[1]!Curves,0))</f>
        <v>4.4880000000000004</v>
      </c>
      <c r="H26" s="142">
        <f ca="1">Inputs!W21</f>
        <v>4.5680000000000005</v>
      </c>
      <c r="I26" s="140">
        <f>Inputs!T21</f>
        <v>1E-4</v>
      </c>
      <c r="J26" s="83">
        <f ca="1">VLOOKUP($A26,[1]!Table,MATCH(J$4,[1]!Curves,0))</f>
        <v>1.2500000000000001E-2</v>
      </c>
      <c r="K26" s="142">
        <f ca="1">Inputs!X21</f>
        <v>2.75E-2</v>
      </c>
      <c r="L26" s="140">
        <f>Inputs!U21</f>
        <v>1E-4</v>
      </c>
      <c r="M26" s="54">
        <v>0</v>
      </c>
      <c r="N26" s="142">
        <f>Inputs!Y21</f>
        <v>0</v>
      </c>
      <c r="O26" s="141">
        <f>Inputs!V21</f>
        <v>0</v>
      </c>
      <c r="P26" s="7"/>
      <c r="Q26" s="69">
        <f t="shared" ca="1" si="6"/>
        <v>4.5005000000000006</v>
      </c>
      <c r="R26" s="69">
        <f t="shared" ca="1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38589.807761702185</v>
      </c>
      <c r="AD26" s="39">
        <f t="shared" ca="1" si="16"/>
        <v>39277.68312287335</v>
      </c>
      <c r="AE26" s="39">
        <f t="shared" ca="1" si="17"/>
        <v>0.85984420146395246</v>
      </c>
      <c r="AF26" s="39">
        <f t="shared" ca="1" si="18"/>
        <v>107.48052518299406</v>
      </c>
      <c r="AG26" s="39">
        <f t="shared" ca="1" si="19"/>
        <v>236.45715540258692</v>
      </c>
      <c r="AH26" s="39">
        <f t="shared" ca="1" si="20"/>
        <v>0.85984420146395246</v>
      </c>
      <c r="AI26" s="39">
        <f t="shared" ca="1" si="21"/>
        <v>0</v>
      </c>
      <c r="AJ26" s="39">
        <f t="shared" ca="1" si="22"/>
        <v>0</v>
      </c>
      <c r="AK26" s="39">
        <f t="shared" ca="1" si="23"/>
        <v>0</v>
      </c>
      <c r="AL26" s="43"/>
      <c r="AM26" s="39">
        <f t="shared" ca="1" si="29"/>
        <v>-38588.947917500722</v>
      </c>
      <c r="AN26" s="39">
        <f t="shared" ca="1" si="30"/>
        <v>-106.6206809815301</v>
      </c>
      <c r="AO26" s="39">
        <f t="shared" ca="1" si="31"/>
        <v>0</v>
      </c>
      <c r="AP26" s="40">
        <f t="shared" ca="1" si="24"/>
        <v>-38695.568598482248</v>
      </c>
      <c r="AR26" s="39">
        <f t="shared" ca="1" si="32"/>
        <v>-687.87536117116542</v>
      </c>
      <c r="AS26" s="39">
        <f t="shared" ca="1" si="33"/>
        <v>-128.97663021959286</v>
      </c>
      <c r="AT26" s="39">
        <f t="shared" ca="1" si="34"/>
        <v>0</v>
      </c>
      <c r="AU26" s="40">
        <f t="shared" ca="1" si="25"/>
        <v>-816.85199139075826</v>
      </c>
      <c r="AV26" s="40"/>
      <c r="AW26" s="51">
        <f t="shared" ca="1" si="26"/>
        <v>-39512.420589873007</v>
      </c>
      <c r="AY26" s="51">
        <f t="shared" ca="1" si="27"/>
        <v>1.7196884029279049</v>
      </c>
      <c r="AZ26" s="67"/>
    </row>
    <row r="27" spans="1:52">
      <c r="A27" s="88">
        <f t="shared" si="28"/>
        <v>37469</v>
      </c>
      <c r="B27" s="139">
        <f>Inputs!S22</f>
        <v>298</v>
      </c>
      <c r="C27" s="66"/>
      <c r="D27" s="82">
        <f t="shared" si="3"/>
        <v>298</v>
      </c>
      <c r="E27" s="35">
        <f t="shared" si="4"/>
        <v>9238</v>
      </c>
      <c r="F27" s="35">
        <f t="shared" ca="1" si="5"/>
        <v>8559.2741188746259</v>
      </c>
      <c r="G27" s="83">
        <f ca="1">VLOOKUP($A27,[1]!Table,MATCH(G$4,[1]!Curves,0))</f>
        <v>4.4930000000000003</v>
      </c>
      <c r="H27" s="142">
        <f ca="1">Inputs!W22</f>
        <v>4.5730000000000004</v>
      </c>
      <c r="I27" s="140">
        <f>Inputs!T22</f>
        <v>1E-4</v>
      </c>
      <c r="J27" s="83">
        <f ca="1">VLOOKUP($A27,[1]!Table,MATCH(J$4,[1]!Curves,0))</f>
        <v>1.2500000000000001E-2</v>
      </c>
      <c r="K27" s="142">
        <f ca="1">Inputs!X22</f>
        <v>2.75E-2</v>
      </c>
      <c r="L27" s="140">
        <f>Inputs!U22</f>
        <v>1E-4</v>
      </c>
      <c r="M27" s="54">
        <v>0</v>
      </c>
      <c r="N27" s="142">
        <f>Inputs!Y22</f>
        <v>0</v>
      </c>
      <c r="O27" s="141">
        <f>Inputs!V22</f>
        <v>0</v>
      </c>
      <c r="P27" s="7"/>
      <c r="Q27" s="69">
        <f t="shared" ca="1" si="6"/>
        <v>4.5055000000000005</v>
      </c>
      <c r="R27" s="69">
        <f t="shared" ca="1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38456.818616103694</v>
      </c>
      <c r="AD27" s="39">
        <f t="shared" ca="1" si="16"/>
        <v>39141.560545613669</v>
      </c>
      <c r="AE27" s="39">
        <f t="shared" ca="1" si="17"/>
        <v>0.85592741188746257</v>
      </c>
      <c r="AF27" s="39">
        <f t="shared" ca="1" si="18"/>
        <v>106.99092648593283</v>
      </c>
      <c r="AG27" s="39">
        <f t="shared" ca="1" si="19"/>
        <v>235.38003826905222</v>
      </c>
      <c r="AH27" s="39">
        <f t="shared" ca="1" si="20"/>
        <v>0.85592741188746257</v>
      </c>
      <c r="AI27" s="39">
        <f t="shared" ca="1" si="21"/>
        <v>0</v>
      </c>
      <c r="AJ27" s="39">
        <f t="shared" ca="1" si="22"/>
        <v>0</v>
      </c>
      <c r="AK27" s="39">
        <f t="shared" ca="1" si="23"/>
        <v>0</v>
      </c>
      <c r="AL27" s="43"/>
      <c r="AM27" s="39">
        <f t="shared" ca="1" si="29"/>
        <v>-38455.962688691805</v>
      </c>
      <c r="AN27" s="39">
        <f t="shared" ca="1" si="30"/>
        <v>-106.13499907404537</v>
      </c>
      <c r="AO27" s="39">
        <f t="shared" ca="1" si="31"/>
        <v>0</v>
      </c>
      <c r="AP27" s="40">
        <f t="shared" ca="1" si="24"/>
        <v>-38562.097687765847</v>
      </c>
      <c r="AR27" s="39">
        <f t="shared" ca="1" si="32"/>
        <v>-684.74192950997531</v>
      </c>
      <c r="AS27" s="39">
        <f t="shared" ca="1" si="33"/>
        <v>-128.3891117831194</v>
      </c>
      <c r="AT27" s="39">
        <f t="shared" ca="1" si="34"/>
        <v>0</v>
      </c>
      <c r="AU27" s="40">
        <f t="shared" ca="1" si="25"/>
        <v>-813.13104129309477</v>
      </c>
      <c r="AV27" s="40"/>
      <c r="AW27" s="51">
        <f t="shared" ca="1" si="26"/>
        <v>-39375.228729058945</v>
      </c>
      <c r="AY27" s="51">
        <f t="shared" ca="1" si="27"/>
        <v>1.7118548237749251</v>
      </c>
      <c r="AZ27" s="67"/>
    </row>
    <row r="28" spans="1:52">
      <c r="A28" s="88">
        <f t="shared" si="28"/>
        <v>37500</v>
      </c>
      <c r="B28" s="139">
        <f>Inputs!S23</f>
        <v>298</v>
      </c>
      <c r="C28" s="66"/>
      <c r="D28" s="82">
        <f t="shared" si="3"/>
        <v>298</v>
      </c>
      <c r="E28" s="35">
        <f t="shared" si="4"/>
        <v>8940</v>
      </c>
      <c r="F28" s="35">
        <f t="shared" ca="1" si="5"/>
        <v>8245.2589865372538</v>
      </c>
      <c r="G28" s="83">
        <f ca="1">VLOOKUP($A28,[1]!Table,MATCH(G$4,[1]!Curves,0))</f>
        <v>4.4930000000000003</v>
      </c>
      <c r="H28" s="142">
        <f ca="1">Inputs!W23</f>
        <v>4.5730000000000004</v>
      </c>
      <c r="I28" s="140">
        <f>Inputs!T23</f>
        <v>1E-4</v>
      </c>
      <c r="J28" s="83">
        <f ca="1">VLOOKUP($A28,[1]!Table,MATCH(J$4,[1]!Curves,0))</f>
        <v>1.2500000000000001E-2</v>
      </c>
      <c r="K28" s="142">
        <f ca="1">Inputs!X23</f>
        <v>2.75E-2</v>
      </c>
      <c r="L28" s="140">
        <f>Inputs!U23</f>
        <v>1E-4</v>
      </c>
      <c r="M28" s="54">
        <v>0</v>
      </c>
      <c r="N28" s="142">
        <f>Inputs!Y23</f>
        <v>0</v>
      </c>
      <c r="O28" s="141">
        <f>Inputs!V23</f>
        <v>0</v>
      </c>
      <c r="P28" s="7"/>
      <c r="Q28" s="69">
        <f t="shared" ca="1" si="6"/>
        <v>4.5055000000000005</v>
      </c>
      <c r="R28" s="69">
        <f t="shared" ca="1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37045.948626511883</v>
      </c>
      <c r="AD28" s="39">
        <f t="shared" ca="1" si="16"/>
        <v>37705.569345434866</v>
      </c>
      <c r="AE28" s="39">
        <f t="shared" ca="1" si="17"/>
        <v>0.82452589865372539</v>
      </c>
      <c r="AF28" s="39">
        <f t="shared" ca="1" si="18"/>
        <v>103.06573733171568</v>
      </c>
      <c r="AG28" s="39">
        <f t="shared" ca="1" si="19"/>
        <v>226.74462212977448</v>
      </c>
      <c r="AH28" s="39">
        <f t="shared" ca="1" si="20"/>
        <v>0.82452589865372539</v>
      </c>
      <c r="AI28" s="39">
        <f t="shared" ca="1" si="21"/>
        <v>0</v>
      </c>
      <c r="AJ28" s="39">
        <f t="shared" ca="1" si="22"/>
        <v>0</v>
      </c>
      <c r="AK28" s="39">
        <f t="shared" ca="1" si="23"/>
        <v>0</v>
      </c>
      <c r="AL28" s="43"/>
      <c r="AM28" s="39">
        <f t="shared" ca="1" si="29"/>
        <v>-37045.124100613226</v>
      </c>
      <c r="AN28" s="39">
        <f t="shared" ca="1" si="30"/>
        <v>-102.24121143306195</v>
      </c>
      <c r="AO28" s="39">
        <f t="shared" ca="1" si="31"/>
        <v>0</v>
      </c>
      <c r="AP28" s="40">
        <f t="shared" ca="1" si="24"/>
        <v>-37147.365312046291</v>
      </c>
      <c r="AR28" s="39">
        <f t="shared" ca="1" si="32"/>
        <v>-659.62071892298263</v>
      </c>
      <c r="AS28" s="39">
        <f t="shared" ca="1" si="33"/>
        <v>-123.6788847980588</v>
      </c>
      <c r="AT28" s="39">
        <f t="shared" ca="1" si="34"/>
        <v>0</v>
      </c>
      <c r="AU28" s="40">
        <f t="shared" ca="1" si="25"/>
        <v>-783.29960372104142</v>
      </c>
      <c r="AV28" s="40"/>
      <c r="AW28" s="51">
        <f t="shared" ca="1" si="26"/>
        <v>-37930.664915767331</v>
      </c>
      <c r="AY28" s="51">
        <f t="shared" ca="1" si="27"/>
        <v>1.6490517973074508</v>
      </c>
      <c r="AZ28" s="67"/>
    </row>
    <row r="29" spans="1:52">
      <c r="A29" s="88">
        <f t="shared" si="28"/>
        <v>37530</v>
      </c>
      <c r="B29" s="139">
        <f>Inputs!S24</f>
        <v>298</v>
      </c>
      <c r="C29" s="66"/>
      <c r="D29" s="82">
        <f t="shared" si="3"/>
        <v>298</v>
      </c>
      <c r="E29" s="35">
        <f t="shared" si="4"/>
        <v>9238</v>
      </c>
      <c r="F29" s="35">
        <f t="shared" ca="1" si="5"/>
        <v>8482.0761176295218</v>
      </c>
      <c r="G29" s="83">
        <f ca="1">VLOOKUP($A29,[1]!Table,MATCH(G$4,[1]!Curves,0))</f>
        <v>4.4930000000000003</v>
      </c>
      <c r="H29" s="142">
        <f ca="1">Inputs!W24</f>
        <v>4.5730000000000004</v>
      </c>
      <c r="I29" s="140">
        <f>Inputs!T24</f>
        <v>1E-4</v>
      </c>
      <c r="J29" s="83">
        <f ca="1">VLOOKUP($A29,[1]!Table,MATCH(J$4,[1]!Curves,0))</f>
        <v>1.2500000000000001E-2</v>
      </c>
      <c r="K29" s="142">
        <f ca="1">Inputs!X24</f>
        <v>2.75E-2</v>
      </c>
      <c r="L29" s="140">
        <f>Inputs!U24</f>
        <v>1E-4</v>
      </c>
      <c r="M29" s="54">
        <v>0</v>
      </c>
      <c r="N29" s="142">
        <f>Inputs!Y24</f>
        <v>0</v>
      </c>
      <c r="O29" s="141">
        <f>Inputs!V24</f>
        <v>0</v>
      </c>
      <c r="P29" s="7"/>
      <c r="Q29" s="69">
        <f t="shared" ca="1" si="6"/>
        <v>4.5055000000000005</v>
      </c>
      <c r="R29" s="69">
        <f t="shared" ca="1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38109.967996509447</v>
      </c>
      <c r="AD29" s="39">
        <f t="shared" ca="1" si="16"/>
        <v>38788.534085919804</v>
      </c>
      <c r="AE29" s="39">
        <f t="shared" ca="1" si="17"/>
        <v>0.84820761176295223</v>
      </c>
      <c r="AF29" s="39">
        <f t="shared" ca="1" si="18"/>
        <v>106.02595147036902</v>
      </c>
      <c r="AG29" s="39">
        <f t="shared" ca="1" si="19"/>
        <v>233.25709323481186</v>
      </c>
      <c r="AH29" s="39">
        <f t="shared" ca="1" si="20"/>
        <v>0.84820761176295223</v>
      </c>
      <c r="AI29" s="39">
        <f t="shared" ca="1" si="21"/>
        <v>0</v>
      </c>
      <c r="AJ29" s="39">
        <f t="shared" ca="1" si="22"/>
        <v>0</v>
      </c>
      <c r="AK29" s="39">
        <f t="shared" ca="1" si="23"/>
        <v>0</v>
      </c>
      <c r="AL29" s="43"/>
      <c r="AM29" s="39">
        <f t="shared" ca="1" si="29"/>
        <v>-38109.119788897682</v>
      </c>
      <c r="AN29" s="39">
        <f t="shared" ca="1" si="30"/>
        <v>-105.17774385860606</v>
      </c>
      <c r="AO29" s="39">
        <f t="shared" ca="1" si="31"/>
        <v>0</v>
      </c>
      <c r="AP29" s="40">
        <f t="shared" ca="1" si="24"/>
        <v>-38214.297532756289</v>
      </c>
      <c r="AR29" s="39">
        <f t="shared" ca="1" si="32"/>
        <v>-678.56608941035665</v>
      </c>
      <c r="AS29" s="39">
        <f t="shared" ca="1" si="33"/>
        <v>-127.23114176444284</v>
      </c>
      <c r="AT29" s="39">
        <f t="shared" ca="1" si="34"/>
        <v>0</v>
      </c>
      <c r="AU29" s="40">
        <f t="shared" ca="1" si="25"/>
        <v>-805.79723117479944</v>
      </c>
      <c r="AV29" s="40"/>
      <c r="AW29" s="51">
        <f t="shared" ca="1" si="26"/>
        <v>-39020.094763931091</v>
      </c>
      <c r="AY29" s="51">
        <f t="shared" ca="1" si="27"/>
        <v>1.6964152235259045</v>
      </c>
      <c r="AZ29" s="67"/>
    </row>
    <row r="30" spans="1:52">
      <c r="A30" s="88">
        <f t="shared" si="28"/>
        <v>37561</v>
      </c>
      <c r="B30" s="139">
        <f>Inputs!S25</f>
        <v>298</v>
      </c>
      <c r="C30" s="66"/>
      <c r="D30" s="82">
        <f t="shared" si="3"/>
        <v>298</v>
      </c>
      <c r="E30" s="35">
        <f t="shared" si="4"/>
        <v>8940</v>
      </c>
      <c r="F30" s="35">
        <f t="shared" ca="1" si="5"/>
        <v>8170.261558998558</v>
      </c>
      <c r="G30" s="83">
        <f ca="1">VLOOKUP($A30,[1]!Table,MATCH(G$4,[1]!Curves,0))</f>
        <v>4.6230000000000002</v>
      </c>
      <c r="H30" s="142">
        <f ca="1">Inputs!W25</f>
        <v>4.7030000000000003</v>
      </c>
      <c r="I30" s="140">
        <f>Inputs!T25</f>
        <v>1E-4</v>
      </c>
      <c r="J30" s="83">
        <f ca="1">VLOOKUP($A30,[1]!Table,MATCH(J$4,[1]!Curves,0))</f>
        <v>0.02</v>
      </c>
      <c r="K30" s="142">
        <f ca="1">Inputs!X25</f>
        <v>3.5000000000000003E-2</v>
      </c>
      <c r="L30" s="140">
        <f>Inputs!U25</f>
        <v>1E-4</v>
      </c>
      <c r="M30" s="54">
        <v>0</v>
      </c>
      <c r="N30" s="142">
        <f>Inputs!Y25</f>
        <v>0</v>
      </c>
      <c r="O30" s="141">
        <f>Inputs!V25</f>
        <v>0</v>
      </c>
      <c r="P30" s="7"/>
      <c r="Q30" s="69">
        <f t="shared" ca="1" si="6"/>
        <v>4.6429999999999998</v>
      </c>
      <c r="R30" s="69">
        <f t="shared" ca="1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37771.119187250333</v>
      </c>
      <c r="AD30" s="39">
        <f t="shared" ca="1" si="16"/>
        <v>38424.740111970219</v>
      </c>
      <c r="AE30" s="39">
        <f t="shared" ca="1" si="17"/>
        <v>0.81702615589985583</v>
      </c>
      <c r="AF30" s="39">
        <f t="shared" ca="1" si="18"/>
        <v>163.40523117997117</v>
      </c>
      <c r="AG30" s="39">
        <f t="shared" ca="1" si="19"/>
        <v>285.95915456494959</v>
      </c>
      <c r="AH30" s="39">
        <f t="shared" ca="1" si="20"/>
        <v>0.81702615589985583</v>
      </c>
      <c r="AI30" s="39">
        <f t="shared" ca="1" si="21"/>
        <v>0</v>
      </c>
      <c r="AJ30" s="39">
        <f t="shared" ca="1" si="22"/>
        <v>0</v>
      </c>
      <c r="AK30" s="39">
        <f t="shared" ca="1" si="23"/>
        <v>0</v>
      </c>
      <c r="AL30" s="43"/>
      <c r="AM30" s="39">
        <f t="shared" ca="1" si="29"/>
        <v>-37770.302161094434</v>
      </c>
      <c r="AN30" s="39">
        <f t="shared" ca="1" si="30"/>
        <v>-162.5882050240713</v>
      </c>
      <c r="AO30" s="39">
        <f t="shared" ca="1" si="31"/>
        <v>0</v>
      </c>
      <c r="AP30" s="40">
        <f t="shared" ca="1" si="24"/>
        <v>-37932.890366118503</v>
      </c>
      <c r="AR30" s="39">
        <f t="shared" ca="1" si="32"/>
        <v>-653.62092471988581</v>
      </c>
      <c r="AS30" s="39">
        <f t="shared" ca="1" si="33"/>
        <v>-122.55392338497842</v>
      </c>
      <c r="AT30" s="39">
        <f t="shared" ca="1" si="34"/>
        <v>0</v>
      </c>
      <c r="AU30" s="40">
        <f t="shared" ca="1" si="25"/>
        <v>-776.17484810486417</v>
      </c>
      <c r="AV30" s="40"/>
      <c r="AW30" s="51">
        <f t="shared" ca="1" si="26"/>
        <v>-38709.065214223367</v>
      </c>
      <c r="AY30" s="51">
        <f t="shared" ca="1" si="27"/>
        <v>1.6340523117997117</v>
      </c>
      <c r="AZ30" s="67"/>
    </row>
    <row r="31" spans="1:52">
      <c r="A31" s="88">
        <f t="shared" si="28"/>
        <v>37591</v>
      </c>
      <c r="B31" s="139">
        <f>Inputs!S26</f>
        <v>345</v>
      </c>
      <c r="C31" s="66"/>
      <c r="D31" s="82">
        <f t="shared" si="3"/>
        <v>345</v>
      </c>
      <c r="E31" s="35">
        <f t="shared" si="4"/>
        <v>10695</v>
      </c>
      <c r="F31" s="35">
        <f t="shared" ca="1" si="5"/>
        <v>9729.9030105802794</v>
      </c>
      <c r="G31" s="83">
        <f ca="1">VLOOKUP($A31,[1]!Table,MATCH(G$4,[1]!Curves,0))</f>
        <v>4.7249999999999996</v>
      </c>
      <c r="H31" s="142">
        <f ca="1">Inputs!W26</f>
        <v>4.8049999999999997</v>
      </c>
      <c r="I31" s="140">
        <f>Inputs!T26</f>
        <v>1E-4</v>
      </c>
      <c r="J31" s="83">
        <f ca="1">VLOOKUP($A31,[1]!Table,MATCH(J$4,[1]!Curves,0))</f>
        <v>0.02</v>
      </c>
      <c r="K31" s="142">
        <f ca="1">Inputs!X26</f>
        <v>3.5000000000000003E-2</v>
      </c>
      <c r="L31" s="140">
        <f>Inputs!U26</f>
        <v>1E-4</v>
      </c>
      <c r="M31" s="54">
        <v>0</v>
      </c>
      <c r="N31" s="142">
        <f>Inputs!Y26</f>
        <v>0</v>
      </c>
      <c r="O31" s="141">
        <f>Inputs!V26</f>
        <v>0</v>
      </c>
      <c r="P31" s="7"/>
      <c r="Q31" s="69">
        <f t="shared" ca="1" si="6"/>
        <v>4.7449999999999992</v>
      </c>
      <c r="R31" s="69">
        <f t="shared" ca="1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45973.791724991817</v>
      </c>
      <c r="AD31" s="39">
        <f t="shared" ca="1" si="16"/>
        <v>46752.183965838238</v>
      </c>
      <c r="AE31" s="39">
        <f t="shared" ca="1" si="17"/>
        <v>0.97299030105802797</v>
      </c>
      <c r="AF31" s="39">
        <f t="shared" ca="1" si="18"/>
        <v>194.5980602116056</v>
      </c>
      <c r="AG31" s="39">
        <f t="shared" ca="1" si="19"/>
        <v>340.54660537030981</v>
      </c>
      <c r="AH31" s="39">
        <f t="shared" ca="1" si="20"/>
        <v>0.97299030105802797</v>
      </c>
      <c r="AI31" s="39">
        <f t="shared" ca="1" si="21"/>
        <v>0</v>
      </c>
      <c r="AJ31" s="39">
        <f t="shared" ca="1" si="22"/>
        <v>0</v>
      </c>
      <c r="AK31" s="39">
        <f t="shared" ca="1" si="23"/>
        <v>0</v>
      </c>
      <c r="AL31" s="43"/>
      <c r="AM31" s="39">
        <f t="shared" ca="1" si="29"/>
        <v>-45972.818734690758</v>
      </c>
      <c r="AN31" s="39">
        <f t="shared" ca="1" si="30"/>
        <v>-193.62506991054758</v>
      </c>
      <c r="AO31" s="39">
        <f t="shared" ca="1" si="31"/>
        <v>0</v>
      </c>
      <c r="AP31" s="40">
        <f t="shared" ca="1" si="24"/>
        <v>-46166.443804601302</v>
      </c>
      <c r="AR31" s="39">
        <f t="shared" ca="1" si="32"/>
        <v>-778.39224084642046</v>
      </c>
      <c r="AS31" s="39">
        <f t="shared" ca="1" si="33"/>
        <v>-145.94854515870421</v>
      </c>
      <c r="AT31" s="39">
        <f t="shared" ca="1" si="34"/>
        <v>0</v>
      </c>
      <c r="AU31" s="40">
        <f t="shared" ca="1" si="25"/>
        <v>-924.34078600512464</v>
      </c>
      <c r="AV31" s="40"/>
      <c r="AW31" s="51">
        <f t="shared" ca="1" si="26"/>
        <v>-47090.784590606425</v>
      </c>
      <c r="AY31" s="51">
        <f t="shared" ca="1" si="27"/>
        <v>1.9459806021160559</v>
      </c>
      <c r="AZ31" s="67"/>
    </row>
    <row r="32" spans="1:52">
      <c r="A32" s="88">
        <f t="shared" si="28"/>
        <v>37622</v>
      </c>
      <c r="B32" s="139">
        <f>Inputs!S27</f>
        <v>345</v>
      </c>
      <c r="C32" s="66"/>
      <c r="D32" s="82">
        <f t="shared" si="3"/>
        <v>345</v>
      </c>
      <c r="E32" s="35">
        <f t="shared" si="4"/>
        <v>10695</v>
      </c>
      <c r="F32" s="35">
        <f t="shared" ca="1" si="5"/>
        <v>9683.8923818844796</v>
      </c>
      <c r="G32" s="83">
        <f ca="1">VLOOKUP($A32,[1]!Table,MATCH(G$4,[1]!Curves,0))</f>
        <v>4.7679999999999998</v>
      </c>
      <c r="H32" s="142">
        <f ca="1">Inputs!W27</f>
        <v>4.8479999999999999</v>
      </c>
      <c r="I32" s="140">
        <f>Inputs!T27</f>
        <v>1E-4</v>
      </c>
      <c r="J32" s="83">
        <f ca="1">VLOOKUP($A32,[1]!Table,MATCH(J$4,[1]!Curves,0))</f>
        <v>0.02</v>
      </c>
      <c r="K32" s="142">
        <f ca="1">Inputs!X27</f>
        <v>3.5000000000000003E-2</v>
      </c>
      <c r="L32" s="140">
        <f>Inputs!U27</f>
        <v>1E-4</v>
      </c>
      <c r="M32" s="54">
        <v>0</v>
      </c>
      <c r="N32" s="142">
        <f>Inputs!Y27</f>
        <v>0</v>
      </c>
      <c r="O32" s="141">
        <f>Inputs!V27</f>
        <v>0</v>
      </c>
      <c r="P32" s="7"/>
      <c r="Q32" s="69">
        <f t="shared" ca="1" si="6"/>
        <v>4.7879999999999994</v>
      </c>
      <c r="R32" s="69">
        <f t="shared" ca="1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46172.798876825196</v>
      </c>
      <c r="AD32" s="39">
        <f t="shared" ca="1" si="16"/>
        <v>46947.510267375954</v>
      </c>
      <c r="AE32" s="39">
        <f t="shared" ca="1" si="17"/>
        <v>0.96838923818844802</v>
      </c>
      <c r="AF32" s="39">
        <f t="shared" ca="1" si="18"/>
        <v>193.67784763768961</v>
      </c>
      <c r="AG32" s="39">
        <f t="shared" ca="1" si="19"/>
        <v>338.93623336595681</v>
      </c>
      <c r="AH32" s="39">
        <f t="shared" ca="1" si="20"/>
        <v>0.96838923818844802</v>
      </c>
      <c r="AI32" s="39">
        <f t="shared" ca="1" si="21"/>
        <v>0</v>
      </c>
      <c r="AJ32" s="39">
        <f t="shared" ca="1" si="22"/>
        <v>0</v>
      </c>
      <c r="AK32" s="39">
        <f t="shared" ca="1" si="23"/>
        <v>0</v>
      </c>
      <c r="AL32" s="43"/>
      <c r="AM32" s="39">
        <f t="shared" ca="1" si="29"/>
        <v>-46171.830487587009</v>
      </c>
      <c r="AN32" s="39">
        <f t="shared" ca="1" si="30"/>
        <v>-192.70945839950116</v>
      </c>
      <c r="AO32" s="39">
        <f t="shared" ca="1" si="31"/>
        <v>0</v>
      </c>
      <c r="AP32" s="40">
        <f t="shared" ca="1" si="24"/>
        <v>-46364.539945986508</v>
      </c>
      <c r="AR32" s="39">
        <f t="shared" ca="1" si="32"/>
        <v>-774.71139055075764</v>
      </c>
      <c r="AS32" s="39">
        <f t="shared" ca="1" si="33"/>
        <v>-145.2583857282672</v>
      </c>
      <c r="AT32" s="39">
        <f t="shared" ca="1" si="34"/>
        <v>0</v>
      </c>
      <c r="AU32" s="40">
        <f t="shared" ca="1" si="25"/>
        <v>-919.96977627902481</v>
      </c>
      <c r="AV32" s="40"/>
      <c r="AW32" s="51">
        <f t="shared" ca="1" si="26"/>
        <v>-47284.509722265531</v>
      </c>
      <c r="AY32" s="51">
        <f t="shared" ca="1" si="27"/>
        <v>1.936778476376896</v>
      </c>
      <c r="AZ32" s="67"/>
    </row>
    <row r="33" spans="1:52">
      <c r="A33" s="88">
        <f t="shared" si="28"/>
        <v>37653</v>
      </c>
      <c r="B33" s="139">
        <f>Inputs!S28</f>
        <v>345</v>
      </c>
      <c r="C33" s="66"/>
      <c r="D33" s="82">
        <f t="shared" si="3"/>
        <v>345</v>
      </c>
      <c r="E33" s="35">
        <f t="shared" si="4"/>
        <v>9660</v>
      </c>
      <c r="F33" s="35">
        <f t="shared" ca="1" si="5"/>
        <v>8704.8500834411934</v>
      </c>
      <c r="G33" s="83">
        <f ca="1">VLOOKUP($A33,[1]!Table,MATCH(G$4,[1]!Curves,0))</f>
        <v>4.6180000000000003</v>
      </c>
      <c r="H33" s="142">
        <f ca="1">Inputs!W28</f>
        <v>4.6980000000000004</v>
      </c>
      <c r="I33" s="140">
        <f>Inputs!T28</f>
        <v>1E-4</v>
      </c>
      <c r="J33" s="83">
        <f ca="1">VLOOKUP($A33,[1]!Table,MATCH(J$4,[1]!Curves,0))</f>
        <v>0.02</v>
      </c>
      <c r="K33" s="142">
        <f ca="1">Inputs!X28</f>
        <v>3.5000000000000003E-2</v>
      </c>
      <c r="L33" s="140">
        <f>Inputs!U28</f>
        <v>1E-4</v>
      </c>
      <c r="M33" s="54">
        <v>0</v>
      </c>
      <c r="N33" s="142">
        <f>Inputs!Y28</f>
        <v>0</v>
      </c>
      <c r="O33" s="141">
        <f>Inputs!V28</f>
        <v>0</v>
      </c>
      <c r="P33" s="7"/>
      <c r="Q33" s="69">
        <f t="shared" ca="1" si="6"/>
        <v>4.6379999999999999</v>
      </c>
      <c r="R33" s="69">
        <f t="shared" ca="1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40198.997685331437</v>
      </c>
      <c r="AD33" s="39">
        <f t="shared" ca="1" si="16"/>
        <v>40895.385692006734</v>
      </c>
      <c r="AE33" s="39">
        <f t="shared" ca="1" si="17"/>
        <v>0.87048500834411935</v>
      </c>
      <c r="AF33" s="39">
        <f t="shared" ca="1" si="18"/>
        <v>174.09700166882388</v>
      </c>
      <c r="AG33" s="39">
        <f t="shared" ca="1" si="19"/>
        <v>304.66975292044179</v>
      </c>
      <c r="AH33" s="39">
        <f t="shared" ca="1" si="20"/>
        <v>0.87048500834411935</v>
      </c>
      <c r="AI33" s="39">
        <f t="shared" ca="1" si="21"/>
        <v>0</v>
      </c>
      <c r="AJ33" s="39">
        <f t="shared" ca="1" si="22"/>
        <v>0</v>
      </c>
      <c r="AK33" s="39">
        <f t="shared" ca="1" si="23"/>
        <v>0</v>
      </c>
      <c r="AL33" s="43"/>
      <c r="AM33" s="39">
        <f t="shared" ca="1" si="29"/>
        <v>-40198.127200323092</v>
      </c>
      <c r="AN33" s="39">
        <f t="shared" ca="1" si="30"/>
        <v>-173.22651666047975</v>
      </c>
      <c r="AO33" s="39">
        <f t="shared" ca="1" si="31"/>
        <v>0</v>
      </c>
      <c r="AP33" s="40">
        <f t="shared" ca="1" si="24"/>
        <v>-40371.353716983569</v>
      </c>
      <c r="AR33" s="39">
        <f t="shared" ca="1" si="32"/>
        <v>-696.38800667529722</v>
      </c>
      <c r="AS33" s="39">
        <f t="shared" ca="1" si="33"/>
        <v>-130.57275125161792</v>
      </c>
      <c r="AT33" s="39">
        <f t="shared" ca="1" si="34"/>
        <v>0</v>
      </c>
      <c r="AU33" s="40">
        <f t="shared" ca="1" si="25"/>
        <v>-826.96075792691511</v>
      </c>
      <c r="AV33" s="40"/>
      <c r="AW33" s="51">
        <f t="shared" ca="1" si="26"/>
        <v>-41198.314474910483</v>
      </c>
      <c r="AY33" s="51">
        <f t="shared" ca="1" si="27"/>
        <v>1.7409700166882387</v>
      </c>
      <c r="AZ33" s="67"/>
    </row>
    <row r="34" spans="1:52">
      <c r="A34" s="88">
        <f t="shared" si="28"/>
        <v>37681</v>
      </c>
      <c r="B34" s="139">
        <f>Inputs!S29</f>
        <v>298</v>
      </c>
      <c r="C34" s="66"/>
      <c r="D34" s="82">
        <f t="shared" si="3"/>
        <v>298</v>
      </c>
      <c r="E34" s="35">
        <f t="shared" si="4"/>
        <v>9238</v>
      </c>
      <c r="F34" s="35">
        <f t="shared" ca="1" si="5"/>
        <v>8288.3418005207586</v>
      </c>
      <c r="G34" s="83">
        <f ca="1">VLOOKUP($A34,[1]!Table,MATCH(G$4,[1]!Curves,0))</f>
        <v>4.4430000000000005</v>
      </c>
      <c r="H34" s="142">
        <f ca="1">Inputs!W29</f>
        <v>4.5230000000000006</v>
      </c>
      <c r="I34" s="140">
        <f>Inputs!T29</f>
        <v>1E-4</v>
      </c>
      <c r="J34" s="83">
        <f ca="1">VLOOKUP($A34,[1]!Table,MATCH(J$4,[1]!Curves,0))</f>
        <v>0.02</v>
      </c>
      <c r="K34" s="142">
        <f ca="1">Inputs!X29</f>
        <v>3.5000000000000003E-2</v>
      </c>
      <c r="L34" s="140">
        <f>Inputs!U29</f>
        <v>1E-4</v>
      </c>
      <c r="M34" s="54">
        <v>0</v>
      </c>
      <c r="N34" s="142">
        <f>Inputs!Y29</f>
        <v>0</v>
      </c>
      <c r="O34" s="141">
        <f>Inputs!V29</f>
        <v>0</v>
      </c>
      <c r="P34" s="7"/>
      <c r="Q34" s="69">
        <f t="shared" ca="1" si="6"/>
        <v>4.4630000000000001</v>
      </c>
      <c r="R34" s="69">
        <f t="shared" ca="1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36825.102619713733</v>
      </c>
      <c r="AD34" s="39">
        <f t="shared" ca="1" si="16"/>
        <v>37488.169963755397</v>
      </c>
      <c r="AE34" s="39">
        <f t="shared" ca="1" si="17"/>
        <v>0.82883418005207588</v>
      </c>
      <c r="AF34" s="39">
        <f t="shared" ca="1" si="18"/>
        <v>165.76683601041518</v>
      </c>
      <c r="AG34" s="39">
        <f t="shared" ca="1" si="19"/>
        <v>290.09196301822658</v>
      </c>
      <c r="AH34" s="39">
        <f t="shared" ca="1" si="20"/>
        <v>0.82883418005207588</v>
      </c>
      <c r="AI34" s="39">
        <f t="shared" ca="1" si="21"/>
        <v>0</v>
      </c>
      <c r="AJ34" s="39">
        <f t="shared" ca="1" si="22"/>
        <v>0</v>
      </c>
      <c r="AK34" s="39">
        <f t="shared" ca="1" si="23"/>
        <v>0</v>
      </c>
      <c r="AL34" s="43"/>
      <c r="AM34" s="39">
        <f t="shared" ca="1" si="29"/>
        <v>-36824.273785533682</v>
      </c>
      <c r="AN34" s="39">
        <f t="shared" ca="1" si="30"/>
        <v>-164.93800183036311</v>
      </c>
      <c r="AO34" s="39">
        <f t="shared" ca="1" si="31"/>
        <v>0</v>
      </c>
      <c r="AP34" s="40">
        <f t="shared" ca="1" si="24"/>
        <v>-36989.211787364045</v>
      </c>
      <c r="AR34" s="39">
        <f t="shared" ca="1" si="32"/>
        <v>-663.06734404166491</v>
      </c>
      <c r="AS34" s="39">
        <f t="shared" ca="1" si="33"/>
        <v>-124.3251270078114</v>
      </c>
      <c r="AT34" s="39">
        <f t="shared" ca="1" si="34"/>
        <v>0</v>
      </c>
      <c r="AU34" s="40">
        <f t="shared" ca="1" si="25"/>
        <v>-787.39247104947628</v>
      </c>
      <c r="AV34" s="40"/>
      <c r="AW34" s="51">
        <f t="shared" ca="1" si="26"/>
        <v>-37776.604258413521</v>
      </c>
      <c r="AY34" s="51">
        <f t="shared" ca="1" si="27"/>
        <v>1.6576683601041518</v>
      </c>
      <c r="AZ34" s="67"/>
    </row>
    <row r="35" spans="1:52">
      <c r="A35" s="88">
        <f t="shared" si="28"/>
        <v>37712</v>
      </c>
      <c r="B35" s="139">
        <f>Inputs!S30</f>
        <v>298</v>
      </c>
      <c r="C35" s="66"/>
      <c r="D35" s="82">
        <f t="shared" si="3"/>
        <v>298</v>
      </c>
      <c r="E35" s="35">
        <f t="shared" si="4"/>
        <v>8940</v>
      </c>
      <c r="F35" s="35">
        <f t="shared" ca="1" si="5"/>
        <v>7982.3429819187832</v>
      </c>
      <c r="G35" s="83">
        <f ca="1">VLOOKUP($A35,[1]!Table,MATCH(G$4,[1]!Curves,0))</f>
        <v>4.2629999999999999</v>
      </c>
      <c r="H35" s="142">
        <f ca="1">Inputs!W30</f>
        <v>4.343</v>
      </c>
      <c r="I35" s="140">
        <f>Inputs!T30</f>
        <v>1E-4</v>
      </c>
      <c r="J35" s="83">
        <f ca="1">VLOOKUP($A35,[1]!Table,MATCH(J$4,[1]!Curves,0))</f>
        <v>1.2500000000000001E-2</v>
      </c>
      <c r="K35" s="142">
        <f ca="1">Inputs!X30</f>
        <v>2.75E-2</v>
      </c>
      <c r="L35" s="140">
        <f>Inputs!U30</f>
        <v>1E-4</v>
      </c>
      <c r="M35" s="54">
        <v>0</v>
      </c>
      <c r="N35" s="142">
        <f>Inputs!Y30</f>
        <v>0</v>
      </c>
      <c r="O35" s="141">
        <f>Inputs!V30</f>
        <v>0</v>
      </c>
      <c r="P35" s="7"/>
      <c r="Q35" s="69">
        <f t="shared" ca="1" si="6"/>
        <v>4.2755000000000001</v>
      </c>
      <c r="R35" s="69">
        <f t="shared" ca="1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34028.728131919772</v>
      </c>
      <c r="AD35" s="39">
        <f t="shared" ca="1" si="16"/>
        <v>34667.315570473278</v>
      </c>
      <c r="AE35" s="39">
        <f t="shared" ca="1" si="17"/>
        <v>0.7982342981918783</v>
      </c>
      <c r="AF35" s="39">
        <f t="shared" ca="1" si="18"/>
        <v>99.779287273984792</v>
      </c>
      <c r="AG35" s="39">
        <f t="shared" ca="1" si="19"/>
        <v>219.51443200276654</v>
      </c>
      <c r="AH35" s="39">
        <f t="shared" ca="1" si="20"/>
        <v>0.7982342981918783</v>
      </c>
      <c r="AI35" s="39">
        <f t="shared" ca="1" si="21"/>
        <v>0</v>
      </c>
      <c r="AJ35" s="39">
        <f t="shared" ca="1" si="22"/>
        <v>0</v>
      </c>
      <c r="AK35" s="39">
        <f t="shared" ca="1" si="23"/>
        <v>0</v>
      </c>
      <c r="AL35" s="43"/>
      <c r="AM35" s="39">
        <f t="shared" ca="1" si="29"/>
        <v>-34027.92989762158</v>
      </c>
      <c r="AN35" s="39">
        <f t="shared" ca="1" si="30"/>
        <v>-98.98105297579292</v>
      </c>
      <c r="AO35" s="39">
        <f t="shared" ca="1" si="31"/>
        <v>0</v>
      </c>
      <c r="AP35" s="40">
        <f t="shared" ca="1" si="24"/>
        <v>-34126.910950597376</v>
      </c>
      <c r="AR35" s="39">
        <f t="shared" ca="1" si="32"/>
        <v>-638.58743855350622</v>
      </c>
      <c r="AS35" s="39">
        <f t="shared" ca="1" si="33"/>
        <v>-119.73514472878175</v>
      </c>
      <c r="AT35" s="39">
        <f t="shared" ca="1" si="34"/>
        <v>0</v>
      </c>
      <c r="AU35" s="40">
        <f t="shared" ca="1" si="25"/>
        <v>-758.32258328228795</v>
      </c>
      <c r="AV35" s="40"/>
      <c r="AW35" s="51">
        <f t="shared" ca="1" si="26"/>
        <v>-34885.233533879662</v>
      </c>
      <c r="AY35" s="51">
        <f t="shared" ca="1" si="27"/>
        <v>1.5964685963837566</v>
      </c>
      <c r="AZ35" s="67"/>
    </row>
    <row r="36" spans="1:52">
      <c r="A36" s="88">
        <f t="shared" si="28"/>
        <v>37742</v>
      </c>
      <c r="B36" s="139">
        <f>Inputs!S31</f>
        <v>298</v>
      </c>
      <c r="C36" s="66"/>
      <c r="D36" s="82">
        <f t="shared" si="3"/>
        <v>298</v>
      </c>
      <c r="E36" s="35">
        <f t="shared" si="4"/>
        <v>9238</v>
      </c>
      <c r="F36" s="35">
        <f t="shared" ca="1" si="5"/>
        <v>8210.0981490728518</v>
      </c>
      <c r="G36" s="83">
        <f ca="1">VLOOKUP($A36,[1]!Table,MATCH(G$4,[1]!Curves,0))</f>
        <v>4.2330000000000005</v>
      </c>
      <c r="H36" s="142">
        <f ca="1">Inputs!W31</f>
        <v>4.3130000000000006</v>
      </c>
      <c r="I36" s="140">
        <f>Inputs!T31</f>
        <v>1E-4</v>
      </c>
      <c r="J36" s="83">
        <f ca="1">VLOOKUP($A36,[1]!Table,MATCH(J$4,[1]!Curves,0))</f>
        <v>1.2500000000000001E-2</v>
      </c>
      <c r="K36" s="142">
        <f ca="1">Inputs!X31</f>
        <v>2.75E-2</v>
      </c>
      <c r="L36" s="140">
        <f>Inputs!U31</f>
        <v>1E-4</v>
      </c>
      <c r="M36" s="54">
        <v>0</v>
      </c>
      <c r="N36" s="142">
        <f>Inputs!Y31</f>
        <v>0</v>
      </c>
      <c r="O36" s="141">
        <f>Inputs!V31</f>
        <v>0</v>
      </c>
      <c r="P36" s="7"/>
      <c r="Q36" s="69">
        <f t="shared" ca="1" si="6"/>
        <v>4.2455000000000007</v>
      </c>
      <c r="R36" s="69">
        <f t="shared" ca="1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34753.345465025384</v>
      </c>
      <c r="AD36" s="39">
        <f t="shared" ca="1" si="16"/>
        <v>35410.153316951211</v>
      </c>
      <c r="AE36" s="39">
        <f t="shared" ca="1" si="17"/>
        <v>0.8210098149072852</v>
      </c>
      <c r="AF36" s="39">
        <f t="shared" ca="1" si="18"/>
        <v>102.62622686341065</v>
      </c>
      <c r="AG36" s="39">
        <f t="shared" ca="1" si="19"/>
        <v>225.77769909950342</v>
      </c>
      <c r="AH36" s="39">
        <f t="shared" ca="1" si="20"/>
        <v>0.8210098149072852</v>
      </c>
      <c r="AI36" s="39">
        <f t="shared" ca="1" si="21"/>
        <v>0</v>
      </c>
      <c r="AJ36" s="39">
        <f t="shared" ca="1" si="22"/>
        <v>0</v>
      </c>
      <c r="AK36" s="39">
        <f t="shared" ca="1" si="23"/>
        <v>0</v>
      </c>
      <c r="AL36" s="43"/>
      <c r="AM36" s="39">
        <f t="shared" ca="1" si="29"/>
        <v>-34752.524455210478</v>
      </c>
      <c r="AN36" s="39">
        <f t="shared" ca="1" si="30"/>
        <v>-101.80521704850337</v>
      </c>
      <c r="AO36" s="39">
        <f t="shared" ca="1" si="31"/>
        <v>0</v>
      </c>
      <c r="AP36" s="40">
        <f t="shared" ca="1" si="24"/>
        <v>-34854.32967225898</v>
      </c>
      <c r="AR36" s="39">
        <f t="shared" ca="1" si="32"/>
        <v>-656.80785192582698</v>
      </c>
      <c r="AS36" s="39">
        <f t="shared" ca="1" si="33"/>
        <v>-123.15147223609277</v>
      </c>
      <c r="AT36" s="39">
        <f t="shared" ca="1" si="34"/>
        <v>0</v>
      </c>
      <c r="AU36" s="40">
        <f t="shared" ca="1" si="25"/>
        <v>-779.95932416191977</v>
      </c>
      <c r="AV36" s="40"/>
      <c r="AW36" s="51">
        <f t="shared" ca="1" si="26"/>
        <v>-35634.288996420903</v>
      </c>
      <c r="AY36" s="51">
        <f t="shared" ca="1" si="27"/>
        <v>1.6420196298145704</v>
      </c>
      <c r="AZ36" s="67"/>
    </row>
    <row r="37" spans="1:52">
      <c r="A37" s="88">
        <f t="shared" si="28"/>
        <v>37773</v>
      </c>
      <c r="B37" s="139">
        <f>Inputs!S32</f>
        <v>298</v>
      </c>
      <c r="C37" s="66"/>
      <c r="D37" s="82">
        <f t="shared" si="3"/>
        <v>298</v>
      </c>
      <c r="E37" s="35">
        <f t="shared" si="4"/>
        <v>8940</v>
      </c>
      <c r="F37" s="35">
        <f t="shared" ca="1" si="5"/>
        <v>7906.9241161160116</v>
      </c>
      <c r="G37" s="83">
        <f ca="1">VLOOKUP($A37,[1]!Table,MATCH(G$4,[1]!Curves,0))</f>
        <v>4.2679999999999998</v>
      </c>
      <c r="H37" s="142">
        <f ca="1">Inputs!W32</f>
        <v>4.3479999999999999</v>
      </c>
      <c r="I37" s="140">
        <f>Inputs!T32</f>
        <v>1E-4</v>
      </c>
      <c r="J37" s="83">
        <f ca="1">VLOOKUP($A37,[1]!Table,MATCH(J$4,[1]!Curves,0))</f>
        <v>1.2500000000000001E-2</v>
      </c>
      <c r="K37" s="142">
        <f ca="1">Inputs!X32</f>
        <v>2.75E-2</v>
      </c>
      <c r="L37" s="140">
        <f>Inputs!U32</f>
        <v>1E-4</v>
      </c>
      <c r="M37" s="54">
        <v>0</v>
      </c>
      <c r="N37" s="142">
        <f>Inputs!Y32</f>
        <v>0</v>
      </c>
      <c r="O37" s="141">
        <f>Inputs!V32</f>
        <v>0</v>
      </c>
      <c r="P37" s="7"/>
      <c r="Q37" s="69">
        <f t="shared" ca="1" si="6"/>
        <v>4.2805</v>
      </c>
      <c r="R37" s="69">
        <f t="shared" ca="1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33746.752127583139</v>
      </c>
      <c r="AD37" s="39">
        <f t="shared" ca="1" si="16"/>
        <v>34379.306056872418</v>
      </c>
      <c r="AE37" s="39">
        <f t="shared" ca="1" si="17"/>
        <v>0.7906924116116012</v>
      </c>
      <c r="AF37" s="39">
        <f t="shared" ca="1" si="18"/>
        <v>98.836551451450148</v>
      </c>
      <c r="AG37" s="39">
        <f t="shared" ca="1" si="19"/>
        <v>217.44041319319032</v>
      </c>
      <c r="AH37" s="39">
        <f t="shared" ca="1" si="20"/>
        <v>0.7906924116116012</v>
      </c>
      <c r="AI37" s="39">
        <f t="shared" ca="1" si="21"/>
        <v>0</v>
      </c>
      <c r="AJ37" s="39">
        <f t="shared" ca="1" si="22"/>
        <v>0</v>
      </c>
      <c r="AK37" s="39">
        <f t="shared" ca="1" si="23"/>
        <v>0</v>
      </c>
      <c r="AL37" s="43"/>
      <c r="AM37" s="39">
        <f t="shared" ca="1" si="29"/>
        <v>-33745.961435171528</v>
      </c>
      <c r="AN37" s="39">
        <f t="shared" ca="1" si="30"/>
        <v>-98.045859039838547</v>
      </c>
      <c r="AO37" s="39">
        <f t="shared" ca="1" si="31"/>
        <v>0</v>
      </c>
      <c r="AP37" s="40">
        <f t="shared" ca="1" si="24"/>
        <v>-33844.007294211369</v>
      </c>
      <c r="AR37" s="39">
        <f t="shared" ca="1" si="32"/>
        <v>-632.55392928927904</v>
      </c>
      <c r="AS37" s="39">
        <f t="shared" ca="1" si="33"/>
        <v>-118.60386174174018</v>
      </c>
      <c r="AT37" s="39">
        <f t="shared" ca="1" si="34"/>
        <v>0</v>
      </c>
      <c r="AU37" s="40">
        <f t="shared" ca="1" si="25"/>
        <v>-751.1577910310192</v>
      </c>
      <c r="AV37" s="40"/>
      <c r="AW37" s="51">
        <f t="shared" ca="1" si="26"/>
        <v>-34595.165085242392</v>
      </c>
      <c r="AY37" s="51">
        <f t="shared" ca="1" si="27"/>
        <v>1.5813848232232024</v>
      </c>
      <c r="AZ37" s="67"/>
    </row>
    <row r="38" spans="1:52">
      <c r="A38" s="88">
        <f t="shared" si="28"/>
        <v>37803</v>
      </c>
      <c r="B38" s="139">
        <f>Inputs!S33</f>
        <v>298</v>
      </c>
      <c r="C38" s="66"/>
      <c r="D38" s="82">
        <f t="shared" si="3"/>
        <v>298</v>
      </c>
      <c r="E38" s="35">
        <f t="shared" si="4"/>
        <v>9238</v>
      </c>
      <c r="F38" s="35">
        <f t="shared" ca="1" si="5"/>
        <v>8132.2067771621305</v>
      </c>
      <c r="G38" s="83">
        <f ca="1">VLOOKUP($A38,[1]!Table,MATCH(G$4,[1]!Curves,0))</f>
        <v>4.2839999999999998</v>
      </c>
      <c r="H38" s="142">
        <f ca="1">Inputs!W33</f>
        <v>4.3639999999999999</v>
      </c>
      <c r="I38" s="140">
        <f>Inputs!T33</f>
        <v>1E-4</v>
      </c>
      <c r="J38" s="83">
        <f ca="1">VLOOKUP($A38,[1]!Table,MATCH(J$4,[1]!Curves,0))</f>
        <v>1.2500000000000001E-2</v>
      </c>
      <c r="K38" s="142">
        <f ca="1">Inputs!X33</f>
        <v>2.75E-2</v>
      </c>
      <c r="L38" s="140">
        <f>Inputs!U33</f>
        <v>1E-4</v>
      </c>
      <c r="M38" s="54">
        <v>0</v>
      </c>
      <c r="N38" s="142">
        <f>Inputs!Y33</f>
        <v>0</v>
      </c>
      <c r="O38" s="141">
        <f>Inputs!V33</f>
        <v>0</v>
      </c>
      <c r="P38" s="7"/>
      <c r="Q38" s="69">
        <f t="shared" ca="1" si="6"/>
        <v>4.2965</v>
      </c>
      <c r="R38" s="69">
        <f t="shared" ca="1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34838.373833362566</v>
      </c>
      <c r="AD38" s="39">
        <f t="shared" ca="1" si="16"/>
        <v>35488.95037553554</v>
      </c>
      <c r="AE38" s="39">
        <f t="shared" ca="1" si="17"/>
        <v>0.81322067771621309</v>
      </c>
      <c r="AF38" s="39">
        <f t="shared" ca="1" si="18"/>
        <v>101.65258471452664</v>
      </c>
      <c r="AG38" s="39">
        <f t="shared" ca="1" si="19"/>
        <v>223.6356863719586</v>
      </c>
      <c r="AH38" s="39">
        <f t="shared" ca="1" si="20"/>
        <v>0.81322067771621309</v>
      </c>
      <c r="AI38" s="39">
        <f t="shared" ca="1" si="21"/>
        <v>0</v>
      </c>
      <c r="AJ38" s="39">
        <f t="shared" ca="1" si="22"/>
        <v>0</v>
      </c>
      <c r="AK38" s="39">
        <f t="shared" ca="1" si="23"/>
        <v>0</v>
      </c>
      <c r="AL38" s="43"/>
      <c r="AM38" s="39">
        <f t="shared" ca="1" si="29"/>
        <v>-34837.560612684851</v>
      </c>
      <c r="AN38" s="39">
        <f t="shared" ca="1" si="30"/>
        <v>-100.83936403681042</v>
      </c>
      <c r="AO38" s="39">
        <f t="shared" ca="1" si="31"/>
        <v>0</v>
      </c>
      <c r="AP38" s="40">
        <f t="shared" ca="1" si="24"/>
        <v>-34938.399976721659</v>
      </c>
      <c r="AR38" s="39">
        <f t="shared" ca="1" si="32"/>
        <v>-650.57654217297386</v>
      </c>
      <c r="AS38" s="39">
        <f t="shared" ca="1" si="33"/>
        <v>-121.98310165743196</v>
      </c>
      <c r="AT38" s="39">
        <f t="shared" ca="1" si="34"/>
        <v>0</v>
      </c>
      <c r="AU38" s="40">
        <f t="shared" ca="1" si="25"/>
        <v>-772.55964383040578</v>
      </c>
      <c r="AV38" s="40"/>
      <c r="AW38" s="51">
        <f t="shared" ca="1" si="26"/>
        <v>-35710.959620552065</v>
      </c>
      <c r="AY38" s="51">
        <f t="shared" ca="1" si="27"/>
        <v>1.6264413554324262</v>
      </c>
      <c r="AZ38" s="67"/>
    </row>
    <row r="39" spans="1:52">
      <c r="A39" s="88">
        <f t="shared" si="28"/>
        <v>37834</v>
      </c>
      <c r="B39" s="139">
        <f>Inputs!S34</f>
        <v>298</v>
      </c>
      <c r="C39" s="66"/>
      <c r="D39" s="82">
        <f t="shared" si="3"/>
        <v>298</v>
      </c>
      <c r="E39" s="35">
        <f t="shared" si="4"/>
        <v>9238</v>
      </c>
      <c r="F39" s="35">
        <f t="shared" ca="1" si="5"/>
        <v>8092.7330173432647</v>
      </c>
      <c r="G39" s="83">
        <f ca="1">VLOOKUP($A39,[1]!Table,MATCH(G$4,[1]!Curves,0))</f>
        <v>4.298</v>
      </c>
      <c r="H39" s="142">
        <f ca="1">Inputs!W34</f>
        <v>4.3780000000000001</v>
      </c>
      <c r="I39" s="140">
        <f>Inputs!T34</f>
        <v>1E-4</v>
      </c>
      <c r="J39" s="83">
        <f ca="1">VLOOKUP($A39,[1]!Table,MATCH(J$4,[1]!Curves,0))</f>
        <v>1.2500000000000001E-2</v>
      </c>
      <c r="K39" s="142">
        <f ca="1">Inputs!X34</f>
        <v>2.75E-2</v>
      </c>
      <c r="L39" s="140">
        <f>Inputs!U34</f>
        <v>1E-4</v>
      </c>
      <c r="M39" s="54">
        <v>0</v>
      </c>
      <c r="N39" s="142">
        <f>Inputs!Y34</f>
        <v>0</v>
      </c>
      <c r="O39" s="141">
        <f>Inputs!V34</f>
        <v>0</v>
      </c>
      <c r="P39" s="7"/>
      <c r="Q39" s="69">
        <f t="shared" ca="1" si="6"/>
        <v>4.3105000000000002</v>
      </c>
      <c r="R39" s="69">
        <f t="shared" ca="1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34782.566508541349</v>
      </c>
      <c r="AD39" s="39">
        <f t="shared" ca="1" si="16"/>
        <v>35429.985149928812</v>
      </c>
      <c r="AE39" s="39">
        <f t="shared" ca="1" si="17"/>
        <v>0.80927330173432654</v>
      </c>
      <c r="AF39" s="39">
        <f t="shared" ca="1" si="18"/>
        <v>101.15916271679082</v>
      </c>
      <c r="AG39" s="39">
        <f t="shared" ca="1" si="19"/>
        <v>222.55015797693977</v>
      </c>
      <c r="AH39" s="39">
        <f t="shared" ca="1" si="20"/>
        <v>0.80927330173432654</v>
      </c>
      <c r="AI39" s="39">
        <f t="shared" ca="1" si="21"/>
        <v>0</v>
      </c>
      <c r="AJ39" s="39">
        <f t="shared" ca="1" si="22"/>
        <v>0</v>
      </c>
      <c r="AK39" s="39">
        <f t="shared" ca="1" si="23"/>
        <v>0</v>
      </c>
      <c r="AL39" s="43"/>
      <c r="AM39" s="39">
        <f t="shared" ca="1" si="29"/>
        <v>-34781.757235239616</v>
      </c>
      <c r="AN39" s="39">
        <f t="shared" ca="1" si="30"/>
        <v>-100.3498894150565</v>
      </c>
      <c r="AO39" s="39">
        <f t="shared" ca="1" si="31"/>
        <v>0</v>
      </c>
      <c r="AP39" s="40">
        <f t="shared" ca="1" si="24"/>
        <v>-34882.107124654671</v>
      </c>
      <c r="AR39" s="39">
        <f t="shared" ca="1" si="32"/>
        <v>-647.41864138746314</v>
      </c>
      <c r="AS39" s="39">
        <f t="shared" ca="1" si="33"/>
        <v>-121.39099526014896</v>
      </c>
      <c r="AT39" s="39">
        <f t="shared" ca="1" si="34"/>
        <v>0</v>
      </c>
      <c r="AU39" s="40">
        <f t="shared" ca="1" si="25"/>
        <v>-768.80963664761214</v>
      </c>
      <c r="AV39" s="40"/>
      <c r="AW39" s="51">
        <f t="shared" ca="1" si="26"/>
        <v>-35650.91676130228</v>
      </c>
      <c r="AY39" s="51">
        <f t="shared" ca="1" si="27"/>
        <v>1.6185466034686531</v>
      </c>
      <c r="AZ39" s="67"/>
    </row>
    <row r="40" spans="1:52">
      <c r="A40" s="88">
        <f t="shared" si="28"/>
        <v>37865</v>
      </c>
      <c r="B40" s="139">
        <f>Inputs!S35</f>
        <v>298</v>
      </c>
      <c r="C40" s="66"/>
      <c r="D40" s="82">
        <f t="shared" si="3"/>
        <v>298</v>
      </c>
      <c r="E40" s="35">
        <f t="shared" si="4"/>
        <v>8940</v>
      </c>
      <c r="F40" s="35">
        <f t="shared" ca="1" si="5"/>
        <v>7793.4813381802996</v>
      </c>
      <c r="G40" s="83">
        <f ca="1">VLOOKUP($A40,[1]!Table,MATCH(G$4,[1]!Curves,0))</f>
        <v>4.3330000000000002</v>
      </c>
      <c r="H40" s="142">
        <f ca="1">Inputs!W35</f>
        <v>4.4130000000000003</v>
      </c>
      <c r="I40" s="140">
        <f>Inputs!T35</f>
        <v>1E-4</v>
      </c>
      <c r="J40" s="83">
        <f ca="1">VLOOKUP($A40,[1]!Table,MATCH(J$4,[1]!Curves,0))</f>
        <v>1.2500000000000001E-2</v>
      </c>
      <c r="K40" s="142">
        <f ca="1">Inputs!X35</f>
        <v>2.75E-2</v>
      </c>
      <c r="L40" s="140">
        <f>Inputs!U35</f>
        <v>1E-4</v>
      </c>
      <c r="M40" s="54">
        <v>0</v>
      </c>
      <c r="N40" s="142">
        <f>Inputs!Y35</f>
        <v>0</v>
      </c>
      <c r="O40" s="141">
        <f>Inputs!V35</f>
        <v>0</v>
      </c>
      <c r="P40" s="7"/>
      <c r="Q40" s="69">
        <f t="shared" ca="1" si="6"/>
        <v>4.3455000000000004</v>
      </c>
      <c r="R40" s="69">
        <f t="shared" ca="1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33769.15463833524</v>
      </c>
      <c r="AD40" s="39">
        <f t="shared" ca="1" si="16"/>
        <v>34392.633145389664</v>
      </c>
      <c r="AE40" s="39">
        <f t="shared" ca="1" si="17"/>
        <v>0.77934813381803003</v>
      </c>
      <c r="AF40" s="39">
        <f t="shared" ca="1" si="18"/>
        <v>97.418516727253746</v>
      </c>
      <c r="AG40" s="39">
        <f t="shared" ca="1" si="19"/>
        <v>214.32073679995824</v>
      </c>
      <c r="AH40" s="39">
        <f t="shared" ca="1" si="20"/>
        <v>0.77934813381803003</v>
      </c>
      <c r="AI40" s="39">
        <f t="shared" ca="1" si="21"/>
        <v>0</v>
      </c>
      <c r="AJ40" s="39">
        <f t="shared" ca="1" si="22"/>
        <v>0</v>
      </c>
      <c r="AK40" s="39">
        <f t="shared" ca="1" si="23"/>
        <v>0</v>
      </c>
      <c r="AL40" s="43"/>
      <c r="AM40" s="39">
        <f t="shared" ca="1" si="29"/>
        <v>-33768.375290201424</v>
      </c>
      <c r="AN40" s="39">
        <f t="shared" ca="1" si="30"/>
        <v>-96.639168593435713</v>
      </c>
      <c r="AO40" s="39">
        <f t="shared" ca="1" si="31"/>
        <v>0</v>
      </c>
      <c r="AP40" s="40">
        <f t="shared" ca="1" si="24"/>
        <v>-33865.01445879486</v>
      </c>
      <c r="AR40" s="39">
        <f t="shared" ca="1" si="32"/>
        <v>-623.47850705442397</v>
      </c>
      <c r="AS40" s="39">
        <f t="shared" ca="1" si="33"/>
        <v>-116.90222007270449</v>
      </c>
      <c r="AT40" s="39">
        <f t="shared" ca="1" si="34"/>
        <v>0</v>
      </c>
      <c r="AU40" s="40">
        <f t="shared" ca="1" si="25"/>
        <v>-740.38072712712847</v>
      </c>
      <c r="AV40" s="40"/>
      <c r="AW40" s="51">
        <f t="shared" ca="1" si="26"/>
        <v>-34605.395185921989</v>
      </c>
      <c r="AY40" s="51">
        <f t="shared" ca="1" si="27"/>
        <v>1.5586962676360601</v>
      </c>
      <c r="AZ40" s="67"/>
    </row>
    <row r="41" spans="1:52">
      <c r="A41" s="88">
        <f t="shared" si="28"/>
        <v>37895</v>
      </c>
      <c r="B41" s="139">
        <f>Inputs!S36</f>
        <v>298</v>
      </c>
      <c r="C41" s="66"/>
      <c r="D41" s="82">
        <f t="shared" si="3"/>
        <v>298</v>
      </c>
      <c r="E41" s="35">
        <f t="shared" si="4"/>
        <v>9238</v>
      </c>
      <c r="F41" s="35">
        <f t="shared" ca="1" si="5"/>
        <v>8015.153090624699</v>
      </c>
      <c r="G41" s="83">
        <f ca="1">VLOOKUP($A41,[1]!Table,MATCH(G$4,[1]!Curves,0))</f>
        <v>4.3630000000000004</v>
      </c>
      <c r="H41" s="142">
        <f ca="1">Inputs!W36</f>
        <v>4.4430000000000005</v>
      </c>
      <c r="I41" s="140">
        <f>Inputs!T36</f>
        <v>1E-4</v>
      </c>
      <c r="J41" s="83">
        <f ca="1">VLOOKUP($A41,[1]!Table,MATCH(J$4,[1]!Curves,0))</f>
        <v>1.2500000000000001E-2</v>
      </c>
      <c r="K41" s="142">
        <f ca="1">Inputs!X36</f>
        <v>2.75E-2</v>
      </c>
      <c r="L41" s="140">
        <f>Inputs!U36</f>
        <v>1E-4</v>
      </c>
      <c r="M41" s="54">
        <v>0</v>
      </c>
      <c r="N41" s="142">
        <f>Inputs!Y36</f>
        <v>0</v>
      </c>
      <c r="O41" s="141">
        <f>Inputs!V36</f>
        <v>0</v>
      </c>
      <c r="P41" s="7"/>
      <c r="Q41" s="69">
        <f t="shared" ca="1" si="6"/>
        <v>4.3755000000000006</v>
      </c>
      <c r="R41" s="69">
        <f t="shared" ca="1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34970.112934395562</v>
      </c>
      <c r="AD41" s="39">
        <f t="shared" ca="1" si="16"/>
        <v>35611.325181645545</v>
      </c>
      <c r="AE41" s="39">
        <f t="shared" ca="1" si="17"/>
        <v>0.80151530906246993</v>
      </c>
      <c r="AF41" s="39">
        <f t="shared" ca="1" si="18"/>
        <v>100.18941363280874</v>
      </c>
      <c r="AG41" s="39">
        <f t="shared" ca="1" si="19"/>
        <v>220.41670999217922</v>
      </c>
      <c r="AH41" s="39">
        <f t="shared" ca="1" si="20"/>
        <v>0.80151530906246993</v>
      </c>
      <c r="AI41" s="39">
        <f t="shared" ca="1" si="21"/>
        <v>0</v>
      </c>
      <c r="AJ41" s="39">
        <f t="shared" ca="1" si="22"/>
        <v>0</v>
      </c>
      <c r="AK41" s="39">
        <f t="shared" ca="1" si="23"/>
        <v>0</v>
      </c>
      <c r="AL41" s="43"/>
      <c r="AM41" s="39">
        <f t="shared" ca="1" si="29"/>
        <v>-34969.311419086502</v>
      </c>
      <c r="AN41" s="39">
        <f t="shared" ca="1" si="30"/>
        <v>-99.387898323746271</v>
      </c>
      <c r="AO41" s="39">
        <f t="shared" ca="1" si="31"/>
        <v>0</v>
      </c>
      <c r="AP41" s="40">
        <f t="shared" ca="1" si="24"/>
        <v>-35068.699317410246</v>
      </c>
      <c r="AR41" s="39">
        <f t="shared" ca="1" si="32"/>
        <v>-641.21224724998319</v>
      </c>
      <c r="AS41" s="39">
        <f t="shared" ca="1" si="33"/>
        <v>-120.22729635937048</v>
      </c>
      <c r="AT41" s="39">
        <f t="shared" ca="1" si="34"/>
        <v>0</v>
      </c>
      <c r="AU41" s="40">
        <f t="shared" ca="1" si="25"/>
        <v>-761.43954360935368</v>
      </c>
      <c r="AV41" s="40"/>
      <c r="AW41" s="51">
        <f t="shared" ca="1" si="26"/>
        <v>-35830.138861019601</v>
      </c>
      <c r="AY41" s="51">
        <f t="shared" ca="1" si="27"/>
        <v>1.6030306181249399</v>
      </c>
      <c r="AZ41" s="67"/>
    </row>
    <row r="42" spans="1:52">
      <c r="A42" s="88">
        <f t="shared" si="28"/>
        <v>37926</v>
      </c>
      <c r="B42" s="139">
        <f>Inputs!S37</f>
        <v>298</v>
      </c>
      <c r="C42" s="66"/>
      <c r="D42" s="82">
        <f t="shared" si="3"/>
        <v>298</v>
      </c>
      <c r="E42" s="35">
        <f t="shared" si="4"/>
        <v>8940</v>
      </c>
      <c r="F42" s="35">
        <f t="shared" ca="1" si="5"/>
        <v>7718.5989145830754</v>
      </c>
      <c r="G42" s="83">
        <f ca="1">VLOOKUP($A42,[1]!Table,MATCH(G$4,[1]!Curves,0))</f>
        <v>4.5030000000000001</v>
      </c>
      <c r="H42" s="142">
        <f ca="1">Inputs!W37</f>
        <v>4.5830000000000002</v>
      </c>
      <c r="I42" s="140">
        <f>Inputs!T37</f>
        <v>1E-4</v>
      </c>
      <c r="J42" s="83">
        <f ca="1">VLOOKUP($A42,[1]!Table,MATCH(J$4,[1]!Curves,0))</f>
        <v>0.02</v>
      </c>
      <c r="K42" s="142">
        <f ca="1">Inputs!X37</f>
        <v>3.5000000000000003E-2</v>
      </c>
      <c r="L42" s="140">
        <f>Inputs!U37</f>
        <v>1E-4</v>
      </c>
      <c r="M42" s="54">
        <v>0</v>
      </c>
      <c r="N42" s="142">
        <f>Inputs!Y37</f>
        <v>0</v>
      </c>
      <c r="O42" s="141">
        <f>Inputs!V37</f>
        <v>0</v>
      </c>
      <c r="P42" s="7"/>
      <c r="Q42" s="69">
        <f t="shared" ca="1" si="6"/>
        <v>4.5229999999999997</v>
      </c>
      <c r="R42" s="69">
        <f t="shared" ca="1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34756.85091236759</v>
      </c>
      <c r="AD42" s="39">
        <f t="shared" ca="1" si="16"/>
        <v>35374.338825534236</v>
      </c>
      <c r="AE42" s="39">
        <f t="shared" ca="1" si="17"/>
        <v>0.77185989145830758</v>
      </c>
      <c r="AF42" s="39">
        <f t="shared" ca="1" si="18"/>
        <v>154.37197829166152</v>
      </c>
      <c r="AG42" s="39">
        <f t="shared" ca="1" si="19"/>
        <v>270.15096201040768</v>
      </c>
      <c r="AH42" s="39">
        <f t="shared" ca="1" si="20"/>
        <v>0.77185989145830758</v>
      </c>
      <c r="AI42" s="39">
        <f t="shared" ca="1" si="21"/>
        <v>0</v>
      </c>
      <c r="AJ42" s="39">
        <f t="shared" ca="1" si="22"/>
        <v>0</v>
      </c>
      <c r="AK42" s="39">
        <f t="shared" ca="1" si="23"/>
        <v>0</v>
      </c>
      <c r="AL42" s="43"/>
      <c r="AM42" s="39">
        <f t="shared" ca="1" si="29"/>
        <v>-34756.079052476132</v>
      </c>
      <c r="AN42" s="39">
        <f t="shared" ca="1" si="30"/>
        <v>-153.6001184002032</v>
      </c>
      <c r="AO42" s="39">
        <f t="shared" ca="1" si="31"/>
        <v>0</v>
      </c>
      <c r="AP42" s="40">
        <f t="shared" ca="1" si="24"/>
        <v>-34909.679170876334</v>
      </c>
      <c r="AR42" s="39">
        <f t="shared" ca="1" si="32"/>
        <v>-617.48791316664574</v>
      </c>
      <c r="AS42" s="39">
        <f t="shared" ca="1" si="33"/>
        <v>-115.77898371874616</v>
      </c>
      <c r="AT42" s="39">
        <f t="shared" ca="1" si="34"/>
        <v>0</v>
      </c>
      <c r="AU42" s="40">
        <f t="shared" ca="1" si="25"/>
        <v>-733.26689688539193</v>
      </c>
      <c r="AV42" s="40"/>
      <c r="AW42" s="51">
        <f t="shared" ca="1" si="26"/>
        <v>-35642.946067761724</v>
      </c>
      <c r="AY42" s="51">
        <f t="shared" ca="1" si="27"/>
        <v>1.5437197829166152</v>
      </c>
      <c r="AZ42" s="67"/>
    </row>
    <row r="43" spans="1:52">
      <c r="A43" s="88">
        <f t="shared" si="28"/>
        <v>37956</v>
      </c>
      <c r="B43" s="139">
        <f>Inputs!S38</f>
        <v>345</v>
      </c>
      <c r="C43" s="66"/>
      <c r="D43" s="82">
        <f t="shared" si="3"/>
        <v>345</v>
      </c>
      <c r="E43" s="35">
        <f t="shared" si="4"/>
        <v>10695</v>
      </c>
      <c r="F43" s="35">
        <f t="shared" ca="1" si="5"/>
        <v>9189.8546841488733</v>
      </c>
      <c r="G43" s="83">
        <f ca="1">VLOOKUP($A43,[1]!Table,MATCH(G$4,[1]!Curves,0))</f>
        <v>4.6280000000000001</v>
      </c>
      <c r="H43" s="142">
        <f ca="1">Inputs!W38</f>
        <v>4.7080000000000002</v>
      </c>
      <c r="I43" s="140">
        <f>Inputs!T38</f>
        <v>1E-4</v>
      </c>
      <c r="J43" s="83">
        <f ca="1">VLOOKUP($A43,[1]!Table,MATCH(J$4,[1]!Curves,0))</f>
        <v>0.02</v>
      </c>
      <c r="K43" s="142">
        <f ca="1">Inputs!X38</f>
        <v>3.5000000000000003E-2</v>
      </c>
      <c r="L43" s="140">
        <f>Inputs!U38</f>
        <v>1E-4</v>
      </c>
      <c r="M43" s="54">
        <v>0</v>
      </c>
      <c r="N43" s="142">
        <f>Inputs!Y38</f>
        <v>0</v>
      </c>
      <c r="O43" s="141">
        <f>Inputs!V38</f>
        <v>0</v>
      </c>
      <c r="P43" s="7"/>
      <c r="Q43" s="69">
        <f t="shared" ca="1" si="6"/>
        <v>4.6479999999999997</v>
      </c>
      <c r="R43" s="69">
        <f t="shared" ca="1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42530.647478240986</v>
      </c>
      <c r="AD43" s="39">
        <f t="shared" ca="1" si="16"/>
        <v>43265.835852972894</v>
      </c>
      <c r="AE43" s="39">
        <f t="shared" ca="1" si="17"/>
        <v>0.91898546841488737</v>
      </c>
      <c r="AF43" s="39">
        <f t="shared" ca="1" si="18"/>
        <v>183.79709368297748</v>
      </c>
      <c r="AG43" s="39">
        <f t="shared" ca="1" si="19"/>
        <v>321.64491394521059</v>
      </c>
      <c r="AH43" s="39">
        <f t="shared" ca="1" si="20"/>
        <v>0.91898546841488737</v>
      </c>
      <c r="AI43" s="39">
        <f t="shared" ca="1" si="21"/>
        <v>0</v>
      </c>
      <c r="AJ43" s="39">
        <f t="shared" ca="1" si="22"/>
        <v>0</v>
      </c>
      <c r="AK43" s="39">
        <f t="shared" ca="1" si="23"/>
        <v>0</v>
      </c>
      <c r="AL43" s="43"/>
      <c r="AM43" s="39">
        <f t="shared" ca="1" si="29"/>
        <v>-42529.72849277257</v>
      </c>
      <c r="AN43" s="39">
        <f t="shared" ca="1" si="30"/>
        <v>-182.87810821456259</v>
      </c>
      <c r="AO43" s="39">
        <f t="shared" ca="1" si="31"/>
        <v>0</v>
      </c>
      <c r="AP43" s="40">
        <f t="shared" ca="1" si="24"/>
        <v>-42712.606600987136</v>
      </c>
      <c r="AR43" s="39">
        <f t="shared" ca="1" si="32"/>
        <v>-735.18837473190797</v>
      </c>
      <c r="AS43" s="39">
        <f t="shared" ca="1" si="33"/>
        <v>-137.84782026223311</v>
      </c>
      <c r="AT43" s="39">
        <f t="shared" ca="1" si="34"/>
        <v>0</v>
      </c>
      <c r="AU43" s="40">
        <f t="shared" ca="1" si="25"/>
        <v>-873.03619499414106</v>
      </c>
      <c r="AV43" s="40"/>
      <c r="AW43" s="51">
        <f t="shared" ca="1" si="26"/>
        <v>-43585.642795981279</v>
      </c>
      <c r="AY43" s="51">
        <f t="shared" ca="1" si="27"/>
        <v>1.8379709368297747</v>
      </c>
      <c r="AZ43" s="67"/>
    </row>
    <row r="44" spans="1:52">
      <c r="A44" s="88">
        <f t="shared" si="28"/>
        <v>37987</v>
      </c>
      <c r="B44" s="139">
        <f>Inputs!S39</f>
        <v>345</v>
      </c>
      <c r="C44" s="66"/>
      <c r="D44" s="82">
        <f t="shared" si="3"/>
        <v>345</v>
      </c>
      <c r="E44" s="35">
        <f t="shared" si="4"/>
        <v>10695</v>
      </c>
      <c r="F44" s="35">
        <f t="shared" ca="1" si="5"/>
        <v>9144.3149074326193</v>
      </c>
      <c r="G44" s="83">
        <f ca="1">VLOOKUP($A44,[1]!Table,MATCH(G$4,[1]!Curves,0))</f>
        <v>4.6680000000000001</v>
      </c>
      <c r="H44" s="142">
        <f ca="1">Inputs!W39</f>
        <v>4.7480000000000002</v>
      </c>
      <c r="I44" s="140">
        <f>Inputs!T39</f>
        <v>1E-4</v>
      </c>
      <c r="J44" s="83">
        <f ca="1">VLOOKUP($A44,[1]!Table,MATCH(J$4,[1]!Curves,0))</f>
        <v>0.02</v>
      </c>
      <c r="K44" s="142">
        <f ca="1">Inputs!X39</f>
        <v>3.5000000000000003E-2</v>
      </c>
      <c r="L44" s="140">
        <f>Inputs!U39</f>
        <v>1E-4</v>
      </c>
      <c r="M44" s="54">
        <v>0</v>
      </c>
      <c r="N44" s="142">
        <f>Inputs!Y39</f>
        <v>0</v>
      </c>
      <c r="O44" s="141">
        <f>Inputs!V39</f>
        <v>0</v>
      </c>
      <c r="P44" s="7"/>
      <c r="Q44" s="69">
        <f t="shared" ca="1" si="6"/>
        <v>4.6879999999999997</v>
      </c>
      <c r="R44" s="69">
        <f t="shared" ca="1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42685.661987895466</v>
      </c>
      <c r="AD44" s="39">
        <f t="shared" ca="1" si="16"/>
        <v>43417.207180490077</v>
      </c>
      <c r="AE44" s="39">
        <f t="shared" ca="1" si="17"/>
        <v>0.91443149074326202</v>
      </c>
      <c r="AF44" s="39">
        <f t="shared" ca="1" si="18"/>
        <v>182.8862981486524</v>
      </c>
      <c r="AG44" s="39">
        <f t="shared" ca="1" si="19"/>
        <v>320.05102176014168</v>
      </c>
      <c r="AH44" s="39">
        <f t="shared" ca="1" si="20"/>
        <v>0.91443149074326202</v>
      </c>
      <c r="AI44" s="39">
        <f t="shared" ca="1" si="21"/>
        <v>0</v>
      </c>
      <c r="AJ44" s="39">
        <f t="shared" ca="1" si="22"/>
        <v>0</v>
      </c>
      <c r="AK44" s="39">
        <f t="shared" ca="1" si="23"/>
        <v>0</v>
      </c>
      <c r="AL44" s="43"/>
      <c r="AM44" s="39">
        <f t="shared" ca="1" si="29"/>
        <v>-42684.74755640472</v>
      </c>
      <c r="AN44" s="39">
        <f t="shared" ca="1" si="30"/>
        <v>-181.97186665790915</v>
      </c>
      <c r="AO44" s="39">
        <f t="shared" ca="1" si="31"/>
        <v>0</v>
      </c>
      <c r="AP44" s="40">
        <f t="shared" ca="1" si="24"/>
        <v>-42866.719423062626</v>
      </c>
      <c r="AR44" s="39">
        <f t="shared" ca="1" si="32"/>
        <v>-731.54519259461085</v>
      </c>
      <c r="AS44" s="39">
        <f t="shared" ca="1" si="33"/>
        <v>-137.16472361148928</v>
      </c>
      <c r="AT44" s="39">
        <f t="shared" ca="1" si="34"/>
        <v>0</v>
      </c>
      <c r="AU44" s="40">
        <f t="shared" ca="1" si="25"/>
        <v>-868.70991620610016</v>
      </c>
      <c r="AV44" s="40"/>
      <c r="AW44" s="51">
        <f t="shared" ca="1" si="26"/>
        <v>-43735.429339268725</v>
      </c>
      <c r="AY44" s="51">
        <f t="shared" ca="1" si="27"/>
        <v>1.828862981486524</v>
      </c>
      <c r="AZ44" s="67"/>
    </row>
    <row r="45" spans="1:52">
      <c r="A45" s="88">
        <f t="shared" si="28"/>
        <v>38018</v>
      </c>
      <c r="B45" s="139">
        <f>Inputs!S40</f>
        <v>345</v>
      </c>
      <c r="C45" s="66"/>
      <c r="D45" s="82">
        <f t="shared" si="3"/>
        <v>345</v>
      </c>
      <c r="E45" s="35">
        <f t="shared" si="4"/>
        <v>10005</v>
      </c>
      <c r="F45" s="35">
        <f t="shared" ca="1" si="5"/>
        <v>8511.6479918474561</v>
      </c>
      <c r="G45" s="83">
        <f ca="1">VLOOKUP($A45,[1]!Table,MATCH(G$4,[1]!Curves,0))</f>
        <v>4.548</v>
      </c>
      <c r="H45" s="142">
        <f ca="1">Inputs!W40</f>
        <v>4.6280000000000001</v>
      </c>
      <c r="I45" s="140">
        <f>Inputs!T40</f>
        <v>1E-4</v>
      </c>
      <c r="J45" s="83">
        <f ca="1">VLOOKUP($A45,[1]!Table,MATCH(J$4,[1]!Curves,0))</f>
        <v>0.02</v>
      </c>
      <c r="K45" s="142">
        <f ca="1">Inputs!X40</f>
        <v>3.5000000000000003E-2</v>
      </c>
      <c r="L45" s="140">
        <f>Inputs!U40</f>
        <v>1E-4</v>
      </c>
      <c r="M45" s="54">
        <v>0</v>
      </c>
      <c r="N45" s="142">
        <f>Inputs!Y40</f>
        <v>0</v>
      </c>
      <c r="O45" s="141">
        <f>Inputs!V40</f>
        <v>0</v>
      </c>
      <c r="P45" s="7"/>
      <c r="Q45" s="69">
        <f t="shared" ca="1" si="6"/>
        <v>4.5679999999999996</v>
      </c>
      <c r="R45" s="69">
        <f t="shared" ca="1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38710.975066922234</v>
      </c>
      <c r="AD45" s="39">
        <f t="shared" ca="1" si="16"/>
        <v>39391.906906270029</v>
      </c>
      <c r="AE45" s="39">
        <f t="shared" ca="1" si="17"/>
        <v>0.85116479918474564</v>
      </c>
      <c r="AF45" s="39">
        <f t="shared" ca="1" si="18"/>
        <v>170.23295983694914</v>
      </c>
      <c r="AG45" s="39">
        <f t="shared" ca="1" si="19"/>
        <v>297.90767971466101</v>
      </c>
      <c r="AH45" s="39">
        <f t="shared" ca="1" si="20"/>
        <v>0.85116479918474564</v>
      </c>
      <c r="AI45" s="39">
        <f t="shared" ca="1" si="21"/>
        <v>0</v>
      </c>
      <c r="AJ45" s="39">
        <f t="shared" ca="1" si="22"/>
        <v>0</v>
      </c>
      <c r="AK45" s="39">
        <f t="shared" ca="1" si="23"/>
        <v>0</v>
      </c>
      <c r="AL45" s="43"/>
      <c r="AM45" s="39">
        <f t="shared" ca="1" si="29"/>
        <v>-38710.12390212305</v>
      </c>
      <c r="AN45" s="39">
        <f t="shared" ca="1" si="30"/>
        <v>-169.38179503776439</v>
      </c>
      <c r="AO45" s="39">
        <f t="shared" ca="1" si="31"/>
        <v>0</v>
      </c>
      <c r="AP45" s="40">
        <f t="shared" ca="1" si="24"/>
        <v>-38879.505697160814</v>
      </c>
      <c r="AR45" s="39">
        <f t="shared" ca="1" si="32"/>
        <v>-680.93183934779518</v>
      </c>
      <c r="AS45" s="39">
        <f t="shared" ca="1" si="33"/>
        <v>-127.67471987771188</v>
      </c>
      <c r="AT45" s="39">
        <f t="shared" ca="1" si="34"/>
        <v>0</v>
      </c>
      <c r="AU45" s="40">
        <f t="shared" ca="1" si="25"/>
        <v>-808.606559225507</v>
      </c>
      <c r="AV45" s="40"/>
      <c r="AW45" s="51">
        <f t="shared" ca="1" si="26"/>
        <v>-39688.112256386317</v>
      </c>
      <c r="AY45" s="51">
        <f t="shared" ca="1" si="27"/>
        <v>1.7023295983694913</v>
      </c>
      <c r="AZ45" s="67"/>
    </row>
    <row r="46" spans="1:52">
      <c r="A46" s="88">
        <f t="shared" si="28"/>
        <v>38047</v>
      </c>
      <c r="B46" s="139">
        <f>Inputs!S41</f>
        <v>298</v>
      </c>
      <c r="C46" s="66"/>
      <c r="D46" s="82">
        <f t="shared" si="3"/>
        <v>298</v>
      </c>
      <c r="E46" s="35">
        <f t="shared" si="4"/>
        <v>9238</v>
      </c>
      <c r="F46" s="35">
        <f t="shared" ca="1" si="5"/>
        <v>7822.250849842083</v>
      </c>
      <c r="G46" s="83">
        <f ca="1">VLOOKUP($A46,[1]!Table,MATCH(G$4,[1]!Curves,0))</f>
        <v>4.423</v>
      </c>
      <c r="H46" s="142">
        <f ca="1">Inputs!W41</f>
        <v>4.5030000000000001</v>
      </c>
      <c r="I46" s="140">
        <f>Inputs!T41</f>
        <v>1E-4</v>
      </c>
      <c r="J46" s="83">
        <f ca="1">VLOOKUP($A46,[1]!Table,MATCH(J$4,[1]!Curves,0))</f>
        <v>0.02</v>
      </c>
      <c r="K46" s="142">
        <f ca="1">Inputs!X41</f>
        <v>3.5000000000000003E-2</v>
      </c>
      <c r="L46" s="140">
        <f>Inputs!U41</f>
        <v>1E-4</v>
      </c>
      <c r="M46" s="54">
        <v>0</v>
      </c>
      <c r="N46" s="142">
        <f>Inputs!Y41</f>
        <v>0</v>
      </c>
      <c r="O46" s="141">
        <f>Inputs!V41</f>
        <v>0</v>
      </c>
      <c r="P46" s="7"/>
      <c r="Q46" s="69">
        <f t="shared" ca="1" si="6"/>
        <v>4.4429999999999996</v>
      </c>
      <c r="R46" s="69">
        <f t="shared" ca="1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34597.815508851534</v>
      </c>
      <c r="AD46" s="39">
        <f t="shared" ca="1" si="16"/>
        <v>35223.595576838903</v>
      </c>
      <c r="AE46" s="39">
        <f t="shared" ca="1" si="17"/>
        <v>0.78222508498420829</v>
      </c>
      <c r="AF46" s="39">
        <f t="shared" ca="1" si="18"/>
        <v>156.44501699684167</v>
      </c>
      <c r="AG46" s="39">
        <f t="shared" ca="1" si="19"/>
        <v>273.77877974447296</v>
      </c>
      <c r="AH46" s="39">
        <f t="shared" ca="1" si="20"/>
        <v>0.78222508498420829</v>
      </c>
      <c r="AI46" s="39">
        <f t="shared" ca="1" si="21"/>
        <v>0</v>
      </c>
      <c r="AJ46" s="39">
        <f t="shared" ca="1" si="22"/>
        <v>0</v>
      </c>
      <c r="AK46" s="39">
        <f t="shared" ca="1" si="23"/>
        <v>0</v>
      </c>
      <c r="AL46" s="43"/>
      <c r="AM46" s="39">
        <f t="shared" ca="1" si="29"/>
        <v>-34597.033283766548</v>
      </c>
      <c r="AN46" s="39">
        <f t="shared" ca="1" si="30"/>
        <v>-155.66279191185745</v>
      </c>
      <c r="AO46" s="39">
        <f t="shared" ca="1" si="31"/>
        <v>0</v>
      </c>
      <c r="AP46" s="40">
        <f t="shared" ca="1" si="24"/>
        <v>-34752.696075678403</v>
      </c>
      <c r="AR46" s="39">
        <f t="shared" ca="1" si="32"/>
        <v>-625.78006798736897</v>
      </c>
      <c r="AS46" s="39">
        <f t="shared" ca="1" si="33"/>
        <v>-117.33376274763128</v>
      </c>
      <c r="AT46" s="39">
        <f t="shared" ca="1" si="34"/>
        <v>0</v>
      </c>
      <c r="AU46" s="40">
        <f t="shared" ca="1" si="25"/>
        <v>-743.11383073500019</v>
      </c>
      <c r="AV46" s="40"/>
      <c r="AW46" s="51">
        <f t="shared" ca="1" si="26"/>
        <v>-35495.8099064134</v>
      </c>
      <c r="AY46" s="51">
        <f t="shared" ca="1" si="27"/>
        <v>1.5644501699684166</v>
      </c>
      <c r="AZ46" s="67"/>
    </row>
    <row r="47" spans="1:52">
      <c r="A47" s="88">
        <f t="shared" si="28"/>
        <v>38078</v>
      </c>
      <c r="B47" s="139">
        <f>Inputs!S42</f>
        <v>298</v>
      </c>
      <c r="C47" s="66"/>
      <c r="D47" s="82">
        <f t="shared" si="3"/>
        <v>298</v>
      </c>
      <c r="E47" s="35">
        <f t="shared" si="4"/>
        <v>8940</v>
      </c>
      <c r="F47" s="35">
        <f t="shared" ca="1" si="5"/>
        <v>7532.0925134739819</v>
      </c>
      <c r="G47" s="83">
        <f ca="1">VLOOKUP($A47,[1]!Table,MATCH(G$4,[1]!Curves,0))</f>
        <v>4.2930000000000001</v>
      </c>
      <c r="H47" s="142">
        <f ca="1">Inputs!W42</f>
        <v>4.3730000000000002</v>
      </c>
      <c r="I47" s="140">
        <f>Inputs!T42</f>
        <v>1E-4</v>
      </c>
      <c r="J47" s="83">
        <f ca="1">VLOOKUP($A47,[1]!Table,MATCH(J$4,[1]!Curves,0))</f>
        <v>1.2500000000000001E-2</v>
      </c>
      <c r="K47" s="142">
        <f ca="1">Inputs!X42</f>
        <v>2.75E-2</v>
      </c>
      <c r="L47" s="140">
        <f>Inputs!U42</f>
        <v>1E-4</v>
      </c>
      <c r="M47" s="54">
        <v>0</v>
      </c>
      <c r="N47" s="142">
        <f>Inputs!Y42</f>
        <v>0</v>
      </c>
      <c r="O47" s="141">
        <f>Inputs!V42</f>
        <v>0</v>
      </c>
      <c r="P47" s="7"/>
      <c r="Q47" s="69">
        <f t="shared" ca="1" si="6"/>
        <v>4.3055000000000003</v>
      </c>
      <c r="R47" s="69">
        <f t="shared" ca="1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32335.273160343804</v>
      </c>
      <c r="AD47" s="39">
        <f t="shared" ca="1" si="16"/>
        <v>32937.840561421726</v>
      </c>
      <c r="AE47" s="39">
        <f t="shared" ca="1" si="17"/>
        <v>0.75320925134739825</v>
      </c>
      <c r="AF47" s="39">
        <f t="shared" ca="1" si="18"/>
        <v>94.151156418424776</v>
      </c>
      <c r="AG47" s="39">
        <f t="shared" ca="1" si="19"/>
        <v>207.1325441205345</v>
      </c>
      <c r="AH47" s="39">
        <f t="shared" ca="1" si="20"/>
        <v>0.75320925134739825</v>
      </c>
      <c r="AI47" s="39">
        <f t="shared" ca="1" si="21"/>
        <v>0</v>
      </c>
      <c r="AJ47" s="39">
        <f t="shared" ca="1" si="22"/>
        <v>0</v>
      </c>
      <c r="AK47" s="39">
        <f t="shared" ca="1" si="23"/>
        <v>0</v>
      </c>
      <c r="AL47" s="43"/>
      <c r="AM47" s="39">
        <f t="shared" ca="1" si="29"/>
        <v>-32334.519951092458</v>
      </c>
      <c r="AN47" s="39">
        <f t="shared" ca="1" si="30"/>
        <v>-93.397947167077376</v>
      </c>
      <c r="AO47" s="39">
        <f t="shared" ca="1" si="31"/>
        <v>0</v>
      </c>
      <c r="AP47" s="40">
        <f t="shared" ca="1" si="24"/>
        <v>-32427.917898259537</v>
      </c>
      <c r="AR47" s="39">
        <f t="shared" ca="1" si="32"/>
        <v>-602.56740107792211</v>
      </c>
      <c r="AS47" s="39">
        <f t="shared" ca="1" si="33"/>
        <v>-112.98138770210973</v>
      </c>
      <c r="AT47" s="39">
        <f t="shared" ca="1" si="34"/>
        <v>0</v>
      </c>
      <c r="AU47" s="40">
        <f t="shared" ca="1" si="25"/>
        <v>-715.54878878003183</v>
      </c>
      <c r="AV47" s="40"/>
      <c r="AW47" s="51">
        <f t="shared" ca="1" si="26"/>
        <v>-33143.466687039567</v>
      </c>
      <c r="AY47" s="51">
        <f t="shared" ca="1" si="27"/>
        <v>1.5064185026947965</v>
      </c>
      <c r="AZ47" s="67"/>
    </row>
    <row r="48" spans="1:52">
      <c r="A48" s="88">
        <f t="shared" si="28"/>
        <v>38108</v>
      </c>
      <c r="B48" s="139">
        <f>Inputs!S43</f>
        <v>298</v>
      </c>
      <c r="C48" s="66"/>
      <c r="D48" s="82">
        <f t="shared" si="3"/>
        <v>298</v>
      </c>
      <c r="E48" s="35">
        <f t="shared" si="4"/>
        <v>9238</v>
      </c>
      <c r="F48" s="35">
        <f t="shared" ca="1" si="5"/>
        <v>7745.7014087729485</v>
      </c>
      <c r="G48" s="83">
        <f ca="1">VLOOKUP($A48,[1]!Table,MATCH(G$4,[1]!Curves,0))</f>
        <v>4.2830000000000004</v>
      </c>
      <c r="H48" s="142">
        <f ca="1">Inputs!W43</f>
        <v>4.3630000000000004</v>
      </c>
      <c r="I48" s="140">
        <f>Inputs!T43</f>
        <v>1E-4</v>
      </c>
      <c r="J48" s="83">
        <f ca="1">VLOOKUP($A48,[1]!Table,MATCH(J$4,[1]!Curves,0))</f>
        <v>1.2500000000000001E-2</v>
      </c>
      <c r="K48" s="142">
        <f ca="1">Inputs!X43</f>
        <v>2.75E-2</v>
      </c>
      <c r="L48" s="140">
        <f>Inputs!U43</f>
        <v>1E-4</v>
      </c>
      <c r="M48" s="54">
        <v>0</v>
      </c>
      <c r="N48" s="142">
        <f>Inputs!Y43</f>
        <v>0</v>
      </c>
      <c r="O48" s="141">
        <f>Inputs!V43</f>
        <v>0</v>
      </c>
      <c r="P48" s="7"/>
      <c r="Q48" s="69">
        <f t="shared" ca="1" si="6"/>
        <v>4.2955000000000005</v>
      </c>
      <c r="R48" s="69">
        <f t="shared" ca="1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33174.839133774542</v>
      </c>
      <c r="AD48" s="39">
        <f t="shared" ca="1" si="16"/>
        <v>33794.495246476377</v>
      </c>
      <c r="AE48" s="39">
        <f t="shared" ca="1" si="17"/>
        <v>0.77457014087729492</v>
      </c>
      <c r="AF48" s="39">
        <f t="shared" ca="1" si="18"/>
        <v>96.821267609661859</v>
      </c>
      <c r="AG48" s="39">
        <f t="shared" ca="1" si="19"/>
        <v>213.00678874125609</v>
      </c>
      <c r="AH48" s="39">
        <f t="shared" ca="1" si="20"/>
        <v>0.77457014087729492</v>
      </c>
      <c r="AI48" s="39">
        <f t="shared" ca="1" si="21"/>
        <v>0</v>
      </c>
      <c r="AJ48" s="39">
        <f t="shared" ca="1" si="22"/>
        <v>0</v>
      </c>
      <c r="AK48" s="39">
        <f t="shared" ca="1" si="23"/>
        <v>0</v>
      </c>
      <c r="AL48" s="43"/>
      <c r="AM48" s="39">
        <f t="shared" ca="1" si="29"/>
        <v>-33174.064563633663</v>
      </c>
      <c r="AN48" s="39">
        <f t="shared" ca="1" si="30"/>
        <v>-96.046697468784558</v>
      </c>
      <c r="AO48" s="39">
        <f t="shared" ca="1" si="31"/>
        <v>0</v>
      </c>
      <c r="AP48" s="40">
        <f t="shared" ca="1" si="24"/>
        <v>-33270.111261102451</v>
      </c>
      <c r="AR48" s="39">
        <f t="shared" ca="1" si="32"/>
        <v>-619.65611270183581</v>
      </c>
      <c r="AS48" s="39">
        <f t="shared" ca="1" si="33"/>
        <v>-116.18552113159423</v>
      </c>
      <c r="AT48" s="39">
        <f t="shared" ca="1" si="34"/>
        <v>0</v>
      </c>
      <c r="AU48" s="40">
        <f t="shared" ca="1" si="25"/>
        <v>-735.84163383343002</v>
      </c>
      <c r="AV48" s="40"/>
      <c r="AW48" s="51">
        <f t="shared" ca="1" si="26"/>
        <v>-34005.952894935879</v>
      </c>
      <c r="AY48" s="51">
        <f t="shared" ca="1" si="27"/>
        <v>1.5491402817545898</v>
      </c>
      <c r="AZ48" s="67"/>
    </row>
    <row r="49" spans="1:52">
      <c r="A49" s="88">
        <f t="shared" si="28"/>
        <v>38139</v>
      </c>
      <c r="B49" s="139">
        <f>Inputs!S44</f>
        <v>298</v>
      </c>
      <c r="C49" s="66"/>
      <c r="D49" s="82">
        <f t="shared" si="3"/>
        <v>298</v>
      </c>
      <c r="E49" s="35">
        <f t="shared" si="4"/>
        <v>8940</v>
      </c>
      <c r="F49" s="35">
        <f t="shared" ca="1" si="5"/>
        <v>7458.4243520809496</v>
      </c>
      <c r="G49" s="83">
        <f ca="1">VLOOKUP($A49,[1]!Table,MATCH(G$4,[1]!Curves,0))</f>
        <v>4.3029999999999999</v>
      </c>
      <c r="H49" s="142">
        <f ca="1">Inputs!W44</f>
        <v>4.383</v>
      </c>
      <c r="I49" s="140">
        <f>Inputs!T44</f>
        <v>1E-4</v>
      </c>
      <c r="J49" s="83">
        <f ca="1">VLOOKUP($A49,[1]!Table,MATCH(J$4,[1]!Curves,0))</f>
        <v>1.2500000000000001E-2</v>
      </c>
      <c r="K49" s="142">
        <f ca="1">Inputs!X44</f>
        <v>2.75E-2</v>
      </c>
      <c r="L49" s="140">
        <f>Inputs!U44</f>
        <v>1E-4</v>
      </c>
      <c r="M49" s="54">
        <v>0</v>
      </c>
      <c r="N49" s="142">
        <f>Inputs!Y44</f>
        <v>0</v>
      </c>
      <c r="O49" s="141">
        <f>Inputs!V44</f>
        <v>0</v>
      </c>
      <c r="P49" s="7"/>
      <c r="Q49" s="69">
        <f t="shared" ca="1" si="6"/>
        <v>4.3155000000000001</v>
      </c>
      <c r="R49" s="69">
        <f t="shared" ca="1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32093.599987004327</v>
      </c>
      <c r="AD49" s="39">
        <f t="shared" ca="1" si="16"/>
        <v>32690.273935170801</v>
      </c>
      <c r="AE49" s="39">
        <f t="shared" ca="1" si="17"/>
        <v>0.74584243520809501</v>
      </c>
      <c r="AF49" s="39">
        <f t="shared" ca="1" si="18"/>
        <v>93.230304401011878</v>
      </c>
      <c r="AG49" s="39">
        <f t="shared" ca="1" si="19"/>
        <v>205.10666968222611</v>
      </c>
      <c r="AH49" s="39">
        <f t="shared" ca="1" si="20"/>
        <v>0.74584243520809501</v>
      </c>
      <c r="AI49" s="39">
        <f t="shared" ca="1" si="21"/>
        <v>0</v>
      </c>
      <c r="AJ49" s="39">
        <f t="shared" ca="1" si="22"/>
        <v>0</v>
      </c>
      <c r="AK49" s="39">
        <f t="shared" ca="1" si="23"/>
        <v>0</v>
      </c>
      <c r="AL49" s="43"/>
      <c r="AM49" s="39">
        <f t="shared" ca="1" si="29"/>
        <v>-32092.854144569119</v>
      </c>
      <c r="AN49" s="39">
        <f t="shared" ca="1" si="30"/>
        <v>-92.484461965803789</v>
      </c>
      <c r="AO49" s="39">
        <f t="shared" ca="1" si="31"/>
        <v>0</v>
      </c>
      <c r="AP49" s="40">
        <f t="shared" ca="1" si="24"/>
        <v>-32185.338606534922</v>
      </c>
      <c r="AR49" s="39">
        <f t="shared" ca="1" si="32"/>
        <v>-596.67394816647356</v>
      </c>
      <c r="AS49" s="39">
        <f t="shared" ca="1" si="33"/>
        <v>-111.87636528121423</v>
      </c>
      <c r="AT49" s="39">
        <f t="shared" ca="1" si="34"/>
        <v>0</v>
      </c>
      <c r="AU49" s="40">
        <f t="shared" ca="1" si="25"/>
        <v>-708.55031344768781</v>
      </c>
      <c r="AV49" s="40"/>
      <c r="AW49" s="51">
        <f t="shared" ca="1" si="26"/>
        <v>-32893.888919982608</v>
      </c>
      <c r="AY49" s="51">
        <f t="shared" ca="1" si="27"/>
        <v>1.49168487041619</v>
      </c>
      <c r="AZ49" s="67"/>
    </row>
    <row r="50" spans="1:52">
      <c r="A50" s="88">
        <f t="shared" si="28"/>
        <v>38169</v>
      </c>
      <c r="B50" s="139">
        <f>Inputs!S45</f>
        <v>298</v>
      </c>
      <c r="C50" s="66"/>
      <c r="D50" s="82">
        <f t="shared" si="3"/>
        <v>298</v>
      </c>
      <c r="E50" s="35">
        <f t="shared" si="4"/>
        <v>9238</v>
      </c>
      <c r="F50" s="35">
        <f t="shared" ca="1" si="5"/>
        <v>7669.7301025041916</v>
      </c>
      <c r="G50" s="83">
        <f ca="1">VLOOKUP($A50,[1]!Table,MATCH(G$4,[1]!Curves,0))</f>
        <v>4.3239999999999998</v>
      </c>
      <c r="H50" s="142">
        <f ca="1">Inputs!W45</f>
        <v>4.4039999999999999</v>
      </c>
      <c r="I50" s="140">
        <f>Inputs!T45</f>
        <v>1E-4</v>
      </c>
      <c r="J50" s="83">
        <f ca="1">VLOOKUP($A50,[1]!Table,MATCH(J$4,[1]!Curves,0))</f>
        <v>1.2500000000000001E-2</v>
      </c>
      <c r="K50" s="142">
        <f ca="1">Inputs!X45</f>
        <v>2.75E-2</v>
      </c>
      <c r="L50" s="140">
        <f>Inputs!U45</f>
        <v>1E-4</v>
      </c>
      <c r="M50" s="54">
        <v>0</v>
      </c>
      <c r="N50" s="142">
        <f>Inputs!Y45</f>
        <v>0</v>
      </c>
      <c r="O50" s="141">
        <f>Inputs!V45</f>
        <v>0</v>
      </c>
      <c r="P50" s="7"/>
      <c r="Q50" s="69">
        <f t="shared" ca="1" si="6"/>
        <v>4.3365</v>
      </c>
      <c r="R50" s="69">
        <f t="shared" ca="1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33163.912963228126</v>
      </c>
      <c r="AD50" s="39">
        <f t="shared" ca="1" si="16"/>
        <v>33777.491371428456</v>
      </c>
      <c r="AE50" s="39">
        <f t="shared" ca="1" si="17"/>
        <v>0.7669730102504192</v>
      </c>
      <c r="AF50" s="39">
        <f t="shared" ca="1" si="18"/>
        <v>95.871626281302397</v>
      </c>
      <c r="AG50" s="39">
        <f t="shared" ca="1" si="19"/>
        <v>210.91757781886528</v>
      </c>
      <c r="AH50" s="39">
        <f t="shared" ca="1" si="20"/>
        <v>0.7669730102504192</v>
      </c>
      <c r="AI50" s="39">
        <f t="shared" ca="1" si="21"/>
        <v>0</v>
      </c>
      <c r="AJ50" s="39">
        <f t="shared" ca="1" si="22"/>
        <v>0</v>
      </c>
      <c r="AK50" s="39">
        <f t="shared" ca="1" si="23"/>
        <v>0</v>
      </c>
      <c r="AL50" s="43"/>
      <c r="AM50" s="39">
        <f t="shared" ca="1" si="29"/>
        <v>-33163.145990217876</v>
      </c>
      <c r="AN50" s="39">
        <f t="shared" ca="1" si="30"/>
        <v>-95.104653271051973</v>
      </c>
      <c r="AO50" s="39">
        <f t="shared" ca="1" si="31"/>
        <v>0</v>
      </c>
      <c r="AP50" s="40">
        <f t="shared" ca="1" si="24"/>
        <v>-33258.250643488929</v>
      </c>
      <c r="AR50" s="39">
        <f t="shared" ca="1" si="32"/>
        <v>-613.57840820033016</v>
      </c>
      <c r="AS50" s="39">
        <f t="shared" ca="1" si="33"/>
        <v>-115.04595153756289</v>
      </c>
      <c r="AT50" s="39">
        <f t="shared" ca="1" si="34"/>
        <v>0</v>
      </c>
      <c r="AU50" s="40">
        <f t="shared" ca="1" si="25"/>
        <v>-728.62435973789309</v>
      </c>
      <c r="AV50" s="40"/>
      <c r="AW50" s="51">
        <f t="shared" ca="1" si="26"/>
        <v>-33986.875003226822</v>
      </c>
      <c r="AY50" s="51">
        <f t="shared" ca="1" si="27"/>
        <v>1.5339460205008384</v>
      </c>
      <c r="AZ50" s="67"/>
    </row>
    <row r="51" spans="1:52">
      <c r="A51" s="88">
        <f t="shared" si="28"/>
        <v>38200</v>
      </c>
      <c r="B51" s="139">
        <f>Inputs!S46</f>
        <v>298</v>
      </c>
      <c r="C51" s="66"/>
      <c r="D51" s="82">
        <f t="shared" si="3"/>
        <v>298</v>
      </c>
      <c r="E51" s="35">
        <f t="shared" si="4"/>
        <v>9238</v>
      </c>
      <c r="F51" s="35">
        <f t="shared" ca="1" si="5"/>
        <v>7631.2979622368957</v>
      </c>
      <c r="G51" s="83">
        <f ca="1">VLOOKUP($A51,[1]!Table,MATCH(G$4,[1]!Curves,0))</f>
        <v>4.3479999999999999</v>
      </c>
      <c r="H51" s="142">
        <f ca="1">Inputs!W46</f>
        <v>4.4279999999999999</v>
      </c>
      <c r="I51" s="140">
        <f>Inputs!T46</f>
        <v>1E-4</v>
      </c>
      <c r="J51" s="83">
        <f ca="1">VLOOKUP($A51,[1]!Table,MATCH(J$4,[1]!Curves,0))</f>
        <v>1.2500000000000001E-2</v>
      </c>
      <c r="K51" s="142">
        <f ca="1">Inputs!X46</f>
        <v>2.75E-2</v>
      </c>
      <c r="L51" s="140">
        <f>Inputs!U46</f>
        <v>1E-4</v>
      </c>
      <c r="M51" s="54">
        <v>0</v>
      </c>
      <c r="N51" s="142">
        <f>Inputs!Y46</f>
        <v>0</v>
      </c>
      <c r="O51" s="141">
        <f>Inputs!V46</f>
        <v>0</v>
      </c>
      <c r="P51" s="7"/>
      <c r="Q51" s="69">
        <f t="shared" ca="1" si="6"/>
        <v>4.3605</v>
      </c>
      <c r="R51" s="69">
        <f t="shared" ca="1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33180.883539806018</v>
      </c>
      <c r="AD51" s="39">
        <f t="shared" ca="1" si="16"/>
        <v>33791.387376784973</v>
      </c>
      <c r="AE51" s="39">
        <f t="shared" ca="1" si="17"/>
        <v>0.76312979622368959</v>
      </c>
      <c r="AF51" s="39">
        <f t="shared" ca="1" si="18"/>
        <v>95.391224527961199</v>
      </c>
      <c r="AG51" s="39">
        <f t="shared" ca="1" si="19"/>
        <v>209.86069396151464</v>
      </c>
      <c r="AH51" s="39">
        <f t="shared" ca="1" si="20"/>
        <v>0.76312979622368959</v>
      </c>
      <c r="AI51" s="39">
        <f t="shared" ca="1" si="21"/>
        <v>0</v>
      </c>
      <c r="AJ51" s="39">
        <f t="shared" ca="1" si="22"/>
        <v>0</v>
      </c>
      <c r="AK51" s="39">
        <f t="shared" ca="1" si="23"/>
        <v>0</v>
      </c>
      <c r="AL51" s="43"/>
      <c r="AM51" s="39">
        <f t="shared" ca="1" si="29"/>
        <v>-33180.120410009797</v>
      </c>
      <c r="AN51" s="39">
        <f t="shared" ca="1" si="30"/>
        <v>-94.628094731737505</v>
      </c>
      <c r="AO51" s="39">
        <f t="shared" ca="1" si="31"/>
        <v>0</v>
      </c>
      <c r="AP51" s="40">
        <f t="shared" ca="1" si="24"/>
        <v>-33274.748504741532</v>
      </c>
      <c r="AR51" s="39">
        <f t="shared" ca="1" si="32"/>
        <v>-610.5038369789545</v>
      </c>
      <c r="AS51" s="39">
        <f t="shared" ca="1" si="33"/>
        <v>-114.46946943355344</v>
      </c>
      <c r="AT51" s="39">
        <f t="shared" ca="1" si="34"/>
        <v>0</v>
      </c>
      <c r="AU51" s="40">
        <f t="shared" ca="1" si="25"/>
        <v>-724.9733064125079</v>
      </c>
      <c r="AV51" s="40"/>
      <c r="AW51" s="51">
        <f t="shared" ca="1" si="26"/>
        <v>-33999.721811154042</v>
      </c>
      <c r="AY51" s="51">
        <f t="shared" ca="1" si="27"/>
        <v>1.5262595924473792</v>
      </c>
      <c r="AZ51" s="67"/>
    </row>
    <row r="52" spans="1:52">
      <c r="A52" s="88">
        <f t="shared" si="28"/>
        <v>38231</v>
      </c>
      <c r="B52" s="139">
        <f>Inputs!S47</f>
        <v>298</v>
      </c>
      <c r="C52" s="66"/>
      <c r="D52" s="82">
        <f t="shared" si="3"/>
        <v>298</v>
      </c>
      <c r="E52" s="35">
        <f t="shared" si="4"/>
        <v>8940</v>
      </c>
      <c r="F52" s="35">
        <f t="shared" ca="1" si="5"/>
        <v>7347.9889443143929</v>
      </c>
      <c r="G52" s="83">
        <f ca="1">VLOOKUP($A52,[1]!Table,MATCH(G$4,[1]!Curves,0))</f>
        <v>4.3580000000000005</v>
      </c>
      <c r="H52" s="142">
        <f ca="1">Inputs!W47</f>
        <v>4.4380000000000006</v>
      </c>
      <c r="I52" s="140">
        <f>Inputs!T47</f>
        <v>1E-4</v>
      </c>
      <c r="J52" s="83">
        <f ca="1">VLOOKUP($A52,[1]!Table,MATCH(J$4,[1]!Curves,0))</f>
        <v>1.2500000000000001E-2</v>
      </c>
      <c r="K52" s="142">
        <f ca="1">Inputs!X47</f>
        <v>2.75E-2</v>
      </c>
      <c r="L52" s="140">
        <f>Inputs!U47</f>
        <v>1E-4</v>
      </c>
      <c r="M52" s="54">
        <v>0</v>
      </c>
      <c r="N52" s="142">
        <f>Inputs!Y47</f>
        <v>0</v>
      </c>
      <c r="O52" s="141">
        <f>Inputs!V47</f>
        <v>0</v>
      </c>
      <c r="P52" s="7"/>
      <c r="Q52" s="69">
        <f t="shared" ca="1" si="6"/>
        <v>4.3705000000000007</v>
      </c>
      <c r="R52" s="69">
        <f t="shared" ca="1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32022.535819322129</v>
      </c>
      <c r="AD52" s="39">
        <f t="shared" ca="1" si="16"/>
        <v>32610.374934867279</v>
      </c>
      <c r="AE52" s="39">
        <f t="shared" ca="1" si="17"/>
        <v>0.73479889443143931</v>
      </c>
      <c r="AF52" s="39">
        <f t="shared" ca="1" si="18"/>
        <v>91.849861803929912</v>
      </c>
      <c r="AG52" s="39">
        <f t="shared" ca="1" si="19"/>
        <v>202.06969596864582</v>
      </c>
      <c r="AH52" s="39">
        <f t="shared" ca="1" si="20"/>
        <v>0.73479889443143931</v>
      </c>
      <c r="AI52" s="39">
        <f t="shared" ca="1" si="21"/>
        <v>0</v>
      </c>
      <c r="AJ52" s="39">
        <f t="shared" ca="1" si="22"/>
        <v>0</v>
      </c>
      <c r="AK52" s="39">
        <f t="shared" ca="1" si="23"/>
        <v>0</v>
      </c>
      <c r="AL52" s="43"/>
      <c r="AM52" s="39">
        <f t="shared" ca="1" si="29"/>
        <v>-32021.801020427698</v>
      </c>
      <c r="AN52" s="39">
        <f t="shared" ca="1" si="30"/>
        <v>-91.115062909498477</v>
      </c>
      <c r="AO52" s="39">
        <f t="shared" ca="1" si="31"/>
        <v>0</v>
      </c>
      <c r="AP52" s="40">
        <f t="shared" ca="1" si="24"/>
        <v>-32112.916083337197</v>
      </c>
      <c r="AR52" s="39">
        <f t="shared" ca="1" si="32"/>
        <v>-587.83911554514998</v>
      </c>
      <c r="AS52" s="39">
        <f t="shared" ca="1" si="33"/>
        <v>-110.21983416471591</v>
      </c>
      <c r="AT52" s="39">
        <f t="shared" ca="1" si="34"/>
        <v>0</v>
      </c>
      <c r="AU52" s="40">
        <f t="shared" ca="1" si="25"/>
        <v>-698.05894970986583</v>
      </c>
      <c r="AV52" s="40"/>
      <c r="AW52" s="51">
        <f t="shared" ca="1" si="26"/>
        <v>-32810.975033047063</v>
      </c>
      <c r="AY52" s="51">
        <f t="shared" ca="1" si="27"/>
        <v>1.4695977888628786</v>
      </c>
      <c r="AZ52" s="67"/>
    </row>
    <row r="53" spans="1:52">
      <c r="A53" s="88">
        <f t="shared" si="28"/>
        <v>38261</v>
      </c>
      <c r="B53" s="139">
        <f>Inputs!S48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142">
        <f ca="1">Inputs!W48</f>
        <v>4.468</v>
      </c>
      <c r="I53" s="140">
        <f>Inputs!T48</f>
        <v>0</v>
      </c>
      <c r="J53" s="83">
        <f ca="1">VLOOKUP($A53,[1]!Table,MATCH(J$4,[1]!Curves,0))</f>
        <v>1.2500000000000001E-2</v>
      </c>
      <c r="K53" s="142">
        <f ca="1">Inputs!X48</f>
        <v>2.75E-2</v>
      </c>
      <c r="L53" s="140">
        <f>Inputs!U48</f>
        <v>0</v>
      </c>
      <c r="M53" s="54">
        <v>0</v>
      </c>
      <c r="N53" s="142">
        <f>Inputs!Y48</f>
        <v>0</v>
      </c>
      <c r="O53" s="141">
        <f>Inputs!V48</f>
        <v>0</v>
      </c>
      <c r="P53" s="7"/>
      <c r="Q53" s="69">
        <f t="shared" ca="1" si="6"/>
        <v>4.4005000000000001</v>
      </c>
      <c r="R53" s="69">
        <f t="shared" ca="1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Inputs!S49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142">
        <f ca="1">Inputs!W49</f>
        <v>4.6080000000000005</v>
      </c>
      <c r="I54" s="140">
        <f>Inputs!T49</f>
        <v>0</v>
      </c>
      <c r="J54" s="83">
        <f ca="1">VLOOKUP($A54,[1]!Table,MATCH(J$4,[1]!Curves,0))</f>
        <v>0.02</v>
      </c>
      <c r="K54" s="142">
        <f ca="1">Inputs!X49</f>
        <v>3.5000000000000003E-2</v>
      </c>
      <c r="L54" s="140">
        <f>Inputs!U49</f>
        <v>0</v>
      </c>
      <c r="M54" s="54">
        <v>0</v>
      </c>
      <c r="N54" s="142">
        <f>Inputs!Y49</f>
        <v>0</v>
      </c>
      <c r="O54" s="141">
        <f>Inputs!V49</f>
        <v>0</v>
      </c>
      <c r="P54" s="7"/>
      <c r="Q54" s="69">
        <f t="shared" ca="1" si="6"/>
        <v>4.548</v>
      </c>
      <c r="R54" s="69">
        <f t="shared" ca="1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Inputs!S50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142">
        <f ca="1">Inputs!W50</f>
        <v>4.7480000000000002</v>
      </c>
      <c r="I55" s="140">
        <f>Inputs!T50</f>
        <v>0</v>
      </c>
      <c r="J55" s="83">
        <f ca="1">VLOOKUP($A55,[1]!Table,MATCH(J$4,[1]!Curves,0))</f>
        <v>0.02</v>
      </c>
      <c r="K55" s="142">
        <f ca="1">Inputs!X50</f>
        <v>3.5000000000000003E-2</v>
      </c>
      <c r="L55" s="140">
        <f>Inputs!U50</f>
        <v>0</v>
      </c>
      <c r="M55" s="54">
        <v>0</v>
      </c>
      <c r="N55" s="142">
        <f>Inputs!Y50</f>
        <v>0</v>
      </c>
      <c r="O55" s="141">
        <f>Inputs!V50</f>
        <v>0</v>
      </c>
      <c r="P55" s="7"/>
      <c r="Q55" s="69">
        <f t="shared" ca="1" si="6"/>
        <v>4.6879999999999997</v>
      </c>
      <c r="R55" s="69">
        <f t="shared" ca="1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Inputs!S51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142">
        <f ca="1">Inputs!W51</f>
        <v>4.798</v>
      </c>
      <c r="I56" s="140">
        <f>Inputs!T51</f>
        <v>0</v>
      </c>
      <c r="J56" s="83">
        <f ca="1">VLOOKUP($A56,[1]!Table,MATCH(J$4,[1]!Curves,0))</f>
        <v>0.02</v>
      </c>
      <c r="K56" s="142">
        <f ca="1">Inputs!X51</f>
        <v>3.5000000000000003E-2</v>
      </c>
      <c r="L56" s="140">
        <f>Inputs!U51</f>
        <v>0</v>
      </c>
      <c r="M56" s="54">
        <v>0</v>
      </c>
      <c r="N56" s="142">
        <f>Inputs!Y51</f>
        <v>0</v>
      </c>
      <c r="O56" s="141">
        <f>Inputs!V51</f>
        <v>0</v>
      </c>
      <c r="P56" s="7"/>
      <c r="Q56" s="69">
        <f t="shared" ca="1" si="6"/>
        <v>4.7379999999999995</v>
      </c>
      <c r="R56" s="69">
        <f t="shared" ca="1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Inputs!S52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142">
        <f ca="1">Inputs!W52</f>
        <v>4.6779999999999999</v>
      </c>
      <c r="I57" s="140">
        <f>Inputs!T52</f>
        <v>0</v>
      </c>
      <c r="J57" s="83">
        <f ca="1">VLOOKUP($A57,[1]!Table,MATCH(J$4,[1]!Curves,0))</f>
        <v>0.02</v>
      </c>
      <c r="K57" s="142">
        <f ca="1">Inputs!X52</f>
        <v>3.5000000000000003E-2</v>
      </c>
      <c r="L57" s="140">
        <f>Inputs!U52</f>
        <v>0</v>
      </c>
      <c r="M57" s="54">
        <v>0</v>
      </c>
      <c r="N57" s="142">
        <f>Inputs!Y52</f>
        <v>0</v>
      </c>
      <c r="O57" s="141">
        <f>Inputs!V52</f>
        <v>0</v>
      </c>
      <c r="P57" s="7"/>
      <c r="Q57" s="69">
        <f t="shared" ca="1" si="6"/>
        <v>4.6179999999999994</v>
      </c>
      <c r="R57" s="69">
        <f t="shared" ca="1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Inputs!S53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142">
        <f ca="1">Inputs!W53</f>
        <v>4.5529999999999999</v>
      </c>
      <c r="I58" s="140">
        <f>Inputs!T53</f>
        <v>0</v>
      </c>
      <c r="J58" s="83">
        <f ca="1">VLOOKUP($A58,[1]!Table,MATCH(J$4,[1]!Curves,0))</f>
        <v>0.02</v>
      </c>
      <c r="K58" s="142">
        <f ca="1">Inputs!X53</f>
        <v>3.5000000000000003E-2</v>
      </c>
      <c r="L58" s="140">
        <f>Inputs!U53</f>
        <v>0</v>
      </c>
      <c r="M58" s="54">
        <v>0</v>
      </c>
      <c r="N58" s="142">
        <f>Inputs!Y53</f>
        <v>0</v>
      </c>
      <c r="O58" s="141">
        <f>Inputs!V53</f>
        <v>0</v>
      </c>
      <c r="P58" s="7"/>
      <c r="Q58" s="69">
        <f t="shared" ca="1" si="6"/>
        <v>4.4929999999999994</v>
      </c>
      <c r="R58" s="69">
        <f t="shared" ca="1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Inputs!S54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142">
        <f ca="1">Inputs!W54</f>
        <v>4.423</v>
      </c>
      <c r="I59" s="140">
        <f>Inputs!T54</f>
        <v>0</v>
      </c>
      <c r="J59" s="83">
        <f ca="1">VLOOKUP($A59,[1]!Table,MATCH(J$4,[1]!Curves,0))</f>
        <v>1.2500000000000001E-2</v>
      </c>
      <c r="K59" s="142">
        <f ca="1">Inputs!X54</f>
        <v>2.75E-2</v>
      </c>
      <c r="L59" s="140">
        <f>Inputs!U54</f>
        <v>0</v>
      </c>
      <c r="M59" s="54">
        <v>0</v>
      </c>
      <c r="N59" s="142">
        <f>Inputs!Y54</f>
        <v>0</v>
      </c>
      <c r="O59" s="141">
        <f>Inputs!V54</f>
        <v>0</v>
      </c>
      <c r="P59" s="7"/>
      <c r="Q59" s="69">
        <f t="shared" ca="1" si="6"/>
        <v>4.3555000000000001</v>
      </c>
      <c r="R59" s="69">
        <f t="shared" ca="1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Inputs!S55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142">
        <f ca="1">Inputs!W55</f>
        <v>4.4130000000000003</v>
      </c>
      <c r="I60" s="140">
        <f>Inputs!T55</f>
        <v>0</v>
      </c>
      <c r="J60" s="83">
        <f ca="1">VLOOKUP($A60,[1]!Table,MATCH(J$4,[1]!Curves,0))</f>
        <v>1.2500000000000001E-2</v>
      </c>
      <c r="K60" s="142">
        <f ca="1">Inputs!X55</f>
        <v>2.75E-2</v>
      </c>
      <c r="L60" s="140">
        <f>Inputs!U55</f>
        <v>0</v>
      </c>
      <c r="M60" s="54">
        <v>0</v>
      </c>
      <c r="N60" s="142">
        <f>Inputs!Y55</f>
        <v>0</v>
      </c>
      <c r="O60" s="141">
        <f>Inputs!V55</f>
        <v>0</v>
      </c>
      <c r="P60" s="7"/>
      <c r="Q60" s="69">
        <f t="shared" ca="1" si="6"/>
        <v>4.3455000000000004</v>
      </c>
      <c r="R60" s="69">
        <f t="shared" ca="1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Inputs!S56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142">
        <f ca="1">Inputs!W56</f>
        <v>4.4330000000000007</v>
      </c>
      <c r="I61" s="140">
        <f>Inputs!T56</f>
        <v>0</v>
      </c>
      <c r="J61" s="83">
        <f ca="1">VLOOKUP($A61,[1]!Table,MATCH(J$4,[1]!Curves,0))</f>
        <v>1.2500000000000001E-2</v>
      </c>
      <c r="K61" s="142">
        <f ca="1">Inputs!X56</f>
        <v>2.75E-2</v>
      </c>
      <c r="L61" s="140">
        <f>Inputs!U56</f>
        <v>0</v>
      </c>
      <c r="M61" s="54">
        <v>0</v>
      </c>
      <c r="N61" s="142">
        <f>Inputs!Y56</f>
        <v>0</v>
      </c>
      <c r="O61" s="141">
        <f>Inputs!V56</f>
        <v>0</v>
      </c>
      <c r="P61" s="7"/>
      <c r="Q61" s="69">
        <f t="shared" ca="1" si="6"/>
        <v>4.3655000000000008</v>
      </c>
      <c r="R61" s="69">
        <f t="shared" ca="1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Inputs!S57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142">
        <f ca="1">Inputs!W57</f>
        <v>4.4540000000000006</v>
      </c>
      <c r="I62" s="140">
        <f>Inputs!T57</f>
        <v>0</v>
      </c>
      <c r="J62" s="83">
        <f ca="1">VLOOKUP($A62,[1]!Table,MATCH(J$4,[1]!Curves,0))</f>
        <v>1.2500000000000001E-2</v>
      </c>
      <c r="K62" s="142">
        <f ca="1">Inputs!X57</f>
        <v>2.75E-2</v>
      </c>
      <c r="L62" s="140">
        <f>Inputs!U57</f>
        <v>0</v>
      </c>
      <c r="M62" s="54">
        <v>0</v>
      </c>
      <c r="N62" s="142">
        <f>Inputs!Y57</f>
        <v>0</v>
      </c>
      <c r="O62" s="141">
        <f>Inputs!V57</f>
        <v>0</v>
      </c>
      <c r="P62" s="7"/>
      <c r="Q62" s="69">
        <f t="shared" ca="1" si="6"/>
        <v>4.3865000000000007</v>
      </c>
      <c r="R62" s="69">
        <f t="shared" ca="1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Inputs!S58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142">
        <f ca="1">Inputs!W58</f>
        <v>4.4780000000000006</v>
      </c>
      <c r="I63" s="140">
        <f>Inputs!T58</f>
        <v>0</v>
      </c>
      <c r="J63" s="83">
        <f ca="1">VLOOKUP($A63,[1]!Table,MATCH(J$4,[1]!Curves,0))</f>
        <v>1.2500000000000001E-2</v>
      </c>
      <c r="K63" s="142">
        <f ca="1">Inputs!X58</f>
        <v>2.75E-2</v>
      </c>
      <c r="L63" s="140">
        <f>Inputs!U58</f>
        <v>0</v>
      </c>
      <c r="M63" s="54">
        <v>0</v>
      </c>
      <c r="N63" s="142">
        <f>Inputs!Y58</f>
        <v>0</v>
      </c>
      <c r="O63" s="141">
        <f>Inputs!V58</f>
        <v>0</v>
      </c>
      <c r="P63" s="7"/>
      <c r="Q63" s="69">
        <f t="shared" ca="1" si="6"/>
        <v>4.4105000000000008</v>
      </c>
      <c r="R63" s="69">
        <f t="shared" ca="1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Inputs!S59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142">
        <f ca="1">Inputs!W59</f>
        <v>4.4880000000000004</v>
      </c>
      <c r="I64" s="140">
        <f>Inputs!T59</f>
        <v>0</v>
      </c>
      <c r="J64" s="83">
        <f ca="1">VLOOKUP($A64,[1]!Table,MATCH(J$4,[1]!Curves,0))</f>
        <v>1.2500000000000001E-2</v>
      </c>
      <c r="K64" s="142">
        <f ca="1">Inputs!X59</f>
        <v>2.75E-2</v>
      </c>
      <c r="L64" s="140">
        <f>Inputs!U59</f>
        <v>0</v>
      </c>
      <c r="M64" s="54">
        <v>0</v>
      </c>
      <c r="N64" s="142">
        <f>Inputs!Y59</f>
        <v>0</v>
      </c>
      <c r="O64" s="141">
        <f>Inputs!V59</f>
        <v>0</v>
      </c>
      <c r="P64" s="7"/>
      <c r="Q64" s="69">
        <f t="shared" ca="1" si="6"/>
        <v>4.4205000000000005</v>
      </c>
      <c r="R64" s="69">
        <f t="shared" ca="1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Inputs!S60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142">
        <f ca="1">Inputs!W60</f>
        <v>4.5180000000000007</v>
      </c>
      <c r="I65" s="140">
        <f>Inputs!T60</f>
        <v>0</v>
      </c>
      <c r="J65" s="83">
        <f ca="1">VLOOKUP($A65,[1]!Table,MATCH(J$4,[1]!Curves,0))</f>
        <v>1.2500000000000001E-2</v>
      </c>
      <c r="K65" s="142">
        <f ca="1">Inputs!X60</f>
        <v>2.75E-2</v>
      </c>
      <c r="L65" s="140">
        <f>Inputs!U60</f>
        <v>0</v>
      </c>
      <c r="M65" s="54">
        <v>0</v>
      </c>
      <c r="N65" s="142">
        <f>Inputs!Y60</f>
        <v>0</v>
      </c>
      <c r="O65" s="141">
        <f>Inputs!V60</f>
        <v>0</v>
      </c>
      <c r="P65" s="7"/>
      <c r="Q65" s="69">
        <f t="shared" ca="1" si="6"/>
        <v>4.4505000000000008</v>
      </c>
      <c r="R65" s="69">
        <f t="shared" ca="1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Inputs!S61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142">
        <f ca="1">Inputs!W61</f>
        <v>4.6580000000000004</v>
      </c>
      <c r="I66" s="140">
        <f>Inputs!T61</f>
        <v>0</v>
      </c>
      <c r="J66" s="83">
        <f ca="1">VLOOKUP($A66,[1]!Table,MATCH(J$4,[1]!Curves,0))</f>
        <v>2.1000000000000001E-2</v>
      </c>
      <c r="K66" s="142">
        <f ca="1">Inputs!X61</f>
        <v>3.6000000000000004E-2</v>
      </c>
      <c r="L66" s="140">
        <f>Inputs!U61</f>
        <v>0</v>
      </c>
      <c r="M66" s="54">
        <v>0</v>
      </c>
      <c r="N66" s="142">
        <f>Inputs!Y61</f>
        <v>0</v>
      </c>
      <c r="O66" s="141">
        <f>Inputs!V61</f>
        <v>0</v>
      </c>
      <c r="P66" s="7"/>
      <c r="Q66" s="69">
        <f t="shared" ca="1" si="6"/>
        <v>4.5990000000000002</v>
      </c>
      <c r="R66" s="69">
        <f t="shared" ca="1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Inputs!S62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142">
        <f ca="1">Inputs!W62</f>
        <v>4.798</v>
      </c>
      <c r="I67" s="140">
        <f>Inputs!T62</f>
        <v>0</v>
      </c>
      <c r="J67" s="83">
        <f ca="1">VLOOKUP($A67,[1]!Table,MATCH(J$4,[1]!Curves,0))</f>
        <v>2.1000000000000001E-2</v>
      </c>
      <c r="K67" s="142">
        <f ca="1">Inputs!X62</f>
        <v>3.6000000000000004E-2</v>
      </c>
      <c r="L67" s="140">
        <f>Inputs!U62</f>
        <v>0</v>
      </c>
      <c r="M67" s="54">
        <v>0</v>
      </c>
      <c r="N67" s="142">
        <f>Inputs!Y62</f>
        <v>0</v>
      </c>
      <c r="O67" s="141">
        <f>Inputs!V62</f>
        <v>0</v>
      </c>
      <c r="P67" s="7"/>
      <c r="Q67" s="69">
        <f t="shared" ca="1" si="6"/>
        <v>4.7389999999999999</v>
      </c>
      <c r="R67" s="69">
        <f t="shared" ca="1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Inputs!S63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142">
        <f ca="1">Inputs!W63</f>
        <v>4.8530000000000006</v>
      </c>
      <c r="I68" s="140">
        <f>Inputs!T63</f>
        <v>0</v>
      </c>
      <c r="J68" s="83">
        <f ca="1">VLOOKUP($A68,[1]!Table,MATCH(J$4,[1]!Curves,0))</f>
        <v>2.1000000000000001E-2</v>
      </c>
      <c r="K68" s="142">
        <f ca="1">Inputs!X63</f>
        <v>3.6000000000000004E-2</v>
      </c>
      <c r="L68" s="140">
        <f>Inputs!U63</f>
        <v>0</v>
      </c>
      <c r="M68" s="54">
        <v>0</v>
      </c>
      <c r="N68" s="142">
        <f>Inputs!Y63</f>
        <v>0</v>
      </c>
      <c r="O68" s="141">
        <f>Inputs!V63</f>
        <v>0</v>
      </c>
      <c r="P68" s="7"/>
      <c r="Q68" s="69">
        <f t="shared" ca="1" si="6"/>
        <v>4.7940000000000005</v>
      </c>
      <c r="R68" s="69">
        <f t="shared" ca="1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Inputs!S64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142">
        <f ca="1">Inputs!W64</f>
        <v>4.7330000000000005</v>
      </c>
      <c r="I69" s="140">
        <f>Inputs!T64</f>
        <v>0</v>
      </c>
      <c r="J69" s="83">
        <f ca="1">VLOOKUP($A69,[1]!Table,MATCH(J$4,[1]!Curves,0))</f>
        <v>2.1000000000000001E-2</v>
      </c>
      <c r="K69" s="142">
        <f ca="1">Inputs!X64</f>
        <v>3.6000000000000004E-2</v>
      </c>
      <c r="L69" s="140">
        <f>Inputs!U64</f>
        <v>0</v>
      </c>
      <c r="M69" s="54">
        <v>0</v>
      </c>
      <c r="N69" s="142">
        <f>Inputs!Y64</f>
        <v>0</v>
      </c>
      <c r="O69" s="141">
        <f>Inputs!V64</f>
        <v>0</v>
      </c>
      <c r="P69" s="7"/>
      <c r="Q69" s="69">
        <f t="shared" ca="1" si="6"/>
        <v>4.6740000000000004</v>
      </c>
      <c r="R69" s="69">
        <f t="shared" ca="1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Inputs!S65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142">
        <f ca="1">Inputs!W65</f>
        <v>4.6080000000000005</v>
      </c>
      <c r="I70" s="140">
        <f>Inputs!T65</f>
        <v>0</v>
      </c>
      <c r="J70" s="83">
        <f ca="1">VLOOKUP($A70,[1]!Table,MATCH(J$4,[1]!Curves,0))</f>
        <v>2.1000000000000001E-2</v>
      </c>
      <c r="K70" s="142">
        <f ca="1">Inputs!X65</f>
        <v>3.6000000000000004E-2</v>
      </c>
      <c r="L70" s="140">
        <f>Inputs!U65</f>
        <v>0</v>
      </c>
      <c r="M70" s="54">
        <v>0</v>
      </c>
      <c r="N70" s="142">
        <f>Inputs!Y65</f>
        <v>0</v>
      </c>
      <c r="O70" s="141">
        <f>Inputs!V65</f>
        <v>0</v>
      </c>
      <c r="P70" s="7"/>
      <c r="Q70" s="69">
        <f t="shared" ca="1" si="6"/>
        <v>4.5490000000000004</v>
      </c>
      <c r="R70" s="69">
        <f t="shared" ca="1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Inputs!S66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142">
        <f ca="1">Inputs!W66</f>
        <v>4.4780000000000006</v>
      </c>
      <c r="I71" s="140">
        <f>Inputs!T66</f>
        <v>0</v>
      </c>
      <c r="J71" s="83">
        <f ca="1">VLOOKUP($A71,[1]!Table,MATCH(J$4,[1]!Curves,0))</f>
        <v>1.3000000000000001E-2</v>
      </c>
      <c r="K71" s="142">
        <f ca="1">Inputs!X66</f>
        <v>2.8000000000000001E-2</v>
      </c>
      <c r="L71" s="140">
        <f>Inputs!U66</f>
        <v>0</v>
      </c>
      <c r="M71" s="54">
        <v>0</v>
      </c>
      <c r="N71" s="142">
        <f>Inputs!Y66</f>
        <v>0</v>
      </c>
      <c r="O71" s="141">
        <f>Inputs!V66</f>
        <v>0</v>
      </c>
      <c r="P71" s="7"/>
      <c r="Q71" s="69">
        <f t="shared" ca="1" si="6"/>
        <v>4.4110000000000005</v>
      </c>
      <c r="R71" s="69">
        <f t="shared" ca="1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Inputs!S67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142">
        <f ca="1">Inputs!W67</f>
        <v>4.468</v>
      </c>
      <c r="I72" s="140">
        <f>Inputs!T67</f>
        <v>0</v>
      </c>
      <c r="J72" s="83">
        <f ca="1">VLOOKUP($A72,[1]!Table,MATCH(J$4,[1]!Curves,0))</f>
        <v>1.3000000000000001E-2</v>
      </c>
      <c r="K72" s="142">
        <f ca="1">Inputs!X67</f>
        <v>2.8000000000000001E-2</v>
      </c>
      <c r="L72" s="140">
        <f>Inputs!U67</f>
        <v>0</v>
      </c>
      <c r="M72" s="54">
        <v>0</v>
      </c>
      <c r="N72" s="142">
        <f>Inputs!Y67</f>
        <v>0</v>
      </c>
      <c r="O72" s="141">
        <f>Inputs!V67</f>
        <v>0</v>
      </c>
      <c r="P72" s="7"/>
      <c r="Q72" s="69">
        <f t="shared" ca="1" si="6"/>
        <v>4.4009999999999998</v>
      </c>
      <c r="R72" s="69">
        <f t="shared" ca="1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Inputs!S68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142">
        <f ca="1">Inputs!W68</f>
        <v>4.4880000000000004</v>
      </c>
      <c r="I73" s="140">
        <f>Inputs!T68</f>
        <v>0</v>
      </c>
      <c r="J73" s="83">
        <f ca="1">VLOOKUP($A73,[1]!Table,MATCH(J$4,[1]!Curves,0))</f>
        <v>1.3000000000000001E-2</v>
      </c>
      <c r="K73" s="142">
        <f ca="1">Inputs!X68</f>
        <v>2.8000000000000001E-2</v>
      </c>
      <c r="L73" s="140">
        <f>Inputs!U68</f>
        <v>0</v>
      </c>
      <c r="M73" s="54">
        <v>0</v>
      </c>
      <c r="N73" s="142">
        <f>Inputs!Y68</f>
        <v>0</v>
      </c>
      <c r="O73" s="141">
        <f>Inputs!V68</f>
        <v>0</v>
      </c>
      <c r="P73" s="7"/>
      <c r="Q73" s="69">
        <f t="shared" ca="1" si="6"/>
        <v>4.4210000000000003</v>
      </c>
      <c r="R73" s="69">
        <f t="shared" ca="1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Inputs!S69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83">
        <f ca="1">VLOOKUP($A74,[1]!Table,MATCH(G$4,[1]!Curves,0))</f>
        <v>4.4290000000000003</v>
      </c>
      <c r="H74" s="142">
        <f ca="1">Inputs!W69</f>
        <v>4.5090000000000003</v>
      </c>
      <c r="I74" s="140">
        <f>Inputs!T69</f>
        <v>0</v>
      </c>
      <c r="J74" s="83">
        <f ca="1">VLOOKUP($A74,[1]!Table,MATCH(J$4,[1]!Curves,0))</f>
        <v>1.3000000000000001E-2</v>
      </c>
      <c r="K74" s="142">
        <f ca="1">Inputs!X69</f>
        <v>2.8000000000000001E-2</v>
      </c>
      <c r="L74" s="140">
        <f>Inputs!U69</f>
        <v>0</v>
      </c>
      <c r="M74" s="54">
        <v>0</v>
      </c>
      <c r="N74" s="142">
        <f>Inputs!Y69</f>
        <v>0</v>
      </c>
      <c r="O74" s="141">
        <f>Inputs!V69</f>
        <v>0</v>
      </c>
      <c r="P74" s="7"/>
      <c r="Q74" s="69">
        <f t="shared" ref="Q74:Q137" ca="1" si="38">M74+J74+G74</f>
        <v>4.4420000000000002</v>
      </c>
      <c r="R74" s="69">
        <f t="shared" ref="R74:R137" ca="1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Inputs!S70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83">
        <f ca="1">VLOOKUP($A75,[1]!Table,MATCH(G$4,[1]!Curves,0))</f>
        <v>4.4530000000000003</v>
      </c>
      <c r="H75" s="142">
        <f ca="1">Inputs!W70</f>
        <v>4.5330000000000004</v>
      </c>
      <c r="I75" s="140">
        <f>Inputs!T70</f>
        <v>0</v>
      </c>
      <c r="J75" s="83">
        <f ca="1">VLOOKUP($A75,[1]!Table,MATCH(J$4,[1]!Curves,0))</f>
        <v>1.3000000000000001E-2</v>
      </c>
      <c r="K75" s="142">
        <f ca="1">Inputs!X70</f>
        <v>2.8000000000000001E-2</v>
      </c>
      <c r="L75" s="140">
        <f>Inputs!U70</f>
        <v>0</v>
      </c>
      <c r="M75" s="54">
        <v>0</v>
      </c>
      <c r="N75" s="142">
        <f>Inputs!Y70</f>
        <v>0</v>
      </c>
      <c r="O75" s="141">
        <f>Inputs!V70</f>
        <v>0</v>
      </c>
      <c r="P75" s="7"/>
      <c r="Q75" s="69">
        <f t="shared" ca="1" si="38"/>
        <v>4.4660000000000002</v>
      </c>
      <c r="R75" s="69">
        <f t="shared" ca="1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Inputs!S71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83">
        <f ca="1">VLOOKUP($A76,[1]!Table,MATCH(G$4,[1]!Curves,0))</f>
        <v>4.4630000000000001</v>
      </c>
      <c r="H76" s="142">
        <f ca="1">Inputs!W71</f>
        <v>4.5430000000000001</v>
      </c>
      <c r="I76" s="140">
        <f>Inputs!T71</f>
        <v>0</v>
      </c>
      <c r="J76" s="83">
        <f ca="1">VLOOKUP($A76,[1]!Table,MATCH(J$4,[1]!Curves,0))</f>
        <v>1.3000000000000001E-2</v>
      </c>
      <c r="K76" s="142">
        <f ca="1">Inputs!X71</f>
        <v>2.8000000000000001E-2</v>
      </c>
      <c r="L76" s="140">
        <f>Inputs!U71</f>
        <v>0</v>
      </c>
      <c r="M76" s="54">
        <v>0</v>
      </c>
      <c r="N76" s="142">
        <f>Inputs!Y71</f>
        <v>0</v>
      </c>
      <c r="O76" s="141">
        <f>Inputs!V71</f>
        <v>0</v>
      </c>
      <c r="P76" s="7"/>
      <c r="Q76" s="69">
        <f t="shared" ca="1" si="38"/>
        <v>4.476</v>
      </c>
      <c r="R76" s="69">
        <f t="shared" ca="1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Inputs!S72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83">
        <f ca="1">VLOOKUP($A77,[1]!Table,MATCH(G$4,[1]!Curves,0))</f>
        <v>4.4930000000000003</v>
      </c>
      <c r="H77" s="142">
        <f ca="1">Inputs!W72</f>
        <v>4.5730000000000004</v>
      </c>
      <c r="I77" s="140">
        <f>Inputs!T72</f>
        <v>0</v>
      </c>
      <c r="J77" s="83">
        <f ca="1">VLOOKUP($A77,[1]!Table,MATCH(J$4,[1]!Curves,0))</f>
        <v>1.3000000000000001E-2</v>
      </c>
      <c r="K77" s="142">
        <f ca="1">Inputs!X72</f>
        <v>2.8000000000000001E-2</v>
      </c>
      <c r="L77" s="140">
        <f>Inputs!U72</f>
        <v>0</v>
      </c>
      <c r="M77" s="54">
        <v>0</v>
      </c>
      <c r="N77" s="142">
        <f>Inputs!Y72</f>
        <v>0</v>
      </c>
      <c r="O77" s="141">
        <f>Inputs!V72</f>
        <v>0</v>
      </c>
      <c r="P77" s="7"/>
      <c r="Q77" s="69">
        <f t="shared" ca="1" si="38"/>
        <v>4.5060000000000002</v>
      </c>
      <c r="R77" s="69">
        <f t="shared" ca="1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Inputs!S73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83">
        <f ca="1">VLOOKUP($A78,[1]!Table,MATCH(G$4,[1]!Curves,0))</f>
        <v>4.633</v>
      </c>
      <c r="H78" s="142">
        <f ca="1">Inputs!W73</f>
        <v>4.7130000000000001</v>
      </c>
      <c r="I78" s="140">
        <f>Inputs!T73</f>
        <v>0</v>
      </c>
      <c r="J78" s="83">
        <f ca="1">VLOOKUP($A78,[1]!Table,MATCH(J$4,[1]!Curves,0))</f>
        <v>2.1500000000000002E-2</v>
      </c>
      <c r="K78" s="142">
        <f ca="1">Inputs!X73</f>
        <v>3.6500000000000005E-2</v>
      </c>
      <c r="L78" s="140">
        <f>Inputs!U73</f>
        <v>0</v>
      </c>
      <c r="M78" s="54">
        <v>0</v>
      </c>
      <c r="N78" s="142">
        <f>Inputs!Y73</f>
        <v>0</v>
      </c>
      <c r="O78" s="141">
        <f>Inputs!V73</f>
        <v>0</v>
      </c>
      <c r="P78" s="7"/>
      <c r="Q78" s="69">
        <f t="shared" ca="1" si="38"/>
        <v>4.6544999999999996</v>
      </c>
      <c r="R78" s="69">
        <f t="shared" ca="1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Inputs!S74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83">
        <f ca="1">VLOOKUP($A79,[1]!Table,MATCH(G$4,[1]!Curves,0))</f>
        <v>4.7730000000000006</v>
      </c>
      <c r="H79" s="142">
        <f ca="1">Inputs!W74</f>
        <v>4.8530000000000006</v>
      </c>
      <c r="I79" s="140">
        <f>Inputs!T74</f>
        <v>0</v>
      </c>
      <c r="J79" s="83">
        <f ca="1">VLOOKUP($A79,[1]!Table,MATCH(J$4,[1]!Curves,0))</f>
        <v>2.1500000000000002E-2</v>
      </c>
      <c r="K79" s="142">
        <f ca="1">Inputs!X74</f>
        <v>3.6500000000000005E-2</v>
      </c>
      <c r="L79" s="140">
        <f>Inputs!U74</f>
        <v>0</v>
      </c>
      <c r="M79" s="54">
        <v>0</v>
      </c>
      <c r="N79" s="142">
        <f>Inputs!Y74</f>
        <v>0</v>
      </c>
      <c r="O79" s="141">
        <f>Inputs!V74</f>
        <v>0</v>
      </c>
      <c r="P79" s="7"/>
      <c r="Q79" s="69">
        <f t="shared" ca="1" si="38"/>
        <v>4.7945000000000002</v>
      </c>
      <c r="R79" s="69">
        <f t="shared" ca="1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Inputs!S75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83">
        <f ca="1">VLOOKUP($A80,[1]!Table,MATCH(G$4,[1]!Curves,0))</f>
        <v>4.8330000000000002</v>
      </c>
      <c r="H80" s="142">
        <f ca="1">Inputs!W75</f>
        <v>4.9130000000000003</v>
      </c>
      <c r="I80" s="140">
        <f>Inputs!T75</f>
        <v>0</v>
      </c>
      <c r="J80" s="83">
        <f ca="1">VLOOKUP($A80,[1]!Table,MATCH(J$4,[1]!Curves,0))</f>
        <v>2.1500000000000002E-2</v>
      </c>
      <c r="K80" s="142">
        <f ca="1">Inputs!X75</f>
        <v>3.6500000000000005E-2</v>
      </c>
      <c r="L80" s="140">
        <f>Inputs!U75</f>
        <v>0</v>
      </c>
      <c r="M80" s="54">
        <v>0</v>
      </c>
      <c r="N80" s="142">
        <f>Inputs!Y75</f>
        <v>0</v>
      </c>
      <c r="O80" s="141">
        <f>Inputs!V75</f>
        <v>0</v>
      </c>
      <c r="P80" s="7"/>
      <c r="Q80" s="69">
        <f t="shared" ca="1" si="38"/>
        <v>4.8544999999999998</v>
      </c>
      <c r="R80" s="69">
        <f t="shared" ca="1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Inputs!S76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83">
        <f ca="1">VLOOKUP($A81,[1]!Table,MATCH(G$4,[1]!Curves,0))</f>
        <v>4.7130000000000001</v>
      </c>
      <c r="H81" s="142">
        <f ca="1">Inputs!W76</f>
        <v>4.7930000000000001</v>
      </c>
      <c r="I81" s="140">
        <f>Inputs!T76</f>
        <v>0</v>
      </c>
      <c r="J81" s="83">
        <f ca="1">VLOOKUP($A81,[1]!Table,MATCH(J$4,[1]!Curves,0))</f>
        <v>2.1500000000000002E-2</v>
      </c>
      <c r="K81" s="142">
        <f ca="1">Inputs!X76</f>
        <v>3.6500000000000005E-2</v>
      </c>
      <c r="L81" s="140">
        <f>Inputs!U76</f>
        <v>0</v>
      </c>
      <c r="M81" s="54">
        <v>0</v>
      </c>
      <c r="N81" s="142">
        <f>Inputs!Y76</f>
        <v>0</v>
      </c>
      <c r="O81" s="141">
        <f>Inputs!V76</f>
        <v>0</v>
      </c>
      <c r="P81" s="7"/>
      <c r="Q81" s="69">
        <f t="shared" ca="1" si="38"/>
        <v>4.7344999999999997</v>
      </c>
      <c r="R81" s="69">
        <f t="shared" ca="1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Inputs!S77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83">
        <f ca="1">VLOOKUP($A82,[1]!Table,MATCH(G$4,[1]!Curves,0))</f>
        <v>4.5880000000000001</v>
      </c>
      <c r="H82" s="142">
        <f ca="1">Inputs!W77</f>
        <v>4.6680000000000001</v>
      </c>
      <c r="I82" s="140">
        <f>Inputs!T77</f>
        <v>0</v>
      </c>
      <c r="J82" s="83">
        <f ca="1">VLOOKUP($A82,[1]!Table,MATCH(J$4,[1]!Curves,0))</f>
        <v>2.1500000000000002E-2</v>
      </c>
      <c r="K82" s="142">
        <f ca="1">Inputs!X77</f>
        <v>3.6500000000000005E-2</v>
      </c>
      <c r="L82" s="140">
        <f>Inputs!U77</f>
        <v>0</v>
      </c>
      <c r="M82" s="54">
        <v>0</v>
      </c>
      <c r="N82" s="142">
        <f>Inputs!Y77</f>
        <v>0</v>
      </c>
      <c r="O82" s="141">
        <f>Inputs!V77</f>
        <v>0</v>
      </c>
      <c r="P82" s="7"/>
      <c r="Q82" s="69">
        <f t="shared" ca="1" si="38"/>
        <v>4.6094999999999997</v>
      </c>
      <c r="R82" s="69">
        <f t="shared" ca="1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Inputs!S78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83">
        <f ca="1">VLOOKUP($A83,[1]!Table,MATCH(G$4,[1]!Curves,0))</f>
        <v>4.4580000000000002</v>
      </c>
      <c r="H83" s="142">
        <f ca="1">Inputs!W78</f>
        <v>4.5380000000000003</v>
      </c>
      <c r="I83" s="140">
        <f>Inputs!T78</f>
        <v>0</v>
      </c>
      <c r="J83" s="83">
        <f ca="1">VLOOKUP($A83,[1]!Table,MATCH(J$4,[1]!Curves,0))</f>
        <v>1.3000000000000001E-2</v>
      </c>
      <c r="K83" s="142">
        <f ca="1">Inputs!X78</f>
        <v>2.8000000000000001E-2</v>
      </c>
      <c r="L83" s="140">
        <f>Inputs!U78</f>
        <v>0</v>
      </c>
      <c r="M83" s="54">
        <v>0</v>
      </c>
      <c r="N83" s="142">
        <f>Inputs!Y78</f>
        <v>0</v>
      </c>
      <c r="O83" s="141">
        <f>Inputs!V78</f>
        <v>0</v>
      </c>
      <c r="P83" s="7"/>
      <c r="Q83" s="69">
        <f t="shared" ca="1" si="38"/>
        <v>4.4710000000000001</v>
      </c>
      <c r="R83" s="69">
        <f t="shared" ca="1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Inputs!S79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83">
        <f ca="1">VLOOKUP($A84,[1]!Table,MATCH(G$4,[1]!Curves,0))</f>
        <v>4.4480000000000004</v>
      </c>
      <c r="H84" s="142">
        <f ca="1">Inputs!W79</f>
        <v>4.5280000000000005</v>
      </c>
      <c r="I84" s="140">
        <f>Inputs!T79</f>
        <v>0</v>
      </c>
      <c r="J84" s="83">
        <f ca="1">VLOOKUP($A84,[1]!Table,MATCH(J$4,[1]!Curves,0))</f>
        <v>1.3000000000000001E-2</v>
      </c>
      <c r="K84" s="142">
        <f ca="1">Inputs!X79</f>
        <v>2.8000000000000001E-2</v>
      </c>
      <c r="L84" s="140">
        <f>Inputs!U79</f>
        <v>0</v>
      </c>
      <c r="M84" s="54">
        <v>0</v>
      </c>
      <c r="N84" s="142">
        <f>Inputs!Y79</f>
        <v>0</v>
      </c>
      <c r="O84" s="141">
        <f>Inputs!V79</f>
        <v>0</v>
      </c>
      <c r="P84" s="7"/>
      <c r="Q84" s="69">
        <f t="shared" ca="1" si="38"/>
        <v>4.4610000000000003</v>
      </c>
      <c r="R84" s="69">
        <f t="shared" ca="1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Inputs!S80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83">
        <f ca="1">VLOOKUP($A85,[1]!Table,MATCH(G$4,[1]!Curves,0))</f>
        <v>4.468</v>
      </c>
      <c r="H85" s="142">
        <f ca="1">Inputs!W80</f>
        <v>4.548</v>
      </c>
      <c r="I85" s="140">
        <f>Inputs!T80</f>
        <v>0</v>
      </c>
      <c r="J85" s="83">
        <f ca="1">VLOOKUP($A85,[1]!Table,MATCH(J$4,[1]!Curves,0))</f>
        <v>1.3000000000000001E-2</v>
      </c>
      <c r="K85" s="142">
        <f ca="1">Inputs!X80</f>
        <v>2.8000000000000001E-2</v>
      </c>
      <c r="L85" s="140">
        <f>Inputs!U80</f>
        <v>0</v>
      </c>
      <c r="M85" s="54">
        <v>0</v>
      </c>
      <c r="N85" s="142">
        <f>Inputs!Y80</f>
        <v>0</v>
      </c>
      <c r="O85" s="141">
        <f>Inputs!V80</f>
        <v>0</v>
      </c>
      <c r="P85" s="7"/>
      <c r="Q85" s="69">
        <f t="shared" ca="1" si="38"/>
        <v>4.4809999999999999</v>
      </c>
      <c r="R85" s="69">
        <f t="shared" ca="1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Inputs!S81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83">
        <f ca="1">VLOOKUP($A86,[1]!Table,MATCH(G$4,[1]!Curves,0))</f>
        <v>4.4889999999999999</v>
      </c>
      <c r="H86" s="142">
        <f ca="1">Inputs!W81</f>
        <v>4.569</v>
      </c>
      <c r="I86" s="140">
        <f>Inputs!T81</f>
        <v>0</v>
      </c>
      <c r="J86" s="83">
        <f ca="1">VLOOKUP($A86,[1]!Table,MATCH(J$4,[1]!Curves,0))</f>
        <v>1.3000000000000001E-2</v>
      </c>
      <c r="K86" s="142">
        <f ca="1">Inputs!X81</f>
        <v>2.8000000000000001E-2</v>
      </c>
      <c r="L86" s="140">
        <f>Inputs!U81</f>
        <v>0</v>
      </c>
      <c r="M86" s="54">
        <v>0</v>
      </c>
      <c r="N86" s="142">
        <f>Inputs!Y81</f>
        <v>0</v>
      </c>
      <c r="O86" s="141">
        <f>Inputs!V81</f>
        <v>0</v>
      </c>
      <c r="P86" s="7"/>
      <c r="Q86" s="69">
        <f t="shared" ca="1" si="38"/>
        <v>4.5019999999999998</v>
      </c>
      <c r="R86" s="69">
        <f t="shared" ca="1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Inputs!S82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83">
        <f ca="1">VLOOKUP($A87,[1]!Table,MATCH(G$4,[1]!Curves,0))</f>
        <v>4.5129999999999999</v>
      </c>
      <c r="H87" s="142">
        <f ca="1">Inputs!W82</f>
        <v>4.593</v>
      </c>
      <c r="I87" s="140">
        <f>Inputs!T82</f>
        <v>0</v>
      </c>
      <c r="J87" s="83">
        <f ca="1">VLOOKUP($A87,[1]!Table,MATCH(J$4,[1]!Curves,0))</f>
        <v>1.3000000000000001E-2</v>
      </c>
      <c r="K87" s="142">
        <f ca="1">Inputs!X82</f>
        <v>2.8000000000000001E-2</v>
      </c>
      <c r="L87" s="140">
        <f>Inputs!U82</f>
        <v>0</v>
      </c>
      <c r="M87" s="54">
        <v>0</v>
      </c>
      <c r="N87" s="142">
        <f>Inputs!Y82</f>
        <v>0</v>
      </c>
      <c r="O87" s="141">
        <f>Inputs!V82</f>
        <v>0</v>
      </c>
      <c r="P87" s="7"/>
      <c r="Q87" s="69">
        <f t="shared" ca="1" si="38"/>
        <v>4.5259999999999998</v>
      </c>
      <c r="R87" s="69">
        <f t="shared" ca="1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Inputs!S83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83">
        <f ca="1">VLOOKUP($A88,[1]!Table,MATCH(G$4,[1]!Curves,0))</f>
        <v>4.5230000000000006</v>
      </c>
      <c r="H88" s="142">
        <f ca="1">Inputs!W83</f>
        <v>4.6030000000000006</v>
      </c>
      <c r="I88" s="140">
        <f>Inputs!T83</f>
        <v>0</v>
      </c>
      <c r="J88" s="83">
        <f ca="1">VLOOKUP($A88,[1]!Table,MATCH(J$4,[1]!Curves,0))</f>
        <v>1.3000000000000001E-2</v>
      </c>
      <c r="K88" s="142">
        <f ca="1">Inputs!X83</f>
        <v>2.8000000000000001E-2</v>
      </c>
      <c r="L88" s="140">
        <f>Inputs!U83</f>
        <v>0</v>
      </c>
      <c r="M88" s="54">
        <v>0</v>
      </c>
      <c r="N88" s="142">
        <f>Inputs!Y83</f>
        <v>0</v>
      </c>
      <c r="O88" s="141">
        <f>Inputs!V83</f>
        <v>0</v>
      </c>
      <c r="P88" s="7"/>
      <c r="Q88" s="69">
        <f t="shared" ca="1" si="38"/>
        <v>4.5360000000000005</v>
      </c>
      <c r="R88" s="69">
        <f t="shared" ca="1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Inputs!S84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83">
        <f ca="1">VLOOKUP($A89,[1]!Table,MATCH(G$4,[1]!Curves,0))</f>
        <v>4.5529999999999999</v>
      </c>
      <c r="H89" s="142">
        <f ca="1">Inputs!W84</f>
        <v>4.633</v>
      </c>
      <c r="I89" s="140">
        <f>Inputs!T84</f>
        <v>0</v>
      </c>
      <c r="J89" s="83">
        <f ca="1">VLOOKUP($A89,[1]!Table,MATCH(J$4,[1]!Curves,0))</f>
        <v>1.3000000000000001E-2</v>
      </c>
      <c r="K89" s="142">
        <f ca="1">Inputs!X84</f>
        <v>2.8000000000000001E-2</v>
      </c>
      <c r="L89" s="140">
        <f>Inputs!U84</f>
        <v>0</v>
      </c>
      <c r="M89" s="54">
        <v>0</v>
      </c>
      <c r="N89" s="142">
        <f>Inputs!Y84</f>
        <v>0</v>
      </c>
      <c r="O89" s="141">
        <f>Inputs!V84</f>
        <v>0</v>
      </c>
      <c r="P89" s="7"/>
      <c r="Q89" s="69">
        <f t="shared" ca="1" si="38"/>
        <v>4.5659999999999998</v>
      </c>
      <c r="R89" s="69">
        <f t="shared" ca="1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Inputs!S85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83">
        <f ca="1">VLOOKUP($A90,[1]!Table,MATCH(G$4,[1]!Curves,0))</f>
        <v>4.6930000000000005</v>
      </c>
      <c r="H90" s="142">
        <f ca="1">Inputs!W85</f>
        <v>4.7730000000000006</v>
      </c>
      <c r="I90" s="140">
        <f>Inputs!T85</f>
        <v>0</v>
      </c>
      <c r="J90" s="83">
        <f ca="1">VLOOKUP($A90,[1]!Table,MATCH(J$4,[1]!Curves,0))</f>
        <v>2.2499999999999999E-2</v>
      </c>
      <c r="K90" s="142">
        <f ca="1">Inputs!X85</f>
        <v>3.7499999999999999E-2</v>
      </c>
      <c r="L90" s="140">
        <f>Inputs!U85</f>
        <v>0</v>
      </c>
      <c r="M90" s="54">
        <v>0</v>
      </c>
      <c r="N90" s="142">
        <f>Inputs!Y85</f>
        <v>0</v>
      </c>
      <c r="O90" s="141">
        <f>Inputs!V85</f>
        <v>0</v>
      </c>
      <c r="P90" s="7"/>
      <c r="Q90" s="69">
        <f t="shared" ca="1" si="38"/>
        <v>4.7155000000000005</v>
      </c>
      <c r="R90" s="69">
        <f t="shared" ca="1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Inputs!S86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83">
        <f ca="1">VLOOKUP($A91,[1]!Table,MATCH(G$4,[1]!Curves,0))</f>
        <v>4.8330000000000002</v>
      </c>
      <c r="H91" s="142">
        <f ca="1">Inputs!W86</f>
        <v>4.9130000000000003</v>
      </c>
      <c r="I91" s="140">
        <f>Inputs!T86</f>
        <v>0</v>
      </c>
      <c r="J91" s="83">
        <f ca="1">VLOOKUP($A91,[1]!Table,MATCH(J$4,[1]!Curves,0))</f>
        <v>2.2499999999999999E-2</v>
      </c>
      <c r="K91" s="142">
        <f ca="1">Inputs!X86</f>
        <v>3.7499999999999999E-2</v>
      </c>
      <c r="L91" s="140">
        <f>Inputs!U86</f>
        <v>0</v>
      </c>
      <c r="M91" s="54">
        <v>0</v>
      </c>
      <c r="N91" s="142">
        <f>Inputs!Y86</f>
        <v>0</v>
      </c>
      <c r="O91" s="141">
        <f>Inputs!V86</f>
        <v>0</v>
      </c>
      <c r="P91" s="7"/>
      <c r="Q91" s="69">
        <f t="shared" ca="1" si="38"/>
        <v>4.8555000000000001</v>
      </c>
      <c r="R91" s="69">
        <f t="shared" ca="1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Inputs!S87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83">
        <f ca="1">VLOOKUP($A92,[1]!Table,MATCH(G$4,[1]!Curves,0))</f>
        <v>4.8980000000000006</v>
      </c>
      <c r="H92" s="142">
        <f ca="1">Inputs!W87</f>
        <v>4.9780000000000006</v>
      </c>
      <c r="I92" s="140">
        <f>Inputs!T87</f>
        <v>0</v>
      </c>
      <c r="J92" s="83">
        <f ca="1">VLOOKUP($A92,[1]!Table,MATCH(J$4,[1]!Curves,0))</f>
        <v>2.2499999999999999E-2</v>
      </c>
      <c r="K92" s="142">
        <f ca="1">Inputs!X87</f>
        <v>3.7499999999999999E-2</v>
      </c>
      <c r="L92" s="140">
        <f>Inputs!U87</f>
        <v>0</v>
      </c>
      <c r="M92" s="54">
        <v>0</v>
      </c>
      <c r="N92" s="142">
        <f>Inputs!Y87</f>
        <v>0</v>
      </c>
      <c r="O92" s="141">
        <f>Inputs!V87</f>
        <v>0</v>
      </c>
      <c r="P92" s="7"/>
      <c r="Q92" s="69">
        <f t="shared" ca="1" si="38"/>
        <v>4.9205000000000005</v>
      </c>
      <c r="R92" s="69">
        <f t="shared" ca="1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Inputs!S88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83">
        <f ca="1">VLOOKUP($A93,[1]!Table,MATCH(G$4,[1]!Curves,0))</f>
        <v>4.7780000000000005</v>
      </c>
      <c r="H93" s="142">
        <f ca="1">Inputs!W88</f>
        <v>4.8580000000000005</v>
      </c>
      <c r="I93" s="140">
        <f>Inputs!T88</f>
        <v>0</v>
      </c>
      <c r="J93" s="83">
        <f ca="1">VLOOKUP($A93,[1]!Table,MATCH(J$4,[1]!Curves,0))</f>
        <v>2.2499999999999999E-2</v>
      </c>
      <c r="K93" s="142">
        <f ca="1">Inputs!X88</f>
        <v>3.7499999999999999E-2</v>
      </c>
      <c r="L93" s="140">
        <f>Inputs!U88</f>
        <v>0</v>
      </c>
      <c r="M93" s="54">
        <v>0</v>
      </c>
      <c r="N93" s="142">
        <f>Inputs!Y88</f>
        <v>0</v>
      </c>
      <c r="O93" s="141">
        <f>Inputs!V88</f>
        <v>0</v>
      </c>
      <c r="P93" s="7"/>
      <c r="Q93" s="69">
        <f t="shared" ca="1" si="38"/>
        <v>4.8005000000000004</v>
      </c>
      <c r="R93" s="69">
        <f t="shared" ca="1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Inputs!S89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83">
        <f ca="1">VLOOKUP($A94,[1]!Table,MATCH(G$4,[1]!Curves,0))</f>
        <v>4.6530000000000005</v>
      </c>
      <c r="H94" s="142">
        <f ca="1">Inputs!W89</f>
        <v>4.7330000000000005</v>
      </c>
      <c r="I94" s="140">
        <f>Inputs!T89</f>
        <v>0</v>
      </c>
      <c r="J94" s="83">
        <f ca="1">VLOOKUP($A94,[1]!Table,MATCH(J$4,[1]!Curves,0))</f>
        <v>2.2499999999999999E-2</v>
      </c>
      <c r="K94" s="142">
        <f ca="1">Inputs!X89</f>
        <v>3.7499999999999999E-2</v>
      </c>
      <c r="L94" s="140">
        <f>Inputs!U89</f>
        <v>0</v>
      </c>
      <c r="M94" s="54">
        <v>0</v>
      </c>
      <c r="N94" s="142">
        <f>Inputs!Y89</f>
        <v>0</v>
      </c>
      <c r="O94" s="141">
        <f>Inputs!V89</f>
        <v>0</v>
      </c>
      <c r="P94" s="7"/>
      <c r="Q94" s="69">
        <f t="shared" ca="1" si="38"/>
        <v>4.6755000000000004</v>
      </c>
      <c r="R94" s="69">
        <f t="shared" ca="1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Inputs!S90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83">
        <f ca="1">VLOOKUP($A95,[1]!Table,MATCH(G$4,[1]!Curves,0))</f>
        <v>4.5230000000000006</v>
      </c>
      <c r="H95" s="142">
        <f ca="1">Inputs!W90</f>
        <v>4.6030000000000006</v>
      </c>
      <c r="I95" s="140">
        <f>Inputs!T90</f>
        <v>0</v>
      </c>
      <c r="J95" s="83">
        <f ca="1">VLOOKUP($A95,[1]!Table,MATCH(J$4,[1]!Curves,0))</f>
        <v>1.3000000000000001E-2</v>
      </c>
      <c r="K95" s="142">
        <f ca="1">Inputs!X90</f>
        <v>2.8000000000000001E-2</v>
      </c>
      <c r="L95" s="140">
        <f>Inputs!U90</f>
        <v>0</v>
      </c>
      <c r="M95" s="54">
        <v>0</v>
      </c>
      <c r="N95" s="142">
        <f>Inputs!Y90</f>
        <v>0</v>
      </c>
      <c r="O95" s="141">
        <f>Inputs!V90</f>
        <v>0</v>
      </c>
      <c r="P95" s="7"/>
      <c r="Q95" s="69">
        <f t="shared" ca="1" si="38"/>
        <v>4.5360000000000005</v>
      </c>
      <c r="R95" s="69">
        <f t="shared" ca="1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Inputs!S91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83">
        <f ca="1">VLOOKUP($A96,[1]!Table,MATCH(G$4,[1]!Curves,0))</f>
        <v>4.5129999999999999</v>
      </c>
      <c r="H96" s="142">
        <f ca="1">Inputs!W91</f>
        <v>4.593</v>
      </c>
      <c r="I96" s="140">
        <f>Inputs!T91</f>
        <v>0</v>
      </c>
      <c r="J96" s="83">
        <f ca="1">VLOOKUP($A96,[1]!Table,MATCH(J$4,[1]!Curves,0))</f>
        <v>1.3000000000000001E-2</v>
      </c>
      <c r="K96" s="142">
        <f ca="1">Inputs!X91</f>
        <v>2.8000000000000001E-2</v>
      </c>
      <c r="L96" s="140">
        <f>Inputs!U91</f>
        <v>0</v>
      </c>
      <c r="M96" s="54">
        <v>0</v>
      </c>
      <c r="N96" s="142">
        <f>Inputs!Y91</f>
        <v>0</v>
      </c>
      <c r="O96" s="141">
        <f>Inputs!V91</f>
        <v>0</v>
      </c>
      <c r="P96" s="7"/>
      <c r="Q96" s="69">
        <f t="shared" ca="1" si="38"/>
        <v>4.5259999999999998</v>
      </c>
      <c r="R96" s="69">
        <f t="shared" ca="1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Inputs!S92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83">
        <f ca="1">VLOOKUP($A97,[1]!Table,MATCH(G$4,[1]!Curves,0))</f>
        <v>4.5330000000000004</v>
      </c>
      <c r="H97" s="142">
        <f ca="1">Inputs!W92</f>
        <v>4.6130000000000004</v>
      </c>
      <c r="I97" s="140">
        <f>Inputs!T92</f>
        <v>0</v>
      </c>
      <c r="J97" s="83">
        <f ca="1">VLOOKUP($A97,[1]!Table,MATCH(J$4,[1]!Curves,0))</f>
        <v>1.3000000000000001E-2</v>
      </c>
      <c r="K97" s="142">
        <f ca="1">Inputs!X92</f>
        <v>2.8000000000000001E-2</v>
      </c>
      <c r="L97" s="140">
        <f>Inputs!U92</f>
        <v>0</v>
      </c>
      <c r="M97" s="54">
        <v>0</v>
      </c>
      <c r="N97" s="142">
        <f>Inputs!Y92</f>
        <v>0</v>
      </c>
      <c r="O97" s="141">
        <f>Inputs!V92</f>
        <v>0</v>
      </c>
      <c r="P97" s="7"/>
      <c r="Q97" s="69">
        <f t="shared" ca="1" si="38"/>
        <v>4.5460000000000003</v>
      </c>
      <c r="R97" s="69">
        <f t="shared" ca="1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Inputs!S93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83">
        <f ca="1">VLOOKUP($A98,[1]!Table,MATCH(G$4,[1]!Curves,0))</f>
        <v>4.5540000000000003</v>
      </c>
      <c r="H98" s="142">
        <f ca="1">Inputs!W93</f>
        <v>4.6340000000000003</v>
      </c>
      <c r="I98" s="140">
        <f>Inputs!T93</f>
        <v>0</v>
      </c>
      <c r="J98" s="83">
        <f ca="1">VLOOKUP($A98,[1]!Table,MATCH(J$4,[1]!Curves,0))</f>
        <v>1.3000000000000001E-2</v>
      </c>
      <c r="K98" s="142">
        <f ca="1">Inputs!X93</f>
        <v>2.8000000000000001E-2</v>
      </c>
      <c r="L98" s="140">
        <f>Inputs!U93</f>
        <v>0</v>
      </c>
      <c r="M98" s="54">
        <v>0</v>
      </c>
      <c r="N98" s="142">
        <f>Inputs!Y93</f>
        <v>0</v>
      </c>
      <c r="O98" s="141">
        <f>Inputs!V93</f>
        <v>0</v>
      </c>
      <c r="P98" s="7"/>
      <c r="Q98" s="69">
        <f t="shared" ca="1" si="38"/>
        <v>4.5670000000000002</v>
      </c>
      <c r="R98" s="69">
        <f t="shared" ca="1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Inputs!S94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83">
        <f ca="1">VLOOKUP($A99,[1]!Table,MATCH(G$4,[1]!Curves,0))</f>
        <v>4.5780000000000003</v>
      </c>
      <c r="H99" s="142">
        <f ca="1">Inputs!W94</f>
        <v>4.6580000000000004</v>
      </c>
      <c r="I99" s="140">
        <f>Inputs!T94</f>
        <v>0</v>
      </c>
      <c r="J99" s="83">
        <f ca="1">VLOOKUP($A99,[1]!Table,MATCH(J$4,[1]!Curves,0))</f>
        <v>1.3000000000000001E-2</v>
      </c>
      <c r="K99" s="142">
        <f ca="1">Inputs!X94</f>
        <v>2.8000000000000001E-2</v>
      </c>
      <c r="L99" s="140">
        <f>Inputs!U94</f>
        <v>0</v>
      </c>
      <c r="M99" s="54">
        <v>0</v>
      </c>
      <c r="N99" s="142">
        <f>Inputs!Y94</f>
        <v>0</v>
      </c>
      <c r="O99" s="141">
        <f>Inputs!V94</f>
        <v>0</v>
      </c>
      <c r="P99" s="7"/>
      <c r="Q99" s="69">
        <f t="shared" ca="1" si="38"/>
        <v>4.5910000000000002</v>
      </c>
      <c r="R99" s="69">
        <f t="shared" ca="1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Inputs!S95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83">
        <f ca="1">VLOOKUP($A100,[1]!Table,MATCH(G$4,[1]!Curves,0))</f>
        <v>4.5880000000000001</v>
      </c>
      <c r="H100" s="142">
        <f ca="1">Inputs!W95</f>
        <v>4.6680000000000001</v>
      </c>
      <c r="I100" s="140">
        <f>Inputs!T95</f>
        <v>0</v>
      </c>
      <c r="J100" s="83">
        <f ca="1">VLOOKUP($A100,[1]!Table,MATCH(J$4,[1]!Curves,0))</f>
        <v>1.3000000000000001E-2</v>
      </c>
      <c r="K100" s="142">
        <f ca="1">Inputs!X95</f>
        <v>2.8000000000000001E-2</v>
      </c>
      <c r="L100" s="140">
        <f>Inputs!U95</f>
        <v>0</v>
      </c>
      <c r="M100" s="54">
        <v>0</v>
      </c>
      <c r="N100" s="142">
        <f>Inputs!Y95</f>
        <v>0</v>
      </c>
      <c r="O100" s="141">
        <f>Inputs!V95</f>
        <v>0</v>
      </c>
      <c r="P100" s="7"/>
      <c r="Q100" s="69">
        <f t="shared" ca="1" si="38"/>
        <v>4.601</v>
      </c>
      <c r="R100" s="69">
        <f t="shared" ca="1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Inputs!S96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83">
        <f ca="1">VLOOKUP($A101,[1]!Table,MATCH(G$4,[1]!Curves,0))</f>
        <v>4.6180000000000003</v>
      </c>
      <c r="H101" s="142">
        <f ca="1">Inputs!W96</f>
        <v>4.6980000000000004</v>
      </c>
      <c r="I101" s="140">
        <f>Inputs!T96</f>
        <v>0</v>
      </c>
      <c r="J101" s="83">
        <f ca="1">VLOOKUP($A101,[1]!Table,MATCH(J$4,[1]!Curves,0))</f>
        <v>1.3000000000000001E-2</v>
      </c>
      <c r="K101" s="142">
        <f ca="1">Inputs!X96</f>
        <v>2.8000000000000001E-2</v>
      </c>
      <c r="L101" s="140">
        <f>Inputs!U96</f>
        <v>0</v>
      </c>
      <c r="M101" s="54">
        <v>0</v>
      </c>
      <c r="N101" s="142">
        <f>Inputs!Y96</f>
        <v>0</v>
      </c>
      <c r="O101" s="141">
        <f>Inputs!V96</f>
        <v>0</v>
      </c>
      <c r="P101" s="7"/>
      <c r="Q101" s="69">
        <f t="shared" ca="1" si="38"/>
        <v>4.6310000000000002</v>
      </c>
      <c r="R101" s="69">
        <f t="shared" ca="1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Inputs!S97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83">
        <f ca="1">VLOOKUP($A102,[1]!Table,MATCH(G$4,[1]!Curves,0))</f>
        <v>4.758</v>
      </c>
      <c r="H102" s="142">
        <f ca="1">Inputs!W97</f>
        <v>4.8380000000000001</v>
      </c>
      <c r="I102" s="140">
        <f>Inputs!T97</f>
        <v>0</v>
      </c>
      <c r="J102" s="83">
        <f ca="1">VLOOKUP($A102,[1]!Table,MATCH(J$4,[1]!Curves,0))</f>
        <v>2.35E-2</v>
      </c>
      <c r="K102" s="142">
        <f ca="1">Inputs!X97</f>
        <v>3.85E-2</v>
      </c>
      <c r="L102" s="140">
        <f>Inputs!U97</f>
        <v>0</v>
      </c>
      <c r="M102" s="54">
        <v>0</v>
      </c>
      <c r="N102" s="142">
        <f>Inputs!Y97</f>
        <v>0</v>
      </c>
      <c r="O102" s="141">
        <f>Inputs!V97</f>
        <v>0</v>
      </c>
      <c r="P102" s="7"/>
      <c r="Q102" s="69">
        <f t="shared" ca="1" si="38"/>
        <v>4.7815000000000003</v>
      </c>
      <c r="R102" s="69">
        <f t="shared" ca="1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Inputs!S98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83">
        <f ca="1">VLOOKUP($A103,[1]!Table,MATCH(G$4,[1]!Curves,0))</f>
        <v>4.8980000000000006</v>
      </c>
      <c r="H103" s="142">
        <f ca="1">Inputs!W98</f>
        <v>4.9780000000000006</v>
      </c>
      <c r="I103" s="140">
        <f>Inputs!T98</f>
        <v>0</v>
      </c>
      <c r="J103" s="83">
        <f ca="1">VLOOKUP($A103,[1]!Table,MATCH(J$4,[1]!Curves,0))</f>
        <v>2.35E-2</v>
      </c>
      <c r="K103" s="142">
        <f ca="1">Inputs!X98</f>
        <v>3.85E-2</v>
      </c>
      <c r="L103" s="140">
        <f>Inputs!U98</f>
        <v>0</v>
      </c>
      <c r="M103" s="54">
        <v>0</v>
      </c>
      <c r="N103" s="142">
        <f>Inputs!Y98</f>
        <v>0</v>
      </c>
      <c r="O103" s="141">
        <f>Inputs!V98</f>
        <v>0</v>
      </c>
      <c r="P103" s="7"/>
      <c r="Q103" s="69">
        <f t="shared" ca="1" si="38"/>
        <v>4.9215000000000009</v>
      </c>
      <c r="R103" s="69">
        <f t="shared" ca="1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Inputs!S99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83">
        <f ca="1">VLOOKUP($A104,[1]!Table,MATCH(G$4,[1]!Curves,0))</f>
        <v>4.968</v>
      </c>
      <c r="H104" s="142">
        <f ca="1">Inputs!W99</f>
        <v>5.048</v>
      </c>
      <c r="I104" s="140">
        <f>Inputs!T99</f>
        <v>0</v>
      </c>
      <c r="J104" s="83">
        <f ca="1">VLOOKUP($A104,[1]!Table,MATCH(J$4,[1]!Curves,0))</f>
        <v>2.35E-2</v>
      </c>
      <c r="K104" s="142">
        <f ca="1">Inputs!X99</f>
        <v>3.85E-2</v>
      </c>
      <c r="L104" s="140">
        <f>Inputs!U99</f>
        <v>0</v>
      </c>
      <c r="M104" s="54">
        <v>0</v>
      </c>
      <c r="N104" s="142">
        <f>Inputs!Y99</f>
        <v>0</v>
      </c>
      <c r="O104" s="141">
        <f>Inputs!V99</f>
        <v>0</v>
      </c>
      <c r="P104" s="7"/>
      <c r="Q104" s="69">
        <f t="shared" ca="1" si="38"/>
        <v>4.9915000000000003</v>
      </c>
      <c r="R104" s="69">
        <f t="shared" ca="1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Inputs!S100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83">
        <f ca="1">VLOOKUP($A105,[1]!Table,MATCH(G$4,[1]!Curves,0))</f>
        <v>4.8479999999999999</v>
      </c>
      <c r="H105" s="142">
        <f ca="1">Inputs!W100</f>
        <v>4.9279999999999999</v>
      </c>
      <c r="I105" s="140">
        <f>Inputs!T100</f>
        <v>0</v>
      </c>
      <c r="J105" s="83">
        <f ca="1">VLOOKUP($A105,[1]!Table,MATCH(J$4,[1]!Curves,0))</f>
        <v>2.35E-2</v>
      </c>
      <c r="K105" s="142">
        <f ca="1">Inputs!X100</f>
        <v>3.85E-2</v>
      </c>
      <c r="L105" s="140">
        <f>Inputs!U100</f>
        <v>0</v>
      </c>
      <c r="M105" s="54">
        <v>0</v>
      </c>
      <c r="N105" s="142">
        <f>Inputs!Y100</f>
        <v>0</v>
      </c>
      <c r="O105" s="141">
        <f>Inputs!V100</f>
        <v>0</v>
      </c>
      <c r="P105" s="7"/>
      <c r="Q105" s="69">
        <f t="shared" ca="1" si="38"/>
        <v>4.8715000000000002</v>
      </c>
      <c r="R105" s="69">
        <f t="shared" ca="1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Inputs!S101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83">
        <f ca="1">VLOOKUP($A106,[1]!Table,MATCH(G$4,[1]!Curves,0))</f>
        <v>4.7229999999999999</v>
      </c>
      <c r="H106" s="142">
        <f ca="1">Inputs!W101</f>
        <v>4.8029999999999999</v>
      </c>
      <c r="I106" s="140">
        <f>Inputs!T101</f>
        <v>0</v>
      </c>
      <c r="J106" s="83">
        <f ca="1">VLOOKUP($A106,[1]!Table,MATCH(J$4,[1]!Curves,0))</f>
        <v>2.35E-2</v>
      </c>
      <c r="K106" s="142">
        <f ca="1">Inputs!X101</f>
        <v>3.85E-2</v>
      </c>
      <c r="L106" s="140">
        <f>Inputs!U101</f>
        <v>0</v>
      </c>
      <c r="M106" s="54">
        <v>0</v>
      </c>
      <c r="N106" s="142">
        <f>Inputs!Y101</f>
        <v>0</v>
      </c>
      <c r="O106" s="141">
        <f>Inputs!V101</f>
        <v>0</v>
      </c>
      <c r="P106" s="7"/>
      <c r="Q106" s="69">
        <f t="shared" ca="1" si="38"/>
        <v>4.7465000000000002</v>
      </c>
      <c r="R106" s="69">
        <f t="shared" ca="1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Inputs!S102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83">
        <f ca="1">VLOOKUP($A107,[1]!Table,MATCH(G$4,[1]!Curves,0))</f>
        <v>4.593</v>
      </c>
      <c r="H107" s="142">
        <f ca="1">Inputs!W102</f>
        <v>4.673</v>
      </c>
      <c r="I107" s="140">
        <f>Inputs!T102</f>
        <v>0</v>
      </c>
      <c r="J107" s="83">
        <f ca="1">VLOOKUP($A107,[1]!Table,MATCH(J$4,[1]!Curves,0))</f>
        <v>1.3000000000000001E-2</v>
      </c>
      <c r="K107" s="142">
        <f ca="1">Inputs!X102</f>
        <v>2.8000000000000001E-2</v>
      </c>
      <c r="L107" s="140">
        <f>Inputs!U102</f>
        <v>0</v>
      </c>
      <c r="M107" s="54">
        <v>0</v>
      </c>
      <c r="N107" s="142">
        <f>Inputs!Y102</f>
        <v>0</v>
      </c>
      <c r="O107" s="141">
        <f>Inputs!V102</f>
        <v>0</v>
      </c>
      <c r="P107" s="7"/>
      <c r="Q107" s="69">
        <f t="shared" ca="1" si="38"/>
        <v>4.6059999999999999</v>
      </c>
      <c r="R107" s="69">
        <f t="shared" ca="1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Inputs!S103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83">
        <f ca="1">VLOOKUP($A108,[1]!Table,MATCH(G$4,[1]!Curves,0))</f>
        <v>4.5830000000000002</v>
      </c>
      <c r="H108" s="142">
        <f ca="1">Inputs!W103</f>
        <v>4.6630000000000003</v>
      </c>
      <c r="I108" s="140">
        <f>Inputs!T103</f>
        <v>0</v>
      </c>
      <c r="J108" s="83">
        <f ca="1">VLOOKUP($A108,[1]!Table,MATCH(J$4,[1]!Curves,0))</f>
        <v>1.3000000000000001E-2</v>
      </c>
      <c r="K108" s="142">
        <f ca="1">Inputs!X103</f>
        <v>2.8000000000000001E-2</v>
      </c>
      <c r="L108" s="140">
        <f>Inputs!U103</f>
        <v>0</v>
      </c>
      <c r="M108" s="54">
        <v>0</v>
      </c>
      <c r="N108" s="142">
        <f>Inputs!Y103</f>
        <v>0</v>
      </c>
      <c r="O108" s="141">
        <f>Inputs!V103</f>
        <v>0</v>
      </c>
      <c r="P108" s="7"/>
      <c r="Q108" s="69">
        <f t="shared" ca="1" si="38"/>
        <v>4.5960000000000001</v>
      </c>
      <c r="R108" s="69">
        <f t="shared" ca="1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Inputs!S104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83">
        <f ca="1">VLOOKUP($A109,[1]!Table,MATCH(G$4,[1]!Curves,0))</f>
        <v>4.6030000000000006</v>
      </c>
      <c r="H109" s="142">
        <f ca="1">Inputs!W104</f>
        <v>4.6830000000000007</v>
      </c>
      <c r="I109" s="140">
        <f>Inputs!T104</f>
        <v>0</v>
      </c>
      <c r="J109" s="83">
        <f ca="1">VLOOKUP($A109,[1]!Table,MATCH(J$4,[1]!Curves,0))</f>
        <v>1.3000000000000001E-2</v>
      </c>
      <c r="K109" s="142">
        <f ca="1">Inputs!X104</f>
        <v>2.8000000000000001E-2</v>
      </c>
      <c r="L109" s="140">
        <f>Inputs!U104</f>
        <v>0</v>
      </c>
      <c r="M109" s="54">
        <v>0</v>
      </c>
      <c r="N109" s="142">
        <f>Inputs!Y104</f>
        <v>0</v>
      </c>
      <c r="O109" s="141">
        <f>Inputs!V104</f>
        <v>0</v>
      </c>
      <c r="P109" s="7"/>
      <c r="Q109" s="69">
        <f t="shared" ca="1" si="38"/>
        <v>4.6160000000000005</v>
      </c>
      <c r="R109" s="69">
        <f t="shared" ca="1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Inputs!S105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83">
        <f ca="1">VLOOKUP($A110,[1]!Table,MATCH(G$4,[1]!Curves,0))</f>
        <v>4.6240000000000006</v>
      </c>
      <c r="H110" s="142">
        <f ca="1">Inputs!W105</f>
        <v>4.7040000000000006</v>
      </c>
      <c r="I110" s="140">
        <f>Inputs!T105</f>
        <v>0</v>
      </c>
      <c r="J110" s="83">
        <f ca="1">VLOOKUP($A110,[1]!Table,MATCH(J$4,[1]!Curves,0))</f>
        <v>1.3000000000000001E-2</v>
      </c>
      <c r="K110" s="142">
        <f ca="1">Inputs!X105</f>
        <v>2.8000000000000001E-2</v>
      </c>
      <c r="L110" s="140">
        <f>Inputs!U105</f>
        <v>0</v>
      </c>
      <c r="M110" s="54">
        <v>0</v>
      </c>
      <c r="N110" s="142">
        <f>Inputs!Y105</f>
        <v>0</v>
      </c>
      <c r="O110" s="141">
        <f>Inputs!V105</f>
        <v>0</v>
      </c>
      <c r="P110" s="7"/>
      <c r="Q110" s="69">
        <f t="shared" ca="1" si="38"/>
        <v>4.6370000000000005</v>
      </c>
      <c r="R110" s="69">
        <f t="shared" ca="1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Inputs!S106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83">
        <f ca="1">VLOOKUP($A111,[1]!Table,MATCH(G$4,[1]!Curves,0))</f>
        <v>4.6480000000000006</v>
      </c>
      <c r="H111" s="142">
        <f ca="1">Inputs!W106</f>
        <v>4.7280000000000006</v>
      </c>
      <c r="I111" s="140">
        <f>Inputs!T106</f>
        <v>0</v>
      </c>
      <c r="J111" s="83">
        <f ca="1">VLOOKUP($A111,[1]!Table,MATCH(J$4,[1]!Curves,0))</f>
        <v>1.3000000000000001E-2</v>
      </c>
      <c r="K111" s="142">
        <f ca="1">Inputs!X106</f>
        <v>2.8000000000000001E-2</v>
      </c>
      <c r="L111" s="140">
        <f>Inputs!U106</f>
        <v>0</v>
      </c>
      <c r="M111" s="54">
        <v>0</v>
      </c>
      <c r="N111" s="142">
        <f>Inputs!Y106</f>
        <v>0</v>
      </c>
      <c r="O111" s="141">
        <f>Inputs!V106</f>
        <v>0</v>
      </c>
      <c r="P111" s="7"/>
      <c r="Q111" s="69">
        <f t="shared" ca="1" si="38"/>
        <v>4.6610000000000005</v>
      </c>
      <c r="R111" s="69">
        <f t="shared" ca="1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Inputs!S107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83">
        <f ca="1">VLOOKUP($A112,[1]!Table,MATCH(G$4,[1]!Curves,0))</f>
        <v>4.6580000000000004</v>
      </c>
      <c r="H112" s="142">
        <f ca="1">Inputs!W107</f>
        <v>4.7380000000000004</v>
      </c>
      <c r="I112" s="140">
        <f>Inputs!T107</f>
        <v>0</v>
      </c>
      <c r="J112" s="83">
        <f ca="1">VLOOKUP($A112,[1]!Table,MATCH(J$4,[1]!Curves,0))</f>
        <v>1.3000000000000001E-2</v>
      </c>
      <c r="K112" s="142">
        <f ca="1">Inputs!X107</f>
        <v>2.8000000000000001E-2</v>
      </c>
      <c r="L112" s="140">
        <f>Inputs!U107</f>
        <v>0</v>
      </c>
      <c r="M112" s="54">
        <v>0</v>
      </c>
      <c r="N112" s="142">
        <f>Inputs!Y107</f>
        <v>0</v>
      </c>
      <c r="O112" s="141">
        <f>Inputs!V107</f>
        <v>0</v>
      </c>
      <c r="P112" s="7"/>
      <c r="Q112" s="69">
        <f t="shared" ca="1" si="38"/>
        <v>4.6710000000000003</v>
      </c>
      <c r="R112" s="69">
        <f t="shared" ca="1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Inputs!S108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83">
        <f ca="1">VLOOKUP($A113,[1]!Table,MATCH(G$4,[1]!Curves,0))</f>
        <v>4.6880000000000006</v>
      </c>
      <c r="H113" s="142">
        <f ca="1">Inputs!W108</f>
        <v>4.7680000000000007</v>
      </c>
      <c r="I113" s="140">
        <f>Inputs!T108</f>
        <v>0</v>
      </c>
      <c r="J113" s="83">
        <f ca="1">VLOOKUP($A113,[1]!Table,MATCH(J$4,[1]!Curves,0))</f>
        <v>1.3000000000000001E-2</v>
      </c>
      <c r="K113" s="142">
        <f ca="1">Inputs!X108</f>
        <v>2.8000000000000001E-2</v>
      </c>
      <c r="L113" s="140">
        <f>Inputs!U108</f>
        <v>0</v>
      </c>
      <c r="M113" s="54">
        <v>0</v>
      </c>
      <c r="N113" s="142">
        <f>Inputs!Y108</f>
        <v>0</v>
      </c>
      <c r="O113" s="141">
        <f>Inputs!V108</f>
        <v>0</v>
      </c>
      <c r="P113" s="7"/>
      <c r="Q113" s="69">
        <f t="shared" ca="1" si="38"/>
        <v>4.7010000000000005</v>
      </c>
      <c r="R113" s="69">
        <f t="shared" ca="1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Inputs!S109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83">
        <f ca="1">VLOOKUP($A114,[1]!Table,MATCH(G$4,[1]!Curves,0))</f>
        <v>4.8280000000000003</v>
      </c>
      <c r="H114" s="142">
        <f ca="1">Inputs!W109</f>
        <v>4.9080000000000004</v>
      </c>
      <c r="I114" s="140">
        <f>Inputs!T109</f>
        <v>0</v>
      </c>
      <c r="J114" s="83">
        <f ca="1">VLOOKUP($A114,[1]!Table,MATCH(J$4,[1]!Curves,0))</f>
        <v>2.35E-2</v>
      </c>
      <c r="K114" s="142">
        <f ca="1">Inputs!X109</f>
        <v>3.85E-2</v>
      </c>
      <c r="L114" s="140">
        <f>Inputs!U109</f>
        <v>0</v>
      </c>
      <c r="M114" s="54">
        <v>0</v>
      </c>
      <c r="N114" s="142">
        <f>Inputs!Y109</f>
        <v>0</v>
      </c>
      <c r="O114" s="141">
        <f>Inputs!V109</f>
        <v>0</v>
      </c>
      <c r="P114" s="7"/>
      <c r="Q114" s="69">
        <f t="shared" ca="1" si="38"/>
        <v>4.8515000000000006</v>
      </c>
      <c r="R114" s="69">
        <f t="shared" ca="1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Inputs!S110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83">
        <f ca="1">VLOOKUP($A115,[1]!Table,MATCH(G$4,[1]!Curves,0))</f>
        <v>4.968</v>
      </c>
      <c r="H115" s="142">
        <f ca="1">Inputs!W110</f>
        <v>5.048</v>
      </c>
      <c r="I115" s="140">
        <f>Inputs!T110</f>
        <v>0</v>
      </c>
      <c r="J115" s="83">
        <f ca="1">VLOOKUP($A115,[1]!Table,MATCH(J$4,[1]!Curves,0))</f>
        <v>2.35E-2</v>
      </c>
      <c r="K115" s="142">
        <f ca="1">Inputs!X110</f>
        <v>3.85E-2</v>
      </c>
      <c r="L115" s="140">
        <f>Inputs!U110</f>
        <v>0</v>
      </c>
      <c r="M115" s="54">
        <v>0</v>
      </c>
      <c r="N115" s="142">
        <f>Inputs!Y110</f>
        <v>0</v>
      </c>
      <c r="O115" s="141">
        <f>Inputs!V110</f>
        <v>0</v>
      </c>
      <c r="P115" s="7"/>
      <c r="Q115" s="69">
        <f t="shared" ca="1" si="38"/>
        <v>4.9915000000000003</v>
      </c>
      <c r="R115" s="69">
        <f t="shared" ca="1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Inputs!S111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83">
        <f ca="1">VLOOKUP($A116,[1]!Table,MATCH(G$4,[1]!Curves,0))</f>
        <v>5.0430000000000001</v>
      </c>
      <c r="H116" s="142">
        <f ca="1">Inputs!W111</f>
        <v>5.1230000000000002</v>
      </c>
      <c r="I116" s="140">
        <f>Inputs!T111</f>
        <v>0</v>
      </c>
      <c r="J116" s="83">
        <f ca="1">VLOOKUP($A116,[1]!Table,MATCH(J$4,[1]!Curves,0))</f>
        <v>2.35E-2</v>
      </c>
      <c r="K116" s="142">
        <f ca="1">Inputs!X111</f>
        <v>3.85E-2</v>
      </c>
      <c r="L116" s="140">
        <f>Inputs!U111</f>
        <v>0</v>
      </c>
      <c r="M116" s="54">
        <v>0</v>
      </c>
      <c r="N116" s="142">
        <f>Inputs!Y111</f>
        <v>0</v>
      </c>
      <c r="O116" s="141">
        <f>Inputs!V111</f>
        <v>0</v>
      </c>
      <c r="P116" s="7"/>
      <c r="Q116" s="69">
        <f t="shared" ca="1" si="38"/>
        <v>5.0665000000000004</v>
      </c>
      <c r="R116" s="69">
        <f t="shared" ca="1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Inputs!S112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83">
        <f ca="1">VLOOKUP($A117,[1]!Table,MATCH(G$4,[1]!Curves,0))</f>
        <v>4.923</v>
      </c>
      <c r="H117" s="142">
        <f ca="1">Inputs!W112</f>
        <v>5.0030000000000001</v>
      </c>
      <c r="I117" s="140">
        <f>Inputs!T112</f>
        <v>0</v>
      </c>
      <c r="J117" s="83">
        <f ca="1">VLOOKUP($A117,[1]!Table,MATCH(J$4,[1]!Curves,0))</f>
        <v>2.35E-2</v>
      </c>
      <c r="K117" s="142">
        <f ca="1">Inputs!X112</f>
        <v>3.85E-2</v>
      </c>
      <c r="L117" s="140">
        <f>Inputs!U112</f>
        <v>0</v>
      </c>
      <c r="M117" s="54">
        <v>0</v>
      </c>
      <c r="N117" s="142">
        <f>Inputs!Y112</f>
        <v>0</v>
      </c>
      <c r="O117" s="141">
        <f>Inputs!V112</f>
        <v>0</v>
      </c>
      <c r="P117" s="7"/>
      <c r="Q117" s="69">
        <f t="shared" ca="1" si="38"/>
        <v>4.9465000000000003</v>
      </c>
      <c r="R117" s="69">
        <f t="shared" ca="1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Inputs!S113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83">
        <f ca="1">VLOOKUP($A118,[1]!Table,MATCH(G$4,[1]!Curves,0))</f>
        <v>4.798</v>
      </c>
      <c r="H118" s="142">
        <f ca="1">Inputs!W113</f>
        <v>4.8780000000000001</v>
      </c>
      <c r="I118" s="140">
        <f>Inputs!T113</f>
        <v>0</v>
      </c>
      <c r="J118" s="83">
        <f ca="1">VLOOKUP($A118,[1]!Table,MATCH(J$4,[1]!Curves,0))</f>
        <v>2.35E-2</v>
      </c>
      <c r="K118" s="142">
        <f ca="1">Inputs!X113</f>
        <v>3.85E-2</v>
      </c>
      <c r="L118" s="140">
        <f>Inputs!U113</f>
        <v>0</v>
      </c>
      <c r="M118" s="54">
        <v>0</v>
      </c>
      <c r="N118" s="142">
        <f>Inputs!Y113</f>
        <v>0</v>
      </c>
      <c r="O118" s="141">
        <f>Inputs!V113</f>
        <v>0</v>
      </c>
      <c r="P118" s="7"/>
      <c r="Q118" s="69">
        <f t="shared" ca="1" si="38"/>
        <v>4.8215000000000003</v>
      </c>
      <c r="R118" s="69">
        <f t="shared" ca="1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Inputs!S114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83">
        <f ca="1">VLOOKUP($A119,[1]!Table,MATCH(G$4,[1]!Curves,0))</f>
        <v>4.6680000000000001</v>
      </c>
      <c r="H119" s="142">
        <f ca="1">Inputs!W114</f>
        <v>4.7480000000000002</v>
      </c>
      <c r="I119" s="140">
        <f>Inputs!T114</f>
        <v>0</v>
      </c>
      <c r="J119" s="83">
        <f ca="1">VLOOKUP($A119,[1]!Table,MATCH(J$4,[1]!Curves,0))</f>
        <v>1.3000000000000001E-2</v>
      </c>
      <c r="K119" s="142">
        <f ca="1">Inputs!X114</f>
        <v>2.8000000000000001E-2</v>
      </c>
      <c r="L119" s="140">
        <f>Inputs!U114</f>
        <v>0</v>
      </c>
      <c r="M119" s="54">
        <v>0</v>
      </c>
      <c r="N119" s="142">
        <f>Inputs!Y114</f>
        <v>0</v>
      </c>
      <c r="O119" s="141">
        <f>Inputs!V114</f>
        <v>0</v>
      </c>
      <c r="P119" s="7"/>
      <c r="Q119" s="69">
        <f t="shared" ca="1" si="38"/>
        <v>4.681</v>
      </c>
      <c r="R119" s="69">
        <f t="shared" ca="1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Inputs!S115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83">
        <f ca="1">VLOOKUP($A120,[1]!Table,MATCH(G$4,[1]!Curves,0))</f>
        <v>4.6580000000000004</v>
      </c>
      <c r="H120" s="142">
        <f ca="1">Inputs!W115</f>
        <v>4.7380000000000004</v>
      </c>
      <c r="I120" s="140">
        <f>Inputs!T115</f>
        <v>0</v>
      </c>
      <c r="J120" s="83">
        <f ca="1">VLOOKUP($A120,[1]!Table,MATCH(J$4,[1]!Curves,0))</f>
        <v>1.3000000000000001E-2</v>
      </c>
      <c r="K120" s="142">
        <f ca="1">Inputs!X115</f>
        <v>2.8000000000000001E-2</v>
      </c>
      <c r="L120" s="140">
        <f>Inputs!U115</f>
        <v>0</v>
      </c>
      <c r="M120" s="54">
        <v>0</v>
      </c>
      <c r="N120" s="142">
        <f>Inputs!Y115</f>
        <v>0</v>
      </c>
      <c r="O120" s="141">
        <f>Inputs!V115</f>
        <v>0</v>
      </c>
      <c r="P120" s="7"/>
      <c r="Q120" s="69">
        <f t="shared" ca="1" si="38"/>
        <v>4.6710000000000003</v>
      </c>
      <c r="R120" s="69">
        <f t="shared" ca="1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Inputs!S116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83">
        <f ca="1">VLOOKUP($A121,[1]!Table,MATCH(G$4,[1]!Curves,0))</f>
        <v>4.6779999999999999</v>
      </c>
      <c r="H121" s="142">
        <f ca="1">Inputs!W116</f>
        <v>4.758</v>
      </c>
      <c r="I121" s="140">
        <f>Inputs!T116</f>
        <v>0</v>
      </c>
      <c r="J121" s="83">
        <f ca="1">VLOOKUP($A121,[1]!Table,MATCH(J$4,[1]!Curves,0))</f>
        <v>1.3000000000000001E-2</v>
      </c>
      <c r="K121" s="142">
        <f ca="1">Inputs!X116</f>
        <v>2.8000000000000001E-2</v>
      </c>
      <c r="L121" s="140">
        <f>Inputs!U116</f>
        <v>0</v>
      </c>
      <c r="M121" s="54">
        <v>0</v>
      </c>
      <c r="N121" s="142">
        <f>Inputs!Y116</f>
        <v>0</v>
      </c>
      <c r="O121" s="141">
        <f>Inputs!V116</f>
        <v>0</v>
      </c>
      <c r="P121" s="7"/>
      <c r="Q121" s="69">
        <f t="shared" ca="1" si="38"/>
        <v>4.6909999999999998</v>
      </c>
      <c r="R121" s="69">
        <f t="shared" ca="1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Inputs!S117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83">
        <f ca="1">VLOOKUP($A122,[1]!Table,MATCH(G$4,[1]!Curves,0))</f>
        <v>4.6989999999999998</v>
      </c>
      <c r="H122" s="142">
        <f ca="1">Inputs!W117</f>
        <v>4.7789999999999999</v>
      </c>
      <c r="I122" s="140">
        <f>Inputs!T117</f>
        <v>0</v>
      </c>
      <c r="J122" s="83">
        <f ca="1">VLOOKUP($A122,[1]!Table,MATCH(J$4,[1]!Curves,0))</f>
        <v>1.3000000000000001E-2</v>
      </c>
      <c r="K122" s="142">
        <f ca="1">Inputs!X117</f>
        <v>2.8000000000000001E-2</v>
      </c>
      <c r="L122" s="140">
        <f>Inputs!U117</f>
        <v>0</v>
      </c>
      <c r="M122" s="54">
        <v>0</v>
      </c>
      <c r="N122" s="142">
        <f>Inputs!Y117</f>
        <v>0</v>
      </c>
      <c r="O122" s="141">
        <f>Inputs!V117</f>
        <v>0</v>
      </c>
      <c r="P122" s="7"/>
      <c r="Q122" s="69">
        <f t="shared" ca="1" si="38"/>
        <v>4.7119999999999997</v>
      </c>
      <c r="R122" s="69">
        <f t="shared" ca="1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Inputs!S118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83">
        <f ca="1">VLOOKUP($A123,[1]!Table,MATCH(G$4,[1]!Curves,0))</f>
        <v>4.7229999999999999</v>
      </c>
      <c r="H123" s="142">
        <f ca="1">Inputs!W118</f>
        <v>4.8029999999999999</v>
      </c>
      <c r="I123" s="140">
        <f>Inputs!T118</f>
        <v>0</v>
      </c>
      <c r="J123" s="83">
        <f ca="1">VLOOKUP($A123,[1]!Table,MATCH(J$4,[1]!Curves,0))</f>
        <v>1.3000000000000001E-2</v>
      </c>
      <c r="K123" s="142">
        <f ca="1">Inputs!X118</f>
        <v>2.8000000000000001E-2</v>
      </c>
      <c r="L123" s="140">
        <f>Inputs!U118</f>
        <v>0</v>
      </c>
      <c r="M123" s="54">
        <v>0</v>
      </c>
      <c r="N123" s="142">
        <f>Inputs!Y118</f>
        <v>0</v>
      </c>
      <c r="O123" s="141">
        <f>Inputs!V118</f>
        <v>0</v>
      </c>
      <c r="P123" s="7"/>
      <c r="Q123" s="69">
        <f t="shared" ca="1" si="38"/>
        <v>4.7359999999999998</v>
      </c>
      <c r="R123" s="69">
        <f t="shared" ca="1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Inputs!S119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83">
        <f ca="1">VLOOKUP($A124,[1]!Table,MATCH(G$4,[1]!Curves,0))</f>
        <v>4.7330000000000005</v>
      </c>
      <c r="H124" s="142">
        <f ca="1">Inputs!W119</f>
        <v>4.8130000000000006</v>
      </c>
      <c r="I124" s="140">
        <f>Inputs!T119</f>
        <v>0</v>
      </c>
      <c r="J124" s="83">
        <f ca="1">VLOOKUP($A124,[1]!Table,MATCH(J$4,[1]!Curves,0))</f>
        <v>1.3000000000000001E-2</v>
      </c>
      <c r="K124" s="142">
        <f ca="1">Inputs!X119</f>
        <v>2.8000000000000001E-2</v>
      </c>
      <c r="L124" s="140">
        <f>Inputs!U119</f>
        <v>0</v>
      </c>
      <c r="M124" s="54">
        <v>0</v>
      </c>
      <c r="N124" s="142">
        <f>Inputs!Y119</f>
        <v>0</v>
      </c>
      <c r="O124" s="141">
        <f>Inputs!V119</f>
        <v>0</v>
      </c>
      <c r="P124" s="7"/>
      <c r="Q124" s="69">
        <f t="shared" ca="1" si="38"/>
        <v>4.7460000000000004</v>
      </c>
      <c r="R124" s="69">
        <f t="shared" ca="1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Inputs!S120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83">
        <f ca="1">VLOOKUP($A125,[1]!Table,MATCH(G$4,[1]!Curves,0))</f>
        <v>4.7629999999999999</v>
      </c>
      <c r="H125" s="142">
        <f ca="1">Inputs!W120</f>
        <v>4.843</v>
      </c>
      <c r="I125" s="140">
        <f>Inputs!T120</f>
        <v>0</v>
      </c>
      <c r="J125" s="83">
        <f ca="1">VLOOKUP($A125,[1]!Table,MATCH(J$4,[1]!Curves,0))</f>
        <v>1.3000000000000001E-2</v>
      </c>
      <c r="K125" s="142">
        <f ca="1">Inputs!X120</f>
        <v>2.8000000000000001E-2</v>
      </c>
      <c r="L125" s="140">
        <f>Inputs!U120</f>
        <v>0</v>
      </c>
      <c r="M125" s="54">
        <v>0</v>
      </c>
      <c r="N125" s="142">
        <f>Inputs!Y120</f>
        <v>0</v>
      </c>
      <c r="O125" s="141">
        <f>Inputs!V120</f>
        <v>0</v>
      </c>
      <c r="P125" s="7"/>
      <c r="Q125" s="69">
        <f t="shared" ca="1" si="38"/>
        <v>4.7759999999999998</v>
      </c>
      <c r="R125" s="69">
        <f t="shared" ca="1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Inputs!S121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83">
        <f ca="1">VLOOKUP($A126,[1]!Table,MATCH(G$4,[1]!Curves,0))</f>
        <v>4.9030000000000005</v>
      </c>
      <c r="H126" s="142">
        <f ca="1">Inputs!W121</f>
        <v>4.9830000000000005</v>
      </c>
      <c r="I126" s="140">
        <f>Inputs!T121</f>
        <v>0</v>
      </c>
      <c r="J126" s="83">
        <f ca="1">VLOOKUP($A126,[1]!Table,MATCH(J$4,[1]!Curves,0))</f>
        <v>2.35E-2</v>
      </c>
      <c r="K126" s="142">
        <f ca="1">Inputs!X121</f>
        <v>3.85E-2</v>
      </c>
      <c r="L126" s="140">
        <f>Inputs!U121</f>
        <v>0</v>
      </c>
      <c r="M126" s="54">
        <v>0</v>
      </c>
      <c r="N126" s="142">
        <f>Inputs!Y121</f>
        <v>0</v>
      </c>
      <c r="O126" s="141">
        <f>Inputs!V121</f>
        <v>0</v>
      </c>
      <c r="P126" s="7"/>
      <c r="Q126" s="69">
        <f t="shared" ca="1" si="38"/>
        <v>4.9265000000000008</v>
      </c>
      <c r="R126" s="69">
        <f t="shared" ca="1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Inputs!S122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83">
        <f ca="1">VLOOKUP($A127,[1]!Table,MATCH(G$4,[1]!Curves,0))</f>
        <v>5.0430000000000001</v>
      </c>
      <c r="H127" s="142">
        <f ca="1">Inputs!W122</f>
        <v>5.1230000000000002</v>
      </c>
      <c r="I127" s="140">
        <f>Inputs!T122</f>
        <v>0</v>
      </c>
      <c r="J127" s="83">
        <f ca="1">VLOOKUP($A127,[1]!Table,MATCH(J$4,[1]!Curves,0))</f>
        <v>2.35E-2</v>
      </c>
      <c r="K127" s="142">
        <f ca="1">Inputs!X122</f>
        <v>3.85E-2</v>
      </c>
      <c r="L127" s="140">
        <f>Inputs!U122</f>
        <v>0</v>
      </c>
      <c r="M127" s="54">
        <v>0</v>
      </c>
      <c r="N127" s="142">
        <f>Inputs!Y122</f>
        <v>0</v>
      </c>
      <c r="O127" s="141">
        <f>Inputs!V122</f>
        <v>0</v>
      </c>
      <c r="P127" s="7"/>
      <c r="Q127" s="69">
        <f t="shared" ca="1" si="38"/>
        <v>5.0665000000000004</v>
      </c>
      <c r="R127" s="69">
        <f t="shared" ca="1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Inputs!S123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83">
        <f ca="1">VLOOKUP($A128,[1]!Table,MATCH(G$4,[1]!Curves,0))</f>
        <v>5.1130000000000004</v>
      </c>
      <c r="H128" s="142">
        <f ca="1">Inputs!W123</f>
        <v>5.1930000000000005</v>
      </c>
      <c r="I128" s="140">
        <f>Inputs!T123</f>
        <v>0</v>
      </c>
      <c r="J128" s="83">
        <f ca="1">VLOOKUP($A128,[1]!Table,MATCH(J$4,[1]!Curves,0))</f>
        <v>2.35E-2</v>
      </c>
      <c r="K128" s="142">
        <f ca="1">Inputs!X123</f>
        <v>3.85E-2</v>
      </c>
      <c r="L128" s="140">
        <f>Inputs!U123</f>
        <v>0</v>
      </c>
      <c r="M128" s="54">
        <v>0</v>
      </c>
      <c r="N128" s="142">
        <f>Inputs!Y123</f>
        <v>0</v>
      </c>
      <c r="O128" s="141">
        <f>Inputs!V123</f>
        <v>0</v>
      </c>
      <c r="P128" s="7"/>
      <c r="Q128" s="69">
        <f t="shared" ca="1" si="38"/>
        <v>5.1365000000000007</v>
      </c>
      <c r="R128" s="69">
        <f t="shared" ca="1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Inputs!S124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83">
        <f ca="1">VLOOKUP($A129,[1]!Table,MATCH(G$4,[1]!Curves,0))</f>
        <v>4.9930000000000003</v>
      </c>
      <c r="H129" s="142">
        <f ca="1">Inputs!W124</f>
        <v>5.0730000000000004</v>
      </c>
      <c r="I129" s="140">
        <f>Inputs!T124</f>
        <v>0</v>
      </c>
      <c r="J129" s="83">
        <f ca="1">VLOOKUP($A129,[1]!Table,MATCH(J$4,[1]!Curves,0))</f>
        <v>2.35E-2</v>
      </c>
      <c r="K129" s="142">
        <f ca="1">Inputs!X124</f>
        <v>3.85E-2</v>
      </c>
      <c r="L129" s="140">
        <f>Inputs!U124</f>
        <v>0</v>
      </c>
      <c r="M129" s="54">
        <v>0</v>
      </c>
      <c r="N129" s="142">
        <f>Inputs!Y124</f>
        <v>0</v>
      </c>
      <c r="O129" s="141">
        <f>Inputs!V124</f>
        <v>0</v>
      </c>
      <c r="P129" s="7"/>
      <c r="Q129" s="69">
        <f t="shared" ca="1" si="38"/>
        <v>5.0165000000000006</v>
      </c>
      <c r="R129" s="69">
        <f t="shared" ca="1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Inputs!S125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83">
        <f ca="1">VLOOKUP($A130,[1]!Table,MATCH(G$4,[1]!Curves,0))</f>
        <v>4.8680000000000003</v>
      </c>
      <c r="H130" s="142">
        <f ca="1">Inputs!W125</f>
        <v>4.9480000000000004</v>
      </c>
      <c r="I130" s="140">
        <f>Inputs!T125</f>
        <v>0</v>
      </c>
      <c r="J130" s="83">
        <f ca="1">VLOOKUP($A130,[1]!Table,MATCH(J$4,[1]!Curves,0))</f>
        <v>2.35E-2</v>
      </c>
      <c r="K130" s="142">
        <f ca="1">Inputs!X125</f>
        <v>3.85E-2</v>
      </c>
      <c r="L130" s="140">
        <f>Inputs!U125</f>
        <v>0</v>
      </c>
      <c r="M130" s="54">
        <v>0</v>
      </c>
      <c r="N130" s="142">
        <f>Inputs!Y125</f>
        <v>0</v>
      </c>
      <c r="O130" s="141">
        <f>Inputs!V125</f>
        <v>0</v>
      </c>
      <c r="P130" s="7"/>
      <c r="Q130" s="69">
        <f t="shared" ca="1" si="38"/>
        <v>4.8915000000000006</v>
      </c>
      <c r="R130" s="69">
        <f t="shared" ca="1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Inputs!S126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83">
        <f ca="1">VLOOKUP($A131,[1]!Table,MATCH(G$4,[1]!Curves,0))</f>
        <v>4.7380000000000004</v>
      </c>
      <c r="H131" s="142">
        <f ca="1">Inputs!W126</f>
        <v>4.8180000000000005</v>
      </c>
      <c r="I131" s="140">
        <f>Inputs!T126</f>
        <v>0</v>
      </c>
      <c r="J131" s="83">
        <f ca="1">VLOOKUP($A131,[1]!Table,MATCH(J$4,[1]!Curves,0))</f>
        <v>1.3000000000000001E-2</v>
      </c>
      <c r="K131" s="142">
        <f ca="1">Inputs!X126</f>
        <v>2.8000000000000001E-2</v>
      </c>
      <c r="L131" s="140">
        <f>Inputs!U126</f>
        <v>0</v>
      </c>
      <c r="M131" s="54">
        <v>0</v>
      </c>
      <c r="N131" s="142">
        <f>Inputs!Y126</f>
        <v>0</v>
      </c>
      <c r="O131" s="141">
        <f>Inputs!V126</f>
        <v>0</v>
      </c>
      <c r="P131" s="7"/>
      <c r="Q131" s="69">
        <f t="shared" ca="1" si="38"/>
        <v>4.7510000000000003</v>
      </c>
      <c r="R131" s="69">
        <f t="shared" ca="1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Inputs!S127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83">
        <f ca="1">VLOOKUP($A132,[1]!Table,MATCH(G$4,[1]!Curves,0))</f>
        <v>4.7280000000000006</v>
      </c>
      <c r="H132" s="142">
        <f ca="1">Inputs!W127</f>
        <v>4.8080000000000007</v>
      </c>
      <c r="I132" s="140">
        <f>Inputs!T127</f>
        <v>0</v>
      </c>
      <c r="J132" s="83">
        <f ca="1">VLOOKUP($A132,[1]!Table,MATCH(J$4,[1]!Curves,0))</f>
        <v>1.3000000000000001E-2</v>
      </c>
      <c r="K132" s="142">
        <f ca="1">Inputs!X127</f>
        <v>2.8000000000000001E-2</v>
      </c>
      <c r="L132" s="140">
        <f>Inputs!U127</f>
        <v>0</v>
      </c>
      <c r="M132" s="54">
        <v>0</v>
      </c>
      <c r="N132" s="142">
        <f>Inputs!Y127</f>
        <v>0</v>
      </c>
      <c r="O132" s="141">
        <f>Inputs!V127</f>
        <v>0</v>
      </c>
      <c r="P132" s="7"/>
      <c r="Q132" s="69">
        <f t="shared" ca="1" si="38"/>
        <v>4.7410000000000005</v>
      </c>
      <c r="R132" s="69">
        <f t="shared" ca="1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Inputs!S128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83">
        <f ca="1">VLOOKUP($A133,[1]!Table,MATCH(G$4,[1]!Curves,0))</f>
        <v>4.7480000000000002</v>
      </c>
      <c r="H133" s="142">
        <f ca="1">Inputs!W128</f>
        <v>4.8280000000000003</v>
      </c>
      <c r="I133" s="140">
        <f>Inputs!T128</f>
        <v>0</v>
      </c>
      <c r="J133" s="83">
        <f ca="1">VLOOKUP($A133,[1]!Table,MATCH(J$4,[1]!Curves,0))</f>
        <v>1.3000000000000001E-2</v>
      </c>
      <c r="K133" s="142">
        <f ca="1">Inputs!X128</f>
        <v>2.8000000000000001E-2</v>
      </c>
      <c r="L133" s="140">
        <f>Inputs!U128</f>
        <v>0</v>
      </c>
      <c r="M133" s="54">
        <v>0</v>
      </c>
      <c r="N133" s="142">
        <f>Inputs!Y128</f>
        <v>0</v>
      </c>
      <c r="O133" s="141">
        <f>Inputs!V128</f>
        <v>0</v>
      </c>
      <c r="P133" s="7"/>
      <c r="Q133" s="69">
        <f t="shared" ca="1" si="38"/>
        <v>4.7610000000000001</v>
      </c>
      <c r="R133" s="69">
        <f t="shared" ca="1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Inputs!S129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83">
        <f ca="1">VLOOKUP($A134,[1]!Table,MATCH(G$4,[1]!Curves,0))</f>
        <v>4.7690000000000001</v>
      </c>
      <c r="H134" s="142">
        <f ca="1">Inputs!W129</f>
        <v>4.8490000000000002</v>
      </c>
      <c r="I134" s="140">
        <f>Inputs!T129</f>
        <v>0</v>
      </c>
      <c r="J134" s="83">
        <f ca="1">VLOOKUP($A134,[1]!Table,MATCH(J$4,[1]!Curves,0))</f>
        <v>1.3000000000000001E-2</v>
      </c>
      <c r="K134" s="142">
        <f ca="1">Inputs!X129</f>
        <v>2.8000000000000001E-2</v>
      </c>
      <c r="L134" s="140">
        <f>Inputs!U129</f>
        <v>0</v>
      </c>
      <c r="M134" s="54">
        <v>0</v>
      </c>
      <c r="N134" s="142">
        <f>Inputs!Y129</f>
        <v>0</v>
      </c>
      <c r="O134" s="141">
        <f>Inputs!V129</f>
        <v>0</v>
      </c>
      <c r="P134" s="7"/>
      <c r="Q134" s="69">
        <f t="shared" ca="1" si="38"/>
        <v>4.782</v>
      </c>
      <c r="R134" s="69">
        <f t="shared" ca="1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Inputs!S130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83">
        <f ca="1">VLOOKUP($A135,[1]!Table,MATCH(G$4,[1]!Curves,0))</f>
        <v>4.7930000000000001</v>
      </c>
      <c r="H135" s="142">
        <f ca="1">Inputs!W130</f>
        <v>4.8730000000000002</v>
      </c>
      <c r="I135" s="140">
        <f>Inputs!T130</f>
        <v>0</v>
      </c>
      <c r="J135" s="83">
        <f ca="1">VLOOKUP($A135,[1]!Table,MATCH(J$4,[1]!Curves,0))</f>
        <v>1.3000000000000001E-2</v>
      </c>
      <c r="K135" s="142">
        <f ca="1">Inputs!X130</f>
        <v>2.8000000000000001E-2</v>
      </c>
      <c r="L135" s="140">
        <f>Inputs!U130</f>
        <v>0</v>
      </c>
      <c r="M135" s="54">
        <v>0</v>
      </c>
      <c r="N135" s="142">
        <f>Inputs!Y130</f>
        <v>0</v>
      </c>
      <c r="O135" s="141">
        <f>Inputs!V130</f>
        <v>0</v>
      </c>
      <c r="P135" s="7"/>
      <c r="Q135" s="69">
        <f t="shared" ca="1" si="38"/>
        <v>4.806</v>
      </c>
      <c r="R135" s="69">
        <f t="shared" ca="1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Inputs!S131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83">
        <f ca="1">VLOOKUP($A136,[1]!Table,MATCH(G$4,[1]!Curves,0))</f>
        <v>4.8029999999999999</v>
      </c>
      <c r="H136" s="142">
        <f ca="1">Inputs!W131</f>
        <v>4.883</v>
      </c>
      <c r="I136" s="140">
        <f>Inputs!T131</f>
        <v>0</v>
      </c>
      <c r="J136" s="83">
        <f ca="1">VLOOKUP($A136,[1]!Table,MATCH(J$4,[1]!Curves,0))</f>
        <v>1.3000000000000001E-2</v>
      </c>
      <c r="K136" s="142">
        <f ca="1">Inputs!X131</f>
        <v>2.8000000000000001E-2</v>
      </c>
      <c r="L136" s="140">
        <f>Inputs!U131</f>
        <v>0</v>
      </c>
      <c r="M136" s="54">
        <v>0</v>
      </c>
      <c r="N136" s="142">
        <f>Inputs!Y131</f>
        <v>0</v>
      </c>
      <c r="O136" s="141">
        <f>Inputs!V131</f>
        <v>0</v>
      </c>
      <c r="P136" s="7"/>
      <c r="Q136" s="69">
        <f t="shared" ca="1" si="38"/>
        <v>4.8159999999999998</v>
      </c>
      <c r="R136" s="69">
        <f t="shared" ca="1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Inputs!S132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83">
        <f ca="1">VLOOKUP($A137,[1]!Table,MATCH(G$4,[1]!Curves,0))</f>
        <v>4.8330000000000002</v>
      </c>
      <c r="H137" s="142">
        <f ca="1">Inputs!W132</f>
        <v>4.9130000000000003</v>
      </c>
      <c r="I137" s="140">
        <f>Inputs!T132</f>
        <v>0</v>
      </c>
      <c r="J137" s="83">
        <f ca="1">VLOOKUP($A137,[1]!Table,MATCH(J$4,[1]!Curves,0))</f>
        <v>1.3000000000000001E-2</v>
      </c>
      <c r="K137" s="142">
        <f ca="1">Inputs!X132</f>
        <v>2.8000000000000001E-2</v>
      </c>
      <c r="L137" s="140">
        <f>Inputs!U132</f>
        <v>0</v>
      </c>
      <c r="M137" s="54">
        <v>0</v>
      </c>
      <c r="N137" s="142">
        <f>Inputs!Y132</f>
        <v>0</v>
      </c>
      <c r="O137" s="141">
        <f>Inputs!V132</f>
        <v>0</v>
      </c>
      <c r="P137" s="7"/>
      <c r="Q137" s="69">
        <f t="shared" ca="1" si="38"/>
        <v>4.8460000000000001</v>
      </c>
      <c r="R137" s="69">
        <f t="shared" ca="1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Inputs!S133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83">
        <f ca="1">VLOOKUP($A138,[1]!Table,MATCH(G$4,[1]!Curves,0))</f>
        <v>4.9729999999999999</v>
      </c>
      <c r="H138" s="142">
        <f ca="1">Inputs!W133</f>
        <v>5.0529999999999999</v>
      </c>
      <c r="I138" s="140">
        <f>Inputs!T133</f>
        <v>0</v>
      </c>
      <c r="J138" s="83">
        <f ca="1">VLOOKUP($A138,[1]!Table,MATCH(J$4,[1]!Curves,0))</f>
        <v>2.35E-2</v>
      </c>
      <c r="K138" s="142">
        <f ca="1">Inputs!X133</f>
        <v>3.85E-2</v>
      </c>
      <c r="L138" s="140">
        <f>Inputs!U133</f>
        <v>0</v>
      </c>
      <c r="M138" s="54">
        <v>0</v>
      </c>
      <c r="N138" s="142">
        <f>Inputs!Y133</f>
        <v>0</v>
      </c>
      <c r="O138" s="141">
        <f>Inputs!V133</f>
        <v>0</v>
      </c>
      <c r="P138" s="7"/>
      <c r="Q138" s="69">
        <f t="shared" ref="Q138:Q201" ca="1" si="70">M138+J138+G138</f>
        <v>4.9965000000000002</v>
      </c>
      <c r="R138" s="69">
        <f t="shared" ref="R138:R201" ca="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Inputs!S134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83">
        <f ca="1">VLOOKUP($A139,[1]!Table,MATCH(G$4,[1]!Curves,0))</f>
        <v>5.1130000000000004</v>
      </c>
      <c r="H139" s="142">
        <f ca="1">Inputs!W134</f>
        <v>5.1930000000000005</v>
      </c>
      <c r="I139" s="140">
        <f>Inputs!T134</f>
        <v>0</v>
      </c>
      <c r="J139" s="83">
        <f ca="1">VLOOKUP($A139,[1]!Table,MATCH(J$4,[1]!Curves,0))</f>
        <v>2.35E-2</v>
      </c>
      <c r="K139" s="142">
        <f ca="1">Inputs!X134</f>
        <v>3.85E-2</v>
      </c>
      <c r="L139" s="140">
        <f>Inputs!U134</f>
        <v>0</v>
      </c>
      <c r="M139" s="54">
        <v>0</v>
      </c>
      <c r="N139" s="142">
        <f>Inputs!Y134</f>
        <v>0</v>
      </c>
      <c r="O139" s="141">
        <f>Inputs!V134</f>
        <v>0</v>
      </c>
      <c r="P139" s="7"/>
      <c r="Q139" s="69">
        <f t="shared" ca="1" si="70"/>
        <v>5.1365000000000007</v>
      </c>
      <c r="R139" s="69">
        <f t="shared" ca="1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Inputs!S135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83">
        <f ca="1">VLOOKUP($A140,[1]!Table,MATCH(G$4,[1]!Curves,0))</f>
        <v>5.1880000000000006</v>
      </c>
      <c r="H140" s="142">
        <f ca="1">Inputs!W135</f>
        <v>5.2680000000000007</v>
      </c>
      <c r="I140" s="140">
        <f>Inputs!T135</f>
        <v>0</v>
      </c>
      <c r="J140" s="83">
        <f ca="1">VLOOKUP($A140,[1]!Table,MATCH(J$4,[1]!Curves,0))</f>
        <v>2.35E-2</v>
      </c>
      <c r="K140" s="142">
        <f ca="1">Inputs!X135</f>
        <v>3.85E-2</v>
      </c>
      <c r="L140" s="140">
        <f>Inputs!U135</f>
        <v>0</v>
      </c>
      <c r="M140" s="54">
        <v>0</v>
      </c>
      <c r="N140" s="142">
        <f>Inputs!Y135</f>
        <v>0</v>
      </c>
      <c r="O140" s="141">
        <f>Inputs!V135</f>
        <v>0</v>
      </c>
      <c r="P140" s="7"/>
      <c r="Q140" s="69">
        <f t="shared" ca="1" si="70"/>
        <v>5.2115000000000009</v>
      </c>
      <c r="R140" s="69">
        <f t="shared" ca="1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Inputs!S136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83">
        <f ca="1">VLOOKUP($A141,[1]!Table,MATCH(G$4,[1]!Curves,0))</f>
        <v>5.0680000000000005</v>
      </c>
      <c r="H141" s="142">
        <f ca="1">Inputs!W136</f>
        <v>5.1480000000000006</v>
      </c>
      <c r="I141" s="140">
        <f>Inputs!T136</f>
        <v>0</v>
      </c>
      <c r="J141" s="83">
        <f ca="1">VLOOKUP($A141,[1]!Table,MATCH(J$4,[1]!Curves,0))</f>
        <v>2.35E-2</v>
      </c>
      <c r="K141" s="142">
        <f ca="1">Inputs!X136</f>
        <v>3.85E-2</v>
      </c>
      <c r="L141" s="140">
        <f>Inputs!U136</f>
        <v>0</v>
      </c>
      <c r="M141" s="54">
        <v>0</v>
      </c>
      <c r="N141" s="142">
        <f>Inputs!Y136</f>
        <v>0</v>
      </c>
      <c r="O141" s="141">
        <f>Inputs!V136</f>
        <v>0</v>
      </c>
      <c r="P141" s="7"/>
      <c r="Q141" s="69">
        <f t="shared" ca="1" si="70"/>
        <v>5.0915000000000008</v>
      </c>
      <c r="R141" s="69">
        <f t="shared" ca="1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Inputs!S137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83">
        <f ca="1">VLOOKUP($A142,[1]!Table,MATCH(G$4,[1]!Curves,0))</f>
        <v>4.9430000000000005</v>
      </c>
      <c r="H142" s="142">
        <f ca="1">Inputs!W137</f>
        <v>5.0230000000000006</v>
      </c>
      <c r="I142" s="140">
        <f>Inputs!T137</f>
        <v>0</v>
      </c>
      <c r="J142" s="83">
        <f ca="1">VLOOKUP($A142,[1]!Table,MATCH(J$4,[1]!Curves,0))</f>
        <v>2.35E-2</v>
      </c>
      <c r="K142" s="142">
        <f ca="1">Inputs!X137</f>
        <v>3.85E-2</v>
      </c>
      <c r="L142" s="140">
        <f>Inputs!U137</f>
        <v>0</v>
      </c>
      <c r="M142" s="54">
        <v>0</v>
      </c>
      <c r="N142" s="142">
        <f>Inputs!Y137</f>
        <v>0</v>
      </c>
      <c r="O142" s="141">
        <f>Inputs!V137</f>
        <v>0</v>
      </c>
      <c r="P142" s="7"/>
      <c r="Q142" s="69">
        <f t="shared" ca="1" si="70"/>
        <v>4.9665000000000008</v>
      </c>
      <c r="R142" s="69">
        <f t="shared" ca="1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Inputs!S138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83">
        <f ca="1">VLOOKUP($A143,[1]!Table,MATCH(G$4,[1]!Curves,0))</f>
        <v>4.8130000000000006</v>
      </c>
      <c r="H143" s="142">
        <f ca="1">Inputs!W138</f>
        <v>4.8930000000000007</v>
      </c>
      <c r="I143" s="140">
        <f>Inputs!T138</f>
        <v>0</v>
      </c>
      <c r="J143" s="83">
        <f ca="1">VLOOKUP($A143,[1]!Table,MATCH(J$4,[1]!Curves,0))</f>
        <v>1.3000000000000001E-2</v>
      </c>
      <c r="K143" s="142">
        <f ca="1">Inputs!X138</f>
        <v>2.8000000000000001E-2</v>
      </c>
      <c r="L143" s="140">
        <f>Inputs!U138</f>
        <v>0</v>
      </c>
      <c r="M143" s="54">
        <v>0</v>
      </c>
      <c r="N143" s="142">
        <f>Inputs!Y138</f>
        <v>0</v>
      </c>
      <c r="O143" s="141">
        <f>Inputs!V138</f>
        <v>0</v>
      </c>
      <c r="P143" s="7"/>
      <c r="Q143" s="69">
        <f t="shared" ca="1" si="70"/>
        <v>4.8260000000000005</v>
      </c>
      <c r="R143" s="69">
        <f t="shared" ca="1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Inputs!S139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83">
        <f ca="1">VLOOKUP($A144,[1]!Table,MATCH(G$4,[1]!Curves,0))</f>
        <v>4.8029999999999999</v>
      </c>
      <c r="H144" s="142">
        <f ca="1">Inputs!W139</f>
        <v>4.883</v>
      </c>
      <c r="I144" s="140">
        <f>Inputs!T139</f>
        <v>0</v>
      </c>
      <c r="J144" s="83">
        <f ca="1">VLOOKUP($A144,[1]!Table,MATCH(J$4,[1]!Curves,0))</f>
        <v>1.3000000000000001E-2</v>
      </c>
      <c r="K144" s="142">
        <f ca="1">Inputs!X139</f>
        <v>2.8000000000000001E-2</v>
      </c>
      <c r="L144" s="140">
        <f>Inputs!U139</f>
        <v>0</v>
      </c>
      <c r="M144" s="54">
        <v>0</v>
      </c>
      <c r="N144" s="142">
        <f>Inputs!Y139</f>
        <v>0</v>
      </c>
      <c r="O144" s="141">
        <f>Inputs!V139</f>
        <v>0</v>
      </c>
      <c r="P144" s="7"/>
      <c r="Q144" s="69">
        <f t="shared" ca="1" si="70"/>
        <v>4.8159999999999998</v>
      </c>
      <c r="R144" s="69">
        <f t="shared" ca="1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Inputs!S140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83">
        <f ca="1">VLOOKUP($A145,[1]!Table,MATCH(G$4,[1]!Curves,0))</f>
        <v>4.8230000000000004</v>
      </c>
      <c r="H145" s="142">
        <f ca="1">Inputs!W140</f>
        <v>4.9030000000000005</v>
      </c>
      <c r="I145" s="140">
        <f>Inputs!T140</f>
        <v>0</v>
      </c>
      <c r="J145" s="83">
        <f ca="1">VLOOKUP($A145,[1]!Table,MATCH(J$4,[1]!Curves,0))</f>
        <v>1.3000000000000001E-2</v>
      </c>
      <c r="K145" s="142">
        <f ca="1">Inputs!X140</f>
        <v>2.8000000000000001E-2</v>
      </c>
      <c r="L145" s="140">
        <f>Inputs!U140</f>
        <v>0</v>
      </c>
      <c r="M145" s="54">
        <v>0</v>
      </c>
      <c r="N145" s="142">
        <f>Inputs!Y140</f>
        <v>0</v>
      </c>
      <c r="O145" s="141">
        <f>Inputs!V140</f>
        <v>0</v>
      </c>
      <c r="P145" s="7"/>
      <c r="Q145" s="69">
        <f t="shared" ca="1" si="70"/>
        <v>4.8360000000000003</v>
      </c>
      <c r="R145" s="69">
        <f t="shared" ca="1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Inputs!S141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83">
        <f ca="1">VLOOKUP($A146,[1]!Table,MATCH(G$4,[1]!Curves,0))</f>
        <v>4.8440000000000003</v>
      </c>
      <c r="H146" s="142">
        <f ca="1">Inputs!W141</f>
        <v>4.9240000000000004</v>
      </c>
      <c r="I146" s="140">
        <f>Inputs!T141</f>
        <v>0</v>
      </c>
      <c r="J146" s="83">
        <f ca="1">VLOOKUP($A146,[1]!Table,MATCH(J$4,[1]!Curves,0))</f>
        <v>1.3000000000000001E-2</v>
      </c>
      <c r="K146" s="142">
        <f ca="1">Inputs!X141</f>
        <v>2.8000000000000001E-2</v>
      </c>
      <c r="L146" s="140">
        <f>Inputs!U141</f>
        <v>0</v>
      </c>
      <c r="M146" s="54">
        <v>0</v>
      </c>
      <c r="N146" s="142">
        <f>Inputs!Y141</f>
        <v>0</v>
      </c>
      <c r="O146" s="141">
        <f>Inputs!V141</f>
        <v>0</v>
      </c>
      <c r="P146" s="7"/>
      <c r="Q146" s="69">
        <f t="shared" ca="1" si="70"/>
        <v>4.8570000000000002</v>
      </c>
      <c r="R146" s="69">
        <f t="shared" ca="1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Inputs!S142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83">
        <f ca="1">VLOOKUP($A147,[1]!Table,MATCH(G$4,[1]!Curves,0))</f>
        <v>4.8680000000000003</v>
      </c>
      <c r="H147" s="142">
        <f ca="1">Inputs!W142</f>
        <v>4.9480000000000004</v>
      </c>
      <c r="I147" s="140">
        <f>Inputs!T142</f>
        <v>0</v>
      </c>
      <c r="J147" s="83">
        <f ca="1">VLOOKUP($A147,[1]!Table,MATCH(J$4,[1]!Curves,0))</f>
        <v>1.3000000000000001E-2</v>
      </c>
      <c r="K147" s="142">
        <f ca="1">Inputs!X142</f>
        <v>2.8000000000000001E-2</v>
      </c>
      <c r="L147" s="140">
        <f>Inputs!U142</f>
        <v>0</v>
      </c>
      <c r="M147" s="54">
        <v>0</v>
      </c>
      <c r="N147" s="142">
        <f>Inputs!Y142</f>
        <v>0</v>
      </c>
      <c r="O147" s="141">
        <f>Inputs!V142</f>
        <v>0</v>
      </c>
      <c r="P147" s="7"/>
      <c r="Q147" s="69">
        <f t="shared" ca="1" si="70"/>
        <v>4.8810000000000002</v>
      </c>
      <c r="R147" s="69">
        <f t="shared" ca="1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Inputs!S143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83">
        <f ca="1">VLOOKUP($A148,[1]!Table,MATCH(G$4,[1]!Curves,0))</f>
        <v>4.8780000000000001</v>
      </c>
      <c r="H148" s="142">
        <f ca="1">Inputs!W143</f>
        <v>4.9580000000000002</v>
      </c>
      <c r="I148" s="140">
        <f>Inputs!T143</f>
        <v>0</v>
      </c>
      <c r="J148" s="83">
        <f ca="1">VLOOKUP($A148,[1]!Table,MATCH(J$4,[1]!Curves,0))</f>
        <v>1.3000000000000001E-2</v>
      </c>
      <c r="K148" s="142">
        <f ca="1">Inputs!X143</f>
        <v>2.8000000000000001E-2</v>
      </c>
      <c r="L148" s="140">
        <f>Inputs!U143</f>
        <v>0</v>
      </c>
      <c r="M148" s="54">
        <v>0</v>
      </c>
      <c r="N148" s="142">
        <f>Inputs!Y143</f>
        <v>0</v>
      </c>
      <c r="O148" s="141">
        <f>Inputs!V143</f>
        <v>0</v>
      </c>
      <c r="P148" s="7"/>
      <c r="Q148" s="69">
        <f t="shared" ca="1" si="70"/>
        <v>4.891</v>
      </c>
      <c r="R148" s="69">
        <f t="shared" ca="1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Inputs!S144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83">
        <f ca="1">VLOOKUP($A149,[1]!Table,MATCH(G$4,[1]!Curves,0))</f>
        <v>4.9080000000000004</v>
      </c>
      <c r="H149" s="142">
        <f ca="1">Inputs!W144</f>
        <v>4.9880000000000004</v>
      </c>
      <c r="I149" s="140">
        <f>Inputs!T144</f>
        <v>0</v>
      </c>
      <c r="J149" s="83">
        <f ca="1">VLOOKUP($A149,[1]!Table,MATCH(J$4,[1]!Curves,0))</f>
        <v>1.3000000000000001E-2</v>
      </c>
      <c r="K149" s="142">
        <f ca="1">Inputs!X144</f>
        <v>2.8000000000000001E-2</v>
      </c>
      <c r="L149" s="140">
        <f>Inputs!U144</f>
        <v>0</v>
      </c>
      <c r="M149" s="54">
        <v>0</v>
      </c>
      <c r="N149" s="142">
        <f>Inputs!Y144</f>
        <v>0</v>
      </c>
      <c r="O149" s="141">
        <f>Inputs!V144</f>
        <v>0</v>
      </c>
      <c r="P149" s="7"/>
      <c r="Q149" s="69">
        <f t="shared" ca="1" si="70"/>
        <v>4.9210000000000003</v>
      </c>
      <c r="R149" s="69">
        <f t="shared" ca="1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Inputs!S145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83">
        <f ca="1">VLOOKUP($A150,[1]!Table,MATCH(G$4,[1]!Curves,0))</f>
        <v>5.048</v>
      </c>
      <c r="H150" s="142">
        <f ca="1">Inputs!W145</f>
        <v>5.1280000000000001</v>
      </c>
      <c r="I150" s="140">
        <f>Inputs!T145</f>
        <v>0</v>
      </c>
      <c r="J150" s="83">
        <f ca="1">VLOOKUP($A150,[1]!Table,MATCH(J$4,[1]!Curves,0))</f>
        <v>2.35E-2</v>
      </c>
      <c r="K150" s="142">
        <f ca="1">Inputs!X145</f>
        <v>3.85E-2</v>
      </c>
      <c r="L150" s="140">
        <f>Inputs!U145</f>
        <v>0</v>
      </c>
      <c r="M150" s="54">
        <v>0</v>
      </c>
      <c r="N150" s="142">
        <f>Inputs!Y145</f>
        <v>0</v>
      </c>
      <c r="O150" s="141">
        <f>Inputs!V145</f>
        <v>0</v>
      </c>
      <c r="P150" s="7"/>
      <c r="Q150" s="69">
        <f t="shared" ca="1" si="70"/>
        <v>5.0715000000000003</v>
      </c>
      <c r="R150" s="69">
        <f t="shared" ca="1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Inputs!S146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83">
        <f ca="1">VLOOKUP($A151,[1]!Table,MATCH(G$4,[1]!Curves,0))</f>
        <v>5.1880000000000006</v>
      </c>
      <c r="H151" s="142">
        <f ca="1">Inputs!W146</f>
        <v>5.2680000000000007</v>
      </c>
      <c r="I151" s="140">
        <f>Inputs!T146</f>
        <v>0</v>
      </c>
      <c r="J151" s="83">
        <f ca="1">VLOOKUP($A151,[1]!Table,MATCH(J$4,[1]!Curves,0))</f>
        <v>2.35E-2</v>
      </c>
      <c r="K151" s="142">
        <f ca="1">Inputs!X146</f>
        <v>3.85E-2</v>
      </c>
      <c r="L151" s="140">
        <f>Inputs!U146</f>
        <v>0</v>
      </c>
      <c r="M151" s="54">
        <v>0</v>
      </c>
      <c r="N151" s="142">
        <f>Inputs!Y146</f>
        <v>0</v>
      </c>
      <c r="O151" s="141">
        <f>Inputs!V146</f>
        <v>0</v>
      </c>
      <c r="P151" s="7"/>
      <c r="Q151" s="69">
        <f t="shared" ca="1" si="70"/>
        <v>5.2115000000000009</v>
      </c>
      <c r="R151" s="69">
        <f t="shared" ca="1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Inputs!S147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83">
        <f ca="1">VLOOKUP($A152,[1]!Table,MATCH(G$4,[1]!Curves,0))</f>
        <v>5.2680000000000007</v>
      </c>
      <c r="H152" s="142">
        <f ca="1">Inputs!W147</f>
        <v>5.3480000000000008</v>
      </c>
      <c r="I152" s="140">
        <f>Inputs!T147</f>
        <v>0</v>
      </c>
      <c r="J152" s="83">
        <f ca="1">VLOOKUP($A152,[1]!Table,MATCH(J$4,[1]!Curves,0))</f>
        <v>2.35E-2</v>
      </c>
      <c r="K152" s="142">
        <f ca="1">Inputs!X147</f>
        <v>3.85E-2</v>
      </c>
      <c r="L152" s="140">
        <f>Inputs!U147</f>
        <v>0</v>
      </c>
      <c r="M152" s="54">
        <v>0</v>
      </c>
      <c r="N152" s="142">
        <f>Inputs!Y147</f>
        <v>0</v>
      </c>
      <c r="O152" s="141">
        <f>Inputs!V147</f>
        <v>0</v>
      </c>
      <c r="P152" s="7"/>
      <c r="Q152" s="69">
        <f t="shared" ca="1" si="70"/>
        <v>5.291500000000001</v>
      </c>
      <c r="R152" s="69">
        <f t="shared" ca="1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Inputs!S148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83">
        <f ca="1">VLOOKUP($A153,[1]!Table,MATCH(G$4,[1]!Curves,0))</f>
        <v>5.1480000000000006</v>
      </c>
      <c r="H153" s="142">
        <f ca="1">Inputs!W148</f>
        <v>5.2280000000000006</v>
      </c>
      <c r="I153" s="140">
        <f>Inputs!T148</f>
        <v>0</v>
      </c>
      <c r="J153" s="83">
        <f ca="1">VLOOKUP($A153,[1]!Table,MATCH(J$4,[1]!Curves,0))</f>
        <v>2.35E-2</v>
      </c>
      <c r="K153" s="142">
        <f ca="1">Inputs!X148</f>
        <v>3.85E-2</v>
      </c>
      <c r="L153" s="140">
        <f>Inputs!U148</f>
        <v>0</v>
      </c>
      <c r="M153" s="54">
        <v>0</v>
      </c>
      <c r="N153" s="142">
        <f>Inputs!Y148</f>
        <v>0</v>
      </c>
      <c r="O153" s="141">
        <f>Inputs!V148</f>
        <v>0</v>
      </c>
      <c r="P153" s="7"/>
      <c r="Q153" s="69">
        <f t="shared" ca="1" si="70"/>
        <v>5.1715000000000009</v>
      </c>
      <c r="R153" s="69">
        <f t="shared" ca="1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Inputs!S149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83">
        <f ca="1">VLOOKUP($A154,[1]!Table,MATCH(G$4,[1]!Curves,0))</f>
        <v>5.0230000000000006</v>
      </c>
      <c r="H154" s="142">
        <f ca="1">Inputs!W149</f>
        <v>5.1030000000000006</v>
      </c>
      <c r="I154" s="140">
        <f>Inputs!T149</f>
        <v>0</v>
      </c>
      <c r="J154" s="83">
        <f ca="1">VLOOKUP($A154,[1]!Table,MATCH(J$4,[1]!Curves,0))</f>
        <v>2.35E-2</v>
      </c>
      <c r="K154" s="142">
        <f ca="1">Inputs!X149</f>
        <v>3.85E-2</v>
      </c>
      <c r="L154" s="140">
        <f>Inputs!U149</f>
        <v>0</v>
      </c>
      <c r="M154" s="54">
        <v>0</v>
      </c>
      <c r="N154" s="142">
        <f>Inputs!Y149</f>
        <v>0</v>
      </c>
      <c r="O154" s="141">
        <f>Inputs!V149</f>
        <v>0</v>
      </c>
      <c r="P154" s="7"/>
      <c r="Q154" s="69">
        <f t="shared" ca="1" si="70"/>
        <v>5.0465000000000009</v>
      </c>
      <c r="R154" s="69">
        <f t="shared" ca="1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Inputs!S150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83">
        <f ca="1">VLOOKUP($A155,[1]!Table,MATCH(G$4,[1]!Curves,0))</f>
        <v>4.8929999999999998</v>
      </c>
      <c r="H155" s="142">
        <f ca="1">Inputs!W150</f>
        <v>4.9729999999999999</v>
      </c>
      <c r="I155" s="140">
        <f>Inputs!T150</f>
        <v>0</v>
      </c>
      <c r="J155" s="83">
        <f ca="1">VLOOKUP($A155,[1]!Table,MATCH(J$4,[1]!Curves,0))</f>
        <v>1.3000000000000001E-2</v>
      </c>
      <c r="K155" s="142">
        <f ca="1">Inputs!X150</f>
        <v>2.8000000000000001E-2</v>
      </c>
      <c r="L155" s="140">
        <f>Inputs!U150</f>
        <v>0</v>
      </c>
      <c r="M155" s="54">
        <v>0</v>
      </c>
      <c r="N155" s="142">
        <f>Inputs!Y150</f>
        <v>0</v>
      </c>
      <c r="O155" s="141">
        <f>Inputs!V150</f>
        <v>0</v>
      </c>
      <c r="P155" s="7"/>
      <c r="Q155" s="69">
        <f t="shared" ca="1" si="70"/>
        <v>4.9059999999999997</v>
      </c>
      <c r="R155" s="69">
        <f t="shared" ca="1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Inputs!S151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83">
        <f ca="1">VLOOKUP($A156,[1]!Table,MATCH(G$4,[1]!Curves,0))</f>
        <v>4.883</v>
      </c>
      <c r="H156" s="142">
        <f ca="1">Inputs!W151</f>
        <v>4.9630000000000001</v>
      </c>
      <c r="I156" s="140">
        <f>Inputs!T151</f>
        <v>0</v>
      </c>
      <c r="J156" s="83">
        <f ca="1">VLOOKUP($A156,[1]!Table,MATCH(J$4,[1]!Curves,0))</f>
        <v>1.3000000000000001E-2</v>
      </c>
      <c r="K156" s="142">
        <f ca="1">Inputs!X151</f>
        <v>2.8000000000000001E-2</v>
      </c>
      <c r="L156" s="140">
        <f>Inputs!U151</f>
        <v>0</v>
      </c>
      <c r="M156" s="54">
        <v>0</v>
      </c>
      <c r="N156" s="142">
        <f>Inputs!Y151</f>
        <v>0</v>
      </c>
      <c r="O156" s="141">
        <f>Inputs!V151</f>
        <v>0</v>
      </c>
      <c r="P156" s="7"/>
      <c r="Q156" s="69">
        <f t="shared" ca="1" si="70"/>
        <v>4.8959999999999999</v>
      </c>
      <c r="R156" s="69">
        <f t="shared" ca="1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Inputs!S152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83">
        <f ca="1">VLOOKUP($A157,[1]!Table,MATCH(G$4,[1]!Curves,0))</f>
        <v>4.9030000000000005</v>
      </c>
      <c r="H157" s="142">
        <f ca="1">Inputs!W152</f>
        <v>4.9830000000000005</v>
      </c>
      <c r="I157" s="140">
        <f>Inputs!T152</f>
        <v>0</v>
      </c>
      <c r="J157" s="83">
        <f ca="1">VLOOKUP($A157,[1]!Table,MATCH(J$4,[1]!Curves,0))</f>
        <v>1.3000000000000001E-2</v>
      </c>
      <c r="K157" s="142">
        <f ca="1">Inputs!X152</f>
        <v>2.8000000000000001E-2</v>
      </c>
      <c r="L157" s="140">
        <f>Inputs!U152</f>
        <v>0</v>
      </c>
      <c r="M157" s="54">
        <v>0</v>
      </c>
      <c r="N157" s="142">
        <f>Inputs!Y152</f>
        <v>0</v>
      </c>
      <c r="O157" s="141">
        <f>Inputs!V152</f>
        <v>0</v>
      </c>
      <c r="P157" s="7"/>
      <c r="Q157" s="69">
        <f t="shared" ca="1" si="70"/>
        <v>4.9160000000000004</v>
      </c>
      <c r="R157" s="69">
        <f t="shared" ca="1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Inputs!S153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83">
        <f ca="1">VLOOKUP($A158,[1]!Table,MATCH(G$4,[1]!Curves,0))</f>
        <v>4.9240000000000004</v>
      </c>
      <c r="H158" s="142">
        <f ca="1">Inputs!W153</f>
        <v>5.0040000000000004</v>
      </c>
      <c r="I158" s="140">
        <f>Inputs!T153</f>
        <v>0</v>
      </c>
      <c r="J158" s="83">
        <f ca="1">VLOOKUP($A158,[1]!Table,MATCH(J$4,[1]!Curves,0))</f>
        <v>1.3000000000000001E-2</v>
      </c>
      <c r="K158" s="142">
        <f ca="1">Inputs!X153</f>
        <v>2.8000000000000001E-2</v>
      </c>
      <c r="L158" s="140">
        <f>Inputs!U153</f>
        <v>0</v>
      </c>
      <c r="M158" s="54">
        <v>0</v>
      </c>
      <c r="N158" s="142">
        <f>Inputs!Y153</f>
        <v>0</v>
      </c>
      <c r="O158" s="141">
        <f>Inputs!V153</f>
        <v>0</v>
      </c>
      <c r="P158" s="7"/>
      <c r="Q158" s="69">
        <f t="shared" ca="1" si="70"/>
        <v>4.9370000000000003</v>
      </c>
      <c r="R158" s="69">
        <f t="shared" ca="1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Inputs!S154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83">
        <f ca="1">VLOOKUP($A159,[1]!Table,MATCH(G$4,[1]!Curves,0))</f>
        <v>4.9480000000000004</v>
      </c>
      <c r="H159" s="142">
        <f ca="1">Inputs!W154</f>
        <v>5.0280000000000005</v>
      </c>
      <c r="I159" s="140">
        <f>Inputs!T154</f>
        <v>0</v>
      </c>
      <c r="J159" s="83">
        <f ca="1">VLOOKUP($A159,[1]!Table,MATCH(J$4,[1]!Curves,0))</f>
        <v>1.3000000000000001E-2</v>
      </c>
      <c r="K159" s="142">
        <f ca="1">Inputs!X154</f>
        <v>2.8000000000000001E-2</v>
      </c>
      <c r="L159" s="140">
        <f>Inputs!U154</f>
        <v>0</v>
      </c>
      <c r="M159" s="54">
        <v>0</v>
      </c>
      <c r="N159" s="142">
        <f>Inputs!Y154</f>
        <v>0</v>
      </c>
      <c r="O159" s="141">
        <f>Inputs!V154</f>
        <v>0</v>
      </c>
      <c r="P159" s="7"/>
      <c r="Q159" s="69">
        <f t="shared" ca="1" si="70"/>
        <v>4.9610000000000003</v>
      </c>
      <c r="R159" s="69">
        <f t="shared" ca="1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Inputs!S155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83">
        <f ca="1">VLOOKUP($A160,[1]!Table,MATCH(G$4,[1]!Curves,0))</f>
        <v>4.9580000000000002</v>
      </c>
      <c r="H160" s="142">
        <f ca="1">Inputs!W155</f>
        <v>5.0380000000000003</v>
      </c>
      <c r="I160" s="140">
        <f>Inputs!T155</f>
        <v>0</v>
      </c>
      <c r="J160" s="83">
        <f ca="1">VLOOKUP($A160,[1]!Table,MATCH(J$4,[1]!Curves,0))</f>
        <v>1.3000000000000001E-2</v>
      </c>
      <c r="K160" s="142">
        <f ca="1">Inputs!X155</f>
        <v>2.8000000000000001E-2</v>
      </c>
      <c r="L160" s="140">
        <f>Inputs!U155</f>
        <v>0</v>
      </c>
      <c r="M160" s="54">
        <v>0</v>
      </c>
      <c r="N160" s="142">
        <f>Inputs!Y155</f>
        <v>0</v>
      </c>
      <c r="O160" s="141">
        <f>Inputs!V155</f>
        <v>0</v>
      </c>
      <c r="P160" s="7"/>
      <c r="Q160" s="69">
        <f t="shared" ca="1" si="70"/>
        <v>4.9710000000000001</v>
      </c>
      <c r="R160" s="69">
        <f t="shared" ca="1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Inputs!S156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83">
        <f ca="1">VLOOKUP($A161,[1]!Table,MATCH(G$4,[1]!Curves,0))</f>
        <v>4.9880000000000004</v>
      </c>
      <c r="H161" s="142">
        <f ca="1">Inputs!W156</f>
        <v>5.0680000000000005</v>
      </c>
      <c r="I161" s="140">
        <f>Inputs!T156</f>
        <v>0</v>
      </c>
      <c r="J161" s="83">
        <f ca="1">VLOOKUP($A161,[1]!Table,MATCH(J$4,[1]!Curves,0))</f>
        <v>1.3000000000000001E-2</v>
      </c>
      <c r="K161" s="142">
        <f ca="1">Inputs!X156</f>
        <v>2.8000000000000001E-2</v>
      </c>
      <c r="L161" s="140">
        <f>Inputs!U156</f>
        <v>0</v>
      </c>
      <c r="M161" s="54">
        <v>0</v>
      </c>
      <c r="N161" s="142">
        <f>Inputs!Y156</f>
        <v>0</v>
      </c>
      <c r="O161" s="141">
        <f>Inputs!V156</f>
        <v>0</v>
      </c>
      <c r="P161" s="7"/>
      <c r="Q161" s="69">
        <f t="shared" ca="1" si="70"/>
        <v>5.0010000000000003</v>
      </c>
      <c r="R161" s="69">
        <f t="shared" ca="1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Inputs!S157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83">
        <f ca="1">VLOOKUP($A162,[1]!Table,MATCH(G$4,[1]!Curves,0))</f>
        <v>5.1280000000000001</v>
      </c>
      <c r="H162" s="142">
        <f ca="1">Inputs!W157</f>
        <v>5.2080000000000002</v>
      </c>
      <c r="I162" s="140">
        <f>Inputs!T157</f>
        <v>0</v>
      </c>
      <c r="J162" s="83">
        <f ca="1">VLOOKUP($A162,[1]!Table,MATCH(J$4,[1]!Curves,0))</f>
        <v>2.35E-2</v>
      </c>
      <c r="K162" s="142">
        <f ca="1">Inputs!X157</f>
        <v>3.85E-2</v>
      </c>
      <c r="L162" s="140">
        <f>Inputs!U157</f>
        <v>0</v>
      </c>
      <c r="M162" s="54">
        <v>0</v>
      </c>
      <c r="N162" s="142">
        <f>Inputs!Y157</f>
        <v>0</v>
      </c>
      <c r="O162" s="141">
        <f>Inputs!V157</f>
        <v>0</v>
      </c>
      <c r="P162" s="7"/>
      <c r="Q162" s="69">
        <f t="shared" ca="1" si="70"/>
        <v>5.1515000000000004</v>
      </c>
      <c r="R162" s="69">
        <f t="shared" ca="1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Inputs!S158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83">
        <f ca="1">VLOOKUP($A163,[1]!Table,MATCH(G$4,[1]!Curves,0))</f>
        <v>5.2680000000000007</v>
      </c>
      <c r="H163" s="142">
        <f ca="1">Inputs!W158</f>
        <v>5.3480000000000008</v>
      </c>
      <c r="I163" s="140">
        <f>Inputs!T158</f>
        <v>0</v>
      </c>
      <c r="J163" s="83">
        <f ca="1">VLOOKUP($A163,[1]!Table,MATCH(J$4,[1]!Curves,0))</f>
        <v>2.35E-2</v>
      </c>
      <c r="K163" s="142">
        <f ca="1">Inputs!X158</f>
        <v>3.85E-2</v>
      </c>
      <c r="L163" s="140">
        <f>Inputs!U158</f>
        <v>0</v>
      </c>
      <c r="M163" s="54">
        <v>0</v>
      </c>
      <c r="N163" s="142">
        <f>Inputs!Y158</f>
        <v>0</v>
      </c>
      <c r="O163" s="141">
        <f>Inputs!V158</f>
        <v>0</v>
      </c>
      <c r="P163" s="7"/>
      <c r="Q163" s="69">
        <f t="shared" ca="1" si="70"/>
        <v>5.291500000000001</v>
      </c>
      <c r="R163" s="69">
        <f t="shared" ca="1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Inputs!S159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83">
        <f ca="1">VLOOKUP($A164,[1]!Table,MATCH(G$4,[1]!Curves,0))</f>
        <v>5.3530000000000006</v>
      </c>
      <c r="H164" s="142">
        <f ca="1">Inputs!W159</f>
        <v>5.4330000000000007</v>
      </c>
      <c r="I164" s="140">
        <f>Inputs!T159</f>
        <v>0</v>
      </c>
      <c r="J164" s="83">
        <f ca="1">VLOOKUP($A164,[1]!Table,MATCH(J$4,[1]!Curves,0))</f>
        <v>2.35E-2</v>
      </c>
      <c r="K164" s="142">
        <f ca="1">Inputs!X159</f>
        <v>3.85E-2</v>
      </c>
      <c r="L164" s="140">
        <f>Inputs!U159</f>
        <v>0</v>
      </c>
      <c r="M164" s="54">
        <v>0</v>
      </c>
      <c r="N164" s="142">
        <f>Inputs!Y159</f>
        <v>0</v>
      </c>
      <c r="O164" s="141">
        <f>Inputs!V159</f>
        <v>0</v>
      </c>
      <c r="P164" s="7"/>
      <c r="Q164" s="69">
        <f t="shared" ca="1" si="70"/>
        <v>5.3765000000000009</v>
      </c>
      <c r="R164" s="69">
        <f t="shared" ca="1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Inputs!S160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83">
        <f ca="1">VLOOKUP($A165,[1]!Table,MATCH(G$4,[1]!Curves,0))</f>
        <v>5.2330000000000005</v>
      </c>
      <c r="H165" s="142">
        <f ca="1">Inputs!W160</f>
        <v>5.3130000000000006</v>
      </c>
      <c r="I165" s="140">
        <f>Inputs!T160</f>
        <v>0</v>
      </c>
      <c r="J165" s="83">
        <f ca="1">VLOOKUP($A165,[1]!Table,MATCH(J$4,[1]!Curves,0))</f>
        <v>2.35E-2</v>
      </c>
      <c r="K165" s="142">
        <f ca="1">Inputs!X160</f>
        <v>3.85E-2</v>
      </c>
      <c r="L165" s="140">
        <f>Inputs!U160</f>
        <v>0</v>
      </c>
      <c r="M165" s="54">
        <v>0</v>
      </c>
      <c r="N165" s="142">
        <f>Inputs!Y160</f>
        <v>0</v>
      </c>
      <c r="O165" s="141">
        <f>Inputs!V160</f>
        <v>0</v>
      </c>
      <c r="P165" s="7"/>
      <c r="Q165" s="69">
        <f t="shared" ca="1" si="70"/>
        <v>5.2565000000000008</v>
      </c>
      <c r="R165" s="69">
        <f t="shared" ca="1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Inputs!S161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83">
        <f ca="1">VLOOKUP($A166,[1]!Table,MATCH(G$4,[1]!Curves,0))</f>
        <v>5.1080000000000005</v>
      </c>
      <c r="H166" s="142">
        <f ca="1">Inputs!W161</f>
        <v>5.1880000000000006</v>
      </c>
      <c r="I166" s="140">
        <f>Inputs!T161</f>
        <v>0</v>
      </c>
      <c r="J166" s="83">
        <f ca="1">VLOOKUP($A166,[1]!Table,MATCH(J$4,[1]!Curves,0))</f>
        <v>2.35E-2</v>
      </c>
      <c r="K166" s="142">
        <f ca="1">Inputs!X161</f>
        <v>3.85E-2</v>
      </c>
      <c r="L166" s="140">
        <f>Inputs!U161</f>
        <v>0</v>
      </c>
      <c r="M166" s="54">
        <v>0</v>
      </c>
      <c r="N166" s="142">
        <f>Inputs!Y161</f>
        <v>0</v>
      </c>
      <c r="O166" s="141">
        <f>Inputs!V161</f>
        <v>0</v>
      </c>
      <c r="P166" s="7"/>
      <c r="Q166" s="69">
        <f t="shared" ca="1" si="70"/>
        <v>5.1315000000000008</v>
      </c>
      <c r="R166" s="69">
        <f t="shared" ca="1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Inputs!S162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83">
        <f ca="1">VLOOKUP($A167,[1]!Table,MATCH(G$4,[1]!Curves,0))</f>
        <v>4.9780000000000006</v>
      </c>
      <c r="H167" s="142">
        <f ca="1">Inputs!W162</f>
        <v>5.0580000000000007</v>
      </c>
      <c r="I167" s="140">
        <f>Inputs!T162</f>
        <v>0</v>
      </c>
      <c r="J167" s="83">
        <f ca="1">VLOOKUP($A167,[1]!Table,MATCH(J$4,[1]!Curves,0))</f>
        <v>1.3000000000000001E-2</v>
      </c>
      <c r="K167" s="142">
        <f ca="1">Inputs!X162</f>
        <v>2.8000000000000001E-2</v>
      </c>
      <c r="L167" s="140">
        <f>Inputs!U162</f>
        <v>0</v>
      </c>
      <c r="M167" s="54">
        <v>0</v>
      </c>
      <c r="N167" s="142">
        <f>Inputs!Y162</f>
        <v>0</v>
      </c>
      <c r="O167" s="141">
        <f>Inputs!V162</f>
        <v>0</v>
      </c>
      <c r="P167" s="7"/>
      <c r="Q167" s="69">
        <f t="shared" ca="1" si="70"/>
        <v>4.9910000000000005</v>
      </c>
      <c r="R167" s="69">
        <f t="shared" ca="1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Inputs!S163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83">
        <f ca="1">VLOOKUP($A168,[1]!Table,MATCH(G$4,[1]!Curves,0))</f>
        <v>4.968</v>
      </c>
      <c r="H168" s="142">
        <f ca="1">Inputs!W163</f>
        <v>5.048</v>
      </c>
      <c r="I168" s="140">
        <f>Inputs!T163</f>
        <v>0</v>
      </c>
      <c r="J168" s="83">
        <f ca="1">VLOOKUP($A168,[1]!Table,MATCH(J$4,[1]!Curves,0))</f>
        <v>1.3000000000000001E-2</v>
      </c>
      <c r="K168" s="142">
        <f ca="1">Inputs!X163</f>
        <v>2.8000000000000001E-2</v>
      </c>
      <c r="L168" s="140">
        <f>Inputs!U163</f>
        <v>0</v>
      </c>
      <c r="M168" s="54">
        <v>0</v>
      </c>
      <c r="N168" s="142">
        <f>Inputs!Y163</f>
        <v>0</v>
      </c>
      <c r="O168" s="141">
        <f>Inputs!V163</f>
        <v>0</v>
      </c>
      <c r="P168" s="7"/>
      <c r="Q168" s="69">
        <f t="shared" ca="1" si="70"/>
        <v>4.9809999999999999</v>
      </c>
      <c r="R168" s="69">
        <f t="shared" ca="1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Inputs!S164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83">
        <f ca="1">VLOOKUP($A169,[1]!Table,MATCH(G$4,[1]!Curves,0))</f>
        <v>4.9880000000000004</v>
      </c>
      <c r="H169" s="142">
        <f ca="1">Inputs!W164</f>
        <v>5.0680000000000005</v>
      </c>
      <c r="I169" s="140">
        <f>Inputs!T164</f>
        <v>0</v>
      </c>
      <c r="J169" s="83">
        <f ca="1">VLOOKUP($A169,[1]!Table,MATCH(J$4,[1]!Curves,0))</f>
        <v>1.3000000000000001E-2</v>
      </c>
      <c r="K169" s="142">
        <f ca="1">Inputs!X164</f>
        <v>2.8000000000000001E-2</v>
      </c>
      <c r="L169" s="140">
        <f>Inputs!U164</f>
        <v>0</v>
      </c>
      <c r="M169" s="54">
        <v>0</v>
      </c>
      <c r="N169" s="142">
        <f>Inputs!Y164</f>
        <v>0</v>
      </c>
      <c r="O169" s="141">
        <f>Inputs!V164</f>
        <v>0</v>
      </c>
      <c r="P169" s="7"/>
      <c r="Q169" s="69">
        <f t="shared" ca="1" si="70"/>
        <v>5.0010000000000003</v>
      </c>
      <c r="R169" s="69">
        <f t="shared" ca="1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Inputs!S165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83">
        <f ca="1">VLOOKUP($A170,[1]!Table,MATCH(G$4,[1]!Curves,0))</f>
        <v>5.0090000000000003</v>
      </c>
      <c r="H170" s="142">
        <f ca="1">Inputs!W165</f>
        <v>5.0890000000000004</v>
      </c>
      <c r="I170" s="140">
        <f>Inputs!T165</f>
        <v>0</v>
      </c>
      <c r="J170" s="83">
        <f ca="1">VLOOKUP($A170,[1]!Table,MATCH(J$4,[1]!Curves,0))</f>
        <v>1.3000000000000001E-2</v>
      </c>
      <c r="K170" s="142">
        <f ca="1">Inputs!X165</f>
        <v>2.8000000000000001E-2</v>
      </c>
      <c r="L170" s="140">
        <f>Inputs!U165</f>
        <v>0</v>
      </c>
      <c r="M170" s="54">
        <v>0</v>
      </c>
      <c r="N170" s="142">
        <f>Inputs!Y165</f>
        <v>0</v>
      </c>
      <c r="O170" s="141">
        <f>Inputs!V165</f>
        <v>0</v>
      </c>
      <c r="P170" s="7"/>
      <c r="Q170" s="69">
        <f t="shared" ca="1" si="70"/>
        <v>5.0220000000000002</v>
      </c>
      <c r="R170" s="69">
        <f t="shared" ca="1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Inputs!S166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83">
        <f ca="1">VLOOKUP($A171,[1]!Table,MATCH(G$4,[1]!Curves,0))</f>
        <v>5.0330000000000004</v>
      </c>
      <c r="H171" s="142">
        <f ca="1">Inputs!W166</f>
        <v>5.1130000000000004</v>
      </c>
      <c r="I171" s="140">
        <f>Inputs!T166</f>
        <v>0</v>
      </c>
      <c r="J171" s="83">
        <f ca="1">VLOOKUP($A171,[1]!Table,MATCH(J$4,[1]!Curves,0))</f>
        <v>1.3000000000000001E-2</v>
      </c>
      <c r="K171" s="142">
        <f ca="1">Inputs!X166</f>
        <v>2.8000000000000001E-2</v>
      </c>
      <c r="L171" s="140">
        <f>Inputs!U166</f>
        <v>0</v>
      </c>
      <c r="M171" s="54">
        <v>0</v>
      </c>
      <c r="N171" s="142">
        <f>Inputs!Y166</f>
        <v>0</v>
      </c>
      <c r="O171" s="141">
        <f>Inputs!V166</f>
        <v>0</v>
      </c>
      <c r="P171" s="7"/>
      <c r="Q171" s="69">
        <f t="shared" ca="1" si="70"/>
        <v>5.0460000000000003</v>
      </c>
      <c r="R171" s="69">
        <f t="shared" ca="1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Inputs!S167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83">
        <f ca="1">VLOOKUP($A172,[1]!Table,MATCH(G$4,[1]!Curves,0))</f>
        <v>5.0430000000000001</v>
      </c>
      <c r="H172" s="142">
        <f ca="1">Inputs!W167</f>
        <v>5.1230000000000002</v>
      </c>
      <c r="I172" s="140">
        <f>Inputs!T167</f>
        <v>0</v>
      </c>
      <c r="J172" s="83">
        <f ca="1">VLOOKUP($A172,[1]!Table,MATCH(J$4,[1]!Curves,0))</f>
        <v>1.3000000000000001E-2</v>
      </c>
      <c r="K172" s="142">
        <f ca="1">Inputs!X167</f>
        <v>2.8000000000000001E-2</v>
      </c>
      <c r="L172" s="140">
        <f>Inputs!U167</f>
        <v>0</v>
      </c>
      <c r="M172" s="54">
        <v>0</v>
      </c>
      <c r="N172" s="142">
        <f>Inputs!Y167</f>
        <v>0</v>
      </c>
      <c r="O172" s="141">
        <f>Inputs!V167</f>
        <v>0</v>
      </c>
      <c r="P172" s="7"/>
      <c r="Q172" s="69">
        <f t="shared" ca="1" si="70"/>
        <v>5.056</v>
      </c>
      <c r="R172" s="69">
        <f t="shared" ca="1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Inputs!S168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83">
        <f ca="1">VLOOKUP($A173,[1]!Table,MATCH(G$4,[1]!Curves,0))</f>
        <v>5.0730000000000004</v>
      </c>
      <c r="H173" s="142">
        <f ca="1">Inputs!W168</f>
        <v>5.1530000000000005</v>
      </c>
      <c r="I173" s="140">
        <f>Inputs!T168</f>
        <v>0</v>
      </c>
      <c r="J173" s="83">
        <f ca="1">VLOOKUP($A173,[1]!Table,MATCH(J$4,[1]!Curves,0))</f>
        <v>1.3000000000000001E-2</v>
      </c>
      <c r="K173" s="142">
        <f ca="1">Inputs!X168</f>
        <v>2.8000000000000001E-2</v>
      </c>
      <c r="L173" s="140">
        <f>Inputs!U168</f>
        <v>0</v>
      </c>
      <c r="M173" s="54">
        <v>0</v>
      </c>
      <c r="N173" s="142">
        <f>Inputs!Y168</f>
        <v>0</v>
      </c>
      <c r="O173" s="141">
        <f>Inputs!V168</f>
        <v>0</v>
      </c>
      <c r="P173" s="7"/>
      <c r="Q173" s="69">
        <f t="shared" ca="1" si="70"/>
        <v>5.0860000000000003</v>
      </c>
      <c r="R173" s="69">
        <f t="shared" ca="1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Inputs!S169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83">
        <f ca="1">VLOOKUP($A174,[1]!Table,MATCH(G$4,[1]!Curves,0))</f>
        <v>5.2130000000000001</v>
      </c>
      <c r="H174" s="142">
        <f ca="1">Inputs!W169</f>
        <v>5.2930000000000001</v>
      </c>
      <c r="I174" s="140">
        <f>Inputs!T169</f>
        <v>0</v>
      </c>
      <c r="J174" s="83">
        <f ca="1">VLOOKUP($A174,[1]!Table,MATCH(J$4,[1]!Curves,0))</f>
        <v>2.35E-2</v>
      </c>
      <c r="K174" s="142">
        <f ca="1">Inputs!X169</f>
        <v>3.85E-2</v>
      </c>
      <c r="L174" s="140">
        <f>Inputs!U169</f>
        <v>0</v>
      </c>
      <c r="M174" s="54">
        <v>0</v>
      </c>
      <c r="N174" s="142">
        <f>Inputs!Y169</f>
        <v>0</v>
      </c>
      <c r="O174" s="141">
        <f>Inputs!V169</f>
        <v>0</v>
      </c>
      <c r="P174" s="7"/>
      <c r="Q174" s="69">
        <f t="shared" ca="1" si="70"/>
        <v>5.2365000000000004</v>
      </c>
      <c r="R174" s="69">
        <f t="shared" ca="1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Inputs!S170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83">
        <f ca="1">VLOOKUP($A175,[1]!Table,MATCH(G$4,[1]!Curves,0))</f>
        <v>5.3530000000000006</v>
      </c>
      <c r="H175" s="142">
        <f ca="1">Inputs!W170</f>
        <v>5.4330000000000007</v>
      </c>
      <c r="I175" s="140">
        <f>Inputs!T170</f>
        <v>0</v>
      </c>
      <c r="J175" s="83">
        <f ca="1">VLOOKUP($A175,[1]!Table,MATCH(J$4,[1]!Curves,0))</f>
        <v>2.35E-2</v>
      </c>
      <c r="K175" s="142">
        <f ca="1">Inputs!X170</f>
        <v>3.85E-2</v>
      </c>
      <c r="L175" s="140">
        <f>Inputs!U170</f>
        <v>0</v>
      </c>
      <c r="M175" s="54">
        <v>0</v>
      </c>
      <c r="N175" s="142">
        <f>Inputs!Y170</f>
        <v>0</v>
      </c>
      <c r="O175" s="141">
        <f>Inputs!V170</f>
        <v>0</v>
      </c>
      <c r="P175" s="7"/>
      <c r="Q175" s="69">
        <f t="shared" ca="1" si="70"/>
        <v>5.3765000000000009</v>
      </c>
      <c r="R175" s="69">
        <f t="shared" ca="1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Inputs!S171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83">
        <f ca="1">VLOOKUP($A176,[1]!Table,MATCH(G$4,[1]!Curves,0))</f>
        <v>5.4430000000000005</v>
      </c>
      <c r="H176" s="142">
        <f ca="1">Inputs!W171</f>
        <v>5.5230000000000006</v>
      </c>
      <c r="I176" s="140">
        <f>Inputs!T171</f>
        <v>0</v>
      </c>
      <c r="J176" s="83">
        <f ca="1">VLOOKUP($A176,[1]!Table,MATCH(J$4,[1]!Curves,0))</f>
        <v>2.35E-2</v>
      </c>
      <c r="K176" s="142">
        <f ca="1">Inputs!X171</f>
        <v>3.85E-2</v>
      </c>
      <c r="L176" s="140">
        <f>Inputs!U171</f>
        <v>0</v>
      </c>
      <c r="M176" s="54">
        <v>0</v>
      </c>
      <c r="N176" s="142">
        <f>Inputs!Y171</f>
        <v>0</v>
      </c>
      <c r="O176" s="141">
        <f>Inputs!V171</f>
        <v>0</v>
      </c>
      <c r="P176" s="7"/>
      <c r="Q176" s="69">
        <f t="shared" ca="1" si="70"/>
        <v>5.4665000000000008</v>
      </c>
      <c r="R176" s="69">
        <f t="shared" ca="1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Inputs!S172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83">
        <f ca="1">VLOOKUP($A177,[1]!Table,MATCH(G$4,[1]!Curves,0))</f>
        <v>5.3230000000000004</v>
      </c>
      <c r="H177" s="142">
        <f ca="1">Inputs!W172</f>
        <v>5.4030000000000005</v>
      </c>
      <c r="I177" s="140">
        <f>Inputs!T172</f>
        <v>0</v>
      </c>
      <c r="J177" s="83">
        <f ca="1">VLOOKUP($A177,[1]!Table,MATCH(J$4,[1]!Curves,0))</f>
        <v>2.35E-2</v>
      </c>
      <c r="K177" s="142">
        <f ca="1">Inputs!X172</f>
        <v>3.85E-2</v>
      </c>
      <c r="L177" s="140">
        <f>Inputs!U172</f>
        <v>0</v>
      </c>
      <c r="M177" s="54">
        <v>0</v>
      </c>
      <c r="N177" s="142">
        <f>Inputs!Y172</f>
        <v>0</v>
      </c>
      <c r="O177" s="141">
        <f>Inputs!V172</f>
        <v>0</v>
      </c>
      <c r="P177" s="7"/>
      <c r="Q177" s="69">
        <f t="shared" ca="1" si="70"/>
        <v>5.3465000000000007</v>
      </c>
      <c r="R177" s="69">
        <f t="shared" ca="1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Inputs!S173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83">
        <f ca="1">VLOOKUP($A178,[1]!Table,MATCH(G$4,[1]!Curves,0))</f>
        <v>5.1980000000000004</v>
      </c>
      <c r="H178" s="142">
        <f ca="1">Inputs!W173</f>
        <v>5.2780000000000005</v>
      </c>
      <c r="I178" s="140">
        <f>Inputs!T173</f>
        <v>0</v>
      </c>
      <c r="J178" s="83">
        <f ca="1">VLOOKUP($A178,[1]!Table,MATCH(J$4,[1]!Curves,0))</f>
        <v>2.35E-2</v>
      </c>
      <c r="K178" s="142">
        <f ca="1">Inputs!X173</f>
        <v>3.85E-2</v>
      </c>
      <c r="L178" s="140">
        <f>Inputs!U173</f>
        <v>0</v>
      </c>
      <c r="M178" s="54">
        <v>0</v>
      </c>
      <c r="N178" s="142">
        <f>Inputs!Y173</f>
        <v>0</v>
      </c>
      <c r="O178" s="141">
        <f>Inputs!V173</f>
        <v>0</v>
      </c>
      <c r="P178" s="7"/>
      <c r="Q178" s="69">
        <f t="shared" ca="1" si="70"/>
        <v>5.2215000000000007</v>
      </c>
      <c r="R178" s="69">
        <f t="shared" ca="1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Inputs!S174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83">
        <f ca="1">VLOOKUP($A179,[1]!Table,MATCH(G$4,[1]!Curves,0))</f>
        <v>5.0680000000000005</v>
      </c>
      <c r="H179" s="142">
        <f ca="1">Inputs!W174</f>
        <v>5.1480000000000006</v>
      </c>
      <c r="I179" s="140">
        <f>Inputs!T174</f>
        <v>0</v>
      </c>
      <c r="J179" s="83">
        <f ca="1">VLOOKUP($A179,[1]!Table,MATCH(J$4,[1]!Curves,0))</f>
        <v>1.3000000000000001E-2</v>
      </c>
      <c r="K179" s="142">
        <f ca="1">Inputs!X174</f>
        <v>2.8000000000000001E-2</v>
      </c>
      <c r="L179" s="140">
        <f>Inputs!U174</f>
        <v>0</v>
      </c>
      <c r="M179" s="54">
        <v>0</v>
      </c>
      <c r="N179" s="142">
        <f>Inputs!Y174</f>
        <v>0</v>
      </c>
      <c r="O179" s="141">
        <f>Inputs!V174</f>
        <v>0</v>
      </c>
      <c r="P179" s="7"/>
      <c r="Q179" s="69">
        <f t="shared" ca="1" si="70"/>
        <v>5.0810000000000004</v>
      </c>
      <c r="R179" s="69">
        <f t="shared" ca="1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Inputs!S175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83">
        <f ca="1">VLOOKUP($A180,[1]!Table,MATCH(G$4,[1]!Curves,0))</f>
        <v>5.0579999999999998</v>
      </c>
      <c r="H180" s="142">
        <f ca="1">Inputs!W175</f>
        <v>5.1379999999999999</v>
      </c>
      <c r="I180" s="140">
        <f>Inputs!T175</f>
        <v>0</v>
      </c>
      <c r="J180" s="83">
        <f ca="1">VLOOKUP($A180,[1]!Table,MATCH(J$4,[1]!Curves,0))</f>
        <v>1.3000000000000001E-2</v>
      </c>
      <c r="K180" s="142">
        <f ca="1">Inputs!X175</f>
        <v>2.8000000000000001E-2</v>
      </c>
      <c r="L180" s="140">
        <f>Inputs!U175</f>
        <v>0</v>
      </c>
      <c r="M180" s="54">
        <v>0</v>
      </c>
      <c r="N180" s="142">
        <f>Inputs!Y175</f>
        <v>0</v>
      </c>
      <c r="O180" s="141">
        <f>Inputs!V175</f>
        <v>0</v>
      </c>
      <c r="P180" s="7"/>
      <c r="Q180" s="69">
        <f t="shared" ca="1" si="70"/>
        <v>5.0709999999999997</v>
      </c>
      <c r="R180" s="69">
        <f t="shared" ca="1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Inputs!S176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83">
        <f ca="1">VLOOKUP($A181,[1]!Table,MATCH(G$4,[1]!Curves,0))</f>
        <v>5.0780000000000003</v>
      </c>
      <c r="H181" s="142">
        <f ca="1">Inputs!W176</f>
        <v>5.1580000000000004</v>
      </c>
      <c r="I181" s="140">
        <f>Inputs!T176</f>
        <v>0</v>
      </c>
      <c r="J181" s="83">
        <f ca="1">VLOOKUP($A181,[1]!Table,MATCH(J$4,[1]!Curves,0))</f>
        <v>1.3000000000000001E-2</v>
      </c>
      <c r="K181" s="142">
        <f ca="1">Inputs!X176</f>
        <v>2.8000000000000001E-2</v>
      </c>
      <c r="L181" s="140">
        <f>Inputs!U176</f>
        <v>0</v>
      </c>
      <c r="M181" s="54">
        <v>0</v>
      </c>
      <c r="N181" s="142">
        <f>Inputs!Y176</f>
        <v>0</v>
      </c>
      <c r="O181" s="141">
        <f>Inputs!V176</f>
        <v>0</v>
      </c>
      <c r="P181" s="7"/>
      <c r="Q181" s="69">
        <f t="shared" ca="1" si="70"/>
        <v>5.0910000000000002</v>
      </c>
      <c r="R181" s="69">
        <f t="shared" ca="1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Inputs!S177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83">
        <f ca="1">VLOOKUP($A182,[1]!Table,MATCH(G$4,[1]!Curves,0))</f>
        <v>5.0990000000000002</v>
      </c>
      <c r="H182" s="142">
        <f ca="1">Inputs!W177</f>
        <v>5.1790000000000003</v>
      </c>
      <c r="I182" s="140">
        <f>Inputs!T177</f>
        <v>0</v>
      </c>
      <c r="J182" s="83">
        <f ca="1">VLOOKUP($A182,[1]!Table,MATCH(J$4,[1]!Curves,0))</f>
        <v>1.3000000000000001E-2</v>
      </c>
      <c r="K182" s="142">
        <f ca="1">Inputs!X177</f>
        <v>2.8000000000000001E-2</v>
      </c>
      <c r="L182" s="140">
        <f>Inputs!U177</f>
        <v>0</v>
      </c>
      <c r="M182" s="54">
        <v>0</v>
      </c>
      <c r="N182" s="142">
        <f>Inputs!Y177</f>
        <v>0</v>
      </c>
      <c r="O182" s="141">
        <f>Inputs!V177</f>
        <v>0</v>
      </c>
      <c r="P182" s="7"/>
      <c r="Q182" s="69">
        <f t="shared" ca="1" si="70"/>
        <v>5.1120000000000001</v>
      </c>
      <c r="R182" s="69">
        <f t="shared" ca="1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Inputs!S178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83">
        <f ca="1">VLOOKUP($A183,[1]!Table,MATCH(G$4,[1]!Curves,0))</f>
        <v>5.1230000000000002</v>
      </c>
      <c r="H183" s="142">
        <f ca="1">Inputs!W178</f>
        <v>5.2030000000000003</v>
      </c>
      <c r="I183" s="140">
        <f>Inputs!T178</f>
        <v>0</v>
      </c>
      <c r="J183" s="83">
        <f ca="1">VLOOKUP($A183,[1]!Table,MATCH(J$4,[1]!Curves,0))</f>
        <v>1.3000000000000001E-2</v>
      </c>
      <c r="K183" s="142">
        <f ca="1">Inputs!X178</f>
        <v>2.8000000000000001E-2</v>
      </c>
      <c r="L183" s="140">
        <f>Inputs!U178</f>
        <v>0</v>
      </c>
      <c r="M183" s="54">
        <v>0</v>
      </c>
      <c r="N183" s="142">
        <f>Inputs!Y178</f>
        <v>0</v>
      </c>
      <c r="O183" s="141">
        <f>Inputs!V178</f>
        <v>0</v>
      </c>
      <c r="P183" s="7"/>
      <c r="Q183" s="69">
        <f t="shared" ca="1" si="70"/>
        <v>5.1360000000000001</v>
      </c>
      <c r="R183" s="69">
        <f t="shared" ca="1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Inputs!S179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83">
        <f ca="1">VLOOKUP($A184,[1]!Table,MATCH(G$4,[1]!Curves,0))</f>
        <v>5.133</v>
      </c>
      <c r="H184" s="142">
        <f ca="1">Inputs!W179</f>
        <v>5.2130000000000001</v>
      </c>
      <c r="I184" s="140">
        <f>Inputs!T179</f>
        <v>0</v>
      </c>
      <c r="J184" s="83">
        <f ca="1">VLOOKUP($A184,[1]!Table,MATCH(J$4,[1]!Curves,0))</f>
        <v>1.3000000000000001E-2</v>
      </c>
      <c r="K184" s="142">
        <f ca="1">Inputs!X179</f>
        <v>2.8000000000000001E-2</v>
      </c>
      <c r="L184" s="140">
        <f>Inputs!U179</f>
        <v>0</v>
      </c>
      <c r="M184" s="54">
        <v>0</v>
      </c>
      <c r="N184" s="142">
        <f>Inputs!Y179</f>
        <v>0</v>
      </c>
      <c r="O184" s="141">
        <f>Inputs!V179</f>
        <v>0</v>
      </c>
      <c r="P184" s="7"/>
      <c r="Q184" s="69">
        <f t="shared" ca="1" si="70"/>
        <v>5.1459999999999999</v>
      </c>
      <c r="R184" s="69">
        <f t="shared" ca="1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Inputs!S180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83">
        <f ca="1">VLOOKUP($A185,[1]!Table,MATCH(G$4,[1]!Curves,0))</f>
        <v>5.1630000000000003</v>
      </c>
      <c r="H185" s="142">
        <f ca="1">Inputs!W180</f>
        <v>5.2430000000000003</v>
      </c>
      <c r="I185" s="140">
        <f>Inputs!T180</f>
        <v>0</v>
      </c>
      <c r="J185" s="83">
        <f ca="1">VLOOKUP($A185,[1]!Table,MATCH(J$4,[1]!Curves,0))</f>
        <v>1.3000000000000001E-2</v>
      </c>
      <c r="K185" s="142">
        <f ca="1">Inputs!X180</f>
        <v>2.8000000000000001E-2</v>
      </c>
      <c r="L185" s="140">
        <f>Inputs!U180</f>
        <v>0</v>
      </c>
      <c r="M185" s="54">
        <v>0</v>
      </c>
      <c r="N185" s="142">
        <f>Inputs!Y180</f>
        <v>0</v>
      </c>
      <c r="O185" s="141">
        <f>Inputs!V180</f>
        <v>0</v>
      </c>
      <c r="P185" s="7"/>
      <c r="Q185" s="69">
        <f t="shared" ca="1" si="70"/>
        <v>5.1760000000000002</v>
      </c>
      <c r="R185" s="69">
        <f t="shared" ca="1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Inputs!S181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83">
        <f ca="1">VLOOKUP($A186,[1]!Table,MATCH(G$4,[1]!Curves,0))</f>
        <v>5.3029999999999999</v>
      </c>
      <c r="H186" s="142">
        <f ca="1">Inputs!W181</f>
        <v>5.383</v>
      </c>
      <c r="I186" s="140">
        <f>Inputs!T181</f>
        <v>0</v>
      </c>
      <c r="J186" s="83">
        <f ca="1">VLOOKUP($A186,[1]!Table,MATCH(J$4,[1]!Curves,0))</f>
        <v>2.35E-2</v>
      </c>
      <c r="K186" s="142">
        <f ca="1">Inputs!X181</f>
        <v>3.85E-2</v>
      </c>
      <c r="L186" s="140">
        <f>Inputs!U181</f>
        <v>0</v>
      </c>
      <c r="M186" s="54">
        <v>0</v>
      </c>
      <c r="N186" s="142">
        <f>Inputs!Y181</f>
        <v>0</v>
      </c>
      <c r="O186" s="141">
        <f>Inputs!V181</f>
        <v>0</v>
      </c>
      <c r="P186" s="7"/>
      <c r="Q186" s="69">
        <f t="shared" ca="1" si="70"/>
        <v>5.3265000000000002</v>
      </c>
      <c r="R186" s="69">
        <f t="shared" ca="1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Inputs!S182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83">
        <f ca="1">VLOOKUP($A187,[1]!Table,MATCH(G$4,[1]!Curves,0))</f>
        <v>5.4430000000000005</v>
      </c>
      <c r="H187" s="142">
        <f ca="1">Inputs!W182</f>
        <v>5.5230000000000006</v>
      </c>
      <c r="I187" s="140">
        <f>Inputs!T182</f>
        <v>0</v>
      </c>
      <c r="J187" s="83">
        <f ca="1">VLOOKUP($A187,[1]!Table,MATCH(J$4,[1]!Curves,0))</f>
        <v>2.35E-2</v>
      </c>
      <c r="K187" s="142">
        <f ca="1">Inputs!X182</f>
        <v>3.85E-2</v>
      </c>
      <c r="L187" s="140">
        <f>Inputs!U182</f>
        <v>0</v>
      </c>
      <c r="M187" s="54">
        <v>0</v>
      </c>
      <c r="N187" s="142">
        <f>Inputs!Y182</f>
        <v>0</v>
      </c>
      <c r="O187" s="141">
        <f>Inputs!V182</f>
        <v>0</v>
      </c>
      <c r="P187" s="7"/>
      <c r="Q187" s="69">
        <f t="shared" ca="1" si="70"/>
        <v>5.4665000000000008</v>
      </c>
      <c r="R187" s="69">
        <f t="shared" ca="1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Inputs!S183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83">
        <f ca="1">VLOOKUP($A188,[1]!Table,MATCH(G$4,[1]!Curves,0))</f>
        <v>5.5380000000000003</v>
      </c>
      <c r="H188" s="142">
        <f ca="1">Inputs!W183</f>
        <v>5.6180000000000003</v>
      </c>
      <c r="I188" s="140">
        <f>Inputs!T183</f>
        <v>0</v>
      </c>
      <c r="J188" s="83">
        <f ca="1">VLOOKUP($A188,[1]!Table,MATCH(J$4,[1]!Curves,0))</f>
        <v>2.35E-2</v>
      </c>
      <c r="K188" s="142">
        <f ca="1">Inputs!X183</f>
        <v>3.85E-2</v>
      </c>
      <c r="L188" s="140">
        <f>Inputs!U183</f>
        <v>0</v>
      </c>
      <c r="M188" s="54">
        <v>0</v>
      </c>
      <c r="N188" s="142">
        <f>Inputs!Y183</f>
        <v>0</v>
      </c>
      <c r="O188" s="141">
        <f>Inputs!V183</f>
        <v>0</v>
      </c>
      <c r="P188" s="7"/>
      <c r="Q188" s="69">
        <f t="shared" ca="1" si="70"/>
        <v>5.5615000000000006</v>
      </c>
      <c r="R188" s="69">
        <f t="shared" ca="1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Inputs!S184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83">
        <f ca="1">VLOOKUP($A189,[1]!Table,MATCH(G$4,[1]!Curves,0))</f>
        <v>5.4180000000000001</v>
      </c>
      <c r="H189" s="142">
        <f ca="1">Inputs!W184</f>
        <v>5.4980000000000002</v>
      </c>
      <c r="I189" s="140">
        <f>Inputs!T184</f>
        <v>0</v>
      </c>
      <c r="J189" s="83">
        <f ca="1">VLOOKUP($A189,[1]!Table,MATCH(J$4,[1]!Curves,0))</f>
        <v>2.35E-2</v>
      </c>
      <c r="K189" s="142">
        <f ca="1">Inputs!X184</f>
        <v>3.85E-2</v>
      </c>
      <c r="L189" s="140">
        <f>Inputs!U184</f>
        <v>0</v>
      </c>
      <c r="M189" s="54">
        <v>0</v>
      </c>
      <c r="N189" s="142">
        <f>Inputs!Y184</f>
        <v>0</v>
      </c>
      <c r="O189" s="141">
        <f>Inputs!V184</f>
        <v>0</v>
      </c>
      <c r="P189" s="7"/>
      <c r="Q189" s="69">
        <f t="shared" ca="1" si="70"/>
        <v>5.4415000000000004</v>
      </c>
      <c r="R189" s="69">
        <f t="shared" ca="1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Inputs!S185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83">
        <f ca="1">VLOOKUP($A190,[1]!Table,MATCH(G$4,[1]!Curves,0))</f>
        <v>5.2930000000000001</v>
      </c>
      <c r="H190" s="142">
        <f ca="1">Inputs!W185</f>
        <v>5.3730000000000002</v>
      </c>
      <c r="I190" s="140">
        <f>Inputs!T185</f>
        <v>0</v>
      </c>
      <c r="J190" s="83">
        <f ca="1">VLOOKUP($A190,[1]!Table,MATCH(J$4,[1]!Curves,0))</f>
        <v>2.35E-2</v>
      </c>
      <c r="K190" s="142">
        <f ca="1">Inputs!X185</f>
        <v>3.85E-2</v>
      </c>
      <c r="L190" s="140">
        <f>Inputs!U185</f>
        <v>0</v>
      </c>
      <c r="M190" s="54">
        <v>0</v>
      </c>
      <c r="N190" s="142">
        <f>Inputs!Y185</f>
        <v>0</v>
      </c>
      <c r="O190" s="141">
        <f>Inputs!V185</f>
        <v>0</v>
      </c>
      <c r="P190" s="7"/>
      <c r="Q190" s="69">
        <f t="shared" ca="1" si="70"/>
        <v>5.3165000000000004</v>
      </c>
      <c r="R190" s="69">
        <f t="shared" ca="1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Inputs!S186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83">
        <f ca="1">VLOOKUP($A191,[1]!Table,MATCH(G$4,[1]!Curves,0))</f>
        <v>5.1630000000000003</v>
      </c>
      <c r="H191" s="142">
        <f ca="1">Inputs!W186</f>
        <v>5.2430000000000003</v>
      </c>
      <c r="I191" s="140">
        <f>Inputs!T186</f>
        <v>0</v>
      </c>
      <c r="J191" s="83">
        <f ca="1">VLOOKUP($A191,[1]!Table,MATCH(J$4,[1]!Curves,0))</f>
        <v>1.3000000000000001E-2</v>
      </c>
      <c r="K191" s="142">
        <f ca="1">Inputs!X186</f>
        <v>2.8000000000000001E-2</v>
      </c>
      <c r="L191" s="140">
        <f>Inputs!U186</f>
        <v>0</v>
      </c>
      <c r="M191" s="54">
        <v>0</v>
      </c>
      <c r="N191" s="142">
        <f>Inputs!Y186</f>
        <v>0</v>
      </c>
      <c r="O191" s="141">
        <f>Inputs!V186</f>
        <v>0</v>
      </c>
      <c r="P191" s="7"/>
      <c r="Q191" s="69">
        <f t="shared" ca="1" si="70"/>
        <v>5.1760000000000002</v>
      </c>
      <c r="R191" s="69">
        <f t="shared" ca="1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Inputs!S187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83">
        <f ca="1">VLOOKUP($A192,[1]!Table,MATCH(G$4,[1]!Curves,0))</f>
        <v>5.1530000000000005</v>
      </c>
      <c r="H192" s="142">
        <f ca="1">Inputs!W187</f>
        <v>5.2330000000000005</v>
      </c>
      <c r="I192" s="140">
        <f>Inputs!T187</f>
        <v>0</v>
      </c>
      <c r="J192" s="83">
        <f ca="1">VLOOKUP($A192,[1]!Table,MATCH(J$4,[1]!Curves,0))</f>
        <v>1.3000000000000001E-2</v>
      </c>
      <c r="K192" s="142">
        <f ca="1">Inputs!X187</f>
        <v>2.8000000000000001E-2</v>
      </c>
      <c r="L192" s="140">
        <f>Inputs!U187</f>
        <v>0</v>
      </c>
      <c r="M192" s="54">
        <v>0</v>
      </c>
      <c r="N192" s="142">
        <f>Inputs!Y187</f>
        <v>0</v>
      </c>
      <c r="O192" s="141">
        <f>Inputs!V187</f>
        <v>0</v>
      </c>
      <c r="P192" s="7"/>
      <c r="Q192" s="69">
        <f t="shared" ca="1" si="70"/>
        <v>5.1660000000000004</v>
      </c>
      <c r="R192" s="69">
        <f t="shared" ca="1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Inputs!S188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83">
        <f ca="1">VLOOKUP($A193,[1]!Table,MATCH(G$4,[1]!Curves,0))</f>
        <v>5.173</v>
      </c>
      <c r="H193" s="142">
        <f ca="1">Inputs!W188</f>
        <v>5.2530000000000001</v>
      </c>
      <c r="I193" s="140">
        <f>Inputs!T188</f>
        <v>0</v>
      </c>
      <c r="J193" s="83">
        <f ca="1">VLOOKUP($A193,[1]!Table,MATCH(J$4,[1]!Curves,0))</f>
        <v>1.3000000000000001E-2</v>
      </c>
      <c r="K193" s="142">
        <f ca="1">Inputs!X188</f>
        <v>2.8000000000000001E-2</v>
      </c>
      <c r="L193" s="140">
        <f>Inputs!U188</f>
        <v>0</v>
      </c>
      <c r="M193" s="54">
        <v>0</v>
      </c>
      <c r="N193" s="142">
        <f>Inputs!Y188</f>
        <v>0</v>
      </c>
      <c r="O193" s="141">
        <f>Inputs!V188</f>
        <v>0</v>
      </c>
      <c r="P193" s="7"/>
      <c r="Q193" s="69">
        <f t="shared" ca="1" si="70"/>
        <v>5.1859999999999999</v>
      </c>
      <c r="R193" s="69">
        <f t="shared" ca="1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Inputs!S189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83">
        <f ca="1">VLOOKUP($A194,[1]!Table,MATCH(G$4,[1]!Curves,0))</f>
        <v>5.194</v>
      </c>
      <c r="H194" s="142">
        <f ca="1">Inputs!W189</f>
        <v>5.274</v>
      </c>
      <c r="I194" s="140">
        <f>Inputs!T189</f>
        <v>0</v>
      </c>
      <c r="J194" s="83">
        <f ca="1">VLOOKUP($A194,[1]!Table,MATCH(J$4,[1]!Curves,0))</f>
        <v>1.3000000000000001E-2</v>
      </c>
      <c r="K194" s="142">
        <f ca="1">Inputs!X189</f>
        <v>2.8000000000000001E-2</v>
      </c>
      <c r="L194" s="140">
        <f>Inputs!U189</f>
        <v>0</v>
      </c>
      <c r="M194" s="54">
        <v>0</v>
      </c>
      <c r="N194" s="142">
        <f>Inputs!Y189</f>
        <v>0</v>
      </c>
      <c r="O194" s="141">
        <f>Inputs!V189</f>
        <v>0</v>
      </c>
      <c r="P194" s="7"/>
      <c r="Q194" s="69">
        <f t="shared" ca="1" si="70"/>
        <v>5.2069999999999999</v>
      </c>
      <c r="R194" s="69">
        <f t="shared" ca="1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Inputs!S190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83">
        <f ca="1">VLOOKUP($A195,[1]!Table,MATCH(G$4,[1]!Curves,0))</f>
        <v>5.218</v>
      </c>
      <c r="H195" s="142">
        <f ca="1">Inputs!W190</f>
        <v>5.298</v>
      </c>
      <c r="I195" s="140">
        <f>Inputs!T190</f>
        <v>0</v>
      </c>
      <c r="J195" s="83">
        <f ca="1">VLOOKUP($A195,[1]!Table,MATCH(J$4,[1]!Curves,0))</f>
        <v>1.3000000000000001E-2</v>
      </c>
      <c r="K195" s="142">
        <f ca="1">Inputs!X190</f>
        <v>2.8000000000000001E-2</v>
      </c>
      <c r="L195" s="140">
        <f>Inputs!U190</f>
        <v>0</v>
      </c>
      <c r="M195" s="54">
        <v>0</v>
      </c>
      <c r="N195" s="142">
        <f>Inputs!Y190</f>
        <v>0</v>
      </c>
      <c r="O195" s="141">
        <f>Inputs!V190</f>
        <v>0</v>
      </c>
      <c r="P195" s="7"/>
      <c r="Q195" s="69">
        <f t="shared" ca="1" si="70"/>
        <v>5.2309999999999999</v>
      </c>
      <c r="R195" s="69">
        <f t="shared" ca="1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Inputs!S191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83">
        <f ca="1">VLOOKUP($A196,[1]!Table,MATCH(G$4,[1]!Curves,0))</f>
        <v>5.2280000000000006</v>
      </c>
      <c r="H196" s="142">
        <f ca="1">Inputs!W191</f>
        <v>5.3080000000000007</v>
      </c>
      <c r="I196" s="140">
        <f>Inputs!T191</f>
        <v>0</v>
      </c>
      <c r="J196" s="83">
        <f ca="1">VLOOKUP($A196,[1]!Table,MATCH(J$4,[1]!Curves,0))</f>
        <v>1.3000000000000001E-2</v>
      </c>
      <c r="K196" s="142">
        <f ca="1">Inputs!X191</f>
        <v>2.8000000000000001E-2</v>
      </c>
      <c r="L196" s="140">
        <f>Inputs!U191</f>
        <v>0</v>
      </c>
      <c r="M196" s="54">
        <v>0</v>
      </c>
      <c r="N196" s="142">
        <f>Inputs!Y191</f>
        <v>0</v>
      </c>
      <c r="O196" s="141">
        <f>Inputs!V191</f>
        <v>0</v>
      </c>
      <c r="P196" s="7"/>
      <c r="Q196" s="69">
        <f t="shared" ca="1" si="70"/>
        <v>5.2410000000000005</v>
      </c>
      <c r="R196" s="69">
        <f t="shared" ca="1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Inputs!S192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83">
        <f ca="1">VLOOKUP($A197,[1]!Table,MATCH(G$4,[1]!Curves,0))</f>
        <v>5.258</v>
      </c>
      <c r="H197" s="142">
        <f ca="1">Inputs!W192</f>
        <v>5.3380000000000001</v>
      </c>
      <c r="I197" s="140">
        <f>Inputs!T192</f>
        <v>0</v>
      </c>
      <c r="J197" s="83">
        <f ca="1">VLOOKUP($A197,[1]!Table,MATCH(J$4,[1]!Curves,0))</f>
        <v>1.3000000000000001E-2</v>
      </c>
      <c r="K197" s="142">
        <f ca="1">Inputs!X192</f>
        <v>2.8000000000000001E-2</v>
      </c>
      <c r="L197" s="140">
        <f>Inputs!U192</f>
        <v>0</v>
      </c>
      <c r="M197" s="54">
        <v>0</v>
      </c>
      <c r="N197" s="142">
        <f>Inputs!Y192</f>
        <v>0</v>
      </c>
      <c r="O197" s="141">
        <f>Inputs!V192</f>
        <v>0</v>
      </c>
      <c r="P197" s="7"/>
      <c r="Q197" s="69">
        <f t="shared" ca="1" si="70"/>
        <v>5.2709999999999999</v>
      </c>
      <c r="R197" s="69">
        <f t="shared" ca="1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Inputs!S193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83">
        <f ca="1">VLOOKUP($A198,[1]!Table,MATCH(G$4,[1]!Curves,0))</f>
        <v>5.3980000000000006</v>
      </c>
      <c r="H198" s="142">
        <f ca="1">Inputs!W193</f>
        <v>5.4780000000000006</v>
      </c>
      <c r="I198" s="140">
        <f>Inputs!T193</f>
        <v>0</v>
      </c>
      <c r="J198" s="83">
        <f ca="1">VLOOKUP($A198,[1]!Table,MATCH(J$4,[1]!Curves,0))</f>
        <v>2.35E-2</v>
      </c>
      <c r="K198" s="142">
        <f ca="1">Inputs!X193</f>
        <v>3.85E-2</v>
      </c>
      <c r="L198" s="140">
        <f>Inputs!U193</f>
        <v>0</v>
      </c>
      <c r="M198" s="54">
        <v>0</v>
      </c>
      <c r="N198" s="142">
        <f>Inputs!Y193</f>
        <v>0</v>
      </c>
      <c r="O198" s="141">
        <f>Inputs!V193</f>
        <v>0</v>
      </c>
      <c r="P198" s="7"/>
      <c r="Q198" s="69">
        <f t="shared" ca="1" si="70"/>
        <v>5.4215000000000009</v>
      </c>
      <c r="R198" s="69">
        <f t="shared" ca="1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Inputs!S194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83">
        <f ca="1">VLOOKUP($A199,[1]!Table,MATCH(G$4,[1]!Curves,0))</f>
        <v>5.5380000000000003</v>
      </c>
      <c r="H199" s="142">
        <f ca="1">Inputs!W194</f>
        <v>5.6180000000000003</v>
      </c>
      <c r="I199" s="140">
        <f>Inputs!T194</f>
        <v>0</v>
      </c>
      <c r="J199" s="83">
        <f ca="1">VLOOKUP($A199,[1]!Table,MATCH(J$4,[1]!Curves,0))</f>
        <v>2.35E-2</v>
      </c>
      <c r="K199" s="142">
        <f ca="1">Inputs!X194</f>
        <v>3.85E-2</v>
      </c>
      <c r="L199" s="140">
        <f>Inputs!U194</f>
        <v>0</v>
      </c>
      <c r="M199" s="54">
        <v>0</v>
      </c>
      <c r="N199" s="142">
        <f>Inputs!Y194</f>
        <v>0</v>
      </c>
      <c r="O199" s="141">
        <f>Inputs!V194</f>
        <v>0</v>
      </c>
      <c r="P199" s="7"/>
      <c r="Q199" s="69">
        <f t="shared" ca="1" si="70"/>
        <v>5.5615000000000006</v>
      </c>
      <c r="R199" s="69">
        <f t="shared" ca="1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Inputs!S195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83">
        <f ca="1">VLOOKUP($A200,[1]!Table,MATCH(G$4,[1]!Curves,0))</f>
        <v>5.6379999999999999</v>
      </c>
      <c r="H200" s="142">
        <f ca="1">Inputs!W195</f>
        <v>5.718</v>
      </c>
      <c r="I200" s="140">
        <f>Inputs!T195</f>
        <v>0</v>
      </c>
      <c r="J200" s="83">
        <f ca="1">VLOOKUP($A200,[1]!Table,MATCH(J$4,[1]!Curves,0))</f>
        <v>2.35E-2</v>
      </c>
      <c r="K200" s="142">
        <f ca="1">Inputs!X195</f>
        <v>3.85E-2</v>
      </c>
      <c r="L200" s="140">
        <f>Inputs!U195</f>
        <v>0</v>
      </c>
      <c r="M200" s="54">
        <v>0</v>
      </c>
      <c r="N200" s="142">
        <f>Inputs!Y195</f>
        <v>0</v>
      </c>
      <c r="O200" s="141">
        <f>Inputs!V195</f>
        <v>0</v>
      </c>
      <c r="P200" s="7"/>
      <c r="Q200" s="69">
        <f t="shared" ca="1" si="70"/>
        <v>5.6615000000000002</v>
      </c>
      <c r="R200" s="69">
        <f t="shared" ca="1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Inputs!S196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83">
        <f ca="1">VLOOKUP($A201,[1]!Table,MATCH(G$4,[1]!Curves,0))</f>
        <v>5.5180000000000007</v>
      </c>
      <c r="H201" s="142">
        <f ca="1">Inputs!W196</f>
        <v>5.5980000000000008</v>
      </c>
      <c r="I201" s="140">
        <f>Inputs!T196</f>
        <v>0</v>
      </c>
      <c r="J201" s="83">
        <f ca="1">VLOOKUP($A201,[1]!Table,MATCH(J$4,[1]!Curves,0))</f>
        <v>2.35E-2</v>
      </c>
      <c r="K201" s="142">
        <f ca="1">Inputs!X196</f>
        <v>3.85E-2</v>
      </c>
      <c r="L201" s="140">
        <f>Inputs!U196</f>
        <v>0</v>
      </c>
      <c r="M201" s="54">
        <v>0</v>
      </c>
      <c r="N201" s="142">
        <f>Inputs!Y196</f>
        <v>0</v>
      </c>
      <c r="O201" s="141">
        <f>Inputs!V196</f>
        <v>0</v>
      </c>
      <c r="P201" s="7"/>
      <c r="Q201" s="69">
        <f t="shared" ca="1" si="70"/>
        <v>5.541500000000001</v>
      </c>
      <c r="R201" s="69">
        <f t="shared" ca="1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Inputs!S197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83">
        <f ca="1">VLOOKUP($A202,[1]!Table,MATCH(G$4,[1]!Curves,0))</f>
        <v>5.3930000000000007</v>
      </c>
      <c r="H202" s="142">
        <f ca="1">Inputs!W197</f>
        <v>5.4730000000000008</v>
      </c>
      <c r="I202" s="140">
        <f>Inputs!T197</f>
        <v>0</v>
      </c>
      <c r="J202" s="83">
        <f ca="1">VLOOKUP($A202,[1]!Table,MATCH(J$4,[1]!Curves,0))</f>
        <v>0</v>
      </c>
      <c r="K202" s="142">
        <f ca="1">Inputs!X197</f>
        <v>1.4999999999999999E-2</v>
      </c>
      <c r="L202" s="140">
        <f>Inputs!U197</f>
        <v>0</v>
      </c>
      <c r="M202" s="54">
        <v>0</v>
      </c>
      <c r="N202" s="142">
        <f>Inputs!Y197</f>
        <v>0</v>
      </c>
      <c r="O202" s="141">
        <f>Inputs!V197</f>
        <v>0</v>
      </c>
      <c r="P202" s="7"/>
      <c r="Q202" s="69">
        <f t="shared" ref="Q202:Q265" ca="1" si="102">M202+J202+G202</f>
        <v>5.3930000000000007</v>
      </c>
      <c r="R202" s="69">
        <f t="shared" ref="R202:R265" ca="1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Inputs!S198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Inputs!W198</f>
        <v>5.343</v>
      </c>
      <c r="I203" s="140">
        <f>Inputs!T198</f>
        <v>0</v>
      </c>
      <c r="J203" s="83">
        <f ca="1">VLOOKUP($A203,[1]!Table,MATCH(J$4,[1]!Curves,0))</f>
        <v>0</v>
      </c>
      <c r="K203" s="142">
        <f ca="1">Inputs!X198</f>
        <v>1.4999999999999999E-2</v>
      </c>
      <c r="L203" s="140">
        <f>Inputs!U198</f>
        <v>0</v>
      </c>
      <c r="M203" s="54">
        <v>0</v>
      </c>
      <c r="N203" s="142">
        <f>Inputs!Y198</f>
        <v>0</v>
      </c>
      <c r="O203" s="141">
        <f>Inputs!V198</f>
        <v>0</v>
      </c>
      <c r="P203" s="7"/>
      <c r="Q203" s="69">
        <f t="shared" ca="1" si="102"/>
        <v>5.2629999999999999</v>
      </c>
      <c r="R203" s="69">
        <f t="shared" ca="1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Inputs!S199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Inputs!W199</f>
        <v>5.3330000000000002</v>
      </c>
      <c r="I204" s="140">
        <f>Inputs!T199</f>
        <v>0</v>
      </c>
      <c r="J204" s="83">
        <f ca="1">VLOOKUP($A204,[1]!Table,MATCH(J$4,[1]!Curves,0))</f>
        <v>0</v>
      </c>
      <c r="K204" s="142">
        <f ca="1">Inputs!X199</f>
        <v>1.4999999999999999E-2</v>
      </c>
      <c r="L204" s="140">
        <f>Inputs!U199</f>
        <v>0</v>
      </c>
      <c r="M204" s="54">
        <v>0</v>
      </c>
      <c r="N204" s="142">
        <f>Inputs!Y199</f>
        <v>0</v>
      </c>
      <c r="O204" s="141">
        <f>Inputs!V199</f>
        <v>0</v>
      </c>
      <c r="P204" s="7"/>
      <c r="Q204" s="69">
        <f t="shared" ca="1" si="102"/>
        <v>5.2530000000000001</v>
      </c>
      <c r="R204" s="69">
        <f t="shared" ca="1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Inputs!S200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Inputs!W200</f>
        <v>5.3530000000000006</v>
      </c>
      <c r="I205" s="140">
        <f>Inputs!T200</f>
        <v>0</v>
      </c>
      <c r="J205" s="83">
        <f ca="1">VLOOKUP($A205,[1]!Table,MATCH(J$4,[1]!Curves,0))</f>
        <v>0</v>
      </c>
      <c r="K205" s="142">
        <f ca="1">Inputs!X200</f>
        <v>1.4999999999999999E-2</v>
      </c>
      <c r="L205" s="140">
        <f>Inputs!U200</f>
        <v>0</v>
      </c>
      <c r="M205" s="54">
        <v>0</v>
      </c>
      <c r="N205" s="142">
        <f>Inputs!Y200</f>
        <v>0</v>
      </c>
      <c r="O205" s="141">
        <f>Inputs!V200</f>
        <v>0</v>
      </c>
      <c r="P205" s="7"/>
      <c r="Q205" s="69">
        <f t="shared" ca="1" si="102"/>
        <v>5.2730000000000006</v>
      </c>
      <c r="R205" s="69">
        <f t="shared" ca="1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Inputs!S201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Inputs!W201</f>
        <v>5.3740000000000006</v>
      </c>
      <c r="I206" s="140">
        <f>Inputs!T201</f>
        <v>0</v>
      </c>
      <c r="J206" s="83">
        <f ca="1">VLOOKUP($A206,[1]!Table,MATCH(J$4,[1]!Curves,0))</f>
        <v>0</v>
      </c>
      <c r="K206" s="142">
        <f ca="1">Inputs!X201</f>
        <v>1.4999999999999999E-2</v>
      </c>
      <c r="L206" s="140">
        <f>Inputs!U201</f>
        <v>0</v>
      </c>
      <c r="M206" s="54">
        <v>0</v>
      </c>
      <c r="N206" s="142">
        <f>Inputs!Y201</f>
        <v>0</v>
      </c>
      <c r="O206" s="141">
        <f>Inputs!V201</f>
        <v>0</v>
      </c>
      <c r="P206" s="7"/>
      <c r="Q206" s="69">
        <f t="shared" ca="1" si="102"/>
        <v>5.2940000000000005</v>
      </c>
      <c r="R206" s="69">
        <f t="shared" ca="1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Inputs!S202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Inputs!W202</f>
        <v>5.3980000000000006</v>
      </c>
      <c r="I207" s="140">
        <f>Inputs!T202</f>
        <v>0</v>
      </c>
      <c r="J207" s="83">
        <f ca="1">VLOOKUP($A207,[1]!Table,MATCH(J$4,[1]!Curves,0))</f>
        <v>0</v>
      </c>
      <c r="K207" s="142">
        <f ca="1">Inputs!X202</f>
        <v>1.4999999999999999E-2</v>
      </c>
      <c r="L207" s="140">
        <f>Inputs!U202</f>
        <v>0</v>
      </c>
      <c r="M207" s="54">
        <v>0</v>
      </c>
      <c r="N207" s="142">
        <f>Inputs!Y202</f>
        <v>0</v>
      </c>
      <c r="O207" s="141">
        <f>Inputs!V202</f>
        <v>0</v>
      </c>
      <c r="P207" s="7"/>
      <c r="Q207" s="69">
        <f t="shared" ca="1" si="102"/>
        <v>5.3180000000000005</v>
      </c>
      <c r="R207" s="69">
        <f t="shared" ca="1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Inputs!S203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Inputs!W203</f>
        <v>5.4080000000000004</v>
      </c>
      <c r="I208" s="140">
        <f>Inputs!T203</f>
        <v>0</v>
      </c>
      <c r="J208" s="83">
        <f ca="1">VLOOKUP($A208,[1]!Table,MATCH(J$4,[1]!Curves,0))</f>
        <v>0</v>
      </c>
      <c r="K208" s="142">
        <f ca="1">Inputs!X203</f>
        <v>1.4999999999999999E-2</v>
      </c>
      <c r="L208" s="140">
        <f>Inputs!U203</f>
        <v>0</v>
      </c>
      <c r="M208" s="54">
        <v>0</v>
      </c>
      <c r="N208" s="142">
        <f>Inputs!Y203</f>
        <v>0</v>
      </c>
      <c r="O208" s="141">
        <f>Inputs!V203</f>
        <v>0</v>
      </c>
      <c r="P208" s="7"/>
      <c r="Q208" s="69">
        <f t="shared" ca="1" si="102"/>
        <v>5.3280000000000003</v>
      </c>
      <c r="R208" s="69">
        <f t="shared" ca="1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Inputs!S204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Inputs!W204</f>
        <v>5.4380000000000006</v>
      </c>
      <c r="I209" s="140">
        <f>Inputs!T204</f>
        <v>0</v>
      </c>
      <c r="J209" s="83">
        <f ca="1">VLOOKUP($A209,[1]!Table,MATCH(J$4,[1]!Curves,0))</f>
        <v>0</v>
      </c>
      <c r="K209" s="142">
        <f ca="1">Inputs!X204</f>
        <v>1.4999999999999999E-2</v>
      </c>
      <c r="L209" s="140">
        <f>Inputs!U204</f>
        <v>0</v>
      </c>
      <c r="M209" s="54">
        <v>0</v>
      </c>
      <c r="N209" s="142">
        <f>Inputs!Y204</f>
        <v>0</v>
      </c>
      <c r="O209" s="141">
        <f>Inputs!V204</f>
        <v>0</v>
      </c>
      <c r="P209" s="7"/>
      <c r="Q209" s="69">
        <f t="shared" ca="1" si="102"/>
        <v>5.3580000000000005</v>
      </c>
      <c r="R209" s="69">
        <f t="shared" ca="1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Inputs!S205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Inputs!W205</f>
        <v>5.5780000000000003</v>
      </c>
      <c r="I210" s="140">
        <f>Inputs!T205</f>
        <v>0</v>
      </c>
      <c r="J210" s="83">
        <f ca="1">VLOOKUP($A210,[1]!Table,MATCH(J$4,[1]!Curves,0))</f>
        <v>0</v>
      </c>
      <c r="K210" s="142">
        <f ca="1">Inputs!X205</f>
        <v>1.4999999999999999E-2</v>
      </c>
      <c r="L210" s="140">
        <f>Inputs!U205</f>
        <v>0</v>
      </c>
      <c r="M210" s="54">
        <v>0</v>
      </c>
      <c r="N210" s="142">
        <f>Inputs!Y205</f>
        <v>0</v>
      </c>
      <c r="O210" s="141">
        <f>Inputs!V205</f>
        <v>0</v>
      </c>
      <c r="P210" s="7"/>
      <c r="Q210" s="69">
        <f t="shared" ca="1" si="102"/>
        <v>5.4980000000000002</v>
      </c>
      <c r="R210" s="69">
        <f t="shared" ca="1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Inputs!S206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Inputs!W206</f>
        <v>5.718</v>
      </c>
      <c r="I211" s="140">
        <f>Inputs!T206</f>
        <v>0</v>
      </c>
      <c r="J211" s="83">
        <f ca="1">VLOOKUP($A211,[1]!Table,MATCH(J$4,[1]!Curves,0))</f>
        <v>0</v>
      </c>
      <c r="K211" s="142">
        <f ca="1">Inputs!X206</f>
        <v>1.4999999999999999E-2</v>
      </c>
      <c r="L211" s="140">
        <f>Inputs!U206</f>
        <v>0</v>
      </c>
      <c r="M211" s="54">
        <v>0</v>
      </c>
      <c r="N211" s="142">
        <f>Inputs!Y206</f>
        <v>0</v>
      </c>
      <c r="O211" s="141">
        <f>Inputs!V206</f>
        <v>0</v>
      </c>
      <c r="P211" s="7"/>
      <c r="Q211" s="69">
        <f t="shared" ca="1" si="102"/>
        <v>5.6379999999999999</v>
      </c>
      <c r="R211" s="69">
        <f t="shared" ca="1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Inputs!S207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Inputs!W207</f>
        <v>5.8230000000000004</v>
      </c>
      <c r="I212" s="140">
        <f>Inputs!T207</f>
        <v>0</v>
      </c>
      <c r="J212" s="83">
        <f ca="1">VLOOKUP($A212,[1]!Table,MATCH(J$4,[1]!Curves,0))</f>
        <v>0</v>
      </c>
      <c r="K212" s="142">
        <f ca="1">Inputs!X207</f>
        <v>1.4999999999999999E-2</v>
      </c>
      <c r="L212" s="140">
        <f>Inputs!U207</f>
        <v>0</v>
      </c>
      <c r="M212" s="54">
        <v>0</v>
      </c>
      <c r="N212" s="142">
        <f>Inputs!Y207</f>
        <v>0</v>
      </c>
      <c r="O212" s="141">
        <f>Inputs!V207</f>
        <v>0</v>
      </c>
      <c r="P212" s="7"/>
      <c r="Q212" s="69">
        <f t="shared" ca="1" si="102"/>
        <v>5.7430000000000003</v>
      </c>
      <c r="R212" s="69">
        <f t="shared" ca="1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Inputs!S208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Inputs!W208</f>
        <v>5.7030000000000003</v>
      </c>
      <c r="I213" s="140">
        <f>Inputs!T208</f>
        <v>0</v>
      </c>
      <c r="J213" s="83">
        <f ca="1">VLOOKUP($A213,[1]!Table,MATCH(J$4,[1]!Curves,0))</f>
        <v>0</v>
      </c>
      <c r="K213" s="142">
        <f ca="1">Inputs!X208</f>
        <v>1.4999999999999999E-2</v>
      </c>
      <c r="L213" s="140">
        <f>Inputs!U208</f>
        <v>0</v>
      </c>
      <c r="M213" s="54">
        <v>0</v>
      </c>
      <c r="N213" s="142">
        <f>Inputs!Y208</f>
        <v>0</v>
      </c>
      <c r="O213" s="141">
        <f>Inputs!V208</f>
        <v>0</v>
      </c>
      <c r="P213" s="7"/>
      <c r="Q213" s="69">
        <f t="shared" ca="1" si="102"/>
        <v>5.6230000000000002</v>
      </c>
      <c r="R213" s="69">
        <f t="shared" ca="1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Inputs!S209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Inputs!W209</f>
        <v>5.5780000000000003</v>
      </c>
      <c r="I214" s="140">
        <f>Inputs!T209</f>
        <v>0</v>
      </c>
      <c r="J214" s="83">
        <f ca="1">VLOOKUP($A214,[1]!Table,MATCH(J$4,[1]!Curves,0))</f>
        <v>0</v>
      </c>
      <c r="K214" s="142">
        <f ca="1">Inputs!X209</f>
        <v>1.4999999999999999E-2</v>
      </c>
      <c r="L214" s="140">
        <f>Inputs!U209</f>
        <v>0</v>
      </c>
      <c r="M214" s="54">
        <v>0</v>
      </c>
      <c r="N214" s="142">
        <f>Inputs!Y209</f>
        <v>0</v>
      </c>
      <c r="O214" s="141">
        <f>Inputs!V209</f>
        <v>0</v>
      </c>
      <c r="P214" s="7"/>
      <c r="Q214" s="69">
        <f t="shared" ca="1" si="102"/>
        <v>5.4980000000000002</v>
      </c>
      <c r="R214" s="69">
        <f t="shared" ca="1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Inputs!S210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Inputs!W210</f>
        <v>5.4480000000000004</v>
      </c>
      <c r="I215" s="140">
        <f>Inputs!T210</f>
        <v>0</v>
      </c>
      <c r="J215" s="83">
        <f ca="1">VLOOKUP($A215,[1]!Table,MATCH(J$4,[1]!Curves,0))</f>
        <v>0</v>
      </c>
      <c r="K215" s="142">
        <f ca="1">Inputs!X210</f>
        <v>1.4999999999999999E-2</v>
      </c>
      <c r="L215" s="140">
        <f>Inputs!U210</f>
        <v>0</v>
      </c>
      <c r="M215" s="54">
        <v>0</v>
      </c>
      <c r="N215" s="142">
        <f>Inputs!Y210</f>
        <v>0</v>
      </c>
      <c r="O215" s="141">
        <f>Inputs!V210</f>
        <v>0</v>
      </c>
      <c r="P215" s="7"/>
      <c r="Q215" s="69">
        <f t="shared" ca="1" si="102"/>
        <v>5.3680000000000003</v>
      </c>
      <c r="R215" s="69">
        <f t="shared" ca="1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Inputs!S211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Inputs!W211</f>
        <v>5.4380000000000006</v>
      </c>
      <c r="I216" s="140">
        <f>Inputs!T211</f>
        <v>0</v>
      </c>
      <c r="J216" s="83">
        <f ca="1">VLOOKUP($A216,[1]!Table,MATCH(J$4,[1]!Curves,0))</f>
        <v>0</v>
      </c>
      <c r="K216" s="142">
        <f ca="1">Inputs!X211</f>
        <v>1.4999999999999999E-2</v>
      </c>
      <c r="L216" s="140">
        <f>Inputs!U211</f>
        <v>0</v>
      </c>
      <c r="M216" s="54">
        <v>0</v>
      </c>
      <c r="N216" s="142">
        <f>Inputs!Y211</f>
        <v>0</v>
      </c>
      <c r="O216" s="141">
        <f>Inputs!V211</f>
        <v>0</v>
      </c>
      <c r="P216" s="7"/>
      <c r="Q216" s="69">
        <f t="shared" ca="1" si="102"/>
        <v>5.3580000000000005</v>
      </c>
      <c r="R216" s="69">
        <f t="shared" ca="1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Inputs!S212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Inputs!W212</f>
        <v>5.4580000000000002</v>
      </c>
      <c r="I217" s="140">
        <f>Inputs!T212</f>
        <v>0</v>
      </c>
      <c r="J217" s="83">
        <f ca="1">VLOOKUP($A217,[1]!Table,MATCH(J$4,[1]!Curves,0))</f>
        <v>0</v>
      </c>
      <c r="K217" s="142">
        <f ca="1">Inputs!X212</f>
        <v>1.4999999999999999E-2</v>
      </c>
      <c r="L217" s="140">
        <f>Inputs!U212</f>
        <v>0</v>
      </c>
      <c r="M217" s="54">
        <v>0</v>
      </c>
      <c r="N217" s="142">
        <f>Inputs!Y212</f>
        <v>0</v>
      </c>
      <c r="O217" s="141">
        <f>Inputs!V212</f>
        <v>0</v>
      </c>
      <c r="P217" s="7"/>
      <c r="Q217" s="69">
        <f t="shared" ca="1" si="102"/>
        <v>5.3780000000000001</v>
      </c>
      <c r="R217" s="69">
        <f t="shared" ca="1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Inputs!S213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Inputs!W213</f>
        <v>5.4790000000000001</v>
      </c>
      <c r="I218" s="140">
        <f>Inputs!T213</f>
        <v>0</v>
      </c>
      <c r="J218" s="83">
        <f ca="1">VLOOKUP($A218,[1]!Table,MATCH(J$4,[1]!Curves,0))</f>
        <v>0</v>
      </c>
      <c r="K218" s="142">
        <f ca="1">Inputs!X213</f>
        <v>1.4999999999999999E-2</v>
      </c>
      <c r="L218" s="140">
        <f>Inputs!U213</f>
        <v>0</v>
      </c>
      <c r="M218" s="54">
        <v>0</v>
      </c>
      <c r="N218" s="142">
        <f>Inputs!Y213</f>
        <v>0</v>
      </c>
      <c r="O218" s="141">
        <f>Inputs!V213</f>
        <v>0</v>
      </c>
      <c r="P218" s="7"/>
      <c r="Q218" s="69">
        <f t="shared" ca="1" si="102"/>
        <v>5.399</v>
      </c>
      <c r="R218" s="69">
        <f t="shared" ca="1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Inputs!S214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Inputs!W214</f>
        <v>5.5030000000000001</v>
      </c>
      <c r="I219" s="140">
        <f>Inputs!T214</f>
        <v>0</v>
      </c>
      <c r="J219" s="83">
        <f ca="1">VLOOKUP($A219,[1]!Table,MATCH(J$4,[1]!Curves,0))</f>
        <v>0</v>
      </c>
      <c r="K219" s="142">
        <f ca="1">Inputs!X214</f>
        <v>1.4999999999999999E-2</v>
      </c>
      <c r="L219" s="140">
        <f>Inputs!U214</f>
        <v>0</v>
      </c>
      <c r="M219" s="54">
        <v>0</v>
      </c>
      <c r="N219" s="142">
        <f>Inputs!Y214</f>
        <v>0</v>
      </c>
      <c r="O219" s="141">
        <f>Inputs!V214</f>
        <v>0</v>
      </c>
      <c r="P219" s="7"/>
      <c r="Q219" s="69">
        <f t="shared" ca="1" si="102"/>
        <v>5.423</v>
      </c>
      <c r="R219" s="69">
        <f t="shared" ca="1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Inputs!S215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Inputs!W215</f>
        <v>5.5129999999999999</v>
      </c>
      <c r="I220" s="140">
        <f>Inputs!T215</f>
        <v>0</v>
      </c>
      <c r="J220" s="83">
        <f ca="1">VLOOKUP($A220,[1]!Table,MATCH(J$4,[1]!Curves,0))</f>
        <v>0</v>
      </c>
      <c r="K220" s="142">
        <f ca="1">Inputs!X215</f>
        <v>1.4999999999999999E-2</v>
      </c>
      <c r="L220" s="140">
        <f>Inputs!U215</f>
        <v>0</v>
      </c>
      <c r="M220" s="54">
        <v>0</v>
      </c>
      <c r="N220" s="142">
        <f>Inputs!Y215</f>
        <v>0</v>
      </c>
      <c r="O220" s="141">
        <f>Inputs!V215</f>
        <v>0</v>
      </c>
      <c r="P220" s="7"/>
      <c r="Q220" s="69">
        <f t="shared" ca="1" si="102"/>
        <v>5.4329999999999998</v>
      </c>
      <c r="R220" s="69">
        <f t="shared" ca="1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Inputs!S216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Inputs!W216</f>
        <v>5.5430000000000001</v>
      </c>
      <c r="I221" s="140">
        <f>Inputs!T216</f>
        <v>0</v>
      </c>
      <c r="J221" s="83">
        <f ca="1">VLOOKUP($A221,[1]!Table,MATCH(J$4,[1]!Curves,0))</f>
        <v>0</v>
      </c>
      <c r="K221" s="142">
        <f ca="1">Inputs!X216</f>
        <v>1.4999999999999999E-2</v>
      </c>
      <c r="L221" s="140">
        <f>Inputs!U216</f>
        <v>0</v>
      </c>
      <c r="M221" s="54">
        <v>0</v>
      </c>
      <c r="N221" s="142">
        <f>Inputs!Y216</f>
        <v>0</v>
      </c>
      <c r="O221" s="141">
        <f>Inputs!V216</f>
        <v>0</v>
      </c>
      <c r="P221" s="7"/>
      <c r="Q221" s="69">
        <f t="shared" ca="1" si="102"/>
        <v>5.4630000000000001</v>
      </c>
      <c r="R221" s="69">
        <f t="shared" ca="1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Inputs!S217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Inputs!W217</f>
        <v>5.6830000000000007</v>
      </c>
      <c r="I222" s="140">
        <f>Inputs!T217</f>
        <v>0</v>
      </c>
      <c r="J222" s="83">
        <f ca="1">VLOOKUP($A222,[1]!Table,MATCH(J$4,[1]!Curves,0))</f>
        <v>0</v>
      </c>
      <c r="K222" s="142">
        <f ca="1">Inputs!X217</f>
        <v>1.4999999999999999E-2</v>
      </c>
      <c r="L222" s="140">
        <f>Inputs!U217</f>
        <v>0</v>
      </c>
      <c r="M222" s="54">
        <v>0</v>
      </c>
      <c r="N222" s="142">
        <f>Inputs!Y217</f>
        <v>0</v>
      </c>
      <c r="O222" s="141">
        <f>Inputs!V217</f>
        <v>0</v>
      </c>
      <c r="P222" s="7"/>
      <c r="Q222" s="69">
        <f t="shared" ca="1" si="102"/>
        <v>5.6030000000000006</v>
      </c>
      <c r="R222" s="69">
        <f t="shared" ca="1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Inputs!S218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Inputs!W218</f>
        <v>5.8230000000000004</v>
      </c>
      <c r="I223" s="140">
        <f>Inputs!T218</f>
        <v>0</v>
      </c>
      <c r="J223" s="83">
        <f ca="1">VLOOKUP($A223,[1]!Table,MATCH(J$4,[1]!Curves,0))</f>
        <v>0</v>
      </c>
      <c r="K223" s="142">
        <f ca="1">Inputs!X218</f>
        <v>1.4999999999999999E-2</v>
      </c>
      <c r="L223" s="140">
        <f>Inputs!U218</f>
        <v>0</v>
      </c>
      <c r="M223" s="54">
        <v>0</v>
      </c>
      <c r="N223" s="142">
        <f>Inputs!Y218</f>
        <v>0</v>
      </c>
      <c r="O223" s="141">
        <f>Inputs!V218</f>
        <v>0</v>
      </c>
      <c r="P223" s="7"/>
      <c r="Q223" s="69">
        <f t="shared" ca="1" si="102"/>
        <v>5.7430000000000003</v>
      </c>
      <c r="R223" s="69">
        <f t="shared" ca="1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Inputs!S219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Inputs!W219</f>
        <v>5.9279999999999999</v>
      </c>
      <c r="I224" s="140">
        <f>Inputs!T219</f>
        <v>0</v>
      </c>
      <c r="J224" s="83">
        <f ca="1">VLOOKUP($A224,[1]!Table,MATCH(J$4,[1]!Curves,0))</f>
        <v>0</v>
      </c>
      <c r="K224" s="142">
        <f ca="1">Inputs!X219</f>
        <v>1.4999999999999999E-2</v>
      </c>
      <c r="L224" s="140">
        <f>Inputs!U219</f>
        <v>0</v>
      </c>
      <c r="M224" s="54">
        <v>0</v>
      </c>
      <c r="N224" s="142">
        <f>Inputs!Y219</f>
        <v>0</v>
      </c>
      <c r="O224" s="141">
        <f>Inputs!V219</f>
        <v>0</v>
      </c>
      <c r="P224" s="7"/>
      <c r="Q224" s="69">
        <f t="shared" ca="1" si="102"/>
        <v>5.8479999999999999</v>
      </c>
      <c r="R224" s="69">
        <f t="shared" ca="1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Inputs!S220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Inputs!W220</f>
        <v>5.8080000000000007</v>
      </c>
      <c r="I225" s="140">
        <f>Inputs!T220</f>
        <v>0</v>
      </c>
      <c r="J225" s="83">
        <f ca="1">VLOOKUP($A225,[1]!Table,MATCH(J$4,[1]!Curves,0))</f>
        <v>0</v>
      </c>
      <c r="K225" s="142">
        <f ca="1">Inputs!X220</f>
        <v>1.4999999999999999E-2</v>
      </c>
      <c r="L225" s="140">
        <f>Inputs!U220</f>
        <v>0</v>
      </c>
      <c r="M225" s="54">
        <v>0</v>
      </c>
      <c r="N225" s="142">
        <f>Inputs!Y220</f>
        <v>0</v>
      </c>
      <c r="O225" s="141">
        <f>Inputs!V220</f>
        <v>0</v>
      </c>
      <c r="P225" s="7"/>
      <c r="Q225" s="69">
        <f t="shared" ca="1" si="102"/>
        <v>5.7280000000000006</v>
      </c>
      <c r="R225" s="69">
        <f t="shared" ca="1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Inputs!S221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Inputs!W221</f>
        <v>5.6830000000000007</v>
      </c>
      <c r="I226" s="140">
        <f>Inputs!T221</f>
        <v>0</v>
      </c>
      <c r="J226" s="83">
        <f ca="1">VLOOKUP($A226,[1]!Table,MATCH(J$4,[1]!Curves,0))</f>
        <v>0</v>
      </c>
      <c r="K226" s="142">
        <f ca="1">Inputs!X221</f>
        <v>1.4999999999999999E-2</v>
      </c>
      <c r="L226" s="140">
        <f>Inputs!U221</f>
        <v>0</v>
      </c>
      <c r="M226" s="54">
        <v>0</v>
      </c>
      <c r="N226" s="142">
        <f>Inputs!Y221</f>
        <v>0</v>
      </c>
      <c r="O226" s="141">
        <f>Inputs!V221</f>
        <v>0</v>
      </c>
      <c r="P226" s="7"/>
      <c r="Q226" s="69">
        <f t="shared" ca="1" si="102"/>
        <v>5.6030000000000006</v>
      </c>
      <c r="R226" s="69">
        <f t="shared" ca="1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Inputs!S222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Inputs!W222</f>
        <v>5.5529999999999999</v>
      </c>
      <c r="I227" s="140">
        <f>Inputs!T222</f>
        <v>0</v>
      </c>
      <c r="J227" s="83">
        <f ca="1">VLOOKUP($A227,[1]!Table,MATCH(J$4,[1]!Curves,0))</f>
        <v>0</v>
      </c>
      <c r="K227" s="142">
        <f ca="1">Inputs!X222</f>
        <v>1.4999999999999999E-2</v>
      </c>
      <c r="L227" s="140">
        <f>Inputs!U222</f>
        <v>0</v>
      </c>
      <c r="M227" s="54">
        <v>0</v>
      </c>
      <c r="N227" s="142">
        <f>Inputs!Y222</f>
        <v>0</v>
      </c>
      <c r="O227" s="141">
        <f>Inputs!V222</f>
        <v>0</v>
      </c>
      <c r="P227" s="7"/>
      <c r="Q227" s="69">
        <f t="shared" ca="1" si="102"/>
        <v>5.4729999999999999</v>
      </c>
      <c r="R227" s="69">
        <f t="shared" ca="1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Inputs!S223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Inputs!W223</f>
        <v>5.5430000000000001</v>
      </c>
      <c r="I228" s="140">
        <f>Inputs!T223</f>
        <v>0</v>
      </c>
      <c r="J228" s="83">
        <f ca="1">VLOOKUP($A228,[1]!Table,MATCH(J$4,[1]!Curves,0))</f>
        <v>0</v>
      </c>
      <c r="K228" s="142">
        <f ca="1">Inputs!X223</f>
        <v>1.4999999999999999E-2</v>
      </c>
      <c r="L228" s="140">
        <f>Inputs!U223</f>
        <v>0</v>
      </c>
      <c r="M228" s="54">
        <v>0</v>
      </c>
      <c r="N228" s="142">
        <f>Inputs!Y223</f>
        <v>0</v>
      </c>
      <c r="O228" s="141">
        <f>Inputs!V223</f>
        <v>0</v>
      </c>
      <c r="P228" s="7"/>
      <c r="Q228" s="69">
        <f t="shared" ca="1" si="102"/>
        <v>5.4630000000000001</v>
      </c>
      <c r="R228" s="69">
        <f t="shared" ca="1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Inputs!S224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Inputs!W224</f>
        <v>5.5630000000000006</v>
      </c>
      <c r="I229" s="140">
        <f>Inputs!T224</f>
        <v>0</v>
      </c>
      <c r="J229" s="83">
        <f ca="1">VLOOKUP($A229,[1]!Table,MATCH(J$4,[1]!Curves,0))</f>
        <v>0</v>
      </c>
      <c r="K229" s="142">
        <f ca="1">Inputs!X224</f>
        <v>1.4999999999999999E-2</v>
      </c>
      <c r="L229" s="140">
        <f>Inputs!U224</f>
        <v>0</v>
      </c>
      <c r="M229" s="54">
        <v>0</v>
      </c>
      <c r="N229" s="142">
        <f>Inputs!Y224</f>
        <v>0</v>
      </c>
      <c r="O229" s="141">
        <f>Inputs!V224</f>
        <v>0</v>
      </c>
      <c r="P229" s="7"/>
      <c r="Q229" s="69">
        <f t="shared" ca="1" si="102"/>
        <v>5.4830000000000005</v>
      </c>
      <c r="R229" s="69">
        <f t="shared" ca="1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Inputs!S225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Inputs!W225</f>
        <v>5.5840000000000005</v>
      </c>
      <c r="I230" s="140">
        <f>Inputs!T225</f>
        <v>0</v>
      </c>
      <c r="J230" s="83">
        <f ca="1">VLOOKUP($A230,[1]!Table,MATCH(J$4,[1]!Curves,0))</f>
        <v>0</v>
      </c>
      <c r="K230" s="142">
        <f ca="1">Inputs!X225</f>
        <v>1.4999999999999999E-2</v>
      </c>
      <c r="L230" s="140">
        <f>Inputs!U225</f>
        <v>0</v>
      </c>
      <c r="M230" s="54">
        <v>0</v>
      </c>
      <c r="N230" s="142">
        <f>Inputs!Y225</f>
        <v>0</v>
      </c>
      <c r="O230" s="141">
        <f>Inputs!V225</f>
        <v>0</v>
      </c>
      <c r="P230" s="7"/>
      <c r="Q230" s="69">
        <f t="shared" ca="1" si="102"/>
        <v>5.5040000000000004</v>
      </c>
      <c r="R230" s="69">
        <f t="shared" ca="1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Inputs!S226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Inputs!W226</f>
        <v>5.6080000000000005</v>
      </c>
      <c r="I231" s="140">
        <f>Inputs!T226</f>
        <v>0</v>
      </c>
      <c r="J231" s="83">
        <f ca="1">VLOOKUP($A231,[1]!Table,MATCH(J$4,[1]!Curves,0))</f>
        <v>0</v>
      </c>
      <c r="K231" s="142">
        <f ca="1">Inputs!X226</f>
        <v>1.4999999999999999E-2</v>
      </c>
      <c r="L231" s="140">
        <f>Inputs!U226</f>
        <v>0</v>
      </c>
      <c r="M231" s="54">
        <v>0</v>
      </c>
      <c r="N231" s="142">
        <f>Inputs!Y226</f>
        <v>0</v>
      </c>
      <c r="O231" s="141">
        <f>Inputs!V226</f>
        <v>0</v>
      </c>
      <c r="P231" s="7"/>
      <c r="Q231" s="69">
        <f t="shared" ca="1" si="102"/>
        <v>5.5280000000000005</v>
      </c>
      <c r="R231" s="69">
        <f t="shared" ca="1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Inputs!S227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Inputs!W227</f>
        <v>5.6180000000000003</v>
      </c>
      <c r="I232" s="140">
        <f>Inputs!T227</f>
        <v>0</v>
      </c>
      <c r="J232" s="83">
        <f ca="1">VLOOKUP($A232,[1]!Table,MATCH(J$4,[1]!Curves,0))</f>
        <v>0</v>
      </c>
      <c r="K232" s="142">
        <f ca="1">Inputs!X227</f>
        <v>1.4999999999999999E-2</v>
      </c>
      <c r="L232" s="140">
        <f>Inputs!U227</f>
        <v>0</v>
      </c>
      <c r="M232" s="54">
        <v>0</v>
      </c>
      <c r="N232" s="142">
        <f>Inputs!Y227</f>
        <v>0</v>
      </c>
      <c r="O232" s="141">
        <f>Inputs!V227</f>
        <v>0</v>
      </c>
      <c r="P232" s="7"/>
      <c r="Q232" s="69">
        <f t="shared" ca="1" si="102"/>
        <v>5.5380000000000003</v>
      </c>
      <c r="R232" s="69">
        <f t="shared" ca="1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Inputs!S228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Inputs!W228</f>
        <v>5.6480000000000006</v>
      </c>
      <c r="I233" s="140">
        <f>Inputs!T228</f>
        <v>0</v>
      </c>
      <c r="J233" s="83">
        <f ca="1">VLOOKUP($A233,[1]!Table,MATCH(J$4,[1]!Curves,0))</f>
        <v>0</v>
      </c>
      <c r="K233" s="142">
        <f ca="1">Inputs!X228</f>
        <v>1.4999999999999999E-2</v>
      </c>
      <c r="L233" s="140">
        <f>Inputs!U228</f>
        <v>0</v>
      </c>
      <c r="M233" s="54">
        <v>0</v>
      </c>
      <c r="N233" s="142">
        <f>Inputs!Y228</f>
        <v>0</v>
      </c>
      <c r="O233" s="141">
        <f>Inputs!V228</f>
        <v>0</v>
      </c>
      <c r="P233" s="7"/>
      <c r="Q233" s="69">
        <f t="shared" ca="1" si="102"/>
        <v>5.5680000000000005</v>
      </c>
      <c r="R233" s="69">
        <f t="shared" ca="1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Inputs!S229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Inputs!W229</f>
        <v>5.7880000000000003</v>
      </c>
      <c r="I234" s="140">
        <f>Inputs!T229</f>
        <v>0</v>
      </c>
      <c r="J234" s="83">
        <f ca="1">VLOOKUP($A234,[1]!Table,MATCH(J$4,[1]!Curves,0))</f>
        <v>0</v>
      </c>
      <c r="K234" s="142">
        <f ca="1">Inputs!X229</f>
        <v>1.4999999999999999E-2</v>
      </c>
      <c r="L234" s="140">
        <f>Inputs!U229</f>
        <v>0</v>
      </c>
      <c r="M234" s="54">
        <v>0</v>
      </c>
      <c r="N234" s="142">
        <f>Inputs!Y229</f>
        <v>0</v>
      </c>
      <c r="O234" s="141">
        <f>Inputs!V229</f>
        <v>0</v>
      </c>
      <c r="P234" s="7"/>
      <c r="Q234" s="69">
        <f t="shared" ca="1" si="102"/>
        <v>5.7080000000000002</v>
      </c>
      <c r="R234" s="69">
        <f t="shared" ca="1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Inputs!S230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Inputs!W230</f>
        <v>5.9279999999999999</v>
      </c>
      <c r="I235" s="140">
        <f>Inputs!T230</f>
        <v>0</v>
      </c>
      <c r="J235" s="83">
        <f ca="1">VLOOKUP($A235,[1]!Table,MATCH(J$4,[1]!Curves,0))</f>
        <v>0</v>
      </c>
      <c r="K235" s="142">
        <f ca="1">Inputs!X230</f>
        <v>1.4999999999999999E-2</v>
      </c>
      <c r="L235" s="140">
        <f>Inputs!U230</f>
        <v>0</v>
      </c>
      <c r="M235" s="54">
        <v>0</v>
      </c>
      <c r="N235" s="142">
        <f>Inputs!Y230</f>
        <v>0</v>
      </c>
      <c r="O235" s="141">
        <f>Inputs!V230</f>
        <v>0</v>
      </c>
      <c r="P235" s="7"/>
      <c r="Q235" s="69">
        <f t="shared" ca="1" si="102"/>
        <v>5.8479999999999999</v>
      </c>
      <c r="R235" s="69">
        <f t="shared" ca="1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Inputs!S231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Inputs!W231</f>
        <v>6.0330000000000004</v>
      </c>
      <c r="I236" s="140">
        <f>Inputs!T231</f>
        <v>0</v>
      </c>
      <c r="J236" s="83">
        <f ca="1">VLOOKUP($A236,[1]!Table,MATCH(J$4,[1]!Curves,0))</f>
        <v>0</v>
      </c>
      <c r="K236" s="142">
        <f ca="1">Inputs!X231</f>
        <v>1.4999999999999999E-2</v>
      </c>
      <c r="L236" s="140">
        <f>Inputs!U231</f>
        <v>0</v>
      </c>
      <c r="M236" s="54">
        <v>0</v>
      </c>
      <c r="N236" s="142">
        <f>Inputs!Y231</f>
        <v>0</v>
      </c>
      <c r="O236" s="141">
        <f>Inputs!V231</f>
        <v>0</v>
      </c>
      <c r="P236" s="7"/>
      <c r="Q236" s="69">
        <f t="shared" ca="1" si="102"/>
        <v>5.9530000000000003</v>
      </c>
      <c r="R236" s="69">
        <f t="shared" ca="1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Inputs!S232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Inputs!W232</f>
        <v>5.9130000000000003</v>
      </c>
      <c r="I237" s="140">
        <f>Inputs!T232</f>
        <v>0</v>
      </c>
      <c r="J237" s="83">
        <f ca="1">VLOOKUP($A237,[1]!Table,MATCH(J$4,[1]!Curves,0))</f>
        <v>0</v>
      </c>
      <c r="K237" s="142">
        <f ca="1">Inputs!X232</f>
        <v>1.4999999999999999E-2</v>
      </c>
      <c r="L237" s="140">
        <f>Inputs!U232</f>
        <v>0</v>
      </c>
      <c r="M237" s="54">
        <v>0</v>
      </c>
      <c r="N237" s="142">
        <f>Inputs!Y232</f>
        <v>0</v>
      </c>
      <c r="O237" s="141">
        <f>Inputs!V232</f>
        <v>0</v>
      </c>
      <c r="P237" s="7"/>
      <c r="Q237" s="69">
        <f t="shared" ca="1" si="102"/>
        <v>5.8330000000000002</v>
      </c>
      <c r="R237" s="69">
        <f t="shared" ca="1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Inputs!S233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Inputs!W233</f>
        <v>5.7880000000000003</v>
      </c>
      <c r="I238" s="140">
        <f>Inputs!T233</f>
        <v>0</v>
      </c>
      <c r="J238" s="83">
        <f ca="1">VLOOKUP($A238,[1]!Table,MATCH(J$4,[1]!Curves,0))</f>
        <v>0</v>
      </c>
      <c r="K238" s="142">
        <f ca="1">Inputs!X233</f>
        <v>1.4999999999999999E-2</v>
      </c>
      <c r="L238" s="140">
        <f>Inputs!U233</f>
        <v>0</v>
      </c>
      <c r="M238" s="54">
        <v>0</v>
      </c>
      <c r="N238" s="142">
        <f>Inputs!Y233</f>
        <v>0</v>
      </c>
      <c r="O238" s="141">
        <f>Inputs!V233</f>
        <v>0</v>
      </c>
      <c r="P238" s="7"/>
      <c r="Q238" s="69">
        <f t="shared" ca="1" si="102"/>
        <v>5.7080000000000002</v>
      </c>
      <c r="R238" s="69">
        <f t="shared" ca="1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Inputs!S234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Inputs!W234</f>
        <v>5.6580000000000004</v>
      </c>
      <c r="I239" s="140">
        <f>Inputs!T234</f>
        <v>0</v>
      </c>
      <c r="J239" s="83">
        <f ca="1">VLOOKUP($A239,[1]!Table,MATCH(J$4,[1]!Curves,0))</f>
        <v>0</v>
      </c>
      <c r="K239" s="142">
        <f ca="1">Inputs!X234</f>
        <v>1.4999999999999999E-2</v>
      </c>
      <c r="L239" s="140">
        <f>Inputs!U234</f>
        <v>0</v>
      </c>
      <c r="M239" s="54">
        <v>0</v>
      </c>
      <c r="N239" s="142">
        <f>Inputs!Y234</f>
        <v>0</v>
      </c>
      <c r="O239" s="141">
        <f>Inputs!V234</f>
        <v>0</v>
      </c>
      <c r="P239" s="7"/>
      <c r="Q239" s="69">
        <f t="shared" ca="1" si="102"/>
        <v>5.5780000000000003</v>
      </c>
      <c r="R239" s="69">
        <f t="shared" ca="1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Inputs!S235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Inputs!W235</f>
        <v>5.6480000000000006</v>
      </c>
      <c r="I240" s="140">
        <f>Inputs!T235</f>
        <v>0</v>
      </c>
      <c r="J240" s="83">
        <f ca="1">VLOOKUP($A240,[1]!Table,MATCH(J$4,[1]!Curves,0))</f>
        <v>0</v>
      </c>
      <c r="K240" s="142">
        <f ca="1">Inputs!X235</f>
        <v>1.4999999999999999E-2</v>
      </c>
      <c r="L240" s="140">
        <f>Inputs!U235</f>
        <v>0</v>
      </c>
      <c r="M240" s="54">
        <v>0</v>
      </c>
      <c r="N240" s="142">
        <f>Inputs!Y235</f>
        <v>0</v>
      </c>
      <c r="O240" s="141">
        <f>Inputs!V235</f>
        <v>0</v>
      </c>
      <c r="P240" s="7"/>
      <c r="Q240" s="69">
        <f t="shared" ca="1" si="102"/>
        <v>5.5680000000000005</v>
      </c>
      <c r="R240" s="69">
        <f t="shared" ca="1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Inputs!S236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Inputs!W236</f>
        <v>5.6680000000000001</v>
      </c>
      <c r="I241" s="140">
        <f>Inputs!T236</f>
        <v>0</v>
      </c>
      <c r="J241" s="83">
        <f ca="1">VLOOKUP($A241,[1]!Table,MATCH(J$4,[1]!Curves,0))</f>
        <v>0</v>
      </c>
      <c r="K241" s="142">
        <f ca="1">Inputs!X236</f>
        <v>1.4999999999999999E-2</v>
      </c>
      <c r="L241" s="140">
        <f>Inputs!U236</f>
        <v>0</v>
      </c>
      <c r="M241" s="54">
        <v>0</v>
      </c>
      <c r="N241" s="142">
        <f>Inputs!Y236</f>
        <v>0</v>
      </c>
      <c r="O241" s="141">
        <f>Inputs!V236</f>
        <v>0</v>
      </c>
      <c r="P241" s="7"/>
      <c r="Q241" s="69">
        <f t="shared" ca="1" si="102"/>
        <v>5.5880000000000001</v>
      </c>
      <c r="R241" s="69">
        <f t="shared" ca="1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Inputs!S237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Inputs!W237</f>
        <v>5.6890000000000001</v>
      </c>
      <c r="I242" s="140">
        <f>Inputs!T237</f>
        <v>0</v>
      </c>
      <c r="J242" s="83">
        <f ca="1">VLOOKUP($A242,[1]!Table,MATCH(J$4,[1]!Curves,0))</f>
        <v>0</v>
      </c>
      <c r="K242" s="142">
        <f ca="1">Inputs!X237</f>
        <v>1.4999999999999999E-2</v>
      </c>
      <c r="L242" s="140">
        <f>Inputs!U237</f>
        <v>0</v>
      </c>
      <c r="M242" s="54">
        <v>0</v>
      </c>
      <c r="N242" s="142">
        <f>Inputs!Y237</f>
        <v>0</v>
      </c>
      <c r="O242" s="141">
        <f>Inputs!V237</f>
        <v>0</v>
      </c>
      <c r="P242" s="7"/>
      <c r="Q242" s="69">
        <f t="shared" ca="1" si="102"/>
        <v>5.609</v>
      </c>
      <c r="R242" s="69">
        <f t="shared" ca="1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Inputs!S238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Inputs!W238</f>
        <v>5.7130000000000001</v>
      </c>
      <c r="I243" s="140">
        <f>Inputs!T238</f>
        <v>0</v>
      </c>
      <c r="J243" s="83">
        <f ca="1">VLOOKUP($A243,[1]!Table,MATCH(J$4,[1]!Curves,0))</f>
        <v>0</v>
      </c>
      <c r="K243" s="142">
        <f ca="1">Inputs!X238</f>
        <v>1.4999999999999999E-2</v>
      </c>
      <c r="L243" s="140">
        <f>Inputs!U238</f>
        <v>0</v>
      </c>
      <c r="M243" s="54">
        <v>0</v>
      </c>
      <c r="N243" s="142">
        <f>Inputs!Y238</f>
        <v>0</v>
      </c>
      <c r="O243" s="141">
        <f>Inputs!V238</f>
        <v>0</v>
      </c>
      <c r="P243" s="7"/>
      <c r="Q243" s="69">
        <f t="shared" ca="1" si="102"/>
        <v>5.633</v>
      </c>
      <c r="R243" s="69">
        <f t="shared" ca="1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Inputs!S239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Inputs!W239</f>
        <v>5.7230000000000008</v>
      </c>
      <c r="I244" s="140">
        <f>Inputs!T239</f>
        <v>0</v>
      </c>
      <c r="J244" s="83">
        <f ca="1">VLOOKUP($A244,[1]!Table,MATCH(J$4,[1]!Curves,0))</f>
        <v>0</v>
      </c>
      <c r="K244" s="142">
        <f ca="1">Inputs!X239</f>
        <v>1.4999999999999999E-2</v>
      </c>
      <c r="L244" s="140">
        <f>Inputs!U239</f>
        <v>0</v>
      </c>
      <c r="M244" s="54">
        <v>0</v>
      </c>
      <c r="N244" s="142">
        <f>Inputs!Y239</f>
        <v>0</v>
      </c>
      <c r="O244" s="141">
        <f>Inputs!V239</f>
        <v>0</v>
      </c>
      <c r="P244" s="7"/>
      <c r="Q244" s="69">
        <f t="shared" ca="1" si="102"/>
        <v>5.6430000000000007</v>
      </c>
      <c r="R244" s="69">
        <f t="shared" ca="1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Inputs!S240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Inputs!W240</f>
        <v>5.7530000000000001</v>
      </c>
      <c r="I245" s="140">
        <f>Inputs!T240</f>
        <v>0</v>
      </c>
      <c r="J245" s="83">
        <f ca="1">VLOOKUP($A245,[1]!Table,MATCH(J$4,[1]!Curves,0))</f>
        <v>0</v>
      </c>
      <c r="K245" s="142">
        <f ca="1">Inputs!X240</f>
        <v>1.4999999999999999E-2</v>
      </c>
      <c r="L245" s="140">
        <f>Inputs!U240</f>
        <v>0</v>
      </c>
      <c r="M245" s="54">
        <v>0</v>
      </c>
      <c r="N245" s="142">
        <f>Inputs!Y240</f>
        <v>0</v>
      </c>
      <c r="O245" s="141">
        <f>Inputs!V240</f>
        <v>0</v>
      </c>
      <c r="P245" s="7"/>
      <c r="Q245" s="69">
        <f t="shared" ca="1" si="102"/>
        <v>5.673</v>
      </c>
      <c r="R245" s="69">
        <f t="shared" ca="1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Inputs!S241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Inputs!W241</f>
        <v>5.8930000000000007</v>
      </c>
      <c r="I246" s="140">
        <f>Inputs!T241</f>
        <v>0</v>
      </c>
      <c r="J246" s="83">
        <f ca="1">VLOOKUP($A246,[1]!Table,MATCH(J$4,[1]!Curves,0))</f>
        <v>0</v>
      </c>
      <c r="K246" s="142">
        <f ca="1">Inputs!X241</f>
        <v>1.4999999999999999E-2</v>
      </c>
      <c r="L246" s="140">
        <f>Inputs!U241</f>
        <v>0</v>
      </c>
      <c r="M246" s="54">
        <v>0</v>
      </c>
      <c r="N246" s="142">
        <f>Inputs!Y241</f>
        <v>0</v>
      </c>
      <c r="O246" s="141">
        <f>Inputs!V241</f>
        <v>0</v>
      </c>
      <c r="P246" s="7"/>
      <c r="Q246" s="69">
        <f t="shared" ca="1" si="102"/>
        <v>5.8130000000000006</v>
      </c>
      <c r="R246" s="69">
        <f t="shared" ca="1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Inputs!S242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Inputs!W242</f>
        <v>6.0330000000000004</v>
      </c>
      <c r="I247" s="140">
        <f>Inputs!T242</f>
        <v>0</v>
      </c>
      <c r="J247" s="83">
        <f ca="1">VLOOKUP($A247,[1]!Table,MATCH(J$4,[1]!Curves,0))</f>
        <v>0</v>
      </c>
      <c r="K247" s="142">
        <f ca="1">Inputs!X242</f>
        <v>1.4999999999999999E-2</v>
      </c>
      <c r="L247" s="140">
        <f>Inputs!U242</f>
        <v>0</v>
      </c>
      <c r="M247" s="54">
        <v>0</v>
      </c>
      <c r="N247" s="142">
        <f>Inputs!Y242</f>
        <v>0</v>
      </c>
      <c r="O247" s="141">
        <f>Inputs!V242</f>
        <v>0</v>
      </c>
      <c r="P247" s="7"/>
      <c r="Q247" s="69">
        <f t="shared" ca="1" si="102"/>
        <v>5.9530000000000003</v>
      </c>
      <c r="R247" s="69">
        <f t="shared" ca="1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Inputs!S243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Inputs!W243</f>
        <v>6.1380000000000008</v>
      </c>
      <c r="I248" s="140">
        <f>Inputs!T243</f>
        <v>0</v>
      </c>
      <c r="J248" s="83">
        <f ca="1">VLOOKUP($A248,[1]!Table,MATCH(J$4,[1]!Curves,0))</f>
        <v>0</v>
      </c>
      <c r="K248" s="142">
        <f ca="1">Inputs!X243</f>
        <v>1.4999999999999999E-2</v>
      </c>
      <c r="L248" s="140">
        <f>Inputs!U243</f>
        <v>0</v>
      </c>
      <c r="M248" s="54">
        <v>0</v>
      </c>
      <c r="N248" s="142">
        <f>Inputs!Y243</f>
        <v>0</v>
      </c>
      <c r="O248" s="141">
        <f>Inputs!V243</f>
        <v>0</v>
      </c>
      <c r="P248" s="7"/>
      <c r="Q248" s="69">
        <f t="shared" ca="1" si="102"/>
        <v>6.0580000000000007</v>
      </c>
      <c r="R248" s="69">
        <f t="shared" ca="1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Inputs!S244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Inputs!W244</f>
        <v>6.0180000000000007</v>
      </c>
      <c r="I249" s="140">
        <f>Inputs!T244</f>
        <v>0</v>
      </c>
      <c r="J249" s="83">
        <f ca="1">VLOOKUP($A249,[1]!Table,MATCH(J$4,[1]!Curves,0))</f>
        <v>0</v>
      </c>
      <c r="K249" s="142">
        <f ca="1">Inputs!X244</f>
        <v>1.4999999999999999E-2</v>
      </c>
      <c r="L249" s="140">
        <f>Inputs!U244</f>
        <v>0</v>
      </c>
      <c r="M249" s="54">
        <v>0</v>
      </c>
      <c r="N249" s="142">
        <f>Inputs!Y244</f>
        <v>0</v>
      </c>
      <c r="O249" s="141">
        <f>Inputs!V244</f>
        <v>0</v>
      </c>
      <c r="P249" s="7"/>
      <c r="Q249" s="69">
        <f t="shared" ca="1" si="102"/>
        <v>5.9380000000000006</v>
      </c>
      <c r="R249" s="69">
        <f t="shared" ca="1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Inputs!S245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Inputs!W245</f>
        <v>5.8930000000000007</v>
      </c>
      <c r="I250" s="140">
        <f>Inputs!T245</f>
        <v>0</v>
      </c>
      <c r="J250" s="83">
        <f ca="1">VLOOKUP($A250,[1]!Table,MATCH(J$4,[1]!Curves,0))</f>
        <v>0</v>
      </c>
      <c r="K250" s="142">
        <f ca="1">Inputs!X245</f>
        <v>1.4999999999999999E-2</v>
      </c>
      <c r="L250" s="140">
        <f>Inputs!U245</f>
        <v>0</v>
      </c>
      <c r="M250" s="54">
        <v>0</v>
      </c>
      <c r="N250" s="142">
        <f>Inputs!Y245</f>
        <v>0</v>
      </c>
      <c r="O250" s="141">
        <f>Inputs!V245</f>
        <v>0</v>
      </c>
      <c r="P250" s="7"/>
      <c r="Q250" s="69">
        <f t="shared" ca="1" si="102"/>
        <v>5.8130000000000006</v>
      </c>
      <c r="R250" s="69">
        <f t="shared" ca="1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Inputs!S246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Inputs!W246</f>
        <v>5.7629999999999999</v>
      </c>
      <c r="I251" s="140">
        <f>Inputs!T246</f>
        <v>0</v>
      </c>
      <c r="J251" s="83">
        <f ca="1">VLOOKUP($A251,[1]!Table,MATCH(J$4,[1]!Curves,0))</f>
        <v>0</v>
      </c>
      <c r="K251" s="142">
        <f ca="1">Inputs!X246</f>
        <v>1.4999999999999999E-2</v>
      </c>
      <c r="L251" s="140">
        <f>Inputs!U246</f>
        <v>0</v>
      </c>
      <c r="M251" s="54">
        <v>0</v>
      </c>
      <c r="N251" s="142">
        <f>Inputs!Y246</f>
        <v>0</v>
      </c>
      <c r="O251" s="141">
        <f>Inputs!V246</f>
        <v>0</v>
      </c>
      <c r="P251" s="7"/>
      <c r="Q251" s="69">
        <f t="shared" ca="1" si="102"/>
        <v>5.6829999999999998</v>
      </c>
      <c r="R251" s="69">
        <f t="shared" ca="1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Inputs!S247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Inputs!W247</f>
        <v>5.7530000000000001</v>
      </c>
      <c r="I252" s="140">
        <f>Inputs!T247</f>
        <v>0</v>
      </c>
      <c r="J252" s="83">
        <f ca="1">VLOOKUP($A252,[1]!Table,MATCH(J$4,[1]!Curves,0))</f>
        <v>0</v>
      </c>
      <c r="K252" s="142">
        <f ca="1">Inputs!X247</f>
        <v>1.4999999999999999E-2</v>
      </c>
      <c r="L252" s="140">
        <f>Inputs!U247</f>
        <v>0</v>
      </c>
      <c r="M252" s="54">
        <v>0</v>
      </c>
      <c r="N252" s="142">
        <f>Inputs!Y247</f>
        <v>0</v>
      </c>
      <c r="O252" s="141">
        <f>Inputs!V247</f>
        <v>0</v>
      </c>
      <c r="P252" s="7"/>
      <c r="Q252" s="69">
        <f t="shared" ca="1" si="102"/>
        <v>5.673</v>
      </c>
      <c r="R252" s="69">
        <f t="shared" ca="1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Inputs!S248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Inputs!W248</f>
        <v>5.7730000000000006</v>
      </c>
      <c r="I253" s="140">
        <f>Inputs!T248</f>
        <v>0</v>
      </c>
      <c r="J253" s="83">
        <f ca="1">VLOOKUP($A253,[1]!Table,MATCH(J$4,[1]!Curves,0))</f>
        <v>0</v>
      </c>
      <c r="K253" s="142">
        <f ca="1">Inputs!X248</f>
        <v>1.4999999999999999E-2</v>
      </c>
      <c r="L253" s="140">
        <f>Inputs!U248</f>
        <v>0</v>
      </c>
      <c r="M253" s="54">
        <v>0</v>
      </c>
      <c r="N253" s="142">
        <f>Inputs!Y248</f>
        <v>0</v>
      </c>
      <c r="O253" s="141">
        <f>Inputs!V248</f>
        <v>0</v>
      </c>
      <c r="P253" s="7"/>
      <c r="Q253" s="69">
        <f t="shared" ca="1" si="102"/>
        <v>5.6930000000000005</v>
      </c>
      <c r="R253" s="69">
        <f t="shared" ca="1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Inputs!S249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Inputs!W249</f>
        <v>5.7940000000000005</v>
      </c>
      <c r="I254" s="140">
        <f>Inputs!T249</f>
        <v>0</v>
      </c>
      <c r="J254" s="83">
        <f ca="1">VLOOKUP($A254,[1]!Table,MATCH(J$4,[1]!Curves,0))</f>
        <v>0</v>
      </c>
      <c r="K254" s="142">
        <f ca="1">Inputs!X249</f>
        <v>1.4999999999999999E-2</v>
      </c>
      <c r="L254" s="140">
        <f>Inputs!U249</f>
        <v>0</v>
      </c>
      <c r="M254" s="54">
        <v>0</v>
      </c>
      <c r="N254" s="142">
        <f>Inputs!Y249</f>
        <v>0</v>
      </c>
      <c r="O254" s="141">
        <f>Inputs!V249</f>
        <v>0</v>
      </c>
      <c r="P254" s="7"/>
      <c r="Q254" s="69">
        <f t="shared" ca="1" si="102"/>
        <v>5.7140000000000004</v>
      </c>
      <c r="R254" s="69">
        <f t="shared" ca="1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Inputs!S250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Inputs!W250</f>
        <v>5.8180000000000005</v>
      </c>
      <c r="I255" s="140">
        <f>Inputs!T250</f>
        <v>0</v>
      </c>
      <c r="J255" s="83">
        <f ca="1">VLOOKUP($A255,[1]!Table,MATCH(J$4,[1]!Curves,0))</f>
        <v>0</v>
      </c>
      <c r="K255" s="142">
        <f ca="1">Inputs!X250</f>
        <v>1.4999999999999999E-2</v>
      </c>
      <c r="L255" s="140">
        <f>Inputs!U250</f>
        <v>0</v>
      </c>
      <c r="M255" s="54">
        <v>0</v>
      </c>
      <c r="N255" s="142">
        <f>Inputs!Y250</f>
        <v>0</v>
      </c>
      <c r="O255" s="141">
        <f>Inputs!V250</f>
        <v>0</v>
      </c>
      <c r="P255" s="7"/>
      <c r="Q255" s="69">
        <f t="shared" ca="1" si="102"/>
        <v>5.7380000000000004</v>
      </c>
      <c r="R255" s="69">
        <f t="shared" ca="1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Inputs!S251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Inputs!W251</f>
        <v>5.8280000000000003</v>
      </c>
      <c r="I256" s="140">
        <f>Inputs!T251</f>
        <v>0</v>
      </c>
      <c r="J256" s="83">
        <f ca="1">VLOOKUP($A256,[1]!Table,MATCH(J$4,[1]!Curves,0))</f>
        <v>0</v>
      </c>
      <c r="K256" s="142">
        <f ca="1">Inputs!X251</f>
        <v>1.4999999999999999E-2</v>
      </c>
      <c r="L256" s="140">
        <f>Inputs!U251</f>
        <v>0</v>
      </c>
      <c r="M256" s="54">
        <v>0</v>
      </c>
      <c r="N256" s="142">
        <f>Inputs!Y251</f>
        <v>0</v>
      </c>
      <c r="O256" s="141">
        <f>Inputs!V251</f>
        <v>0</v>
      </c>
      <c r="P256" s="7"/>
      <c r="Q256" s="69">
        <f t="shared" ca="1" si="102"/>
        <v>5.7480000000000002</v>
      </c>
      <c r="R256" s="69">
        <f t="shared" ca="1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Inputs!S252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Inputs!W252</f>
        <v>5.8580000000000005</v>
      </c>
      <c r="I257" s="140">
        <f>Inputs!T252</f>
        <v>0</v>
      </c>
      <c r="J257" s="83">
        <f ca="1">VLOOKUP($A257,[1]!Table,MATCH(J$4,[1]!Curves,0))</f>
        <v>0</v>
      </c>
      <c r="K257" s="142">
        <f ca="1">Inputs!X252</f>
        <v>1.4999999999999999E-2</v>
      </c>
      <c r="L257" s="140">
        <f>Inputs!U252</f>
        <v>0</v>
      </c>
      <c r="M257" s="54">
        <v>0</v>
      </c>
      <c r="N257" s="142">
        <f>Inputs!Y252</f>
        <v>0</v>
      </c>
      <c r="O257" s="141">
        <f>Inputs!V252</f>
        <v>0</v>
      </c>
      <c r="P257" s="7"/>
      <c r="Q257" s="69">
        <f t="shared" ca="1" si="102"/>
        <v>5.7780000000000005</v>
      </c>
      <c r="R257" s="69">
        <f t="shared" ca="1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Inputs!S253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Inputs!W253</f>
        <v>5.9980000000000002</v>
      </c>
      <c r="I258" s="140">
        <f>Inputs!T253</f>
        <v>0</v>
      </c>
      <c r="J258" s="83">
        <f ca="1">VLOOKUP($A258,[1]!Table,MATCH(J$4,[1]!Curves,0))</f>
        <v>0</v>
      </c>
      <c r="K258" s="142">
        <f ca="1">Inputs!X253</f>
        <v>1.4999999999999999E-2</v>
      </c>
      <c r="L258" s="140">
        <f>Inputs!U253</f>
        <v>0</v>
      </c>
      <c r="M258" s="54">
        <v>0</v>
      </c>
      <c r="N258" s="142">
        <f>Inputs!Y253</f>
        <v>0</v>
      </c>
      <c r="O258" s="141">
        <f>Inputs!V253</f>
        <v>0</v>
      </c>
      <c r="P258" s="7"/>
      <c r="Q258" s="69">
        <f t="shared" ca="1" si="102"/>
        <v>5.9180000000000001</v>
      </c>
      <c r="R258" s="69">
        <f t="shared" ca="1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Inputs!S254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Inputs!W254</f>
        <v>6.1380000000000008</v>
      </c>
      <c r="I259" s="140">
        <f>Inputs!T254</f>
        <v>0</v>
      </c>
      <c r="J259" s="83">
        <f ca="1">VLOOKUP($A259,[1]!Table,MATCH(J$4,[1]!Curves,0))</f>
        <v>0</v>
      </c>
      <c r="K259" s="142">
        <f ca="1">Inputs!X254</f>
        <v>1.4999999999999999E-2</v>
      </c>
      <c r="L259" s="140">
        <f>Inputs!U254</f>
        <v>0</v>
      </c>
      <c r="M259" s="54">
        <v>0</v>
      </c>
      <c r="N259" s="142">
        <f>Inputs!Y254</f>
        <v>0</v>
      </c>
      <c r="O259" s="141">
        <f>Inputs!V254</f>
        <v>0</v>
      </c>
      <c r="P259" s="7"/>
      <c r="Q259" s="69">
        <f t="shared" ca="1" si="102"/>
        <v>6.0580000000000007</v>
      </c>
      <c r="R259" s="69">
        <f t="shared" ca="1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Inputs!S255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83">
        <f ca="1">VLOOKUP($A260,[1]!Table,MATCH(G$4,[1]!Curves,0))</f>
        <v>6.1630000000000003</v>
      </c>
      <c r="H260" s="142">
        <f ca="1">Inputs!W255</f>
        <v>6.2430000000000003</v>
      </c>
      <c r="I260" s="140">
        <f>Inputs!T255</f>
        <v>0</v>
      </c>
      <c r="J260" s="83">
        <f ca="1">VLOOKUP($A260,[1]!Table,MATCH(J$4,[1]!Curves,0))</f>
        <v>0</v>
      </c>
      <c r="K260" s="142">
        <f ca="1">Inputs!X255</f>
        <v>1.4999999999999999E-2</v>
      </c>
      <c r="L260" s="140">
        <f>Inputs!U255</f>
        <v>0</v>
      </c>
      <c r="M260" s="54">
        <v>0</v>
      </c>
      <c r="N260" s="142">
        <f>Inputs!Y255</f>
        <v>0</v>
      </c>
      <c r="O260" s="141">
        <f>Inputs!V255</f>
        <v>0</v>
      </c>
      <c r="P260" s="7"/>
      <c r="Q260" s="69">
        <f t="shared" ca="1" si="102"/>
        <v>6.1630000000000003</v>
      </c>
      <c r="R260" s="69">
        <f t="shared" ca="1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Inputs!S256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83">
        <f ca="1">VLOOKUP($A261,[1]!Table,MATCH(G$4,[1]!Curves,0))</f>
        <v>6.0430000000000001</v>
      </c>
      <c r="H261" s="142">
        <f ca="1">Inputs!W256</f>
        <v>6.1230000000000002</v>
      </c>
      <c r="I261" s="140">
        <f>Inputs!T256</f>
        <v>0</v>
      </c>
      <c r="J261" s="83">
        <f ca="1">VLOOKUP($A261,[1]!Table,MATCH(J$4,[1]!Curves,0))</f>
        <v>0</v>
      </c>
      <c r="K261" s="142">
        <f ca="1">Inputs!X256</f>
        <v>1.4999999999999999E-2</v>
      </c>
      <c r="L261" s="140">
        <f>Inputs!U256</f>
        <v>0</v>
      </c>
      <c r="M261" s="54">
        <v>0</v>
      </c>
      <c r="N261" s="142">
        <f>Inputs!Y256</f>
        <v>0</v>
      </c>
      <c r="O261" s="141">
        <f>Inputs!V256</f>
        <v>0</v>
      </c>
      <c r="P261" s="7"/>
      <c r="Q261" s="69">
        <f t="shared" ca="1" si="102"/>
        <v>6.0430000000000001</v>
      </c>
      <c r="R261" s="69">
        <f t="shared" ca="1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Inputs!S257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83">
        <f ca="1">VLOOKUP($A262,[1]!Table,MATCH(G$4,[1]!Curves,0))</f>
        <v>5.9180000000000001</v>
      </c>
      <c r="H262" s="142">
        <f ca="1">Inputs!W257</f>
        <v>5.9980000000000002</v>
      </c>
      <c r="I262" s="140">
        <f>Inputs!T257</f>
        <v>0</v>
      </c>
      <c r="J262" s="83">
        <f ca="1">VLOOKUP($A262,[1]!Table,MATCH(J$4,[1]!Curves,0))</f>
        <v>0</v>
      </c>
      <c r="K262" s="142">
        <f ca="1">Inputs!X257</f>
        <v>1.4999999999999999E-2</v>
      </c>
      <c r="L262" s="140">
        <f>Inputs!U257</f>
        <v>0</v>
      </c>
      <c r="M262" s="54">
        <v>0</v>
      </c>
      <c r="N262" s="142">
        <f>Inputs!Y257</f>
        <v>0</v>
      </c>
      <c r="O262" s="141">
        <f>Inputs!V257</f>
        <v>0</v>
      </c>
      <c r="P262" s="7"/>
      <c r="Q262" s="69">
        <f t="shared" ca="1" si="102"/>
        <v>5.9180000000000001</v>
      </c>
      <c r="R262" s="69">
        <f t="shared" ca="1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Inputs!S258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83">
        <f ca="1">VLOOKUP($A263,[1]!Table,MATCH(G$4,[1]!Curves,0))</f>
        <v>5.7880000000000003</v>
      </c>
      <c r="H263" s="142">
        <f ca="1">Inputs!W258</f>
        <v>5.8680000000000003</v>
      </c>
      <c r="I263" s="140">
        <f>Inputs!T258</f>
        <v>0</v>
      </c>
      <c r="J263" s="83">
        <f ca="1">VLOOKUP($A263,[1]!Table,MATCH(J$4,[1]!Curves,0))</f>
        <v>0</v>
      </c>
      <c r="K263" s="142">
        <f ca="1">Inputs!X258</f>
        <v>1.4999999999999999E-2</v>
      </c>
      <c r="L263" s="140">
        <f>Inputs!U258</f>
        <v>0</v>
      </c>
      <c r="M263" s="54">
        <v>0</v>
      </c>
      <c r="N263" s="142">
        <f>Inputs!Y258</f>
        <v>0</v>
      </c>
      <c r="O263" s="141">
        <f>Inputs!V258</f>
        <v>0</v>
      </c>
      <c r="P263" s="7"/>
      <c r="Q263" s="69">
        <f t="shared" ca="1" si="102"/>
        <v>5.7880000000000003</v>
      </c>
      <c r="R263" s="69">
        <f t="shared" ca="1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Inputs!S259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83">
        <f ca="1">VLOOKUP($A264,[1]!Table,MATCH(G$4,[1]!Curves,0))</f>
        <v>5.7780000000000005</v>
      </c>
      <c r="H264" s="142">
        <f ca="1">Inputs!W259</f>
        <v>5.8580000000000005</v>
      </c>
      <c r="I264" s="140">
        <f>Inputs!T259</f>
        <v>0</v>
      </c>
      <c r="J264" s="83">
        <f ca="1">VLOOKUP($A264,[1]!Table,MATCH(J$4,[1]!Curves,0))</f>
        <v>0</v>
      </c>
      <c r="K264" s="142">
        <f ca="1">Inputs!X259</f>
        <v>1.4999999999999999E-2</v>
      </c>
      <c r="L264" s="140">
        <f>Inputs!U259</f>
        <v>0</v>
      </c>
      <c r="M264" s="54">
        <v>0</v>
      </c>
      <c r="N264" s="142">
        <f>Inputs!Y259</f>
        <v>0</v>
      </c>
      <c r="O264" s="141">
        <f>Inputs!V259</f>
        <v>0</v>
      </c>
      <c r="P264" s="7"/>
      <c r="Q264" s="69">
        <f t="shared" ca="1" si="102"/>
        <v>5.7780000000000005</v>
      </c>
      <c r="R264" s="69">
        <f t="shared" ca="1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Inputs!S260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83">
        <f ca="1">VLOOKUP($A265,[1]!Table,MATCH(G$4,[1]!Curves,0))</f>
        <v>5.798</v>
      </c>
      <c r="H265" s="142">
        <f ca="1">Inputs!W260</f>
        <v>5.8780000000000001</v>
      </c>
      <c r="I265" s="140">
        <f>Inputs!T260</f>
        <v>0</v>
      </c>
      <c r="J265" s="83">
        <f ca="1">VLOOKUP($A265,[1]!Table,MATCH(J$4,[1]!Curves,0))</f>
        <v>0</v>
      </c>
      <c r="K265" s="142">
        <f ca="1">Inputs!X260</f>
        <v>1.4999999999999999E-2</v>
      </c>
      <c r="L265" s="140">
        <f>Inputs!U260</f>
        <v>0</v>
      </c>
      <c r="M265" s="54">
        <v>0</v>
      </c>
      <c r="N265" s="142">
        <f>Inputs!Y260</f>
        <v>0</v>
      </c>
      <c r="O265" s="141">
        <f>Inputs!V260</f>
        <v>0</v>
      </c>
      <c r="P265" s="7"/>
      <c r="Q265" s="69">
        <f t="shared" ca="1" si="102"/>
        <v>5.798</v>
      </c>
      <c r="R265" s="69">
        <f t="shared" ca="1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Inputs!S261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83">
        <f ca="1">VLOOKUP($A266,[1]!Table,MATCH(G$4,[1]!Curves,0))</f>
        <v>5.819</v>
      </c>
      <c r="H266" s="142">
        <f ca="1">Inputs!W261</f>
        <v>5.899</v>
      </c>
      <c r="I266" s="140">
        <f>Inputs!T261</f>
        <v>0</v>
      </c>
      <c r="J266" s="83">
        <f ca="1">VLOOKUP($A266,[1]!Table,MATCH(J$4,[1]!Curves,0))</f>
        <v>0</v>
      </c>
      <c r="K266" s="142">
        <f ca="1">Inputs!X261</f>
        <v>1.4999999999999999E-2</v>
      </c>
      <c r="L266" s="140">
        <f>Inputs!U261</f>
        <v>0</v>
      </c>
      <c r="M266" s="54">
        <v>0</v>
      </c>
      <c r="N266" s="142">
        <f>Inputs!Y261</f>
        <v>0</v>
      </c>
      <c r="O266" s="141">
        <f>Inputs!V261</f>
        <v>0</v>
      </c>
      <c r="P266" s="7"/>
      <c r="Q266" s="69">
        <f t="shared" ref="Q266:Q329" ca="1" si="134">M266+J266+G266</f>
        <v>5.819</v>
      </c>
      <c r="R266" s="69">
        <f t="shared" ref="R266:R329" ca="1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Inputs!S262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Inputs!W262</f>
        <v>5.923</v>
      </c>
      <c r="I267" s="140">
        <f>Inputs!T262</f>
        <v>0</v>
      </c>
      <c r="J267" s="83">
        <f ca="1">VLOOKUP($A267,[1]!Table,MATCH(J$4,[1]!Curves,0))</f>
        <v>0</v>
      </c>
      <c r="K267" s="142">
        <f ca="1">Inputs!X262</f>
        <v>1.4999999999999999E-2</v>
      </c>
      <c r="L267" s="140">
        <f>Inputs!U262</f>
        <v>0</v>
      </c>
      <c r="M267" s="54">
        <v>0</v>
      </c>
      <c r="N267" s="142">
        <f>Inputs!Y262</f>
        <v>0</v>
      </c>
      <c r="O267" s="141">
        <f>Inputs!V262</f>
        <v>0</v>
      </c>
      <c r="P267" s="7"/>
      <c r="Q267" s="69">
        <f t="shared" ca="1" si="134"/>
        <v>5.843</v>
      </c>
      <c r="R267" s="69">
        <f t="shared" ca="1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Inputs!S263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Inputs!W263</f>
        <v>5.9330000000000007</v>
      </c>
      <c r="I268" s="140">
        <f>Inputs!T263</f>
        <v>0</v>
      </c>
      <c r="J268" s="83">
        <f ca="1">VLOOKUP($A268,[1]!Table,MATCH(J$4,[1]!Curves,0))</f>
        <v>0</v>
      </c>
      <c r="K268" s="142">
        <f ca="1">Inputs!X263</f>
        <v>1.4999999999999999E-2</v>
      </c>
      <c r="L268" s="140">
        <f>Inputs!U263</f>
        <v>0</v>
      </c>
      <c r="M268" s="54">
        <v>0</v>
      </c>
      <c r="N268" s="142">
        <f>Inputs!Y263</f>
        <v>0</v>
      </c>
      <c r="O268" s="141">
        <f>Inputs!V263</f>
        <v>0</v>
      </c>
      <c r="P268" s="7"/>
      <c r="Q268" s="69">
        <f t="shared" ca="1" si="134"/>
        <v>5.8530000000000006</v>
      </c>
      <c r="R268" s="69">
        <f t="shared" ca="1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Inputs!S264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Inputs!W264</f>
        <v>5.9630000000000001</v>
      </c>
      <c r="I269" s="140">
        <f>Inputs!T264</f>
        <v>0</v>
      </c>
      <c r="J269" s="83">
        <f ca="1">VLOOKUP($A269,[1]!Table,MATCH(J$4,[1]!Curves,0))</f>
        <v>0</v>
      </c>
      <c r="K269" s="142">
        <f ca="1">Inputs!X264</f>
        <v>1.4999999999999999E-2</v>
      </c>
      <c r="L269" s="140">
        <f>Inputs!U264</f>
        <v>0</v>
      </c>
      <c r="M269" s="54">
        <v>0</v>
      </c>
      <c r="N269" s="142">
        <f>Inputs!Y264</f>
        <v>0</v>
      </c>
      <c r="O269" s="141">
        <f>Inputs!V264</f>
        <v>0</v>
      </c>
      <c r="P269" s="7"/>
      <c r="Q269" s="69">
        <f t="shared" ca="1" si="134"/>
        <v>5.883</v>
      </c>
      <c r="R269" s="69">
        <f t="shared" ca="1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Inputs!S265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Inputs!W265</f>
        <v>6.1030000000000006</v>
      </c>
      <c r="I270" s="140">
        <f>Inputs!T265</f>
        <v>0</v>
      </c>
      <c r="J270" s="83">
        <f ca="1">VLOOKUP($A270,[1]!Table,MATCH(J$4,[1]!Curves,0))</f>
        <v>0</v>
      </c>
      <c r="K270" s="142">
        <f ca="1">Inputs!X265</f>
        <v>1.4999999999999999E-2</v>
      </c>
      <c r="L270" s="140">
        <f>Inputs!U265</f>
        <v>0</v>
      </c>
      <c r="M270" s="54">
        <v>0</v>
      </c>
      <c r="N270" s="142">
        <f>Inputs!Y265</f>
        <v>0</v>
      </c>
      <c r="O270" s="141">
        <f>Inputs!V265</f>
        <v>0</v>
      </c>
      <c r="P270" s="7"/>
      <c r="Q270" s="69">
        <f t="shared" ca="1" si="134"/>
        <v>6.0230000000000006</v>
      </c>
      <c r="R270" s="69">
        <f t="shared" ca="1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Inputs!S266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Inputs!W266</f>
        <v>6.2430000000000003</v>
      </c>
      <c r="I271" s="140">
        <f>Inputs!T266</f>
        <v>0</v>
      </c>
      <c r="J271" s="83">
        <f ca="1">VLOOKUP($A271,[1]!Table,MATCH(J$4,[1]!Curves,0))</f>
        <v>0</v>
      </c>
      <c r="K271" s="142">
        <f ca="1">Inputs!X266</f>
        <v>1.4999999999999999E-2</v>
      </c>
      <c r="L271" s="140">
        <f>Inputs!U266</f>
        <v>0</v>
      </c>
      <c r="M271" s="54">
        <v>0</v>
      </c>
      <c r="N271" s="142">
        <f>Inputs!Y266</f>
        <v>0</v>
      </c>
      <c r="O271" s="141">
        <f>Inputs!V266</f>
        <v>0</v>
      </c>
      <c r="P271" s="7"/>
      <c r="Q271" s="69">
        <f t="shared" ca="1" si="134"/>
        <v>6.1630000000000003</v>
      </c>
      <c r="R271" s="69">
        <f t="shared" ca="1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Inputs!S267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Inputs!W267</f>
        <v>6.3480000000000008</v>
      </c>
      <c r="I272" s="140">
        <f>Inputs!T267</f>
        <v>0</v>
      </c>
      <c r="J272" s="83">
        <f ca="1">VLOOKUP($A272,[1]!Table,MATCH(J$4,[1]!Curves,0))</f>
        <v>0</v>
      </c>
      <c r="K272" s="142">
        <f ca="1">Inputs!X267</f>
        <v>1.4999999999999999E-2</v>
      </c>
      <c r="L272" s="140">
        <f>Inputs!U267</f>
        <v>0</v>
      </c>
      <c r="M272" s="54">
        <v>0</v>
      </c>
      <c r="N272" s="142">
        <f>Inputs!Y267</f>
        <v>0</v>
      </c>
      <c r="O272" s="141">
        <f>Inputs!V267</f>
        <v>0</v>
      </c>
      <c r="P272" s="7"/>
      <c r="Q272" s="69">
        <f t="shared" ca="1" si="134"/>
        <v>6.2680000000000007</v>
      </c>
      <c r="R272" s="69">
        <f t="shared" ca="1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Inputs!S268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Inputs!W268</f>
        <v>6.2280000000000006</v>
      </c>
      <c r="I273" s="140">
        <f>Inputs!T268</f>
        <v>0</v>
      </c>
      <c r="J273" s="83">
        <f ca="1">VLOOKUP($A273,[1]!Table,MATCH(J$4,[1]!Curves,0))</f>
        <v>0</v>
      </c>
      <c r="K273" s="142">
        <f ca="1">Inputs!X268</f>
        <v>1.4999999999999999E-2</v>
      </c>
      <c r="L273" s="140">
        <f>Inputs!U268</f>
        <v>0</v>
      </c>
      <c r="M273" s="54">
        <v>0</v>
      </c>
      <c r="N273" s="142">
        <f>Inputs!Y268</f>
        <v>0</v>
      </c>
      <c r="O273" s="141">
        <f>Inputs!V268</f>
        <v>0</v>
      </c>
      <c r="P273" s="7"/>
      <c r="Q273" s="69">
        <f t="shared" ca="1" si="134"/>
        <v>6.1480000000000006</v>
      </c>
      <c r="R273" s="69">
        <f t="shared" ca="1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Inputs!S269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Inputs!W269</f>
        <v>6.1030000000000006</v>
      </c>
      <c r="I274" s="140">
        <f>Inputs!T269</f>
        <v>0</v>
      </c>
      <c r="J274" s="83">
        <f ca="1">VLOOKUP($A274,[1]!Table,MATCH(J$4,[1]!Curves,0))</f>
        <v>0</v>
      </c>
      <c r="K274" s="142">
        <f ca="1">Inputs!X269</f>
        <v>1.4999999999999999E-2</v>
      </c>
      <c r="L274" s="140">
        <f>Inputs!U269</f>
        <v>0</v>
      </c>
      <c r="M274" s="54">
        <v>0</v>
      </c>
      <c r="N274" s="142">
        <f>Inputs!Y269</f>
        <v>0</v>
      </c>
      <c r="O274" s="141">
        <f>Inputs!V269</f>
        <v>0</v>
      </c>
      <c r="P274" s="7"/>
      <c r="Q274" s="69">
        <f t="shared" ca="1" si="134"/>
        <v>6.0230000000000006</v>
      </c>
      <c r="R274" s="69">
        <f t="shared" ca="1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Inputs!S270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Inputs!W270</f>
        <v>5.9730000000000008</v>
      </c>
      <c r="I275" s="140">
        <f>Inputs!T270</f>
        <v>0</v>
      </c>
      <c r="J275" s="83">
        <f ca="1">VLOOKUP($A275,[1]!Table,MATCH(J$4,[1]!Curves,0))</f>
        <v>0</v>
      </c>
      <c r="K275" s="142">
        <f ca="1">Inputs!X270</f>
        <v>1.4999999999999999E-2</v>
      </c>
      <c r="L275" s="140">
        <f>Inputs!U270</f>
        <v>0</v>
      </c>
      <c r="M275" s="54">
        <v>0</v>
      </c>
      <c r="N275" s="142">
        <f>Inputs!Y270</f>
        <v>0</v>
      </c>
      <c r="O275" s="141">
        <f>Inputs!V270</f>
        <v>0</v>
      </c>
      <c r="P275" s="7"/>
      <c r="Q275" s="69">
        <f t="shared" ca="1" si="134"/>
        <v>5.8930000000000007</v>
      </c>
      <c r="R275" s="69">
        <f t="shared" ca="1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Inputs!S271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Inputs!W271</f>
        <v>5.9630000000000001</v>
      </c>
      <c r="I276" s="140">
        <f>Inputs!T271</f>
        <v>0</v>
      </c>
      <c r="J276" s="83">
        <f ca="1">VLOOKUP($A276,[1]!Table,MATCH(J$4,[1]!Curves,0))</f>
        <v>0</v>
      </c>
      <c r="K276" s="142">
        <f ca="1">Inputs!X271</f>
        <v>1.4999999999999999E-2</v>
      </c>
      <c r="L276" s="140">
        <f>Inputs!U271</f>
        <v>0</v>
      </c>
      <c r="M276" s="54">
        <v>0</v>
      </c>
      <c r="N276" s="142">
        <f>Inputs!Y271</f>
        <v>0</v>
      </c>
      <c r="O276" s="141">
        <f>Inputs!V271</f>
        <v>0</v>
      </c>
      <c r="P276" s="7"/>
      <c r="Q276" s="69">
        <f t="shared" ca="1" si="134"/>
        <v>5.883</v>
      </c>
      <c r="R276" s="69">
        <f t="shared" ca="1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Inputs!S272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Inputs!W272</f>
        <v>5.9830000000000005</v>
      </c>
      <c r="I277" s="140">
        <f>Inputs!T272</f>
        <v>0</v>
      </c>
      <c r="J277" s="83">
        <f ca="1">VLOOKUP($A277,[1]!Table,MATCH(J$4,[1]!Curves,0))</f>
        <v>0</v>
      </c>
      <c r="K277" s="142">
        <f ca="1">Inputs!X272</f>
        <v>1.4999999999999999E-2</v>
      </c>
      <c r="L277" s="140">
        <f>Inputs!U272</f>
        <v>0</v>
      </c>
      <c r="M277" s="54">
        <v>0</v>
      </c>
      <c r="N277" s="142">
        <f>Inputs!Y272</f>
        <v>0</v>
      </c>
      <c r="O277" s="141">
        <f>Inputs!V272</f>
        <v>0</v>
      </c>
      <c r="P277" s="7"/>
      <c r="Q277" s="69">
        <f t="shared" ca="1" si="134"/>
        <v>5.9030000000000005</v>
      </c>
      <c r="R277" s="69">
        <f t="shared" ca="1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Inputs!S273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Inputs!W273</f>
        <v>6.0040000000000004</v>
      </c>
      <c r="I278" s="140">
        <f>Inputs!T273</f>
        <v>0</v>
      </c>
      <c r="J278" s="83">
        <f ca="1">VLOOKUP($A278,[1]!Table,MATCH(J$4,[1]!Curves,0))</f>
        <v>0</v>
      </c>
      <c r="K278" s="142">
        <f ca="1">Inputs!X273</f>
        <v>1.4999999999999999E-2</v>
      </c>
      <c r="L278" s="140">
        <f>Inputs!U273</f>
        <v>0</v>
      </c>
      <c r="M278" s="54">
        <v>0</v>
      </c>
      <c r="N278" s="142">
        <f>Inputs!Y273</f>
        <v>0</v>
      </c>
      <c r="O278" s="141">
        <f>Inputs!V273</f>
        <v>0</v>
      </c>
      <c r="P278" s="7"/>
      <c r="Q278" s="69">
        <f t="shared" ca="1" si="134"/>
        <v>5.9240000000000004</v>
      </c>
      <c r="R278" s="69">
        <f t="shared" ca="1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Inputs!S274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Inputs!W274</f>
        <v>6.0280000000000005</v>
      </c>
      <c r="I279" s="140">
        <f>Inputs!T274</f>
        <v>0</v>
      </c>
      <c r="J279" s="83">
        <f ca="1">VLOOKUP($A279,[1]!Table,MATCH(J$4,[1]!Curves,0))</f>
        <v>0</v>
      </c>
      <c r="K279" s="142">
        <f ca="1">Inputs!X274</f>
        <v>1.4999999999999999E-2</v>
      </c>
      <c r="L279" s="140">
        <f>Inputs!U274</f>
        <v>0</v>
      </c>
      <c r="M279" s="54">
        <v>0</v>
      </c>
      <c r="N279" s="142">
        <f>Inputs!Y274</f>
        <v>0</v>
      </c>
      <c r="O279" s="141">
        <f>Inputs!V274</f>
        <v>0</v>
      </c>
      <c r="P279" s="7"/>
      <c r="Q279" s="69">
        <f t="shared" ca="1" si="134"/>
        <v>5.9480000000000004</v>
      </c>
      <c r="R279" s="69">
        <f t="shared" ca="1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Inputs!S275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Inputs!W275</f>
        <v>6.0380000000000003</v>
      </c>
      <c r="I280" s="140">
        <f>Inputs!T275</f>
        <v>0</v>
      </c>
      <c r="J280" s="83">
        <f ca="1">VLOOKUP($A280,[1]!Table,MATCH(J$4,[1]!Curves,0))</f>
        <v>0</v>
      </c>
      <c r="K280" s="142">
        <f ca="1">Inputs!X275</f>
        <v>1.4999999999999999E-2</v>
      </c>
      <c r="L280" s="140">
        <f>Inputs!U275</f>
        <v>0</v>
      </c>
      <c r="M280" s="54">
        <v>0</v>
      </c>
      <c r="N280" s="142">
        <f>Inputs!Y275</f>
        <v>0</v>
      </c>
      <c r="O280" s="141">
        <f>Inputs!V275</f>
        <v>0</v>
      </c>
      <c r="P280" s="7"/>
      <c r="Q280" s="69">
        <f t="shared" ca="1" si="134"/>
        <v>5.9580000000000002</v>
      </c>
      <c r="R280" s="69">
        <f t="shared" ca="1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Inputs!S276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Inputs!W276</f>
        <v>6.0680000000000005</v>
      </c>
      <c r="I281" s="140">
        <f>Inputs!T276</f>
        <v>0</v>
      </c>
      <c r="J281" s="83">
        <f ca="1">VLOOKUP($A281,[1]!Table,MATCH(J$4,[1]!Curves,0))</f>
        <v>0</v>
      </c>
      <c r="K281" s="142">
        <f ca="1">Inputs!X276</f>
        <v>1.4999999999999999E-2</v>
      </c>
      <c r="L281" s="140">
        <f>Inputs!U276</f>
        <v>0</v>
      </c>
      <c r="M281" s="54">
        <v>0</v>
      </c>
      <c r="N281" s="142">
        <f>Inputs!Y276</f>
        <v>0</v>
      </c>
      <c r="O281" s="141">
        <f>Inputs!V276</f>
        <v>0</v>
      </c>
      <c r="P281" s="7"/>
      <c r="Q281" s="69">
        <f t="shared" ca="1" si="134"/>
        <v>5.9880000000000004</v>
      </c>
      <c r="R281" s="69">
        <f t="shared" ca="1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Inputs!S277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Inputs!W277</f>
        <v>6.2080000000000002</v>
      </c>
      <c r="I282" s="140">
        <f>Inputs!T277</f>
        <v>0</v>
      </c>
      <c r="J282" s="83">
        <f ca="1">VLOOKUP($A282,[1]!Table,MATCH(J$4,[1]!Curves,0))</f>
        <v>0</v>
      </c>
      <c r="K282" s="142">
        <f ca="1">Inputs!X277</f>
        <v>1.4999999999999999E-2</v>
      </c>
      <c r="L282" s="140">
        <f>Inputs!U277</f>
        <v>0</v>
      </c>
      <c r="M282" s="54">
        <v>0</v>
      </c>
      <c r="N282" s="142">
        <f>Inputs!Y277</f>
        <v>0</v>
      </c>
      <c r="O282" s="141">
        <f>Inputs!V277</f>
        <v>0</v>
      </c>
      <c r="P282" s="7"/>
      <c r="Q282" s="69">
        <f t="shared" ca="1" si="134"/>
        <v>6.1280000000000001</v>
      </c>
      <c r="R282" s="69">
        <f t="shared" ca="1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Inputs!S278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Inputs!W278</f>
        <v>6.3480000000000008</v>
      </c>
      <c r="I283" s="140">
        <f>Inputs!T278</f>
        <v>0</v>
      </c>
      <c r="J283" s="83">
        <f ca="1">VLOOKUP($A283,[1]!Table,MATCH(J$4,[1]!Curves,0))</f>
        <v>0</v>
      </c>
      <c r="K283" s="142">
        <f ca="1">Inputs!X278</f>
        <v>1.4999999999999999E-2</v>
      </c>
      <c r="L283" s="140">
        <f>Inputs!U278</f>
        <v>0</v>
      </c>
      <c r="M283" s="54">
        <v>0</v>
      </c>
      <c r="N283" s="142">
        <f>Inputs!Y278</f>
        <v>0</v>
      </c>
      <c r="O283" s="141">
        <f>Inputs!V278</f>
        <v>0</v>
      </c>
      <c r="P283" s="7"/>
      <c r="Q283" s="69">
        <f t="shared" ca="1" si="134"/>
        <v>6.2680000000000007</v>
      </c>
      <c r="R283" s="69">
        <f t="shared" ca="1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Inputs!S279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Inputs!W279</f>
        <v>6.4530000000000003</v>
      </c>
      <c r="I284" s="140">
        <f>Inputs!T279</f>
        <v>0</v>
      </c>
      <c r="J284" s="83">
        <f ca="1">VLOOKUP($A284,[1]!Table,MATCH(J$4,[1]!Curves,0))</f>
        <v>0</v>
      </c>
      <c r="K284" s="142">
        <f ca="1">Inputs!X279</f>
        <v>1.4999999999999999E-2</v>
      </c>
      <c r="L284" s="140">
        <f>Inputs!U279</f>
        <v>0</v>
      </c>
      <c r="M284" s="54">
        <v>0</v>
      </c>
      <c r="N284" s="142">
        <f>Inputs!Y279</f>
        <v>0</v>
      </c>
      <c r="O284" s="141">
        <f>Inputs!V279</f>
        <v>0</v>
      </c>
      <c r="P284" s="7"/>
      <c r="Q284" s="69">
        <f t="shared" ca="1" si="134"/>
        <v>6.3730000000000002</v>
      </c>
      <c r="R284" s="69">
        <f t="shared" ca="1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Inputs!S280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Inputs!W280</f>
        <v>6.3330000000000002</v>
      </c>
      <c r="I285" s="140">
        <f>Inputs!T280</f>
        <v>0</v>
      </c>
      <c r="J285" s="83">
        <f ca="1">VLOOKUP($A285,[1]!Table,MATCH(J$4,[1]!Curves,0))</f>
        <v>0</v>
      </c>
      <c r="K285" s="142">
        <f ca="1">Inputs!X280</f>
        <v>1.4999999999999999E-2</v>
      </c>
      <c r="L285" s="140">
        <f>Inputs!U280</f>
        <v>0</v>
      </c>
      <c r="M285" s="54">
        <v>0</v>
      </c>
      <c r="N285" s="142">
        <f>Inputs!Y280</f>
        <v>0</v>
      </c>
      <c r="O285" s="141">
        <f>Inputs!V280</f>
        <v>0</v>
      </c>
      <c r="P285" s="7"/>
      <c r="Q285" s="69">
        <f t="shared" ca="1" si="134"/>
        <v>6.2530000000000001</v>
      </c>
      <c r="R285" s="69">
        <f t="shared" ca="1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Inputs!S281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Inputs!W281</f>
        <v>6.2080000000000002</v>
      </c>
      <c r="I286" s="140">
        <f>Inputs!T281</f>
        <v>0</v>
      </c>
      <c r="J286" s="83">
        <f ca="1">VLOOKUP($A286,[1]!Table,MATCH(J$4,[1]!Curves,0))</f>
        <v>0</v>
      </c>
      <c r="K286" s="142">
        <f ca="1">Inputs!X281</f>
        <v>1.4999999999999999E-2</v>
      </c>
      <c r="L286" s="140">
        <f>Inputs!U281</f>
        <v>0</v>
      </c>
      <c r="M286" s="54">
        <v>0</v>
      </c>
      <c r="N286" s="142">
        <f>Inputs!Y281</f>
        <v>0</v>
      </c>
      <c r="O286" s="141">
        <f>Inputs!V281</f>
        <v>0</v>
      </c>
      <c r="P286" s="7"/>
      <c r="Q286" s="69">
        <f t="shared" ca="1" si="134"/>
        <v>6.1280000000000001</v>
      </c>
      <c r="R286" s="69">
        <f t="shared" ca="1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Inputs!S282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Inputs!W282</f>
        <v>6.0780000000000003</v>
      </c>
      <c r="I287" s="140">
        <f>Inputs!T282</f>
        <v>0</v>
      </c>
      <c r="J287" s="83">
        <f ca="1">VLOOKUP($A287,[1]!Table,MATCH(J$4,[1]!Curves,0))</f>
        <v>0</v>
      </c>
      <c r="K287" s="142">
        <f ca="1">Inputs!X282</f>
        <v>1.4999999999999999E-2</v>
      </c>
      <c r="L287" s="140">
        <f>Inputs!U282</f>
        <v>0</v>
      </c>
      <c r="M287" s="54">
        <v>0</v>
      </c>
      <c r="N287" s="142">
        <f>Inputs!Y282</f>
        <v>0</v>
      </c>
      <c r="O287" s="141">
        <f>Inputs!V282</f>
        <v>0</v>
      </c>
      <c r="P287" s="7"/>
      <c r="Q287" s="69">
        <f t="shared" ca="1" si="134"/>
        <v>5.9980000000000002</v>
      </c>
      <c r="R287" s="69">
        <f t="shared" ca="1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Inputs!S283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Inputs!W283</f>
        <v>6.0680000000000005</v>
      </c>
      <c r="I288" s="140">
        <f>Inputs!T283</f>
        <v>0</v>
      </c>
      <c r="J288" s="83">
        <f ca="1">VLOOKUP($A288,[1]!Table,MATCH(J$4,[1]!Curves,0))</f>
        <v>0</v>
      </c>
      <c r="K288" s="142">
        <f ca="1">Inputs!X283</f>
        <v>1.4999999999999999E-2</v>
      </c>
      <c r="L288" s="140">
        <f>Inputs!U283</f>
        <v>0</v>
      </c>
      <c r="M288" s="54">
        <v>0</v>
      </c>
      <c r="N288" s="142">
        <f>Inputs!Y283</f>
        <v>0</v>
      </c>
      <c r="O288" s="141">
        <f>Inputs!V283</f>
        <v>0</v>
      </c>
      <c r="P288" s="7"/>
      <c r="Q288" s="69">
        <f t="shared" ca="1" si="134"/>
        <v>5.9880000000000004</v>
      </c>
      <c r="R288" s="69">
        <f t="shared" ca="1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Inputs!S284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Inputs!W284</f>
        <v>6.0880000000000001</v>
      </c>
      <c r="I289" s="140">
        <f>Inputs!T284</f>
        <v>0</v>
      </c>
      <c r="J289" s="83">
        <f ca="1">VLOOKUP($A289,[1]!Table,MATCH(J$4,[1]!Curves,0))</f>
        <v>0</v>
      </c>
      <c r="K289" s="142">
        <f ca="1">Inputs!X284</f>
        <v>1.4999999999999999E-2</v>
      </c>
      <c r="L289" s="140">
        <f>Inputs!U284</f>
        <v>0</v>
      </c>
      <c r="M289" s="54">
        <v>0</v>
      </c>
      <c r="N289" s="142">
        <f>Inputs!Y284</f>
        <v>0</v>
      </c>
      <c r="O289" s="141">
        <f>Inputs!V284</f>
        <v>0</v>
      </c>
      <c r="P289" s="7"/>
      <c r="Q289" s="69">
        <f t="shared" ca="1" si="134"/>
        <v>6.008</v>
      </c>
      <c r="R289" s="69">
        <f t="shared" ca="1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Inputs!S285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Inputs!W285</f>
        <v>6.109</v>
      </c>
      <c r="I290" s="140">
        <f>Inputs!T285</f>
        <v>0</v>
      </c>
      <c r="J290" s="83">
        <f ca="1">VLOOKUP($A290,[1]!Table,MATCH(J$4,[1]!Curves,0))</f>
        <v>0</v>
      </c>
      <c r="K290" s="142">
        <f ca="1">Inputs!X285</f>
        <v>1.4999999999999999E-2</v>
      </c>
      <c r="L290" s="140">
        <f>Inputs!U285</f>
        <v>0</v>
      </c>
      <c r="M290" s="54">
        <v>0</v>
      </c>
      <c r="N290" s="142">
        <f>Inputs!Y285</f>
        <v>0</v>
      </c>
      <c r="O290" s="141">
        <f>Inputs!V285</f>
        <v>0</v>
      </c>
      <c r="P290" s="7"/>
      <c r="Q290" s="69">
        <f t="shared" ca="1" si="134"/>
        <v>6.0289999999999999</v>
      </c>
      <c r="R290" s="69">
        <f t="shared" ca="1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Inputs!S286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Inputs!W286</f>
        <v>6.133</v>
      </c>
      <c r="I291" s="140">
        <f>Inputs!T286</f>
        <v>0</v>
      </c>
      <c r="J291" s="83">
        <f ca="1">VLOOKUP($A291,[1]!Table,MATCH(J$4,[1]!Curves,0))</f>
        <v>0</v>
      </c>
      <c r="K291" s="142">
        <f ca="1">Inputs!X286</f>
        <v>1.4999999999999999E-2</v>
      </c>
      <c r="L291" s="140">
        <f>Inputs!U286</f>
        <v>0</v>
      </c>
      <c r="M291" s="54">
        <v>0</v>
      </c>
      <c r="N291" s="142">
        <f>Inputs!Y286</f>
        <v>0</v>
      </c>
      <c r="O291" s="141">
        <f>Inputs!V286</f>
        <v>0</v>
      </c>
      <c r="P291" s="7"/>
      <c r="Q291" s="69">
        <f t="shared" ca="1" si="134"/>
        <v>6.0529999999999999</v>
      </c>
      <c r="R291" s="69">
        <f t="shared" ca="1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Inputs!S287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Inputs!W287</f>
        <v>6.1430000000000007</v>
      </c>
      <c r="I292" s="140">
        <f>Inputs!T287</f>
        <v>0</v>
      </c>
      <c r="J292" s="83">
        <f ca="1">VLOOKUP($A292,[1]!Table,MATCH(J$4,[1]!Curves,0))</f>
        <v>0</v>
      </c>
      <c r="K292" s="142">
        <f ca="1">Inputs!X287</f>
        <v>1.4999999999999999E-2</v>
      </c>
      <c r="L292" s="140">
        <f>Inputs!U287</f>
        <v>0</v>
      </c>
      <c r="M292" s="54">
        <v>0</v>
      </c>
      <c r="N292" s="142">
        <f>Inputs!Y287</f>
        <v>0</v>
      </c>
      <c r="O292" s="141">
        <f>Inputs!V287</f>
        <v>0</v>
      </c>
      <c r="P292" s="7"/>
      <c r="Q292" s="69">
        <f t="shared" ca="1" si="134"/>
        <v>6.0630000000000006</v>
      </c>
      <c r="R292" s="69">
        <f t="shared" ca="1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Inputs!S288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Inputs!W288</f>
        <v>6.173</v>
      </c>
      <c r="I293" s="140">
        <f>Inputs!T288</f>
        <v>0</v>
      </c>
      <c r="J293" s="83">
        <f ca="1">VLOOKUP($A293,[1]!Table,MATCH(J$4,[1]!Curves,0))</f>
        <v>0</v>
      </c>
      <c r="K293" s="142">
        <f ca="1">Inputs!X288</f>
        <v>1.4999999999999999E-2</v>
      </c>
      <c r="L293" s="140">
        <f>Inputs!U288</f>
        <v>0</v>
      </c>
      <c r="M293" s="54">
        <v>0</v>
      </c>
      <c r="N293" s="142">
        <f>Inputs!Y288</f>
        <v>0</v>
      </c>
      <c r="O293" s="141">
        <f>Inputs!V288</f>
        <v>0</v>
      </c>
      <c r="P293" s="7"/>
      <c r="Q293" s="69">
        <f t="shared" ca="1" si="134"/>
        <v>6.093</v>
      </c>
      <c r="R293" s="69">
        <f t="shared" ca="1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Inputs!S289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Inputs!W289</f>
        <v>6.3130000000000006</v>
      </c>
      <c r="I294" s="140">
        <f>Inputs!T289</f>
        <v>0</v>
      </c>
      <c r="J294" s="83">
        <f ca="1">VLOOKUP($A294,[1]!Table,MATCH(J$4,[1]!Curves,0))</f>
        <v>0</v>
      </c>
      <c r="K294" s="142">
        <f ca="1">Inputs!X289</f>
        <v>1.4999999999999999E-2</v>
      </c>
      <c r="L294" s="140">
        <f>Inputs!U289</f>
        <v>0</v>
      </c>
      <c r="M294" s="54">
        <v>0</v>
      </c>
      <c r="N294" s="142">
        <f>Inputs!Y289</f>
        <v>0</v>
      </c>
      <c r="O294" s="141">
        <f>Inputs!V289</f>
        <v>0</v>
      </c>
      <c r="P294" s="7"/>
      <c r="Q294" s="69">
        <f t="shared" ca="1" si="134"/>
        <v>6.2330000000000005</v>
      </c>
      <c r="R294" s="69">
        <f t="shared" ca="1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Inputs!S290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Inputs!W290</f>
        <v>6.4530000000000003</v>
      </c>
      <c r="I295" s="140">
        <f>Inputs!T290</f>
        <v>0</v>
      </c>
      <c r="J295" s="83">
        <f ca="1">VLOOKUP($A295,[1]!Table,MATCH(J$4,[1]!Curves,0))</f>
        <v>0</v>
      </c>
      <c r="K295" s="142">
        <f ca="1">Inputs!X290</f>
        <v>1.4999999999999999E-2</v>
      </c>
      <c r="L295" s="140">
        <f>Inputs!U290</f>
        <v>0</v>
      </c>
      <c r="M295" s="54">
        <v>0</v>
      </c>
      <c r="N295" s="142">
        <f>Inputs!Y290</f>
        <v>0</v>
      </c>
      <c r="O295" s="141">
        <f>Inputs!V290</f>
        <v>0</v>
      </c>
      <c r="P295" s="7"/>
      <c r="Q295" s="69">
        <f t="shared" ca="1" si="134"/>
        <v>6.3730000000000002</v>
      </c>
      <c r="R295" s="69">
        <f t="shared" ca="1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Inputs!S291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Inputs!W291</f>
        <v>0.08</v>
      </c>
      <c r="I296" s="140">
        <f>Inputs!T291</f>
        <v>0</v>
      </c>
      <c r="J296" s="83">
        <f ca="1">VLOOKUP($A296,[1]!Table,MATCH(J$4,[1]!Curves,0))</f>
        <v>0</v>
      </c>
      <c r="K296" s="142">
        <f ca="1">Inputs!X291</f>
        <v>1.4999999999999999E-2</v>
      </c>
      <c r="L296" s="140">
        <f>Inputs!U291</f>
        <v>0</v>
      </c>
      <c r="M296" s="54">
        <v>0</v>
      </c>
      <c r="N296" s="142">
        <f>Inputs!Y291</f>
        <v>0</v>
      </c>
      <c r="O296" s="141">
        <f>Inputs!V291</f>
        <v>0</v>
      </c>
      <c r="P296" s="7"/>
      <c r="Q296" s="69">
        <f t="shared" ca="1" si="134"/>
        <v>0</v>
      </c>
      <c r="R296" s="69">
        <f t="shared" ca="1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Inputs!S292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Inputs!W292</f>
        <v>0.08</v>
      </c>
      <c r="I297" s="140">
        <f>Inputs!T292</f>
        <v>0</v>
      </c>
      <c r="J297" s="83">
        <f ca="1">VLOOKUP($A297,[1]!Table,MATCH(J$4,[1]!Curves,0))</f>
        <v>0</v>
      </c>
      <c r="K297" s="142">
        <f ca="1">Inputs!X292</f>
        <v>1.4999999999999999E-2</v>
      </c>
      <c r="L297" s="140">
        <f>Inputs!U292</f>
        <v>0</v>
      </c>
      <c r="M297" s="54">
        <v>0</v>
      </c>
      <c r="N297" s="142">
        <f>Inputs!Y292</f>
        <v>0</v>
      </c>
      <c r="O297" s="141">
        <f>Inputs!V292</f>
        <v>0</v>
      </c>
      <c r="P297" s="7"/>
      <c r="Q297" s="69">
        <f t="shared" ca="1" si="134"/>
        <v>0</v>
      </c>
      <c r="R297" s="69">
        <f t="shared" ca="1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Inputs!S293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Inputs!W293</f>
        <v>0.08</v>
      </c>
      <c r="I298" s="140">
        <f>Inputs!T293</f>
        <v>0</v>
      </c>
      <c r="J298" s="83">
        <f ca="1">VLOOKUP($A298,[1]!Table,MATCH(J$4,[1]!Curves,0))</f>
        <v>0</v>
      </c>
      <c r="K298" s="142">
        <f ca="1">Inputs!X293</f>
        <v>1.4999999999999999E-2</v>
      </c>
      <c r="L298" s="140">
        <f>Inputs!U293</f>
        <v>0</v>
      </c>
      <c r="M298" s="54">
        <v>0</v>
      </c>
      <c r="N298" s="142">
        <f>Inputs!Y293</f>
        <v>0</v>
      </c>
      <c r="O298" s="141">
        <f>Inputs!V293</f>
        <v>0</v>
      </c>
      <c r="P298" s="7"/>
      <c r="Q298" s="69">
        <f t="shared" ca="1" si="134"/>
        <v>0</v>
      </c>
      <c r="R298" s="69">
        <f t="shared" ca="1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Inputs!S294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Inputs!W294</f>
        <v>0.08</v>
      </c>
      <c r="I299" s="140">
        <f>Inputs!T294</f>
        <v>0</v>
      </c>
      <c r="J299" s="83">
        <f ca="1">VLOOKUP($A299,[1]!Table,MATCH(J$4,[1]!Curves,0))</f>
        <v>0</v>
      </c>
      <c r="K299" s="142">
        <f ca="1">Inputs!X294</f>
        <v>1.4999999999999999E-2</v>
      </c>
      <c r="L299" s="140">
        <f>Inputs!U294</f>
        <v>0</v>
      </c>
      <c r="M299" s="54">
        <v>0</v>
      </c>
      <c r="N299" s="142">
        <f>Inputs!Y294</f>
        <v>0</v>
      </c>
      <c r="O299" s="141">
        <f>Inputs!V294</f>
        <v>0</v>
      </c>
      <c r="P299" s="7"/>
      <c r="Q299" s="69">
        <f t="shared" ca="1" si="134"/>
        <v>0</v>
      </c>
      <c r="R299" s="69">
        <f t="shared" ca="1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Inputs!S295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Inputs!W295</f>
        <v>0.08</v>
      </c>
      <c r="I300" s="140">
        <f>Inputs!T295</f>
        <v>0</v>
      </c>
      <c r="J300" s="83">
        <f ca="1">VLOOKUP($A300,[1]!Table,MATCH(J$4,[1]!Curves,0))</f>
        <v>0</v>
      </c>
      <c r="K300" s="142">
        <f ca="1">Inputs!X295</f>
        <v>1.4999999999999999E-2</v>
      </c>
      <c r="L300" s="140">
        <f>Inputs!U295</f>
        <v>0</v>
      </c>
      <c r="M300" s="54">
        <v>0</v>
      </c>
      <c r="N300" s="142">
        <f>Inputs!Y295</f>
        <v>0</v>
      </c>
      <c r="O300" s="141">
        <f>Inputs!V295</f>
        <v>0</v>
      </c>
      <c r="P300" s="7"/>
      <c r="Q300" s="69">
        <f t="shared" ca="1" si="134"/>
        <v>0</v>
      </c>
      <c r="R300" s="69">
        <f t="shared" ca="1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Inputs!S296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Inputs!W296</f>
        <v>0.08</v>
      </c>
      <c r="I301" s="140">
        <f>Inputs!T296</f>
        <v>0</v>
      </c>
      <c r="J301" s="83">
        <f ca="1">VLOOKUP($A301,[1]!Table,MATCH(J$4,[1]!Curves,0))</f>
        <v>0</v>
      </c>
      <c r="K301" s="142">
        <f ca="1">Inputs!X296</f>
        <v>1.4999999999999999E-2</v>
      </c>
      <c r="L301" s="140">
        <f>Inputs!U296</f>
        <v>0</v>
      </c>
      <c r="M301" s="54">
        <v>0</v>
      </c>
      <c r="N301" s="142">
        <f>Inputs!Y296</f>
        <v>0</v>
      </c>
      <c r="O301" s="141">
        <f>Inputs!V296</f>
        <v>0</v>
      </c>
      <c r="P301" s="7"/>
      <c r="Q301" s="69">
        <f t="shared" ca="1" si="134"/>
        <v>0</v>
      </c>
      <c r="R301" s="69">
        <f t="shared" ca="1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Inputs!S297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Inputs!W297</f>
        <v>0.08</v>
      </c>
      <c r="I302" s="140">
        <f>Inputs!T297</f>
        <v>0</v>
      </c>
      <c r="J302" s="83">
        <f ca="1">VLOOKUP($A302,[1]!Table,MATCH(J$4,[1]!Curves,0))</f>
        <v>0</v>
      </c>
      <c r="K302" s="142">
        <f ca="1">Inputs!X297</f>
        <v>1.4999999999999999E-2</v>
      </c>
      <c r="L302" s="140">
        <f>Inputs!U297</f>
        <v>0</v>
      </c>
      <c r="M302" s="54">
        <v>0</v>
      </c>
      <c r="N302" s="142">
        <f>Inputs!Y297</f>
        <v>0</v>
      </c>
      <c r="O302" s="141">
        <f>Inputs!V297</f>
        <v>0</v>
      </c>
      <c r="P302" s="7"/>
      <c r="Q302" s="69">
        <f t="shared" ca="1" si="134"/>
        <v>0</v>
      </c>
      <c r="R302" s="69">
        <f t="shared" ca="1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Inputs!S298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Inputs!W298</f>
        <v>0.08</v>
      </c>
      <c r="I303" s="140">
        <f>Inputs!T298</f>
        <v>0</v>
      </c>
      <c r="J303" s="83">
        <f ca="1">VLOOKUP($A303,[1]!Table,MATCH(J$4,[1]!Curves,0))</f>
        <v>0</v>
      </c>
      <c r="K303" s="142">
        <f ca="1">Inputs!X298</f>
        <v>1.4999999999999999E-2</v>
      </c>
      <c r="L303" s="140">
        <f>Inputs!U298</f>
        <v>0</v>
      </c>
      <c r="M303" s="54">
        <v>0</v>
      </c>
      <c r="N303" s="142">
        <f>Inputs!Y298</f>
        <v>0</v>
      </c>
      <c r="O303" s="141">
        <f>Inputs!V298</f>
        <v>0</v>
      </c>
      <c r="P303" s="7"/>
      <c r="Q303" s="69">
        <f t="shared" ca="1" si="134"/>
        <v>0</v>
      </c>
      <c r="R303" s="69">
        <f t="shared" ca="1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Inputs!S299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Inputs!W299</f>
        <v>0.08</v>
      </c>
      <c r="I304" s="140">
        <f>Inputs!T299</f>
        <v>0</v>
      </c>
      <c r="J304" s="83">
        <f ca="1">VLOOKUP($A304,[1]!Table,MATCH(J$4,[1]!Curves,0))</f>
        <v>0</v>
      </c>
      <c r="K304" s="142">
        <f ca="1">Inputs!X299</f>
        <v>1.4999999999999999E-2</v>
      </c>
      <c r="L304" s="140">
        <f>Inputs!U299</f>
        <v>0</v>
      </c>
      <c r="M304" s="54">
        <v>0</v>
      </c>
      <c r="N304" s="142">
        <f>Inputs!Y299</f>
        <v>0</v>
      </c>
      <c r="O304" s="141">
        <f>Inputs!V299</f>
        <v>0</v>
      </c>
      <c r="P304" s="7"/>
      <c r="Q304" s="69">
        <f t="shared" ca="1" si="134"/>
        <v>0</v>
      </c>
      <c r="R304" s="69">
        <f t="shared" ca="1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Inputs!S300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Inputs!W300</f>
        <v>0.08</v>
      </c>
      <c r="I305" s="140">
        <f>Inputs!T300</f>
        <v>0</v>
      </c>
      <c r="J305" s="83">
        <f ca="1">VLOOKUP($A305,[1]!Table,MATCH(J$4,[1]!Curves,0))</f>
        <v>0</v>
      </c>
      <c r="K305" s="142">
        <f ca="1">Inputs!X300</f>
        <v>1.4999999999999999E-2</v>
      </c>
      <c r="L305" s="140">
        <f>Inputs!U300</f>
        <v>0</v>
      </c>
      <c r="M305" s="54">
        <v>0</v>
      </c>
      <c r="N305" s="142">
        <f>Inputs!Y300</f>
        <v>0</v>
      </c>
      <c r="O305" s="141">
        <f>Inputs!V300</f>
        <v>0</v>
      </c>
      <c r="P305" s="7"/>
      <c r="Q305" s="69">
        <f t="shared" ca="1" si="134"/>
        <v>0</v>
      </c>
      <c r="R305" s="69">
        <f t="shared" ca="1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Inputs!S301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Inputs!W301</f>
        <v>0.08</v>
      </c>
      <c r="I306" s="140">
        <f>Inputs!T301</f>
        <v>0</v>
      </c>
      <c r="J306" s="83">
        <f ca="1">VLOOKUP($A306,[1]!Table,MATCH(J$4,[1]!Curves,0))</f>
        <v>0</v>
      </c>
      <c r="K306" s="142">
        <f ca="1">Inputs!X301</f>
        <v>1.4999999999999999E-2</v>
      </c>
      <c r="L306" s="140">
        <f>Inputs!U301</f>
        <v>0</v>
      </c>
      <c r="M306" s="54">
        <v>0</v>
      </c>
      <c r="N306" s="142">
        <f>Inputs!Y301</f>
        <v>0</v>
      </c>
      <c r="O306" s="141">
        <f>Inputs!V301</f>
        <v>0</v>
      </c>
      <c r="P306" s="7"/>
      <c r="Q306" s="69">
        <f t="shared" ca="1" si="134"/>
        <v>0</v>
      </c>
      <c r="R306" s="69">
        <f t="shared" ca="1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Inputs!S302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Inputs!W302</f>
        <v>0.08</v>
      </c>
      <c r="I307" s="140">
        <f>Inputs!T302</f>
        <v>0</v>
      </c>
      <c r="J307" s="83">
        <f ca="1">VLOOKUP($A307,[1]!Table,MATCH(J$4,[1]!Curves,0))</f>
        <v>0</v>
      </c>
      <c r="K307" s="142">
        <f ca="1">Inputs!X302</f>
        <v>1.4999999999999999E-2</v>
      </c>
      <c r="L307" s="140">
        <f>Inputs!U302</f>
        <v>0</v>
      </c>
      <c r="M307" s="54">
        <v>0</v>
      </c>
      <c r="N307" s="142">
        <f>Inputs!Y302</f>
        <v>0</v>
      </c>
      <c r="O307" s="141">
        <f>Inputs!V302</f>
        <v>0</v>
      </c>
      <c r="P307" s="7"/>
      <c r="Q307" s="69">
        <f t="shared" ca="1" si="134"/>
        <v>0</v>
      </c>
      <c r="R307" s="69">
        <f t="shared" ca="1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Inputs!S303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Inputs!W303</f>
        <v>0.08</v>
      </c>
      <c r="I308" s="140">
        <f>Inputs!T303</f>
        <v>0</v>
      </c>
      <c r="J308" s="83">
        <f ca="1">VLOOKUP($A308,[1]!Table,MATCH(J$4,[1]!Curves,0))</f>
        <v>0</v>
      </c>
      <c r="K308" s="142">
        <f ca="1">Inputs!X303</f>
        <v>1.4999999999999999E-2</v>
      </c>
      <c r="L308" s="140">
        <f>Inputs!U303</f>
        <v>0</v>
      </c>
      <c r="M308" s="54">
        <v>0</v>
      </c>
      <c r="N308" s="142">
        <f>Inputs!Y303</f>
        <v>0</v>
      </c>
      <c r="O308" s="141">
        <f>Inputs!V303</f>
        <v>0</v>
      </c>
      <c r="P308" s="7"/>
      <c r="Q308" s="69">
        <f t="shared" ca="1" si="134"/>
        <v>0</v>
      </c>
      <c r="R308" s="69">
        <f t="shared" ca="1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Inputs!S304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Inputs!W304</f>
        <v>0.08</v>
      </c>
      <c r="I309" s="140">
        <f>Inputs!T304</f>
        <v>0</v>
      </c>
      <c r="J309" s="83">
        <f ca="1">VLOOKUP($A309,[1]!Table,MATCH(J$4,[1]!Curves,0))</f>
        <v>0</v>
      </c>
      <c r="K309" s="142">
        <f ca="1">Inputs!X304</f>
        <v>1.4999999999999999E-2</v>
      </c>
      <c r="L309" s="140">
        <f>Inputs!U304</f>
        <v>0</v>
      </c>
      <c r="M309" s="54">
        <v>0</v>
      </c>
      <c r="N309" s="142">
        <f>Inputs!Y304</f>
        <v>0</v>
      </c>
      <c r="O309" s="141">
        <f>Inputs!V304</f>
        <v>0</v>
      </c>
      <c r="P309" s="7"/>
      <c r="Q309" s="69">
        <f t="shared" ca="1" si="134"/>
        <v>0</v>
      </c>
      <c r="R309" s="69">
        <f t="shared" ca="1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Inputs!S305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Inputs!W305</f>
        <v>0.08</v>
      </c>
      <c r="I310" s="140">
        <f>Inputs!T305</f>
        <v>0</v>
      </c>
      <c r="J310" s="83">
        <f ca="1">VLOOKUP($A310,[1]!Table,MATCH(J$4,[1]!Curves,0))</f>
        <v>0</v>
      </c>
      <c r="K310" s="142">
        <f ca="1">Inputs!X305</f>
        <v>1.4999999999999999E-2</v>
      </c>
      <c r="L310" s="140">
        <f>Inputs!U305</f>
        <v>0</v>
      </c>
      <c r="M310" s="54">
        <v>0</v>
      </c>
      <c r="N310" s="142">
        <f>Inputs!Y305</f>
        <v>0</v>
      </c>
      <c r="O310" s="141">
        <f>Inputs!V305</f>
        <v>0</v>
      </c>
      <c r="P310" s="7"/>
      <c r="Q310" s="69">
        <f t="shared" ca="1" si="134"/>
        <v>0</v>
      </c>
      <c r="R310" s="69">
        <f t="shared" ca="1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Inputs!S306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Inputs!W306</f>
        <v>0.08</v>
      </c>
      <c r="I311" s="140">
        <f>Inputs!T306</f>
        <v>0</v>
      </c>
      <c r="J311" s="83">
        <f ca="1">VLOOKUP($A311,[1]!Table,MATCH(J$4,[1]!Curves,0))</f>
        <v>0</v>
      </c>
      <c r="K311" s="142">
        <f ca="1">Inputs!X306</f>
        <v>1.4999999999999999E-2</v>
      </c>
      <c r="L311" s="140">
        <f>Inputs!U306</f>
        <v>0</v>
      </c>
      <c r="M311" s="54">
        <v>0</v>
      </c>
      <c r="N311" s="142">
        <f>Inputs!Y306</f>
        <v>0</v>
      </c>
      <c r="O311" s="141">
        <f>Inputs!V306</f>
        <v>0</v>
      </c>
      <c r="P311" s="7"/>
      <c r="Q311" s="69">
        <f t="shared" ca="1" si="134"/>
        <v>0</v>
      </c>
      <c r="R311" s="69">
        <f t="shared" ca="1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Inputs!S307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Inputs!W307</f>
        <v>0.08</v>
      </c>
      <c r="I312" s="140">
        <f>Inputs!T307</f>
        <v>0</v>
      </c>
      <c r="J312" s="83">
        <f ca="1">VLOOKUP($A312,[1]!Table,MATCH(J$4,[1]!Curves,0))</f>
        <v>0</v>
      </c>
      <c r="K312" s="142">
        <f ca="1">Inputs!X307</f>
        <v>1.4999999999999999E-2</v>
      </c>
      <c r="L312" s="140">
        <f>Inputs!U307</f>
        <v>0</v>
      </c>
      <c r="M312" s="54">
        <v>0</v>
      </c>
      <c r="N312" s="142">
        <f>Inputs!Y307</f>
        <v>0</v>
      </c>
      <c r="O312" s="141">
        <f>Inputs!V307</f>
        <v>0</v>
      </c>
      <c r="P312" s="7"/>
      <c r="Q312" s="69">
        <f t="shared" ca="1" si="134"/>
        <v>0</v>
      </c>
      <c r="R312" s="69">
        <f t="shared" ca="1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Inputs!S308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Inputs!W308</f>
        <v>0.08</v>
      </c>
      <c r="I313" s="140">
        <f>Inputs!T308</f>
        <v>0</v>
      </c>
      <c r="J313" s="83">
        <f ca="1">VLOOKUP($A313,[1]!Table,MATCH(J$4,[1]!Curves,0))</f>
        <v>0</v>
      </c>
      <c r="K313" s="142">
        <f ca="1">Inputs!X308</f>
        <v>1.4999999999999999E-2</v>
      </c>
      <c r="L313" s="140">
        <f>Inputs!U308</f>
        <v>0</v>
      </c>
      <c r="M313" s="54">
        <v>0</v>
      </c>
      <c r="N313" s="142">
        <f>Inputs!Y308</f>
        <v>0</v>
      </c>
      <c r="O313" s="141">
        <f>Inputs!V308</f>
        <v>0</v>
      </c>
      <c r="P313" s="7"/>
      <c r="Q313" s="69">
        <f t="shared" ca="1" si="134"/>
        <v>0</v>
      </c>
      <c r="R313" s="69">
        <f t="shared" ca="1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Inputs!S309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Inputs!W309</f>
        <v>0.08</v>
      </c>
      <c r="I314" s="140">
        <f>Inputs!T309</f>
        <v>0</v>
      </c>
      <c r="J314" s="83">
        <f ca="1">VLOOKUP($A314,[1]!Table,MATCH(J$4,[1]!Curves,0))</f>
        <v>0</v>
      </c>
      <c r="K314" s="142">
        <f ca="1">Inputs!X309</f>
        <v>1.4999999999999999E-2</v>
      </c>
      <c r="L314" s="140">
        <f>Inputs!U309</f>
        <v>0</v>
      </c>
      <c r="M314" s="54">
        <v>0</v>
      </c>
      <c r="N314" s="142">
        <f>Inputs!Y309</f>
        <v>0</v>
      </c>
      <c r="O314" s="141">
        <f>Inputs!V309</f>
        <v>0</v>
      </c>
      <c r="P314" s="7"/>
      <c r="Q314" s="69">
        <f t="shared" ca="1" si="134"/>
        <v>0</v>
      </c>
      <c r="R314" s="69">
        <f t="shared" ca="1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Inputs!S310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Inputs!W310</f>
        <v>0.08</v>
      </c>
      <c r="I315" s="140">
        <f>Inputs!T310</f>
        <v>0</v>
      </c>
      <c r="J315" s="83">
        <f ca="1">VLOOKUP($A315,[1]!Table,MATCH(J$4,[1]!Curves,0))</f>
        <v>0</v>
      </c>
      <c r="K315" s="142">
        <f ca="1">Inputs!X310</f>
        <v>1.4999999999999999E-2</v>
      </c>
      <c r="L315" s="140">
        <f>Inputs!U310</f>
        <v>0</v>
      </c>
      <c r="M315" s="54">
        <v>0</v>
      </c>
      <c r="N315" s="142">
        <f>Inputs!Y310</f>
        <v>0</v>
      </c>
      <c r="O315" s="141">
        <f>Inputs!V310</f>
        <v>0</v>
      </c>
      <c r="P315" s="7"/>
      <c r="Q315" s="69">
        <f t="shared" ca="1" si="134"/>
        <v>0</v>
      </c>
      <c r="R315" s="69">
        <f t="shared" ca="1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Inputs!S311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Inputs!W311</f>
        <v>0.08</v>
      </c>
      <c r="I316" s="140">
        <f>Inputs!T311</f>
        <v>0</v>
      </c>
      <c r="J316" s="83">
        <f ca="1">VLOOKUP($A316,[1]!Table,MATCH(J$4,[1]!Curves,0))</f>
        <v>0</v>
      </c>
      <c r="K316" s="142">
        <f ca="1">Inputs!X311</f>
        <v>1.4999999999999999E-2</v>
      </c>
      <c r="L316" s="140">
        <f>Inputs!U311</f>
        <v>0</v>
      </c>
      <c r="M316" s="54">
        <v>0</v>
      </c>
      <c r="N316" s="142">
        <f>Inputs!Y311</f>
        <v>0</v>
      </c>
      <c r="O316" s="141">
        <f>Inputs!V311</f>
        <v>0</v>
      </c>
      <c r="P316" s="7"/>
      <c r="Q316" s="69">
        <f t="shared" ca="1" si="134"/>
        <v>0</v>
      </c>
      <c r="R316" s="69">
        <f t="shared" ca="1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Inputs!S312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Inputs!W312</f>
        <v>0.08</v>
      </c>
      <c r="I317" s="140">
        <f>Inputs!T312</f>
        <v>0</v>
      </c>
      <c r="J317" s="83">
        <f ca="1">VLOOKUP($A317,[1]!Table,MATCH(J$4,[1]!Curves,0))</f>
        <v>0</v>
      </c>
      <c r="K317" s="142">
        <f ca="1">Inputs!X312</f>
        <v>1.4999999999999999E-2</v>
      </c>
      <c r="L317" s="140">
        <f>Inputs!U312</f>
        <v>0</v>
      </c>
      <c r="M317" s="54">
        <v>0</v>
      </c>
      <c r="N317" s="142">
        <f>Inputs!Y312</f>
        <v>0</v>
      </c>
      <c r="O317" s="141">
        <f>Inputs!V312</f>
        <v>0</v>
      </c>
      <c r="P317" s="7"/>
      <c r="Q317" s="69">
        <f t="shared" ca="1" si="134"/>
        <v>0</v>
      </c>
      <c r="R317" s="69">
        <f t="shared" ca="1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Inputs!S313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Inputs!W313</f>
        <v>0.08</v>
      </c>
      <c r="I318" s="140">
        <f>Inputs!T313</f>
        <v>0</v>
      </c>
      <c r="J318" s="83">
        <f ca="1">VLOOKUP($A318,[1]!Table,MATCH(J$4,[1]!Curves,0))</f>
        <v>0</v>
      </c>
      <c r="K318" s="142">
        <f ca="1">Inputs!X313</f>
        <v>1.4999999999999999E-2</v>
      </c>
      <c r="L318" s="140">
        <f>Inputs!U313</f>
        <v>0</v>
      </c>
      <c r="M318" s="54">
        <v>0</v>
      </c>
      <c r="N318" s="142">
        <f>Inputs!Y313</f>
        <v>0</v>
      </c>
      <c r="O318" s="141">
        <f>Inputs!V313</f>
        <v>0</v>
      </c>
      <c r="P318" s="7"/>
      <c r="Q318" s="69">
        <f t="shared" ca="1" si="134"/>
        <v>0</v>
      </c>
      <c r="R318" s="69">
        <f t="shared" ca="1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Inputs!S314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Inputs!W314</f>
        <v>0.08</v>
      </c>
      <c r="I319" s="140">
        <f>Inputs!T314</f>
        <v>0</v>
      </c>
      <c r="J319" s="83">
        <f ca="1">VLOOKUP($A319,[1]!Table,MATCH(J$4,[1]!Curves,0))</f>
        <v>0</v>
      </c>
      <c r="K319" s="142">
        <f ca="1">Inputs!X314</f>
        <v>1.4999999999999999E-2</v>
      </c>
      <c r="L319" s="140">
        <f>Inputs!U314</f>
        <v>0</v>
      </c>
      <c r="M319" s="54">
        <v>0</v>
      </c>
      <c r="N319" s="142">
        <f>Inputs!Y314</f>
        <v>0</v>
      </c>
      <c r="O319" s="141">
        <f>Inputs!V314</f>
        <v>0</v>
      </c>
      <c r="P319" s="7"/>
      <c r="Q319" s="69">
        <f t="shared" ca="1" si="134"/>
        <v>0</v>
      </c>
      <c r="R319" s="69">
        <f t="shared" ca="1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Inputs!S315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Inputs!W315</f>
        <v>0.08</v>
      </c>
      <c r="I320" s="140">
        <f>Inputs!T315</f>
        <v>0</v>
      </c>
      <c r="J320" s="83">
        <f ca="1">VLOOKUP($A320,[1]!Table,MATCH(J$4,[1]!Curves,0))</f>
        <v>0</v>
      </c>
      <c r="K320" s="142">
        <f ca="1">Inputs!X315</f>
        <v>1.4999999999999999E-2</v>
      </c>
      <c r="L320" s="140">
        <f>Inputs!U315</f>
        <v>0</v>
      </c>
      <c r="M320" s="54">
        <v>0</v>
      </c>
      <c r="N320" s="142">
        <f>Inputs!Y315</f>
        <v>0</v>
      </c>
      <c r="O320" s="141">
        <f>Inputs!V315</f>
        <v>0</v>
      </c>
      <c r="P320" s="7"/>
      <c r="Q320" s="69">
        <f t="shared" ca="1" si="134"/>
        <v>0</v>
      </c>
      <c r="R320" s="69">
        <f t="shared" ca="1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Inputs!S316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Inputs!W316</f>
        <v>0.08</v>
      </c>
      <c r="I321" s="140">
        <f>Inputs!T316</f>
        <v>0</v>
      </c>
      <c r="J321" s="83">
        <f ca="1">VLOOKUP($A321,[1]!Table,MATCH(J$4,[1]!Curves,0))</f>
        <v>0</v>
      </c>
      <c r="K321" s="142">
        <f ca="1">Inputs!X316</f>
        <v>1.4999999999999999E-2</v>
      </c>
      <c r="L321" s="140">
        <f>Inputs!U316</f>
        <v>0</v>
      </c>
      <c r="M321" s="54">
        <v>0</v>
      </c>
      <c r="N321" s="142">
        <f>Inputs!Y316</f>
        <v>0</v>
      </c>
      <c r="O321" s="141">
        <f>Inputs!V316</f>
        <v>0</v>
      </c>
      <c r="P321" s="7"/>
      <c r="Q321" s="69">
        <f t="shared" ca="1" si="134"/>
        <v>0</v>
      </c>
      <c r="R321" s="69">
        <f t="shared" ca="1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Inputs!S317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Inputs!W317</f>
        <v>0.08</v>
      </c>
      <c r="I322" s="140">
        <f>Inputs!T317</f>
        <v>0</v>
      </c>
      <c r="J322" s="83">
        <f ca="1">VLOOKUP($A322,[1]!Table,MATCH(J$4,[1]!Curves,0))</f>
        <v>0</v>
      </c>
      <c r="K322" s="142">
        <f ca="1">Inputs!X317</f>
        <v>1.4999999999999999E-2</v>
      </c>
      <c r="L322" s="140">
        <f>Inputs!U317</f>
        <v>0</v>
      </c>
      <c r="M322" s="54">
        <v>0</v>
      </c>
      <c r="N322" s="142">
        <f>Inputs!Y317</f>
        <v>0</v>
      </c>
      <c r="O322" s="141">
        <f>Inputs!V317</f>
        <v>0</v>
      </c>
      <c r="P322" s="7"/>
      <c r="Q322" s="69">
        <f t="shared" ca="1" si="134"/>
        <v>0</v>
      </c>
      <c r="R322" s="69">
        <f t="shared" ca="1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Inputs!S318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Inputs!W318</f>
        <v>0.08</v>
      </c>
      <c r="I323" s="140">
        <f>Inputs!T318</f>
        <v>0</v>
      </c>
      <c r="J323" s="83">
        <f ca="1">VLOOKUP($A323,[1]!Table,MATCH(J$4,[1]!Curves,0))</f>
        <v>0</v>
      </c>
      <c r="K323" s="142">
        <f ca="1">Inputs!X318</f>
        <v>1.4999999999999999E-2</v>
      </c>
      <c r="L323" s="140">
        <f>Inputs!U318</f>
        <v>0</v>
      </c>
      <c r="M323" s="54">
        <v>0</v>
      </c>
      <c r="N323" s="142">
        <f>Inputs!Y318</f>
        <v>0</v>
      </c>
      <c r="O323" s="141">
        <f>Inputs!V318</f>
        <v>0</v>
      </c>
      <c r="P323" s="7"/>
      <c r="Q323" s="69">
        <f t="shared" ca="1" si="134"/>
        <v>0</v>
      </c>
      <c r="R323" s="69">
        <f t="shared" ca="1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Inputs!S319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Inputs!W319</f>
        <v>0.08</v>
      </c>
      <c r="I324" s="140">
        <f>Inputs!T319</f>
        <v>0</v>
      </c>
      <c r="J324" s="83">
        <f ca="1">VLOOKUP($A324,[1]!Table,MATCH(J$4,[1]!Curves,0))</f>
        <v>0</v>
      </c>
      <c r="K324" s="142">
        <f ca="1">Inputs!X319</f>
        <v>1.4999999999999999E-2</v>
      </c>
      <c r="L324" s="140">
        <f>Inputs!U319</f>
        <v>0</v>
      </c>
      <c r="M324" s="54">
        <v>0</v>
      </c>
      <c r="N324" s="142">
        <f>Inputs!Y319</f>
        <v>0</v>
      </c>
      <c r="O324" s="141">
        <f>Inputs!V319</f>
        <v>0</v>
      </c>
      <c r="P324" s="7"/>
      <c r="Q324" s="69">
        <f t="shared" ca="1" si="134"/>
        <v>0</v>
      </c>
      <c r="R324" s="69">
        <f t="shared" ca="1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Inputs!S320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Inputs!W320</f>
        <v>0.08</v>
      </c>
      <c r="I325" s="140">
        <f>Inputs!T320</f>
        <v>0</v>
      </c>
      <c r="J325" s="83">
        <f ca="1">VLOOKUP($A325,[1]!Table,MATCH(J$4,[1]!Curves,0))</f>
        <v>0</v>
      </c>
      <c r="K325" s="142">
        <f ca="1">Inputs!X320</f>
        <v>1.4999999999999999E-2</v>
      </c>
      <c r="L325" s="140">
        <f>Inputs!U320</f>
        <v>0</v>
      </c>
      <c r="M325" s="54">
        <v>0</v>
      </c>
      <c r="N325" s="142">
        <f>Inputs!Y320</f>
        <v>0</v>
      </c>
      <c r="O325" s="141">
        <f>Inputs!V320</f>
        <v>0</v>
      </c>
      <c r="P325" s="7"/>
      <c r="Q325" s="69">
        <f t="shared" ca="1" si="134"/>
        <v>0</v>
      </c>
      <c r="R325" s="69">
        <f t="shared" ca="1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Inputs!S321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Inputs!W321</f>
        <v>0.08</v>
      </c>
      <c r="I326" s="140">
        <f>Inputs!T321</f>
        <v>0</v>
      </c>
      <c r="J326" s="83">
        <f ca="1">VLOOKUP($A326,[1]!Table,MATCH(J$4,[1]!Curves,0))</f>
        <v>0</v>
      </c>
      <c r="K326" s="142">
        <f ca="1">Inputs!X321</f>
        <v>1.4999999999999999E-2</v>
      </c>
      <c r="L326" s="140">
        <f>Inputs!U321</f>
        <v>0</v>
      </c>
      <c r="M326" s="54">
        <v>0</v>
      </c>
      <c r="N326" s="142">
        <f>Inputs!Y321</f>
        <v>0</v>
      </c>
      <c r="O326" s="141">
        <f>Inputs!V321</f>
        <v>0</v>
      </c>
      <c r="P326" s="7"/>
      <c r="Q326" s="69">
        <f t="shared" ca="1" si="134"/>
        <v>0</v>
      </c>
      <c r="R326" s="69">
        <f t="shared" ca="1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Inputs!S322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Inputs!W322</f>
        <v>0.08</v>
      </c>
      <c r="I327" s="140">
        <f>Inputs!T322</f>
        <v>0</v>
      </c>
      <c r="J327" s="83">
        <f ca="1">VLOOKUP($A327,[1]!Table,MATCH(J$4,[1]!Curves,0))</f>
        <v>0</v>
      </c>
      <c r="K327" s="142">
        <f ca="1">Inputs!X322</f>
        <v>1.4999999999999999E-2</v>
      </c>
      <c r="L327" s="140">
        <f>Inputs!U322</f>
        <v>0</v>
      </c>
      <c r="M327" s="54">
        <v>0</v>
      </c>
      <c r="N327" s="142">
        <f>Inputs!Y322</f>
        <v>0</v>
      </c>
      <c r="O327" s="141">
        <f>Inputs!V322</f>
        <v>0</v>
      </c>
      <c r="P327" s="7"/>
      <c r="Q327" s="69">
        <f t="shared" ca="1" si="134"/>
        <v>0</v>
      </c>
      <c r="R327" s="69">
        <f t="shared" ca="1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Inputs!S323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83">
        <f ca="1">VLOOKUP($A328,[1]!Table,MATCH(G$4,[1]!Curves,0))</f>
        <v>0</v>
      </c>
      <c r="H328" s="142">
        <f ca="1">Inputs!W323</f>
        <v>0.08</v>
      </c>
      <c r="I328" s="140">
        <f>Inputs!T323</f>
        <v>0</v>
      </c>
      <c r="J328" s="83">
        <f ca="1">VLOOKUP($A328,[1]!Table,MATCH(J$4,[1]!Curves,0))</f>
        <v>0</v>
      </c>
      <c r="K328" s="142">
        <f ca="1">Inputs!X323</f>
        <v>1.4999999999999999E-2</v>
      </c>
      <c r="L328" s="140">
        <f>Inputs!U323</f>
        <v>0</v>
      </c>
      <c r="M328" s="54">
        <v>0</v>
      </c>
      <c r="N328" s="142">
        <f>Inputs!Y323</f>
        <v>0</v>
      </c>
      <c r="O328" s="141">
        <f>Inputs!V323</f>
        <v>0</v>
      </c>
      <c r="P328" s="7"/>
      <c r="Q328" s="69">
        <f t="shared" ca="1" si="134"/>
        <v>0</v>
      </c>
      <c r="R328" s="69">
        <f t="shared" ca="1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Inputs!S324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83">
        <f ca="1">VLOOKUP($A329,[1]!Table,MATCH(G$4,[1]!Curves,0))</f>
        <v>0</v>
      </c>
      <c r="H329" s="142">
        <f ca="1">Inputs!W324</f>
        <v>0.08</v>
      </c>
      <c r="I329" s="140">
        <f>Inputs!T324</f>
        <v>0</v>
      </c>
      <c r="J329" s="83">
        <f ca="1">VLOOKUP($A329,[1]!Table,MATCH(J$4,[1]!Curves,0))</f>
        <v>0</v>
      </c>
      <c r="K329" s="142">
        <f ca="1">Inputs!X324</f>
        <v>1.4999999999999999E-2</v>
      </c>
      <c r="L329" s="140">
        <f>Inputs!U324</f>
        <v>0</v>
      </c>
      <c r="M329" s="54">
        <v>0</v>
      </c>
      <c r="N329" s="142">
        <f>Inputs!Y324</f>
        <v>0</v>
      </c>
      <c r="O329" s="141">
        <f>Inputs!V324</f>
        <v>0</v>
      </c>
      <c r="P329" s="7"/>
      <c r="Q329" s="69">
        <f t="shared" ca="1" si="134"/>
        <v>0</v>
      </c>
      <c r="R329" s="69">
        <f t="shared" ca="1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Inputs!S325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83">
        <f ca="1">VLOOKUP($A330,[1]!Table,MATCH(G$4,[1]!Curves,0))</f>
        <v>0</v>
      </c>
      <c r="H330" s="142">
        <f ca="1">Inputs!W325</f>
        <v>0.08</v>
      </c>
      <c r="I330" s="140">
        <f>Inputs!T325</f>
        <v>0</v>
      </c>
      <c r="J330" s="83">
        <f ca="1">VLOOKUP($A330,[1]!Table,MATCH(J$4,[1]!Curves,0))</f>
        <v>0</v>
      </c>
      <c r="K330" s="142">
        <f ca="1">Inputs!X325</f>
        <v>1.4999999999999999E-2</v>
      </c>
      <c r="L330" s="140">
        <f>Inputs!U325</f>
        <v>0</v>
      </c>
      <c r="M330" s="54">
        <v>0</v>
      </c>
      <c r="N330" s="142">
        <f>Inputs!Y325</f>
        <v>0</v>
      </c>
      <c r="O330" s="141">
        <f>Inputs!V325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Inputs!S326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83">
        <f ca="1">VLOOKUP($A331,[1]!Table,MATCH(G$4,[1]!Curves,0))</f>
        <v>0</v>
      </c>
      <c r="H331" s="142">
        <f ca="1">Inputs!W326</f>
        <v>0.08</v>
      </c>
      <c r="I331" s="140">
        <f>Inputs!T326</f>
        <v>0</v>
      </c>
      <c r="J331" s="83">
        <f ca="1">VLOOKUP($A331,[1]!Table,MATCH(J$4,[1]!Curves,0))</f>
        <v>0</v>
      </c>
      <c r="K331" s="142">
        <f ca="1">Inputs!X326</f>
        <v>1.4999999999999999E-2</v>
      </c>
      <c r="L331" s="140">
        <f>Inputs!U326</f>
        <v>0</v>
      </c>
      <c r="M331" s="54">
        <v>0</v>
      </c>
      <c r="N331" s="142">
        <f>Inputs!Y326</f>
        <v>0</v>
      </c>
      <c r="O331" s="141">
        <f>Inputs!V326</f>
        <v>0</v>
      </c>
      <c r="P331" s="7"/>
      <c r="Q331" s="69">
        <f t="shared" ca="1" si="166"/>
        <v>0</v>
      </c>
      <c r="R331" s="69">
        <f t="shared" ca="1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Inputs!S327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83">
        <f ca="1">VLOOKUP($A332,[1]!Table,MATCH(G$4,[1]!Curves,0))</f>
        <v>0</v>
      </c>
      <c r="H332" s="142">
        <f ca="1">Inputs!W327</f>
        <v>0.08</v>
      </c>
      <c r="I332" s="140">
        <f>Inputs!T327</f>
        <v>0</v>
      </c>
      <c r="J332" s="83">
        <f ca="1">VLOOKUP($A332,[1]!Table,MATCH(J$4,[1]!Curves,0))</f>
        <v>0</v>
      </c>
      <c r="K332" s="142">
        <f ca="1">Inputs!X327</f>
        <v>1.4999999999999999E-2</v>
      </c>
      <c r="L332" s="140">
        <f>Inputs!U327</f>
        <v>0</v>
      </c>
      <c r="M332" s="54">
        <v>0</v>
      </c>
      <c r="N332" s="142">
        <f>Inputs!Y327</f>
        <v>0</v>
      </c>
      <c r="O332" s="141">
        <f>Inputs!V327</f>
        <v>0</v>
      </c>
      <c r="P332" s="7"/>
      <c r="Q332" s="69">
        <f t="shared" ca="1" si="166"/>
        <v>0</v>
      </c>
      <c r="R332" s="69">
        <f t="shared" ca="1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Inputs!S328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83">
        <f ca="1">VLOOKUP($A333,[1]!Table,MATCH(G$4,[1]!Curves,0))</f>
        <v>0</v>
      </c>
      <c r="H333" s="142">
        <f ca="1">Inputs!W328</f>
        <v>0.08</v>
      </c>
      <c r="I333" s="140">
        <f>Inputs!T328</f>
        <v>0</v>
      </c>
      <c r="J333" s="83">
        <f ca="1">VLOOKUP($A333,[1]!Table,MATCH(J$4,[1]!Curves,0))</f>
        <v>0</v>
      </c>
      <c r="K333" s="142">
        <f ca="1">Inputs!X328</f>
        <v>1.4999999999999999E-2</v>
      </c>
      <c r="L333" s="140">
        <f>Inputs!U328</f>
        <v>0</v>
      </c>
      <c r="M333" s="54">
        <v>0</v>
      </c>
      <c r="N333" s="142">
        <f>Inputs!Y328</f>
        <v>0</v>
      </c>
      <c r="O333" s="141">
        <f>Inputs!V328</f>
        <v>0</v>
      </c>
      <c r="P333" s="7"/>
      <c r="Q333" s="69">
        <f t="shared" ca="1" si="166"/>
        <v>0</v>
      </c>
      <c r="R333" s="69">
        <f t="shared" ca="1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Inputs!S329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83">
        <f ca="1">VLOOKUP($A334,[1]!Table,MATCH(G$4,[1]!Curves,0))</f>
        <v>0</v>
      </c>
      <c r="H334" s="142">
        <f ca="1">Inputs!W329</f>
        <v>0.08</v>
      </c>
      <c r="I334" s="140">
        <f>Inputs!T329</f>
        <v>0</v>
      </c>
      <c r="J334" s="83">
        <f ca="1">VLOOKUP($A334,[1]!Table,MATCH(J$4,[1]!Curves,0))</f>
        <v>0</v>
      </c>
      <c r="K334" s="142">
        <f ca="1">Inputs!X329</f>
        <v>1.4999999999999999E-2</v>
      </c>
      <c r="L334" s="140">
        <f>Inputs!U329</f>
        <v>0</v>
      </c>
      <c r="M334" s="54">
        <v>0</v>
      </c>
      <c r="N334" s="142">
        <f>Inputs!Y329</f>
        <v>0</v>
      </c>
      <c r="O334" s="141">
        <f>Inputs!V329</f>
        <v>0</v>
      </c>
      <c r="P334" s="7"/>
      <c r="Q334" s="69">
        <f t="shared" ca="1" si="166"/>
        <v>0</v>
      </c>
      <c r="R334" s="69">
        <f t="shared" ca="1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Inputs!S330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83">
        <f ca="1">VLOOKUP($A335,[1]!Table,MATCH(G$4,[1]!Curves,0))</f>
        <v>0</v>
      </c>
      <c r="H335" s="142">
        <f ca="1">Inputs!W330</f>
        <v>0.08</v>
      </c>
      <c r="I335" s="140">
        <f>Inputs!T330</f>
        <v>0</v>
      </c>
      <c r="J335" s="83">
        <f ca="1">VLOOKUP($A335,[1]!Table,MATCH(J$4,[1]!Curves,0))</f>
        <v>0</v>
      </c>
      <c r="K335" s="142">
        <f ca="1">Inputs!X330</f>
        <v>1.4999999999999999E-2</v>
      </c>
      <c r="L335" s="140">
        <f>Inputs!U330</f>
        <v>0</v>
      </c>
      <c r="M335" s="54">
        <v>0</v>
      </c>
      <c r="N335" s="142">
        <f>Inputs!Y330</f>
        <v>0</v>
      </c>
      <c r="O335" s="141">
        <f>Inputs!V330</f>
        <v>0</v>
      </c>
      <c r="P335" s="7"/>
      <c r="Q335" s="69">
        <f t="shared" ca="1" si="166"/>
        <v>0</v>
      </c>
      <c r="R335" s="69">
        <f t="shared" ca="1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Inputs!S331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83">
        <f ca="1">VLOOKUP($A336,[1]!Table,MATCH(G$4,[1]!Curves,0))</f>
        <v>0</v>
      </c>
      <c r="H336" s="142">
        <f ca="1">Inputs!W331</f>
        <v>0.08</v>
      </c>
      <c r="I336" s="140">
        <f>Inputs!T331</f>
        <v>0</v>
      </c>
      <c r="J336" s="83">
        <f ca="1">VLOOKUP($A336,[1]!Table,MATCH(J$4,[1]!Curves,0))</f>
        <v>0</v>
      </c>
      <c r="K336" s="142">
        <f ca="1">Inputs!X331</f>
        <v>1.4999999999999999E-2</v>
      </c>
      <c r="L336" s="140">
        <f>Inputs!U331</f>
        <v>0</v>
      </c>
      <c r="M336" s="54">
        <v>0</v>
      </c>
      <c r="N336" s="142">
        <f>Inputs!Y331</f>
        <v>0</v>
      </c>
      <c r="O336" s="141">
        <f>Inputs!V331</f>
        <v>0</v>
      </c>
      <c r="P336" s="7"/>
      <c r="Q336" s="69">
        <f t="shared" ca="1" si="166"/>
        <v>0</v>
      </c>
      <c r="R336" s="69">
        <f t="shared" ca="1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Inputs!S332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83">
        <f ca="1">VLOOKUP($A337,[1]!Table,MATCH(G$4,[1]!Curves,0))</f>
        <v>0</v>
      </c>
      <c r="H337" s="142">
        <f ca="1">Inputs!W332</f>
        <v>0.08</v>
      </c>
      <c r="I337" s="140">
        <f>Inputs!T332</f>
        <v>0</v>
      </c>
      <c r="J337" s="83">
        <f ca="1">VLOOKUP($A337,[1]!Table,MATCH(J$4,[1]!Curves,0))</f>
        <v>0</v>
      </c>
      <c r="K337" s="142">
        <f ca="1">Inputs!X332</f>
        <v>1.4999999999999999E-2</v>
      </c>
      <c r="L337" s="140">
        <f>Inputs!U332</f>
        <v>0</v>
      </c>
      <c r="M337" s="54">
        <v>0</v>
      </c>
      <c r="N337" s="142">
        <f>Inputs!Y332</f>
        <v>0</v>
      </c>
      <c r="O337" s="141">
        <f>Inputs!V332</f>
        <v>0</v>
      </c>
      <c r="P337" s="7"/>
      <c r="Q337" s="69">
        <f t="shared" ca="1" si="166"/>
        <v>0</v>
      </c>
      <c r="R337" s="69">
        <f t="shared" ca="1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Inputs!S333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83">
        <f ca="1">VLOOKUP($A338,[1]!Table,MATCH(G$4,[1]!Curves,0))</f>
        <v>0</v>
      </c>
      <c r="H338" s="142">
        <f ca="1">Inputs!W333</f>
        <v>0.08</v>
      </c>
      <c r="I338" s="140">
        <f>Inputs!T333</f>
        <v>0</v>
      </c>
      <c r="J338" s="83">
        <f ca="1">VLOOKUP($A338,[1]!Table,MATCH(J$4,[1]!Curves,0))</f>
        <v>0</v>
      </c>
      <c r="K338" s="142">
        <f ca="1">Inputs!X333</f>
        <v>1.4999999999999999E-2</v>
      </c>
      <c r="L338" s="140">
        <f>Inputs!U333</f>
        <v>0</v>
      </c>
      <c r="M338" s="54">
        <v>0</v>
      </c>
      <c r="N338" s="142">
        <f>Inputs!Y333</f>
        <v>0</v>
      </c>
      <c r="O338" s="141">
        <f>Inputs!V333</f>
        <v>0</v>
      </c>
      <c r="P338" s="7"/>
      <c r="Q338" s="69">
        <f t="shared" ca="1" si="166"/>
        <v>0</v>
      </c>
      <c r="R338" s="69">
        <f t="shared" ca="1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Inputs!S334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83">
        <f ca="1">VLOOKUP($A339,[1]!Table,MATCH(G$4,[1]!Curves,0))</f>
        <v>0</v>
      </c>
      <c r="H339" s="142">
        <f ca="1">Inputs!W334</f>
        <v>0.08</v>
      </c>
      <c r="I339" s="140">
        <f>Inputs!T334</f>
        <v>0</v>
      </c>
      <c r="J339" s="83">
        <f ca="1">VLOOKUP($A339,[1]!Table,MATCH(J$4,[1]!Curves,0))</f>
        <v>0</v>
      </c>
      <c r="K339" s="142">
        <f ca="1">Inputs!X334</f>
        <v>1.4999999999999999E-2</v>
      </c>
      <c r="L339" s="140">
        <f>Inputs!U334</f>
        <v>0</v>
      </c>
      <c r="M339" s="54">
        <v>0</v>
      </c>
      <c r="N339" s="142">
        <f>Inputs!Y334</f>
        <v>0</v>
      </c>
      <c r="O339" s="141">
        <f>Inputs!V334</f>
        <v>0</v>
      </c>
      <c r="P339" s="7"/>
      <c r="Q339" s="69">
        <f t="shared" ca="1" si="166"/>
        <v>0</v>
      </c>
      <c r="R339" s="69">
        <f t="shared" ca="1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Inputs!S335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83">
        <f ca="1">VLOOKUP($A340,[1]!Table,MATCH(G$4,[1]!Curves,0))</f>
        <v>0</v>
      </c>
      <c r="H340" s="142">
        <f ca="1">Inputs!W335</f>
        <v>0.08</v>
      </c>
      <c r="I340" s="140">
        <f>Inputs!T335</f>
        <v>0</v>
      </c>
      <c r="J340" s="83">
        <f ca="1">VLOOKUP($A340,[1]!Table,MATCH(J$4,[1]!Curves,0))</f>
        <v>0</v>
      </c>
      <c r="K340" s="142">
        <f ca="1">Inputs!X335</f>
        <v>1.4999999999999999E-2</v>
      </c>
      <c r="L340" s="140">
        <f>Inputs!U335</f>
        <v>0</v>
      </c>
      <c r="M340" s="54">
        <v>0</v>
      </c>
      <c r="N340" s="142">
        <f>Inputs!Y335</f>
        <v>0</v>
      </c>
      <c r="O340" s="141">
        <f>Inputs!V335</f>
        <v>0</v>
      </c>
      <c r="P340" s="7"/>
      <c r="Q340" s="69">
        <f t="shared" ca="1" si="166"/>
        <v>0</v>
      </c>
      <c r="R340" s="69">
        <f t="shared" ca="1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Inputs!S336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83">
        <f ca="1">VLOOKUP($A341,[1]!Table,MATCH(G$4,[1]!Curves,0))</f>
        <v>0</v>
      </c>
      <c r="H341" s="142">
        <f ca="1">Inputs!W336</f>
        <v>0.08</v>
      </c>
      <c r="I341" s="140">
        <f>Inputs!T336</f>
        <v>0</v>
      </c>
      <c r="J341" s="83">
        <f ca="1">VLOOKUP($A341,[1]!Table,MATCH(J$4,[1]!Curves,0))</f>
        <v>0</v>
      </c>
      <c r="K341" s="142">
        <f ca="1">Inputs!X336</f>
        <v>1.4999999999999999E-2</v>
      </c>
      <c r="L341" s="140">
        <f>Inputs!U336</f>
        <v>0</v>
      </c>
      <c r="M341" s="54">
        <v>0</v>
      </c>
      <c r="N341" s="142">
        <f>Inputs!Y336</f>
        <v>0</v>
      </c>
      <c r="O341" s="141">
        <f>Inputs!V336</f>
        <v>0</v>
      </c>
      <c r="P341" s="7"/>
      <c r="Q341" s="69">
        <f t="shared" ca="1" si="166"/>
        <v>0</v>
      </c>
      <c r="R341" s="69">
        <f t="shared" ca="1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Inputs!S337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83">
        <f ca="1">VLOOKUP($A342,[1]!Table,MATCH(G$4,[1]!Curves,0))</f>
        <v>0</v>
      </c>
      <c r="H342" s="142">
        <f ca="1">Inputs!W337</f>
        <v>0.08</v>
      </c>
      <c r="I342" s="140">
        <f>Inputs!T337</f>
        <v>0</v>
      </c>
      <c r="J342" s="83">
        <f ca="1">VLOOKUP($A342,[1]!Table,MATCH(J$4,[1]!Curves,0))</f>
        <v>0</v>
      </c>
      <c r="K342" s="142">
        <f ca="1">Inputs!X337</f>
        <v>1.4999999999999999E-2</v>
      </c>
      <c r="L342" s="140">
        <f>Inputs!U337</f>
        <v>0</v>
      </c>
      <c r="M342" s="54">
        <v>0</v>
      </c>
      <c r="N342" s="142">
        <f>Inputs!Y337</f>
        <v>0</v>
      </c>
      <c r="O342" s="141">
        <f>Inputs!V337</f>
        <v>0</v>
      </c>
      <c r="P342" s="7"/>
      <c r="Q342" s="69">
        <f t="shared" ca="1" si="166"/>
        <v>0</v>
      </c>
      <c r="R342" s="69">
        <f t="shared" ca="1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Inputs!S338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83">
        <f ca="1">VLOOKUP($A343,[1]!Table,MATCH(G$4,[1]!Curves,0))</f>
        <v>0</v>
      </c>
      <c r="H343" s="142">
        <f ca="1">Inputs!W338</f>
        <v>0.08</v>
      </c>
      <c r="I343" s="140">
        <f>Inputs!T338</f>
        <v>0</v>
      </c>
      <c r="J343" s="83">
        <f ca="1">VLOOKUP($A343,[1]!Table,MATCH(J$4,[1]!Curves,0))</f>
        <v>0</v>
      </c>
      <c r="K343" s="142">
        <f ca="1">Inputs!X338</f>
        <v>1.4999999999999999E-2</v>
      </c>
      <c r="L343" s="140">
        <f>Inputs!U338</f>
        <v>0</v>
      </c>
      <c r="M343" s="54">
        <v>0</v>
      </c>
      <c r="N343" s="142">
        <f>Inputs!Y338</f>
        <v>0</v>
      </c>
      <c r="O343" s="141">
        <f>Inputs!V338</f>
        <v>0</v>
      </c>
      <c r="P343" s="7"/>
      <c r="Q343" s="69">
        <f t="shared" ca="1" si="166"/>
        <v>0</v>
      </c>
      <c r="R343" s="69">
        <f t="shared" ca="1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Inputs!S339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83">
        <f ca="1">VLOOKUP($A344,[1]!Table,MATCH(G$4,[1]!Curves,0))</f>
        <v>0</v>
      </c>
      <c r="H344" s="142">
        <f ca="1">Inputs!W339</f>
        <v>0.08</v>
      </c>
      <c r="I344" s="140">
        <f>Inputs!T339</f>
        <v>0</v>
      </c>
      <c r="J344" s="83">
        <f ca="1">VLOOKUP($A344,[1]!Table,MATCH(J$4,[1]!Curves,0))</f>
        <v>0</v>
      </c>
      <c r="K344" s="142">
        <f ca="1">Inputs!X339</f>
        <v>1.4999999999999999E-2</v>
      </c>
      <c r="L344" s="140">
        <f>Inputs!U339</f>
        <v>0</v>
      </c>
      <c r="M344" s="54">
        <v>0</v>
      </c>
      <c r="N344" s="142">
        <f>Inputs!Y339</f>
        <v>0</v>
      </c>
      <c r="O344" s="141">
        <f>Inputs!V339</f>
        <v>0</v>
      </c>
      <c r="P344" s="7"/>
      <c r="Q344" s="69">
        <f t="shared" ca="1" si="166"/>
        <v>0</v>
      </c>
      <c r="R344" s="69">
        <f t="shared" ca="1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Inputs!S340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83">
        <f ca="1">VLOOKUP($A345,[1]!Table,MATCH(G$4,[1]!Curves,0))</f>
        <v>0</v>
      </c>
      <c r="H345" s="142">
        <f ca="1">Inputs!W340</f>
        <v>0.08</v>
      </c>
      <c r="I345" s="140">
        <f>Inputs!T340</f>
        <v>0</v>
      </c>
      <c r="J345" s="83">
        <f ca="1">VLOOKUP($A345,[1]!Table,MATCH(J$4,[1]!Curves,0))</f>
        <v>0</v>
      </c>
      <c r="K345" s="142">
        <f ca="1">Inputs!X340</f>
        <v>1.4999999999999999E-2</v>
      </c>
      <c r="L345" s="140">
        <f>Inputs!U340</f>
        <v>0</v>
      </c>
      <c r="M345" s="54">
        <v>0</v>
      </c>
      <c r="N345" s="142">
        <f>Inputs!Y340</f>
        <v>0</v>
      </c>
      <c r="O345" s="141">
        <f>Inputs!V340</f>
        <v>0</v>
      </c>
      <c r="P345" s="7"/>
      <c r="Q345" s="69">
        <f t="shared" ca="1" si="166"/>
        <v>0</v>
      </c>
      <c r="R345" s="69">
        <f t="shared" ca="1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Inputs!S341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83">
        <f ca="1">VLOOKUP($A346,[1]!Table,MATCH(G$4,[1]!Curves,0))</f>
        <v>0</v>
      </c>
      <c r="H346" s="142">
        <f ca="1">Inputs!W341</f>
        <v>0.08</v>
      </c>
      <c r="I346" s="140">
        <f>Inputs!T341</f>
        <v>0</v>
      </c>
      <c r="J346" s="83">
        <f ca="1">VLOOKUP($A346,[1]!Table,MATCH(J$4,[1]!Curves,0))</f>
        <v>0</v>
      </c>
      <c r="K346" s="142">
        <f ca="1">Inputs!X341</f>
        <v>1.4999999999999999E-2</v>
      </c>
      <c r="L346" s="140">
        <f>Inputs!U341</f>
        <v>0</v>
      </c>
      <c r="M346" s="54">
        <v>0</v>
      </c>
      <c r="N346" s="142">
        <f>Inputs!Y341</f>
        <v>0</v>
      </c>
      <c r="O346" s="141">
        <f>Inputs!V341</f>
        <v>0</v>
      </c>
      <c r="P346" s="7"/>
      <c r="Q346" s="69">
        <f t="shared" ca="1" si="166"/>
        <v>0</v>
      </c>
      <c r="R346" s="69">
        <f t="shared" ca="1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Inputs!S342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83">
        <f ca="1">VLOOKUP($A347,[1]!Table,MATCH(G$4,[1]!Curves,0))</f>
        <v>0</v>
      </c>
      <c r="H347" s="142">
        <f ca="1">Inputs!W342</f>
        <v>0.08</v>
      </c>
      <c r="I347" s="140">
        <f>Inputs!T342</f>
        <v>0</v>
      </c>
      <c r="J347" s="83">
        <f ca="1">VLOOKUP($A347,[1]!Table,MATCH(J$4,[1]!Curves,0))</f>
        <v>0</v>
      </c>
      <c r="K347" s="142">
        <f ca="1">Inputs!X342</f>
        <v>1.4999999999999999E-2</v>
      </c>
      <c r="L347" s="140">
        <f>Inputs!U342</f>
        <v>0</v>
      </c>
      <c r="M347" s="54">
        <v>0</v>
      </c>
      <c r="N347" s="142">
        <f>Inputs!Y342</f>
        <v>0</v>
      </c>
      <c r="O347" s="141">
        <f>Inputs!V342</f>
        <v>0</v>
      </c>
      <c r="P347" s="7"/>
      <c r="Q347" s="69">
        <f t="shared" ca="1" si="166"/>
        <v>0</v>
      </c>
      <c r="R347" s="69">
        <f t="shared" ca="1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Inputs!S343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83">
        <f ca="1">VLOOKUP($A348,[1]!Table,MATCH(G$4,[1]!Curves,0))</f>
        <v>0</v>
      </c>
      <c r="H348" s="142">
        <f ca="1">Inputs!W343</f>
        <v>0.08</v>
      </c>
      <c r="I348" s="140">
        <f>Inputs!T343</f>
        <v>0</v>
      </c>
      <c r="J348" s="83">
        <f ca="1">VLOOKUP($A348,[1]!Table,MATCH(J$4,[1]!Curves,0))</f>
        <v>0</v>
      </c>
      <c r="K348" s="142">
        <f ca="1">Inputs!X343</f>
        <v>1.4999999999999999E-2</v>
      </c>
      <c r="L348" s="140">
        <f>Inputs!U343</f>
        <v>0</v>
      </c>
      <c r="M348" s="54">
        <v>0</v>
      </c>
      <c r="N348" s="142">
        <f>Inputs!Y343</f>
        <v>0</v>
      </c>
      <c r="O348" s="141">
        <f>Inputs!V343</f>
        <v>0</v>
      </c>
      <c r="P348" s="7"/>
      <c r="Q348" s="69">
        <f t="shared" ca="1" si="166"/>
        <v>0</v>
      </c>
      <c r="R348" s="69">
        <f t="shared" ca="1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Inputs!S344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83">
        <f ca="1">VLOOKUP($A349,[1]!Table,MATCH(G$4,[1]!Curves,0))</f>
        <v>0</v>
      </c>
      <c r="H349" s="142">
        <f ca="1">Inputs!W344</f>
        <v>0.08</v>
      </c>
      <c r="I349" s="140">
        <f>Inputs!T344</f>
        <v>0</v>
      </c>
      <c r="J349" s="83">
        <f ca="1">VLOOKUP($A349,[1]!Table,MATCH(J$4,[1]!Curves,0))</f>
        <v>0</v>
      </c>
      <c r="K349" s="142">
        <f ca="1">Inputs!X344</f>
        <v>1.4999999999999999E-2</v>
      </c>
      <c r="L349" s="140">
        <f>Inputs!U344</f>
        <v>0</v>
      </c>
      <c r="M349" s="54">
        <v>0</v>
      </c>
      <c r="N349" s="142">
        <f>Inputs!Y344</f>
        <v>0</v>
      </c>
      <c r="O349" s="141">
        <f>Inputs!V344</f>
        <v>0</v>
      </c>
      <c r="P349" s="7"/>
      <c r="Q349" s="69">
        <f t="shared" ca="1" si="166"/>
        <v>0</v>
      </c>
      <c r="R349" s="69">
        <f t="shared" ca="1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Inputs!S345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83">
        <f ca="1">VLOOKUP($A350,[1]!Table,MATCH(G$4,[1]!Curves,0))</f>
        <v>0</v>
      </c>
      <c r="H350" s="142">
        <f ca="1">Inputs!W345</f>
        <v>0.08</v>
      </c>
      <c r="I350" s="140">
        <f>Inputs!T345</f>
        <v>0</v>
      </c>
      <c r="J350" s="83">
        <f ca="1">VLOOKUP($A350,[1]!Table,MATCH(J$4,[1]!Curves,0))</f>
        <v>0</v>
      </c>
      <c r="K350" s="142">
        <f ca="1">Inputs!X345</f>
        <v>1.4999999999999999E-2</v>
      </c>
      <c r="L350" s="140">
        <f>Inputs!U345</f>
        <v>0</v>
      </c>
      <c r="M350" s="54">
        <v>0</v>
      </c>
      <c r="N350" s="142">
        <f>Inputs!Y345</f>
        <v>0</v>
      </c>
      <c r="O350" s="141">
        <f>Inputs!V345</f>
        <v>0</v>
      </c>
      <c r="P350" s="7"/>
      <c r="Q350" s="69">
        <f t="shared" ca="1" si="166"/>
        <v>0</v>
      </c>
      <c r="R350" s="69">
        <f t="shared" ca="1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Inputs!S346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83">
        <f ca="1">VLOOKUP($A351,[1]!Table,MATCH(G$4,[1]!Curves,0))</f>
        <v>0</v>
      </c>
      <c r="H351" s="142">
        <f ca="1">Inputs!W346</f>
        <v>0.08</v>
      </c>
      <c r="I351" s="140">
        <f>Inputs!T346</f>
        <v>0</v>
      </c>
      <c r="J351" s="83">
        <f ca="1">VLOOKUP($A351,[1]!Table,MATCH(J$4,[1]!Curves,0))</f>
        <v>0</v>
      </c>
      <c r="K351" s="142">
        <f ca="1">Inputs!X346</f>
        <v>1.4999999999999999E-2</v>
      </c>
      <c r="L351" s="140">
        <f>Inputs!U346</f>
        <v>0</v>
      </c>
      <c r="M351" s="54">
        <v>0</v>
      </c>
      <c r="N351" s="142">
        <f>Inputs!Y346</f>
        <v>0</v>
      </c>
      <c r="O351" s="141">
        <f>Inputs!V346</f>
        <v>0</v>
      </c>
      <c r="P351" s="7"/>
      <c r="Q351" s="69">
        <f t="shared" ca="1" si="166"/>
        <v>0</v>
      </c>
      <c r="R351" s="69">
        <f t="shared" ca="1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Inputs!S347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83">
        <f ca="1">VLOOKUP($A352,[1]!Table,MATCH(G$4,[1]!Curves,0))</f>
        <v>0</v>
      </c>
      <c r="H352" s="142">
        <f ca="1">Inputs!W347</f>
        <v>0.08</v>
      </c>
      <c r="I352" s="140">
        <f>Inputs!T347</f>
        <v>0</v>
      </c>
      <c r="J352" s="83">
        <f ca="1">VLOOKUP($A352,[1]!Table,MATCH(J$4,[1]!Curves,0))</f>
        <v>0</v>
      </c>
      <c r="K352" s="142">
        <f ca="1">Inputs!X347</f>
        <v>1.4999999999999999E-2</v>
      </c>
      <c r="L352" s="140">
        <f>Inputs!U347</f>
        <v>0</v>
      </c>
      <c r="M352" s="54">
        <v>0</v>
      </c>
      <c r="N352" s="142">
        <f>Inputs!Y347</f>
        <v>0</v>
      </c>
      <c r="O352" s="141">
        <f>Inputs!V347</f>
        <v>0</v>
      </c>
      <c r="P352" s="7"/>
      <c r="Q352" s="69">
        <f t="shared" ca="1" si="166"/>
        <v>0</v>
      </c>
      <c r="R352" s="69">
        <f t="shared" ca="1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Inputs!S348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83">
        <f ca="1">VLOOKUP($A353,[1]!Table,MATCH(G$4,[1]!Curves,0))</f>
        <v>0</v>
      </c>
      <c r="H353" s="142">
        <f ca="1">Inputs!W348</f>
        <v>0.08</v>
      </c>
      <c r="I353" s="140">
        <f>Inputs!T348</f>
        <v>0</v>
      </c>
      <c r="J353" s="83">
        <f ca="1">VLOOKUP($A353,[1]!Table,MATCH(J$4,[1]!Curves,0))</f>
        <v>0</v>
      </c>
      <c r="K353" s="142">
        <f ca="1">Inputs!X348</f>
        <v>1.4999999999999999E-2</v>
      </c>
      <c r="L353" s="140">
        <f>Inputs!U348</f>
        <v>0</v>
      </c>
      <c r="M353" s="54">
        <v>0</v>
      </c>
      <c r="N353" s="142">
        <f>Inputs!Y348</f>
        <v>0</v>
      </c>
      <c r="O353" s="141">
        <f>Inputs!V348</f>
        <v>0</v>
      </c>
      <c r="P353" s="7"/>
      <c r="Q353" s="69">
        <f t="shared" ca="1" si="166"/>
        <v>0</v>
      </c>
      <c r="R353" s="69">
        <f t="shared" ca="1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Inputs!S349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83">
        <f ca="1">VLOOKUP($A354,[1]!Table,MATCH(G$4,[1]!Curves,0))</f>
        <v>0</v>
      </c>
      <c r="H354" s="142">
        <f ca="1">Inputs!W349</f>
        <v>0.08</v>
      </c>
      <c r="I354" s="140">
        <f>Inputs!T349</f>
        <v>0</v>
      </c>
      <c r="J354" s="83">
        <f ca="1">VLOOKUP($A354,[1]!Table,MATCH(J$4,[1]!Curves,0))</f>
        <v>0</v>
      </c>
      <c r="K354" s="142">
        <f ca="1">Inputs!X349</f>
        <v>1.4999999999999999E-2</v>
      </c>
      <c r="L354" s="140">
        <f>Inputs!U349</f>
        <v>0</v>
      </c>
      <c r="M354" s="54">
        <v>0</v>
      </c>
      <c r="N354" s="142">
        <f>Inputs!Y349</f>
        <v>0</v>
      </c>
      <c r="O354" s="141">
        <f>Inputs!V349</f>
        <v>0</v>
      </c>
      <c r="P354" s="7"/>
      <c r="Q354" s="69">
        <f t="shared" ca="1" si="166"/>
        <v>0</v>
      </c>
      <c r="R354" s="69">
        <f t="shared" ca="1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Inputs!S350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83">
        <f ca="1">VLOOKUP($A355,[1]!Table,MATCH(G$4,[1]!Curves,0))</f>
        <v>0</v>
      </c>
      <c r="H355" s="142">
        <f ca="1">Inputs!W350</f>
        <v>0.08</v>
      </c>
      <c r="I355" s="140">
        <f>Inputs!T350</f>
        <v>0</v>
      </c>
      <c r="J355" s="83">
        <f ca="1">VLOOKUP($A355,[1]!Table,MATCH(J$4,[1]!Curves,0))</f>
        <v>0</v>
      </c>
      <c r="K355" s="142">
        <f ca="1">Inputs!X350</f>
        <v>1.4999999999999999E-2</v>
      </c>
      <c r="L355" s="140">
        <f>Inputs!U350</f>
        <v>0</v>
      </c>
      <c r="M355" s="54">
        <v>0</v>
      </c>
      <c r="N355" s="142">
        <f>Inputs!Y350</f>
        <v>0</v>
      </c>
      <c r="O355" s="141">
        <f>Inputs!V350</f>
        <v>0</v>
      </c>
      <c r="P355" s="7"/>
      <c r="Q355" s="69">
        <f t="shared" ca="1" si="166"/>
        <v>0</v>
      </c>
      <c r="R355" s="69">
        <f t="shared" ca="1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Inputs!S351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83">
        <f ca="1">VLOOKUP($A356,[1]!Table,MATCH(G$4,[1]!Curves,0))</f>
        <v>0</v>
      </c>
      <c r="H356" s="142">
        <f ca="1">Inputs!W351</f>
        <v>0.08</v>
      </c>
      <c r="I356" s="140">
        <f>Inputs!T351</f>
        <v>0</v>
      </c>
      <c r="J356" s="83">
        <f ca="1">VLOOKUP($A356,[1]!Table,MATCH(J$4,[1]!Curves,0))</f>
        <v>0</v>
      </c>
      <c r="K356" s="142">
        <f ca="1">Inputs!X351</f>
        <v>1.4999999999999999E-2</v>
      </c>
      <c r="L356" s="140">
        <f>Inputs!U351</f>
        <v>0</v>
      </c>
      <c r="M356" s="54">
        <v>0</v>
      </c>
      <c r="N356" s="142">
        <f>Inputs!Y351</f>
        <v>0</v>
      </c>
      <c r="O356" s="141">
        <f>Inputs!V351</f>
        <v>0</v>
      </c>
      <c r="P356" s="7"/>
      <c r="Q356" s="69">
        <f t="shared" ca="1" si="166"/>
        <v>0</v>
      </c>
      <c r="R356" s="69">
        <f t="shared" ca="1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Inputs!S352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83">
        <f ca="1">VLOOKUP($A357,[1]!Table,MATCH(G$4,[1]!Curves,0))</f>
        <v>0</v>
      </c>
      <c r="H357" s="142">
        <f ca="1">Inputs!W352</f>
        <v>0.08</v>
      </c>
      <c r="I357" s="140">
        <f>Inputs!T352</f>
        <v>0</v>
      </c>
      <c r="J357" s="83">
        <f ca="1">VLOOKUP($A357,[1]!Table,MATCH(J$4,[1]!Curves,0))</f>
        <v>0</v>
      </c>
      <c r="K357" s="142">
        <f ca="1">Inputs!X352</f>
        <v>1.4999999999999999E-2</v>
      </c>
      <c r="L357" s="140">
        <f>Inputs!U352</f>
        <v>0</v>
      </c>
      <c r="M357" s="54">
        <v>0</v>
      </c>
      <c r="N357" s="142">
        <f>Inputs!Y352</f>
        <v>0</v>
      </c>
      <c r="O357" s="141">
        <f>Inputs!V352</f>
        <v>0</v>
      </c>
      <c r="P357" s="7"/>
      <c r="Q357" s="69">
        <f t="shared" ca="1" si="166"/>
        <v>0</v>
      </c>
      <c r="R357" s="69">
        <f t="shared" ca="1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Inputs!S353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83">
        <f ca="1">VLOOKUP($A358,[1]!Table,MATCH(G$4,[1]!Curves,0))</f>
        <v>0</v>
      </c>
      <c r="H358" s="142">
        <f ca="1">Inputs!W353</f>
        <v>0.08</v>
      </c>
      <c r="I358" s="140">
        <f>Inputs!T353</f>
        <v>0</v>
      </c>
      <c r="J358" s="83">
        <f ca="1">VLOOKUP($A358,[1]!Table,MATCH(J$4,[1]!Curves,0))</f>
        <v>0</v>
      </c>
      <c r="K358" s="142">
        <f ca="1">Inputs!X353</f>
        <v>1.4999999999999999E-2</v>
      </c>
      <c r="L358" s="140">
        <f>Inputs!U353</f>
        <v>0</v>
      </c>
      <c r="M358" s="54">
        <v>0</v>
      </c>
      <c r="N358" s="142">
        <f>Inputs!Y353</f>
        <v>0</v>
      </c>
      <c r="O358" s="141">
        <f>Inputs!V353</f>
        <v>0</v>
      </c>
      <c r="P358" s="7"/>
      <c r="Q358" s="69">
        <f t="shared" ca="1" si="166"/>
        <v>0</v>
      </c>
      <c r="R358" s="69">
        <f t="shared" ca="1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Inputs!S354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83">
        <f ca="1">VLOOKUP($A359,[1]!Table,MATCH(G$4,[1]!Curves,0))</f>
        <v>0</v>
      </c>
      <c r="H359" s="142">
        <f ca="1">Inputs!W354</f>
        <v>0.08</v>
      </c>
      <c r="I359" s="140">
        <f>Inputs!T354</f>
        <v>0</v>
      </c>
      <c r="J359" s="83">
        <f ca="1">VLOOKUP($A359,[1]!Table,MATCH(J$4,[1]!Curves,0))</f>
        <v>0</v>
      </c>
      <c r="K359" s="142">
        <f ca="1">Inputs!X354</f>
        <v>1.4999999999999999E-2</v>
      </c>
      <c r="L359" s="140">
        <f>Inputs!U354</f>
        <v>0</v>
      </c>
      <c r="M359" s="54">
        <v>0</v>
      </c>
      <c r="N359" s="142">
        <f>Inputs!Y354</f>
        <v>0</v>
      </c>
      <c r="O359" s="141">
        <f>Inputs!V354</f>
        <v>0</v>
      </c>
      <c r="P359" s="7"/>
      <c r="Q359" s="69">
        <f t="shared" ca="1" si="166"/>
        <v>0</v>
      </c>
      <c r="R359" s="69">
        <f t="shared" ca="1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Inputs!S355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83">
        <f ca="1">VLOOKUP($A360,[1]!Table,MATCH(G$4,[1]!Curves,0))</f>
        <v>0</v>
      </c>
      <c r="H360" s="142">
        <f ca="1">Inputs!W355</f>
        <v>0.08</v>
      </c>
      <c r="I360" s="140">
        <f>Inputs!T355</f>
        <v>0</v>
      </c>
      <c r="J360" s="83">
        <f ca="1">VLOOKUP($A360,[1]!Table,MATCH(J$4,[1]!Curves,0))</f>
        <v>0</v>
      </c>
      <c r="K360" s="142">
        <f ca="1">Inputs!X355</f>
        <v>1.4999999999999999E-2</v>
      </c>
      <c r="L360" s="140">
        <f>Inputs!U355</f>
        <v>0</v>
      </c>
      <c r="M360" s="54">
        <v>0</v>
      </c>
      <c r="N360" s="142">
        <f>Inputs!Y355</f>
        <v>0</v>
      </c>
      <c r="O360" s="141">
        <f>Inputs!V355</f>
        <v>0</v>
      </c>
      <c r="P360" s="7"/>
      <c r="Q360" s="69">
        <f t="shared" ca="1" si="166"/>
        <v>0</v>
      </c>
      <c r="R360" s="69">
        <f t="shared" ca="1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Inputs!S356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83">
        <f ca="1">VLOOKUP($A361,[1]!Table,MATCH(G$4,[1]!Curves,0))</f>
        <v>0</v>
      </c>
      <c r="H361" s="142">
        <f ca="1">Inputs!W356</f>
        <v>0.08</v>
      </c>
      <c r="I361" s="140">
        <f>Inputs!T356</f>
        <v>0</v>
      </c>
      <c r="J361" s="83">
        <f ca="1">VLOOKUP($A361,[1]!Table,MATCH(J$4,[1]!Curves,0))</f>
        <v>0</v>
      </c>
      <c r="K361" s="142">
        <f ca="1">Inputs!X356</f>
        <v>1.4999999999999999E-2</v>
      </c>
      <c r="L361" s="140">
        <f>Inputs!U356</f>
        <v>0</v>
      </c>
      <c r="M361" s="54">
        <v>0</v>
      </c>
      <c r="N361" s="142">
        <f>Inputs!Y356</f>
        <v>0</v>
      </c>
      <c r="O361" s="141">
        <f>Inputs!V356</f>
        <v>0</v>
      </c>
      <c r="P361" s="7"/>
      <c r="Q361" s="69">
        <f t="shared" ca="1" si="166"/>
        <v>0</v>
      </c>
      <c r="R361" s="69">
        <f t="shared" ca="1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Inputs!S357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83">
        <f ca="1">VLOOKUP($A362,[1]!Table,MATCH(G$4,[1]!Curves,0))</f>
        <v>0</v>
      </c>
      <c r="H362" s="142">
        <f ca="1">Inputs!W357</f>
        <v>0.08</v>
      </c>
      <c r="I362" s="140">
        <f>Inputs!T357</f>
        <v>0</v>
      </c>
      <c r="J362" s="83">
        <f ca="1">VLOOKUP($A362,[1]!Table,MATCH(J$4,[1]!Curves,0))</f>
        <v>0</v>
      </c>
      <c r="K362" s="142">
        <f ca="1">Inputs!X357</f>
        <v>1.4999999999999999E-2</v>
      </c>
      <c r="L362" s="140">
        <f>Inputs!U357</f>
        <v>0</v>
      </c>
      <c r="M362" s="54">
        <v>0</v>
      </c>
      <c r="N362" s="142">
        <f>Inputs!Y357</f>
        <v>0</v>
      </c>
      <c r="O362" s="141">
        <f>Inputs!V357</f>
        <v>0</v>
      </c>
      <c r="P362" s="7"/>
      <c r="Q362" s="69">
        <f t="shared" ca="1" si="166"/>
        <v>0</v>
      </c>
      <c r="R362" s="69">
        <f t="shared" ca="1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Inputs!S358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83">
        <f ca="1">VLOOKUP($A363,[1]!Table,MATCH(G$4,[1]!Curves,0))</f>
        <v>0</v>
      </c>
      <c r="H363" s="142">
        <f ca="1">Inputs!W358</f>
        <v>0.08</v>
      </c>
      <c r="I363" s="140">
        <f>Inputs!T358</f>
        <v>0</v>
      </c>
      <c r="J363" s="83">
        <f ca="1">VLOOKUP($A363,[1]!Table,MATCH(J$4,[1]!Curves,0))</f>
        <v>0</v>
      </c>
      <c r="K363" s="142">
        <f ca="1">Inputs!X358</f>
        <v>1.4999999999999999E-2</v>
      </c>
      <c r="L363" s="140">
        <f>Inputs!U358</f>
        <v>0</v>
      </c>
      <c r="M363" s="54">
        <v>0</v>
      </c>
      <c r="N363" s="142">
        <f>Inputs!Y358</f>
        <v>0</v>
      </c>
      <c r="O363" s="141">
        <f>Inputs!V358</f>
        <v>0</v>
      </c>
      <c r="P363" s="7"/>
      <c r="Q363" s="69">
        <f t="shared" ca="1" si="166"/>
        <v>0</v>
      </c>
      <c r="R363" s="69">
        <f t="shared" ca="1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Inputs!S359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83">
        <f ca="1">VLOOKUP($A364,[1]!Table,MATCH(G$4,[1]!Curves,0))</f>
        <v>0</v>
      </c>
      <c r="H364" s="142">
        <f ca="1">Inputs!W359</f>
        <v>0.08</v>
      </c>
      <c r="I364" s="140">
        <f>Inputs!T359</f>
        <v>0</v>
      </c>
      <c r="J364" s="83">
        <f ca="1">VLOOKUP($A364,[1]!Table,MATCH(J$4,[1]!Curves,0))</f>
        <v>0</v>
      </c>
      <c r="K364" s="142">
        <f ca="1">Inputs!X359</f>
        <v>1.4999999999999999E-2</v>
      </c>
      <c r="L364" s="140">
        <f>Inputs!U359</f>
        <v>0</v>
      </c>
      <c r="M364" s="54">
        <v>0</v>
      </c>
      <c r="N364" s="142">
        <f>Inputs!Y359</f>
        <v>0</v>
      </c>
      <c r="O364" s="141">
        <f>Inputs!V359</f>
        <v>0</v>
      </c>
      <c r="P364" s="7"/>
      <c r="Q364" s="69">
        <f t="shared" ca="1" si="166"/>
        <v>0</v>
      </c>
      <c r="R364" s="69">
        <f t="shared" ca="1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Inputs!S360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83">
        <f ca="1">VLOOKUP($A365,[1]!Table,MATCH(G$4,[1]!Curves,0))</f>
        <v>0</v>
      </c>
      <c r="H365" s="142">
        <f ca="1">Inputs!W360</f>
        <v>0.08</v>
      </c>
      <c r="I365" s="140">
        <f>Inputs!T360</f>
        <v>0</v>
      </c>
      <c r="J365" s="83">
        <f ca="1">VLOOKUP($A365,[1]!Table,MATCH(J$4,[1]!Curves,0))</f>
        <v>0</v>
      </c>
      <c r="K365" s="142">
        <f ca="1">Inputs!X360</f>
        <v>1.4999999999999999E-2</v>
      </c>
      <c r="L365" s="140">
        <f>Inputs!U360</f>
        <v>0</v>
      </c>
      <c r="M365" s="54">
        <v>0</v>
      </c>
      <c r="N365" s="142">
        <f>Inputs!Y360</f>
        <v>0</v>
      </c>
      <c r="O365" s="141">
        <f>Inputs!V360</f>
        <v>0</v>
      </c>
      <c r="P365" s="7"/>
      <c r="Q365" s="69">
        <f t="shared" ca="1" si="166"/>
        <v>0</v>
      </c>
      <c r="R365" s="69">
        <f t="shared" ca="1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Inputs!S361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83">
        <f ca="1">VLOOKUP($A366,[1]!Table,MATCH(G$4,[1]!Curves,0))</f>
        <v>0</v>
      </c>
      <c r="H366" s="142">
        <f ca="1">Inputs!W361</f>
        <v>0.08</v>
      </c>
      <c r="I366" s="140">
        <f>Inputs!T361</f>
        <v>0</v>
      </c>
      <c r="J366" s="83">
        <f ca="1">VLOOKUP($A366,[1]!Table,MATCH(J$4,[1]!Curves,0))</f>
        <v>0</v>
      </c>
      <c r="K366" s="142">
        <f ca="1">Inputs!X361</f>
        <v>1.4999999999999999E-2</v>
      </c>
      <c r="L366" s="140">
        <f>Inputs!U361</f>
        <v>0</v>
      </c>
      <c r="M366" s="54">
        <v>0</v>
      </c>
      <c r="N366" s="142">
        <f>Inputs!Y361</f>
        <v>0</v>
      </c>
      <c r="O366" s="141">
        <f>Inputs!V361</f>
        <v>0</v>
      </c>
      <c r="P366" s="7"/>
      <c r="Q366" s="69">
        <f t="shared" ca="1" si="166"/>
        <v>0</v>
      </c>
      <c r="R366" s="69">
        <f t="shared" ca="1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Inputs!S362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83">
        <f ca="1">VLOOKUP($A367,[1]!Table,MATCH(G$4,[1]!Curves,0))</f>
        <v>0</v>
      </c>
      <c r="H367" s="142">
        <f ca="1">Inputs!W362</f>
        <v>0.08</v>
      </c>
      <c r="I367" s="140">
        <f>Inputs!T362</f>
        <v>0</v>
      </c>
      <c r="J367" s="83">
        <f ca="1">VLOOKUP($A367,[1]!Table,MATCH(J$4,[1]!Curves,0))</f>
        <v>0</v>
      </c>
      <c r="K367" s="142">
        <f ca="1">Inputs!X362</f>
        <v>1.4999999999999999E-2</v>
      </c>
      <c r="L367" s="140">
        <f>Inputs!U362</f>
        <v>0</v>
      </c>
      <c r="M367" s="54">
        <v>0</v>
      </c>
      <c r="N367" s="142">
        <f>Inputs!Y362</f>
        <v>0</v>
      </c>
      <c r="O367" s="141">
        <f>Inputs!V362</f>
        <v>0</v>
      </c>
      <c r="P367" s="7"/>
      <c r="Q367" s="69">
        <f t="shared" ca="1" si="166"/>
        <v>0</v>
      </c>
      <c r="R367" s="69">
        <f t="shared" ca="1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Inputs!S363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83">
        <f ca="1">VLOOKUP($A368,[1]!Table,MATCH(G$4,[1]!Curves,0))</f>
        <v>0</v>
      </c>
      <c r="H368" s="142">
        <f ca="1">Inputs!W363</f>
        <v>0.08</v>
      </c>
      <c r="I368" s="140">
        <f>Inputs!T363</f>
        <v>0</v>
      </c>
      <c r="J368" s="83">
        <f ca="1">VLOOKUP($A368,[1]!Table,MATCH(J$4,[1]!Curves,0))</f>
        <v>0</v>
      </c>
      <c r="K368" s="142">
        <f ca="1">Inputs!X363</f>
        <v>1.4999999999999999E-2</v>
      </c>
      <c r="L368" s="140">
        <f>Inputs!U363</f>
        <v>0</v>
      </c>
      <c r="M368" s="54">
        <v>0</v>
      </c>
      <c r="N368" s="142">
        <f>Inputs!Y363</f>
        <v>0</v>
      </c>
      <c r="O368" s="141">
        <f>Inputs!V363</f>
        <v>0</v>
      </c>
      <c r="P368" s="7"/>
      <c r="Q368" s="69">
        <f t="shared" ca="1" si="166"/>
        <v>0</v>
      </c>
      <c r="R368" s="69">
        <f t="shared" ca="1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Inputs!S364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83">
        <f ca="1">VLOOKUP($A369,[1]!Table,MATCH(G$4,[1]!Curves,0))</f>
        <v>0</v>
      </c>
      <c r="H369" s="142">
        <f ca="1">Inputs!W364</f>
        <v>0.08</v>
      </c>
      <c r="I369" s="140">
        <f>Inputs!T364</f>
        <v>0</v>
      </c>
      <c r="J369" s="83">
        <f ca="1">VLOOKUP($A369,[1]!Table,MATCH(J$4,[1]!Curves,0))</f>
        <v>0</v>
      </c>
      <c r="K369" s="142">
        <f ca="1">Inputs!X364</f>
        <v>1.4999999999999999E-2</v>
      </c>
      <c r="L369" s="140">
        <f>Inputs!U364</f>
        <v>0</v>
      </c>
      <c r="M369" s="54">
        <v>0</v>
      </c>
      <c r="N369" s="142">
        <f>Inputs!Y364</f>
        <v>0</v>
      </c>
      <c r="O369" s="141">
        <f>Inputs!V364</f>
        <v>0</v>
      </c>
      <c r="P369" s="7"/>
      <c r="Q369" s="69">
        <f t="shared" ca="1" si="166"/>
        <v>0</v>
      </c>
      <c r="R369" s="69">
        <f t="shared" ca="1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BC370"/>
  <sheetViews>
    <sheetView showGridLines="0"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5" thickBot="1">
      <c r="A3" s="75">
        <f>Summary!C13</f>
        <v>36951</v>
      </c>
      <c r="B3" s="76">
        <f>Summary!D13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5" thickBot="1">
      <c r="A7" s="33"/>
      <c r="B7" s="33"/>
      <c r="C7" s="33"/>
      <c r="D7" s="33"/>
      <c r="W7" s="34"/>
      <c r="AW7" s="52"/>
      <c r="AY7" s="52"/>
    </row>
    <row r="8" spans="1:55" ht="13.5" thickBot="1">
      <c r="A8" s="45" t="s">
        <v>36</v>
      </c>
      <c r="B8" s="35"/>
      <c r="C8" s="35"/>
      <c r="D8" s="35">
        <f>SUM(D10:D370)</f>
        <v>26474</v>
      </c>
      <c r="E8" s="35">
        <f>SUM(E10:E370)</f>
        <v>806234</v>
      </c>
      <c r="F8" s="35">
        <f ca="1">SUM(F10:F370)</f>
        <v>733025.42781269015</v>
      </c>
      <c r="G8" s="36">
        <f t="shared" ref="G8:O8" ca="1" si="1">AC8/$F$8</f>
        <v>4.850270209974501</v>
      </c>
      <c r="H8" s="36">
        <f t="shared" ca="1" si="1"/>
        <v>4.9302702099745002</v>
      </c>
      <c r="I8" s="36">
        <f t="shared" ca="1" si="1"/>
        <v>9.9999999999999978E-5</v>
      </c>
      <c r="J8" s="36">
        <f t="shared" ca="1" si="1"/>
        <v>1.6219361412813816E-2</v>
      </c>
      <c r="K8" s="36">
        <f t="shared" ca="1" si="1"/>
        <v>3.1219361412813819E-2</v>
      </c>
      <c r="L8" s="36">
        <f t="shared" ca="1" si="1"/>
        <v>9.9999999999999978E-5</v>
      </c>
      <c r="M8" s="64">
        <f t="shared" ca="1" si="1"/>
        <v>0</v>
      </c>
      <c r="N8" s="36">
        <f t="shared" ca="1" si="1"/>
        <v>0</v>
      </c>
      <c r="O8" s="36">
        <f t="shared" ca="1" si="1"/>
        <v>0</v>
      </c>
      <c r="Q8" s="36">
        <f ca="1">(AC8+AF8+AI8)/F8</f>
        <v>4.8664895713873149</v>
      </c>
      <c r="R8" s="36">
        <f ca="1">(AD8+AG8+AJ8)/F8</f>
        <v>4.9614895713873137</v>
      </c>
      <c r="S8" s="36">
        <f ca="1"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3555371.3956737053</v>
      </c>
      <c r="AD8" s="39">
        <f t="shared" ca="1" si="2"/>
        <v>3614013.4298987198</v>
      </c>
      <c r="AE8" s="39">
        <f t="shared" ca="1" si="2"/>
        <v>73.302542781268997</v>
      </c>
      <c r="AF8" s="39">
        <f t="shared" ca="1" si="2"/>
        <v>11889.204338476486</v>
      </c>
      <c r="AG8" s="39">
        <f t="shared" ca="1" si="2"/>
        <v>22884.585755666842</v>
      </c>
      <c r="AH8" s="39">
        <f t="shared" ca="1" si="2"/>
        <v>73.302542781268997</v>
      </c>
      <c r="AI8" s="39">
        <f t="shared" ca="1" si="2"/>
        <v>0</v>
      </c>
      <c r="AJ8" s="39">
        <f t="shared" ca="1" si="2"/>
        <v>0</v>
      </c>
      <c r="AK8" s="39">
        <f t="shared" ca="1" si="2"/>
        <v>0</v>
      </c>
      <c r="AL8" s="39"/>
      <c r="AM8" s="39">
        <f ca="1">SUM(AM10:AM370)</f>
        <v>-3555298.0931309229</v>
      </c>
      <c r="AN8" s="39">
        <f ca="1">SUM(AN10:AN370)</f>
        <v>-11815.901795695212</v>
      </c>
      <c r="AO8" s="39">
        <f ca="1">SUM(AO10:AO370)</f>
        <v>0</v>
      </c>
      <c r="AP8" s="39">
        <f ca="1">SUM(AP10:AP370)</f>
        <v>-3567113.9949266184</v>
      </c>
      <c r="AR8" s="39">
        <f ca="1">SUM(AR10:AR370)</f>
        <v>-58642.034225015297</v>
      </c>
      <c r="AS8" s="39">
        <f ca="1">SUM(AS10:AS370)</f>
        <v>-10995.381417190352</v>
      </c>
      <c r="AT8" s="39">
        <f ca="1">SUM(AT10:AT370)</f>
        <v>0</v>
      </c>
      <c r="AU8" s="39">
        <f ca="1">SUM(AU10:AU370)</f>
        <v>-69637.415642205626</v>
      </c>
      <c r="AV8" s="39"/>
      <c r="AW8" s="51">
        <f ca="1">SUM(AW10:AW370)</f>
        <v>-3636751.410568825</v>
      </c>
      <c r="AY8" s="51">
        <f ca="1">SUM(AY10:AY370)</f>
        <v>146.60508556253799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Inputs!AA5</f>
        <v>596</v>
      </c>
      <c r="C10" s="77"/>
      <c r="D10" s="82">
        <f t="shared" ref="D10:D73" si="3">B10+C10</f>
        <v>596</v>
      </c>
      <c r="E10" s="35">
        <f t="shared" ref="E10:E73" si="4">IF(Z10=0,0,IF(AND(Z10=1,$H$3=1),D10*U10,IF($H$3=2,D10,"N/A")))</f>
        <v>18476</v>
      </c>
      <c r="F10" s="35">
        <f t="shared" ref="F10:F73" ca="1" si="5">E10*Y10</f>
        <v>18416.248864351095</v>
      </c>
      <c r="G10" s="83">
        <f ca="1">VLOOKUP($A10,[1]!Table,MATCH(G$4,[1]!Curves,0))</f>
        <v>6.1580000000000004</v>
      </c>
      <c r="H10" s="142">
        <f ca="1">Inputs!AE5</f>
        <v>6.2380000000000004</v>
      </c>
      <c r="I10" s="140">
        <f>Inputs!AB5</f>
        <v>1E-4</v>
      </c>
      <c r="J10" s="83">
        <f ca="1">VLOOKUP($A10,[1]!Table,MATCH(J$4,[1]!Curves,0))</f>
        <v>1.7500000000000002E-2</v>
      </c>
      <c r="K10" s="142">
        <f ca="1">Inputs!AF5</f>
        <v>3.2500000000000001E-2</v>
      </c>
      <c r="L10" s="140">
        <f>Inputs!AC5</f>
        <v>1E-4</v>
      </c>
      <c r="M10" s="54">
        <v>0</v>
      </c>
      <c r="N10" s="142">
        <f>Inputs!AG5</f>
        <v>0</v>
      </c>
      <c r="O10" s="141">
        <f>Inputs!AD5</f>
        <v>0</v>
      </c>
      <c r="P10" s="7"/>
      <c r="Q10" s="69">
        <f t="shared" ref="Q10:Q73" ca="1" si="6">M10+J10+G10</f>
        <v>6.1755000000000004</v>
      </c>
      <c r="R10" s="69">
        <f t="shared" ref="R10:R73" ca="1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113407.26050667405</v>
      </c>
      <c r="AD10" s="39">
        <f t="shared" ref="AD10:AD73" ca="1" si="16">$F10*H10</f>
        <v>114880.56041582214</v>
      </c>
      <c r="AE10" s="39">
        <f t="shared" ref="AE10:AE73" ca="1" si="17">$F10*I10</f>
        <v>1.8416248864351097</v>
      </c>
      <c r="AF10" s="39">
        <f t="shared" ref="AF10:AF73" ca="1" si="18">$F10*J10</f>
        <v>322.28435512614419</v>
      </c>
      <c r="AG10" s="39">
        <f t="shared" ref="AG10:AG73" ca="1" si="19">$F10*K10</f>
        <v>598.52808809141061</v>
      </c>
      <c r="AH10" s="39">
        <f t="shared" ref="AH10:AH73" ca="1" si="20">$F10*L10</f>
        <v>1.8416248864351097</v>
      </c>
      <c r="AI10" s="39">
        <f t="shared" ref="AI10:AI73" ca="1" si="21">$F10*M10</f>
        <v>0</v>
      </c>
      <c r="AJ10" s="39">
        <f t="shared" ref="AJ10:AJ73" ca="1" si="22">$F10*N10</f>
        <v>0</v>
      </c>
      <c r="AK10" s="39">
        <f t="shared" ref="AK10:AK73" ca="1" si="23">F10*O10</f>
        <v>0</v>
      </c>
      <c r="AL10" s="43"/>
      <c r="AM10" s="39">
        <f ca="1">-CHOOSE($G$3,AC10-AE10,AE10-AC10)</f>
        <v>-113405.41888178761</v>
      </c>
      <c r="AN10" s="39">
        <f ca="1">-CHOOSE($G$3,AF10-AH10,AH10-AF10)</f>
        <v>-320.44273023970908</v>
      </c>
      <c r="AO10" s="39">
        <f ca="1">-CHOOSE($G$3,AI10-AL10,AK10-AI10)</f>
        <v>0</v>
      </c>
      <c r="AP10" s="40">
        <f t="shared" ref="AP10:AP73" ca="1" si="24">SUM(AM10:AO10)</f>
        <v>-113725.86161202732</v>
      </c>
      <c r="AR10" s="39">
        <f ca="1">-CHOOSE($G$3,AD10-AC10,AC10-AD10)</f>
        <v>-1473.2999091480888</v>
      </c>
      <c r="AS10" s="39">
        <f ca="1">-CHOOSE($G$3,AG10-AF10,AF10-AG10)</f>
        <v>-276.24373296526642</v>
      </c>
      <c r="AT10" s="39">
        <f ca="1">-CHOOSE($G$3,AJ10-AI10,AI10-AJ10:AJ11)</f>
        <v>0</v>
      </c>
      <c r="AU10" s="40">
        <f t="shared" ref="AU10:AU73" ca="1" si="25">AR10+AS10+AT10</f>
        <v>-1749.5436421133552</v>
      </c>
      <c r="AV10" s="40"/>
      <c r="AW10" s="51">
        <f t="shared" ref="AW10:AW73" ca="1" si="26">AU10+AP10</f>
        <v>-115475.40525414067</v>
      </c>
      <c r="AY10" s="51">
        <f t="shared" ref="AY10:AY73" ca="1" si="27">AK10+AH10+AE10</f>
        <v>3.6832497728702194</v>
      </c>
      <c r="AZ10" s="67"/>
      <c r="BC10" s="68"/>
    </row>
    <row r="11" spans="1:55">
      <c r="A11" s="88">
        <f t="shared" ref="A11:A74" si="28">EDATE(A10,1)</f>
        <v>36982</v>
      </c>
      <c r="B11" s="139">
        <f>Inputs!AA6</f>
        <v>596</v>
      </c>
      <c r="C11" s="66"/>
      <c r="D11" s="82">
        <f t="shared" si="3"/>
        <v>596</v>
      </c>
      <c r="E11" s="35">
        <f t="shared" si="4"/>
        <v>17880</v>
      </c>
      <c r="F11" s="35">
        <f t="shared" ca="1" si="5"/>
        <v>17738.093609900683</v>
      </c>
      <c r="G11" s="83">
        <f ca="1">VLOOKUP($A11,[1]!Table,MATCH(G$4,[1]!Curves,0))</f>
        <v>5.86</v>
      </c>
      <c r="H11" s="142">
        <f ca="1">Inputs!AE6</f>
        <v>5.94</v>
      </c>
      <c r="I11" s="140">
        <f>Inputs!AB6</f>
        <v>1E-4</v>
      </c>
      <c r="J11" s="83">
        <f ca="1">VLOOKUP($A11,[1]!Table,MATCH(J$4,[1]!Curves,0))</f>
        <v>1.7500000000000002E-2</v>
      </c>
      <c r="K11" s="142">
        <f ca="1">Inputs!AF6</f>
        <v>3.2500000000000001E-2</v>
      </c>
      <c r="L11" s="140">
        <f>Inputs!AC6</f>
        <v>1E-4</v>
      </c>
      <c r="M11" s="54">
        <v>0</v>
      </c>
      <c r="N11" s="142">
        <f>Inputs!AG6</f>
        <v>0</v>
      </c>
      <c r="O11" s="141">
        <f>Inputs!AD6</f>
        <v>0</v>
      </c>
      <c r="P11" s="7"/>
      <c r="Q11" s="69">
        <f t="shared" ca="1" si="6"/>
        <v>5.8775000000000004</v>
      </c>
      <c r="R11" s="69">
        <f t="shared" ca="1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103945.228554018</v>
      </c>
      <c r="AD11" s="39">
        <f t="shared" ca="1" si="16"/>
        <v>105364.27604281006</v>
      </c>
      <c r="AE11" s="39">
        <f t="shared" ca="1" si="17"/>
        <v>1.7738093609900685</v>
      </c>
      <c r="AF11" s="39">
        <f t="shared" ca="1" si="18"/>
        <v>310.41663817326196</v>
      </c>
      <c r="AG11" s="39">
        <f t="shared" ca="1" si="19"/>
        <v>576.48804232177224</v>
      </c>
      <c r="AH11" s="39">
        <f t="shared" ca="1" si="20"/>
        <v>1.7738093609900685</v>
      </c>
      <c r="AI11" s="39">
        <f t="shared" ca="1" si="21"/>
        <v>0</v>
      </c>
      <c r="AJ11" s="39">
        <f t="shared" ca="1" si="22"/>
        <v>0</v>
      </c>
      <c r="AK11" s="39">
        <f t="shared" ca="1" si="23"/>
        <v>0</v>
      </c>
      <c r="AL11" s="43"/>
      <c r="AM11" s="39">
        <f t="shared" ref="AM11:AM74" ca="1" si="29">-CHOOSE($G$3,AC11-AE11,AE11-AC11)</f>
        <v>-103943.45474465701</v>
      </c>
      <c r="AN11" s="39">
        <f t="shared" ref="AN11:AN74" ca="1" si="30">-CHOOSE($G$3,AF11-AH11,AH11-AF11)</f>
        <v>-308.64282881227189</v>
      </c>
      <c r="AO11" s="39">
        <f t="shared" ref="AO11:AO74" ca="1" si="31">-CHOOSE($G$3,AI11-AL11,AK11-AI11)</f>
        <v>0</v>
      </c>
      <c r="AP11" s="40">
        <f t="shared" ca="1" si="24"/>
        <v>-104252.09757346928</v>
      </c>
      <c r="AR11" s="39">
        <f t="shared" ref="AR11:AR74" ca="1" si="32">-CHOOSE($G$3,AD11-AC11,AC11-AD11)</f>
        <v>-1419.0474887920573</v>
      </c>
      <c r="AS11" s="39">
        <f t="shared" ref="AS11:AS74" ca="1" si="33">-CHOOSE($G$3,AG11-AF11,AF11-AG11)</f>
        <v>-266.07140414851028</v>
      </c>
      <c r="AT11" s="39">
        <f t="shared" ref="AT11:AT74" ca="1" si="34">-CHOOSE($G$3,AJ11-AI11,AI11-AJ11:AJ12)</f>
        <v>0</v>
      </c>
      <c r="AU11" s="40">
        <f t="shared" ca="1" si="25"/>
        <v>-1685.1188929405675</v>
      </c>
      <c r="AV11" s="40"/>
      <c r="AW11" s="51">
        <f t="shared" ca="1" si="26"/>
        <v>-105937.21646640984</v>
      </c>
      <c r="AY11" s="51">
        <f t="shared" ca="1" si="27"/>
        <v>3.5476187219801369</v>
      </c>
      <c r="AZ11" s="67"/>
    </row>
    <row r="12" spans="1:55">
      <c r="A12" s="88">
        <f t="shared" si="28"/>
        <v>37012</v>
      </c>
      <c r="B12" s="139">
        <f>Inputs!AA7</f>
        <v>596</v>
      </c>
      <c r="C12" s="66"/>
      <c r="D12" s="82">
        <f t="shared" si="3"/>
        <v>596</v>
      </c>
      <c r="E12" s="35">
        <f t="shared" si="4"/>
        <v>18476</v>
      </c>
      <c r="F12" s="35">
        <f t="shared" ca="1" si="5"/>
        <v>18249.395506639401</v>
      </c>
      <c r="G12" s="83">
        <f ca="1">VLOOKUP($A12,[1]!Table,MATCH(G$4,[1]!Curves,0))</f>
        <v>5.64</v>
      </c>
      <c r="H12" s="142">
        <f ca="1">Inputs!AE7</f>
        <v>5.72</v>
      </c>
      <c r="I12" s="140">
        <f>Inputs!AB7</f>
        <v>1E-4</v>
      </c>
      <c r="J12" s="83">
        <f ca="1">VLOOKUP($A12,[1]!Table,MATCH(J$4,[1]!Curves,0))</f>
        <v>1.7500000000000002E-2</v>
      </c>
      <c r="K12" s="142">
        <f ca="1">Inputs!AF7</f>
        <v>3.2500000000000001E-2</v>
      </c>
      <c r="L12" s="140">
        <f>Inputs!AC7</f>
        <v>1E-4</v>
      </c>
      <c r="M12" s="54">
        <v>0</v>
      </c>
      <c r="N12" s="142">
        <f>Inputs!AG7</f>
        <v>0</v>
      </c>
      <c r="O12" s="141">
        <f>Inputs!AD7</f>
        <v>0</v>
      </c>
      <c r="P12" s="7"/>
      <c r="Q12" s="69">
        <f t="shared" ca="1" si="6"/>
        <v>5.6574999999999998</v>
      </c>
      <c r="R12" s="69">
        <f t="shared" ca="1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102926.59065744621</v>
      </c>
      <c r="AD12" s="39">
        <f t="shared" ca="1" si="16"/>
        <v>104386.54229797737</v>
      </c>
      <c r="AE12" s="39">
        <f t="shared" ca="1" si="17"/>
        <v>1.8249395506639401</v>
      </c>
      <c r="AF12" s="39">
        <f t="shared" ca="1" si="18"/>
        <v>319.36442136618956</v>
      </c>
      <c r="AG12" s="39">
        <f t="shared" ca="1" si="19"/>
        <v>593.10535396578052</v>
      </c>
      <c r="AH12" s="39">
        <f t="shared" ca="1" si="20"/>
        <v>1.8249395506639401</v>
      </c>
      <c r="AI12" s="39">
        <f t="shared" ca="1" si="21"/>
        <v>0</v>
      </c>
      <c r="AJ12" s="39">
        <f t="shared" ca="1" si="22"/>
        <v>0</v>
      </c>
      <c r="AK12" s="39">
        <f t="shared" ca="1" si="23"/>
        <v>0</v>
      </c>
      <c r="AL12" s="43"/>
      <c r="AM12" s="39">
        <f t="shared" ca="1" si="29"/>
        <v>-102924.76571789556</v>
      </c>
      <c r="AN12" s="39">
        <f t="shared" ca="1" si="30"/>
        <v>-317.53948181552562</v>
      </c>
      <c r="AO12" s="39">
        <f t="shared" ca="1" si="31"/>
        <v>0</v>
      </c>
      <c r="AP12" s="40">
        <f t="shared" ca="1" si="24"/>
        <v>-103242.30519971109</v>
      </c>
      <c r="AR12" s="39">
        <f t="shared" ca="1" si="32"/>
        <v>-1459.9516405311588</v>
      </c>
      <c r="AS12" s="39">
        <f t="shared" ca="1" si="33"/>
        <v>-273.74093259959096</v>
      </c>
      <c r="AT12" s="39">
        <f t="shared" ca="1" si="34"/>
        <v>0</v>
      </c>
      <c r="AU12" s="40">
        <f t="shared" ca="1" si="25"/>
        <v>-1733.6925731307497</v>
      </c>
      <c r="AV12" s="40"/>
      <c r="AW12" s="51">
        <f t="shared" ca="1" si="26"/>
        <v>-104975.99777284185</v>
      </c>
      <c r="AY12" s="51">
        <f t="shared" ca="1" si="27"/>
        <v>3.6498791013278802</v>
      </c>
      <c r="AZ12" s="67"/>
    </row>
    <row r="13" spans="1:55">
      <c r="A13" s="88">
        <f t="shared" si="28"/>
        <v>37043</v>
      </c>
      <c r="B13" s="139">
        <f>Inputs!AA8</f>
        <v>596</v>
      </c>
      <c r="C13" s="66"/>
      <c r="D13" s="82">
        <f t="shared" si="3"/>
        <v>596</v>
      </c>
      <c r="E13" s="35">
        <f t="shared" si="4"/>
        <v>17880</v>
      </c>
      <c r="F13" s="35">
        <f t="shared" ca="1" si="5"/>
        <v>17583.507387819172</v>
      </c>
      <c r="G13" s="83">
        <f ca="1">VLOOKUP($A13,[1]!Table,MATCH(G$4,[1]!Curves,0))</f>
        <v>5.62</v>
      </c>
      <c r="H13" s="142">
        <f ca="1">Inputs!AE8</f>
        <v>5.7</v>
      </c>
      <c r="I13" s="140">
        <f>Inputs!AB8</f>
        <v>1E-4</v>
      </c>
      <c r="J13" s="83">
        <f ca="1">VLOOKUP($A13,[1]!Table,MATCH(J$4,[1]!Curves,0))</f>
        <v>1.7500000000000002E-2</v>
      </c>
      <c r="K13" s="142">
        <f ca="1">Inputs!AF8</f>
        <v>3.2500000000000001E-2</v>
      </c>
      <c r="L13" s="140">
        <f>Inputs!AC8</f>
        <v>1E-4</v>
      </c>
      <c r="M13" s="54">
        <v>0</v>
      </c>
      <c r="N13" s="142">
        <f>Inputs!AG8</f>
        <v>0</v>
      </c>
      <c r="O13" s="141">
        <f>Inputs!AD8</f>
        <v>0</v>
      </c>
      <c r="P13" s="7"/>
      <c r="Q13" s="69">
        <f t="shared" ca="1" si="6"/>
        <v>5.6375000000000002</v>
      </c>
      <c r="R13" s="69">
        <f t="shared" ca="1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98819.311519543757</v>
      </c>
      <c r="AD13" s="39">
        <f t="shared" ca="1" si="16"/>
        <v>100225.99211056929</v>
      </c>
      <c r="AE13" s="39">
        <f t="shared" ca="1" si="17"/>
        <v>1.7583507387819173</v>
      </c>
      <c r="AF13" s="39">
        <f t="shared" ca="1" si="18"/>
        <v>307.71137928683555</v>
      </c>
      <c r="AG13" s="39">
        <f t="shared" ca="1" si="19"/>
        <v>571.46399010412313</v>
      </c>
      <c r="AH13" s="39">
        <f t="shared" ca="1" si="20"/>
        <v>1.7583507387819173</v>
      </c>
      <c r="AI13" s="39">
        <f t="shared" ca="1" si="21"/>
        <v>0</v>
      </c>
      <c r="AJ13" s="39">
        <f t="shared" ca="1" si="22"/>
        <v>0</v>
      </c>
      <c r="AK13" s="39">
        <f t="shared" ca="1" si="23"/>
        <v>0</v>
      </c>
      <c r="AL13" s="43"/>
      <c r="AM13" s="39">
        <f t="shared" ca="1" si="29"/>
        <v>-98817.553168804981</v>
      </c>
      <c r="AN13" s="39">
        <f t="shared" ca="1" si="30"/>
        <v>-305.95302854805362</v>
      </c>
      <c r="AO13" s="39">
        <f t="shared" ca="1" si="31"/>
        <v>0</v>
      </c>
      <c r="AP13" s="40">
        <f t="shared" ca="1" si="24"/>
        <v>-99123.506197353039</v>
      </c>
      <c r="AR13" s="39">
        <f t="shared" ca="1" si="32"/>
        <v>-1406.6805910255353</v>
      </c>
      <c r="AS13" s="39">
        <f t="shared" ca="1" si="33"/>
        <v>-263.75261081728758</v>
      </c>
      <c r="AT13" s="39">
        <f t="shared" ca="1" si="34"/>
        <v>0</v>
      </c>
      <c r="AU13" s="40">
        <f t="shared" ca="1" si="25"/>
        <v>-1670.4332018428229</v>
      </c>
      <c r="AV13" s="40"/>
      <c r="AW13" s="51">
        <f t="shared" ca="1" si="26"/>
        <v>-100793.93939919586</v>
      </c>
      <c r="AY13" s="51">
        <f t="shared" ca="1" si="27"/>
        <v>3.5167014775638346</v>
      </c>
      <c r="AZ13" s="67"/>
    </row>
    <row r="14" spans="1:55">
      <c r="A14" s="88">
        <f t="shared" si="28"/>
        <v>37073</v>
      </c>
      <c r="B14" s="139">
        <f>Inputs!AA9</f>
        <v>596</v>
      </c>
      <c r="C14" s="66"/>
      <c r="D14" s="82">
        <f t="shared" si="3"/>
        <v>596</v>
      </c>
      <c r="E14" s="35">
        <f t="shared" si="4"/>
        <v>18476</v>
      </c>
      <c r="F14" s="35">
        <f t="shared" ca="1" si="5"/>
        <v>18094.252639007645</v>
      </c>
      <c r="G14" s="83">
        <f ca="1">VLOOKUP($A14,[1]!Table,MATCH(G$4,[1]!Curves,0))</f>
        <v>5.63</v>
      </c>
      <c r="H14" s="142">
        <f ca="1">Inputs!AE9</f>
        <v>5.71</v>
      </c>
      <c r="I14" s="140">
        <f>Inputs!AB9</f>
        <v>1E-4</v>
      </c>
      <c r="J14" s="83">
        <f ca="1">VLOOKUP($A14,[1]!Table,MATCH(J$4,[1]!Curves,0))</f>
        <v>1.7500000000000002E-2</v>
      </c>
      <c r="K14" s="142">
        <f ca="1">Inputs!AF9</f>
        <v>3.2500000000000001E-2</v>
      </c>
      <c r="L14" s="140">
        <f>Inputs!AC9</f>
        <v>1E-4</v>
      </c>
      <c r="M14" s="54">
        <v>0</v>
      </c>
      <c r="N14" s="142">
        <f>Inputs!AG9</f>
        <v>0</v>
      </c>
      <c r="O14" s="141">
        <f>Inputs!AD9</f>
        <v>0</v>
      </c>
      <c r="P14" s="7"/>
      <c r="Q14" s="69">
        <f t="shared" ca="1" si="6"/>
        <v>5.6475</v>
      </c>
      <c r="R14" s="69">
        <f t="shared" ca="1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101870.64235761305</v>
      </c>
      <c r="AD14" s="39">
        <f t="shared" ca="1" si="16"/>
        <v>103318.18256873365</v>
      </c>
      <c r="AE14" s="39">
        <f t="shared" ca="1" si="17"/>
        <v>1.8094252639007646</v>
      </c>
      <c r="AF14" s="39">
        <f t="shared" ca="1" si="18"/>
        <v>316.64942118263383</v>
      </c>
      <c r="AG14" s="39">
        <f t="shared" ca="1" si="19"/>
        <v>588.0632107677485</v>
      </c>
      <c r="AH14" s="39">
        <f t="shared" ca="1" si="20"/>
        <v>1.8094252639007646</v>
      </c>
      <c r="AI14" s="39">
        <f t="shared" ca="1" si="21"/>
        <v>0</v>
      </c>
      <c r="AJ14" s="39">
        <f t="shared" ca="1" si="22"/>
        <v>0</v>
      </c>
      <c r="AK14" s="39">
        <f t="shared" ca="1" si="23"/>
        <v>0</v>
      </c>
      <c r="AL14" s="43"/>
      <c r="AM14" s="39">
        <f t="shared" ca="1" si="29"/>
        <v>-101868.83293234915</v>
      </c>
      <c r="AN14" s="39">
        <f t="shared" ca="1" si="30"/>
        <v>-314.83999591873305</v>
      </c>
      <c r="AO14" s="39">
        <f t="shared" ca="1" si="31"/>
        <v>0</v>
      </c>
      <c r="AP14" s="40">
        <f t="shared" ca="1" si="24"/>
        <v>-102183.67292826789</v>
      </c>
      <c r="AR14" s="39">
        <f t="shared" ca="1" si="32"/>
        <v>-1447.5402111206058</v>
      </c>
      <c r="AS14" s="39">
        <f t="shared" ca="1" si="33"/>
        <v>-271.41378958511467</v>
      </c>
      <c r="AT14" s="39">
        <f t="shared" ca="1" si="34"/>
        <v>0</v>
      </c>
      <c r="AU14" s="40">
        <f t="shared" ca="1" si="25"/>
        <v>-1718.9540007057205</v>
      </c>
      <c r="AV14" s="40"/>
      <c r="AW14" s="51">
        <f t="shared" ca="1" si="26"/>
        <v>-103902.62692897361</v>
      </c>
      <c r="AY14" s="51">
        <f t="shared" ca="1" si="27"/>
        <v>3.6188505278015293</v>
      </c>
      <c r="AZ14" s="67"/>
    </row>
    <row r="15" spans="1:55">
      <c r="A15" s="88">
        <f t="shared" si="28"/>
        <v>37104</v>
      </c>
      <c r="B15" s="139">
        <f>Inputs!AA10</f>
        <v>596</v>
      </c>
      <c r="C15" s="66"/>
      <c r="D15" s="82">
        <f t="shared" si="3"/>
        <v>596</v>
      </c>
      <c r="E15" s="35">
        <f t="shared" si="4"/>
        <v>18476</v>
      </c>
      <c r="F15" s="35">
        <f t="shared" ca="1" si="5"/>
        <v>18016.778506732921</v>
      </c>
      <c r="G15" s="83">
        <f ca="1">VLOOKUP($A15,[1]!Table,MATCH(G$4,[1]!Curves,0))</f>
        <v>5.64</v>
      </c>
      <c r="H15" s="142">
        <f ca="1">Inputs!AE10</f>
        <v>5.72</v>
      </c>
      <c r="I15" s="140">
        <f>Inputs!AB10</f>
        <v>1E-4</v>
      </c>
      <c r="J15" s="83">
        <f ca="1">VLOOKUP($A15,[1]!Table,MATCH(J$4,[1]!Curves,0))</f>
        <v>1.7500000000000002E-2</v>
      </c>
      <c r="K15" s="142">
        <f ca="1">Inputs!AF10</f>
        <v>3.2500000000000001E-2</v>
      </c>
      <c r="L15" s="140">
        <f>Inputs!AC10</f>
        <v>1E-4</v>
      </c>
      <c r="M15" s="54">
        <v>0</v>
      </c>
      <c r="N15" s="142">
        <f>Inputs!AG10</f>
        <v>0</v>
      </c>
      <c r="O15" s="141">
        <f>Inputs!AD10</f>
        <v>0</v>
      </c>
      <c r="P15" s="7"/>
      <c r="Q15" s="69">
        <f t="shared" ca="1" si="6"/>
        <v>5.6574999999999998</v>
      </c>
      <c r="R15" s="69">
        <f t="shared" ca="1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101614.63077797367</v>
      </c>
      <c r="AD15" s="39">
        <f t="shared" ca="1" si="16"/>
        <v>103055.9730585123</v>
      </c>
      <c r="AE15" s="39">
        <f t="shared" ca="1" si="17"/>
        <v>1.8016778506732922</v>
      </c>
      <c r="AF15" s="39">
        <f t="shared" ca="1" si="18"/>
        <v>315.29362386782611</v>
      </c>
      <c r="AG15" s="39">
        <f t="shared" ca="1" si="19"/>
        <v>585.54530146881996</v>
      </c>
      <c r="AH15" s="39">
        <f t="shared" ca="1" si="20"/>
        <v>1.8016778506732922</v>
      </c>
      <c r="AI15" s="39">
        <f t="shared" ca="1" si="21"/>
        <v>0</v>
      </c>
      <c r="AJ15" s="39">
        <f t="shared" ca="1" si="22"/>
        <v>0</v>
      </c>
      <c r="AK15" s="39">
        <f t="shared" ca="1" si="23"/>
        <v>0</v>
      </c>
      <c r="AL15" s="43"/>
      <c r="AM15" s="39">
        <f t="shared" ca="1" si="29"/>
        <v>-101612.829100123</v>
      </c>
      <c r="AN15" s="39">
        <f t="shared" ca="1" si="30"/>
        <v>-313.49194601715283</v>
      </c>
      <c r="AO15" s="39">
        <f t="shared" ca="1" si="31"/>
        <v>0</v>
      </c>
      <c r="AP15" s="40">
        <f t="shared" ca="1" si="24"/>
        <v>-101926.32104614015</v>
      </c>
      <c r="AR15" s="39">
        <f t="shared" ca="1" si="32"/>
        <v>-1441.3422805386363</v>
      </c>
      <c r="AS15" s="39">
        <f t="shared" ca="1" si="33"/>
        <v>-270.25167760099384</v>
      </c>
      <c r="AT15" s="39">
        <f t="shared" ca="1" si="34"/>
        <v>0</v>
      </c>
      <c r="AU15" s="40">
        <f t="shared" ca="1" si="25"/>
        <v>-1711.5939581396301</v>
      </c>
      <c r="AV15" s="40"/>
      <c r="AW15" s="51">
        <f t="shared" ca="1" si="26"/>
        <v>-103637.91500427977</v>
      </c>
      <c r="AY15" s="51">
        <f t="shared" ca="1" si="27"/>
        <v>3.6033557013465844</v>
      </c>
      <c r="AZ15" s="67"/>
    </row>
    <row r="16" spans="1:55">
      <c r="A16" s="88">
        <f t="shared" si="28"/>
        <v>37135</v>
      </c>
      <c r="B16" s="139">
        <f>Inputs!AA11</f>
        <v>596</v>
      </c>
      <c r="C16" s="66"/>
      <c r="D16" s="82">
        <f t="shared" si="3"/>
        <v>596</v>
      </c>
      <c r="E16" s="35">
        <f t="shared" si="4"/>
        <v>17880</v>
      </c>
      <c r="F16" s="35">
        <f t="shared" ca="1" si="5"/>
        <v>17362.394127059721</v>
      </c>
      <c r="G16" s="83">
        <f ca="1">VLOOKUP($A16,[1]!Table,MATCH(G$4,[1]!Curves,0))</f>
        <v>5.59</v>
      </c>
      <c r="H16" s="142">
        <f ca="1">Inputs!AE11</f>
        <v>5.67</v>
      </c>
      <c r="I16" s="140">
        <f>Inputs!AB11</f>
        <v>1E-4</v>
      </c>
      <c r="J16" s="83">
        <f ca="1">VLOOKUP($A16,[1]!Table,MATCH(J$4,[1]!Curves,0))</f>
        <v>1.7500000000000002E-2</v>
      </c>
      <c r="K16" s="142">
        <f ca="1">Inputs!AF11</f>
        <v>3.2500000000000001E-2</v>
      </c>
      <c r="L16" s="140">
        <f>Inputs!AC11</f>
        <v>1E-4</v>
      </c>
      <c r="M16" s="54">
        <v>0</v>
      </c>
      <c r="N16" s="142">
        <f>Inputs!AG11</f>
        <v>0</v>
      </c>
      <c r="O16" s="141">
        <f>Inputs!AD11</f>
        <v>0</v>
      </c>
      <c r="P16" s="7"/>
      <c r="Q16" s="69">
        <f t="shared" ca="1" si="6"/>
        <v>5.6074999999999999</v>
      </c>
      <c r="R16" s="69">
        <f t="shared" ca="1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97055.783170263836</v>
      </c>
      <c r="AD16" s="39">
        <f t="shared" ca="1" si="16"/>
        <v>98444.774700428621</v>
      </c>
      <c r="AE16" s="39">
        <f t="shared" ca="1" si="17"/>
        <v>1.7362394127059722</v>
      </c>
      <c r="AF16" s="39">
        <f t="shared" ca="1" si="18"/>
        <v>303.84189722354512</v>
      </c>
      <c r="AG16" s="39">
        <f t="shared" ca="1" si="19"/>
        <v>564.27780912944093</v>
      </c>
      <c r="AH16" s="39">
        <f t="shared" ca="1" si="20"/>
        <v>1.7362394127059722</v>
      </c>
      <c r="AI16" s="39">
        <f t="shared" ca="1" si="21"/>
        <v>0</v>
      </c>
      <c r="AJ16" s="39">
        <f t="shared" ca="1" si="22"/>
        <v>0</v>
      </c>
      <c r="AK16" s="39">
        <f t="shared" ca="1" si="23"/>
        <v>0</v>
      </c>
      <c r="AL16" s="43"/>
      <c r="AM16" s="39">
        <f t="shared" ca="1" si="29"/>
        <v>-97054.046930851124</v>
      </c>
      <c r="AN16" s="39">
        <f t="shared" ca="1" si="30"/>
        <v>-302.10565781083915</v>
      </c>
      <c r="AO16" s="39">
        <f t="shared" ca="1" si="31"/>
        <v>0</v>
      </c>
      <c r="AP16" s="40">
        <f t="shared" ca="1" si="24"/>
        <v>-97356.152588661964</v>
      </c>
      <c r="AR16" s="39">
        <f t="shared" ca="1" si="32"/>
        <v>-1388.9915301647852</v>
      </c>
      <c r="AS16" s="39">
        <f t="shared" ca="1" si="33"/>
        <v>-260.43591190589581</v>
      </c>
      <c r="AT16" s="39">
        <f t="shared" ca="1" si="34"/>
        <v>0</v>
      </c>
      <c r="AU16" s="40">
        <f t="shared" ca="1" si="25"/>
        <v>-1649.4274420706811</v>
      </c>
      <c r="AV16" s="40"/>
      <c r="AW16" s="51">
        <f t="shared" ca="1" si="26"/>
        <v>-99005.580030732643</v>
      </c>
      <c r="AY16" s="51">
        <f t="shared" ca="1" si="27"/>
        <v>3.4724788254119443</v>
      </c>
      <c r="AZ16" s="67"/>
    </row>
    <row r="17" spans="1:52">
      <c r="A17" s="88">
        <f t="shared" si="28"/>
        <v>37165</v>
      </c>
      <c r="B17" s="139">
        <f>Inputs!AA12</f>
        <v>596</v>
      </c>
      <c r="C17" s="66"/>
      <c r="D17" s="82">
        <f t="shared" si="3"/>
        <v>596</v>
      </c>
      <c r="E17" s="35">
        <f t="shared" si="4"/>
        <v>18476</v>
      </c>
      <c r="F17" s="35">
        <f t="shared" ca="1" si="5"/>
        <v>17868.636415851124</v>
      </c>
      <c r="G17" s="83">
        <f ca="1">VLOOKUP($A17,[1]!Table,MATCH(G$4,[1]!Curves,0))</f>
        <v>5.5979999999999999</v>
      </c>
      <c r="H17" s="142">
        <f ca="1">Inputs!AE12</f>
        <v>5.6779999999999999</v>
      </c>
      <c r="I17" s="140">
        <f>Inputs!AB12</f>
        <v>1E-4</v>
      </c>
      <c r="J17" s="83">
        <f ca="1">VLOOKUP($A17,[1]!Table,MATCH(J$4,[1]!Curves,0))</f>
        <v>1.7500000000000002E-2</v>
      </c>
      <c r="K17" s="142">
        <f ca="1">Inputs!AF12</f>
        <v>3.2500000000000001E-2</v>
      </c>
      <c r="L17" s="140">
        <f>Inputs!AC12</f>
        <v>1E-4</v>
      </c>
      <c r="M17" s="54">
        <v>0</v>
      </c>
      <c r="N17" s="142">
        <f>Inputs!AG12</f>
        <v>0</v>
      </c>
      <c r="O17" s="141">
        <f>Inputs!AD12</f>
        <v>0</v>
      </c>
      <c r="P17" s="7"/>
      <c r="Q17" s="69">
        <f t="shared" ca="1" si="6"/>
        <v>5.6154999999999999</v>
      </c>
      <c r="R17" s="69">
        <f t="shared" ca="1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100028.6266559346</v>
      </c>
      <c r="AD17" s="39">
        <f t="shared" ca="1" si="16"/>
        <v>101458.11756920269</v>
      </c>
      <c r="AE17" s="39">
        <f t="shared" ca="1" si="17"/>
        <v>1.7868636415851125</v>
      </c>
      <c r="AF17" s="39">
        <f t="shared" ca="1" si="18"/>
        <v>312.70113727739471</v>
      </c>
      <c r="AG17" s="39">
        <f t="shared" ca="1" si="19"/>
        <v>580.73068351516156</v>
      </c>
      <c r="AH17" s="39">
        <f t="shared" ca="1" si="20"/>
        <v>1.7868636415851125</v>
      </c>
      <c r="AI17" s="39">
        <f t="shared" ca="1" si="21"/>
        <v>0</v>
      </c>
      <c r="AJ17" s="39">
        <f t="shared" ca="1" si="22"/>
        <v>0</v>
      </c>
      <c r="AK17" s="39">
        <f t="shared" ca="1" si="23"/>
        <v>0</v>
      </c>
      <c r="AL17" s="43"/>
      <c r="AM17" s="39">
        <f t="shared" ca="1" si="29"/>
        <v>-100026.83979229302</v>
      </c>
      <c r="AN17" s="39">
        <f t="shared" ca="1" si="30"/>
        <v>-310.91427363580959</v>
      </c>
      <c r="AO17" s="39">
        <f t="shared" ca="1" si="31"/>
        <v>0</v>
      </c>
      <c r="AP17" s="40">
        <f t="shared" ca="1" si="24"/>
        <v>-100337.75406592882</v>
      </c>
      <c r="AR17" s="39">
        <f t="shared" ca="1" si="32"/>
        <v>-1429.4909132680914</v>
      </c>
      <c r="AS17" s="39">
        <f t="shared" ca="1" si="33"/>
        <v>-268.02954623776685</v>
      </c>
      <c r="AT17" s="39">
        <f t="shared" ca="1" si="34"/>
        <v>0</v>
      </c>
      <c r="AU17" s="40">
        <f t="shared" ca="1" si="25"/>
        <v>-1697.5204595058583</v>
      </c>
      <c r="AV17" s="40"/>
      <c r="AW17" s="51">
        <f t="shared" ca="1" si="26"/>
        <v>-102035.27452543468</v>
      </c>
      <c r="AY17" s="51">
        <f t="shared" ca="1" si="27"/>
        <v>3.5737272831702249</v>
      </c>
      <c r="AZ17" s="67"/>
    </row>
    <row r="18" spans="1:52">
      <c r="A18" s="88">
        <f t="shared" si="28"/>
        <v>37196</v>
      </c>
      <c r="B18" s="139">
        <f>Inputs!AA13</f>
        <v>596</v>
      </c>
      <c r="C18" s="66"/>
      <c r="D18" s="82">
        <f t="shared" si="3"/>
        <v>596</v>
      </c>
      <c r="E18" s="35">
        <f t="shared" si="4"/>
        <v>17880</v>
      </c>
      <c r="F18" s="35">
        <f t="shared" ca="1" si="5"/>
        <v>17219.350238833751</v>
      </c>
      <c r="G18" s="83">
        <f ca="1">VLOOKUP($A18,[1]!Table,MATCH(G$4,[1]!Curves,0))</f>
        <v>5.6680000000000001</v>
      </c>
      <c r="H18" s="142">
        <f ca="1">Inputs!AE13</f>
        <v>5.7480000000000002</v>
      </c>
      <c r="I18" s="140">
        <f>Inputs!AB13</f>
        <v>1E-4</v>
      </c>
      <c r="J18" s="83">
        <f ca="1">VLOOKUP($A18,[1]!Table,MATCH(J$4,[1]!Curves,0))</f>
        <v>0.02</v>
      </c>
      <c r="K18" s="142">
        <f ca="1">Inputs!AF13</f>
        <v>3.5000000000000003E-2</v>
      </c>
      <c r="L18" s="140">
        <f>Inputs!AC13</f>
        <v>1E-4</v>
      </c>
      <c r="M18" s="54">
        <v>0</v>
      </c>
      <c r="N18" s="142">
        <f>Inputs!AG13</f>
        <v>0</v>
      </c>
      <c r="O18" s="141">
        <f>Inputs!AD13</f>
        <v>0</v>
      </c>
      <c r="P18" s="7"/>
      <c r="Q18" s="69">
        <f t="shared" ca="1" si="6"/>
        <v>5.6879999999999997</v>
      </c>
      <c r="R18" s="69">
        <f t="shared" ca="1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97599.2771537097</v>
      </c>
      <c r="AD18" s="39">
        <f t="shared" ca="1" si="16"/>
        <v>98976.825172816403</v>
      </c>
      <c r="AE18" s="39">
        <f t="shared" ca="1" si="17"/>
        <v>1.7219350238833753</v>
      </c>
      <c r="AF18" s="39">
        <f t="shared" ca="1" si="18"/>
        <v>344.38700477667504</v>
      </c>
      <c r="AG18" s="39">
        <f t="shared" ca="1" si="19"/>
        <v>602.67725835918134</v>
      </c>
      <c r="AH18" s="39">
        <f t="shared" ca="1" si="20"/>
        <v>1.7219350238833753</v>
      </c>
      <c r="AI18" s="39">
        <f t="shared" ca="1" si="21"/>
        <v>0</v>
      </c>
      <c r="AJ18" s="39">
        <f t="shared" ca="1" si="22"/>
        <v>0</v>
      </c>
      <c r="AK18" s="39">
        <f t="shared" ca="1" si="23"/>
        <v>0</v>
      </c>
      <c r="AL18" s="43"/>
      <c r="AM18" s="39">
        <f t="shared" ca="1" si="29"/>
        <v>-97597.555218685811</v>
      </c>
      <c r="AN18" s="39">
        <f t="shared" ca="1" si="30"/>
        <v>-342.66506975279168</v>
      </c>
      <c r="AO18" s="39">
        <f t="shared" ca="1" si="31"/>
        <v>0</v>
      </c>
      <c r="AP18" s="40">
        <f t="shared" ca="1" si="24"/>
        <v>-97940.220288438606</v>
      </c>
      <c r="AR18" s="39">
        <f t="shared" ca="1" si="32"/>
        <v>-1377.5480191067036</v>
      </c>
      <c r="AS18" s="39">
        <f t="shared" ca="1" si="33"/>
        <v>-258.2902535825063</v>
      </c>
      <c r="AT18" s="39">
        <f t="shared" ca="1" si="34"/>
        <v>0</v>
      </c>
      <c r="AU18" s="40">
        <f t="shared" ca="1" si="25"/>
        <v>-1635.8382726892098</v>
      </c>
      <c r="AV18" s="40"/>
      <c r="AW18" s="51">
        <f t="shared" ca="1" si="26"/>
        <v>-99576.058561127822</v>
      </c>
      <c r="AY18" s="51">
        <f t="shared" ca="1" si="27"/>
        <v>3.4438700477667505</v>
      </c>
      <c r="AZ18" s="67"/>
    </row>
    <row r="19" spans="1:52">
      <c r="A19" s="88">
        <f t="shared" si="28"/>
        <v>37226</v>
      </c>
      <c r="B19" s="139">
        <f>Inputs!AA14</f>
        <v>690</v>
      </c>
      <c r="C19" s="66"/>
      <c r="D19" s="82">
        <f t="shared" si="3"/>
        <v>690</v>
      </c>
      <c r="E19" s="35">
        <f t="shared" si="4"/>
        <v>21390</v>
      </c>
      <c r="F19" s="35">
        <f t="shared" ca="1" si="5"/>
        <v>20516.482898975286</v>
      </c>
      <c r="G19" s="83">
        <f ca="1">VLOOKUP($A19,[1]!Table,MATCH(G$4,[1]!Curves,0))</f>
        <v>5.7629999999999999</v>
      </c>
      <c r="H19" s="142">
        <f ca="1">Inputs!AE14</f>
        <v>5.843</v>
      </c>
      <c r="I19" s="140">
        <f>Inputs!AB14</f>
        <v>1E-4</v>
      </c>
      <c r="J19" s="83">
        <f ca="1">VLOOKUP($A19,[1]!Table,MATCH(J$4,[1]!Curves,0))</f>
        <v>0.02</v>
      </c>
      <c r="K19" s="142">
        <f ca="1">Inputs!AF14</f>
        <v>3.5000000000000003E-2</v>
      </c>
      <c r="L19" s="140">
        <f>Inputs!AC14</f>
        <v>1E-4</v>
      </c>
      <c r="M19" s="54">
        <v>0</v>
      </c>
      <c r="N19" s="142">
        <f>Inputs!AG14</f>
        <v>0</v>
      </c>
      <c r="O19" s="141">
        <f>Inputs!AD14</f>
        <v>0</v>
      </c>
      <c r="P19" s="7"/>
      <c r="Q19" s="69">
        <f t="shared" ca="1" si="6"/>
        <v>5.7829999999999995</v>
      </c>
      <c r="R19" s="69">
        <f t="shared" ca="1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118236.49094679457</v>
      </c>
      <c r="AD19" s="39">
        <f t="shared" ca="1" si="16"/>
        <v>119877.80957871259</v>
      </c>
      <c r="AE19" s="39">
        <f t="shared" ca="1" si="17"/>
        <v>2.0516482898975288</v>
      </c>
      <c r="AF19" s="39">
        <f t="shared" ca="1" si="18"/>
        <v>410.32965797950573</v>
      </c>
      <c r="AG19" s="39">
        <f t="shared" ca="1" si="19"/>
        <v>718.07690146413506</v>
      </c>
      <c r="AH19" s="39">
        <f t="shared" ca="1" si="20"/>
        <v>2.0516482898975288</v>
      </c>
      <c r="AI19" s="39">
        <f t="shared" ca="1" si="21"/>
        <v>0</v>
      </c>
      <c r="AJ19" s="39">
        <f t="shared" ca="1" si="22"/>
        <v>0</v>
      </c>
      <c r="AK19" s="39">
        <f t="shared" ca="1" si="23"/>
        <v>0</v>
      </c>
      <c r="AL19" s="43"/>
      <c r="AM19" s="39">
        <f t="shared" ca="1" si="29"/>
        <v>-118234.43929850467</v>
      </c>
      <c r="AN19" s="39">
        <f t="shared" ca="1" si="30"/>
        <v>-408.27800968960821</v>
      </c>
      <c r="AO19" s="39">
        <f t="shared" ca="1" si="31"/>
        <v>0</v>
      </c>
      <c r="AP19" s="40">
        <f t="shared" ca="1" si="24"/>
        <v>-118642.71730819427</v>
      </c>
      <c r="AR19" s="39">
        <f t="shared" ca="1" si="32"/>
        <v>-1641.318631918024</v>
      </c>
      <c r="AS19" s="39">
        <f t="shared" ca="1" si="33"/>
        <v>-307.74724348462934</v>
      </c>
      <c r="AT19" s="39">
        <f t="shared" ca="1" si="34"/>
        <v>0</v>
      </c>
      <c r="AU19" s="40">
        <f t="shared" ca="1" si="25"/>
        <v>-1949.0658754026533</v>
      </c>
      <c r="AV19" s="40"/>
      <c r="AW19" s="51">
        <f t="shared" ca="1" si="26"/>
        <v>-120591.78318359693</v>
      </c>
      <c r="AY19" s="51">
        <f t="shared" ca="1" si="27"/>
        <v>4.1032965797950576</v>
      </c>
      <c r="AZ19" s="67"/>
    </row>
    <row r="20" spans="1:52">
      <c r="A20" s="88">
        <f t="shared" si="28"/>
        <v>37257</v>
      </c>
      <c r="B20" s="139">
        <f>Inputs!AA15</f>
        <v>690</v>
      </c>
      <c r="C20" s="66"/>
      <c r="D20" s="82">
        <f t="shared" si="3"/>
        <v>690</v>
      </c>
      <c r="E20" s="35">
        <f t="shared" si="4"/>
        <v>21390</v>
      </c>
      <c r="F20" s="35">
        <f t="shared" ca="1" si="5"/>
        <v>20429.632170956967</v>
      </c>
      <c r="G20" s="83">
        <f ca="1">VLOOKUP($A20,[1]!Table,MATCH(G$4,[1]!Curves,0))</f>
        <v>5.7680000000000007</v>
      </c>
      <c r="H20" s="142">
        <f ca="1">Inputs!AE15</f>
        <v>5.8480000000000008</v>
      </c>
      <c r="I20" s="140">
        <f>Inputs!AB15</f>
        <v>1E-4</v>
      </c>
      <c r="J20" s="83">
        <f ca="1">VLOOKUP($A20,[1]!Table,MATCH(J$4,[1]!Curves,0))</f>
        <v>0.02</v>
      </c>
      <c r="K20" s="142">
        <f ca="1">Inputs!AF15</f>
        <v>3.5000000000000003E-2</v>
      </c>
      <c r="L20" s="140">
        <f>Inputs!AC15</f>
        <v>1E-4</v>
      </c>
      <c r="M20" s="54">
        <v>0</v>
      </c>
      <c r="N20" s="142">
        <f>Inputs!AG15</f>
        <v>0</v>
      </c>
      <c r="O20" s="141">
        <f>Inputs!AD15</f>
        <v>0</v>
      </c>
      <c r="P20" s="7"/>
      <c r="Q20" s="69">
        <f t="shared" ca="1" si="6"/>
        <v>5.7880000000000003</v>
      </c>
      <c r="R20" s="69">
        <f t="shared" ca="1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117838.1183620798</v>
      </c>
      <c r="AD20" s="39">
        <f t="shared" ca="1" si="16"/>
        <v>119472.48893575637</v>
      </c>
      <c r="AE20" s="39">
        <f t="shared" ca="1" si="17"/>
        <v>2.0429632170956968</v>
      </c>
      <c r="AF20" s="39">
        <f t="shared" ca="1" si="18"/>
        <v>408.59264341913934</v>
      </c>
      <c r="AG20" s="39">
        <f t="shared" ca="1" si="19"/>
        <v>715.03712598349398</v>
      </c>
      <c r="AH20" s="39">
        <f t="shared" ca="1" si="20"/>
        <v>2.0429632170956968</v>
      </c>
      <c r="AI20" s="39">
        <f t="shared" ca="1" si="21"/>
        <v>0</v>
      </c>
      <c r="AJ20" s="39">
        <f t="shared" ca="1" si="22"/>
        <v>0</v>
      </c>
      <c r="AK20" s="39">
        <f t="shared" ca="1" si="23"/>
        <v>0</v>
      </c>
      <c r="AL20" s="43"/>
      <c r="AM20" s="39">
        <f t="shared" ca="1" si="29"/>
        <v>-117836.0753988627</v>
      </c>
      <c r="AN20" s="39">
        <f t="shared" ca="1" si="30"/>
        <v>-406.54968020204365</v>
      </c>
      <c r="AO20" s="39">
        <f t="shared" ca="1" si="31"/>
        <v>0</v>
      </c>
      <c r="AP20" s="40">
        <f t="shared" ca="1" si="24"/>
        <v>-118242.62507906475</v>
      </c>
      <c r="AR20" s="39">
        <f t="shared" ca="1" si="32"/>
        <v>-1634.3705736765696</v>
      </c>
      <c r="AS20" s="39">
        <f t="shared" ca="1" si="33"/>
        <v>-306.44448256435464</v>
      </c>
      <c r="AT20" s="39">
        <f t="shared" ca="1" si="34"/>
        <v>0</v>
      </c>
      <c r="AU20" s="40">
        <f t="shared" ca="1" si="25"/>
        <v>-1940.8150562409242</v>
      </c>
      <c r="AV20" s="40"/>
      <c r="AW20" s="51">
        <f t="shared" ca="1" si="26"/>
        <v>-120183.44013530567</v>
      </c>
      <c r="AY20" s="51">
        <f t="shared" ca="1" si="27"/>
        <v>4.0859264341913937</v>
      </c>
      <c r="AZ20" s="67"/>
    </row>
    <row r="21" spans="1:52">
      <c r="A21" s="88">
        <f t="shared" si="28"/>
        <v>37288</v>
      </c>
      <c r="B21" s="139">
        <f>Inputs!AA16</f>
        <v>690</v>
      </c>
      <c r="C21" s="66"/>
      <c r="D21" s="82">
        <f t="shared" si="3"/>
        <v>690</v>
      </c>
      <c r="E21" s="35">
        <f t="shared" si="4"/>
        <v>19320</v>
      </c>
      <c r="F21" s="35">
        <f t="shared" ca="1" si="5"/>
        <v>18371.991989798196</v>
      </c>
      <c r="G21" s="83">
        <f ca="1">VLOOKUP($A21,[1]!Table,MATCH(G$4,[1]!Curves,0))</f>
        <v>5.548</v>
      </c>
      <c r="H21" s="142">
        <f ca="1">Inputs!AE16</f>
        <v>5.6280000000000001</v>
      </c>
      <c r="I21" s="140">
        <f>Inputs!AB16</f>
        <v>1E-4</v>
      </c>
      <c r="J21" s="83">
        <f ca="1">VLOOKUP($A21,[1]!Table,MATCH(J$4,[1]!Curves,0))</f>
        <v>0.02</v>
      </c>
      <c r="K21" s="142">
        <f ca="1">Inputs!AF16</f>
        <v>3.5000000000000003E-2</v>
      </c>
      <c r="L21" s="140">
        <f>Inputs!AC16</f>
        <v>1E-4</v>
      </c>
      <c r="M21" s="54">
        <v>0</v>
      </c>
      <c r="N21" s="142">
        <f>Inputs!AG16</f>
        <v>0</v>
      </c>
      <c r="O21" s="141">
        <f>Inputs!AD16</f>
        <v>0</v>
      </c>
      <c r="P21" s="7"/>
      <c r="Q21" s="69">
        <f t="shared" ca="1" si="6"/>
        <v>5.5679999999999996</v>
      </c>
      <c r="R21" s="69">
        <f t="shared" ca="1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101927.81155940039</v>
      </c>
      <c r="AD21" s="39">
        <f t="shared" ca="1" si="16"/>
        <v>103397.57091858426</v>
      </c>
      <c r="AE21" s="39">
        <f t="shared" ca="1" si="17"/>
        <v>1.8371991989798198</v>
      </c>
      <c r="AF21" s="39">
        <f t="shared" ca="1" si="18"/>
        <v>367.43983979596391</v>
      </c>
      <c r="AG21" s="39">
        <f t="shared" ca="1" si="19"/>
        <v>643.01971964293693</v>
      </c>
      <c r="AH21" s="39">
        <f t="shared" ca="1" si="20"/>
        <v>1.8371991989798198</v>
      </c>
      <c r="AI21" s="39">
        <f t="shared" ca="1" si="21"/>
        <v>0</v>
      </c>
      <c r="AJ21" s="39">
        <f t="shared" ca="1" si="22"/>
        <v>0</v>
      </c>
      <c r="AK21" s="39">
        <f t="shared" ca="1" si="23"/>
        <v>0</v>
      </c>
      <c r="AL21" s="43"/>
      <c r="AM21" s="39">
        <f t="shared" ca="1" si="29"/>
        <v>-101925.97436020141</v>
      </c>
      <c r="AN21" s="39">
        <f t="shared" ca="1" si="30"/>
        <v>-365.60264059698409</v>
      </c>
      <c r="AO21" s="39">
        <f t="shared" ca="1" si="31"/>
        <v>0</v>
      </c>
      <c r="AP21" s="40">
        <f t="shared" ca="1" si="24"/>
        <v>-102291.5770007984</v>
      </c>
      <c r="AR21" s="39">
        <f t="shared" ca="1" si="32"/>
        <v>-1469.7593591838668</v>
      </c>
      <c r="AS21" s="39">
        <f t="shared" ca="1" si="33"/>
        <v>-275.57987984697303</v>
      </c>
      <c r="AT21" s="39">
        <f t="shared" ca="1" si="34"/>
        <v>0</v>
      </c>
      <c r="AU21" s="40">
        <f t="shared" ca="1" si="25"/>
        <v>-1745.3392390308397</v>
      </c>
      <c r="AV21" s="40"/>
      <c r="AW21" s="51">
        <f t="shared" ca="1" si="26"/>
        <v>-104036.91623982924</v>
      </c>
      <c r="AY21" s="51">
        <f t="shared" ca="1" si="27"/>
        <v>3.6743983979596395</v>
      </c>
      <c r="AZ21" s="67"/>
    </row>
    <row r="22" spans="1:52">
      <c r="A22" s="88">
        <f t="shared" si="28"/>
        <v>37316</v>
      </c>
      <c r="B22" s="139">
        <f>Inputs!AA17</f>
        <v>596</v>
      </c>
      <c r="C22" s="66"/>
      <c r="D22" s="82">
        <f t="shared" si="3"/>
        <v>596</v>
      </c>
      <c r="E22" s="35">
        <f t="shared" si="4"/>
        <v>18476</v>
      </c>
      <c r="F22" s="35">
        <f t="shared" ca="1" si="5"/>
        <v>17500.037739017105</v>
      </c>
      <c r="G22" s="83">
        <f ca="1">VLOOKUP($A22,[1]!Table,MATCH(G$4,[1]!Curves,0))</f>
        <v>5.1829999999999998</v>
      </c>
      <c r="H22" s="142">
        <f ca="1">Inputs!AE17</f>
        <v>5.2629999999999999</v>
      </c>
      <c r="I22" s="140">
        <f>Inputs!AB17</f>
        <v>1E-4</v>
      </c>
      <c r="J22" s="83">
        <f ca="1">VLOOKUP($A22,[1]!Table,MATCH(J$4,[1]!Curves,0))</f>
        <v>0.02</v>
      </c>
      <c r="K22" s="142">
        <f ca="1">Inputs!AF17</f>
        <v>3.5000000000000003E-2</v>
      </c>
      <c r="L22" s="140">
        <f>Inputs!AC17</f>
        <v>1E-4</v>
      </c>
      <c r="M22" s="54">
        <v>0</v>
      </c>
      <c r="N22" s="142">
        <f>Inputs!AG17</f>
        <v>0</v>
      </c>
      <c r="O22" s="141">
        <f>Inputs!AD17</f>
        <v>0</v>
      </c>
      <c r="P22" s="7"/>
      <c r="Q22" s="69">
        <f t="shared" ca="1" si="6"/>
        <v>5.2029999999999994</v>
      </c>
      <c r="R22" s="69">
        <f t="shared" ca="1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90702.695601325657</v>
      </c>
      <c r="AD22" s="39">
        <f t="shared" ca="1" si="16"/>
        <v>92102.698620447016</v>
      </c>
      <c r="AE22" s="39">
        <f t="shared" ca="1" si="17"/>
        <v>1.7500037739017107</v>
      </c>
      <c r="AF22" s="39">
        <f t="shared" ca="1" si="18"/>
        <v>350.00075478034211</v>
      </c>
      <c r="AG22" s="39">
        <f t="shared" ca="1" si="19"/>
        <v>612.5013208655987</v>
      </c>
      <c r="AH22" s="39">
        <f t="shared" ca="1" si="20"/>
        <v>1.7500037739017107</v>
      </c>
      <c r="AI22" s="39">
        <f t="shared" ca="1" si="21"/>
        <v>0</v>
      </c>
      <c r="AJ22" s="39">
        <f t="shared" ca="1" si="22"/>
        <v>0</v>
      </c>
      <c r="AK22" s="39">
        <f t="shared" ca="1" si="23"/>
        <v>0</v>
      </c>
      <c r="AL22" s="43"/>
      <c r="AM22" s="39">
        <f t="shared" ca="1" si="29"/>
        <v>-90700.945597551749</v>
      </c>
      <c r="AN22" s="39">
        <f t="shared" ca="1" si="30"/>
        <v>-348.2507510064404</v>
      </c>
      <c r="AO22" s="39">
        <f t="shared" ca="1" si="31"/>
        <v>0</v>
      </c>
      <c r="AP22" s="40">
        <f t="shared" ca="1" si="24"/>
        <v>-91049.196348558195</v>
      </c>
      <c r="AR22" s="39">
        <f t="shared" ca="1" si="32"/>
        <v>-1400.0030191213591</v>
      </c>
      <c r="AS22" s="39">
        <f t="shared" ca="1" si="33"/>
        <v>-262.50056608525659</v>
      </c>
      <c r="AT22" s="39">
        <f t="shared" ca="1" si="34"/>
        <v>0</v>
      </c>
      <c r="AU22" s="40">
        <f t="shared" ca="1" si="25"/>
        <v>-1662.5035852066158</v>
      </c>
      <c r="AV22" s="40"/>
      <c r="AW22" s="51">
        <f t="shared" ca="1" si="26"/>
        <v>-92711.699933764816</v>
      </c>
      <c r="AY22" s="51">
        <f t="shared" ca="1" si="27"/>
        <v>3.5000075478034214</v>
      </c>
      <c r="AZ22" s="67"/>
    </row>
    <row r="23" spans="1:52">
      <c r="A23" s="88">
        <f t="shared" si="28"/>
        <v>37347</v>
      </c>
      <c r="B23" s="139">
        <f>Inputs!AA18</f>
        <v>596</v>
      </c>
      <c r="C23" s="66"/>
      <c r="D23" s="82">
        <f t="shared" si="3"/>
        <v>596</v>
      </c>
      <c r="E23" s="35">
        <f t="shared" si="4"/>
        <v>17880</v>
      </c>
      <c r="F23" s="35">
        <f t="shared" ca="1" si="5"/>
        <v>16861.138473707691</v>
      </c>
      <c r="G23" s="83">
        <f ca="1">VLOOKUP($A23,[1]!Table,MATCH(G$4,[1]!Curves,0))</f>
        <v>4.633</v>
      </c>
      <c r="H23" s="142">
        <f ca="1">Inputs!AE18</f>
        <v>4.7130000000000001</v>
      </c>
      <c r="I23" s="140">
        <f>Inputs!AB18</f>
        <v>1E-4</v>
      </c>
      <c r="J23" s="83">
        <f ca="1">VLOOKUP($A23,[1]!Table,MATCH(J$4,[1]!Curves,0))</f>
        <v>1.2500000000000001E-2</v>
      </c>
      <c r="K23" s="142">
        <f ca="1">Inputs!AF18</f>
        <v>2.75E-2</v>
      </c>
      <c r="L23" s="140">
        <f>Inputs!AC18</f>
        <v>1E-4</v>
      </c>
      <c r="M23" s="54">
        <v>0</v>
      </c>
      <c r="N23" s="142">
        <f>Inputs!AG18</f>
        <v>0</v>
      </c>
      <c r="O23" s="141">
        <f>Inputs!AD18</f>
        <v>0</v>
      </c>
      <c r="P23" s="7"/>
      <c r="Q23" s="69">
        <f t="shared" ca="1" si="6"/>
        <v>4.6455000000000002</v>
      </c>
      <c r="R23" s="69">
        <f t="shared" ca="1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78117.654548687729</v>
      </c>
      <c r="AD23" s="39">
        <f t="shared" ca="1" si="16"/>
        <v>79466.545626584353</v>
      </c>
      <c r="AE23" s="39">
        <f t="shared" ca="1" si="17"/>
        <v>1.6861138473707693</v>
      </c>
      <c r="AF23" s="39">
        <f t="shared" ca="1" si="18"/>
        <v>210.76423092134615</v>
      </c>
      <c r="AG23" s="39">
        <f t="shared" ca="1" si="19"/>
        <v>463.68130802696152</v>
      </c>
      <c r="AH23" s="39">
        <f t="shared" ca="1" si="20"/>
        <v>1.6861138473707693</v>
      </c>
      <c r="AI23" s="39">
        <f t="shared" ca="1" si="21"/>
        <v>0</v>
      </c>
      <c r="AJ23" s="39">
        <f t="shared" ca="1" si="22"/>
        <v>0</v>
      </c>
      <c r="AK23" s="39">
        <f t="shared" ca="1" si="23"/>
        <v>0</v>
      </c>
      <c r="AL23" s="43"/>
      <c r="AM23" s="39">
        <f t="shared" ca="1" si="29"/>
        <v>-78115.968434840353</v>
      </c>
      <c r="AN23" s="39">
        <f t="shared" ca="1" si="30"/>
        <v>-209.07811707397539</v>
      </c>
      <c r="AO23" s="39">
        <f t="shared" ca="1" si="31"/>
        <v>0</v>
      </c>
      <c r="AP23" s="40">
        <f t="shared" ca="1" si="24"/>
        <v>-78325.046551914333</v>
      </c>
      <c r="AR23" s="39">
        <f t="shared" ca="1" si="32"/>
        <v>-1348.8910778966238</v>
      </c>
      <c r="AS23" s="39">
        <f t="shared" ca="1" si="33"/>
        <v>-252.91707710561536</v>
      </c>
      <c r="AT23" s="39">
        <f t="shared" ca="1" si="34"/>
        <v>0</v>
      </c>
      <c r="AU23" s="40">
        <f t="shared" ca="1" si="25"/>
        <v>-1601.8081550022391</v>
      </c>
      <c r="AV23" s="40"/>
      <c r="AW23" s="51">
        <f t="shared" ca="1" si="26"/>
        <v>-79926.854706916565</v>
      </c>
      <c r="AY23" s="51">
        <f t="shared" ca="1" si="27"/>
        <v>3.3722276947415386</v>
      </c>
      <c r="AZ23" s="67"/>
    </row>
    <row r="24" spans="1:52">
      <c r="A24" s="88">
        <f t="shared" si="28"/>
        <v>37377</v>
      </c>
      <c r="B24" s="139">
        <f>Inputs!AA19</f>
        <v>596</v>
      </c>
      <c r="C24" s="66"/>
      <c r="D24" s="82">
        <f t="shared" si="3"/>
        <v>596</v>
      </c>
      <c r="E24" s="35">
        <f t="shared" si="4"/>
        <v>18476</v>
      </c>
      <c r="F24" s="35">
        <f t="shared" ca="1" si="5"/>
        <v>17348.615687895912</v>
      </c>
      <c r="G24" s="83">
        <f ca="1">VLOOKUP($A24,[1]!Table,MATCH(G$4,[1]!Curves,0))</f>
        <v>4.4880000000000004</v>
      </c>
      <c r="H24" s="142">
        <f ca="1">Inputs!AE19</f>
        <v>4.5680000000000005</v>
      </c>
      <c r="I24" s="140">
        <f>Inputs!AB19</f>
        <v>1E-4</v>
      </c>
      <c r="J24" s="83">
        <f ca="1">VLOOKUP($A24,[1]!Table,MATCH(J$4,[1]!Curves,0))</f>
        <v>1.2500000000000001E-2</v>
      </c>
      <c r="K24" s="142">
        <f ca="1">Inputs!AF19</f>
        <v>2.75E-2</v>
      </c>
      <c r="L24" s="140">
        <f>Inputs!AC19</f>
        <v>1E-4</v>
      </c>
      <c r="M24" s="54">
        <v>0</v>
      </c>
      <c r="N24" s="142">
        <f>Inputs!AG19</f>
        <v>0</v>
      </c>
      <c r="O24" s="141">
        <f>Inputs!AD19</f>
        <v>0</v>
      </c>
      <c r="P24" s="7"/>
      <c r="Q24" s="69">
        <f t="shared" ca="1" si="6"/>
        <v>4.5005000000000006</v>
      </c>
      <c r="R24" s="69">
        <f t="shared" ca="1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77860.587207276854</v>
      </c>
      <c r="AD24" s="39">
        <f t="shared" ca="1" si="16"/>
        <v>79248.476462308536</v>
      </c>
      <c r="AE24" s="39">
        <f t="shared" ca="1" si="17"/>
        <v>1.7348615687895912</v>
      </c>
      <c r="AF24" s="39">
        <f t="shared" ca="1" si="18"/>
        <v>216.85769609869891</v>
      </c>
      <c r="AG24" s="39">
        <f t="shared" ca="1" si="19"/>
        <v>477.08693141713758</v>
      </c>
      <c r="AH24" s="39">
        <f t="shared" ca="1" si="20"/>
        <v>1.7348615687895912</v>
      </c>
      <c r="AI24" s="39">
        <f t="shared" ca="1" si="21"/>
        <v>0</v>
      </c>
      <c r="AJ24" s="39">
        <f t="shared" ca="1" si="22"/>
        <v>0</v>
      </c>
      <c r="AK24" s="39">
        <f t="shared" ca="1" si="23"/>
        <v>0</v>
      </c>
      <c r="AL24" s="43"/>
      <c r="AM24" s="39">
        <f t="shared" ca="1" si="29"/>
        <v>-77858.852345708059</v>
      </c>
      <c r="AN24" s="39">
        <f t="shared" ca="1" si="30"/>
        <v>-215.12283452990931</v>
      </c>
      <c r="AO24" s="39">
        <f t="shared" ca="1" si="31"/>
        <v>0</v>
      </c>
      <c r="AP24" s="40">
        <f t="shared" ca="1" si="24"/>
        <v>-78073.975180237961</v>
      </c>
      <c r="AR24" s="39">
        <f t="shared" ca="1" si="32"/>
        <v>-1387.8892550316814</v>
      </c>
      <c r="AS24" s="39">
        <f t="shared" ca="1" si="33"/>
        <v>-260.22923531843867</v>
      </c>
      <c r="AT24" s="39">
        <f t="shared" ca="1" si="34"/>
        <v>0</v>
      </c>
      <c r="AU24" s="40">
        <f t="shared" ca="1" si="25"/>
        <v>-1648.1184903501201</v>
      </c>
      <c r="AV24" s="40"/>
      <c r="AW24" s="51">
        <f t="shared" ca="1" si="26"/>
        <v>-79722.093670588089</v>
      </c>
      <c r="AY24" s="51">
        <f t="shared" ca="1" si="27"/>
        <v>3.4697231375791824</v>
      </c>
      <c r="AZ24" s="67"/>
    </row>
    <row r="25" spans="1:52">
      <c r="A25" s="88">
        <f t="shared" si="28"/>
        <v>37408</v>
      </c>
      <c r="B25" s="139">
        <f>Inputs!AA20</f>
        <v>596</v>
      </c>
      <c r="C25" s="66"/>
      <c r="D25" s="82">
        <f t="shared" si="3"/>
        <v>596</v>
      </c>
      <c r="E25" s="35">
        <f t="shared" si="4"/>
        <v>17880</v>
      </c>
      <c r="F25" s="35">
        <f t="shared" ca="1" si="5"/>
        <v>16714.587206619879</v>
      </c>
      <c r="G25" s="83">
        <f ca="1">VLOOKUP($A25,[1]!Table,MATCH(G$4,[1]!Curves,0))</f>
        <v>4.4780000000000006</v>
      </c>
      <c r="H25" s="142">
        <f ca="1">Inputs!AE20</f>
        <v>4.5580000000000007</v>
      </c>
      <c r="I25" s="140">
        <f>Inputs!AB20</f>
        <v>1E-4</v>
      </c>
      <c r="J25" s="83">
        <f ca="1">VLOOKUP($A25,[1]!Table,MATCH(J$4,[1]!Curves,0))</f>
        <v>1.2500000000000001E-2</v>
      </c>
      <c r="K25" s="142">
        <f ca="1">Inputs!AF20</f>
        <v>2.75E-2</v>
      </c>
      <c r="L25" s="140">
        <f>Inputs!AC20</f>
        <v>1E-4</v>
      </c>
      <c r="M25" s="54">
        <v>0</v>
      </c>
      <c r="N25" s="142">
        <f>Inputs!AG20</f>
        <v>0</v>
      </c>
      <c r="O25" s="141">
        <f>Inputs!AD20</f>
        <v>0</v>
      </c>
      <c r="P25" s="7"/>
      <c r="Q25" s="69">
        <f t="shared" ca="1" si="6"/>
        <v>4.4905000000000008</v>
      </c>
      <c r="R25" s="69">
        <f t="shared" ca="1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74847.921511243825</v>
      </c>
      <c r="AD25" s="39">
        <f t="shared" ca="1" si="16"/>
        <v>76185.088487773421</v>
      </c>
      <c r="AE25" s="39">
        <f t="shared" ca="1" si="17"/>
        <v>1.671458720661988</v>
      </c>
      <c r="AF25" s="39">
        <f t="shared" ca="1" si="18"/>
        <v>208.93234008274851</v>
      </c>
      <c r="AG25" s="39">
        <f t="shared" ca="1" si="19"/>
        <v>459.65114818204665</v>
      </c>
      <c r="AH25" s="39">
        <f t="shared" ca="1" si="20"/>
        <v>1.671458720661988</v>
      </c>
      <c r="AI25" s="39">
        <f t="shared" ca="1" si="21"/>
        <v>0</v>
      </c>
      <c r="AJ25" s="39">
        <f t="shared" ca="1" si="22"/>
        <v>0</v>
      </c>
      <c r="AK25" s="39">
        <f t="shared" ca="1" si="23"/>
        <v>0</v>
      </c>
      <c r="AL25" s="43"/>
      <c r="AM25" s="39">
        <f t="shared" ca="1" si="29"/>
        <v>-74846.250052523159</v>
      </c>
      <c r="AN25" s="39">
        <f t="shared" ca="1" si="30"/>
        <v>-207.26088136208654</v>
      </c>
      <c r="AO25" s="39">
        <f t="shared" ca="1" si="31"/>
        <v>0</v>
      </c>
      <c r="AP25" s="40">
        <f t="shared" ca="1" si="24"/>
        <v>-75053.510933885249</v>
      </c>
      <c r="AR25" s="39">
        <f t="shared" ca="1" si="32"/>
        <v>-1337.1669765295956</v>
      </c>
      <c r="AS25" s="39">
        <f t="shared" ca="1" si="33"/>
        <v>-250.71880809929814</v>
      </c>
      <c r="AT25" s="39">
        <f t="shared" ca="1" si="34"/>
        <v>0</v>
      </c>
      <c r="AU25" s="40">
        <f t="shared" ca="1" si="25"/>
        <v>-1587.8857846288938</v>
      </c>
      <c r="AV25" s="40"/>
      <c r="AW25" s="51">
        <f t="shared" ca="1" si="26"/>
        <v>-76641.396718514137</v>
      </c>
      <c r="AY25" s="51">
        <f t="shared" ca="1" si="27"/>
        <v>3.3429174413239759</v>
      </c>
      <c r="AZ25" s="67"/>
    </row>
    <row r="26" spans="1:52">
      <c r="A26" s="88">
        <f t="shared" si="28"/>
        <v>37438</v>
      </c>
      <c r="B26" s="139">
        <f>Inputs!AA21</f>
        <v>596</v>
      </c>
      <c r="C26" s="66"/>
      <c r="D26" s="82">
        <f t="shared" si="3"/>
        <v>596</v>
      </c>
      <c r="E26" s="35">
        <f t="shared" si="4"/>
        <v>18476</v>
      </c>
      <c r="F26" s="35">
        <f t="shared" ca="1" si="5"/>
        <v>17196.884029279048</v>
      </c>
      <c r="G26" s="83">
        <f ca="1">VLOOKUP($A26,[1]!Table,MATCH(G$4,[1]!Curves,0))</f>
        <v>4.4880000000000004</v>
      </c>
      <c r="H26" s="142">
        <f ca="1">Inputs!AE21</f>
        <v>4.5680000000000005</v>
      </c>
      <c r="I26" s="140">
        <f>Inputs!AB21</f>
        <v>1E-4</v>
      </c>
      <c r="J26" s="83">
        <f ca="1">VLOOKUP($A26,[1]!Table,MATCH(J$4,[1]!Curves,0))</f>
        <v>1.2500000000000001E-2</v>
      </c>
      <c r="K26" s="142">
        <f ca="1">Inputs!AF21</f>
        <v>2.75E-2</v>
      </c>
      <c r="L26" s="140">
        <f>Inputs!AC21</f>
        <v>1E-4</v>
      </c>
      <c r="M26" s="54">
        <v>0</v>
      </c>
      <c r="N26" s="142">
        <f>Inputs!AG21</f>
        <v>0</v>
      </c>
      <c r="O26" s="141">
        <f>Inputs!AD21</f>
        <v>0</v>
      </c>
      <c r="P26" s="7"/>
      <c r="Q26" s="69">
        <f t="shared" ca="1" si="6"/>
        <v>4.5005000000000006</v>
      </c>
      <c r="R26" s="69">
        <f t="shared" ca="1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77179.615523404369</v>
      </c>
      <c r="AD26" s="39">
        <f t="shared" ca="1" si="16"/>
        <v>78555.3662457467</v>
      </c>
      <c r="AE26" s="39">
        <f t="shared" ca="1" si="17"/>
        <v>1.7196884029279049</v>
      </c>
      <c r="AF26" s="39">
        <f t="shared" ca="1" si="18"/>
        <v>214.96105036598811</v>
      </c>
      <c r="AG26" s="39">
        <f t="shared" ca="1" si="19"/>
        <v>472.91431080517384</v>
      </c>
      <c r="AH26" s="39">
        <f t="shared" ca="1" si="20"/>
        <v>1.7196884029279049</v>
      </c>
      <c r="AI26" s="39">
        <f t="shared" ca="1" si="21"/>
        <v>0</v>
      </c>
      <c r="AJ26" s="39">
        <f t="shared" ca="1" si="22"/>
        <v>0</v>
      </c>
      <c r="AK26" s="39">
        <f t="shared" ca="1" si="23"/>
        <v>0</v>
      </c>
      <c r="AL26" s="43"/>
      <c r="AM26" s="39">
        <f t="shared" ca="1" si="29"/>
        <v>-77177.895835001444</v>
      </c>
      <c r="AN26" s="39">
        <f t="shared" ca="1" si="30"/>
        <v>-213.2413619630602</v>
      </c>
      <c r="AO26" s="39">
        <f t="shared" ca="1" si="31"/>
        <v>0</v>
      </c>
      <c r="AP26" s="40">
        <f t="shared" ca="1" si="24"/>
        <v>-77391.137196964497</v>
      </c>
      <c r="AR26" s="39">
        <f t="shared" ca="1" si="32"/>
        <v>-1375.7507223423308</v>
      </c>
      <c r="AS26" s="39">
        <f t="shared" ca="1" si="33"/>
        <v>-257.95326043918573</v>
      </c>
      <c r="AT26" s="39">
        <f t="shared" ca="1" si="34"/>
        <v>0</v>
      </c>
      <c r="AU26" s="40">
        <f t="shared" ca="1" si="25"/>
        <v>-1633.7039827815165</v>
      </c>
      <c r="AV26" s="40"/>
      <c r="AW26" s="51">
        <f t="shared" ca="1" si="26"/>
        <v>-79024.841179746014</v>
      </c>
      <c r="AY26" s="51">
        <f t="shared" ca="1" si="27"/>
        <v>3.4393768058558098</v>
      </c>
      <c r="AZ26" s="67"/>
    </row>
    <row r="27" spans="1:52">
      <c r="A27" s="88">
        <f t="shared" si="28"/>
        <v>37469</v>
      </c>
      <c r="B27" s="139">
        <f>Inputs!AA22</f>
        <v>596</v>
      </c>
      <c r="C27" s="66"/>
      <c r="D27" s="82">
        <f t="shared" si="3"/>
        <v>596</v>
      </c>
      <c r="E27" s="35">
        <f t="shared" si="4"/>
        <v>18476</v>
      </c>
      <c r="F27" s="35">
        <f t="shared" ca="1" si="5"/>
        <v>17118.548237749252</v>
      </c>
      <c r="G27" s="83">
        <f ca="1">VLOOKUP($A27,[1]!Table,MATCH(G$4,[1]!Curves,0))</f>
        <v>4.4930000000000003</v>
      </c>
      <c r="H27" s="142">
        <f ca="1">Inputs!AE22</f>
        <v>4.5730000000000004</v>
      </c>
      <c r="I27" s="140">
        <f>Inputs!AB22</f>
        <v>1E-4</v>
      </c>
      <c r="J27" s="83">
        <f ca="1">VLOOKUP($A27,[1]!Table,MATCH(J$4,[1]!Curves,0))</f>
        <v>1.2500000000000001E-2</v>
      </c>
      <c r="K27" s="142">
        <f ca="1">Inputs!AF22</f>
        <v>2.75E-2</v>
      </c>
      <c r="L27" s="140">
        <f>Inputs!AC22</f>
        <v>1E-4</v>
      </c>
      <c r="M27" s="54">
        <v>0</v>
      </c>
      <c r="N27" s="142">
        <f>Inputs!AG22</f>
        <v>0</v>
      </c>
      <c r="O27" s="141">
        <f>Inputs!AD22</f>
        <v>0</v>
      </c>
      <c r="P27" s="7"/>
      <c r="Q27" s="69">
        <f t="shared" ca="1" si="6"/>
        <v>4.5055000000000005</v>
      </c>
      <c r="R27" s="69">
        <f t="shared" ca="1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76913.637232207388</v>
      </c>
      <c r="AD27" s="39">
        <f t="shared" ca="1" si="16"/>
        <v>78283.121091227338</v>
      </c>
      <c r="AE27" s="39">
        <f t="shared" ca="1" si="17"/>
        <v>1.7118548237749251</v>
      </c>
      <c r="AF27" s="39">
        <f t="shared" ca="1" si="18"/>
        <v>213.98185297186566</v>
      </c>
      <c r="AG27" s="39">
        <f t="shared" ca="1" si="19"/>
        <v>470.76007653810444</v>
      </c>
      <c r="AH27" s="39">
        <f t="shared" ca="1" si="20"/>
        <v>1.7118548237749251</v>
      </c>
      <c r="AI27" s="39">
        <f t="shared" ca="1" si="21"/>
        <v>0</v>
      </c>
      <c r="AJ27" s="39">
        <f t="shared" ca="1" si="22"/>
        <v>0</v>
      </c>
      <c r="AK27" s="39">
        <f t="shared" ca="1" si="23"/>
        <v>0</v>
      </c>
      <c r="AL27" s="43"/>
      <c r="AM27" s="39">
        <f t="shared" ca="1" si="29"/>
        <v>-76911.92537738361</v>
      </c>
      <c r="AN27" s="39">
        <f t="shared" ca="1" si="30"/>
        <v>-212.26999814809074</v>
      </c>
      <c r="AO27" s="39">
        <f t="shared" ca="1" si="31"/>
        <v>0</v>
      </c>
      <c r="AP27" s="40">
        <f t="shared" ca="1" si="24"/>
        <v>-77124.195375531694</v>
      </c>
      <c r="AR27" s="39">
        <f t="shared" ca="1" si="32"/>
        <v>-1369.4838590199506</v>
      </c>
      <c r="AS27" s="39">
        <f t="shared" ca="1" si="33"/>
        <v>-256.77822356623881</v>
      </c>
      <c r="AT27" s="39">
        <f t="shared" ca="1" si="34"/>
        <v>0</v>
      </c>
      <c r="AU27" s="40">
        <f t="shared" ca="1" si="25"/>
        <v>-1626.2620825861895</v>
      </c>
      <c r="AV27" s="40"/>
      <c r="AW27" s="51">
        <f t="shared" ca="1" si="26"/>
        <v>-78750.457458117889</v>
      </c>
      <c r="AY27" s="51">
        <f t="shared" ca="1" si="27"/>
        <v>3.4237096475498503</v>
      </c>
      <c r="AZ27" s="67"/>
    </row>
    <row r="28" spans="1:52">
      <c r="A28" s="88">
        <f t="shared" si="28"/>
        <v>37500</v>
      </c>
      <c r="B28" s="139">
        <f>Inputs!AA23</f>
        <v>596</v>
      </c>
      <c r="C28" s="66"/>
      <c r="D28" s="82">
        <f t="shared" si="3"/>
        <v>596</v>
      </c>
      <c r="E28" s="35">
        <f t="shared" si="4"/>
        <v>17880</v>
      </c>
      <c r="F28" s="35">
        <f t="shared" ca="1" si="5"/>
        <v>16490.517973074508</v>
      </c>
      <c r="G28" s="83">
        <f ca="1">VLOOKUP($A28,[1]!Table,MATCH(G$4,[1]!Curves,0))</f>
        <v>4.4930000000000003</v>
      </c>
      <c r="H28" s="142">
        <f ca="1">Inputs!AE23</f>
        <v>4.5730000000000004</v>
      </c>
      <c r="I28" s="140">
        <f>Inputs!AB23</f>
        <v>1E-4</v>
      </c>
      <c r="J28" s="83">
        <f ca="1">VLOOKUP($A28,[1]!Table,MATCH(J$4,[1]!Curves,0))</f>
        <v>1.2500000000000001E-2</v>
      </c>
      <c r="K28" s="142">
        <f ca="1">Inputs!AF23</f>
        <v>2.75E-2</v>
      </c>
      <c r="L28" s="140">
        <f>Inputs!AC23</f>
        <v>1E-4</v>
      </c>
      <c r="M28" s="54">
        <v>0</v>
      </c>
      <c r="N28" s="142">
        <f>Inputs!AG23</f>
        <v>0</v>
      </c>
      <c r="O28" s="141">
        <f>Inputs!AD23</f>
        <v>0</v>
      </c>
      <c r="P28" s="7"/>
      <c r="Q28" s="69">
        <f t="shared" ca="1" si="6"/>
        <v>4.5055000000000005</v>
      </c>
      <c r="R28" s="69">
        <f t="shared" ca="1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74091.897253023766</v>
      </c>
      <c r="AD28" s="39">
        <f t="shared" ca="1" si="16"/>
        <v>75411.138690869731</v>
      </c>
      <c r="AE28" s="39">
        <f t="shared" ca="1" si="17"/>
        <v>1.6490517973074508</v>
      </c>
      <c r="AF28" s="39">
        <f t="shared" ca="1" si="18"/>
        <v>206.13147466343136</v>
      </c>
      <c r="AG28" s="39">
        <f t="shared" ca="1" si="19"/>
        <v>453.48924425954897</v>
      </c>
      <c r="AH28" s="39">
        <f t="shared" ca="1" si="20"/>
        <v>1.6490517973074508</v>
      </c>
      <c r="AI28" s="39">
        <f t="shared" ca="1" si="21"/>
        <v>0</v>
      </c>
      <c r="AJ28" s="39">
        <f t="shared" ca="1" si="22"/>
        <v>0</v>
      </c>
      <c r="AK28" s="39">
        <f t="shared" ca="1" si="23"/>
        <v>0</v>
      </c>
      <c r="AL28" s="43"/>
      <c r="AM28" s="39">
        <f t="shared" ca="1" si="29"/>
        <v>-74090.248201226452</v>
      </c>
      <c r="AN28" s="39">
        <f t="shared" ca="1" si="30"/>
        <v>-204.4824228661239</v>
      </c>
      <c r="AO28" s="39">
        <f t="shared" ca="1" si="31"/>
        <v>0</v>
      </c>
      <c r="AP28" s="40">
        <f t="shared" ca="1" si="24"/>
        <v>-74294.730624092583</v>
      </c>
      <c r="AR28" s="39">
        <f t="shared" ca="1" si="32"/>
        <v>-1319.2414378459653</v>
      </c>
      <c r="AS28" s="39">
        <f t="shared" ca="1" si="33"/>
        <v>-247.35776959611761</v>
      </c>
      <c r="AT28" s="39">
        <f t="shared" ca="1" si="34"/>
        <v>0</v>
      </c>
      <c r="AU28" s="40">
        <f t="shared" ca="1" si="25"/>
        <v>-1566.5992074420828</v>
      </c>
      <c r="AV28" s="40"/>
      <c r="AW28" s="51">
        <f t="shared" ca="1" si="26"/>
        <v>-75861.329831534662</v>
      </c>
      <c r="AY28" s="51">
        <f t="shared" ca="1" si="27"/>
        <v>3.2981035946149015</v>
      </c>
      <c r="AZ28" s="67"/>
    </row>
    <row r="29" spans="1:52">
      <c r="A29" s="88">
        <f t="shared" si="28"/>
        <v>37530</v>
      </c>
      <c r="B29" s="139">
        <f>Inputs!AA24</f>
        <v>596</v>
      </c>
      <c r="C29" s="66"/>
      <c r="D29" s="82">
        <f t="shared" si="3"/>
        <v>596</v>
      </c>
      <c r="E29" s="35">
        <f t="shared" si="4"/>
        <v>18476</v>
      </c>
      <c r="F29" s="35">
        <f t="shared" ca="1" si="5"/>
        <v>16964.152235259044</v>
      </c>
      <c r="G29" s="83">
        <f ca="1">VLOOKUP($A29,[1]!Table,MATCH(G$4,[1]!Curves,0))</f>
        <v>4.4930000000000003</v>
      </c>
      <c r="H29" s="142">
        <f ca="1">Inputs!AE24</f>
        <v>4.5730000000000004</v>
      </c>
      <c r="I29" s="140">
        <f>Inputs!AB24</f>
        <v>1E-4</v>
      </c>
      <c r="J29" s="83">
        <f ca="1">VLOOKUP($A29,[1]!Table,MATCH(J$4,[1]!Curves,0))</f>
        <v>1.2500000000000001E-2</v>
      </c>
      <c r="K29" s="142">
        <f ca="1">Inputs!AF24</f>
        <v>2.75E-2</v>
      </c>
      <c r="L29" s="140">
        <f>Inputs!AC24</f>
        <v>1E-4</v>
      </c>
      <c r="M29" s="54">
        <v>0</v>
      </c>
      <c r="N29" s="142">
        <f>Inputs!AG24</f>
        <v>0</v>
      </c>
      <c r="O29" s="141">
        <f>Inputs!AD24</f>
        <v>0</v>
      </c>
      <c r="P29" s="7"/>
      <c r="Q29" s="69">
        <f t="shared" ca="1" si="6"/>
        <v>4.5055000000000005</v>
      </c>
      <c r="R29" s="69">
        <f t="shared" ca="1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76219.935993018895</v>
      </c>
      <c r="AD29" s="39">
        <f t="shared" ca="1" si="16"/>
        <v>77577.068171839608</v>
      </c>
      <c r="AE29" s="39">
        <f t="shared" ca="1" si="17"/>
        <v>1.6964152235259045</v>
      </c>
      <c r="AF29" s="39">
        <f t="shared" ca="1" si="18"/>
        <v>212.05190294073805</v>
      </c>
      <c r="AG29" s="39">
        <f t="shared" ca="1" si="19"/>
        <v>466.51418646962372</v>
      </c>
      <c r="AH29" s="39">
        <f t="shared" ca="1" si="20"/>
        <v>1.6964152235259045</v>
      </c>
      <c r="AI29" s="39">
        <f t="shared" ca="1" si="21"/>
        <v>0</v>
      </c>
      <c r="AJ29" s="39">
        <f t="shared" ca="1" si="22"/>
        <v>0</v>
      </c>
      <c r="AK29" s="39">
        <f t="shared" ca="1" si="23"/>
        <v>0</v>
      </c>
      <c r="AL29" s="43"/>
      <c r="AM29" s="39">
        <f t="shared" ca="1" si="29"/>
        <v>-76218.239577795364</v>
      </c>
      <c r="AN29" s="39">
        <f t="shared" ca="1" si="30"/>
        <v>-210.35548771721213</v>
      </c>
      <c r="AO29" s="39">
        <f t="shared" ca="1" si="31"/>
        <v>0</v>
      </c>
      <c r="AP29" s="40">
        <f t="shared" ca="1" si="24"/>
        <v>-76428.595065512578</v>
      </c>
      <c r="AR29" s="39">
        <f t="shared" ca="1" si="32"/>
        <v>-1357.1321788207133</v>
      </c>
      <c r="AS29" s="39">
        <f t="shared" ca="1" si="33"/>
        <v>-254.46228352888568</v>
      </c>
      <c r="AT29" s="39">
        <f t="shared" ca="1" si="34"/>
        <v>0</v>
      </c>
      <c r="AU29" s="40">
        <f t="shared" ca="1" si="25"/>
        <v>-1611.5944623495989</v>
      </c>
      <c r="AV29" s="40"/>
      <c r="AW29" s="51">
        <f t="shared" ca="1" si="26"/>
        <v>-78040.189527862181</v>
      </c>
      <c r="AY29" s="51">
        <f t="shared" ca="1" si="27"/>
        <v>3.3928304470518089</v>
      </c>
      <c r="AZ29" s="67"/>
    </row>
    <row r="30" spans="1:52">
      <c r="A30" s="88">
        <f t="shared" si="28"/>
        <v>37561</v>
      </c>
      <c r="B30" s="139">
        <f>Inputs!AA25</f>
        <v>596</v>
      </c>
      <c r="C30" s="66"/>
      <c r="D30" s="82">
        <f t="shared" si="3"/>
        <v>596</v>
      </c>
      <c r="E30" s="35">
        <f t="shared" si="4"/>
        <v>17880</v>
      </c>
      <c r="F30" s="35">
        <f t="shared" ca="1" si="5"/>
        <v>16340.523117997116</v>
      </c>
      <c r="G30" s="83">
        <f ca="1">VLOOKUP($A30,[1]!Table,MATCH(G$4,[1]!Curves,0))</f>
        <v>4.6230000000000002</v>
      </c>
      <c r="H30" s="142">
        <f ca="1">Inputs!AE25</f>
        <v>4.7030000000000003</v>
      </c>
      <c r="I30" s="140">
        <f>Inputs!AB25</f>
        <v>1E-4</v>
      </c>
      <c r="J30" s="83">
        <f ca="1">VLOOKUP($A30,[1]!Table,MATCH(J$4,[1]!Curves,0))</f>
        <v>0.02</v>
      </c>
      <c r="K30" s="142">
        <f ca="1">Inputs!AF25</f>
        <v>3.5000000000000003E-2</v>
      </c>
      <c r="L30" s="140">
        <f>Inputs!AC25</f>
        <v>1E-4</v>
      </c>
      <c r="M30" s="54">
        <v>0</v>
      </c>
      <c r="N30" s="142">
        <f>Inputs!AG25</f>
        <v>0</v>
      </c>
      <c r="O30" s="141">
        <f>Inputs!AD25</f>
        <v>0</v>
      </c>
      <c r="P30" s="7"/>
      <c r="Q30" s="69">
        <f t="shared" ca="1" si="6"/>
        <v>4.6429999999999998</v>
      </c>
      <c r="R30" s="69">
        <f t="shared" ca="1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75542.238374500666</v>
      </c>
      <c r="AD30" s="39">
        <f t="shared" ca="1" si="16"/>
        <v>76849.480223940438</v>
      </c>
      <c r="AE30" s="39">
        <f t="shared" ca="1" si="17"/>
        <v>1.6340523117997117</v>
      </c>
      <c r="AF30" s="39">
        <f t="shared" ca="1" si="18"/>
        <v>326.81046235994233</v>
      </c>
      <c r="AG30" s="39">
        <f t="shared" ca="1" si="19"/>
        <v>571.91830912989917</v>
      </c>
      <c r="AH30" s="39">
        <f t="shared" ca="1" si="20"/>
        <v>1.6340523117997117</v>
      </c>
      <c r="AI30" s="39">
        <f t="shared" ca="1" si="21"/>
        <v>0</v>
      </c>
      <c r="AJ30" s="39">
        <f t="shared" ca="1" si="22"/>
        <v>0</v>
      </c>
      <c r="AK30" s="39">
        <f t="shared" ca="1" si="23"/>
        <v>0</v>
      </c>
      <c r="AL30" s="43"/>
      <c r="AM30" s="39">
        <f t="shared" ca="1" si="29"/>
        <v>-75540.604322188869</v>
      </c>
      <c r="AN30" s="39">
        <f t="shared" ca="1" si="30"/>
        <v>-325.1764100481426</v>
      </c>
      <c r="AO30" s="39">
        <f t="shared" ca="1" si="31"/>
        <v>0</v>
      </c>
      <c r="AP30" s="40">
        <f t="shared" ca="1" si="24"/>
        <v>-75865.780732237006</v>
      </c>
      <c r="AR30" s="39">
        <f t="shared" ca="1" si="32"/>
        <v>-1307.2418494397716</v>
      </c>
      <c r="AS30" s="39">
        <f t="shared" ca="1" si="33"/>
        <v>-245.10784676995684</v>
      </c>
      <c r="AT30" s="39">
        <f t="shared" ca="1" si="34"/>
        <v>0</v>
      </c>
      <c r="AU30" s="40">
        <f t="shared" ca="1" si="25"/>
        <v>-1552.3496962097283</v>
      </c>
      <c r="AV30" s="40"/>
      <c r="AW30" s="51">
        <f t="shared" ca="1" si="26"/>
        <v>-77418.130428446733</v>
      </c>
      <c r="AY30" s="51">
        <f t="shared" ca="1" si="27"/>
        <v>3.2681046235994233</v>
      </c>
      <c r="AZ30" s="67"/>
    </row>
    <row r="31" spans="1:52">
      <c r="A31" s="88">
        <f t="shared" si="28"/>
        <v>37591</v>
      </c>
      <c r="B31" s="139">
        <f>Inputs!AA26</f>
        <v>690</v>
      </c>
      <c r="C31" s="66"/>
      <c r="D31" s="82">
        <f t="shared" si="3"/>
        <v>690</v>
      </c>
      <c r="E31" s="35">
        <f t="shared" si="4"/>
        <v>21390</v>
      </c>
      <c r="F31" s="35">
        <f t="shared" ca="1" si="5"/>
        <v>19459.806021160559</v>
      </c>
      <c r="G31" s="83">
        <f ca="1">VLOOKUP($A31,[1]!Table,MATCH(G$4,[1]!Curves,0))</f>
        <v>4.7249999999999996</v>
      </c>
      <c r="H31" s="142">
        <f ca="1">Inputs!AE26</f>
        <v>4.8049999999999997</v>
      </c>
      <c r="I31" s="140">
        <f>Inputs!AB26</f>
        <v>1E-4</v>
      </c>
      <c r="J31" s="83">
        <f ca="1">VLOOKUP($A31,[1]!Table,MATCH(J$4,[1]!Curves,0))</f>
        <v>0.02</v>
      </c>
      <c r="K31" s="142">
        <f ca="1">Inputs!AF26</f>
        <v>3.5000000000000003E-2</v>
      </c>
      <c r="L31" s="140">
        <f>Inputs!AC26</f>
        <v>1E-4</v>
      </c>
      <c r="M31" s="54">
        <v>0</v>
      </c>
      <c r="N31" s="142">
        <f>Inputs!AG26</f>
        <v>0</v>
      </c>
      <c r="O31" s="141">
        <f>Inputs!AD26</f>
        <v>0</v>
      </c>
      <c r="P31" s="7"/>
      <c r="Q31" s="69">
        <f t="shared" ca="1" si="6"/>
        <v>4.7449999999999992</v>
      </c>
      <c r="R31" s="69">
        <f t="shared" ca="1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91947.583449983635</v>
      </c>
      <c r="AD31" s="39">
        <f t="shared" ca="1" si="16"/>
        <v>93504.367931676476</v>
      </c>
      <c r="AE31" s="39">
        <f t="shared" ca="1" si="17"/>
        <v>1.9459806021160559</v>
      </c>
      <c r="AF31" s="39">
        <f t="shared" ca="1" si="18"/>
        <v>389.1961204232112</v>
      </c>
      <c r="AG31" s="39">
        <f t="shared" ca="1" si="19"/>
        <v>681.09321074061961</v>
      </c>
      <c r="AH31" s="39">
        <f t="shared" ca="1" si="20"/>
        <v>1.9459806021160559</v>
      </c>
      <c r="AI31" s="39">
        <f t="shared" ca="1" si="21"/>
        <v>0</v>
      </c>
      <c r="AJ31" s="39">
        <f t="shared" ca="1" si="22"/>
        <v>0</v>
      </c>
      <c r="AK31" s="39">
        <f t="shared" ca="1" si="23"/>
        <v>0</v>
      </c>
      <c r="AL31" s="43"/>
      <c r="AM31" s="39">
        <f t="shared" ca="1" si="29"/>
        <v>-91945.637469381516</v>
      </c>
      <c r="AN31" s="39">
        <f t="shared" ca="1" si="30"/>
        <v>-387.25013982109516</v>
      </c>
      <c r="AO31" s="39">
        <f t="shared" ca="1" si="31"/>
        <v>0</v>
      </c>
      <c r="AP31" s="40">
        <f t="shared" ca="1" si="24"/>
        <v>-92332.887609202604</v>
      </c>
      <c r="AR31" s="39">
        <f t="shared" ca="1" si="32"/>
        <v>-1556.7844816928409</v>
      </c>
      <c r="AS31" s="39">
        <f t="shared" ca="1" si="33"/>
        <v>-291.89709031740841</v>
      </c>
      <c r="AT31" s="39">
        <f t="shared" ca="1" si="34"/>
        <v>0</v>
      </c>
      <c r="AU31" s="40">
        <f t="shared" ca="1" si="25"/>
        <v>-1848.6815720102493</v>
      </c>
      <c r="AV31" s="40"/>
      <c r="AW31" s="51">
        <f t="shared" ca="1" si="26"/>
        <v>-94181.56918121285</v>
      </c>
      <c r="AY31" s="51">
        <f t="shared" ca="1" si="27"/>
        <v>3.8919612042321119</v>
      </c>
      <c r="AZ31" s="67"/>
    </row>
    <row r="32" spans="1:52">
      <c r="A32" s="88">
        <f t="shared" si="28"/>
        <v>37622</v>
      </c>
      <c r="B32" s="139">
        <f>Inputs!AA27</f>
        <v>690</v>
      </c>
      <c r="C32" s="66"/>
      <c r="D32" s="82">
        <f t="shared" si="3"/>
        <v>690</v>
      </c>
      <c r="E32" s="35">
        <f t="shared" si="4"/>
        <v>21390</v>
      </c>
      <c r="F32" s="35">
        <f t="shared" ca="1" si="5"/>
        <v>19367.784763768959</v>
      </c>
      <c r="G32" s="83">
        <f ca="1">VLOOKUP($A32,[1]!Table,MATCH(G$4,[1]!Curves,0))</f>
        <v>4.7679999999999998</v>
      </c>
      <c r="H32" s="142">
        <f ca="1">Inputs!AE27</f>
        <v>4.8479999999999999</v>
      </c>
      <c r="I32" s="140">
        <f>Inputs!AB27</f>
        <v>1E-4</v>
      </c>
      <c r="J32" s="83">
        <f ca="1">VLOOKUP($A32,[1]!Table,MATCH(J$4,[1]!Curves,0))</f>
        <v>0.02</v>
      </c>
      <c r="K32" s="142">
        <f ca="1">Inputs!AF27</f>
        <v>3.5000000000000003E-2</v>
      </c>
      <c r="L32" s="140">
        <f>Inputs!AC27</f>
        <v>1E-4</v>
      </c>
      <c r="M32" s="54">
        <v>0</v>
      </c>
      <c r="N32" s="142">
        <f>Inputs!AG27</f>
        <v>0</v>
      </c>
      <c r="O32" s="141">
        <f>Inputs!AD27</f>
        <v>0</v>
      </c>
      <c r="P32" s="7"/>
      <c r="Q32" s="69">
        <f t="shared" ca="1" si="6"/>
        <v>4.7879999999999994</v>
      </c>
      <c r="R32" s="69">
        <f t="shared" ca="1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92345.597753650392</v>
      </c>
      <c r="AD32" s="39">
        <f t="shared" ca="1" si="16"/>
        <v>93895.020534751908</v>
      </c>
      <c r="AE32" s="39">
        <f t="shared" ca="1" si="17"/>
        <v>1.936778476376896</v>
      </c>
      <c r="AF32" s="39">
        <f t="shared" ca="1" si="18"/>
        <v>387.35569527537922</v>
      </c>
      <c r="AG32" s="39">
        <f t="shared" ca="1" si="19"/>
        <v>677.87246673191362</v>
      </c>
      <c r="AH32" s="39">
        <f t="shared" ca="1" si="20"/>
        <v>1.936778476376896</v>
      </c>
      <c r="AI32" s="39">
        <f t="shared" ca="1" si="21"/>
        <v>0</v>
      </c>
      <c r="AJ32" s="39">
        <f t="shared" ca="1" si="22"/>
        <v>0</v>
      </c>
      <c r="AK32" s="39">
        <f t="shared" ca="1" si="23"/>
        <v>0</v>
      </c>
      <c r="AL32" s="43"/>
      <c r="AM32" s="39">
        <f t="shared" ca="1" si="29"/>
        <v>-92343.660975174018</v>
      </c>
      <c r="AN32" s="39">
        <f t="shared" ca="1" si="30"/>
        <v>-385.41891679900232</v>
      </c>
      <c r="AO32" s="39">
        <f t="shared" ca="1" si="31"/>
        <v>0</v>
      </c>
      <c r="AP32" s="40">
        <f t="shared" ca="1" si="24"/>
        <v>-92729.079891973015</v>
      </c>
      <c r="AR32" s="39">
        <f t="shared" ca="1" si="32"/>
        <v>-1549.4227811015153</v>
      </c>
      <c r="AS32" s="39">
        <f t="shared" ca="1" si="33"/>
        <v>-290.5167714565344</v>
      </c>
      <c r="AT32" s="39">
        <f t="shared" ca="1" si="34"/>
        <v>0</v>
      </c>
      <c r="AU32" s="40">
        <f t="shared" ca="1" si="25"/>
        <v>-1839.9395525580496</v>
      </c>
      <c r="AV32" s="40"/>
      <c r="AW32" s="51">
        <f t="shared" ca="1" si="26"/>
        <v>-94569.019444531063</v>
      </c>
      <c r="AY32" s="51">
        <f t="shared" ca="1" si="27"/>
        <v>3.8735569527537921</v>
      </c>
      <c r="AZ32" s="67"/>
    </row>
    <row r="33" spans="1:52">
      <c r="A33" s="88">
        <f t="shared" si="28"/>
        <v>37653</v>
      </c>
      <c r="B33" s="139">
        <f>Inputs!AA28</f>
        <v>690</v>
      </c>
      <c r="C33" s="66"/>
      <c r="D33" s="82">
        <f t="shared" si="3"/>
        <v>690</v>
      </c>
      <c r="E33" s="35">
        <f t="shared" si="4"/>
        <v>19320</v>
      </c>
      <c r="F33" s="35">
        <f t="shared" ca="1" si="5"/>
        <v>17409.700166882387</v>
      </c>
      <c r="G33" s="83">
        <f ca="1">VLOOKUP($A33,[1]!Table,MATCH(G$4,[1]!Curves,0))</f>
        <v>4.6180000000000003</v>
      </c>
      <c r="H33" s="142">
        <f ca="1">Inputs!AE28</f>
        <v>4.6980000000000004</v>
      </c>
      <c r="I33" s="140">
        <f>Inputs!AB28</f>
        <v>1E-4</v>
      </c>
      <c r="J33" s="83">
        <f ca="1">VLOOKUP($A33,[1]!Table,MATCH(J$4,[1]!Curves,0))</f>
        <v>0.02</v>
      </c>
      <c r="K33" s="142">
        <f ca="1">Inputs!AF28</f>
        <v>3.5000000000000003E-2</v>
      </c>
      <c r="L33" s="140">
        <f>Inputs!AC28</f>
        <v>1E-4</v>
      </c>
      <c r="M33" s="54">
        <v>0</v>
      </c>
      <c r="N33" s="142">
        <f>Inputs!AG28</f>
        <v>0</v>
      </c>
      <c r="O33" s="141">
        <f>Inputs!AD28</f>
        <v>0</v>
      </c>
      <c r="P33" s="7"/>
      <c r="Q33" s="69">
        <f t="shared" ca="1" si="6"/>
        <v>4.6379999999999999</v>
      </c>
      <c r="R33" s="69">
        <f t="shared" ca="1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80397.995370662873</v>
      </c>
      <c r="AD33" s="39">
        <f t="shared" ca="1" si="16"/>
        <v>81790.771384013467</v>
      </c>
      <c r="AE33" s="39">
        <f t="shared" ca="1" si="17"/>
        <v>1.7409700166882387</v>
      </c>
      <c r="AF33" s="39">
        <f t="shared" ca="1" si="18"/>
        <v>348.19400333764776</v>
      </c>
      <c r="AG33" s="39">
        <f t="shared" ca="1" si="19"/>
        <v>609.33950584088359</v>
      </c>
      <c r="AH33" s="39">
        <f t="shared" ca="1" si="20"/>
        <v>1.7409700166882387</v>
      </c>
      <c r="AI33" s="39">
        <f t="shared" ca="1" si="21"/>
        <v>0</v>
      </c>
      <c r="AJ33" s="39">
        <f t="shared" ca="1" si="22"/>
        <v>0</v>
      </c>
      <c r="AK33" s="39">
        <f t="shared" ca="1" si="23"/>
        <v>0</v>
      </c>
      <c r="AL33" s="43"/>
      <c r="AM33" s="39">
        <f t="shared" ca="1" si="29"/>
        <v>-80396.254400646183</v>
      </c>
      <c r="AN33" s="39">
        <f t="shared" ca="1" si="30"/>
        <v>-346.45303332095949</v>
      </c>
      <c r="AO33" s="39">
        <f t="shared" ca="1" si="31"/>
        <v>0</v>
      </c>
      <c r="AP33" s="40">
        <f t="shared" ca="1" si="24"/>
        <v>-80742.707433967138</v>
      </c>
      <c r="AR33" s="39">
        <f t="shared" ca="1" si="32"/>
        <v>-1392.7760133505944</v>
      </c>
      <c r="AS33" s="39">
        <f t="shared" ca="1" si="33"/>
        <v>-261.14550250323583</v>
      </c>
      <c r="AT33" s="39">
        <f t="shared" ca="1" si="34"/>
        <v>0</v>
      </c>
      <c r="AU33" s="40">
        <f t="shared" ca="1" si="25"/>
        <v>-1653.9215158538302</v>
      </c>
      <c r="AV33" s="40"/>
      <c r="AW33" s="51">
        <f t="shared" ca="1" si="26"/>
        <v>-82396.628949820966</v>
      </c>
      <c r="AY33" s="51">
        <f t="shared" ca="1" si="27"/>
        <v>3.4819400333764774</v>
      </c>
      <c r="AZ33" s="67"/>
    </row>
    <row r="34" spans="1:52">
      <c r="A34" s="88">
        <f t="shared" si="28"/>
        <v>37681</v>
      </c>
      <c r="B34" s="139">
        <f>Inputs!AA29</f>
        <v>596</v>
      </c>
      <c r="C34" s="66"/>
      <c r="D34" s="82">
        <f t="shared" si="3"/>
        <v>596</v>
      </c>
      <c r="E34" s="35">
        <f t="shared" si="4"/>
        <v>18476</v>
      </c>
      <c r="F34" s="35">
        <f t="shared" ca="1" si="5"/>
        <v>16576.683601041517</v>
      </c>
      <c r="G34" s="83">
        <f ca="1">VLOOKUP($A34,[1]!Table,MATCH(G$4,[1]!Curves,0))</f>
        <v>4.4430000000000005</v>
      </c>
      <c r="H34" s="142">
        <f ca="1">Inputs!AE29</f>
        <v>4.5230000000000006</v>
      </c>
      <c r="I34" s="140">
        <f>Inputs!AB29</f>
        <v>1E-4</v>
      </c>
      <c r="J34" s="83">
        <f ca="1">VLOOKUP($A34,[1]!Table,MATCH(J$4,[1]!Curves,0))</f>
        <v>0.02</v>
      </c>
      <c r="K34" s="142">
        <f ca="1">Inputs!AF29</f>
        <v>3.5000000000000003E-2</v>
      </c>
      <c r="L34" s="140">
        <f>Inputs!AC29</f>
        <v>1E-4</v>
      </c>
      <c r="M34" s="54">
        <v>0</v>
      </c>
      <c r="N34" s="142">
        <f>Inputs!AG29</f>
        <v>0</v>
      </c>
      <c r="O34" s="141">
        <f>Inputs!AD29</f>
        <v>0</v>
      </c>
      <c r="P34" s="7"/>
      <c r="Q34" s="69">
        <f t="shared" ca="1" si="6"/>
        <v>4.4630000000000001</v>
      </c>
      <c r="R34" s="69">
        <f t="shared" ca="1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73650.205239427465</v>
      </c>
      <c r="AD34" s="39">
        <f t="shared" ca="1" si="16"/>
        <v>74976.339927510795</v>
      </c>
      <c r="AE34" s="39">
        <f t="shared" ca="1" si="17"/>
        <v>1.6576683601041518</v>
      </c>
      <c r="AF34" s="39">
        <f t="shared" ca="1" si="18"/>
        <v>331.53367202083035</v>
      </c>
      <c r="AG34" s="39">
        <f t="shared" ca="1" si="19"/>
        <v>580.18392603645316</v>
      </c>
      <c r="AH34" s="39">
        <f t="shared" ca="1" si="20"/>
        <v>1.6576683601041518</v>
      </c>
      <c r="AI34" s="39">
        <f t="shared" ca="1" si="21"/>
        <v>0</v>
      </c>
      <c r="AJ34" s="39">
        <f t="shared" ca="1" si="22"/>
        <v>0</v>
      </c>
      <c r="AK34" s="39">
        <f t="shared" ca="1" si="23"/>
        <v>0</v>
      </c>
      <c r="AL34" s="43"/>
      <c r="AM34" s="39">
        <f t="shared" ca="1" si="29"/>
        <v>-73648.547571067364</v>
      </c>
      <c r="AN34" s="39">
        <f t="shared" ca="1" si="30"/>
        <v>-329.87600366072621</v>
      </c>
      <c r="AO34" s="39">
        <f t="shared" ca="1" si="31"/>
        <v>0</v>
      </c>
      <c r="AP34" s="40">
        <f t="shared" ca="1" si="24"/>
        <v>-73978.423574728091</v>
      </c>
      <c r="AR34" s="39">
        <f t="shared" ca="1" si="32"/>
        <v>-1326.1346880833298</v>
      </c>
      <c r="AS34" s="39">
        <f t="shared" ca="1" si="33"/>
        <v>-248.65025401562281</v>
      </c>
      <c r="AT34" s="39">
        <f t="shared" ca="1" si="34"/>
        <v>0</v>
      </c>
      <c r="AU34" s="40">
        <f t="shared" ca="1" si="25"/>
        <v>-1574.7849420989526</v>
      </c>
      <c r="AV34" s="40"/>
      <c r="AW34" s="51">
        <f t="shared" ca="1" si="26"/>
        <v>-75553.208516827042</v>
      </c>
      <c r="AY34" s="51">
        <f t="shared" ca="1" si="27"/>
        <v>3.3153367202083035</v>
      </c>
      <c r="AZ34" s="67"/>
    </row>
    <row r="35" spans="1:52">
      <c r="A35" s="88">
        <f t="shared" si="28"/>
        <v>37712</v>
      </c>
      <c r="B35" s="139">
        <f>Inputs!AA30</f>
        <v>596</v>
      </c>
      <c r="C35" s="66"/>
      <c r="D35" s="82">
        <f t="shared" si="3"/>
        <v>596</v>
      </c>
      <c r="E35" s="35">
        <f t="shared" si="4"/>
        <v>17880</v>
      </c>
      <c r="F35" s="35">
        <f t="shared" ca="1" si="5"/>
        <v>15964.685963837566</v>
      </c>
      <c r="G35" s="83">
        <f ca="1">VLOOKUP($A35,[1]!Table,MATCH(G$4,[1]!Curves,0))</f>
        <v>4.2629999999999999</v>
      </c>
      <c r="H35" s="142">
        <f ca="1">Inputs!AE30</f>
        <v>4.343</v>
      </c>
      <c r="I35" s="140">
        <f>Inputs!AB30</f>
        <v>1E-4</v>
      </c>
      <c r="J35" s="83">
        <f ca="1">VLOOKUP($A35,[1]!Table,MATCH(J$4,[1]!Curves,0))</f>
        <v>1.2500000000000001E-2</v>
      </c>
      <c r="K35" s="142">
        <f ca="1">Inputs!AF30</f>
        <v>2.75E-2</v>
      </c>
      <c r="L35" s="140">
        <f>Inputs!AC30</f>
        <v>1E-4</v>
      </c>
      <c r="M35" s="54">
        <v>0</v>
      </c>
      <c r="N35" s="142">
        <f>Inputs!AG30</f>
        <v>0</v>
      </c>
      <c r="O35" s="141">
        <f>Inputs!AD30</f>
        <v>0</v>
      </c>
      <c r="P35" s="7"/>
      <c r="Q35" s="69">
        <f t="shared" ca="1" si="6"/>
        <v>4.2755000000000001</v>
      </c>
      <c r="R35" s="69">
        <f t="shared" ca="1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68057.456263839544</v>
      </c>
      <c r="AD35" s="39">
        <f t="shared" ca="1" si="16"/>
        <v>69334.631140946556</v>
      </c>
      <c r="AE35" s="39">
        <f t="shared" ca="1" si="17"/>
        <v>1.5964685963837566</v>
      </c>
      <c r="AF35" s="39">
        <f t="shared" ca="1" si="18"/>
        <v>199.55857454796958</v>
      </c>
      <c r="AG35" s="39">
        <f t="shared" ca="1" si="19"/>
        <v>439.02886400553308</v>
      </c>
      <c r="AH35" s="39">
        <f t="shared" ca="1" si="20"/>
        <v>1.5964685963837566</v>
      </c>
      <c r="AI35" s="39">
        <f t="shared" ca="1" si="21"/>
        <v>0</v>
      </c>
      <c r="AJ35" s="39">
        <f t="shared" ca="1" si="22"/>
        <v>0</v>
      </c>
      <c r="AK35" s="39">
        <f t="shared" ca="1" si="23"/>
        <v>0</v>
      </c>
      <c r="AL35" s="43"/>
      <c r="AM35" s="39">
        <f t="shared" ca="1" si="29"/>
        <v>-68055.859795243159</v>
      </c>
      <c r="AN35" s="39">
        <f t="shared" ca="1" si="30"/>
        <v>-197.96210595158584</v>
      </c>
      <c r="AO35" s="39">
        <f t="shared" ca="1" si="31"/>
        <v>0</v>
      </c>
      <c r="AP35" s="40">
        <f t="shared" ca="1" si="24"/>
        <v>-68253.821901194751</v>
      </c>
      <c r="AR35" s="39">
        <f t="shared" ca="1" si="32"/>
        <v>-1277.1748771070124</v>
      </c>
      <c r="AS35" s="39">
        <f t="shared" ca="1" si="33"/>
        <v>-239.4702894575635</v>
      </c>
      <c r="AT35" s="39">
        <f t="shared" ca="1" si="34"/>
        <v>0</v>
      </c>
      <c r="AU35" s="40">
        <f t="shared" ca="1" si="25"/>
        <v>-1516.6451665645759</v>
      </c>
      <c r="AV35" s="40"/>
      <c r="AW35" s="51">
        <f t="shared" ca="1" si="26"/>
        <v>-69770.467067759324</v>
      </c>
      <c r="AY35" s="51">
        <f t="shared" ca="1" si="27"/>
        <v>3.1929371927675132</v>
      </c>
      <c r="AZ35" s="67"/>
    </row>
    <row r="36" spans="1:52">
      <c r="A36" s="88">
        <f t="shared" si="28"/>
        <v>37742</v>
      </c>
      <c r="B36" s="139">
        <f>Inputs!AA31</f>
        <v>596</v>
      </c>
      <c r="C36" s="66"/>
      <c r="D36" s="82">
        <f t="shared" si="3"/>
        <v>596</v>
      </c>
      <c r="E36" s="35">
        <f t="shared" si="4"/>
        <v>18476</v>
      </c>
      <c r="F36" s="35">
        <f t="shared" ca="1" si="5"/>
        <v>16420.196298145704</v>
      </c>
      <c r="G36" s="83">
        <f ca="1">VLOOKUP($A36,[1]!Table,MATCH(G$4,[1]!Curves,0))</f>
        <v>4.2330000000000005</v>
      </c>
      <c r="H36" s="142">
        <f ca="1">Inputs!AE31</f>
        <v>4.3130000000000006</v>
      </c>
      <c r="I36" s="140">
        <f>Inputs!AB31</f>
        <v>1E-4</v>
      </c>
      <c r="J36" s="83">
        <f ca="1">VLOOKUP($A36,[1]!Table,MATCH(J$4,[1]!Curves,0))</f>
        <v>1.2500000000000001E-2</v>
      </c>
      <c r="K36" s="142">
        <f ca="1">Inputs!AF31</f>
        <v>2.75E-2</v>
      </c>
      <c r="L36" s="140">
        <f>Inputs!AC31</f>
        <v>1E-4</v>
      </c>
      <c r="M36" s="54">
        <v>0</v>
      </c>
      <c r="N36" s="142">
        <f>Inputs!AG31</f>
        <v>0</v>
      </c>
      <c r="O36" s="141">
        <f>Inputs!AD31</f>
        <v>0</v>
      </c>
      <c r="P36" s="7"/>
      <c r="Q36" s="69">
        <f t="shared" ca="1" si="6"/>
        <v>4.2455000000000007</v>
      </c>
      <c r="R36" s="69">
        <f t="shared" ca="1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69506.690930050769</v>
      </c>
      <c r="AD36" s="39">
        <f t="shared" ca="1" si="16"/>
        <v>70820.306633902423</v>
      </c>
      <c r="AE36" s="39">
        <f t="shared" ca="1" si="17"/>
        <v>1.6420196298145704</v>
      </c>
      <c r="AF36" s="39">
        <f t="shared" ca="1" si="18"/>
        <v>205.2524537268213</v>
      </c>
      <c r="AG36" s="39">
        <f t="shared" ca="1" si="19"/>
        <v>451.55539819900685</v>
      </c>
      <c r="AH36" s="39">
        <f t="shared" ca="1" si="20"/>
        <v>1.6420196298145704</v>
      </c>
      <c r="AI36" s="39">
        <f t="shared" ca="1" si="21"/>
        <v>0</v>
      </c>
      <c r="AJ36" s="39">
        <f t="shared" ca="1" si="22"/>
        <v>0</v>
      </c>
      <c r="AK36" s="39">
        <f t="shared" ca="1" si="23"/>
        <v>0</v>
      </c>
      <c r="AL36" s="43"/>
      <c r="AM36" s="39">
        <f t="shared" ca="1" si="29"/>
        <v>-69505.048910420956</v>
      </c>
      <c r="AN36" s="39">
        <f t="shared" ca="1" si="30"/>
        <v>-203.61043409700673</v>
      </c>
      <c r="AO36" s="39">
        <f t="shared" ca="1" si="31"/>
        <v>0</v>
      </c>
      <c r="AP36" s="40">
        <f t="shared" ca="1" si="24"/>
        <v>-69708.659344517961</v>
      </c>
      <c r="AR36" s="39">
        <f t="shared" ca="1" si="32"/>
        <v>-1313.615703851654</v>
      </c>
      <c r="AS36" s="39">
        <f t="shared" ca="1" si="33"/>
        <v>-246.30294447218554</v>
      </c>
      <c r="AT36" s="39">
        <f t="shared" ca="1" si="34"/>
        <v>0</v>
      </c>
      <c r="AU36" s="40">
        <f t="shared" ca="1" si="25"/>
        <v>-1559.9186483238395</v>
      </c>
      <c r="AV36" s="40"/>
      <c r="AW36" s="51">
        <f t="shared" ca="1" si="26"/>
        <v>-71268.577992841805</v>
      </c>
      <c r="AY36" s="51">
        <f t="shared" ca="1" si="27"/>
        <v>3.2840392596291408</v>
      </c>
      <c r="AZ36" s="67"/>
    </row>
    <row r="37" spans="1:52">
      <c r="A37" s="88">
        <f t="shared" si="28"/>
        <v>37773</v>
      </c>
      <c r="B37" s="139">
        <f>Inputs!AA32</f>
        <v>596</v>
      </c>
      <c r="C37" s="66"/>
      <c r="D37" s="82">
        <f t="shared" si="3"/>
        <v>596</v>
      </c>
      <c r="E37" s="35">
        <f t="shared" si="4"/>
        <v>17880</v>
      </c>
      <c r="F37" s="35">
        <f t="shared" ca="1" si="5"/>
        <v>15813.848232232023</v>
      </c>
      <c r="G37" s="83">
        <f ca="1">VLOOKUP($A37,[1]!Table,MATCH(G$4,[1]!Curves,0))</f>
        <v>4.2679999999999998</v>
      </c>
      <c r="H37" s="142">
        <f ca="1">Inputs!AE32</f>
        <v>4.3479999999999999</v>
      </c>
      <c r="I37" s="140">
        <f>Inputs!AB32</f>
        <v>1E-4</v>
      </c>
      <c r="J37" s="83">
        <f ca="1">VLOOKUP($A37,[1]!Table,MATCH(J$4,[1]!Curves,0))</f>
        <v>1.2500000000000001E-2</v>
      </c>
      <c r="K37" s="142">
        <f ca="1">Inputs!AF32</f>
        <v>2.75E-2</v>
      </c>
      <c r="L37" s="140">
        <f>Inputs!AC32</f>
        <v>1E-4</v>
      </c>
      <c r="M37" s="54">
        <v>0</v>
      </c>
      <c r="N37" s="142">
        <f>Inputs!AG32</f>
        <v>0</v>
      </c>
      <c r="O37" s="141">
        <f>Inputs!AD32</f>
        <v>0</v>
      </c>
      <c r="P37" s="7"/>
      <c r="Q37" s="69">
        <f t="shared" ca="1" si="6"/>
        <v>4.2805</v>
      </c>
      <c r="R37" s="69">
        <f t="shared" ca="1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67493.504255166277</v>
      </c>
      <c r="AD37" s="39">
        <f t="shared" ca="1" si="16"/>
        <v>68758.612113744835</v>
      </c>
      <c r="AE37" s="39">
        <f t="shared" ca="1" si="17"/>
        <v>1.5813848232232024</v>
      </c>
      <c r="AF37" s="39">
        <f t="shared" ca="1" si="18"/>
        <v>197.6731029029003</v>
      </c>
      <c r="AG37" s="39">
        <f t="shared" ca="1" si="19"/>
        <v>434.88082638638065</v>
      </c>
      <c r="AH37" s="39">
        <f t="shared" ca="1" si="20"/>
        <v>1.5813848232232024</v>
      </c>
      <c r="AI37" s="39">
        <f t="shared" ca="1" si="21"/>
        <v>0</v>
      </c>
      <c r="AJ37" s="39">
        <f t="shared" ca="1" si="22"/>
        <v>0</v>
      </c>
      <c r="AK37" s="39">
        <f t="shared" ca="1" si="23"/>
        <v>0</v>
      </c>
      <c r="AL37" s="43"/>
      <c r="AM37" s="39">
        <f t="shared" ca="1" si="29"/>
        <v>-67491.922870343056</v>
      </c>
      <c r="AN37" s="39">
        <f t="shared" ca="1" si="30"/>
        <v>-196.09171807967709</v>
      </c>
      <c r="AO37" s="39">
        <f t="shared" ca="1" si="31"/>
        <v>0</v>
      </c>
      <c r="AP37" s="40">
        <f t="shared" ca="1" si="24"/>
        <v>-67688.014588422739</v>
      </c>
      <c r="AR37" s="39">
        <f t="shared" ca="1" si="32"/>
        <v>-1265.1078585785581</v>
      </c>
      <c r="AS37" s="39">
        <f t="shared" ca="1" si="33"/>
        <v>-237.20772348348035</v>
      </c>
      <c r="AT37" s="39">
        <f t="shared" ca="1" si="34"/>
        <v>0</v>
      </c>
      <c r="AU37" s="40">
        <f t="shared" ca="1" si="25"/>
        <v>-1502.3155820620384</v>
      </c>
      <c r="AV37" s="40"/>
      <c r="AW37" s="51">
        <f t="shared" ca="1" si="26"/>
        <v>-69190.330170484784</v>
      </c>
      <c r="AY37" s="51">
        <f t="shared" ca="1" si="27"/>
        <v>3.1627696464464048</v>
      </c>
      <c r="AZ37" s="67"/>
    </row>
    <row r="38" spans="1:52">
      <c r="A38" s="88">
        <f t="shared" si="28"/>
        <v>37803</v>
      </c>
      <c r="B38" s="139">
        <f>Inputs!AA33</f>
        <v>596</v>
      </c>
      <c r="C38" s="66"/>
      <c r="D38" s="82">
        <f t="shared" si="3"/>
        <v>596</v>
      </c>
      <c r="E38" s="35">
        <f t="shared" si="4"/>
        <v>18476</v>
      </c>
      <c r="F38" s="35">
        <f t="shared" ca="1" si="5"/>
        <v>16264.413554324261</v>
      </c>
      <c r="G38" s="83">
        <f ca="1">VLOOKUP($A38,[1]!Table,MATCH(G$4,[1]!Curves,0))</f>
        <v>4.2839999999999998</v>
      </c>
      <c r="H38" s="142">
        <f ca="1">Inputs!AE33</f>
        <v>4.3639999999999999</v>
      </c>
      <c r="I38" s="140">
        <f>Inputs!AB33</f>
        <v>1E-4</v>
      </c>
      <c r="J38" s="83">
        <f ca="1">VLOOKUP($A38,[1]!Table,MATCH(J$4,[1]!Curves,0))</f>
        <v>1.2500000000000001E-2</v>
      </c>
      <c r="K38" s="142">
        <f ca="1">Inputs!AF33</f>
        <v>2.75E-2</v>
      </c>
      <c r="L38" s="140">
        <f>Inputs!AC33</f>
        <v>1E-4</v>
      </c>
      <c r="M38" s="54">
        <v>0</v>
      </c>
      <c r="N38" s="142">
        <f>Inputs!AG33</f>
        <v>0</v>
      </c>
      <c r="O38" s="141">
        <f>Inputs!AD33</f>
        <v>0</v>
      </c>
      <c r="P38" s="7"/>
      <c r="Q38" s="69">
        <f t="shared" ca="1" si="6"/>
        <v>4.2965</v>
      </c>
      <c r="R38" s="69">
        <f t="shared" ca="1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69676.747666725132</v>
      </c>
      <c r="AD38" s="39">
        <f t="shared" ca="1" si="16"/>
        <v>70977.90075107108</v>
      </c>
      <c r="AE38" s="39">
        <f t="shared" ca="1" si="17"/>
        <v>1.6264413554324262</v>
      </c>
      <c r="AF38" s="39">
        <f t="shared" ca="1" si="18"/>
        <v>203.30516942905328</v>
      </c>
      <c r="AG38" s="39">
        <f t="shared" ca="1" si="19"/>
        <v>447.2713727439172</v>
      </c>
      <c r="AH38" s="39">
        <f t="shared" ca="1" si="20"/>
        <v>1.6264413554324262</v>
      </c>
      <c r="AI38" s="39">
        <f t="shared" ca="1" si="21"/>
        <v>0</v>
      </c>
      <c r="AJ38" s="39">
        <f t="shared" ca="1" si="22"/>
        <v>0</v>
      </c>
      <c r="AK38" s="39">
        <f t="shared" ca="1" si="23"/>
        <v>0</v>
      </c>
      <c r="AL38" s="43"/>
      <c r="AM38" s="39">
        <f t="shared" ca="1" si="29"/>
        <v>-69675.121225369701</v>
      </c>
      <c r="AN38" s="39">
        <f t="shared" ca="1" si="30"/>
        <v>-201.67872807362085</v>
      </c>
      <c r="AO38" s="39">
        <f t="shared" ca="1" si="31"/>
        <v>0</v>
      </c>
      <c r="AP38" s="40">
        <f t="shared" ca="1" si="24"/>
        <v>-69876.799953443318</v>
      </c>
      <c r="AR38" s="39">
        <f t="shared" ca="1" si="32"/>
        <v>-1301.1530843459477</v>
      </c>
      <c r="AS38" s="39">
        <f t="shared" ca="1" si="33"/>
        <v>-243.96620331486392</v>
      </c>
      <c r="AT38" s="39">
        <f t="shared" ca="1" si="34"/>
        <v>0</v>
      </c>
      <c r="AU38" s="40">
        <f t="shared" ca="1" si="25"/>
        <v>-1545.1192876608116</v>
      </c>
      <c r="AV38" s="40"/>
      <c r="AW38" s="51">
        <f t="shared" ca="1" si="26"/>
        <v>-71421.919241104129</v>
      </c>
      <c r="AY38" s="51">
        <f t="shared" ca="1" si="27"/>
        <v>3.2528827108648524</v>
      </c>
      <c r="AZ38" s="67"/>
    </row>
    <row r="39" spans="1:52">
      <c r="A39" s="88">
        <f t="shared" si="28"/>
        <v>37834</v>
      </c>
      <c r="B39" s="139">
        <f>Inputs!AA34</f>
        <v>596</v>
      </c>
      <c r="C39" s="66"/>
      <c r="D39" s="82">
        <f t="shared" si="3"/>
        <v>596</v>
      </c>
      <c r="E39" s="35">
        <f t="shared" si="4"/>
        <v>18476</v>
      </c>
      <c r="F39" s="35">
        <f t="shared" ca="1" si="5"/>
        <v>16185.466034686529</v>
      </c>
      <c r="G39" s="83">
        <f ca="1">VLOOKUP($A39,[1]!Table,MATCH(G$4,[1]!Curves,0))</f>
        <v>4.298</v>
      </c>
      <c r="H39" s="142">
        <f ca="1">Inputs!AE34</f>
        <v>4.3780000000000001</v>
      </c>
      <c r="I39" s="140">
        <f>Inputs!AB34</f>
        <v>1E-4</v>
      </c>
      <c r="J39" s="83">
        <f ca="1">VLOOKUP($A39,[1]!Table,MATCH(J$4,[1]!Curves,0))</f>
        <v>1.2500000000000001E-2</v>
      </c>
      <c r="K39" s="142">
        <f ca="1">Inputs!AF34</f>
        <v>2.75E-2</v>
      </c>
      <c r="L39" s="140">
        <f>Inputs!AC34</f>
        <v>1E-4</v>
      </c>
      <c r="M39" s="54">
        <v>0</v>
      </c>
      <c r="N39" s="142">
        <f>Inputs!AG34</f>
        <v>0</v>
      </c>
      <c r="O39" s="141">
        <f>Inputs!AD34</f>
        <v>0</v>
      </c>
      <c r="P39" s="7"/>
      <c r="Q39" s="69">
        <f t="shared" ca="1" si="6"/>
        <v>4.3105000000000002</v>
      </c>
      <c r="R39" s="69">
        <f t="shared" ca="1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69565.133017082699</v>
      </c>
      <c r="AD39" s="39">
        <f t="shared" ca="1" si="16"/>
        <v>70859.970299857625</v>
      </c>
      <c r="AE39" s="39">
        <f t="shared" ca="1" si="17"/>
        <v>1.6185466034686531</v>
      </c>
      <c r="AF39" s="39">
        <f t="shared" ca="1" si="18"/>
        <v>202.31832543358163</v>
      </c>
      <c r="AG39" s="39">
        <f t="shared" ca="1" si="19"/>
        <v>445.10031595387954</v>
      </c>
      <c r="AH39" s="39">
        <f t="shared" ca="1" si="20"/>
        <v>1.6185466034686531</v>
      </c>
      <c r="AI39" s="39">
        <f t="shared" ca="1" si="21"/>
        <v>0</v>
      </c>
      <c r="AJ39" s="39">
        <f t="shared" ca="1" si="22"/>
        <v>0</v>
      </c>
      <c r="AK39" s="39">
        <f t="shared" ca="1" si="23"/>
        <v>0</v>
      </c>
      <c r="AL39" s="43"/>
      <c r="AM39" s="39">
        <f t="shared" ca="1" si="29"/>
        <v>-69563.514470479233</v>
      </c>
      <c r="AN39" s="39">
        <f t="shared" ca="1" si="30"/>
        <v>-200.69977883011299</v>
      </c>
      <c r="AO39" s="39">
        <f t="shared" ca="1" si="31"/>
        <v>0</v>
      </c>
      <c r="AP39" s="40">
        <f t="shared" ca="1" si="24"/>
        <v>-69764.214249309342</v>
      </c>
      <c r="AR39" s="39">
        <f t="shared" ca="1" si="32"/>
        <v>-1294.8372827749263</v>
      </c>
      <c r="AS39" s="39">
        <f t="shared" ca="1" si="33"/>
        <v>-242.78199052029791</v>
      </c>
      <c r="AT39" s="39">
        <f t="shared" ca="1" si="34"/>
        <v>0</v>
      </c>
      <c r="AU39" s="40">
        <f t="shared" ca="1" si="25"/>
        <v>-1537.6192732952243</v>
      </c>
      <c r="AV39" s="40"/>
      <c r="AW39" s="51">
        <f t="shared" ca="1" si="26"/>
        <v>-71301.83352260456</v>
      </c>
      <c r="AY39" s="51">
        <f t="shared" ca="1" si="27"/>
        <v>3.2370932069373062</v>
      </c>
      <c r="AZ39" s="67"/>
    </row>
    <row r="40" spans="1:52">
      <c r="A40" s="88">
        <f t="shared" si="28"/>
        <v>37865</v>
      </c>
      <c r="B40" s="139">
        <f>Inputs!AA35</f>
        <v>596</v>
      </c>
      <c r="C40" s="66"/>
      <c r="D40" s="82">
        <f t="shared" si="3"/>
        <v>596</v>
      </c>
      <c r="E40" s="35">
        <f t="shared" si="4"/>
        <v>17880</v>
      </c>
      <c r="F40" s="35">
        <f t="shared" ca="1" si="5"/>
        <v>15586.962676360599</v>
      </c>
      <c r="G40" s="83">
        <f ca="1">VLOOKUP($A40,[1]!Table,MATCH(G$4,[1]!Curves,0))</f>
        <v>4.3330000000000002</v>
      </c>
      <c r="H40" s="142">
        <f ca="1">Inputs!AE35</f>
        <v>4.4130000000000003</v>
      </c>
      <c r="I40" s="140">
        <f>Inputs!AB35</f>
        <v>1E-4</v>
      </c>
      <c r="J40" s="83">
        <f ca="1">VLOOKUP($A40,[1]!Table,MATCH(J$4,[1]!Curves,0))</f>
        <v>1.2500000000000001E-2</v>
      </c>
      <c r="K40" s="142">
        <f ca="1">Inputs!AF35</f>
        <v>2.75E-2</v>
      </c>
      <c r="L40" s="140">
        <f>Inputs!AC35</f>
        <v>1E-4</v>
      </c>
      <c r="M40" s="54">
        <v>0</v>
      </c>
      <c r="N40" s="142">
        <f>Inputs!AG35</f>
        <v>0</v>
      </c>
      <c r="O40" s="141">
        <f>Inputs!AD35</f>
        <v>0</v>
      </c>
      <c r="P40" s="7"/>
      <c r="Q40" s="69">
        <f t="shared" ca="1" si="6"/>
        <v>4.3455000000000004</v>
      </c>
      <c r="R40" s="69">
        <f t="shared" ca="1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67538.309276670479</v>
      </c>
      <c r="AD40" s="39">
        <f t="shared" ca="1" si="16"/>
        <v>68785.266290779327</v>
      </c>
      <c r="AE40" s="39">
        <f t="shared" ca="1" si="17"/>
        <v>1.5586962676360601</v>
      </c>
      <c r="AF40" s="39">
        <f t="shared" ca="1" si="18"/>
        <v>194.83703345450749</v>
      </c>
      <c r="AG40" s="39">
        <f t="shared" ca="1" si="19"/>
        <v>428.64147359991648</v>
      </c>
      <c r="AH40" s="39">
        <f t="shared" ca="1" si="20"/>
        <v>1.5586962676360601</v>
      </c>
      <c r="AI40" s="39">
        <f t="shared" ca="1" si="21"/>
        <v>0</v>
      </c>
      <c r="AJ40" s="39">
        <f t="shared" ca="1" si="22"/>
        <v>0</v>
      </c>
      <c r="AK40" s="39">
        <f t="shared" ca="1" si="23"/>
        <v>0</v>
      </c>
      <c r="AL40" s="43"/>
      <c r="AM40" s="39">
        <f t="shared" ca="1" si="29"/>
        <v>-67536.750580402848</v>
      </c>
      <c r="AN40" s="39">
        <f t="shared" ca="1" si="30"/>
        <v>-193.27833718687143</v>
      </c>
      <c r="AO40" s="39">
        <f t="shared" ca="1" si="31"/>
        <v>0</v>
      </c>
      <c r="AP40" s="40">
        <f t="shared" ca="1" si="24"/>
        <v>-67730.02891758972</v>
      </c>
      <c r="AR40" s="39">
        <f t="shared" ca="1" si="32"/>
        <v>-1246.9570141088479</v>
      </c>
      <c r="AS40" s="39">
        <f t="shared" ca="1" si="33"/>
        <v>-233.80444014540899</v>
      </c>
      <c r="AT40" s="39">
        <f t="shared" ca="1" si="34"/>
        <v>0</v>
      </c>
      <c r="AU40" s="40">
        <f t="shared" ca="1" si="25"/>
        <v>-1480.7614542542569</v>
      </c>
      <c r="AV40" s="40"/>
      <c r="AW40" s="51">
        <f t="shared" ca="1" si="26"/>
        <v>-69210.790371843977</v>
      </c>
      <c r="AY40" s="51">
        <f t="shared" ca="1" si="27"/>
        <v>3.1173925352721201</v>
      </c>
      <c r="AZ40" s="67"/>
    </row>
    <row r="41" spans="1:52">
      <c r="A41" s="88">
        <f t="shared" si="28"/>
        <v>37895</v>
      </c>
      <c r="B41" s="139">
        <f>Inputs!AA36</f>
        <v>596</v>
      </c>
      <c r="C41" s="66"/>
      <c r="D41" s="82">
        <f t="shared" si="3"/>
        <v>596</v>
      </c>
      <c r="E41" s="35">
        <f t="shared" si="4"/>
        <v>18476</v>
      </c>
      <c r="F41" s="35">
        <f t="shared" ca="1" si="5"/>
        <v>16030.306181249398</v>
      </c>
      <c r="G41" s="83">
        <f ca="1">VLOOKUP($A41,[1]!Table,MATCH(G$4,[1]!Curves,0))</f>
        <v>4.3630000000000004</v>
      </c>
      <c r="H41" s="142">
        <f ca="1">Inputs!AE36</f>
        <v>4.4430000000000005</v>
      </c>
      <c r="I41" s="140">
        <f>Inputs!AB36</f>
        <v>1E-4</v>
      </c>
      <c r="J41" s="83">
        <f ca="1">VLOOKUP($A41,[1]!Table,MATCH(J$4,[1]!Curves,0))</f>
        <v>1.2500000000000001E-2</v>
      </c>
      <c r="K41" s="142">
        <f ca="1">Inputs!AF36</f>
        <v>2.75E-2</v>
      </c>
      <c r="L41" s="140">
        <f>Inputs!AC36</f>
        <v>1E-4</v>
      </c>
      <c r="M41" s="54">
        <v>0</v>
      </c>
      <c r="N41" s="142">
        <f>Inputs!AG36</f>
        <v>0</v>
      </c>
      <c r="O41" s="141">
        <f>Inputs!AD36</f>
        <v>0</v>
      </c>
      <c r="P41" s="7"/>
      <c r="Q41" s="69">
        <f t="shared" ca="1" si="6"/>
        <v>4.3755000000000006</v>
      </c>
      <c r="R41" s="69">
        <f t="shared" ca="1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69940.225868791124</v>
      </c>
      <c r="AD41" s="39">
        <f t="shared" ca="1" si="16"/>
        <v>71222.65036329109</v>
      </c>
      <c r="AE41" s="39">
        <f t="shared" ca="1" si="17"/>
        <v>1.6030306181249399</v>
      </c>
      <c r="AF41" s="39">
        <f t="shared" ca="1" si="18"/>
        <v>200.37882726561747</v>
      </c>
      <c r="AG41" s="39">
        <f t="shared" ca="1" si="19"/>
        <v>440.83341998435844</v>
      </c>
      <c r="AH41" s="39">
        <f t="shared" ca="1" si="20"/>
        <v>1.6030306181249399</v>
      </c>
      <c r="AI41" s="39">
        <f t="shared" ca="1" si="21"/>
        <v>0</v>
      </c>
      <c r="AJ41" s="39">
        <f t="shared" ca="1" si="22"/>
        <v>0</v>
      </c>
      <c r="AK41" s="39">
        <f t="shared" ca="1" si="23"/>
        <v>0</v>
      </c>
      <c r="AL41" s="43"/>
      <c r="AM41" s="39">
        <f t="shared" ca="1" si="29"/>
        <v>-69938.622838173003</v>
      </c>
      <c r="AN41" s="39">
        <f t="shared" ca="1" si="30"/>
        <v>-198.77579664749254</v>
      </c>
      <c r="AO41" s="39">
        <f t="shared" ca="1" si="31"/>
        <v>0</v>
      </c>
      <c r="AP41" s="40">
        <f t="shared" ca="1" si="24"/>
        <v>-70137.398634820493</v>
      </c>
      <c r="AR41" s="39">
        <f t="shared" ca="1" si="32"/>
        <v>-1282.4244944999664</v>
      </c>
      <c r="AS41" s="39">
        <f t="shared" ca="1" si="33"/>
        <v>-240.45459271874097</v>
      </c>
      <c r="AT41" s="39">
        <f t="shared" ca="1" si="34"/>
        <v>0</v>
      </c>
      <c r="AU41" s="40">
        <f t="shared" ca="1" si="25"/>
        <v>-1522.8790872187074</v>
      </c>
      <c r="AV41" s="40"/>
      <c r="AW41" s="51">
        <f t="shared" ca="1" si="26"/>
        <v>-71660.277722039202</v>
      </c>
      <c r="AY41" s="51">
        <f t="shared" ca="1" si="27"/>
        <v>3.2060612362498797</v>
      </c>
      <c r="AZ41" s="67"/>
    </row>
    <row r="42" spans="1:52">
      <c r="A42" s="88">
        <f t="shared" si="28"/>
        <v>37926</v>
      </c>
      <c r="B42" s="139">
        <f>Inputs!AA37</f>
        <v>596</v>
      </c>
      <c r="C42" s="66"/>
      <c r="D42" s="82">
        <f t="shared" si="3"/>
        <v>596</v>
      </c>
      <c r="E42" s="35">
        <f t="shared" si="4"/>
        <v>17880</v>
      </c>
      <c r="F42" s="35">
        <f t="shared" ca="1" si="5"/>
        <v>15437.197829166151</v>
      </c>
      <c r="G42" s="83">
        <f ca="1">VLOOKUP($A42,[1]!Table,MATCH(G$4,[1]!Curves,0))</f>
        <v>4.5030000000000001</v>
      </c>
      <c r="H42" s="142">
        <f ca="1">Inputs!AE37</f>
        <v>4.5830000000000002</v>
      </c>
      <c r="I42" s="140">
        <f>Inputs!AB37</f>
        <v>1E-4</v>
      </c>
      <c r="J42" s="83">
        <f ca="1">VLOOKUP($A42,[1]!Table,MATCH(J$4,[1]!Curves,0))</f>
        <v>0.02</v>
      </c>
      <c r="K42" s="142">
        <f ca="1">Inputs!AF37</f>
        <v>3.5000000000000003E-2</v>
      </c>
      <c r="L42" s="140">
        <f>Inputs!AC37</f>
        <v>1E-4</v>
      </c>
      <c r="M42" s="54">
        <v>0</v>
      </c>
      <c r="N42" s="142">
        <f>Inputs!AG37</f>
        <v>0</v>
      </c>
      <c r="O42" s="141">
        <f>Inputs!AD37</f>
        <v>0</v>
      </c>
      <c r="P42" s="7"/>
      <c r="Q42" s="69">
        <f t="shared" ca="1" si="6"/>
        <v>4.5229999999999997</v>
      </c>
      <c r="R42" s="69">
        <f t="shared" ca="1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69513.701824735181</v>
      </c>
      <c r="AD42" s="39">
        <f t="shared" ca="1" si="16"/>
        <v>70748.677651068472</v>
      </c>
      <c r="AE42" s="39">
        <f t="shared" ca="1" si="17"/>
        <v>1.5437197829166152</v>
      </c>
      <c r="AF42" s="39">
        <f t="shared" ca="1" si="18"/>
        <v>308.74395658332304</v>
      </c>
      <c r="AG42" s="39">
        <f t="shared" ca="1" si="19"/>
        <v>540.30192402081536</v>
      </c>
      <c r="AH42" s="39">
        <f t="shared" ca="1" si="20"/>
        <v>1.5437197829166152</v>
      </c>
      <c r="AI42" s="39">
        <f t="shared" ca="1" si="21"/>
        <v>0</v>
      </c>
      <c r="AJ42" s="39">
        <f t="shared" ca="1" si="22"/>
        <v>0</v>
      </c>
      <c r="AK42" s="39">
        <f t="shared" ca="1" si="23"/>
        <v>0</v>
      </c>
      <c r="AL42" s="43"/>
      <c r="AM42" s="39">
        <f t="shared" ca="1" si="29"/>
        <v>-69512.158104952265</v>
      </c>
      <c r="AN42" s="39">
        <f t="shared" ca="1" si="30"/>
        <v>-307.2002368004064</v>
      </c>
      <c r="AO42" s="39">
        <f t="shared" ca="1" si="31"/>
        <v>0</v>
      </c>
      <c r="AP42" s="40">
        <f t="shared" ca="1" si="24"/>
        <v>-69819.358341752668</v>
      </c>
      <c r="AR42" s="39">
        <f t="shared" ca="1" si="32"/>
        <v>-1234.9758263332915</v>
      </c>
      <c r="AS42" s="39">
        <f t="shared" ca="1" si="33"/>
        <v>-231.55796743749232</v>
      </c>
      <c r="AT42" s="39">
        <f t="shared" ca="1" si="34"/>
        <v>0</v>
      </c>
      <c r="AU42" s="40">
        <f t="shared" ca="1" si="25"/>
        <v>-1466.5337937707839</v>
      </c>
      <c r="AV42" s="40"/>
      <c r="AW42" s="51">
        <f t="shared" ca="1" si="26"/>
        <v>-71285.892135523449</v>
      </c>
      <c r="AY42" s="51">
        <f t="shared" ca="1" si="27"/>
        <v>3.0874395658332303</v>
      </c>
      <c r="AZ42" s="67"/>
    </row>
    <row r="43" spans="1:52">
      <c r="A43" s="88">
        <f t="shared" si="28"/>
        <v>37956</v>
      </c>
      <c r="B43" s="139">
        <f>Inputs!AA38</f>
        <v>690</v>
      </c>
      <c r="C43" s="66"/>
      <c r="D43" s="82">
        <f t="shared" si="3"/>
        <v>690</v>
      </c>
      <c r="E43" s="35">
        <f t="shared" si="4"/>
        <v>21390</v>
      </c>
      <c r="F43" s="35">
        <f t="shared" ca="1" si="5"/>
        <v>18379.709368297747</v>
      </c>
      <c r="G43" s="83">
        <f ca="1">VLOOKUP($A43,[1]!Table,MATCH(G$4,[1]!Curves,0))</f>
        <v>4.6280000000000001</v>
      </c>
      <c r="H43" s="142">
        <f ca="1">Inputs!AE38</f>
        <v>4.7080000000000002</v>
      </c>
      <c r="I43" s="140">
        <f>Inputs!AB38</f>
        <v>1E-4</v>
      </c>
      <c r="J43" s="83">
        <f ca="1">VLOOKUP($A43,[1]!Table,MATCH(J$4,[1]!Curves,0))</f>
        <v>0.02</v>
      </c>
      <c r="K43" s="142">
        <f ca="1">Inputs!AF38</f>
        <v>3.5000000000000003E-2</v>
      </c>
      <c r="L43" s="140">
        <f>Inputs!AC38</f>
        <v>1E-4</v>
      </c>
      <c r="M43" s="54">
        <v>0</v>
      </c>
      <c r="N43" s="142">
        <f>Inputs!AG38</f>
        <v>0</v>
      </c>
      <c r="O43" s="141">
        <f>Inputs!AD38</f>
        <v>0</v>
      </c>
      <c r="P43" s="7"/>
      <c r="Q43" s="69">
        <f t="shared" ca="1" si="6"/>
        <v>4.6479999999999997</v>
      </c>
      <c r="R43" s="69">
        <f t="shared" ca="1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85061.294956481972</v>
      </c>
      <c r="AD43" s="39">
        <f t="shared" ca="1" si="16"/>
        <v>86531.671705945788</v>
      </c>
      <c r="AE43" s="39">
        <f t="shared" ca="1" si="17"/>
        <v>1.8379709368297747</v>
      </c>
      <c r="AF43" s="39">
        <f t="shared" ca="1" si="18"/>
        <v>367.59418736595495</v>
      </c>
      <c r="AG43" s="39">
        <f t="shared" ca="1" si="19"/>
        <v>643.28982789042118</v>
      </c>
      <c r="AH43" s="39">
        <f t="shared" ca="1" si="20"/>
        <v>1.8379709368297747</v>
      </c>
      <c r="AI43" s="39">
        <f t="shared" ca="1" si="21"/>
        <v>0</v>
      </c>
      <c r="AJ43" s="39">
        <f t="shared" ca="1" si="22"/>
        <v>0</v>
      </c>
      <c r="AK43" s="39">
        <f t="shared" ca="1" si="23"/>
        <v>0</v>
      </c>
      <c r="AL43" s="43"/>
      <c r="AM43" s="39">
        <f t="shared" ca="1" si="29"/>
        <v>-85059.456985545141</v>
      </c>
      <c r="AN43" s="39">
        <f t="shared" ca="1" si="30"/>
        <v>-365.75621642912517</v>
      </c>
      <c r="AO43" s="39">
        <f t="shared" ca="1" si="31"/>
        <v>0</v>
      </c>
      <c r="AP43" s="40">
        <f t="shared" ca="1" si="24"/>
        <v>-85425.213201974271</v>
      </c>
      <c r="AR43" s="39">
        <f t="shared" ca="1" si="32"/>
        <v>-1470.3767494638159</v>
      </c>
      <c r="AS43" s="39">
        <f t="shared" ca="1" si="33"/>
        <v>-275.69564052446623</v>
      </c>
      <c r="AT43" s="39">
        <f t="shared" ca="1" si="34"/>
        <v>0</v>
      </c>
      <c r="AU43" s="40">
        <f t="shared" ca="1" si="25"/>
        <v>-1746.0723899882821</v>
      </c>
      <c r="AV43" s="40"/>
      <c r="AW43" s="51">
        <f t="shared" ca="1" si="26"/>
        <v>-87171.285591962558</v>
      </c>
      <c r="AY43" s="51">
        <f t="shared" ca="1" si="27"/>
        <v>3.6759418736595495</v>
      </c>
      <c r="AZ43" s="67"/>
    </row>
    <row r="44" spans="1:52">
      <c r="A44" s="88">
        <f t="shared" si="28"/>
        <v>37987</v>
      </c>
      <c r="B44" s="139">
        <f>Inputs!AA39</f>
        <v>690</v>
      </c>
      <c r="C44" s="66"/>
      <c r="D44" s="82">
        <f t="shared" si="3"/>
        <v>690</v>
      </c>
      <c r="E44" s="35">
        <f t="shared" si="4"/>
        <v>21390</v>
      </c>
      <c r="F44" s="35">
        <f t="shared" ca="1" si="5"/>
        <v>18288.629814865239</v>
      </c>
      <c r="G44" s="83">
        <f ca="1">VLOOKUP($A44,[1]!Table,MATCH(G$4,[1]!Curves,0))</f>
        <v>4.6680000000000001</v>
      </c>
      <c r="H44" s="142">
        <f ca="1">Inputs!AE39</f>
        <v>4.7480000000000002</v>
      </c>
      <c r="I44" s="140">
        <f>Inputs!AB39</f>
        <v>1E-4</v>
      </c>
      <c r="J44" s="83">
        <f ca="1">VLOOKUP($A44,[1]!Table,MATCH(J$4,[1]!Curves,0))</f>
        <v>0.02</v>
      </c>
      <c r="K44" s="142">
        <f ca="1">Inputs!AF39</f>
        <v>3.5000000000000003E-2</v>
      </c>
      <c r="L44" s="140">
        <f>Inputs!AC39</f>
        <v>1E-4</v>
      </c>
      <c r="M44" s="54">
        <v>0</v>
      </c>
      <c r="N44" s="142">
        <f>Inputs!AG39</f>
        <v>0</v>
      </c>
      <c r="O44" s="141">
        <f>Inputs!AD39</f>
        <v>0</v>
      </c>
      <c r="P44" s="7"/>
      <c r="Q44" s="69">
        <f t="shared" ca="1" si="6"/>
        <v>4.6879999999999997</v>
      </c>
      <c r="R44" s="69">
        <f t="shared" ca="1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85371.323975790932</v>
      </c>
      <c r="AD44" s="39">
        <f t="shared" ca="1" si="16"/>
        <v>86834.414360980154</v>
      </c>
      <c r="AE44" s="39">
        <f t="shared" ca="1" si="17"/>
        <v>1.828862981486524</v>
      </c>
      <c r="AF44" s="39">
        <f t="shared" ca="1" si="18"/>
        <v>365.7725962973048</v>
      </c>
      <c r="AG44" s="39">
        <f t="shared" ca="1" si="19"/>
        <v>640.10204352028336</v>
      </c>
      <c r="AH44" s="39">
        <f t="shared" ca="1" si="20"/>
        <v>1.828862981486524</v>
      </c>
      <c r="AI44" s="39">
        <f t="shared" ca="1" si="21"/>
        <v>0</v>
      </c>
      <c r="AJ44" s="39">
        <f t="shared" ca="1" si="22"/>
        <v>0</v>
      </c>
      <c r="AK44" s="39">
        <f t="shared" ca="1" si="23"/>
        <v>0</v>
      </c>
      <c r="AL44" s="43"/>
      <c r="AM44" s="39">
        <f t="shared" ca="1" si="29"/>
        <v>-85369.49511280944</v>
      </c>
      <c r="AN44" s="39">
        <f t="shared" ca="1" si="30"/>
        <v>-363.94373331581829</v>
      </c>
      <c r="AO44" s="39">
        <f t="shared" ca="1" si="31"/>
        <v>0</v>
      </c>
      <c r="AP44" s="40">
        <f t="shared" ca="1" si="24"/>
        <v>-85733.438846125253</v>
      </c>
      <c r="AR44" s="39">
        <f t="shared" ca="1" si="32"/>
        <v>-1463.0903851892217</v>
      </c>
      <c r="AS44" s="39">
        <f t="shared" ca="1" si="33"/>
        <v>-274.32944722297856</v>
      </c>
      <c r="AT44" s="39">
        <f t="shared" ca="1" si="34"/>
        <v>0</v>
      </c>
      <c r="AU44" s="40">
        <f t="shared" ca="1" si="25"/>
        <v>-1737.4198324122003</v>
      </c>
      <c r="AV44" s="40"/>
      <c r="AW44" s="51">
        <f t="shared" ca="1" si="26"/>
        <v>-87470.85867853745</v>
      </c>
      <c r="AY44" s="51">
        <f t="shared" ca="1" si="27"/>
        <v>3.6577259629730481</v>
      </c>
      <c r="AZ44" s="67"/>
    </row>
    <row r="45" spans="1:52">
      <c r="A45" s="88">
        <f t="shared" si="28"/>
        <v>38018</v>
      </c>
      <c r="B45" s="139">
        <f>Inputs!AA40</f>
        <v>690</v>
      </c>
      <c r="C45" s="66"/>
      <c r="D45" s="82">
        <f t="shared" si="3"/>
        <v>690</v>
      </c>
      <c r="E45" s="35">
        <f t="shared" si="4"/>
        <v>20010</v>
      </c>
      <c r="F45" s="35">
        <f t="shared" ca="1" si="5"/>
        <v>17023.295983694912</v>
      </c>
      <c r="G45" s="83">
        <f ca="1">VLOOKUP($A45,[1]!Table,MATCH(G$4,[1]!Curves,0))</f>
        <v>4.548</v>
      </c>
      <c r="H45" s="142">
        <f ca="1">Inputs!AE40</f>
        <v>4.6280000000000001</v>
      </c>
      <c r="I45" s="140">
        <f>Inputs!AB40</f>
        <v>1E-4</v>
      </c>
      <c r="J45" s="83">
        <f ca="1">VLOOKUP($A45,[1]!Table,MATCH(J$4,[1]!Curves,0))</f>
        <v>0.02</v>
      </c>
      <c r="K45" s="142">
        <f ca="1">Inputs!AF40</f>
        <v>3.5000000000000003E-2</v>
      </c>
      <c r="L45" s="140">
        <f>Inputs!AC40</f>
        <v>1E-4</v>
      </c>
      <c r="M45" s="54">
        <v>0</v>
      </c>
      <c r="N45" s="142">
        <f>Inputs!AG40</f>
        <v>0</v>
      </c>
      <c r="O45" s="141">
        <f>Inputs!AD40</f>
        <v>0</v>
      </c>
      <c r="P45" s="7"/>
      <c r="Q45" s="69">
        <f t="shared" ca="1" si="6"/>
        <v>4.5679999999999996</v>
      </c>
      <c r="R45" s="69">
        <f t="shared" ca="1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77421.950133844468</v>
      </c>
      <c r="AD45" s="39">
        <f t="shared" ca="1" si="16"/>
        <v>78783.813812540058</v>
      </c>
      <c r="AE45" s="39">
        <f t="shared" ca="1" si="17"/>
        <v>1.7023295983694913</v>
      </c>
      <c r="AF45" s="39">
        <f t="shared" ca="1" si="18"/>
        <v>340.46591967389827</v>
      </c>
      <c r="AG45" s="39">
        <f t="shared" ca="1" si="19"/>
        <v>595.81535942932203</v>
      </c>
      <c r="AH45" s="39">
        <f t="shared" ca="1" si="20"/>
        <v>1.7023295983694913</v>
      </c>
      <c r="AI45" s="39">
        <f t="shared" ca="1" si="21"/>
        <v>0</v>
      </c>
      <c r="AJ45" s="39">
        <f t="shared" ca="1" si="22"/>
        <v>0</v>
      </c>
      <c r="AK45" s="39">
        <f t="shared" ca="1" si="23"/>
        <v>0</v>
      </c>
      <c r="AL45" s="43"/>
      <c r="AM45" s="39">
        <f t="shared" ca="1" si="29"/>
        <v>-77420.247804246101</v>
      </c>
      <c r="AN45" s="39">
        <f t="shared" ca="1" si="30"/>
        <v>-338.76359007552878</v>
      </c>
      <c r="AO45" s="39">
        <f t="shared" ca="1" si="31"/>
        <v>0</v>
      </c>
      <c r="AP45" s="40">
        <f t="shared" ca="1" si="24"/>
        <v>-77759.011394321627</v>
      </c>
      <c r="AR45" s="39">
        <f t="shared" ca="1" si="32"/>
        <v>-1361.8636786955904</v>
      </c>
      <c r="AS45" s="39">
        <f t="shared" ca="1" si="33"/>
        <v>-255.34943975542376</v>
      </c>
      <c r="AT45" s="39">
        <f t="shared" ca="1" si="34"/>
        <v>0</v>
      </c>
      <c r="AU45" s="40">
        <f t="shared" ca="1" si="25"/>
        <v>-1617.213118451014</v>
      </c>
      <c r="AV45" s="40"/>
      <c r="AW45" s="51">
        <f t="shared" ca="1" si="26"/>
        <v>-79376.224512772635</v>
      </c>
      <c r="AY45" s="51">
        <f t="shared" ca="1" si="27"/>
        <v>3.4046591967389825</v>
      </c>
      <c r="AZ45" s="67"/>
    </row>
    <row r="46" spans="1:52">
      <c r="A46" s="88">
        <f t="shared" si="28"/>
        <v>38047</v>
      </c>
      <c r="B46" s="139">
        <f>Inputs!AA41</f>
        <v>596</v>
      </c>
      <c r="C46" s="66"/>
      <c r="D46" s="82">
        <f t="shared" si="3"/>
        <v>596</v>
      </c>
      <c r="E46" s="35">
        <f t="shared" si="4"/>
        <v>18476</v>
      </c>
      <c r="F46" s="35">
        <f t="shared" ca="1" si="5"/>
        <v>15644.501699684166</v>
      </c>
      <c r="G46" s="83">
        <f ca="1">VLOOKUP($A46,[1]!Table,MATCH(G$4,[1]!Curves,0))</f>
        <v>4.423</v>
      </c>
      <c r="H46" s="142">
        <f ca="1">Inputs!AE41</f>
        <v>4.5030000000000001</v>
      </c>
      <c r="I46" s="140">
        <f>Inputs!AB41</f>
        <v>1E-4</v>
      </c>
      <c r="J46" s="83">
        <f ca="1">VLOOKUP($A46,[1]!Table,MATCH(J$4,[1]!Curves,0))</f>
        <v>0.02</v>
      </c>
      <c r="K46" s="142">
        <f ca="1">Inputs!AF41</f>
        <v>3.5000000000000003E-2</v>
      </c>
      <c r="L46" s="140">
        <f>Inputs!AC41</f>
        <v>1E-4</v>
      </c>
      <c r="M46" s="54">
        <v>0</v>
      </c>
      <c r="N46" s="142">
        <f>Inputs!AG41</f>
        <v>0</v>
      </c>
      <c r="O46" s="141">
        <f>Inputs!AD41</f>
        <v>0</v>
      </c>
      <c r="P46" s="7"/>
      <c r="Q46" s="69">
        <f t="shared" ca="1" si="6"/>
        <v>4.4429999999999996</v>
      </c>
      <c r="R46" s="69">
        <f t="shared" ca="1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69195.631017703068</v>
      </c>
      <c r="AD46" s="39">
        <f t="shared" ca="1" si="16"/>
        <v>70447.191153677806</v>
      </c>
      <c r="AE46" s="39">
        <f t="shared" ca="1" si="17"/>
        <v>1.5644501699684166</v>
      </c>
      <c r="AF46" s="39">
        <f t="shared" ca="1" si="18"/>
        <v>312.89003399368335</v>
      </c>
      <c r="AG46" s="39">
        <f t="shared" ca="1" si="19"/>
        <v>547.55755948894591</v>
      </c>
      <c r="AH46" s="39">
        <f t="shared" ca="1" si="20"/>
        <v>1.5644501699684166</v>
      </c>
      <c r="AI46" s="39">
        <f t="shared" ca="1" si="21"/>
        <v>0</v>
      </c>
      <c r="AJ46" s="39">
        <f t="shared" ca="1" si="22"/>
        <v>0</v>
      </c>
      <c r="AK46" s="39">
        <f t="shared" ca="1" si="23"/>
        <v>0</v>
      </c>
      <c r="AL46" s="43"/>
      <c r="AM46" s="39">
        <f t="shared" ca="1" si="29"/>
        <v>-69194.066567533097</v>
      </c>
      <c r="AN46" s="39">
        <f t="shared" ca="1" si="30"/>
        <v>-311.32558382371491</v>
      </c>
      <c r="AO46" s="39">
        <f t="shared" ca="1" si="31"/>
        <v>0</v>
      </c>
      <c r="AP46" s="40">
        <f t="shared" ca="1" si="24"/>
        <v>-69505.392151356806</v>
      </c>
      <c r="AR46" s="39">
        <f t="shared" ca="1" si="32"/>
        <v>-1251.5601359747379</v>
      </c>
      <c r="AS46" s="39">
        <f t="shared" ca="1" si="33"/>
        <v>-234.66752549526257</v>
      </c>
      <c r="AT46" s="39">
        <f t="shared" ca="1" si="34"/>
        <v>0</v>
      </c>
      <c r="AU46" s="40">
        <f t="shared" ca="1" si="25"/>
        <v>-1486.2276614700004</v>
      </c>
      <c r="AV46" s="40"/>
      <c r="AW46" s="51">
        <f t="shared" ca="1" si="26"/>
        <v>-70991.619812826801</v>
      </c>
      <c r="AY46" s="51">
        <f t="shared" ca="1" si="27"/>
        <v>3.1289003399368331</v>
      </c>
      <c r="AZ46" s="67"/>
    </row>
    <row r="47" spans="1:52">
      <c r="A47" s="88">
        <f t="shared" si="28"/>
        <v>38078</v>
      </c>
      <c r="B47" s="139">
        <f>Inputs!AA42</f>
        <v>596</v>
      </c>
      <c r="C47" s="66"/>
      <c r="D47" s="82">
        <f t="shared" si="3"/>
        <v>596</v>
      </c>
      <c r="E47" s="35">
        <f t="shared" si="4"/>
        <v>17880</v>
      </c>
      <c r="F47" s="35">
        <f t="shared" ca="1" si="5"/>
        <v>15064.185026947964</v>
      </c>
      <c r="G47" s="83">
        <f ca="1">VLOOKUP($A47,[1]!Table,MATCH(G$4,[1]!Curves,0))</f>
        <v>4.2930000000000001</v>
      </c>
      <c r="H47" s="142">
        <f ca="1">Inputs!AE42</f>
        <v>4.3730000000000002</v>
      </c>
      <c r="I47" s="140">
        <f>Inputs!AB42</f>
        <v>1E-4</v>
      </c>
      <c r="J47" s="83">
        <f ca="1">VLOOKUP($A47,[1]!Table,MATCH(J$4,[1]!Curves,0))</f>
        <v>1.2500000000000001E-2</v>
      </c>
      <c r="K47" s="142">
        <f ca="1">Inputs!AF42</f>
        <v>2.75E-2</v>
      </c>
      <c r="L47" s="140">
        <f>Inputs!AC42</f>
        <v>1E-4</v>
      </c>
      <c r="M47" s="54">
        <v>0</v>
      </c>
      <c r="N47" s="142">
        <f>Inputs!AG42</f>
        <v>0</v>
      </c>
      <c r="O47" s="141">
        <f>Inputs!AD42</f>
        <v>0</v>
      </c>
      <c r="P47" s="7"/>
      <c r="Q47" s="69">
        <f t="shared" ca="1" si="6"/>
        <v>4.3055000000000003</v>
      </c>
      <c r="R47" s="69">
        <f t="shared" ca="1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64670.546320687608</v>
      </c>
      <c r="AD47" s="39">
        <f t="shared" ca="1" si="16"/>
        <v>65875.681122843453</v>
      </c>
      <c r="AE47" s="39">
        <f t="shared" ca="1" si="17"/>
        <v>1.5064185026947965</v>
      </c>
      <c r="AF47" s="39">
        <f t="shared" ca="1" si="18"/>
        <v>188.30231283684955</v>
      </c>
      <c r="AG47" s="39">
        <f t="shared" ca="1" si="19"/>
        <v>414.26508824106901</v>
      </c>
      <c r="AH47" s="39">
        <f t="shared" ca="1" si="20"/>
        <v>1.5064185026947965</v>
      </c>
      <c r="AI47" s="39">
        <f t="shared" ca="1" si="21"/>
        <v>0</v>
      </c>
      <c r="AJ47" s="39">
        <f t="shared" ca="1" si="22"/>
        <v>0</v>
      </c>
      <c r="AK47" s="39">
        <f t="shared" ca="1" si="23"/>
        <v>0</v>
      </c>
      <c r="AL47" s="43"/>
      <c r="AM47" s="39">
        <f t="shared" ca="1" si="29"/>
        <v>-64669.039902184915</v>
      </c>
      <c r="AN47" s="39">
        <f t="shared" ca="1" si="30"/>
        <v>-186.79589433415475</v>
      </c>
      <c r="AO47" s="39">
        <f t="shared" ca="1" si="31"/>
        <v>0</v>
      </c>
      <c r="AP47" s="40">
        <f t="shared" ca="1" si="24"/>
        <v>-64855.835796519073</v>
      </c>
      <c r="AR47" s="39">
        <f t="shared" ca="1" si="32"/>
        <v>-1205.1348021558442</v>
      </c>
      <c r="AS47" s="39">
        <f t="shared" ca="1" si="33"/>
        <v>-225.96277540421946</v>
      </c>
      <c r="AT47" s="39">
        <f t="shared" ca="1" si="34"/>
        <v>0</v>
      </c>
      <c r="AU47" s="40">
        <f t="shared" ca="1" si="25"/>
        <v>-1431.0975775600637</v>
      </c>
      <c r="AV47" s="40"/>
      <c r="AW47" s="51">
        <f t="shared" ca="1" si="26"/>
        <v>-66286.933374079134</v>
      </c>
      <c r="AY47" s="51">
        <f t="shared" ca="1" si="27"/>
        <v>3.012837005389593</v>
      </c>
      <c r="AZ47" s="67"/>
    </row>
    <row r="48" spans="1:52">
      <c r="A48" s="88">
        <f t="shared" si="28"/>
        <v>38108</v>
      </c>
      <c r="B48" s="139">
        <f>Inputs!AA43</f>
        <v>596</v>
      </c>
      <c r="C48" s="66"/>
      <c r="D48" s="82">
        <f t="shared" si="3"/>
        <v>596</v>
      </c>
      <c r="E48" s="35">
        <f t="shared" si="4"/>
        <v>18476</v>
      </c>
      <c r="F48" s="35">
        <f t="shared" ca="1" si="5"/>
        <v>15491.402817545897</v>
      </c>
      <c r="G48" s="83">
        <f ca="1">VLOOKUP($A48,[1]!Table,MATCH(G$4,[1]!Curves,0))</f>
        <v>4.2830000000000004</v>
      </c>
      <c r="H48" s="142">
        <f ca="1">Inputs!AE43</f>
        <v>4.3630000000000004</v>
      </c>
      <c r="I48" s="140">
        <f>Inputs!AB43</f>
        <v>1E-4</v>
      </c>
      <c r="J48" s="83">
        <f ca="1">VLOOKUP($A48,[1]!Table,MATCH(J$4,[1]!Curves,0))</f>
        <v>1.2500000000000001E-2</v>
      </c>
      <c r="K48" s="142">
        <f ca="1">Inputs!AF43</f>
        <v>2.75E-2</v>
      </c>
      <c r="L48" s="140">
        <f>Inputs!AC43</f>
        <v>1E-4</v>
      </c>
      <c r="M48" s="54">
        <v>0</v>
      </c>
      <c r="N48" s="142">
        <f>Inputs!AG43</f>
        <v>0</v>
      </c>
      <c r="O48" s="141">
        <f>Inputs!AD43</f>
        <v>0</v>
      </c>
      <c r="P48" s="7"/>
      <c r="Q48" s="69">
        <f t="shared" ca="1" si="6"/>
        <v>4.2955000000000005</v>
      </c>
      <c r="R48" s="69">
        <f t="shared" ca="1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66349.678267549083</v>
      </c>
      <c r="AD48" s="39">
        <f t="shared" ca="1" si="16"/>
        <v>67588.990492952755</v>
      </c>
      <c r="AE48" s="39">
        <f t="shared" ca="1" si="17"/>
        <v>1.5491402817545898</v>
      </c>
      <c r="AF48" s="39">
        <f t="shared" ca="1" si="18"/>
        <v>193.64253521932372</v>
      </c>
      <c r="AG48" s="39">
        <f t="shared" ca="1" si="19"/>
        <v>426.01357748251218</v>
      </c>
      <c r="AH48" s="39">
        <f t="shared" ca="1" si="20"/>
        <v>1.5491402817545898</v>
      </c>
      <c r="AI48" s="39">
        <f t="shared" ca="1" si="21"/>
        <v>0</v>
      </c>
      <c r="AJ48" s="39">
        <f t="shared" ca="1" si="22"/>
        <v>0</v>
      </c>
      <c r="AK48" s="39">
        <f t="shared" ca="1" si="23"/>
        <v>0</v>
      </c>
      <c r="AL48" s="43"/>
      <c r="AM48" s="39">
        <f t="shared" ca="1" si="29"/>
        <v>-66348.129127267326</v>
      </c>
      <c r="AN48" s="39">
        <f t="shared" ca="1" si="30"/>
        <v>-192.09339493756912</v>
      </c>
      <c r="AO48" s="39">
        <f t="shared" ca="1" si="31"/>
        <v>0</v>
      </c>
      <c r="AP48" s="40">
        <f t="shared" ca="1" si="24"/>
        <v>-66540.222522204902</v>
      </c>
      <c r="AR48" s="39">
        <f t="shared" ca="1" si="32"/>
        <v>-1239.3122254036716</v>
      </c>
      <c r="AS48" s="39">
        <f t="shared" ca="1" si="33"/>
        <v>-232.37104226318846</v>
      </c>
      <c r="AT48" s="39">
        <f t="shared" ca="1" si="34"/>
        <v>0</v>
      </c>
      <c r="AU48" s="40">
        <f t="shared" ca="1" si="25"/>
        <v>-1471.68326766686</v>
      </c>
      <c r="AV48" s="40"/>
      <c r="AW48" s="51">
        <f t="shared" ca="1" si="26"/>
        <v>-68011.905789871758</v>
      </c>
      <c r="AY48" s="51">
        <f t="shared" ca="1" si="27"/>
        <v>3.0982805635091797</v>
      </c>
      <c r="AZ48" s="67"/>
    </row>
    <row r="49" spans="1:52">
      <c r="A49" s="88">
        <f t="shared" si="28"/>
        <v>38139</v>
      </c>
      <c r="B49" s="139">
        <f>Inputs!AA44</f>
        <v>596</v>
      </c>
      <c r="C49" s="66"/>
      <c r="D49" s="82">
        <f t="shared" si="3"/>
        <v>596</v>
      </c>
      <c r="E49" s="35">
        <f t="shared" si="4"/>
        <v>17880</v>
      </c>
      <c r="F49" s="35">
        <f t="shared" ca="1" si="5"/>
        <v>14916.848704161899</v>
      </c>
      <c r="G49" s="83">
        <f ca="1">VLOOKUP($A49,[1]!Table,MATCH(G$4,[1]!Curves,0))</f>
        <v>4.3029999999999999</v>
      </c>
      <c r="H49" s="142">
        <f ca="1">Inputs!AE44</f>
        <v>4.383</v>
      </c>
      <c r="I49" s="140">
        <f>Inputs!AB44</f>
        <v>1E-4</v>
      </c>
      <c r="J49" s="83">
        <f ca="1">VLOOKUP($A49,[1]!Table,MATCH(J$4,[1]!Curves,0))</f>
        <v>1.2500000000000001E-2</v>
      </c>
      <c r="K49" s="142">
        <f ca="1">Inputs!AF44</f>
        <v>2.75E-2</v>
      </c>
      <c r="L49" s="140">
        <f>Inputs!AC44</f>
        <v>1E-4</v>
      </c>
      <c r="M49" s="54">
        <v>0</v>
      </c>
      <c r="N49" s="142">
        <f>Inputs!AG44</f>
        <v>0</v>
      </c>
      <c r="O49" s="141">
        <f>Inputs!AD44</f>
        <v>0</v>
      </c>
      <c r="P49" s="7"/>
      <c r="Q49" s="69">
        <f t="shared" ca="1" si="6"/>
        <v>4.3155000000000001</v>
      </c>
      <c r="R49" s="69">
        <f t="shared" ca="1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64187.199974008654</v>
      </c>
      <c r="AD49" s="39">
        <f t="shared" ca="1" si="16"/>
        <v>65380.547870341601</v>
      </c>
      <c r="AE49" s="39">
        <f t="shared" ca="1" si="17"/>
        <v>1.49168487041619</v>
      </c>
      <c r="AF49" s="39">
        <f t="shared" ca="1" si="18"/>
        <v>186.46060880202376</v>
      </c>
      <c r="AG49" s="39">
        <f t="shared" ca="1" si="19"/>
        <v>410.21333936445222</v>
      </c>
      <c r="AH49" s="39">
        <f t="shared" ca="1" si="20"/>
        <v>1.49168487041619</v>
      </c>
      <c r="AI49" s="39">
        <f t="shared" ca="1" si="21"/>
        <v>0</v>
      </c>
      <c r="AJ49" s="39">
        <f t="shared" ca="1" si="22"/>
        <v>0</v>
      </c>
      <c r="AK49" s="39">
        <f t="shared" ca="1" si="23"/>
        <v>0</v>
      </c>
      <c r="AL49" s="43"/>
      <c r="AM49" s="39">
        <f t="shared" ca="1" si="29"/>
        <v>-64185.708289138238</v>
      </c>
      <c r="AN49" s="39">
        <f t="shared" ca="1" si="30"/>
        <v>-184.96892393160758</v>
      </c>
      <c r="AO49" s="39">
        <f t="shared" ca="1" si="31"/>
        <v>0</v>
      </c>
      <c r="AP49" s="40">
        <f t="shared" ca="1" si="24"/>
        <v>-64370.677213069845</v>
      </c>
      <c r="AR49" s="39">
        <f t="shared" ca="1" si="32"/>
        <v>-1193.3478963329471</v>
      </c>
      <c r="AS49" s="39">
        <f t="shared" ca="1" si="33"/>
        <v>-223.75273056242847</v>
      </c>
      <c r="AT49" s="39">
        <f t="shared" ca="1" si="34"/>
        <v>0</v>
      </c>
      <c r="AU49" s="40">
        <f t="shared" ca="1" si="25"/>
        <v>-1417.1006268953756</v>
      </c>
      <c r="AV49" s="40"/>
      <c r="AW49" s="51">
        <f t="shared" ca="1" si="26"/>
        <v>-65787.777839965216</v>
      </c>
      <c r="AY49" s="51">
        <f t="shared" ca="1" si="27"/>
        <v>2.98336974083238</v>
      </c>
      <c r="AZ49" s="67"/>
    </row>
    <row r="50" spans="1:52">
      <c r="A50" s="88">
        <f t="shared" si="28"/>
        <v>38169</v>
      </c>
      <c r="B50" s="139">
        <f>Inputs!AA45</f>
        <v>596</v>
      </c>
      <c r="C50" s="66"/>
      <c r="D50" s="82">
        <f t="shared" si="3"/>
        <v>596</v>
      </c>
      <c r="E50" s="35">
        <f t="shared" si="4"/>
        <v>18476</v>
      </c>
      <c r="F50" s="35">
        <f t="shared" ca="1" si="5"/>
        <v>15339.460205008383</v>
      </c>
      <c r="G50" s="83">
        <f ca="1">VLOOKUP($A50,[1]!Table,MATCH(G$4,[1]!Curves,0))</f>
        <v>4.3239999999999998</v>
      </c>
      <c r="H50" s="142">
        <f ca="1">Inputs!AE45</f>
        <v>4.4039999999999999</v>
      </c>
      <c r="I50" s="140">
        <f>Inputs!AB45</f>
        <v>1E-4</v>
      </c>
      <c r="J50" s="83">
        <f ca="1">VLOOKUP($A50,[1]!Table,MATCH(J$4,[1]!Curves,0))</f>
        <v>1.2500000000000001E-2</v>
      </c>
      <c r="K50" s="142">
        <f ca="1">Inputs!AF45</f>
        <v>2.75E-2</v>
      </c>
      <c r="L50" s="140">
        <f>Inputs!AC45</f>
        <v>1E-4</v>
      </c>
      <c r="M50" s="54">
        <v>0</v>
      </c>
      <c r="N50" s="142">
        <f>Inputs!AG45</f>
        <v>0</v>
      </c>
      <c r="O50" s="141">
        <f>Inputs!AD45</f>
        <v>0</v>
      </c>
      <c r="P50" s="7"/>
      <c r="Q50" s="69">
        <f t="shared" ca="1" si="6"/>
        <v>4.3365</v>
      </c>
      <c r="R50" s="69">
        <f t="shared" ca="1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66327.825926456251</v>
      </c>
      <c r="AD50" s="39">
        <f t="shared" ca="1" si="16"/>
        <v>67554.982742856911</v>
      </c>
      <c r="AE50" s="39">
        <f t="shared" ca="1" si="17"/>
        <v>1.5339460205008384</v>
      </c>
      <c r="AF50" s="39">
        <f t="shared" ca="1" si="18"/>
        <v>191.74325256260479</v>
      </c>
      <c r="AG50" s="39">
        <f t="shared" ca="1" si="19"/>
        <v>421.83515563773057</v>
      </c>
      <c r="AH50" s="39">
        <f t="shared" ca="1" si="20"/>
        <v>1.5339460205008384</v>
      </c>
      <c r="AI50" s="39">
        <f t="shared" ca="1" si="21"/>
        <v>0</v>
      </c>
      <c r="AJ50" s="39">
        <f t="shared" ca="1" si="22"/>
        <v>0</v>
      </c>
      <c r="AK50" s="39">
        <f t="shared" ca="1" si="23"/>
        <v>0</v>
      </c>
      <c r="AL50" s="43"/>
      <c r="AM50" s="39">
        <f t="shared" ca="1" si="29"/>
        <v>-66326.291980435752</v>
      </c>
      <c r="AN50" s="39">
        <f t="shared" ca="1" si="30"/>
        <v>-190.20930654210395</v>
      </c>
      <c r="AO50" s="39">
        <f t="shared" ca="1" si="31"/>
        <v>0</v>
      </c>
      <c r="AP50" s="40">
        <f t="shared" ca="1" si="24"/>
        <v>-66516.501286977858</v>
      </c>
      <c r="AR50" s="39">
        <f t="shared" ca="1" si="32"/>
        <v>-1227.1568164006603</v>
      </c>
      <c r="AS50" s="39">
        <f t="shared" ca="1" si="33"/>
        <v>-230.09190307512577</v>
      </c>
      <c r="AT50" s="39">
        <f t="shared" ca="1" si="34"/>
        <v>0</v>
      </c>
      <c r="AU50" s="40">
        <f t="shared" ca="1" si="25"/>
        <v>-1457.2487194757862</v>
      </c>
      <c r="AV50" s="40"/>
      <c r="AW50" s="51">
        <f t="shared" ca="1" si="26"/>
        <v>-67973.750006453643</v>
      </c>
      <c r="AY50" s="51">
        <f t="shared" ca="1" si="27"/>
        <v>3.0678920410016768</v>
      </c>
      <c r="AZ50" s="67"/>
    </row>
    <row r="51" spans="1:52">
      <c r="A51" s="88">
        <f t="shared" si="28"/>
        <v>38200</v>
      </c>
      <c r="B51" s="139">
        <f>Inputs!AA46</f>
        <v>596</v>
      </c>
      <c r="C51" s="66"/>
      <c r="D51" s="82">
        <f t="shared" si="3"/>
        <v>596</v>
      </c>
      <c r="E51" s="35">
        <f t="shared" si="4"/>
        <v>18476</v>
      </c>
      <c r="F51" s="35">
        <f t="shared" ca="1" si="5"/>
        <v>15262.595924473791</v>
      </c>
      <c r="G51" s="83">
        <f ca="1">VLOOKUP($A51,[1]!Table,MATCH(G$4,[1]!Curves,0))</f>
        <v>4.3479999999999999</v>
      </c>
      <c r="H51" s="142">
        <f ca="1">Inputs!AE46</f>
        <v>4.4279999999999999</v>
      </c>
      <c r="I51" s="140">
        <f>Inputs!AB46</f>
        <v>1E-4</v>
      </c>
      <c r="J51" s="83">
        <f ca="1">VLOOKUP($A51,[1]!Table,MATCH(J$4,[1]!Curves,0))</f>
        <v>1.2500000000000001E-2</v>
      </c>
      <c r="K51" s="142">
        <f ca="1">Inputs!AF46</f>
        <v>2.75E-2</v>
      </c>
      <c r="L51" s="140">
        <f>Inputs!AC46</f>
        <v>1E-4</v>
      </c>
      <c r="M51" s="54">
        <v>0</v>
      </c>
      <c r="N51" s="142">
        <f>Inputs!AG46</f>
        <v>0</v>
      </c>
      <c r="O51" s="141">
        <f>Inputs!AD46</f>
        <v>0</v>
      </c>
      <c r="P51" s="7"/>
      <c r="Q51" s="69">
        <f t="shared" ca="1" si="6"/>
        <v>4.3605</v>
      </c>
      <c r="R51" s="69">
        <f t="shared" ca="1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66361.767079612036</v>
      </c>
      <c r="AD51" s="39">
        <f t="shared" ca="1" si="16"/>
        <v>67582.774753569945</v>
      </c>
      <c r="AE51" s="39">
        <f t="shared" ca="1" si="17"/>
        <v>1.5262595924473792</v>
      </c>
      <c r="AF51" s="39">
        <f t="shared" ca="1" si="18"/>
        <v>190.7824490559224</v>
      </c>
      <c r="AG51" s="39">
        <f t="shared" ca="1" si="19"/>
        <v>419.72138792302928</v>
      </c>
      <c r="AH51" s="39">
        <f t="shared" ca="1" si="20"/>
        <v>1.5262595924473792</v>
      </c>
      <c r="AI51" s="39">
        <f t="shared" ca="1" si="21"/>
        <v>0</v>
      </c>
      <c r="AJ51" s="39">
        <f t="shared" ca="1" si="22"/>
        <v>0</v>
      </c>
      <c r="AK51" s="39">
        <f t="shared" ca="1" si="23"/>
        <v>0</v>
      </c>
      <c r="AL51" s="43"/>
      <c r="AM51" s="39">
        <f t="shared" ca="1" si="29"/>
        <v>-66360.240820019593</v>
      </c>
      <c r="AN51" s="39">
        <f t="shared" ca="1" si="30"/>
        <v>-189.25618946347501</v>
      </c>
      <c r="AO51" s="39">
        <f t="shared" ca="1" si="31"/>
        <v>0</v>
      </c>
      <c r="AP51" s="40">
        <f t="shared" ca="1" si="24"/>
        <v>-66549.497009483064</v>
      </c>
      <c r="AR51" s="39">
        <f t="shared" ca="1" si="32"/>
        <v>-1221.007673957909</v>
      </c>
      <c r="AS51" s="39">
        <f t="shared" ca="1" si="33"/>
        <v>-228.93893886710688</v>
      </c>
      <c r="AT51" s="39">
        <f t="shared" ca="1" si="34"/>
        <v>0</v>
      </c>
      <c r="AU51" s="40">
        <f t="shared" ca="1" si="25"/>
        <v>-1449.9466128250158</v>
      </c>
      <c r="AV51" s="40"/>
      <c r="AW51" s="51">
        <f t="shared" ca="1" si="26"/>
        <v>-67999.443622308085</v>
      </c>
      <c r="AY51" s="51">
        <f t="shared" ca="1" si="27"/>
        <v>3.0525191848947584</v>
      </c>
      <c r="AZ51" s="67"/>
    </row>
    <row r="52" spans="1:52">
      <c r="A52" s="88">
        <f t="shared" si="28"/>
        <v>38231</v>
      </c>
      <c r="B52" s="139">
        <f>Inputs!AA47</f>
        <v>596</v>
      </c>
      <c r="C52" s="66"/>
      <c r="D52" s="82">
        <f t="shared" si="3"/>
        <v>596</v>
      </c>
      <c r="E52" s="35">
        <f t="shared" si="4"/>
        <v>17880</v>
      </c>
      <c r="F52" s="35">
        <f t="shared" ca="1" si="5"/>
        <v>14695.977888628786</v>
      </c>
      <c r="G52" s="83">
        <f ca="1">VLOOKUP($A52,[1]!Table,MATCH(G$4,[1]!Curves,0))</f>
        <v>4.3580000000000005</v>
      </c>
      <c r="H52" s="142">
        <f ca="1">Inputs!AE47</f>
        <v>4.4380000000000006</v>
      </c>
      <c r="I52" s="140">
        <f>Inputs!AB47</f>
        <v>1E-4</v>
      </c>
      <c r="J52" s="83">
        <f ca="1">VLOOKUP($A52,[1]!Table,MATCH(J$4,[1]!Curves,0))</f>
        <v>1.2500000000000001E-2</v>
      </c>
      <c r="K52" s="142">
        <f ca="1">Inputs!AF47</f>
        <v>2.75E-2</v>
      </c>
      <c r="L52" s="140">
        <f>Inputs!AC47</f>
        <v>1E-4</v>
      </c>
      <c r="M52" s="54">
        <v>0</v>
      </c>
      <c r="N52" s="142">
        <f>Inputs!AG47</f>
        <v>0</v>
      </c>
      <c r="O52" s="141">
        <f>Inputs!AD47</f>
        <v>0</v>
      </c>
      <c r="P52" s="7"/>
      <c r="Q52" s="69">
        <f t="shared" ca="1" si="6"/>
        <v>4.3705000000000007</v>
      </c>
      <c r="R52" s="69">
        <f t="shared" ca="1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64045.071638644258</v>
      </c>
      <c r="AD52" s="39">
        <f t="shared" ca="1" si="16"/>
        <v>65220.749869734558</v>
      </c>
      <c r="AE52" s="39">
        <f t="shared" ca="1" si="17"/>
        <v>1.4695977888628786</v>
      </c>
      <c r="AF52" s="39">
        <f t="shared" ca="1" si="18"/>
        <v>183.69972360785982</v>
      </c>
      <c r="AG52" s="39">
        <f t="shared" ca="1" si="19"/>
        <v>404.13939193729163</v>
      </c>
      <c r="AH52" s="39">
        <f t="shared" ca="1" si="20"/>
        <v>1.4695977888628786</v>
      </c>
      <c r="AI52" s="39">
        <f t="shared" ca="1" si="21"/>
        <v>0</v>
      </c>
      <c r="AJ52" s="39">
        <f t="shared" ca="1" si="22"/>
        <v>0</v>
      </c>
      <c r="AK52" s="39">
        <f t="shared" ca="1" si="23"/>
        <v>0</v>
      </c>
      <c r="AL52" s="43"/>
      <c r="AM52" s="39">
        <f t="shared" ca="1" si="29"/>
        <v>-64043.602040855396</v>
      </c>
      <c r="AN52" s="39">
        <f t="shared" ca="1" si="30"/>
        <v>-182.23012581899695</v>
      </c>
      <c r="AO52" s="39">
        <f t="shared" ca="1" si="31"/>
        <v>0</v>
      </c>
      <c r="AP52" s="40">
        <f t="shared" ca="1" si="24"/>
        <v>-64225.832166674394</v>
      </c>
      <c r="AR52" s="39">
        <f t="shared" ca="1" si="32"/>
        <v>-1175.6782310903</v>
      </c>
      <c r="AS52" s="39">
        <f t="shared" ca="1" si="33"/>
        <v>-220.43966832943181</v>
      </c>
      <c r="AT52" s="39">
        <f t="shared" ca="1" si="34"/>
        <v>0</v>
      </c>
      <c r="AU52" s="40">
        <f t="shared" ca="1" si="25"/>
        <v>-1396.1178994197317</v>
      </c>
      <c r="AV52" s="40"/>
      <c r="AW52" s="51">
        <f t="shared" ca="1" si="26"/>
        <v>-65621.950066094127</v>
      </c>
      <c r="AY52" s="51">
        <f t="shared" ca="1" si="27"/>
        <v>2.9391955777257572</v>
      </c>
      <c r="AZ52" s="67"/>
    </row>
    <row r="53" spans="1:52">
      <c r="A53" s="88">
        <f t="shared" si="28"/>
        <v>38261</v>
      </c>
      <c r="B53" s="139">
        <f>Inputs!AA48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142">
        <f ca="1">Inputs!AE48</f>
        <v>4.468</v>
      </c>
      <c r="I53" s="140">
        <f>Inputs!AB48</f>
        <v>0</v>
      </c>
      <c r="J53" s="83">
        <f ca="1">VLOOKUP($A53,[1]!Table,MATCH(J$4,[1]!Curves,0))</f>
        <v>1.2500000000000001E-2</v>
      </c>
      <c r="K53" s="142">
        <f ca="1">Inputs!AF48</f>
        <v>2.75E-2</v>
      </c>
      <c r="L53" s="140">
        <f>Inputs!AC48</f>
        <v>0</v>
      </c>
      <c r="M53" s="54">
        <v>0</v>
      </c>
      <c r="N53" s="142">
        <f>Inputs!AG48</f>
        <v>0</v>
      </c>
      <c r="O53" s="141">
        <f>Inputs!AD48</f>
        <v>0</v>
      </c>
      <c r="P53" s="7"/>
      <c r="Q53" s="69">
        <f t="shared" ca="1" si="6"/>
        <v>4.4005000000000001</v>
      </c>
      <c r="R53" s="69">
        <f t="shared" ca="1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Inputs!AA49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142">
        <f ca="1">Inputs!AE49</f>
        <v>4.6080000000000005</v>
      </c>
      <c r="I54" s="140">
        <f>Inputs!AB49</f>
        <v>0</v>
      </c>
      <c r="J54" s="83">
        <f ca="1">VLOOKUP($A54,[1]!Table,MATCH(J$4,[1]!Curves,0))</f>
        <v>0.02</v>
      </c>
      <c r="K54" s="142">
        <f ca="1">Inputs!AF49</f>
        <v>3.5000000000000003E-2</v>
      </c>
      <c r="L54" s="140">
        <f>Inputs!AC49</f>
        <v>0</v>
      </c>
      <c r="M54" s="54">
        <v>0</v>
      </c>
      <c r="N54" s="142">
        <f>Inputs!AG49</f>
        <v>0</v>
      </c>
      <c r="O54" s="141">
        <f>Inputs!AD49</f>
        <v>0</v>
      </c>
      <c r="P54" s="7"/>
      <c r="Q54" s="69">
        <f t="shared" ca="1" si="6"/>
        <v>4.548</v>
      </c>
      <c r="R54" s="69">
        <f t="shared" ca="1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Inputs!AA50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142">
        <f ca="1">Inputs!AE50</f>
        <v>4.7480000000000002</v>
      </c>
      <c r="I55" s="140">
        <f>Inputs!AB50</f>
        <v>0</v>
      </c>
      <c r="J55" s="83">
        <f ca="1">VLOOKUP($A55,[1]!Table,MATCH(J$4,[1]!Curves,0))</f>
        <v>0.02</v>
      </c>
      <c r="K55" s="142">
        <f ca="1">Inputs!AF50</f>
        <v>3.5000000000000003E-2</v>
      </c>
      <c r="L55" s="140">
        <f>Inputs!AC50</f>
        <v>0</v>
      </c>
      <c r="M55" s="54">
        <v>0</v>
      </c>
      <c r="N55" s="142">
        <f>Inputs!AG50</f>
        <v>0</v>
      </c>
      <c r="O55" s="141">
        <f>Inputs!AD50</f>
        <v>0</v>
      </c>
      <c r="P55" s="7"/>
      <c r="Q55" s="69">
        <f t="shared" ca="1" si="6"/>
        <v>4.6879999999999997</v>
      </c>
      <c r="R55" s="69">
        <f t="shared" ca="1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Inputs!AA51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142">
        <f ca="1">Inputs!AE51</f>
        <v>4.798</v>
      </c>
      <c r="I56" s="140">
        <f>Inputs!AB51</f>
        <v>0</v>
      </c>
      <c r="J56" s="83">
        <f ca="1">VLOOKUP($A56,[1]!Table,MATCH(J$4,[1]!Curves,0))</f>
        <v>0.02</v>
      </c>
      <c r="K56" s="142">
        <f ca="1">Inputs!AF51</f>
        <v>3.5000000000000003E-2</v>
      </c>
      <c r="L56" s="140">
        <f>Inputs!AC51</f>
        <v>0</v>
      </c>
      <c r="M56" s="54">
        <v>0</v>
      </c>
      <c r="N56" s="142">
        <f>Inputs!AG51</f>
        <v>0</v>
      </c>
      <c r="O56" s="141">
        <f>Inputs!AD51</f>
        <v>0</v>
      </c>
      <c r="P56" s="7"/>
      <c r="Q56" s="69">
        <f t="shared" ca="1" si="6"/>
        <v>4.7379999999999995</v>
      </c>
      <c r="R56" s="69">
        <f t="shared" ca="1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Inputs!AA52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142">
        <f ca="1">Inputs!AE52</f>
        <v>4.6779999999999999</v>
      </c>
      <c r="I57" s="140">
        <f>Inputs!AB52</f>
        <v>0</v>
      </c>
      <c r="J57" s="83">
        <f ca="1">VLOOKUP($A57,[1]!Table,MATCH(J$4,[1]!Curves,0))</f>
        <v>0.02</v>
      </c>
      <c r="K57" s="142">
        <f ca="1">Inputs!AF52</f>
        <v>3.5000000000000003E-2</v>
      </c>
      <c r="L57" s="140">
        <f>Inputs!AC52</f>
        <v>0</v>
      </c>
      <c r="M57" s="54">
        <v>0</v>
      </c>
      <c r="N57" s="142">
        <f>Inputs!AG52</f>
        <v>0</v>
      </c>
      <c r="O57" s="141">
        <f>Inputs!AD52</f>
        <v>0</v>
      </c>
      <c r="P57" s="7"/>
      <c r="Q57" s="69">
        <f t="shared" ca="1" si="6"/>
        <v>4.6179999999999994</v>
      </c>
      <c r="R57" s="69">
        <f t="shared" ca="1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Inputs!AA53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142">
        <f ca="1">Inputs!AE53</f>
        <v>4.5529999999999999</v>
      </c>
      <c r="I58" s="140">
        <f>Inputs!AB53</f>
        <v>0</v>
      </c>
      <c r="J58" s="83">
        <f ca="1">VLOOKUP($A58,[1]!Table,MATCH(J$4,[1]!Curves,0))</f>
        <v>0.02</v>
      </c>
      <c r="K58" s="142">
        <f ca="1">Inputs!AF53</f>
        <v>3.5000000000000003E-2</v>
      </c>
      <c r="L58" s="140">
        <f>Inputs!AC53</f>
        <v>0</v>
      </c>
      <c r="M58" s="54">
        <v>0</v>
      </c>
      <c r="N58" s="142">
        <f>Inputs!AG53</f>
        <v>0</v>
      </c>
      <c r="O58" s="141">
        <f>Inputs!AD53</f>
        <v>0</v>
      </c>
      <c r="P58" s="7"/>
      <c r="Q58" s="69">
        <f t="shared" ca="1" si="6"/>
        <v>4.4929999999999994</v>
      </c>
      <c r="R58" s="69">
        <f t="shared" ca="1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Inputs!AA54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142">
        <f ca="1">Inputs!AE54</f>
        <v>4.423</v>
      </c>
      <c r="I59" s="140">
        <f>Inputs!AB54</f>
        <v>0</v>
      </c>
      <c r="J59" s="83">
        <f ca="1">VLOOKUP($A59,[1]!Table,MATCH(J$4,[1]!Curves,0))</f>
        <v>1.2500000000000001E-2</v>
      </c>
      <c r="K59" s="142">
        <f ca="1">Inputs!AF54</f>
        <v>2.75E-2</v>
      </c>
      <c r="L59" s="140">
        <f>Inputs!AC54</f>
        <v>0</v>
      </c>
      <c r="M59" s="54">
        <v>0</v>
      </c>
      <c r="N59" s="142">
        <f>Inputs!AG54</f>
        <v>0</v>
      </c>
      <c r="O59" s="141">
        <f>Inputs!AD54</f>
        <v>0</v>
      </c>
      <c r="P59" s="7"/>
      <c r="Q59" s="69">
        <f t="shared" ca="1" si="6"/>
        <v>4.3555000000000001</v>
      </c>
      <c r="R59" s="69">
        <f t="shared" ca="1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Inputs!AA55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142">
        <f ca="1">Inputs!AE55</f>
        <v>4.4130000000000003</v>
      </c>
      <c r="I60" s="140">
        <f>Inputs!AB55</f>
        <v>0</v>
      </c>
      <c r="J60" s="83">
        <f ca="1">VLOOKUP($A60,[1]!Table,MATCH(J$4,[1]!Curves,0))</f>
        <v>1.2500000000000001E-2</v>
      </c>
      <c r="K60" s="142">
        <f ca="1">Inputs!AF55</f>
        <v>2.75E-2</v>
      </c>
      <c r="L60" s="140">
        <f>Inputs!AC55</f>
        <v>0</v>
      </c>
      <c r="M60" s="54">
        <v>0</v>
      </c>
      <c r="N60" s="142">
        <f>Inputs!AG55</f>
        <v>0</v>
      </c>
      <c r="O60" s="141">
        <f>Inputs!AD55</f>
        <v>0</v>
      </c>
      <c r="P60" s="7"/>
      <c r="Q60" s="69">
        <f t="shared" ca="1" si="6"/>
        <v>4.3455000000000004</v>
      </c>
      <c r="R60" s="69">
        <f t="shared" ca="1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Inputs!AA56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142">
        <f ca="1">Inputs!AE56</f>
        <v>4.4330000000000007</v>
      </c>
      <c r="I61" s="140">
        <f>Inputs!AB56</f>
        <v>0</v>
      </c>
      <c r="J61" s="83">
        <f ca="1">VLOOKUP($A61,[1]!Table,MATCH(J$4,[1]!Curves,0))</f>
        <v>1.2500000000000001E-2</v>
      </c>
      <c r="K61" s="142">
        <f ca="1">Inputs!AF56</f>
        <v>2.75E-2</v>
      </c>
      <c r="L61" s="140">
        <f>Inputs!AC56</f>
        <v>0</v>
      </c>
      <c r="M61" s="54">
        <v>0</v>
      </c>
      <c r="N61" s="142">
        <f>Inputs!AG56</f>
        <v>0</v>
      </c>
      <c r="O61" s="141">
        <f>Inputs!AD56</f>
        <v>0</v>
      </c>
      <c r="P61" s="7"/>
      <c r="Q61" s="69">
        <f t="shared" ca="1" si="6"/>
        <v>4.3655000000000008</v>
      </c>
      <c r="R61" s="69">
        <f t="shared" ca="1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Inputs!AA57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142">
        <f ca="1">Inputs!AE57</f>
        <v>4.4540000000000006</v>
      </c>
      <c r="I62" s="140">
        <f>Inputs!AB57</f>
        <v>0</v>
      </c>
      <c r="J62" s="83">
        <f ca="1">VLOOKUP($A62,[1]!Table,MATCH(J$4,[1]!Curves,0))</f>
        <v>1.2500000000000001E-2</v>
      </c>
      <c r="K62" s="142">
        <f ca="1">Inputs!AF57</f>
        <v>2.75E-2</v>
      </c>
      <c r="L62" s="140">
        <f>Inputs!AC57</f>
        <v>0</v>
      </c>
      <c r="M62" s="54">
        <v>0</v>
      </c>
      <c r="N62" s="142">
        <f>Inputs!AG57</f>
        <v>0</v>
      </c>
      <c r="O62" s="141">
        <f>Inputs!AD57</f>
        <v>0</v>
      </c>
      <c r="P62" s="7"/>
      <c r="Q62" s="69">
        <f t="shared" ca="1" si="6"/>
        <v>4.3865000000000007</v>
      </c>
      <c r="R62" s="69">
        <f t="shared" ca="1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Inputs!AA58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142">
        <f ca="1">Inputs!AE58</f>
        <v>4.4780000000000006</v>
      </c>
      <c r="I63" s="140">
        <f>Inputs!AB58</f>
        <v>0</v>
      </c>
      <c r="J63" s="83">
        <f ca="1">VLOOKUP($A63,[1]!Table,MATCH(J$4,[1]!Curves,0))</f>
        <v>1.2500000000000001E-2</v>
      </c>
      <c r="K63" s="142">
        <f ca="1">Inputs!AF58</f>
        <v>2.75E-2</v>
      </c>
      <c r="L63" s="140">
        <f>Inputs!AC58</f>
        <v>0</v>
      </c>
      <c r="M63" s="54">
        <v>0</v>
      </c>
      <c r="N63" s="142">
        <f>Inputs!AG58</f>
        <v>0</v>
      </c>
      <c r="O63" s="141">
        <f>Inputs!AD58</f>
        <v>0</v>
      </c>
      <c r="P63" s="7"/>
      <c r="Q63" s="69">
        <f t="shared" ca="1" si="6"/>
        <v>4.4105000000000008</v>
      </c>
      <c r="R63" s="69">
        <f t="shared" ca="1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Inputs!AA59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142">
        <f ca="1">Inputs!AE59</f>
        <v>4.4880000000000004</v>
      </c>
      <c r="I64" s="140">
        <f>Inputs!AB59</f>
        <v>0</v>
      </c>
      <c r="J64" s="83">
        <f ca="1">VLOOKUP($A64,[1]!Table,MATCH(J$4,[1]!Curves,0))</f>
        <v>1.2500000000000001E-2</v>
      </c>
      <c r="K64" s="142">
        <f ca="1">Inputs!AF59</f>
        <v>2.75E-2</v>
      </c>
      <c r="L64" s="140">
        <f>Inputs!AC59</f>
        <v>0</v>
      </c>
      <c r="M64" s="54">
        <v>0</v>
      </c>
      <c r="N64" s="142">
        <f>Inputs!AG59</f>
        <v>0</v>
      </c>
      <c r="O64" s="141">
        <f>Inputs!AD59</f>
        <v>0</v>
      </c>
      <c r="P64" s="7"/>
      <c r="Q64" s="69">
        <f t="shared" ca="1" si="6"/>
        <v>4.4205000000000005</v>
      </c>
      <c r="R64" s="69">
        <f t="shared" ca="1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Inputs!AA60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142">
        <f ca="1">Inputs!AE60</f>
        <v>4.5180000000000007</v>
      </c>
      <c r="I65" s="140">
        <f>Inputs!AB60</f>
        <v>0</v>
      </c>
      <c r="J65" s="83">
        <f ca="1">VLOOKUP($A65,[1]!Table,MATCH(J$4,[1]!Curves,0))</f>
        <v>1.2500000000000001E-2</v>
      </c>
      <c r="K65" s="142">
        <f ca="1">Inputs!AF60</f>
        <v>2.75E-2</v>
      </c>
      <c r="L65" s="140">
        <f>Inputs!AC60</f>
        <v>0</v>
      </c>
      <c r="M65" s="54">
        <v>0</v>
      </c>
      <c r="N65" s="142">
        <f>Inputs!AG60</f>
        <v>0</v>
      </c>
      <c r="O65" s="141">
        <f>Inputs!AD60</f>
        <v>0</v>
      </c>
      <c r="P65" s="7"/>
      <c r="Q65" s="69">
        <f t="shared" ca="1" si="6"/>
        <v>4.4505000000000008</v>
      </c>
      <c r="R65" s="69">
        <f t="shared" ca="1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Inputs!AA61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142">
        <f ca="1">Inputs!AE61</f>
        <v>4.6580000000000004</v>
      </c>
      <c r="I66" s="140">
        <f>Inputs!AB61</f>
        <v>0</v>
      </c>
      <c r="J66" s="83">
        <f ca="1">VLOOKUP($A66,[1]!Table,MATCH(J$4,[1]!Curves,0))</f>
        <v>2.1000000000000001E-2</v>
      </c>
      <c r="K66" s="142">
        <f ca="1">Inputs!AF61</f>
        <v>3.6000000000000004E-2</v>
      </c>
      <c r="L66" s="140">
        <f>Inputs!AC61</f>
        <v>0</v>
      </c>
      <c r="M66" s="54">
        <v>0</v>
      </c>
      <c r="N66" s="142">
        <f>Inputs!AG61</f>
        <v>0</v>
      </c>
      <c r="O66" s="141">
        <f>Inputs!AD61</f>
        <v>0</v>
      </c>
      <c r="P66" s="7"/>
      <c r="Q66" s="69">
        <f t="shared" ca="1" si="6"/>
        <v>4.5990000000000002</v>
      </c>
      <c r="R66" s="69">
        <f t="shared" ca="1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Inputs!AA62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142">
        <f ca="1">Inputs!AE62</f>
        <v>4.798</v>
      </c>
      <c r="I67" s="140">
        <f>Inputs!AB62</f>
        <v>0</v>
      </c>
      <c r="J67" s="83">
        <f ca="1">VLOOKUP($A67,[1]!Table,MATCH(J$4,[1]!Curves,0))</f>
        <v>2.1000000000000001E-2</v>
      </c>
      <c r="K67" s="142">
        <f ca="1">Inputs!AF62</f>
        <v>3.6000000000000004E-2</v>
      </c>
      <c r="L67" s="140">
        <f>Inputs!AC62</f>
        <v>0</v>
      </c>
      <c r="M67" s="54">
        <v>0</v>
      </c>
      <c r="N67" s="142">
        <f>Inputs!AG62</f>
        <v>0</v>
      </c>
      <c r="O67" s="141">
        <f>Inputs!AD62</f>
        <v>0</v>
      </c>
      <c r="P67" s="7"/>
      <c r="Q67" s="69">
        <f t="shared" ca="1" si="6"/>
        <v>4.7389999999999999</v>
      </c>
      <c r="R67" s="69">
        <f t="shared" ca="1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Inputs!AA63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142">
        <f ca="1">Inputs!AE63</f>
        <v>4.8530000000000006</v>
      </c>
      <c r="I68" s="140">
        <f>Inputs!AB63</f>
        <v>0</v>
      </c>
      <c r="J68" s="83">
        <f ca="1">VLOOKUP($A68,[1]!Table,MATCH(J$4,[1]!Curves,0))</f>
        <v>2.1000000000000001E-2</v>
      </c>
      <c r="K68" s="142">
        <f ca="1">Inputs!AF63</f>
        <v>3.6000000000000004E-2</v>
      </c>
      <c r="L68" s="140">
        <f>Inputs!AC63</f>
        <v>0</v>
      </c>
      <c r="M68" s="54">
        <v>0</v>
      </c>
      <c r="N68" s="142">
        <f>Inputs!AG63</f>
        <v>0</v>
      </c>
      <c r="O68" s="141">
        <f>Inputs!AD63</f>
        <v>0</v>
      </c>
      <c r="P68" s="7"/>
      <c r="Q68" s="69">
        <f t="shared" ca="1" si="6"/>
        <v>4.7940000000000005</v>
      </c>
      <c r="R68" s="69">
        <f t="shared" ca="1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Inputs!AA64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142">
        <f ca="1">Inputs!AE64</f>
        <v>4.7330000000000005</v>
      </c>
      <c r="I69" s="140">
        <f>Inputs!AB64</f>
        <v>0</v>
      </c>
      <c r="J69" s="83">
        <f ca="1">VLOOKUP($A69,[1]!Table,MATCH(J$4,[1]!Curves,0))</f>
        <v>2.1000000000000001E-2</v>
      </c>
      <c r="K69" s="142">
        <f ca="1">Inputs!AF64</f>
        <v>3.6000000000000004E-2</v>
      </c>
      <c r="L69" s="140">
        <f>Inputs!AC64</f>
        <v>0</v>
      </c>
      <c r="M69" s="54">
        <v>0</v>
      </c>
      <c r="N69" s="142">
        <f>Inputs!AG64</f>
        <v>0</v>
      </c>
      <c r="O69" s="141">
        <f>Inputs!AD64</f>
        <v>0</v>
      </c>
      <c r="P69" s="7"/>
      <c r="Q69" s="69">
        <f t="shared" ca="1" si="6"/>
        <v>4.6740000000000004</v>
      </c>
      <c r="R69" s="69">
        <f t="shared" ca="1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Inputs!AA65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142">
        <f ca="1">Inputs!AE65</f>
        <v>4.6080000000000005</v>
      </c>
      <c r="I70" s="140">
        <f>Inputs!AB65</f>
        <v>0</v>
      </c>
      <c r="J70" s="83">
        <f ca="1">VLOOKUP($A70,[1]!Table,MATCH(J$4,[1]!Curves,0))</f>
        <v>2.1000000000000001E-2</v>
      </c>
      <c r="K70" s="142">
        <f ca="1">Inputs!AF65</f>
        <v>3.6000000000000004E-2</v>
      </c>
      <c r="L70" s="140">
        <f>Inputs!AC65</f>
        <v>0</v>
      </c>
      <c r="M70" s="54">
        <v>0</v>
      </c>
      <c r="N70" s="142">
        <f>Inputs!AG65</f>
        <v>0</v>
      </c>
      <c r="O70" s="141">
        <f>Inputs!AD65</f>
        <v>0</v>
      </c>
      <c r="P70" s="7"/>
      <c r="Q70" s="69">
        <f t="shared" ca="1" si="6"/>
        <v>4.5490000000000004</v>
      </c>
      <c r="R70" s="69">
        <f t="shared" ca="1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Inputs!AA66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142">
        <f ca="1">Inputs!AE66</f>
        <v>4.4780000000000006</v>
      </c>
      <c r="I71" s="140">
        <f>Inputs!AB66</f>
        <v>0</v>
      </c>
      <c r="J71" s="83">
        <f ca="1">VLOOKUP($A71,[1]!Table,MATCH(J$4,[1]!Curves,0))</f>
        <v>1.3000000000000001E-2</v>
      </c>
      <c r="K71" s="142">
        <f ca="1">Inputs!AF66</f>
        <v>2.8000000000000001E-2</v>
      </c>
      <c r="L71" s="140">
        <f>Inputs!AC66</f>
        <v>0</v>
      </c>
      <c r="M71" s="54">
        <v>0</v>
      </c>
      <c r="N71" s="142">
        <f>Inputs!AG66</f>
        <v>0</v>
      </c>
      <c r="O71" s="141">
        <f>Inputs!AD66</f>
        <v>0</v>
      </c>
      <c r="P71" s="7"/>
      <c r="Q71" s="69">
        <f t="shared" ca="1" si="6"/>
        <v>4.4110000000000005</v>
      </c>
      <c r="R71" s="69">
        <f t="shared" ca="1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Inputs!AA67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142">
        <f ca="1">Inputs!AE67</f>
        <v>4.468</v>
      </c>
      <c r="I72" s="140">
        <f>Inputs!AB67</f>
        <v>0</v>
      </c>
      <c r="J72" s="83">
        <f ca="1">VLOOKUP($A72,[1]!Table,MATCH(J$4,[1]!Curves,0))</f>
        <v>1.3000000000000001E-2</v>
      </c>
      <c r="K72" s="142">
        <f ca="1">Inputs!AF67</f>
        <v>2.8000000000000001E-2</v>
      </c>
      <c r="L72" s="140">
        <f>Inputs!AC67</f>
        <v>0</v>
      </c>
      <c r="M72" s="54">
        <v>0</v>
      </c>
      <c r="N72" s="142">
        <f>Inputs!AG67</f>
        <v>0</v>
      </c>
      <c r="O72" s="141">
        <f>Inputs!AD67</f>
        <v>0</v>
      </c>
      <c r="P72" s="7"/>
      <c r="Q72" s="69">
        <f t="shared" ca="1" si="6"/>
        <v>4.4009999999999998</v>
      </c>
      <c r="R72" s="69">
        <f t="shared" ca="1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Inputs!AA68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142">
        <f ca="1">Inputs!AE68</f>
        <v>4.4880000000000004</v>
      </c>
      <c r="I73" s="140">
        <f>Inputs!AB68</f>
        <v>0</v>
      </c>
      <c r="J73" s="83">
        <f ca="1">VLOOKUP($A73,[1]!Table,MATCH(J$4,[1]!Curves,0))</f>
        <v>1.3000000000000001E-2</v>
      </c>
      <c r="K73" s="142">
        <f ca="1">Inputs!AF68</f>
        <v>2.8000000000000001E-2</v>
      </c>
      <c r="L73" s="140">
        <f>Inputs!AC68</f>
        <v>0</v>
      </c>
      <c r="M73" s="54">
        <v>0</v>
      </c>
      <c r="N73" s="142">
        <f>Inputs!AG68</f>
        <v>0</v>
      </c>
      <c r="O73" s="141">
        <f>Inputs!AD68</f>
        <v>0</v>
      </c>
      <c r="P73" s="7"/>
      <c r="Q73" s="69">
        <f t="shared" ca="1" si="6"/>
        <v>4.4210000000000003</v>
      </c>
      <c r="R73" s="69">
        <f t="shared" ca="1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Inputs!AA69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83">
        <f ca="1">VLOOKUP($A74,[1]!Table,MATCH(G$4,[1]!Curves,0))</f>
        <v>4.4290000000000003</v>
      </c>
      <c r="H74" s="142">
        <f ca="1">Inputs!AE69</f>
        <v>4.5090000000000003</v>
      </c>
      <c r="I74" s="140">
        <f>Inputs!AB69</f>
        <v>0</v>
      </c>
      <c r="J74" s="83">
        <f ca="1">VLOOKUP($A74,[1]!Table,MATCH(J$4,[1]!Curves,0))</f>
        <v>1.3000000000000001E-2</v>
      </c>
      <c r="K74" s="142">
        <f ca="1">Inputs!AF69</f>
        <v>2.8000000000000001E-2</v>
      </c>
      <c r="L74" s="140">
        <f>Inputs!AC69</f>
        <v>0</v>
      </c>
      <c r="M74" s="54">
        <v>0</v>
      </c>
      <c r="N74" s="142">
        <f>Inputs!AG69</f>
        <v>0</v>
      </c>
      <c r="O74" s="141">
        <f>Inputs!AD69</f>
        <v>0</v>
      </c>
      <c r="P74" s="7"/>
      <c r="Q74" s="69">
        <f t="shared" ref="Q74:Q137" ca="1" si="38">M74+J74+G74</f>
        <v>4.4420000000000002</v>
      </c>
      <c r="R74" s="69">
        <f t="shared" ref="R74:R137" ca="1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Inputs!AA70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83">
        <f ca="1">VLOOKUP($A75,[1]!Table,MATCH(G$4,[1]!Curves,0))</f>
        <v>4.4530000000000003</v>
      </c>
      <c r="H75" s="142">
        <f ca="1">Inputs!AE70</f>
        <v>4.5330000000000004</v>
      </c>
      <c r="I75" s="140">
        <f>Inputs!AB70</f>
        <v>0</v>
      </c>
      <c r="J75" s="83">
        <f ca="1">VLOOKUP($A75,[1]!Table,MATCH(J$4,[1]!Curves,0))</f>
        <v>1.3000000000000001E-2</v>
      </c>
      <c r="K75" s="142">
        <f ca="1">Inputs!AF70</f>
        <v>2.8000000000000001E-2</v>
      </c>
      <c r="L75" s="140">
        <f>Inputs!AC70</f>
        <v>0</v>
      </c>
      <c r="M75" s="54">
        <v>0</v>
      </c>
      <c r="N75" s="142">
        <f>Inputs!AG70</f>
        <v>0</v>
      </c>
      <c r="O75" s="141">
        <f>Inputs!AD70</f>
        <v>0</v>
      </c>
      <c r="P75" s="7"/>
      <c r="Q75" s="69">
        <f t="shared" ca="1" si="38"/>
        <v>4.4660000000000002</v>
      </c>
      <c r="R75" s="69">
        <f t="shared" ca="1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Inputs!AA71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83">
        <f ca="1">VLOOKUP($A76,[1]!Table,MATCH(G$4,[1]!Curves,0))</f>
        <v>4.4630000000000001</v>
      </c>
      <c r="H76" s="142">
        <f ca="1">Inputs!AE71</f>
        <v>4.5430000000000001</v>
      </c>
      <c r="I76" s="140">
        <f>Inputs!AB71</f>
        <v>0</v>
      </c>
      <c r="J76" s="83">
        <f ca="1">VLOOKUP($A76,[1]!Table,MATCH(J$4,[1]!Curves,0))</f>
        <v>1.3000000000000001E-2</v>
      </c>
      <c r="K76" s="142">
        <f ca="1">Inputs!AF71</f>
        <v>2.8000000000000001E-2</v>
      </c>
      <c r="L76" s="140">
        <f>Inputs!AC71</f>
        <v>0</v>
      </c>
      <c r="M76" s="54">
        <v>0</v>
      </c>
      <c r="N76" s="142">
        <f>Inputs!AG71</f>
        <v>0</v>
      </c>
      <c r="O76" s="141">
        <f>Inputs!AD71</f>
        <v>0</v>
      </c>
      <c r="P76" s="7"/>
      <c r="Q76" s="69">
        <f t="shared" ca="1" si="38"/>
        <v>4.476</v>
      </c>
      <c r="R76" s="69">
        <f t="shared" ca="1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Inputs!AA72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83">
        <f ca="1">VLOOKUP($A77,[1]!Table,MATCH(G$4,[1]!Curves,0))</f>
        <v>4.4930000000000003</v>
      </c>
      <c r="H77" s="142">
        <f ca="1">Inputs!AE72</f>
        <v>4.5730000000000004</v>
      </c>
      <c r="I77" s="140">
        <f>Inputs!AB72</f>
        <v>0</v>
      </c>
      <c r="J77" s="83">
        <f ca="1">VLOOKUP($A77,[1]!Table,MATCH(J$4,[1]!Curves,0))</f>
        <v>1.3000000000000001E-2</v>
      </c>
      <c r="K77" s="142">
        <f ca="1">Inputs!AF72</f>
        <v>2.8000000000000001E-2</v>
      </c>
      <c r="L77" s="140">
        <f>Inputs!AC72</f>
        <v>0</v>
      </c>
      <c r="M77" s="54">
        <v>0</v>
      </c>
      <c r="N77" s="142">
        <f>Inputs!AG72</f>
        <v>0</v>
      </c>
      <c r="O77" s="141">
        <f>Inputs!AD72</f>
        <v>0</v>
      </c>
      <c r="P77" s="7"/>
      <c r="Q77" s="69">
        <f t="shared" ca="1" si="38"/>
        <v>4.5060000000000002</v>
      </c>
      <c r="R77" s="69">
        <f t="shared" ca="1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Inputs!AA73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83">
        <f ca="1">VLOOKUP($A78,[1]!Table,MATCH(G$4,[1]!Curves,0))</f>
        <v>4.633</v>
      </c>
      <c r="H78" s="142">
        <f ca="1">Inputs!AE73</f>
        <v>4.7130000000000001</v>
      </c>
      <c r="I78" s="140">
        <f>Inputs!AB73</f>
        <v>0</v>
      </c>
      <c r="J78" s="83">
        <f ca="1">VLOOKUP($A78,[1]!Table,MATCH(J$4,[1]!Curves,0))</f>
        <v>2.1500000000000002E-2</v>
      </c>
      <c r="K78" s="142">
        <f ca="1">Inputs!AF73</f>
        <v>3.6500000000000005E-2</v>
      </c>
      <c r="L78" s="140">
        <f>Inputs!AC73</f>
        <v>0</v>
      </c>
      <c r="M78" s="54">
        <v>0</v>
      </c>
      <c r="N78" s="142">
        <f>Inputs!AG73</f>
        <v>0</v>
      </c>
      <c r="O78" s="141">
        <f>Inputs!AD73</f>
        <v>0</v>
      </c>
      <c r="P78" s="7"/>
      <c r="Q78" s="69">
        <f t="shared" ca="1" si="38"/>
        <v>4.6544999999999996</v>
      </c>
      <c r="R78" s="69">
        <f t="shared" ca="1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Inputs!AA74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83">
        <f ca="1">VLOOKUP($A79,[1]!Table,MATCH(G$4,[1]!Curves,0))</f>
        <v>4.7730000000000006</v>
      </c>
      <c r="H79" s="142">
        <f ca="1">Inputs!AE74</f>
        <v>4.8530000000000006</v>
      </c>
      <c r="I79" s="140">
        <f>Inputs!AB74</f>
        <v>0</v>
      </c>
      <c r="J79" s="83">
        <f ca="1">VLOOKUP($A79,[1]!Table,MATCH(J$4,[1]!Curves,0))</f>
        <v>2.1500000000000002E-2</v>
      </c>
      <c r="K79" s="142">
        <f ca="1">Inputs!AF74</f>
        <v>3.6500000000000005E-2</v>
      </c>
      <c r="L79" s="140">
        <f>Inputs!AC74</f>
        <v>0</v>
      </c>
      <c r="M79" s="54">
        <v>0</v>
      </c>
      <c r="N79" s="142">
        <f>Inputs!AG74</f>
        <v>0</v>
      </c>
      <c r="O79" s="141">
        <f>Inputs!AD74</f>
        <v>0</v>
      </c>
      <c r="P79" s="7"/>
      <c r="Q79" s="69">
        <f t="shared" ca="1" si="38"/>
        <v>4.7945000000000002</v>
      </c>
      <c r="R79" s="69">
        <f t="shared" ca="1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Inputs!AA75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83">
        <f ca="1">VLOOKUP($A80,[1]!Table,MATCH(G$4,[1]!Curves,0))</f>
        <v>4.8330000000000002</v>
      </c>
      <c r="H80" s="142">
        <f ca="1">Inputs!AE75</f>
        <v>4.9130000000000003</v>
      </c>
      <c r="I80" s="140">
        <f>Inputs!AB75</f>
        <v>0</v>
      </c>
      <c r="J80" s="83">
        <f ca="1">VLOOKUP($A80,[1]!Table,MATCH(J$4,[1]!Curves,0))</f>
        <v>2.1500000000000002E-2</v>
      </c>
      <c r="K80" s="142">
        <f ca="1">Inputs!AF75</f>
        <v>3.6500000000000005E-2</v>
      </c>
      <c r="L80" s="140">
        <f>Inputs!AC75</f>
        <v>0</v>
      </c>
      <c r="M80" s="54">
        <v>0</v>
      </c>
      <c r="N80" s="142">
        <f>Inputs!AG75</f>
        <v>0</v>
      </c>
      <c r="O80" s="141">
        <f>Inputs!AD75</f>
        <v>0</v>
      </c>
      <c r="P80" s="7"/>
      <c r="Q80" s="69">
        <f t="shared" ca="1" si="38"/>
        <v>4.8544999999999998</v>
      </c>
      <c r="R80" s="69">
        <f t="shared" ca="1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Inputs!AA76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83">
        <f ca="1">VLOOKUP($A81,[1]!Table,MATCH(G$4,[1]!Curves,0))</f>
        <v>4.7130000000000001</v>
      </c>
      <c r="H81" s="142">
        <f ca="1">Inputs!AE76</f>
        <v>4.7930000000000001</v>
      </c>
      <c r="I81" s="140">
        <f>Inputs!AB76</f>
        <v>0</v>
      </c>
      <c r="J81" s="83">
        <f ca="1">VLOOKUP($A81,[1]!Table,MATCH(J$4,[1]!Curves,0))</f>
        <v>2.1500000000000002E-2</v>
      </c>
      <c r="K81" s="142">
        <f ca="1">Inputs!AF76</f>
        <v>3.6500000000000005E-2</v>
      </c>
      <c r="L81" s="140">
        <f>Inputs!AC76</f>
        <v>0</v>
      </c>
      <c r="M81" s="54">
        <v>0</v>
      </c>
      <c r="N81" s="142">
        <f>Inputs!AG76</f>
        <v>0</v>
      </c>
      <c r="O81" s="141">
        <f>Inputs!AD76</f>
        <v>0</v>
      </c>
      <c r="P81" s="7"/>
      <c r="Q81" s="69">
        <f t="shared" ca="1" si="38"/>
        <v>4.7344999999999997</v>
      </c>
      <c r="R81" s="69">
        <f t="shared" ca="1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Inputs!AA77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83">
        <f ca="1">VLOOKUP($A82,[1]!Table,MATCH(G$4,[1]!Curves,0))</f>
        <v>4.5880000000000001</v>
      </c>
      <c r="H82" s="142">
        <f ca="1">Inputs!AE77</f>
        <v>4.6680000000000001</v>
      </c>
      <c r="I82" s="140">
        <f>Inputs!AB77</f>
        <v>0</v>
      </c>
      <c r="J82" s="83">
        <f ca="1">VLOOKUP($A82,[1]!Table,MATCH(J$4,[1]!Curves,0))</f>
        <v>2.1500000000000002E-2</v>
      </c>
      <c r="K82" s="142">
        <f ca="1">Inputs!AF77</f>
        <v>3.6500000000000005E-2</v>
      </c>
      <c r="L82" s="140">
        <f>Inputs!AC77</f>
        <v>0</v>
      </c>
      <c r="M82" s="54">
        <v>0</v>
      </c>
      <c r="N82" s="142">
        <f>Inputs!AG77</f>
        <v>0</v>
      </c>
      <c r="O82" s="141">
        <f>Inputs!AD77</f>
        <v>0</v>
      </c>
      <c r="P82" s="7"/>
      <c r="Q82" s="69">
        <f t="shared" ca="1" si="38"/>
        <v>4.6094999999999997</v>
      </c>
      <c r="R82" s="69">
        <f t="shared" ca="1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Inputs!AA78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83">
        <f ca="1">VLOOKUP($A83,[1]!Table,MATCH(G$4,[1]!Curves,0))</f>
        <v>4.4580000000000002</v>
      </c>
      <c r="H83" s="142">
        <f ca="1">Inputs!AE78</f>
        <v>4.5380000000000003</v>
      </c>
      <c r="I83" s="140">
        <f>Inputs!AB78</f>
        <v>0</v>
      </c>
      <c r="J83" s="83">
        <f ca="1">VLOOKUP($A83,[1]!Table,MATCH(J$4,[1]!Curves,0))</f>
        <v>1.3000000000000001E-2</v>
      </c>
      <c r="K83" s="142">
        <f ca="1">Inputs!AF78</f>
        <v>2.8000000000000001E-2</v>
      </c>
      <c r="L83" s="140">
        <f>Inputs!AC78</f>
        <v>0</v>
      </c>
      <c r="M83" s="54">
        <v>0</v>
      </c>
      <c r="N83" s="142">
        <f>Inputs!AG78</f>
        <v>0</v>
      </c>
      <c r="O83" s="141">
        <f>Inputs!AD78</f>
        <v>0</v>
      </c>
      <c r="P83" s="7"/>
      <c r="Q83" s="69">
        <f t="shared" ca="1" si="38"/>
        <v>4.4710000000000001</v>
      </c>
      <c r="R83" s="69">
        <f t="shared" ca="1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Inputs!AA79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83">
        <f ca="1">VLOOKUP($A84,[1]!Table,MATCH(G$4,[1]!Curves,0))</f>
        <v>4.4480000000000004</v>
      </c>
      <c r="H84" s="142">
        <f ca="1">Inputs!AE79</f>
        <v>4.5280000000000005</v>
      </c>
      <c r="I84" s="140">
        <f>Inputs!AB79</f>
        <v>0</v>
      </c>
      <c r="J84" s="83">
        <f ca="1">VLOOKUP($A84,[1]!Table,MATCH(J$4,[1]!Curves,0))</f>
        <v>1.3000000000000001E-2</v>
      </c>
      <c r="K84" s="142">
        <f ca="1">Inputs!AF79</f>
        <v>2.8000000000000001E-2</v>
      </c>
      <c r="L84" s="140">
        <f>Inputs!AC79</f>
        <v>0</v>
      </c>
      <c r="M84" s="54">
        <v>0</v>
      </c>
      <c r="N84" s="142">
        <f>Inputs!AG79</f>
        <v>0</v>
      </c>
      <c r="O84" s="141">
        <f>Inputs!AD79</f>
        <v>0</v>
      </c>
      <c r="P84" s="7"/>
      <c r="Q84" s="69">
        <f t="shared" ca="1" si="38"/>
        <v>4.4610000000000003</v>
      </c>
      <c r="R84" s="69">
        <f t="shared" ca="1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Inputs!AA80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83">
        <f ca="1">VLOOKUP($A85,[1]!Table,MATCH(G$4,[1]!Curves,0))</f>
        <v>4.468</v>
      </c>
      <c r="H85" s="142">
        <f ca="1">Inputs!AE80</f>
        <v>4.548</v>
      </c>
      <c r="I85" s="140">
        <f>Inputs!AB80</f>
        <v>0</v>
      </c>
      <c r="J85" s="83">
        <f ca="1">VLOOKUP($A85,[1]!Table,MATCH(J$4,[1]!Curves,0))</f>
        <v>1.3000000000000001E-2</v>
      </c>
      <c r="K85" s="142">
        <f ca="1">Inputs!AF80</f>
        <v>2.8000000000000001E-2</v>
      </c>
      <c r="L85" s="140">
        <f>Inputs!AC80</f>
        <v>0</v>
      </c>
      <c r="M85" s="54">
        <v>0</v>
      </c>
      <c r="N85" s="142">
        <f>Inputs!AG80</f>
        <v>0</v>
      </c>
      <c r="O85" s="141">
        <f>Inputs!AD80</f>
        <v>0</v>
      </c>
      <c r="P85" s="7"/>
      <c r="Q85" s="69">
        <f t="shared" ca="1" si="38"/>
        <v>4.4809999999999999</v>
      </c>
      <c r="R85" s="69">
        <f t="shared" ca="1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Inputs!AA81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83">
        <f ca="1">VLOOKUP($A86,[1]!Table,MATCH(G$4,[1]!Curves,0))</f>
        <v>4.4889999999999999</v>
      </c>
      <c r="H86" s="142">
        <f ca="1">Inputs!AE81</f>
        <v>4.569</v>
      </c>
      <c r="I86" s="140">
        <f>Inputs!AB81</f>
        <v>0</v>
      </c>
      <c r="J86" s="83">
        <f ca="1">VLOOKUP($A86,[1]!Table,MATCH(J$4,[1]!Curves,0))</f>
        <v>1.3000000000000001E-2</v>
      </c>
      <c r="K86" s="142">
        <f ca="1">Inputs!AF81</f>
        <v>2.8000000000000001E-2</v>
      </c>
      <c r="L86" s="140">
        <f>Inputs!AC81</f>
        <v>0</v>
      </c>
      <c r="M86" s="54">
        <v>0</v>
      </c>
      <c r="N86" s="142">
        <f>Inputs!AG81</f>
        <v>0</v>
      </c>
      <c r="O86" s="141">
        <f>Inputs!AD81</f>
        <v>0</v>
      </c>
      <c r="P86" s="7"/>
      <c r="Q86" s="69">
        <f t="shared" ca="1" si="38"/>
        <v>4.5019999999999998</v>
      </c>
      <c r="R86" s="69">
        <f t="shared" ca="1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Inputs!AA82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83">
        <f ca="1">VLOOKUP($A87,[1]!Table,MATCH(G$4,[1]!Curves,0))</f>
        <v>4.5129999999999999</v>
      </c>
      <c r="H87" s="142">
        <f ca="1">Inputs!AE82</f>
        <v>4.593</v>
      </c>
      <c r="I87" s="140">
        <f>Inputs!AB82</f>
        <v>0</v>
      </c>
      <c r="J87" s="83">
        <f ca="1">VLOOKUP($A87,[1]!Table,MATCH(J$4,[1]!Curves,0))</f>
        <v>1.3000000000000001E-2</v>
      </c>
      <c r="K87" s="142">
        <f ca="1">Inputs!AF82</f>
        <v>2.8000000000000001E-2</v>
      </c>
      <c r="L87" s="140">
        <f>Inputs!AC82</f>
        <v>0</v>
      </c>
      <c r="M87" s="54">
        <v>0</v>
      </c>
      <c r="N87" s="142">
        <f>Inputs!AG82</f>
        <v>0</v>
      </c>
      <c r="O87" s="141">
        <f>Inputs!AD82</f>
        <v>0</v>
      </c>
      <c r="P87" s="7"/>
      <c r="Q87" s="69">
        <f t="shared" ca="1" si="38"/>
        <v>4.5259999999999998</v>
      </c>
      <c r="R87" s="69">
        <f t="shared" ca="1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Inputs!AA83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83">
        <f ca="1">VLOOKUP($A88,[1]!Table,MATCH(G$4,[1]!Curves,0))</f>
        <v>4.5230000000000006</v>
      </c>
      <c r="H88" s="142">
        <f ca="1">Inputs!AE83</f>
        <v>4.6030000000000006</v>
      </c>
      <c r="I88" s="140">
        <f>Inputs!AB83</f>
        <v>0</v>
      </c>
      <c r="J88" s="83">
        <f ca="1">VLOOKUP($A88,[1]!Table,MATCH(J$4,[1]!Curves,0))</f>
        <v>1.3000000000000001E-2</v>
      </c>
      <c r="K88" s="142">
        <f ca="1">Inputs!AF83</f>
        <v>2.8000000000000001E-2</v>
      </c>
      <c r="L88" s="140">
        <f>Inputs!AC83</f>
        <v>0</v>
      </c>
      <c r="M88" s="54">
        <v>0</v>
      </c>
      <c r="N88" s="142">
        <f>Inputs!AG83</f>
        <v>0</v>
      </c>
      <c r="O88" s="141">
        <f>Inputs!AD83</f>
        <v>0</v>
      </c>
      <c r="P88" s="7"/>
      <c r="Q88" s="69">
        <f t="shared" ca="1" si="38"/>
        <v>4.5360000000000005</v>
      </c>
      <c r="R88" s="69">
        <f t="shared" ca="1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Inputs!AA84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83">
        <f ca="1">VLOOKUP($A89,[1]!Table,MATCH(G$4,[1]!Curves,0))</f>
        <v>4.5529999999999999</v>
      </c>
      <c r="H89" s="142">
        <f ca="1">Inputs!AE84</f>
        <v>4.633</v>
      </c>
      <c r="I89" s="140">
        <f>Inputs!AB84</f>
        <v>0</v>
      </c>
      <c r="J89" s="83">
        <f ca="1">VLOOKUP($A89,[1]!Table,MATCH(J$4,[1]!Curves,0))</f>
        <v>1.3000000000000001E-2</v>
      </c>
      <c r="K89" s="142">
        <f ca="1">Inputs!AF84</f>
        <v>2.8000000000000001E-2</v>
      </c>
      <c r="L89" s="140">
        <f>Inputs!AC84</f>
        <v>0</v>
      </c>
      <c r="M89" s="54">
        <v>0</v>
      </c>
      <c r="N89" s="142">
        <f>Inputs!AG84</f>
        <v>0</v>
      </c>
      <c r="O89" s="141">
        <f>Inputs!AD84</f>
        <v>0</v>
      </c>
      <c r="P89" s="7"/>
      <c r="Q89" s="69">
        <f t="shared" ca="1" si="38"/>
        <v>4.5659999999999998</v>
      </c>
      <c r="R89" s="69">
        <f t="shared" ca="1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Inputs!AA85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83">
        <f ca="1">VLOOKUP($A90,[1]!Table,MATCH(G$4,[1]!Curves,0))</f>
        <v>4.6930000000000005</v>
      </c>
      <c r="H90" s="142">
        <f ca="1">Inputs!AE85</f>
        <v>4.7730000000000006</v>
      </c>
      <c r="I90" s="140">
        <f>Inputs!AB85</f>
        <v>0</v>
      </c>
      <c r="J90" s="83">
        <f ca="1">VLOOKUP($A90,[1]!Table,MATCH(J$4,[1]!Curves,0))</f>
        <v>2.2499999999999999E-2</v>
      </c>
      <c r="K90" s="142">
        <f ca="1">Inputs!AF85</f>
        <v>3.7499999999999999E-2</v>
      </c>
      <c r="L90" s="140">
        <f>Inputs!AC85</f>
        <v>0</v>
      </c>
      <c r="M90" s="54">
        <v>0</v>
      </c>
      <c r="N90" s="142">
        <f>Inputs!AG85</f>
        <v>0</v>
      </c>
      <c r="O90" s="141">
        <f>Inputs!AD85</f>
        <v>0</v>
      </c>
      <c r="P90" s="7"/>
      <c r="Q90" s="69">
        <f t="shared" ca="1" si="38"/>
        <v>4.7155000000000005</v>
      </c>
      <c r="R90" s="69">
        <f t="shared" ca="1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Inputs!AA86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83">
        <f ca="1">VLOOKUP($A91,[1]!Table,MATCH(G$4,[1]!Curves,0))</f>
        <v>4.8330000000000002</v>
      </c>
      <c r="H91" s="142">
        <f ca="1">Inputs!AE86</f>
        <v>4.9130000000000003</v>
      </c>
      <c r="I91" s="140">
        <f>Inputs!AB86</f>
        <v>0</v>
      </c>
      <c r="J91" s="83">
        <f ca="1">VLOOKUP($A91,[1]!Table,MATCH(J$4,[1]!Curves,0))</f>
        <v>2.2499999999999999E-2</v>
      </c>
      <c r="K91" s="142">
        <f ca="1">Inputs!AF86</f>
        <v>3.7499999999999999E-2</v>
      </c>
      <c r="L91" s="140">
        <f>Inputs!AC86</f>
        <v>0</v>
      </c>
      <c r="M91" s="54">
        <v>0</v>
      </c>
      <c r="N91" s="142">
        <f>Inputs!AG86</f>
        <v>0</v>
      </c>
      <c r="O91" s="141">
        <f>Inputs!AD86</f>
        <v>0</v>
      </c>
      <c r="P91" s="7"/>
      <c r="Q91" s="69">
        <f t="shared" ca="1" si="38"/>
        <v>4.8555000000000001</v>
      </c>
      <c r="R91" s="69">
        <f t="shared" ca="1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Inputs!AA87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83">
        <f ca="1">VLOOKUP($A92,[1]!Table,MATCH(G$4,[1]!Curves,0))</f>
        <v>4.8980000000000006</v>
      </c>
      <c r="H92" s="142">
        <f ca="1">Inputs!AE87</f>
        <v>4.9780000000000006</v>
      </c>
      <c r="I92" s="140">
        <f>Inputs!AB87</f>
        <v>0</v>
      </c>
      <c r="J92" s="83">
        <f ca="1">VLOOKUP($A92,[1]!Table,MATCH(J$4,[1]!Curves,0))</f>
        <v>2.2499999999999999E-2</v>
      </c>
      <c r="K92" s="142">
        <f ca="1">Inputs!AF87</f>
        <v>3.7499999999999999E-2</v>
      </c>
      <c r="L92" s="140">
        <f>Inputs!AC87</f>
        <v>0</v>
      </c>
      <c r="M92" s="54">
        <v>0</v>
      </c>
      <c r="N92" s="142">
        <f>Inputs!AG87</f>
        <v>0</v>
      </c>
      <c r="O92" s="141">
        <f>Inputs!AD87</f>
        <v>0</v>
      </c>
      <c r="P92" s="7"/>
      <c r="Q92" s="69">
        <f t="shared" ca="1" si="38"/>
        <v>4.9205000000000005</v>
      </c>
      <c r="R92" s="69">
        <f t="shared" ca="1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Inputs!AA88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83">
        <f ca="1">VLOOKUP($A93,[1]!Table,MATCH(G$4,[1]!Curves,0))</f>
        <v>4.7780000000000005</v>
      </c>
      <c r="H93" s="142">
        <f ca="1">Inputs!AE88</f>
        <v>4.8580000000000005</v>
      </c>
      <c r="I93" s="140">
        <f>Inputs!AB88</f>
        <v>0</v>
      </c>
      <c r="J93" s="83">
        <f ca="1">VLOOKUP($A93,[1]!Table,MATCH(J$4,[1]!Curves,0))</f>
        <v>2.2499999999999999E-2</v>
      </c>
      <c r="K93" s="142">
        <f ca="1">Inputs!AF88</f>
        <v>3.7499999999999999E-2</v>
      </c>
      <c r="L93" s="140">
        <f>Inputs!AC88</f>
        <v>0</v>
      </c>
      <c r="M93" s="54">
        <v>0</v>
      </c>
      <c r="N93" s="142">
        <f>Inputs!AG88</f>
        <v>0</v>
      </c>
      <c r="O93" s="141">
        <f>Inputs!AD88</f>
        <v>0</v>
      </c>
      <c r="P93" s="7"/>
      <c r="Q93" s="69">
        <f t="shared" ca="1" si="38"/>
        <v>4.8005000000000004</v>
      </c>
      <c r="R93" s="69">
        <f t="shared" ca="1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Inputs!AA89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83">
        <f ca="1">VLOOKUP($A94,[1]!Table,MATCH(G$4,[1]!Curves,0))</f>
        <v>4.6530000000000005</v>
      </c>
      <c r="H94" s="142">
        <f ca="1">Inputs!AE89</f>
        <v>4.7330000000000005</v>
      </c>
      <c r="I94" s="140">
        <f>Inputs!AB89</f>
        <v>0</v>
      </c>
      <c r="J94" s="83">
        <f ca="1">VLOOKUP($A94,[1]!Table,MATCH(J$4,[1]!Curves,0))</f>
        <v>2.2499999999999999E-2</v>
      </c>
      <c r="K94" s="142">
        <f ca="1">Inputs!AF89</f>
        <v>3.7499999999999999E-2</v>
      </c>
      <c r="L94" s="140">
        <f>Inputs!AC89</f>
        <v>0</v>
      </c>
      <c r="M94" s="54">
        <v>0</v>
      </c>
      <c r="N94" s="142">
        <f>Inputs!AG89</f>
        <v>0</v>
      </c>
      <c r="O94" s="141">
        <f>Inputs!AD89</f>
        <v>0</v>
      </c>
      <c r="P94" s="7"/>
      <c r="Q94" s="69">
        <f t="shared" ca="1" si="38"/>
        <v>4.6755000000000004</v>
      </c>
      <c r="R94" s="69">
        <f t="shared" ca="1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Inputs!AA90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83">
        <f ca="1">VLOOKUP($A95,[1]!Table,MATCH(G$4,[1]!Curves,0))</f>
        <v>4.5230000000000006</v>
      </c>
      <c r="H95" s="142">
        <f ca="1">Inputs!AE90</f>
        <v>4.6030000000000006</v>
      </c>
      <c r="I95" s="140">
        <f>Inputs!AB90</f>
        <v>0</v>
      </c>
      <c r="J95" s="83">
        <f ca="1">VLOOKUP($A95,[1]!Table,MATCH(J$4,[1]!Curves,0))</f>
        <v>1.3000000000000001E-2</v>
      </c>
      <c r="K95" s="142">
        <f ca="1">Inputs!AF90</f>
        <v>2.8000000000000001E-2</v>
      </c>
      <c r="L95" s="140">
        <f>Inputs!AC90</f>
        <v>0</v>
      </c>
      <c r="M95" s="54">
        <v>0</v>
      </c>
      <c r="N95" s="142">
        <f>Inputs!AG90</f>
        <v>0</v>
      </c>
      <c r="O95" s="141">
        <f>Inputs!AD90</f>
        <v>0</v>
      </c>
      <c r="P95" s="7"/>
      <c r="Q95" s="69">
        <f t="shared" ca="1" si="38"/>
        <v>4.5360000000000005</v>
      </c>
      <c r="R95" s="69">
        <f t="shared" ca="1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Inputs!AA91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83">
        <f ca="1">VLOOKUP($A96,[1]!Table,MATCH(G$4,[1]!Curves,0))</f>
        <v>4.5129999999999999</v>
      </c>
      <c r="H96" s="142">
        <f ca="1">Inputs!AE91</f>
        <v>4.593</v>
      </c>
      <c r="I96" s="140">
        <f>Inputs!AB91</f>
        <v>0</v>
      </c>
      <c r="J96" s="83">
        <f ca="1">VLOOKUP($A96,[1]!Table,MATCH(J$4,[1]!Curves,0))</f>
        <v>1.3000000000000001E-2</v>
      </c>
      <c r="K96" s="142">
        <f ca="1">Inputs!AF91</f>
        <v>2.8000000000000001E-2</v>
      </c>
      <c r="L96" s="140">
        <f>Inputs!AC91</f>
        <v>0</v>
      </c>
      <c r="M96" s="54">
        <v>0</v>
      </c>
      <c r="N96" s="142">
        <f>Inputs!AG91</f>
        <v>0</v>
      </c>
      <c r="O96" s="141">
        <f>Inputs!AD91</f>
        <v>0</v>
      </c>
      <c r="P96" s="7"/>
      <c r="Q96" s="69">
        <f t="shared" ca="1" si="38"/>
        <v>4.5259999999999998</v>
      </c>
      <c r="R96" s="69">
        <f t="shared" ca="1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Inputs!AA92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83">
        <f ca="1">VLOOKUP($A97,[1]!Table,MATCH(G$4,[1]!Curves,0))</f>
        <v>4.5330000000000004</v>
      </c>
      <c r="H97" s="142">
        <f ca="1">Inputs!AE92</f>
        <v>4.6130000000000004</v>
      </c>
      <c r="I97" s="140">
        <f>Inputs!AB92</f>
        <v>0</v>
      </c>
      <c r="J97" s="83">
        <f ca="1">VLOOKUP($A97,[1]!Table,MATCH(J$4,[1]!Curves,0))</f>
        <v>1.3000000000000001E-2</v>
      </c>
      <c r="K97" s="142">
        <f ca="1">Inputs!AF92</f>
        <v>2.8000000000000001E-2</v>
      </c>
      <c r="L97" s="140">
        <f>Inputs!AC92</f>
        <v>0</v>
      </c>
      <c r="M97" s="54">
        <v>0</v>
      </c>
      <c r="N97" s="142">
        <f>Inputs!AG92</f>
        <v>0</v>
      </c>
      <c r="O97" s="141">
        <f>Inputs!AD92</f>
        <v>0</v>
      </c>
      <c r="P97" s="7"/>
      <c r="Q97" s="69">
        <f t="shared" ca="1" si="38"/>
        <v>4.5460000000000003</v>
      </c>
      <c r="R97" s="69">
        <f t="shared" ca="1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Inputs!AA93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83">
        <f ca="1">VLOOKUP($A98,[1]!Table,MATCH(G$4,[1]!Curves,0))</f>
        <v>4.5540000000000003</v>
      </c>
      <c r="H98" s="142">
        <f ca="1">Inputs!AE93</f>
        <v>4.6340000000000003</v>
      </c>
      <c r="I98" s="140">
        <f>Inputs!AB93</f>
        <v>0</v>
      </c>
      <c r="J98" s="83">
        <f ca="1">VLOOKUP($A98,[1]!Table,MATCH(J$4,[1]!Curves,0))</f>
        <v>1.3000000000000001E-2</v>
      </c>
      <c r="K98" s="142">
        <f ca="1">Inputs!AF93</f>
        <v>2.8000000000000001E-2</v>
      </c>
      <c r="L98" s="140">
        <f>Inputs!AC93</f>
        <v>0</v>
      </c>
      <c r="M98" s="54">
        <v>0</v>
      </c>
      <c r="N98" s="142">
        <f>Inputs!AG93</f>
        <v>0</v>
      </c>
      <c r="O98" s="141">
        <f>Inputs!AD93</f>
        <v>0</v>
      </c>
      <c r="P98" s="7"/>
      <c r="Q98" s="69">
        <f t="shared" ca="1" si="38"/>
        <v>4.5670000000000002</v>
      </c>
      <c r="R98" s="69">
        <f t="shared" ca="1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Inputs!AA94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83">
        <f ca="1">VLOOKUP($A99,[1]!Table,MATCH(G$4,[1]!Curves,0))</f>
        <v>4.5780000000000003</v>
      </c>
      <c r="H99" s="142">
        <f ca="1">Inputs!AE94</f>
        <v>4.6580000000000004</v>
      </c>
      <c r="I99" s="140">
        <f>Inputs!AB94</f>
        <v>0</v>
      </c>
      <c r="J99" s="83">
        <f ca="1">VLOOKUP($A99,[1]!Table,MATCH(J$4,[1]!Curves,0))</f>
        <v>1.3000000000000001E-2</v>
      </c>
      <c r="K99" s="142">
        <f ca="1">Inputs!AF94</f>
        <v>2.8000000000000001E-2</v>
      </c>
      <c r="L99" s="140">
        <f>Inputs!AC94</f>
        <v>0</v>
      </c>
      <c r="M99" s="54">
        <v>0</v>
      </c>
      <c r="N99" s="142">
        <f>Inputs!AG94</f>
        <v>0</v>
      </c>
      <c r="O99" s="141">
        <f>Inputs!AD94</f>
        <v>0</v>
      </c>
      <c r="P99" s="7"/>
      <c r="Q99" s="69">
        <f t="shared" ca="1" si="38"/>
        <v>4.5910000000000002</v>
      </c>
      <c r="R99" s="69">
        <f t="shared" ca="1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Inputs!AA95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83">
        <f ca="1">VLOOKUP($A100,[1]!Table,MATCH(G$4,[1]!Curves,0))</f>
        <v>4.5880000000000001</v>
      </c>
      <c r="H100" s="142">
        <f ca="1">Inputs!AE95</f>
        <v>4.6680000000000001</v>
      </c>
      <c r="I100" s="140">
        <f>Inputs!AB95</f>
        <v>0</v>
      </c>
      <c r="J100" s="83">
        <f ca="1">VLOOKUP($A100,[1]!Table,MATCH(J$4,[1]!Curves,0))</f>
        <v>1.3000000000000001E-2</v>
      </c>
      <c r="K100" s="142">
        <f ca="1">Inputs!AF95</f>
        <v>2.8000000000000001E-2</v>
      </c>
      <c r="L100" s="140">
        <f>Inputs!AC95</f>
        <v>0</v>
      </c>
      <c r="M100" s="54">
        <v>0</v>
      </c>
      <c r="N100" s="142">
        <f>Inputs!AG95</f>
        <v>0</v>
      </c>
      <c r="O100" s="141">
        <f>Inputs!AD95</f>
        <v>0</v>
      </c>
      <c r="P100" s="7"/>
      <c r="Q100" s="69">
        <f t="shared" ca="1" si="38"/>
        <v>4.601</v>
      </c>
      <c r="R100" s="69">
        <f t="shared" ca="1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Inputs!AA96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83">
        <f ca="1">VLOOKUP($A101,[1]!Table,MATCH(G$4,[1]!Curves,0))</f>
        <v>4.6180000000000003</v>
      </c>
      <c r="H101" s="142">
        <f ca="1">Inputs!AE96</f>
        <v>4.6980000000000004</v>
      </c>
      <c r="I101" s="140">
        <f>Inputs!AB96</f>
        <v>0</v>
      </c>
      <c r="J101" s="83">
        <f ca="1">VLOOKUP($A101,[1]!Table,MATCH(J$4,[1]!Curves,0))</f>
        <v>1.3000000000000001E-2</v>
      </c>
      <c r="K101" s="142">
        <f ca="1">Inputs!AF96</f>
        <v>2.8000000000000001E-2</v>
      </c>
      <c r="L101" s="140">
        <f>Inputs!AC96</f>
        <v>0</v>
      </c>
      <c r="M101" s="54">
        <v>0</v>
      </c>
      <c r="N101" s="142">
        <f>Inputs!AG96</f>
        <v>0</v>
      </c>
      <c r="O101" s="141">
        <f>Inputs!AD96</f>
        <v>0</v>
      </c>
      <c r="P101" s="7"/>
      <c r="Q101" s="69">
        <f t="shared" ca="1" si="38"/>
        <v>4.6310000000000002</v>
      </c>
      <c r="R101" s="69">
        <f t="shared" ca="1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Inputs!AA97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83">
        <f ca="1">VLOOKUP($A102,[1]!Table,MATCH(G$4,[1]!Curves,0))</f>
        <v>4.758</v>
      </c>
      <c r="H102" s="142">
        <f ca="1">Inputs!AE97</f>
        <v>4.8380000000000001</v>
      </c>
      <c r="I102" s="140">
        <f>Inputs!AB97</f>
        <v>0</v>
      </c>
      <c r="J102" s="83">
        <f ca="1">VLOOKUP($A102,[1]!Table,MATCH(J$4,[1]!Curves,0))</f>
        <v>2.35E-2</v>
      </c>
      <c r="K102" s="142">
        <f ca="1">Inputs!AF97</f>
        <v>3.85E-2</v>
      </c>
      <c r="L102" s="140">
        <f>Inputs!AC97</f>
        <v>0</v>
      </c>
      <c r="M102" s="54">
        <v>0</v>
      </c>
      <c r="N102" s="142">
        <f>Inputs!AG97</f>
        <v>0</v>
      </c>
      <c r="O102" s="141">
        <f>Inputs!AD97</f>
        <v>0</v>
      </c>
      <c r="P102" s="7"/>
      <c r="Q102" s="69">
        <f t="shared" ca="1" si="38"/>
        <v>4.7815000000000003</v>
      </c>
      <c r="R102" s="69">
        <f t="shared" ca="1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Inputs!AA98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83">
        <f ca="1">VLOOKUP($A103,[1]!Table,MATCH(G$4,[1]!Curves,0))</f>
        <v>4.8980000000000006</v>
      </c>
      <c r="H103" s="142">
        <f ca="1">Inputs!AE98</f>
        <v>4.9780000000000006</v>
      </c>
      <c r="I103" s="140">
        <f>Inputs!AB98</f>
        <v>0</v>
      </c>
      <c r="J103" s="83">
        <f ca="1">VLOOKUP($A103,[1]!Table,MATCH(J$4,[1]!Curves,0))</f>
        <v>2.35E-2</v>
      </c>
      <c r="K103" s="142">
        <f ca="1">Inputs!AF98</f>
        <v>3.85E-2</v>
      </c>
      <c r="L103" s="140">
        <f>Inputs!AC98</f>
        <v>0</v>
      </c>
      <c r="M103" s="54">
        <v>0</v>
      </c>
      <c r="N103" s="142">
        <f>Inputs!AG98</f>
        <v>0</v>
      </c>
      <c r="O103" s="141">
        <f>Inputs!AD98</f>
        <v>0</v>
      </c>
      <c r="P103" s="7"/>
      <c r="Q103" s="69">
        <f t="shared" ca="1" si="38"/>
        <v>4.9215000000000009</v>
      </c>
      <c r="R103" s="69">
        <f t="shared" ca="1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Inputs!AA99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83">
        <f ca="1">VLOOKUP($A104,[1]!Table,MATCH(G$4,[1]!Curves,0))</f>
        <v>4.968</v>
      </c>
      <c r="H104" s="142">
        <f ca="1">Inputs!AE99</f>
        <v>5.048</v>
      </c>
      <c r="I104" s="140">
        <f>Inputs!AB99</f>
        <v>0</v>
      </c>
      <c r="J104" s="83">
        <f ca="1">VLOOKUP($A104,[1]!Table,MATCH(J$4,[1]!Curves,0))</f>
        <v>2.35E-2</v>
      </c>
      <c r="K104" s="142">
        <f ca="1">Inputs!AF99</f>
        <v>3.85E-2</v>
      </c>
      <c r="L104" s="140">
        <f>Inputs!AC99</f>
        <v>0</v>
      </c>
      <c r="M104" s="54">
        <v>0</v>
      </c>
      <c r="N104" s="142">
        <f>Inputs!AG99</f>
        <v>0</v>
      </c>
      <c r="O104" s="141">
        <f>Inputs!AD99</f>
        <v>0</v>
      </c>
      <c r="P104" s="7"/>
      <c r="Q104" s="69">
        <f t="shared" ca="1" si="38"/>
        <v>4.9915000000000003</v>
      </c>
      <c r="R104" s="69">
        <f t="shared" ca="1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Inputs!AA100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83">
        <f ca="1">VLOOKUP($A105,[1]!Table,MATCH(G$4,[1]!Curves,0))</f>
        <v>4.8479999999999999</v>
      </c>
      <c r="H105" s="142">
        <f ca="1">Inputs!AE100</f>
        <v>4.9279999999999999</v>
      </c>
      <c r="I105" s="140">
        <f>Inputs!AB100</f>
        <v>0</v>
      </c>
      <c r="J105" s="83">
        <f ca="1">VLOOKUP($A105,[1]!Table,MATCH(J$4,[1]!Curves,0))</f>
        <v>2.35E-2</v>
      </c>
      <c r="K105" s="142">
        <f ca="1">Inputs!AF100</f>
        <v>3.85E-2</v>
      </c>
      <c r="L105" s="140">
        <f>Inputs!AC100</f>
        <v>0</v>
      </c>
      <c r="M105" s="54">
        <v>0</v>
      </c>
      <c r="N105" s="142">
        <f>Inputs!AG100</f>
        <v>0</v>
      </c>
      <c r="O105" s="141">
        <f>Inputs!AD100</f>
        <v>0</v>
      </c>
      <c r="P105" s="7"/>
      <c r="Q105" s="69">
        <f t="shared" ca="1" si="38"/>
        <v>4.8715000000000002</v>
      </c>
      <c r="R105" s="69">
        <f t="shared" ca="1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Inputs!AA101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83">
        <f ca="1">VLOOKUP($A106,[1]!Table,MATCH(G$4,[1]!Curves,0))</f>
        <v>4.7229999999999999</v>
      </c>
      <c r="H106" s="142">
        <f ca="1">Inputs!AE101</f>
        <v>4.8029999999999999</v>
      </c>
      <c r="I106" s="140">
        <f>Inputs!AB101</f>
        <v>0</v>
      </c>
      <c r="J106" s="83">
        <f ca="1">VLOOKUP($A106,[1]!Table,MATCH(J$4,[1]!Curves,0))</f>
        <v>2.35E-2</v>
      </c>
      <c r="K106" s="142">
        <f ca="1">Inputs!AF101</f>
        <v>3.85E-2</v>
      </c>
      <c r="L106" s="140">
        <f>Inputs!AC101</f>
        <v>0</v>
      </c>
      <c r="M106" s="54">
        <v>0</v>
      </c>
      <c r="N106" s="142">
        <f>Inputs!AG101</f>
        <v>0</v>
      </c>
      <c r="O106" s="141">
        <f>Inputs!AD101</f>
        <v>0</v>
      </c>
      <c r="P106" s="7"/>
      <c r="Q106" s="69">
        <f t="shared" ca="1" si="38"/>
        <v>4.7465000000000002</v>
      </c>
      <c r="R106" s="69">
        <f t="shared" ca="1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Inputs!AA102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83">
        <f ca="1">VLOOKUP($A107,[1]!Table,MATCH(G$4,[1]!Curves,0))</f>
        <v>4.593</v>
      </c>
      <c r="H107" s="142">
        <f ca="1">Inputs!AE102</f>
        <v>4.673</v>
      </c>
      <c r="I107" s="140">
        <f>Inputs!AB102</f>
        <v>0</v>
      </c>
      <c r="J107" s="83">
        <f ca="1">VLOOKUP($A107,[1]!Table,MATCH(J$4,[1]!Curves,0))</f>
        <v>1.3000000000000001E-2</v>
      </c>
      <c r="K107" s="142">
        <f ca="1">Inputs!AF102</f>
        <v>2.8000000000000001E-2</v>
      </c>
      <c r="L107" s="140">
        <f>Inputs!AC102</f>
        <v>0</v>
      </c>
      <c r="M107" s="54">
        <v>0</v>
      </c>
      <c r="N107" s="142">
        <f>Inputs!AG102</f>
        <v>0</v>
      </c>
      <c r="O107" s="141">
        <f>Inputs!AD102</f>
        <v>0</v>
      </c>
      <c r="P107" s="7"/>
      <c r="Q107" s="69">
        <f t="shared" ca="1" si="38"/>
        <v>4.6059999999999999</v>
      </c>
      <c r="R107" s="69">
        <f t="shared" ca="1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Inputs!AA103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83">
        <f ca="1">VLOOKUP($A108,[1]!Table,MATCH(G$4,[1]!Curves,0))</f>
        <v>4.5830000000000002</v>
      </c>
      <c r="H108" s="142">
        <f ca="1">Inputs!AE103</f>
        <v>4.6630000000000003</v>
      </c>
      <c r="I108" s="140">
        <f>Inputs!AB103</f>
        <v>0</v>
      </c>
      <c r="J108" s="83">
        <f ca="1">VLOOKUP($A108,[1]!Table,MATCH(J$4,[1]!Curves,0))</f>
        <v>1.3000000000000001E-2</v>
      </c>
      <c r="K108" s="142">
        <f ca="1">Inputs!AF103</f>
        <v>2.8000000000000001E-2</v>
      </c>
      <c r="L108" s="140">
        <f>Inputs!AC103</f>
        <v>0</v>
      </c>
      <c r="M108" s="54">
        <v>0</v>
      </c>
      <c r="N108" s="142">
        <f>Inputs!AG103</f>
        <v>0</v>
      </c>
      <c r="O108" s="141">
        <f>Inputs!AD103</f>
        <v>0</v>
      </c>
      <c r="P108" s="7"/>
      <c r="Q108" s="69">
        <f t="shared" ca="1" si="38"/>
        <v>4.5960000000000001</v>
      </c>
      <c r="R108" s="69">
        <f t="shared" ca="1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Inputs!AA104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83">
        <f ca="1">VLOOKUP($A109,[1]!Table,MATCH(G$4,[1]!Curves,0))</f>
        <v>4.6030000000000006</v>
      </c>
      <c r="H109" s="142">
        <f ca="1">Inputs!AE104</f>
        <v>4.6830000000000007</v>
      </c>
      <c r="I109" s="140">
        <f>Inputs!AB104</f>
        <v>0</v>
      </c>
      <c r="J109" s="83">
        <f ca="1">VLOOKUP($A109,[1]!Table,MATCH(J$4,[1]!Curves,0))</f>
        <v>1.3000000000000001E-2</v>
      </c>
      <c r="K109" s="142">
        <f ca="1">Inputs!AF104</f>
        <v>2.8000000000000001E-2</v>
      </c>
      <c r="L109" s="140">
        <f>Inputs!AC104</f>
        <v>0</v>
      </c>
      <c r="M109" s="54">
        <v>0</v>
      </c>
      <c r="N109" s="142">
        <f>Inputs!AG104</f>
        <v>0</v>
      </c>
      <c r="O109" s="141">
        <f>Inputs!AD104</f>
        <v>0</v>
      </c>
      <c r="P109" s="7"/>
      <c r="Q109" s="69">
        <f t="shared" ca="1" si="38"/>
        <v>4.6160000000000005</v>
      </c>
      <c r="R109" s="69">
        <f t="shared" ca="1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Inputs!AA105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83">
        <f ca="1">VLOOKUP($A110,[1]!Table,MATCH(G$4,[1]!Curves,0))</f>
        <v>4.6240000000000006</v>
      </c>
      <c r="H110" s="142">
        <f ca="1">Inputs!AE105</f>
        <v>4.7040000000000006</v>
      </c>
      <c r="I110" s="140">
        <f>Inputs!AB105</f>
        <v>0</v>
      </c>
      <c r="J110" s="83">
        <f ca="1">VLOOKUP($A110,[1]!Table,MATCH(J$4,[1]!Curves,0))</f>
        <v>1.3000000000000001E-2</v>
      </c>
      <c r="K110" s="142">
        <f ca="1">Inputs!AF105</f>
        <v>2.8000000000000001E-2</v>
      </c>
      <c r="L110" s="140">
        <f>Inputs!AC105</f>
        <v>0</v>
      </c>
      <c r="M110" s="54">
        <v>0</v>
      </c>
      <c r="N110" s="142">
        <f>Inputs!AG105</f>
        <v>0</v>
      </c>
      <c r="O110" s="141">
        <f>Inputs!AD105</f>
        <v>0</v>
      </c>
      <c r="P110" s="7"/>
      <c r="Q110" s="69">
        <f t="shared" ca="1" si="38"/>
        <v>4.6370000000000005</v>
      </c>
      <c r="R110" s="69">
        <f t="shared" ca="1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Inputs!AA106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83">
        <f ca="1">VLOOKUP($A111,[1]!Table,MATCH(G$4,[1]!Curves,0))</f>
        <v>4.6480000000000006</v>
      </c>
      <c r="H111" s="142">
        <f ca="1">Inputs!AE106</f>
        <v>4.7280000000000006</v>
      </c>
      <c r="I111" s="140">
        <f>Inputs!AB106</f>
        <v>0</v>
      </c>
      <c r="J111" s="83">
        <f ca="1">VLOOKUP($A111,[1]!Table,MATCH(J$4,[1]!Curves,0))</f>
        <v>1.3000000000000001E-2</v>
      </c>
      <c r="K111" s="142">
        <f ca="1">Inputs!AF106</f>
        <v>2.8000000000000001E-2</v>
      </c>
      <c r="L111" s="140">
        <f>Inputs!AC106</f>
        <v>0</v>
      </c>
      <c r="M111" s="54">
        <v>0</v>
      </c>
      <c r="N111" s="142">
        <f>Inputs!AG106</f>
        <v>0</v>
      </c>
      <c r="O111" s="141">
        <f>Inputs!AD106</f>
        <v>0</v>
      </c>
      <c r="P111" s="7"/>
      <c r="Q111" s="69">
        <f t="shared" ca="1" si="38"/>
        <v>4.6610000000000005</v>
      </c>
      <c r="R111" s="69">
        <f t="shared" ca="1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Inputs!AA107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83">
        <f ca="1">VLOOKUP($A112,[1]!Table,MATCH(G$4,[1]!Curves,0))</f>
        <v>4.6580000000000004</v>
      </c>
      <c r="H112" s="142">
        <f ca="1">Inputs!AE107</f>
        <v>4.7380000000000004</v>
      </c>
      <c r="I112" s="140">
        <f>Inputs!AB107</f>
        <v>0</v>
      </c>
      <c r="J112" s="83">
        <f ca="1">VLOOKUP($A112,[1]!Table,MATCH(J$4,[1]!Curves,0))</f>
        <v>1.3000000000000001E-2</v>
      </c>
      <c r="K112" s="142">
        <f ca="1">Inputs!AF107</f>
        <v>2.8000000000000001E-2</v>
      </c>
      <c r="L112" s="140">
        <f>Inputs!AC107</f>
        <v>0</v>
      </c>
      <c r="M112" s="54">
        <v>0</v>
      </c>
      <c r="N112" s="142">
        <f>Inputs!AG107</f>
        <v>0</v>
      </c>
      <c r="O112" s="141">
        <f>Inputs!AD107</f>
        <v>0</v>
      </c>
      <c r="P112" s="7"/>
      <c r="Q112" s="69">
        <f t="shared" ca="1" si="38"/>
        <v>4.6710000000000003</v>
      </c>
      <c r="R112" s="69">
        <f t="shared" ca="1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Inputs!AA108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83">
        <f ca="1">VLOOKUP($A113,[1]!Table,MATCH(G$4,[1]!Curves,0))</f>
        <v>4.6880000000000006</v>
      </c>
      <c r="H113" s="142">
        <f ca="1">Inputs!AE108</f>
        <v>4.7680000000000007</v>
      </c>
      <c r="I113" s="140">
        <f>Inputs!AB108</f>
        <v>0</v>
      </c>
      <c r="J113" s="83">
        <f ca="1">VLOOKUP($A113,[1]!Table,MATCH(J$4,[1]!Curves,0))</f>
        <v>1.3000000000000001E-2</v>
      </c>
      <c r="K113" s="142">
        <f ca="1">Inputs!AF108</f>
        <v>2.8000000000000001E-2</v>
      </c>
      <c r="L113" s="140">
        <f>Inputs!AC108</f>
        <v>0</v>
      </c>
      <c r="M113" s="54">
        <v>0</v>
      </c>
      <c r="N113" s="142">
        <f>Inputs!AG108</f>
        <v>0</v>
      </c>
      <c r="O113" s="141">
        <f>Inputs!AD108</f>
        <v>0</v>
      </c>
      <c r="P113" s="7"/>
      <c r="Q113" s="69">
        <f t="shared" ca="1" si="38"/>
        <v>4.7010000000000005</v>
      </c>
      <c r="R113" s="69">
        <f t="shared" ca="1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Inputs!AA109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83">
        <f ca="1">VLOOKUP($A114,[1]!Table,MATCH(G$4,[1]!Curves,0))</f>
        <v>4.8280000000000003</v>
      </c>
      <c r="H114" s="142">
        <f ca="1">Inputs!AE109</f>
        <v>4.9080000000000004</v>
      </c>
      <c r="I114" s="140">
        <f>Inputs!AB109</f>
        <v>0</v>
      </c>
      <c r="J114" s="83">
        <f ca="1">VLOOKUP($A114,[1]!Table,MATCH(J$4,[1]!Curves,0))</f>
        <v>2.35E-2</v>
      </c>
      <c r="K114" s="142">
        <f ca="1">Inputs!AF109</f>
        <v>3.85E-2</v>
      </c>
      <c r="L114" s="140">
        <f>Inputs!AC109</f>
        <v>0</v>
      </c>
      <c r="M114" s="54">
        <v>0</v>
      </c>
      <c r="N114" s="142">
        <f>Inputs!AG109</f>
        <v>0</v>
      </c>
      <c r="O114" s="141">
        <f>Inputs!AD109</f>
        <v>0</v>
      </c>
      <c r="P114" s="7"/>
      <c r="Q114" s="69">
        <f t="shared" ca="1" si="38"/>
        <v>4.8515000000000006</v>
      </c>
      <c r="R114" s="69">
        <f t="shared" ca="1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Inputs!AA110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83">
        <f ca="1">VLOOKUP($A115,[1]!Table,MATCH(G$4,[1]!Curves,0))</f>
        <v>4.968</v>
      </c>
      <c r="H115" s="142">
        <f ca="1">Inputs!AE110</f>
        <v>5.048</v>
      </c>
      <c r="I115" s="140">
        <f>Inputs!AB110</f>
        <v>0</v>
      </c>
      <c r="J115" s="83">
        <f ca="1">VLOOKUP($A115,[1]!Table,MATCH(J$4,[1]!Curves,0))</f>
        <v>2.35E-2</v>
      </c>
      <c r="K115" s="142">
        <f ca="1">Inputs!AF110</f>
        <v>3.85E-2</v>
      </c>
      <c r="L115" s="140">
        <f>Inputs!AC110</f>
        <v>0</v>
      </c>
      <c r="M115" s="54">
        <v>0</v>
      </c>
      <c r="N115" s="142">
        <f>Inputs!AG110</f>
        <v>0</v>
      </c>
      <c r="O115" s="141">
        <f>Inputs!AD110</f>
        <v>0</v>
      </c>
      <c r="P115" s="7"/>
      <c r="Q115" s="69">
        <f t="shared" ca="1" si="38"/>
        <v>4.9915000000000003</v>
      </c>
      <c r="R115" s="69">
        <f t="shared" ca="1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Inputs!AA111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83">
        <f ca="1">VLOOKUP($A116,[1]!Table,MATCH(G$4,[1]!Curves,0))</f>
        <v>5.0430000000000001</v>
      </c>
      <c r="H116" s="142">
        <f ca="1">Inputs!AE111</f>
        <v>5.1230000000000002</v>
      </c>
      <c r="I116" s="140">
        <f>Inputs!AB111</f>
        <v>0</v>
      </c>
      <c r="J116" s="83">
        <f ca="1">VLOOKUP($A116,[1]!Table,MATCH(J$4,[1]!Curves,0))</f>
        <v>2.35E-2</v>
      </c>
      <c r="K116" s="142">
        <f ca="1">Inputs!AF111</f>
        <v>3.85E-2</v>
      </c>
      <c r="L116" s="140">
        <f>Inputs!AC111</f>
        <v>0</v>
      </c>
      <c r="M116" s="54">
        <v>0</v>
      </c>
      <c r="N116" s="142">
        <f>Inputs!AG111</f>
        <v>0</v>
      </c>
      <c r="O116" s="141">
        <f>Inputs!AD111</f>
        <v>0</v>
      </c>
      <c r="P116" s="7"/>
      <c r="Q116" s="69">
        <f t="shared" ca="1" si="38"/>
        <v>5.0665000000000004</v>
      </c>
      <c r="R116" s="69">
        <f t="shared" ca="1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Inputs!AA112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83">
        <f ca="1">VLOOKUP($A117,[1]!Table,MATCH(G$4,[1]!Curves,0))</f>
        <v>4.923</v>
      </c>
      <c r="H117" s="142">
        <f ca="1">Inputs!AE112</f>
        <v>5.0030000000000001</v>
      </c>
      <c r="I117" s="140">
        <f>Inputs!AB112</f>
        <v>0</v>
      </c>
      <c r="J117" s="83">
        <f ca="1">VLOOKUP($A117,[1]!Table,MATCH(J$4,[1]!Curves,0))</f>
        <v>2.35E-2</v>
      </c>
      <c r="K117" s="142">
        <f ca="1">Inputs!AF112</f>
        <v>3.85E-2</v>
      </c>
      <c r="L117" s="140">
        <f>Inputs!AC112</f>
        <v>0</v>
      </c>
      <c r="M117" s="54">
        <v>0</v>
      </c>
      <c r="N117" s="142">
        <f>Inputs!AG112</f>
        <v>0</v>
      </c>
      <c r="O117" s="141">
        <f>Inputs!AD112</f>
        <v>0</v>
      </c>
      <c r="P117" s="7"/>
      <c r="Q117" s="69">
        <f t="shared" ca="1" si="38"/>
        <v>4.9465000000000003</v>
      </c>
      <c r="R117" s="69">
        <f t="shared" ca="1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Inputs!AA113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83">
        <f ca="1">VLOOKUP($A118,[1]!Table,MATCH(G$4,[1]!Curves,0))</f>
        <v>4.798</v>
      </c>
      <c r="H118" s="142">
        <f ca="1">Inputs!AE113</f>
        <v>4.8780000000000001</v>
      </c>
      <c r="I118" s="140">
        <f>Inputs!AB113</f>
        <v>0</v>
      </c>
      <c r="J118" s="83">
        <f ca="1">VLOOKUP($A118,[1]!Table,MATCH(J$4,[1]!Curves,0))</f>
        <v>2.35E-2</v>
      </c>
      <c r="K118" s="142">
        <f ca="1">Inputs!AF113</f>
        <v>3.85E-2</v>
      </c>
      <c r="L118" s="140">
        <f>Inputs!AC113</f>
        <v>0</v>
      </c>
      <c r="M118" s="54">
        <v>0</v>
      </c>
      <c r="N118" s="142">
        <f>Inputs!AG113</f>
        <v>0</v>
      </c>
      <c r="O118" s="141">
        <f>Inputs!AD113</f>
        <v>0</v>
      </c>
      <c r="P118" s="7"/>
      <c r="Q118" s="69">
        <f t="shared" ca="1" si="38"/>
        <v>4.8215000000000003</v>
      </c>
      <c r="R118" s="69">
        <f t="shared" ca="1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Inputs!AA114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83">
        <f ca="1">VLOOKUP($A119,[1]!Table,MATCH(G$4,[1]!Curves,0))</f>
        <v>4.6680000000000001</v>
      </c>
      <c r="H119" s="142">
        <f ca="1">Inputs!AE114</f>
        <v>4.7480000000000002</v>
      </c>
      <c r="I119" s="140">
        <f>Inputs!AB114</f>
        <v>0</v>
      </c>
      <c r="J119" s="83">
        <f ca="1">VLOOKUP($A119,[1]!Table,MATCH(J$4,[1]!Curves,0))</f>
        <v>1.3000000000000001E-2</v>
      </c>
      <c r="K119" s="142">
        <f ca="1">Inputs!AF114</f>
        <v>2.8000000000000001E-2</v>
      </c>
      <c r="L119" s="140">
        <f>Inputs!AC114</f>
        <v>0</v>
      </c>
      <c r="M119" s="54">
        <v>0</v>
      </c>
      <c r="N119" s="142">
        <f>Inputs!AG114</f>
        <v>0</v>
      </c>
      <c r="O119" s="141">
        <f>Inputs!AD114</f>
        <v>0</v>
      </c>
      <c r="P119" s="7"/>
      <c r="Q119" s="69">
        <f t="shared" ca="1" si="38"/>
        <v>4.681</v>
      </c>
      <c r="R119" s="69">
        <f t="shared" ca="1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Inputs!AA115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83">
        <f ca="1">VLOOKUP($A120,[1]!Table,MATCH(G$4,[1]!Curves,0))</f>
        <v>4.6580000000000004</v>
      </c>
      <c r="H120" s="142">
        <f ca="1">Inputs!AE115</f>
        <v>4.7380000000000004</v>
      </c>
      <c r="I120" s="140">
        <f>Inputs!AB115</f>
        <v>0</v>
      </c>
      <c r="J120" s="83">
        <f ca="1">VLOOKUP($A120,[1]!Table,MATCH(J$4,[1]!Curves,0))</f>
        <v>1.3000000000000001E-2</v>
      </c>
      <c r="K120" s="142">
        <f ca="1">Inputs!AF115</f>
        <v>2.8000000000000001E-2</v>
      </c>
      <c r="L120" s="140">
        <f>Inputs!AC115</f>
        <v>0</v>
      </c>
      <c r="M120" s="54">
        <v>0</v>
      </c>
      <c r="N120" s="142">
        <f>Inputs!AG115</f>
        <v>0</v>
      </c>
      <c r="O120" s="141">
        <f>Inputs!AD115</f>
        <v>0</v>
      </c>
      <c r="P120" s="7"/>
      <c r="Q120" s="69">
        <f t="shared" ca="1" si="38"/>
        <v>4.6710000000000003</v>
      </c>
      <c r="R120" s="69">
        <f t="shared" ca="1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Inputs!AA116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83">
        <f ca="1">VLOOKUP($A121,[1]!Table,MATCH(G$4,[1]!Curves,0))</f>
        <v>4.6779999999999999</v>
      </c>
      <c r="H121" s="142">
        <f ca="1">Inputs!AE116</f>
        <v>4.758</v>
      </c>
      <c r="I121" s="140">
        <f>Inputs!AB116</f>
        <v>0</v>
      </c>
      <c r="J121" s="83">
        <f ca="1">VLOOKUP($A121,[1]!Table,MATCH(J$4,[1]!Curves,0))</f>
        <v>1.3000000000000001E-2</v>
      </c>
      <c r="K121" s="142">
        <f ca="1">Inputs!AF116</f>
        <v>2.8000000000000001E-2</v>
      </c>
      <c r="L121" s="140">
        <f>Inputs!AC116</f>
        <v>0</v>
      </c>
      <c r="M121" s="54">
        <v>0</v>
      </c>
      <c r="N121" s="142">
        <f>Inputs!AG116</f>
        <v>0</v>
      </c>
      <c r="O121" s="141">
        <f>Inputs!AD116</f>
        <v>0</v>
      </c>
      <c r="P121" s="7"/>
      <c r="Q121" s="69">
        <f t="shared" ca="1" si="38"/>
        <v>4.6909999999999998</v>
      </c>
      <c r="R121" s="69">
        <f t="shared" ca="1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Inputs!AA117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83">
        <f ca="1">VLOOKUP($A122,[1]!Table,MATCH(G$4,[1]!Curves,0))</f>
        <v>4.6989999999999998</v>
      </c>
      <c r="H122" s="142">
        <f ca="1">Inputs!AE117</f>
        <v>4.7789999999999999</v>
      </c>
      <c r="I122" s="140">
        <f>Inputs!AB117</f>
        <v>0</v>
      </c>
      <c r="J122" s="83">
        <f ca="1">VLOOKUP($A122,[1]!Table,MATCH(J$4,[1]!Curves,0))</f>
        <v>1.3000000000000001E-2</v>
      </c>
      <c r="K122" s="142">
        <f ca="1">Inputs!AF117</f>
        <v>2.8000000000000001E-2</v>
      </c>
      <c r="L122" s="140">
        <f>Inputs!AC117</f>
        <v>0</v>
      </c>
      <c r="M122" s="54">
        <v>0</v>
      </c>
      <c r="N122" s="142">
        <f>Inputs!AG117</f>
        <v>0</v>
      </c>
      <c r="O122" s="141">
        <f>Inputs!AD117</f>
        <v>0</v>
      </c>
      <c r="P122" s="7"/>
      <c r="Q122" s="69">
        <f t="shared" ca="1" si="38"/>
        <v>4.7119999999999997</v>
      </c>
      <c r="R122" s="69">
        <f t="shared" ca="1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Inputs!AA118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83">
        <f ca="1">VLOOKUP($A123,[1]!Table,MATCH(G$4,[1]!Curves,0))</f>
        <v>4.7229999999999999</v>
      </c>
      <c r="H123" s="142">
        <f ca="1">Inputs!AE118</f>
        <v>4.8029999999999999</v>
      </c>
      <c r="I123" s="140">
        <f>Inputs!AB118</f>
        <v>0</v>
      </c>
      <c r="J123" s="83">
        <f ca="1">VLOOKUP($A123,[1]!Table,MATCH(J$4,[1]!Curves,0))</f>
        <v>1.3000000000000001E-2</v>
      </c>
      <c r="K123" s="142">
        <f ca="1">Inputs!AF118</f>
        <v>2.8000000000000001E-2</v>
      </c>
      <c r="L123" s="140">
        <f>Inputs!AC118</f>
        <v>0</v>
      </c>
      <c r="M123" s="54">
        <v>0</v>
      </c>
      <c r="N123" s="142">
        <f>Inputs!AG118</f>
        <v>0</v>
      </c>
      <c r="O123" s="141">
        <f>Inputs!AD118</f>
        <v>0</v>
      </c>
      <c r="P123" s="7"/>
      <c r="Q123" s="69">
        <f t="shared" ca="1" si="38"/>
        <v>4.7359999999999998</v>
      </c>
      <c r="R123" s="69">
        <f t="shared" ca="1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Inputs!AA119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83">
        <f ca="1">VLOOKUP($A124,[1]!Table,MATCH(G$4,[1]!Curves,0))</f>
        <v>4.7330000000000005</v>
      </c>
      <c r="H124" s="142">
        <f ca="1">Inputs!AE119</f>
        <v>4.8130000000000006</v>
      </c>
      <c r="I124" s="140">
        <f>Inputs!AB119</f>
        <v>0</v>
      </c>
      <c r="J124" s="83">
        <f ca="1">VLOOKUP($A124,[1]!Table,MATCH(J$4,[1]!Curves,0))</f>
        <v>1.3000000000000001E-2</v>
      </c>
      <c r="K124" s="142">
        <f ca="1">Inputs!AF119</f>
        <v>2.8000000000000001E-2</v>
      </c>
      <c r="L124" s="140">
        <f>Inputs!AC119</f>
        <v>0</v>
      </c>
      <c r="M124" s="54">
        <v>0</v>
      </c>
      <c r="N124" s="142">
        <f>Inputs!AG119</f>
        <v>0</v>
      </c>
      <c r="O124" s="141">
        <f>Inputs!AD119</f>
        <v>0</v>
      </c>
      <c r="P124" s="7"/>
      <c r="Q124" s="69">
        <f t="shared" ca="1" si="38"/>
        <v>4.7460000000000004</v>
      </c>
      <c r="R124" s="69">
        <f t="shared" ca="1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Inputs!AA120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83">
        <f ca="1">VLOOKUP($A125,[1]!Table,MATCH(G$4,[1]!Curves,0))</f>
        <v>4.7629999999999999</v>
      </c>
      <c r="H125" s="142">
        <f ca="1">Inputs!AE120</f>
        <v>4.843</v>
      </c>
      <c r="I125" s="140">
        <f>Inputs!AB120</f>
        <v>0</v>
      </c>
      <c r="J125" s="83">
        <f ca="1">VLOOKUP($A125,[1]!Table,MATCH(J$4,[1]!Curves,0))</f>
        <v>1.3000000000000001E-2</v>
      </c>
      <c r="K125" s="142">
        <f ca="1">Inputs!AF120</f>
        <v>2.8000000000000001E-2</v>
      </c>
      <c r="L125" s="140">
        <f>Inputs!AC120</f>
        <v>0</v>
      </c>
      <c r="M125" s="54">
        <v>0</v>
      </c>
      <c r="N125" s="142">
        <f>Inputs!AG120</f>
        <v>0</v>
      </c>
      <c r="O125" s="141">
        <f>Inputs!AD120</f>
        <v>0</v>
      </c>
      <c r="P125" s="7"/>
      <c r="Q125" s="69">
        <f t="shared" ca="1" si="38"/>
        <v>4.7759999999999998</v>
      </c>
      <c r="R125" s="69">
        <f t="shared" ca="1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Inputs!AA121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83">
        <f ca="1">VLOOKUP($A126,[1]!Table,MATCH(G$4,[1]!Curves,0))</f>
        <v>4.9030000000000005</v>
      </c>
      <c r="H126" s="142">
        <f ca="1">Inputs!AE121</f>
        <v>4.9830000000000005</v>
      </c>
      <c r="I126" s="140">
        <f>Inputs!AB121</f>
        <v>0</v>
      </c>
      <c r="J126" s="83">
        <f ca="1">VLOOKUP($A126,[1]!Table,MATCH(J$4,[1]!Curves,0))</f>
        <v>2.35E-2</v>
      </c>
      <c r="K126" s="142">
        <f ca="1">Inputs!AF121</f>
        <v>3.85E-2</v>
      </c>
      <c r="L126" s="140">
        <f>Inputs!AC121</f>
        <v>0</v>
      </c>
      <c r="M126" s="54">
        <v>0</v>
      </c>
      <c r="N126" s="142">
        <f>Inputs!AG121</f>
        <v>0</v>
      </c>
      <c r="O126" s="141">
        <f>Inputs!AD121</f>
        <v>0</v>
      </c>
      <c r="P126" s="7"/>
      <c r="Q126" s="69">
        <f t="shared" ca="1" si="38"/>
        <v>4.9265000000000008</v>
      </c>
      <c r="R126" s="69">
        <f t="shared" ca="1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Inputs!AA122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83">
        <f ca="1">VLOOKUP($A127,[1]!Table,MATCH(G$4,[1]!Curves,0))</f>
        <v>5.0430000000000001</v>
      </c>
      <c r="H127" s="142">
        <f ca="1">Inputs!AE122</f>
        <v>5.1230000000000002</v>
      </c>
      <c r="I127" s="140">
        <f>Inputs!AB122</f>
        <v>0</v>
      </c>
      <c r="J127" s="83">
        <f ca="1">VLOOKUP($A127,[1]!Table,MATCH(J$4,[1]!Curves,0))</f>
        <v>2.35E-2</v>
      </c>
      <c r="K127" s="142">
        <f ca="1">Inputs!AF122</f>
        <v>3.85E-2</v>
      </c>
      <c r="L127" s="140">
        <f>Inputs!AC122</f>
        <v>0</v>
      </c>
      <c r="M127" s="54">
        <v>0</v>
      </c>
      <c r="N127" s="142">
        <f>Inputs!AG122</f>
        <v>0</v>
      </c>
      <c r="O127" s="141">
        <f>Inputs!AD122</f>
        <v>0</v>
      </c>
      <c r="P127" s="7"/>
      <c r="Q127" s="69">
        <f t="shared" ca="1" si="38"/>
        <v>5.0665000000000004</v>
      </c>
      <c r="R127" s="69">
        <f t="shared" ca="1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Inputs!AA123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83">
        <f ca="1">VLOOKUP($A128,[1]!Table,MATCH(G$4,[1]!Curves,0))</f>
        <v>5.1130000000000004</v>
      </c>
      <c r="H128" s="142">
        <f ca="1">Inputs!AE123</f>
        <v>5.1930000000000005</v>
      </c>
      <c r="I128" s="140">
        <f>Inputs!AB123</f>
        <v>0</v>
      </c>
      <c r="J128" s="83">
        <f ca="1">VLOOKUP($A128,[1]!Table,MATCH(J$4,[1]!Curves,0))</f>
        <v>2.35E-2</v>
      </c>
      <c r="K128" s="142">
        <f ca="1">Inputs!AF123</f>
        <v>3.85E-2</v>
      </c>
      <c r="L128" s="140">
        <f>Inputs!AC123</f>
        <v>0</v>
      </c>
      <c r="M128" s="54">
        <v>0</v>
      </c>
      <c r="N128" s="142">
        <f>Inputs!AG123</f>
        <v>0</v>
      </c>
      <c r="O128" s="141">
        <f>Inputs!AD123</f>
        <v>0</v>
      </c>
      <c r="P128" s="7"/>
      <c r="Q128" s="69">
        <f t="shared" ca="1" si="38"/>
        <v>5.1365000000000007</v>
      </c>
      <c r="R128" s="69">
        <f t="shared" ca="1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Inputs!AA124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83">
        <f ca="1">VLOOKUP($A129,[1]!Table,MATCH(G$4,[1]!Curves,0))</f>
        <v>4.9930000000000003</v>
      </c>
      <c r="H129" s="142">
        <f ca="1">Inputs!AE124</f>
        <v>5.0730000000000004</v>
      </c>
      <c r="I129" s="140">
        <f>Inputs!AB124</f>
        <v>0</v>
      </c>
      <c r="J129" s="83">
        <f ca="1">VLOOKUP($A129,[1]!Table,MATCH(J$4,[1]!Curves,0))</f>
        <v>2.35E-2</v>
      </c>
      <c r="K129" s="142">
        <f ca="1">Inputs!AF124</f>
        <v>3.85E-2</v>
      </c>
      <c r="L129" s="140">
        <f>Inputs!AC124</f>
        <v>0</v>
      </c>
      <c r="M129" s="54">
        <v>0</v>
      </c>
      <c r="N129" s="142">
        <f>Inputs!AG124</f>
        <v>0</v>
      </c>
      <c r="O129" s="141">
        <f>Inputs!AD124</f>
        <v>0</v>
      </c>
      <c r="P129" s="7"/>
      <c r="Q129" s="69">
        <f t="shared" ca="1" si="38"/>
        <v>5.0165000000000006</v>
      </c>
      <c r="R129" s="69">
        <f t="shared" ca="1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Inputs!AA125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83">
        <f ca="1">VLOOKUP($A130,[1]!Table,MATCH(G$4,[1]!Curves,0))</f>
        <v>4.8680000000000003</v>
      </c>
      <c r="H130" s="142">
        <f ca="1">Inputs!AE125</f>
        <v>4.9480000000000004</v>
      </c>
      <c r="I130" s="140">
        <f>Inputs!AB125</f>
        <v>0</v>
      </c>
      <c r="J130" s="83">
        <f ca="1">VLOOKUP($A130,[1]!Table,MATCH(J$4,[1]!Curves,0))</f>
        <v>2.35E-2</v>
      </c>
      <c r="K130" s="142">
        <f ca="1">Inputs!AF125</f>
        <v>3.85E-2</v>
      </c>
      <c r="L130" s="140">
        <f>Inputs!AC125</f>
        <v>0</v>
      </c>
      <c r="M130" s="54">
        <v>0</v>
      </c>
      <c r="N130" s="142">
        <f>Inputs!AG125</f>
        <v>0</v>
      </c>
      <c r="O130" s="141">
        <f>Inputs!AD125</f>
        <v>0</v>
      </c>
      <c r="P130" s="7"/>
      <c r="Q130" s="69">
        <f t="shared" ca="1" si="38"/>
        <v>4.8915000000000006</v>
      </c>
      <c r="R130" s="69">
        <f t="shared" ca="1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Inputs!AA126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83">
        <f ca="1">VLOOKUP($A131,[1]!Table,MATCH(G$4,[1]!Curves,0))</f>
        <v>4.7380000000000004</v>
      </c>
      <c r="H131" s="142">
        <f ca="1">Inputs!AE126</f>
        <v>4.8180000000000005</v>
      </c>
      <c r="I131" s="140">
        <f>Inputs!AB126</f>
        <v>0</v>
      </c>
      <c r="J131" s="83">
        <f ca="1">VLOOKUP($A131,[1]!Table,MATCH(J$4,[1]!Curves,0))</f>
        <v>1.3000000000000001E-2</v>
      </c>
      <c r="K131" s="142">
        <f ca="1">Inputs!AF126</f>
        <v>2.8000000000000001E-2</v>
      </c>
      <c r="L131" s="140">
        <f>Inputs!AC126</f>
        <v>0</v>
      </c>
      <c r="M131" s="54">
        <v>0</v>
      </c>
      <c r="N131" s="142">
        <f>Inputs!AG126</f>
        <v>0</v>
      </c>
      <c r="O131" s="141">
        <f>Inputs!AD126</f>
        <v>0</v>
      </c>
      <c r="P131" s="7"/>
      <c r="Q131" s="69">
        <f t="shared" ca="1" si="38"/>
        <v>4.7510000000000003</v>
      </c>
      <c r="R131" s="69">
        <f t="shared" ca="1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Inputs!AA127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83">
        <f ca="1">VLOOKUP($A132,[1]!Table,MATCH(G$4,[1]!Curves,0))</f>
        <v>4.7280000000000006</v>
      </c>
      <c r="H132" s="142">
        <f ca="1">Inputs!AE127</f>
        <v>4.8080000000000007</v>
      </c>
      <c r="I132" s="140">
        <f>Inputs!AB127</f>
        <v>0</v>
      </c>
      <c r="J132" s="83">
        <f ca="1">VLOOKUP($A132,[1]!Table,MATCH(J$4,[1]!Curves,0))</f>
        <v>1.3000000000000001E-2</v>
      </c>
      <c r="K132" s="142">
        <f ca="1">Inputs!AF127</f>
        <v>2.8000000000000001E-2</v>
      </c>
      <c r="L132" s="140">
        <f>Inputs!AC127</f>
        <v>0</v>
      </c>
      <c r="M132" s="54">
        <v>0</v>
      </c>
      <c r="N132" s="142">
        <f>Inputs!AG127</f>
        <v>0</v>
      </c>
      <c r="O132" s="141">
        <f>Inputs!AD127</f>
        <v>0</v>
      </c>
      <c r="P132" s="7"/>
      <c r="Q132" s="69">
        <f t="shared" ca="1" si="38"/>
        <v>4.7410000000000005</v>
      </c>
      <c r="R132" s="69">
        <f t="shared" ca="1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Inputs!AA128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83">
        <f ca="1">VLOOKUP($A133,[1]!Table,MATCH(G$4,[1]!Curves,0))</f>
        <v>4.7480000000000002</v>
      </c>
      <c r="H133" s="142">
        <f ca="1">Inputs!AE128</f>
        <v>4.8280000000000003</v>
      </c>
      <c r="I133" s="140">
        <f>Inputs!AB128</f>
        <v>0</v>
      </c>
      <c r="J133" s="83">
        <f ca="1">VLOOKUP($A133,[1]!Table,MATCH(J$4,[1]!Curves,0))</f>
        <v>1.3000000000000001E-2</v>
      </c>
      <c r="K133" s="142">
        <f ca="1">Inputs!AF128</f>
        <v>2.8000000000000001E-2</v>
      </c>
      <c r="L133" s="140">
        <f>Inputs!AC128</f>
        <v>0</v>
      </c>
      <c r="M133" s="54">
        <v>0</v>
      </c>
      <c r="N133" s="142">
        <f>Inputs!AG128</f>
        <v>0</v>
      </c>
      <c r="O133" s="141">
        <f>Inputs!AD128</f>
        <v>0</v>
      </c>
      <c r="P133" s="7"/>
      <c r="Q133" s="69">
        <f t="shared" ca="1" si="38"/>
        <v>4.7610000000000001</v>
      </c>
      <c r="R133" s="69">
        <f t="shared" ca="1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Inputs!AA129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83">
        <f ca="1">VLOOKUP($A134,[1]!Table,MATCH(G$4,[1]!Curves,0))</f>
        <v>4.7690000000000001</v>
      </c>
      <c r="H134" s="142">
        <f ca="1">Inputs!AE129</f>
        <v>4.8490000000000002</v>
      </c>
      <c r="I134" s="140">
        <f>Inputs!AB129</f>
        <v>0</v>
      </c>
      <c r="J134" s="83">
        <f ca="1">VLOOKUP($A134,[1]!Table,MATCH(J$4,[1]!Curves,0))</f>
        <v>1.3000000000000001E-2</v>
      </c>
      <c r="K134" s="142">
        <f ca="1">Inputs!AF129</f>
        <v>2.8000000000000001E-2</v>
      </c>
      <c r="L134" s="140">
        <f>Inputs!AC129</f>
        <v>0</v>
      </c>
      <c r="M134" s="54">
        <v>0</v>
      </c>
      <c r="N134" s="142">
        <f>Inputs!AG129</f>
        <v>0</v>
      </c>
      <c r="O134" s="141">
        <f>Inputs!AD129</f>
        <v>0</v>
      </c>
      <c r="P134" s="7"/>
      <c r="Q134" s="69">
        <f t="shared" ca="1" si="38"/>
        <v>4.782</v>
      </c>
      <c r="R134" s="69">
        <f t="shared" ca="1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Inputs!AA130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83">
        <f ca="1">VLOOKUP($A135,[1]!Table,MATCH(G$4,[1]!Curves,0))</f>
        <v>4.7930000000000001</v>
      </c>
      <c r="H135" s="142">
        <f ca="1">Inputs!AE130</f>
        <v>4.8730000000000002</v>
      </c>
      <c r="I135" s="140">
        <f>Inputs!AB130</f>
        <v>0</v>
      </c>
      <c r="J135" s="83">
        <f ca="1">VLOOKUP($A135,[1]!Table,MATCH(J$4,[1]!Curves,0))</f>
        <v>1.3000000000000001E-2</v>
      </c>
      <c r="K135" s="142">
        <f ca="1">Inputs!AF130</f>
        <v>2.8000000000000001E-2</v>
      </c>
      <c r="L135" s="140">
        <f>Inputs!AC130</f>
        <v>0</v>
      </c>
      <c r="M135" s="54">
        <v>0</v>
      </c>
      <c r="N135" s="142">
        <f>Inputs!AG130</f>
        <v>0</v>
      </c>
      <c r="O135" s="141">
        <f>Inputs!AD130</f>
        <v>0</v>
      </c>
      <c r="P135" s="7"/>
      <c r="Q135" s="69">
        <f t="shared" ca="1" si="38"/>
        <v>4.806</v>
      </c>
      <c r="R135" s="69">
        <f t="shared" ca="1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Inputs!AA131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83">
        <f ca="1">VLOOKUP($A136,[1]!Table,MATCH(G$4,[1]!Curves,0))</f>
        <v>4.8029999999999999</v>
      </c>
      <c r="H136" s="142">
        <f ca="1">Inputs!AE131</f>
        <v>4.883</v>
      </c>
      <c r="I136" s="140">
        <f>Inputs!AB131</f>
        <v>0</v>
      </c>
      <c r="J136" s="83">
        <f ca="1">VLOOKUP($A136,[1]!Table,MATCH(J$4,[1]!Curves,0))</f>
        <v>1.3000000000000001E-2</v>
      </c>
      <c r="K136" s="142">
        <f ca="1">Inputs!AF131</f>
        <v>2.8000000000000001E-2</v>
      </c>
      <c r="L136" s="140">
        <f>Inputs!AC131</f>
        <v>0</v>
      </c>
      <c r="M136" s="54">
        <v>0</v>
      </c>
      <c r="N136" s="142">
        <f>Inputs!AG131</f>
        <v>0</v>
      </c>
      <c r="O136" s="141">
        <f>Inputs!AD131</f>
        <v>0</v>
      </c>
      <c r="P136" s="7"/>
      <c r="Q136" s="69">
        <f t="shared" ca="1" si="38"/>
        <v>4.8159999999999998</v>
      </c>
      <c r="R136" s="69">
        <f t="shared" ca="1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Inputs!AA132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83">
        <f ca="1">VLOOKUP($A137,[1]!Table,MATCH(G$4,[1]!Curves,0))</f>
        <v>4.8330000000000002</v>
      </c>
      <c r="H137" s="142">
        <f ca="1">Inputs!AE132</f>
        <v>4.9130000000000003</v>
      </c>
      <c r="I137" s="140">
        <f>Inputs!AB132</f>
        <v>0</v>
      </c>
      <c r="J137" s="83">
        <f ca="1">VLOOKUP($A137,[1]!Table,MATCH(J$4,[1]!Curves,0))</f>
        <v>1.3000000000000001E-2</v>
      </c>
      <c r="K137" s="142">
        <f ca="1">Inputs!AF132</f>
        <v>2.8000000000000001E-2</v>
      </c>
      <c r="L137" s="140">
        <f>Inputs!AC132</f>
        <v>0</v>
      </c>
      <c r="M137" s="54">
        <v>0</v>
      </c>
      <c r="N137" s="142">
        <f>Inputs!AG132</f>
        <v>0</v>
      </c>
      <c r="O137" s="141">
        <f>Inputs!AD132</f>
        <v>0</v>
      </c>
      <c r="P137" s="7"/>
      <c r="Q137" s="69">
        <f t="shared" ca="1" si="38"/>
        <v>4.8460000000000001</v>
      </c>
      <c r="R137" s="69">
        <f t="shared" ca="1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Inputs!AA133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83">
        <f ca="1">VLOOKUP($A138,[1]!Table,MATCH(G$4,[1]!Curves,0))</f>
        <v>4.9729999999999999</v>
      </c>
      <c r="H138" s="142">
        <f ca="1">Inputs!AE133</f>
        <v>5.0529999999999999</v>
      </c>
      <c r="I138" s="140">
        <f>Inputs!AB133</f>
        <v>0</v>
      </c>
      <c r="J138" s="83">
        <f ca="1">VLOOKUP($A138,[1]!Table,MATCH(J$4,[1]!Curves,0))</f>
        <v>2.35E-2</v>
      </c>
      <c r="K138" s="142">
        <f ca="1">Inputs!AF133</f>
        <v>3.85E-2</v>
      </c>
      <c r="L138" s="140">
        <f>Inputs!AC133</f>
        <v>0</v>
      </c>
      <c r="M138" s="54">
        <v>0</v>
      </c>
      <c r="N138" s="142">
        <f>Inputs!AG133</f>
        <v>0</v>
      </c>
      <c r="O138" s="141">
        <f>Inputs!AD133</f>
        <v>0</v>
      </c>
      <c r="P138" s="7"/>
      <c r="Q138" s="69">
        <f t="shared" ref="Q138:Q201" ca="1" si="70">M138+J138+G138</f>
        <v>4.9965000000000002</v>
      </c>
      <c r="R138" s="69">
        <f t="shared" ref="R138:R201" ca="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Inputs!AA134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83">
        <f ca="1">VLOOKUP($A139,[1]!Table,MATCH(G$4,[1]!Curves,0))</f>
        <v>5.1130000000000004</v>
      </c>
      <c r="H139" s="142">
        <f ca="1">Inputs!AE134</f>
        <v>5.1930000000000005</v>
      </c>
      <c r="I139" s="140">
        <f>Inputs!AB134</f>
        <v>0</v>
      </c>
      <c r="J139" s="83">
        <f ca="1">VLOOKUP($A139,[1]!Table,MATCH(J$4,[1]!Curves,0))</f>
        <v>2.35E-2</v>
      </c>
      <c r="K139" s="142">
        <f ca="1">Inputs!AF134</f>
        <v>3.85E-2</v>
      </c>
      <c r="L139" s="140">
        <f>Inputs!AC134</f>
        <v>0</v>
      </c>
      <c r="M139" s="54">
        <v>0</v>
      </c>
      <c r="N139" s="142">
        <f>Inputs!AG134</f>
        <v>0</v>
      </c>
      <c r="O139" s="141">
        <f>Inputs!AD134</f>
        <v>0</v>
      </c>
      <c r="P139" s="7"/>
      <c r="Q139" s="69">
        <f t="shared" ca="1" si="70"/>
        <v>5.1365000000000007</v>
      </c>
      <c r="R139" s="69">
        <f t="shared" ca="1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Inputs!AA135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83">
        <f ca="1">VLOOKUP($A140,[1]!Table,MATCH(G$4,[1]!Curves,0))</f>
        <v>5.1880000000000006</v>
      </c>
      <c r="H140" s="142">
        <f ca="1">Inputs!AE135</f>
        <v>5.2680000000000007</v>
      </c>
      <c r="I140" s="140">
        <f>Inputs!AB135</f>
        <v>0</v>
      </c>
      <c r="J140" s="83">
        <f ca="1">VLOOKUP($A140,[1]!Table,MATCH(J$4,[1]!Curves,0))</f>
        <v>2.35E-2</v>
      </c>
      <c r="K140" s="142">
        <f ca="1">Inputs!AF135</f>
        <v>3.85E-2</v>
      </c>
      <c r="L140" s="140">
        <f>Inputs!AC135</f>
        <v>0</v>
      </c>
      <c r="M140" s="54">
        <v>0</v>
      </c>
      <c r="N140" s="142">
        <f>Inputs!AG135</f>
        <v>0</v>
      </c>
      <c r="O140" s="141">
        <f>Inputs!AD135</f>
        <v>0</v>
      </c>
      <c r="P140" s="7"/>
      <c r="Q140" s="69">
        <f t="shared" ca="1" si="70"/>
        <v>5.2115000000000009</v>
      </c>
      <c r="R140" s="69">
        <f t="shared" ca="1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Inputs!AA136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83">
        <f ca="1">VLOOKUP($A141,[1]!Table,MATCH(G$4,[1]!Curves,0))</f>
        <v>5.0680000000000005</v>
      </c>
      <c r="H141" s="142">
        <f ca="1">Inputs!AE136</f>
        <v>5.1480000000000006</v>
      </c>
      <c r="I141" s="140">
        <f>Inputs!AB136</f>
        <v>0</v>
      </c>
      <c r="J141" s="83">
        <f ca="1">VLOOKUP($A141,[1]!Table,MATCH(J$4,[1]!Curves,0))</f>
        <v>2.35E-2</v>
      </c>
      <c r="K141" s="142">
        <f ca="1">Inputs!AF136</f>
        <v>3.85E-2</v>
      </c>
      <c r="L141" s="140">
        <f>Inputs!AC136</f>
        <v>0</v>
      </c>
      <c r="M141" s="54">
        <v>0</v>
      </c>
      <c r="N141" s="142">
        <f>Inputs!AG136</f>
        <v>0</v>
      </c>
      <c r="O141" s="141">
        <f>Inputs!AD136</f>
        <v>0</v>
      </c>
      <c r="P141" s="7"/>
      <c r="Q141" s="69">
        <f t="shared" ca="1" si="70"/>
        <v>5.0915000000000008</v>
      </c>
      <c r="R141" s="69">
        <f t="shared" ca="1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Inputs!AA137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83">
        <f ca="1">VLOOKUP($A142,[1]!Table,MATCH(G$4,[1]!Curves,0))</f>
        <v>4.9430000000000005</v>
      </c>
      <c r="H142" s="142">
        <f ca="1">Inputs!AE137</f>
        <v>5.0230000000000006</v>
      </c>
      <c r="I142" s="140">
        <f>Inputs!AB137</f>
        <v>0</v>
      </c>
      <c r="J142" s="83">
        <f ca="1">VLOOKUP($A142,[1]!Table,MATCH(J$4,[1]!Curves,0))</f>
        <v>2.35E-2</v>
      </c>
      <c r="K142" s="142">
        <f ca="1">Inputs!AF137</f>
        <v>3.85E-2</v>
      </c>
      <c r="L142" s="140">
        <f>Inputs!AC137</f>
        <v>0</v>
      </c>
      <c r="M142" s="54">
        <v>0</v>
      </c>
      <c r="N142" s="142">
        <f>Inputs!AG137</f>
        <v>0</v>
      </c>
      <c r="O142" s="141">
        <f>Inputs!AD137</f>
        <v>0</v>
      </c>
      <c r="P142" s="7"/>
      <c r="Q142" s="69">
        <f t="shared" ca="1" si="70"/>
        <v>4.9665000000000008</v>
      </c>
      <c r="R142" s="69">
        <f t="shared" ca="1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Inputs!AA138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83">
        <f ca="1">VLOOKUP($A143,[1]!Table,MATCH(G$4,[1]!Curves,0))</f>
        <v>4.8130000000000006</v>
      </c>
      <c r="H143" s="142">
        <f ca="1">Inputs!AE138</f>
        <v>4.8930000000000007</v>
      </c>
      <c r="I143" s="140">
        <f>Inputs!AB138</f>
        <v>0</v>
      </c>
      <c r="J143" s="83">
        <f ca="1">VLOOKUP($A143,[1]!Table,MATCH(J$4,[1]!Curves,0))</f>
        <v>1.3000000000000001E-2</v>
      </c>
      <c r="K143" s="142">
        <f ca="1">Inputs!AF138</f>
        <v>2.8000000000000001E-2</v>
      </c>
      <c r="L143" s="140">
        <f>Inputs!AC138</f>
        <v>0</v>
      </c>
      <c r="M143" s="54">
        <v>0</v>
      </c>
      <c r="N143" s="142">
        <f>Inputs!AG138</f>
        <v>0</v>
      </c>
      <c r="O143" s="141">
        <f>Inputs!AD138</f>
        <v>0</v>
      </c>
      <c r="P143" s="7"/>
      <c r="Q143" s="69">
        <f t="shared" ca="1" si="70"/>
        <v>4.8260000000000005</v>
      </c>
      <c r="R143" s="69">
        <f t="shared" ca="1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Inputs!AA139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83">
        <f ca="1">VLOOKUP($A144,[1]!Table,MATCH(G$4,[1]!Curves,0))</f>
        <v>4.8029999999999999</v>
      </c>
      <c r="H144" s="142">
        <f ca="1">Inputs!AE139</f>
        <v>4.883</v>
      </c>
      <c r="I144" s="140">
        <f>Inputs!AB139</f>
        <v>0</v>
      </c>
      <c r="J144" s="83">
        <f ca="1">VLOOKUP($A144,[1]!Table,MATCH(J$4,[1]!Curves,0))</f>
        <v>1.3000000000000001E-2</v>
      </c>
      <c r="K144" s="142">
        <f ca="1">Inputs!AF139</f>
        <v>2.8000000000000001E-2</v>
      </c>
      <c r="L144" s="140">
        <f>Inputs!AC139</f>
        <v>0</v>
      </c>
      <c r="M144" s="54">
        <v>0</v>
      </c>
      <c r="N144" s="142">
        <f>Inputs!AG139</f>
        <v>0</v>
      </c>
      <c r="O144" s="141">
        <f>Inputs!AD139</f>
        <v>0</v>
      </c>
      <c r="P144" s="7"/>
      <c r="Q144" s="69">
        <f t="shared" ca="1" si="70"/>
        <v>4.8159999999999998</v>
      </c>
      <c r="R144" s="69">
        <f t="shared" ca="1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Inputs!AA140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83">
        <f ca="1">VLOOKUP($A145,[1]!Table,MATCH(G$4,[1]!Curves,0))</f>
        <v>4.8230000000000004</v>
      </c>
      <c r="H145" s="142">
        <f ca="1">Inputs!AE140</f>
        <v>4.9030000000000005</v>
      </c>
      <c r="I145" s="140">
        <f>Inputs!AB140</f>
        <v>0</v>
      </c>
      <c r="J145" s="83">
        <f ca="1">VLOOKUP($A145,[1]!Table,MATCH(J$4,[1]!Curves,0))</f>
        <v>1.3000000000000001E-2</v>
      </c>
      <c r="K145" s="142">
        <f ca="1">Inputs!AF140</f>
        <v>2.8000000000000001E-2</v>
      </c>
      <c r="L145" s="140">
        <f>Inputs!AC140</f>
        <v>0</v>
      </c>
      <c r="M145" s="54">
        <v>0</v>
      </c>
      <c r="N145" s="142">
        <f>Inputs!AG140</f>
        <v>0</v>
      </c>
      <c r="O145" s="141">
        <f>Inputs!AD140</f>
        <v>0</v>
      </c>
      <c r="P145" s="7"/>
      <c r="Q145" s="69">
        <f t="shared" ca="1" si="70"/>
        <v>4.8360000000000003</v>
      </c>
      <c r="R145" s="69">
        <f t="shared" ca="1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Inputs!AA141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83">
        <f ca="1">VLOOKUP($A146,[1]!Table,MATCH(G$4,[1]!Curves,0))</f>
        <v>4.8440000000000003</v>
      </c>
      <c r="H146" s="142">
        <f ca="1">Inputs!AE141</f>
        <v>4.9240000000000004</v>
      </c>
      <c r="I146" s="140">
        <f>Inputs!AB141</f>
        <v>0</v>
      </c>
      <c r="J146" s="83">
        <f ca="1">VLOOKUP($A146,[1]!Table,MATCH(J$4,[1]!Curves,0))</f>
        <v>1.3000000000000001E-2</v>
      </c>
      <c r="K146" s="142">
        <f ca="1">Inputs!AF141</f>
        <v>2.8000000000000001E-2</v>
      </c>
      <c r="L146" s="140">
        <f>Inputs!AC141</f>
        <v>0</v>
      </c>
      <c r="M146" s="54">
        <v>0</v>
      </c>
      <c r="N146" s="142">
        <f>Inputs!AG141</f>
        <v>0</v>
      </c>
      <c r="O146" s="141">
        <f>Inputs!AD141</f>
        <v>0</v>
      </c>
      <c r="P146" s="7"/>
      <c r="Q146" s="69">
        <f t="shared" ca="1" si="70"/>
        <v>4.8570000000000002</v>
      </c>
      <c r="R146" s="69">
        <f t="shared" ca="1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Inputs!AA142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83">
        <f ca="1">VLOOKUP($A147,[1]!Table,MATCH(G$4,[1]!Curves,0))</f>
        <v>4.8680000000000003</v>
      </c>
      <c r="H147" s="142">
        <f ca="1">Inputs!AE142</f>
        <v>4.9480000000000004</v>
      </c>
      <c r="I147" s="140">
        <f>Inputs!AB142</f>
        <v>0</v>
      </c>
      <c r="J147" s="83">
        <f ca="1">VLOOKUP($A147,[1]!Table,MATCH(J$4,[1]!Curves,0))</f>
        <v>1.3000000000000001E-2</v>
      </c>
      <c r="K147" s="142">
        <f ca="1">Inputs!AF142</f>
        <v>2.8000000000000001E-2</v>
      </c>
      <c r="L147" s="140">
        <f>Inputs!AC142</f>
        <v>0</v>
      </c>
      <c r="M147" s="54">
        <v>0</v>
      </c>
      <c r="N147" s="142">
        <f>Inputs!AG142</f>
        <v>0</v>
      </c>
      <c r="O147" s="141">
        <f>Inputs!AD142</f>
        <v>0</v>
      </c>
      <c r="P147" s="7"/>
      <c r="Q147" s="69">
        <f t="shared" ca="1" si="70"/>
        <v>4.8810000000000002</v>
      </c>
      <c r="R147" s="69">
        <f t="shared" ca="1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Inputs!AA143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83">
        <f ca="1">VLOOKUP($A148,[1]!Table,MATCH(G$4,[1]!Curves,0))</f>
        <v>4.8780000000000001</v>
      </c>
      <c r="H148" s="142">
        <f ca="1">Inputs!AE143</f>
        <v>4.9580000000000002</v>
      </c>
      <c r="I148" s="140">
        <f>Inputs!AB143</f>
        <v>0</v>
      </c>
      <c r="J148" s="83">
        <f ca="1">VLOOKUP($A148,[1]!Table,MATCH(J$4,[1]!Curves,0))</f>
        <v>1.3000000000000001E-2</v>
      </c>
      <c r="K148" s="142">
        <f ca="1">Inputs!AF143</f>
        <v>2.8000000000000001E-2</v>
      </c>
      <c r="L148" s="140">
        <f>Inputs!AC143</f>
        <v>0</v>
      </c>
      <c r="M148" s="54">
        <v>0</v>
      </c>
      <c r="N148" s="142">
        <f>Inputs!AG143</f>
        <v>0</v>
      </c>
      <c r="O148" s="141">
        <f>Inputs!AD143</f>
        <v>0</v>
      </c>
      <c r="P148" s="7"/>
      <c r="Q148" s="69">
        <f t="shared" ca="1" si="70"/>
        <v>4.891</v>
      </c>
      <c r="R148" s="69">
        <f t="shared" ca="1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Inputs!AA144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83">
        <f ca="1">VLOOKUP($A149,[1]!Table,MATCH(G$4,[1]!Curves,0))</f>
        <v>4.9080000000000004</v>
      </c>
      <c r="H149" s="142">
        <f ca="1">Inputs!AE144</f>
        <v>4.9880000000000004</v>
      </c>
      <c r="I149" s="140">
        <f>Inputs!AB144</f>
        <v>0</v>
      </c>
      <c r="J149" s="83">
        <f ca="1">VLOOKUP($A149,[1]!Table,MATCH(J$4,[1]!Curves,0))</f>
        <v>1.3000000000000001E-2</v>
      </c>
      <c r="K149" s="142">
        <f ca="1">Inputs!AF144</f>
        <v>2.8000000000000001E-2</v>
      </c>
      <c r="L149" s="140">
        <f>Inputs!AC144</f>
        <v>0</v>
      </c>
      <c r="M149" s="54">
        <v>0</v>
      </c>
      <c r="N149" s="142">
        <f>Inputs!AG144</f>
        <v>0</v>
      </c>
      <c r="O149" s="141">
        <f>Inputs!AD144</f>
        <v>0</v>
      </c>
      <c r="P149" s="7"/>
      <c r="Q149" s="69">
        <f t="shared" ca="1" si="70"/>
        <v>4.9210000000000003</v>
      </c>
      <c r="R149" s="69">
        <f t="shared" ca="1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Inputs!AA145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83">
        <f ca="1">VLOOKUP($A150,[1]!Table,MATCH(G$4,[1]!Curves,0))</f>
        <v>5.048</v>
      </c>
      <c r="H150" s="142">
        <f ca="1">Inputs!AE145</f>
        <v>5.1280000000000001</v>
      </c>
      <c r="I150" s="140">
        <f>Inputs!AB145</f>
        <v>0</v>
      </c>
      <c r="J150" s="83">
        <f ca="1">VLOOKUP($A150,[1]!Table,MATCH(J$4,[1]!Curves,0))</f>
        <v>2.35E-2</v>
      </c>
      <c r="K150" s="142">
        <f ca="1">Inputs!AF145</f>
        <v>3.85E-2</v>
      </c>
      <c r="L150" s="140">
        <f>Inputs!AC145</f>
        <v>0</v>
      </c>
      <c r="M150" s="54">
        <v>0</v>
      </c>
      <c r="N150" s="142">
        <f>Inputs!AG145</f>
        <v>0</v>
      </c>
      <c r="O150" s="141">
        <f>Inputs!AD145</f>
        <v>0</v>
      </c>
      <c r="P150" s="7"/>
      <c r="Q150" s="69">
        <f t="shared" ca="1" si="70"/>
        <v>5.0715000000000003</v>
      </c>
      <c r="R150" s="69">
        <f t="shared" ca="1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Inputs!AA146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83">
        <f ca="1">VLOOKUP($A151,[1]!Table,MATCH(G$4,[1]!Curves,0))</f>
        <v>5.1880000000000006</v>
      </c>
      <c r="H151" s="142">
        <f ca="1">Inputs!AE146</f>
        <v>5.2680000000000007</v>
      </c>
      <c r="I151" s="140">
        <f>Inputs!AB146</f>
        <v>0</v>
      </c>
      <c r="J151" s="83">
        <f ca="1">VLOOKUP($A151,[1]!Table,MATCH(J$4,[1]!Curves,0))</f>
        <v>2.35E-2</v>
      </c>
      <c r="K151" s="142">
        <f ca="1">Inputs!AF146</f>
        <v>3.85E-2</v>
      </c>
      <c r="L151" s="140">
        <f>Inputs!AC146</f>
        <v>0</v>
      </c>
      <c r="M151" s="54">
        <v>0</v>
      </c>
      <c r="N151" s="142">
        <f>Inputs!AG146</f>
        <v>0</v>
      </c>
      <c r="O151" s="141">
        <f>Inputs!AD146</f>
        <v>0</v>
      </c>
      <c r="P151" s="7"/>
      <c r="Q151" s="69">
        <f t="shared" ca="1" si="70"/>
        <v>5.2115000000000009</v>
      </c>
      <c r="R151" s="69">
        <f t="shared" ca="1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Inputs!AA147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83">
        <f ca="1">VLOOKUP($A152,[1]!Table,MATCH(G$4,[1]!Curves,0))</f>
        <v>5.2680000000000007</v>
      </c>
      <c r="H152" s="142">
        <f ca="1">Inputs!AE147</f>
        <v>5.3480000000000008</v>
      </c>
      <c r="I152" s="140">
        <f>Inputs!AB147</f>
        <v>0</v>
      </c>
      <c r="J152" s="83">
        <f ca="1">VLOOKUP($A152,[1]!Table,MATCH(J$4,[1]!Curves,0))</f>
        <v>2.35E-2</v>
      </c>
      <c r="K152" s="142">
        <f ca="1">Inputs!AF147</f>
        <v>3.85E-2</v>
      </c>
      <c r="L152" s="140">
        <f>Inputs!AC147</f>
        <v>0</v>
      </c>
      <c r="M152" s="54">
        <v>0</v>
      </c>
      <c r="N152" s="142">
        <f>Inputs!AG147</f>
        <v>0</v>
      </c>
      <c r="O152" s="141">
        <f>Inputs!AD147</f>
        <v>0</v>
      </c>
      <c r="P152" s="7"/>
      <c r="Q152" s="69">
        <f t="shared" ca="1" si="70"/>
        <v>5.291500000000001</v>
      </c>
      <c r="R152" s="69">
        <f t="shared" ca="1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Inputs!AA148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83">
        <f ca="1">VLOOKUP($A153,[1]!Table,MATCH(G$4,[1]!Curves,0))</f>
        <v>5.1480000000000006</v>
      </c>
      <c r="H153" s="142">
        <f ca="1">Inputs!AE148</f>
        <v>5.2280000000000006</v>
      </c>
      <c r="I153" s="140">
        <f>Inputs!AB148</f>
        <v>0</v>
      </c>
      <c r="J153" s="83">
        <f ca="1">VLOOKUP($A153,[1]!Table,MATCH(J$4,[1]!Curves,0))</f>
        <v>2.35E-2</v>
      </c>
      <c r="K153" s="142">
        <f ca="1">Inputs!AF148</f>
        <v>3.85E-2</v>
      </c>
      <c r="L153" s="140">
        <f>Inputs!AC148</f>
        <v>0</v>
      </c>
      <c r="M153" s="54">
        <v>0</v>
      </c>
      <c r="N153" s="142">
        <f>Inputs!AG148</f>
        <v>0</v>
      </c>
      <c r="O153" s="141">
        <f>Inputs!AD148</f>
        <v>0</v>
      </c>
      <c r="P153" s="7"/>
      <c r="Q153" s="69">
        <f t="shared" ca="1" si="70"/>
        <v>5.1715000000000009</v>
      </c>
      <c r="R153" s="69">
        <f t="shared" ca="1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Inputs!AA149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83">
        <f ca="1">VLOOKUP($A154,[1]!Table,MATCH(G$4,[1]!Curves,0))</f>
        <v>5.0230000000000006</v>
      </c>
      <c r="H154" s="142">
        <f ca="1">Inputs!AE149</f>
        <v>5.1030000000000006</v>
      </c>
      <c r="I154" s="140">
        <f>Inputs!AB149</f>
        <v>0</v>
      </c>
      <c r="J154" s="83">
        <f ca="1">VLOOKUP($A154,[1]!Table,MATCH(J$4,[1]!Curves,0))</f>
        <v>2.35E-2</v>
      </c>
      <c r="K154" s="142">
        <f ca="1">Inputs!AF149</f>
        <v>3.85E-2</v>
      </c>
      <c r="L154" s="140">
        <f>Inputs!AC149</f>
        <v>0</v>
      </c>
      <c r="M154" s="54">
        <v>0</v>
      </c>
      <c r="N154" s="142">
        <f>Inputs!AG149</f>
        <v>0</v>
      </c>
      <c r="O154" s="141">
        <f>Inputs!AD149</f>
        <v>0</v>
      </c>
      <c r="P154" s="7"/>
      <c r="Q154" s="69">
        <f t="shared" ca="1" si="70"/>
        <v>5.0465000000000009</v>
      </c>
      <c r="R154" s="69">
        <f t="shared" ca="1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Inputs!AA150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83">
        <f ca="1">VLOOKUP($A155,[1]!Table,MATCH(G$4,[1]!Curves,0))</f>
        <v>4.8929999999999998</v>
      </c>
      <c r="H155" s="142">
        <f ca="1">Inputs!AE150</f>
        <v>4.9729999999999999</v>
      </c>
      <c r="I155" s="140">
        <f>Inputs!AB150</f>
        <v>0</v>
      </c>
      <c r="J155" s="83">
        <f ca="1">VLOOKUP($A155,[1]!Table,MATCH(J$4,[1]!Curves,0))</f>
        <v>1.3000000000000001E-2</v>
      </c>
      <c r="K155" s="142">
        <f ca="1">Inputs!AF150</f>
        <v>2.8000000000000001E-2</v>
      </c>
      <c r="L155" s="140">
        <f>Inputs!AC150</f>
        <v>0</v>
      </c>
      <c r="M155" s="54">
        <v>0</v>
      </c>
      <c r="N155" s="142">
        <f>Inputs!AG150</f>
        <v>0</v>
      </c>
      <c r="O155" s="141">
        <f>Inputs!AD150</f>
        <v>0</v>
      </c>
      <c r="P155" s="7"/>
      <c r="Q155" s="69">
        <f t="shared" ca="1" si="70"/>
        <v>4.9059999999999997</v>
      </c>
      <c r="R155" s="69">
        <f t="shared" ca="1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Inputs!AA151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83">
        <f ca="1">VLOOKUP($A156,[1]!Table,MATCH(G$4,[1]!Curves,0))</f>
        <v>4.883</v>
      </c>
      <c r="H156" s="142">
        <f ca="1">Inputs!AE151</f>
        <v>4.9630000000000001</v>
      </c>
      <c r="I156" s="140">
        <f>Inputs!AB151</f>
        <v>0</v>
      </c>
      <c r="J156" s="83">
        <f ca="1">VLOOKUP($A156,[1]!Table,MATCH(J$4,[1]!Curves,0))</f>
        <v>1.3000000000000001E-2</v>
      </c>
      <c r="K156" s="142">
        <f ca="1">Inputs!AF151</f>
        <v>2.8000000000000001E-2</v>
      </c>
      <c r="L156" s="140">
        <f>Inputs!AC151</f>
        <v>0</v>
      </c>
      <c r="M156" s="54">
        <v>0</v>
      </c>
      <c r="N156" s="142">
        <f>Inputs!AG151</f>
        <v>0</v>
      </c>
      <c r="O156" s="141">
        <f>Inputs!AD151</f>
        <v>0</v>
      </c>
      <c r="P156" s="7"/>
      <c r="Q156" s="69">
        <f t="shared" ca="1" si="70"/>
        <v>4.8959999999999999</v>
      </c>
      <c r="R156" s="69">
        <f t="shared" ca="1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Inputs!AA152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83">
        <f ca="1">VLOOKUP($A157,[1]!Table,MATCH(G$4,[1]!Curves,0))</f>
        <v>4.9030000000000005</v>
      </c>
      <c r="H157" s="142">
        <f ca="1">Inputs!AE152</f>
        <v>4.9830000000000005</v>
      </c>
      <c r="I157" s="140">
        <f>Inputs!AB152</f>
        <v>0</v>
      </c>
      <c r="J157" s="83">
        <f ca="1">VLOOKUP($A157,[1]!Table,MATCH(J$4,[1]!Curves,0))</f>
        <v>1.3000000000000001E-2</v>
      </c>
      <c r="K157" s="142">
        <f ca="1">Inputs!AF152</f>
        <v>2.8000000000000001E-2</v>
      </c>
      <c r="L157" s="140">
        <f>Inputs!AC152</f>
        <v>0</v>
      </c>
      <c r="M157" s="54">
        <v>0</v>
      </c>
      <c r="N157" s="142">
        <f>Inputs!AG152</f>
        <v>0</v>
      </c>
      <c r="O157" s="141">
        <f>Inputs!AD152</f>
        <v>0</v>
      </c>
      <c r="P157" s="7"/>
      <c r="Q157" s="69">
        <f t="shared" ca="1" si="70"/>
        <v>4.9160000000000004</v>
      </c>
      <c r="R157" s="69">
        <f t="shared" ca="1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Inputs!AA153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83">
        <f ca="1">VLOOKUP($A158,[1]!Table,MATCH(G$4,[1]!Curves,0))</f>
        <v>4.9240000000000004</v>
      </c>
      <c r="H158" s="142">
        <f ca="1">Inputs!AE153</f>
        <v>5.0040000000000004</v>
      </c>
      <c r="I158" s="140">
        <f>Inputs!AB153</f>
        <v>0</v>
      </c>
      <c r="J158" s="83">
        <f ca="1">VLOOKUP($A158,[1]!Table,MATCH(J$4,[1]!Curves,0))</f>
        <v>1.3000000000000001E-2</v>
      </c>
      <c r="K158" s="142">
        <f ca="1">Inputs!AF153</f>
        <v>2.8000000000000001E-2</v>
      </c>
      <c r="L158" s="140">
        <f>Inputs!AC153</f>
        <v>0</v>
      </c>
      <c r="M158" s="54">
        <v>0</v>
      </c>
      <c r="N158" s="142">
        <f>Inputs!AG153</f>
        <v>0</v>
      </c>
      <c r="O158" s="141">
        <f>Inputs!AD153</f>
        <v>0</v>
      </c>
      <c r="P158" s="7"/>
      <c r="Q158" s="69">
        <f t="shared" ca="1" si="70"/>
        <v>4.9370000000000003</v>
      </c>
      <c r="R158" s="69">
        <f t="shared" ca="1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Inputs!AA154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83">
        <f ca="1">VLOOKUP($A159,[1]!Table,MATCH(G$4,[1]!Curves,0))</f>
        <v>4.9480000000000004</v>
      </c>
      <c r="H159" s="142">
        <f ca="1">Inputs!AE154</f>
        <v>5.0280000000000005</v>
      </c>
      <c r="I159" s="140">
        <f>Inputs!AB154</f>
        <v>0</v>
      </c>
      <c r="J159" s="83">
        <f ca="1">VLOOKUP($A159,[1]!Table,MATCH(J$4,[1]!Curves,0))</f>
        <v>1.3000000000000001E-2</v>
      </c>
      <c r="K159" s="142">
        <f ca="1">Inputs!AF154</f>
        <v>2.8000000000000001E-2</v>
      </c>
      <c r="L159" s="140">
        <f>Inputs!AC154</f>
        <v>0</v>
      </c>
      <c r="M159" s="54">
        <v>0</v>
      </c>
      <c r="N159" s="142">
        <f>Inputs!AG154</f>
        <v>0</v>
      </c>
      <c r="O159" s="141">
        <f>Inputs!AD154</f>
        <v>0</v>
      </c>
      <c r="P159" s="7"/>
      <c r="Q159" s="69">
        <f t="shared" ca="1" si="70"/>
        <v>4.9610000000000003</v>
      </c>
      <c r="R159" s="69">
        <f t="shared" ca="1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Inputs!AA155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83">
        <f ca="1">VLOOKUP($A160,[1]!Table,MATCH(G$4,[1]!Curves,0))</f>
        <v>4.9580000000000002</v>
      </c>
      <c r="H160" s="142">
        <f ca="1">Inputs!AE155</f>
        <v>5.0380000000000003</v>
      </c>
      <c r="I160" s="140">
        <f>Inputs!AB155</f>
        <v>0</v>
      </c>
      <c r="J160" s="83">
        <f ca="1">VLOOKUP($A160,[1]!Table,MATCH(J$4,[1]!Curves,0))</f>
        <v>1.3000000000000001E-2</v>
      </c>
      <c r="K160" s="142">
        <f ca="1">Inputs!AF155</f>
        <v>2.8000000000000001E-2</v>
      </c>
      <c r="L160" s="140">
        <f>Inputs!AC155</f>
        <v>0</v>
      </c>
      <c r="M160" s="54">
        <v>0</v>
      </c>
      <c r="N160" s="142">
        <f>Inputs!AG155</f>
        <v>0</v>
      </c>
      <c r="O160" s="141">
        <f>Inputs!AD155</f>
        <v>0</v>
      </c>
      <c r="P160" s="7"/>
      <c r="Q160" s="69">
        <f t="shared" ca="1" si="70"/>
        <v>4.9710000000000001</v>
      </c>
      <c r="R160" s="69">
        <f t="shared" ca="1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Inputs!AA156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83">
        <f ca="1">VLOOKUP($A161,[1]!Table,MATCH(G$4,[1]!Curves,0))</f>
        <v>4.9880000000000004</v>
      </c>
      <c r="H161" s="142">
        <f ca="1">Inputs!AE156</f>
        <v>5.0680000000000005</v>
      </c>
      <c r="I161" s="140">
        <f>Inputs!AB156</f>
        <v>0</v>
      </c>
      <c r="J161" s="83">
        <f ca="1">VLOOKUP($A161,[1]!Table,MATCH(J$4,[1]!Curves,0))</f>
        <v>1.3000000000000001E-2</v>
      </c>
      <c r="K161" s="142">
        <f ca="1">Inputs!AF156</f>
        <v>2.8000000000000001E-2</v>
      </c>
      <c r="L161" s="140">
        <f>Inputs!AC156</f>
        <v>0</v>
      </c>
      <c r="M161" s="54">
        <v>0</v>
      </c>
      <c r="N161" s="142">
        <f>Inputs!AG156</f>
        <v>0</v>
      </c>
      <c r="O161" s="141">
        <f>Inputs!AD156</f>
        <v>0</v>
      </c>
      <c r="P161" s="7"/>
      <c r="Q161" s="69">
        <f t="shared" ca="1" si="70"/>
        <v>5.0010000000000003</v>
      </c>
      <c r="R161" s="69">
        <f t="shared" ca="1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Inputs!AA157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83">
        <f ca="1">VLOOKUP($A162,[1]!Table,MATCH(G$4,[1]!Curves,0))</f>
        <v>5.1280000000000001</v>
      </c>
      <c r="H162" s="142">
        <f ca="1">Inputs!AE157</f>
        <v>5.2080000000000002</v>
      </c>
      <c r="I162" s="140">
        <f>Inputs!AB157</f>
        <v>0</v>
      </c>
      <c r="J162" s="83">
        <f ca="1">VLOOKUP($A162,[1]!Table,MATCH(J$4,[1]!Curves,0))</f>
        <v>2.35E-2</v>
      </c>
      <c r="K162" s="142">
        <f ca="1">Inputs!AF157</f>
        <v>3.85E-2</v>
      </c>
      <c r="L162" s="140">
        <f>Inputs!AC157</f>
        <v>0</v>
      </c>
      <c r="M162" s="54">
        <v>0</v>
      </c>
      <c r="N162" s="142">
        <f>Inputs!AG157</f>
        <v>0</v>
      </c>
      <c r="O162" s="141">
        <f>Inputs!AD157</f>
        <v>0</v>
      </c>
      <c r="P162" s="7"/>
      <c r="Q162" s="69">
        <f t="shared" ca="1" si="70"/>
        <v>5.1515000000000004</v>
      </c>
      <c r="R162" s="69">
        <f t="shared" ca="1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Inputs!AA158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83">
        <f ca="1">VLOOKUP($A163,[1]!Table,MATCH(G$4,[1]!Curves,0))</f>
        <v>5.2680000000000007</v>
      </c>
      <c r="H163" s="142">
        <f ca="1">Inputs!AE158</f>
        <v>5.3480000000000008</v>
      </c>
      <c r="I163" s="140">
        <f>Inputs!AB158</f>
        <v>0</v>
      </c>
      <c r="J163" s="83">
        <f ca="1">VLOOKUP($A163,[1]!Table,MATCH(J$4,[1]!Curves,0))</f>
        <v>2.35E-2</v>
      </c>
      <c r="K163" s="142">
        <f ca="1">Inputs!AF158</f>
        <v>3.85E-2</v>
      </c>
      <c r="L163" s="140">
        <f>Inputs!AC158</f>
        <v>0</v>
      </c>
      <c r="M163" s="54">
        <v>0</v>
      </c>
      <c r="N163" s="142">
        <f>Inputs!AG158</f>
        <v>0</v>
      </c>
      <c r="O163" s="141">
        <f>Inputs!AD158</f>
        <v>0</v>
      </c>
      <c r="P163" s="7"/>
      <c r="Q163" s="69">
        <f t="shared" ca="1" si="70"/>
        <v>5.291500000000001</v>
      </c>
      <c r="R163" s="69">
        <f t="shared" ca="1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Inputs!AA159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83">
        <f ca="1">VLOOKUP($A164,[1]!Table,MATCH(G$4,[1]!Curves,0))</f>
        <v>5.3530000000000006</v>
      </c>
      <c r="H164" s="142">
        <f ca="1">Inputs!AE159</f>
        <v>5.4330000000000007</v>
      </c>
      <c r="I164" s="140">
        <f>Inputs!AB159</f>
        <v>0</v>
      </c>
      <c r="J164" s="83">
        <f ca="1">VLOOKUP($A164,[1]!Table,MATCH(J$4,[1]!Curves,0))</f>
        <v>2.35E-2</v>
      </c>
      <c r="K164" s="142">
        <f ca="1">Inputs!AF159</f>
        <v>3.85E-2</v>
      </c>
      <c r="L164" s="140">
        <f>Inputs!AC159</f>
        <v>0</v>
      </c>
      <c r="M164" s="54">
        <v>0</v>
      </c>
      <c r="N164" s="142">
        <f>Inputs!AG159</f>
        <v>0</v>
      </c>
      <c r="O164" s="141">
        <f>Inputs!AD159</f>
        <v>0</v>
      </c>
      <c r="P164" s="7"/>
      <c r="Q164" s="69">
        <f t="shared" ca="1" si="70"/>
        <v>5.3765000000000009</v>
      </c>
      <c r="R164" s="69">
        <f t="shared" ca="1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Inputs!AA160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83">
        <f ca="1">VLOOKUP($A165,[1]!Table,MATCH(G$4,[1]!Curves,0))</f>
        <v>5.2330000000000005</v>
      </c>
      <c r="H165" s="142">
        <f ca="1">Inputs!AE160</f>
        <v>5.3130000000000006</v>
      </c>
      <c r="I165" s="140">
        <f>Inputs!AB160</f>
        <v>0</v>
      </c>
      <c r="J165" s="83">
        <f ca="1">VLOOKUP($A165,[1]!Table,MATCH(J$4,[1]!Curves,0))</f>
        <v>2.35E-2</v>
      </c>
      <c r="K165" s="142">
        <f ca="1">Inputs!AF160</f>
        <v>3.85E-2</v>
      </c>
      <c r="L165" s="140">
        <f>Inputs!AC160</f>
        <v>0</v>
      </c>
      <c r="M165" s="54">
        <v>0</v>
      </c>
      <c r="N165" s="142">
        <f>Inputs!AG160</f>
        <v>0</v>
      </c>
      <c r="O165" s="141">
        <f>Inputs!AD160</f>
        <v>0</v>
      </c>
      <c r="P165" s="7"/>
      <c r="Q165" s="69">
        <f t="shared" ca="1" si="70"/>
        <v>5.2565000000000008</v>
      </c>
      <c r="R165" s="69">
        <f t="shared" ca="1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Inputs!AA161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83">
        <f ca="1">VLOOKUP($A166,[1]!Table,MATCH(G$4,[1]!Curves,0))</f>
        <v>5.1080000000000005</v>
      </c>
      <c r="H166" s="142">
        <f ca="1">Inputs!AE161</f>
        <v>5.1880000000000006</v>
      </c>
      <c r="I166" s="140">
        <f>Inputs!AB161</f>
        <v>0</v>
      </c>
      <c r="J166" s="83">
        <f ca="1">VLOOKUP($A166,[1]!Table,MATCH(J$4,[1]!Curves,0))</f>
        <v>2.35E-2</v>
      </c>
      <c r="K166" s="142">
        <f ca="1">Inputs!AF161</f>
        <v>3.85E-2</v>
      </c>
      <c r="L166" s="140">
        <f>Inputs!AC161</f>
        <v>0</v>
      </c>
      <c r="M166" s="54">
        <v>0</v>
      </c>
      <c r="N166" s="142">
        <f>Inputs!AG161</f>
        <v>0</v>
      </c>
      <c r="O166" s="141">
        <f>Inputs!AD161</f>
        <v>0</v>
      </c>
      <c r="P166" s="7"/>
      <c r="Q166" s="69">
        <f t="shared" ca="1" si="70"/>
        <v>5.1315000000000008</v>
      </c>
      <c r="R166" s="69">
        <f t="shared" ca="1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Inputs!AA162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83">
        <f ca="1">VLOOKUP($A167,[1]!Table,MATCH(G$4,[1]!Curves,0))</f>
        <v>4.9780000000000006</v>
      </c>
      <c r="H167" s="142">
        <f ca="1">Inputs!AE162</f>
        <v>5.0580000000000007</v>
      </c>
      <c r="I167" s="140">
        <f>Inputs!AB162</f>
        <v>0</v>
      </c>
      <c r="J167" s="83">
        <f ca="1">VLOOKUP($A167,[1]!Table,MATCH(J$4,[1]!Curves,0))</f>
        <v>1.3000000000000001E-2</v>
      </c>
      <c r="K167" s="142">
        <f ca="1">Inputs!AF162</f>
        <v>2.8000000000000001E-2</v>
      </c>
      <c r="L167" s="140">
        <f>Inputs!AC162</f>
        <v>0</v>
      </c>
      <c r="M167" s="54">
        <v>0</v>
      </c>
      <c r="N167" s="142">
        <f>Inputs!AG162</f>
        <v>0</v>
      </c>
      <c r="O167" s="141">
        <f>Inputs!AD162</f>
        <v>0</v>
      </c>
      <c r="P167" s="7"/>
      <c r="Q167" s="69">
        <f t="shared" ca="1" si="70"/>
        <v>4.9910000000000005</v>
      </c>
      <c r="R167" s="69">
        <f t="shared" ca="1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Inputs!AA163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83">
        <f ca="1">VLOOKUP($A168,[1]!Table,MATCH(G$4,[1]!Curves,0))</f>
        <v>4.968</v>
      </c>
      <c r="H168" s="142">
        <f ca="1">Inputs!AE163</f>
        <v>5.048</v>
      </c>
      <c r="I168" s="140">
        <f>Inputs!AB163</f>
        <v>0</v>
      </c>
      <c r="J168" s="83">
        <f ca="1">VLOOKUP($A168,[1]!Table,MATCH(J$4,[1]!Curves,0))</f>
        <v>1.3000000000000001E-2</v>
      </c>
      <c r="K168" s="142">
        <f ca="1">Inputs!AF163</f>
        <v>2.8000000000000001E-2</v>
      </c>
      <c r="L168" s="140">
        <f>Inputs!AC163</f>
        <v>0</v>
      </c>
      <c r="M168" s="54">
        <v>0</v>
      </c>
      <c r="N168" s="142">
        <f>Inputs!AG163</f>
        <v>0</v>
      </c>
      <c r="O168" s="141">
        <f>Inputs!AD163</f>
        <v>0</v>
      </c>
      <c r="P168" s="7"/>
      <c r="Q168" s="69">
        <f t="shared" ca="1" si="70"/>
        <v>4.9809999999999999</v>
      </c>
      <c r="R168" s="69">
        <f t="shared" ca="1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Inputs!AA164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83">
        <f ca="1">VLOOKUP($A169,[1]!Table,MATCH(G$4,[1]!Curves,0))</f>
        <v>4.9880000000000004</v>
      </c>
      <c r="H169" s="142">
        <f ca="1">Inputs!AE164</f>
        <v>5.0680000000000005</v>
      </c>
      <c r="I169" s="140">
        <f>Inputs!AB164</f>
        <v>0</v>
      </c>
      <c r="J169" s="83">
        <f ca="1">VLOOKUP($A169,[1]!Table,MATCH(J$4,[1]!Curves,0))</f>
        <v>1.3000000000000001E-2</v>
      </c>
      <c r="K169" s="142">
        <f ca="1">Inputs!AF164</f>
        <v>2.8000000000000001E-2</v>
      </c>
      <c r="L169" s="140">
        <f>Inputs!AC164</f>
        <v>0</v>
      </c>
      <c r="M169" s="54">
        <v>0</v>
      </c>
      <c r="N169" s="142">
        <f>Inputs!AG164</f>
        <v>0</v>
      </c>
      <c r="O169" s="141">
        <f>Inputs!AD164</f>
        <v>0</v>
      </c>
      <c r="P169" s="7"/>
      <c r="Q169" s="69">
        <f t="shared" ca="1" si="70"/>
        <v>5.0010000000000003</v>
      </c>
      <c r="R169" s="69">
        <f t="shared" ca="1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Inputs!AA165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83">
        <f ca="1">VLOOKUP($A170,[1]!Table,MATCH(G$4,[1]!Curves,0))</f>
        <v>5.0090000000000003</v>
      </c>
      <c r="H170" s="142">
        <f ca="1">Inputs!AE165</f>
        <v>5.0890000000000004</v>
      </c>
      <c r="I170" s="140">
        <f>Inputs!AB165</f>
        <v>0</v>
      </c>
      <c r="J170" s="83">
        <f ca="1">VLOOKUP($A170,[1]!Table,MATCH(J$4,[1]!Curves,0))</f>
        <v>1.3000000000000001E-2</v>
      </c>
      <c r="K170" s="142">
        <f ca="1">Inputs!AF165</f>
        <v>2.8000000000000001E-2</v>
      </c>
      <c r="L170" s="140">
        <f>Inputs!AC165</f>
        <v>0</v>
      </c>
      <c r="M170" s="54">
        <v>0</v>
      </c>
      <c r="N170" s="142">
        <f>Inputs!AG165</f>
        <v>0</v>
      </c>
      <c r="O170" s="141">
        <f>Inputs!AD165</f>
        <v>0</v>
      </c>
      <c r="P170" s="7"/>
      <c r="Q170" s="69">
        <f t="shared" ca="1" si="70"/>
        <v>5.0220000000000002</v>
      </c>
      <c r="R170" s="69">
        <f t="shared" ca="1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Inputs!AA166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83">
        <f ca="1">VLOOKUP($A171,[1]!Table,MATCH(G$4,[1]!Curves,0))</f>
        <v>5.0330000000000004</v>
      </c>
      <c r="H171" s="142">
        <f ca="1">Inputs!AE166</f>
        <v>5.1130000000000004</v>
      </c>
      <c r="I171" s="140">
        <f>Inputs!AB166</f>
        <v>0</v>
      </c>
      <c r="J171" s="83">
        <f ca="1">VLOOKUP($A171,[1]!Table,MATCH(J$4,[1]!Curves,0))</f>
        <v>1.3000000000000001E-2</v>
      </c>
      <c r="K171" s="142">
        <f ca="1">Inputs!AF166</f>
        <v>2.8000000000000001E-2</v>
      </c>
      <c r="L171" s="140">
        <f>Inputs!AC166</f>
        <v>0</v>
      </c>
      <c r="M171" s="54">
        <v>0</v>
      </c>
      <c r="N171" s="142">
        <f>Inputs!AG166</f>
        <v>0</v>
      </c>
      <c r="O171" s="141">
        <f>Inputs!AD166</f>
        <v>0</v>
      </c>
      <c r="P171" s="7"/>
      <c r="Q171" s="69">
        <f t="shared" ca="1" si="70"/>
        <v>5.0460000000000003</v>
      </c>
      <c r="R171" s="69">
        <f t="shared" ca="1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Inputs!AA167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83">
        <f ca="1">VLOOKUP($A172,[1]!Table,MATCH(G$4,[1]!Curves,0))</f>
        <v>5.0430000000000001</v>
      </c>
      <c r="H172" s="142">
        <f ca="1">Inputs!AE167</f>
        <v>5.1230000000000002</v>
      </c>
      <c r="I172" s="140">
        <f>Inputs!AB167</f>
        <v>0</v>
      </c>
      <c r="J172" s="83">
        <f ca="1">VLOOKUP($A172,[1]!Table,MATCH(J$4,[1]!Curves,0))</f>
        <v>1.3000000000000001E-2</v>
      </c>
      <c r="K172" s="142">
        <f ca="1">Inputs!AF167</f>
        <v>2.8000000000000001E-2</v>
      </c>
      <c r="L172" s="140">
        <f>Inputs!AC167</f>
        <v>0</v>
      </c>
      <c r="M172" s="54">
        <v>0</v>
      </c>
      <c r="N172" s="142">
        <f>Inputs!AG167</f>
        <v>0</v>
      </c>
      <c r="O172" s="141">
        <f>Inputs!AD167</f>
        <v>0</v>
      </c>
      <c r="P172" s="7"/>
      <c r="Q172" s="69">
        <f t="shared" ca="1" si="70"/>
        <v>5.056</v>
      </c>
      <c r="R172" s="69">
        <f t="shared" ca="1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Inputs!AA168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83">
        <f ca="1">VLOOKUP($A173,[1]!Table,MATCH(G$4,[1]!Curves,0))</f>
        <v>5.0730000000000004</v>
      </c>
      <c r="H173" s="142">
        <f ca="1">Inputs!AE168</f>
        <v>5.1530000000000005</v>
      </c>
      <c r="I173" s="140">
        <f>Inputs!AB168</f>
        <v>0</v>
      </c>
      <c r="J173" s="83">
        <f ca="1">VLOOKUP($A173,[1]!Table,MATCH(J$4,[1]!Curves,0))</f>
        <v>1.3000000000000001E-2</v>
      </c>
      <c r="K173" s="142">
        <f ca="1">Inputs!AF168</f>
        <v>2.8000000000000001E-2</v>
      </c>
      <c r="L173" s="140">
        <f>Inputs!AC168</f>
        <v>0</v>
      </c>
      <c r="M173" s="54">
        <v>0</v>
      </c>
      <c r="N173" s="142">
        <f>Inputs!AG168</f>
        <v>0</v>
      </c>
      <c r="O173" s="141">
        <f>Inputs!AD168</f>
        <v>0</v>
      </c>
      <c r="P173" s="7"/>
      <c r="Q173" s="69">
        <f t="shared" ca="1" si="70"/>
        <v>5.0860000000000003</v>
      </c>
      <c r="R173" s="69">
        <f t="shared" ca="1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Inputs!AA169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83">
        <f ca="1">VLOOKUP($A174,[1]!Table,MATCH(G$4,[1]!Curves,0))</f>
        <v>5.2130000000000001</v>
      </c>
      <c r="H174" s="142">
        <f ca="1">Inputs!AE169</f>
        <v>5.2930000000000001</v>
      </c>
      <c r="I174" s="140">
        <f>Inputs!AB169</f>
        <v>0</v>
      </c>
      <c r="J174" s="83">
        <f ca="1">VLOOKUP($A174,[1]!Table,MATCH(J$4,[1]!Curves,0))</f>
        <v>2.35E-2</v>
      </c>
      <c r="K174" s="142">
        <f ca="1">Inputs!AF169</f>
        <v>3.85E-2</v>
      </c>
      <c r="L174" s="140">
        <f>Inputs!AC169</f>
        <v>0</v>
      </c>
      <c r="M174" s="54">
        <v>0</v>
      </c>
      <c r="N174" s="142">
        <f>Inputs!AG169</f>
        <v>0</v>
      </c>
      <c r="O174" s="141">
        <f>Inputs!AD169</f>
        <v>0</v>
      </c>
      <c r="P174" s="7"/>
      <c r="Q174" s="69">
        <f t="shared" ca="1" si="70"/>
        <v>5.2365000000000004</v>
      </c>
      <c r="R174" s="69">
        <f t="shared" ca="1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Inputs!AA170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83">
        <f ca="1">VLOOKUP($A175,[1]!Table,MATCH(G$4,[1]!Curves,0))</f>
        <v>5.3530000000000006</v>
      </c>
      <c r="H175" s="142">
        <f ca="1">Inputs!AE170</f>
        <v>5.4330000000000007</v>
      </c>
      <c r="I175" s="140">
        <f>Inputs!AB170</f>
        <v>0</v>
      </c>
      <c r="J175" s="83">
        <f ca="1">VLOOKUP($A175,[1]!Table,MATCH(J$4,[1]!Curves,0))</f>
        <v>2.35E-2</v>
      </c>
      <c r="K175" s="142">
        <f ca="1">Inputs!AF170</f>
        <v>3.85E-2</v>
      </c>
      <c r="L175" s="140">
        <f>Inputs!AC170</f>
        <v>0</v>
      </c>
      <c r="M175" s="54">
        <v>0</v>
      </c>
      <c r="N175" s="142">
        <f>Inputs!AG170</f>
        <v>0</v>
      </c>
      <c r="O175" s="141">
        <f>Inputs!AD170</f>
        <v>0</v>
      </c>
      <c r="P175" s="7"/>
      <c r="Q175" s="69">
        <f t="shared" ca="1" si="70"/>
        <v>5.3765000000000009</v>
      </c>
      <c r="R175" s="69">
        <f t="shared" ca="1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Inputs!AA171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83">
        <f ca="1">VLOOKUP($A176,[1]!Table,MATCH(G$4,[1]!Curves,0))</f>
        <v>5.4430000000000005</v>
      </c>
      <c r="H176" s="142">
        <f ca="1">Inputs!AE171</f>
        <v>5.5230000000000006</v>
      </c>
      <c r="I176" s="140">
        <f>Inputs!AB171</f>
        <v>0</v>
      </c>
      <c r="J176" s="83">
        <f ca="1">VLOOKUP($A176,[1]!Table,MATCH(J$4,[1]!Curves,0))</f>
        <v>2.35E-2</v>
      </c>
      <c r="K176" s="142">
        <f ca="1">Inputs!AF171</f>
        <v>3.85E-2</v>
      </c>
      <c r="L176" s="140">
        <f>Inputs!AC171</f>
        <v>0</v>
      </c>
      <c r="M176" s="54">
        <v>0</v>
      </c>
      <c r="N176" s="142">
        <f>Inputs!AG171</f>
        <v>0</v>
      </c>
      <c r="O176" s="141">
        <f>Inputs!AD171</f>
        <v>0</v>
      </c>
      <c r="P176" s="7"/>
      <c r="Q176" s="69">
        <f t="shared" ca="1" si="70"/>
        <v>5.4665000000000008</v>
      </c>
      <c r="R176" s="69">
        <f t="shared" ca="1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Inputs!AA172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83">
        <f ca="1">VLOOKUP($A177,[1]!Table,MATCH(G$4,[1]!Curves,0))</f>
        <v>5.3230000000000004</v>
      </c>
      <c r="H177" s="142">
        <f ca="1">Inputs!AE172</f>
        <v>5.4030000000000005</v>
      </c>
      <c r="I177" s="140">
        <f>Inputs!AB172</f>
        <v>0</v>
      </c>
      <c r="J177" s="83">
        <f ca="1">VLOOKUP($A177,[1]!Table,MATCH(J$4,[1]!Curves,0))</f>
        <v>2.35E-2</v>
      </c>
      <c r="K177" s="142">
        <f ca="1">Inputs!AF172</f>
        <v>3.85E-2</v>
      </c>
      <c r="L177" s="140">
        <f>Inputs!AC172</f>
        <v>0</v>
      </c>
      <c r="M177" s="54">
        <v>0</v>
      </c>
      <c r="N177" s="142">
        <f>Inputs!AG172</f>
        <v>0</v>
      </c>
      <c r="O177" s="141">
        <f>Inputs!AD172</f>
        <v>0</v>
      </c>
      <c r="P177" s="7"/>
      <c r="Q177" s="69">
        <f t="shared" ca="1" si="70"/>
        <v>5.3465000000000007</v>
      </c>
      <c r="R177" s="69">
        <f t="shared" ca="1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Inputs!AA173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83">
        <f ca="1">VLOOKUP($A178,[1]!Table,MATCH(G$4,[1]!Curves,0))</f>
        <v>5.1980000000000004</v>
      </c>
      <c r="H178" s="142">
        <f ca="1">Inputs!AE173</f>
        <v>5.2780000000000005</v>
      </c>
      <c r="I178" s="140">
        <f>Inputs!AB173</f>
        <v>0</v>
      </c>
      <c r="J178" s="83">
        <f ca="1">VLOOKUP($A178,[1]!Table,MATCH(J$4,[1]!Curves,0))</f>
        <v>2.35E-2</v>
      </c>
      <c r="K178" s="142">
        <f ca="1">Inputs!AF173</f>
        <v>3.85E-2</v>
      </c>
      <c r="L178" s="140">
        <f>Inputs!AC173</f>
        <v>0</v>
      </c>
      <c r="M178" s="54">
        <v>0</v>
      </c>
      <c r="N178" s="142">
        <f>Inputs!AG173</f>
        <v>0</v>
      </c>
      <c r="O178" s="141">
        <f>Inputs!AD173</f>
        <v>0</v>
      </c>
      <c r="P178" s="7"/>
      <c r="Q178" s="69">
        <f t="shared" ca="1" si="70"/>
        <v>5.2215000000000007</v>
      </c>
      <c r="R178" s="69">
        <f t="shared" ca="1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Inputs!AA174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83">
        <f ca="1">VLOOKUP($A179,[1]!Table,MATCH(G$4,[1]!Curves,0))</f>
        <v>5.0680000000000005</v>
      </c>
      <c r="H179" s="142">
        <f ca="1">Inputs!AE174</f>
        <v>5.1480000000000006</v>
      </c>
      <c r="I179" s="140">
        <f>Inputs!AB174</f>
        <v>0</v>
      </c>
      <c r="J179" s="83">
        <f ca="1">VLOOKUP($A179,[1]!Table,MATCH(J$4,[1]!Curves,0))</f>
        <v>1.3000000000000001E-2</v>
      </c>
      <c r="K179" s="142">
        <f ca="1">Inputs!AF174</f>
        <v>2.8000000000000001E-2</v>
      </c>
      <c r="L179" s="140">
        <f>Inputs!AC174</f>
        <v>0</v>
      </c>
      <c r="M179" s="54">
        <v>0</v>
      </c>
      <c r="N179" s="142">
        <f>Inputs!AG174</f>
        <v>0</v>
      </c>
      <c r="O179" s="141">
        <f>Inputs!AD174</f>
        <v>0</v>
      </c>
      <c r="P179" s="7"/>
      <c r="Q179" s="69">
        <f t="shared" ca="1" si="70"/>
        <v>5.0810000000000004</v>
      </c>
      <c r="R179" s="69">
        <f t="shared" ca="1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Inputs!AA175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83">
        <f ca="1">VLOOKUP($A180,[1]!Table,MATCH(G$4,[1]!Curves,0))</f>
        <v>5.0579999999999998</v>
      </c>
      <c r="H180" s="142">
        <f ca="1">Inputs!AE175</f>
        <v>5.1379999999999999</v>
      </c>
      <c r="I180" s="140">
        <f>Inputs!AB175</f>
        <v>0</v>
      </c>
      <c r="J180" s="83">
        <f ca="1">VLOOKUP($A180,[1]!Table,MATCH(J$4,[1]!Curves,0))</f>
        <v>1.3000000000000001E-2</v>
      </c>
      <c r="K180" s="142">
        <f ca="1">Inputs!AF175</f>
        <v>2.8000000000000001E-2</v>
      </c>
      <c r="L180" s="140">
        <f>Inputs!AC175</f>
        <v>0</v>
      </c>
      <c r="M180" s="54">
        <v>0</v>
      </c>
      <c r="N180" s="142">
        <f>Inputs!AG175</f>
        <v>0</v>
      </c>
      <c r="O180" s="141">
        <f>Inputs!AD175</f>
        <v>0</v>
      </c>
      <c r="P180" s="7"/>
      <c r="Q180" s="69">
        <f t="shared" ca="1" si="70"/>
        <v>5.0709999999999997</v>
      </c>
      <c r="R180" s="69">
        <f t="shared" ca="1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Inputs!AA176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83">
        <f ca="1">VLOOKUP($A181,[1]!Table,MATCH(G$4,[1]!Curves,0))</f>
        <v>5.0780000000000003</v>
      </c>
      <c r="H181" s="142">
        <f ca="1">Inputs!AE176</f>
        <v>5.1580000000000004</v>
      </c>
      <c r="I181" s="140">
        <f>Inputs!AB176</f>
        <v>0</v>
      </c>
      <c r="J181" s="83">
        <f ca="1">VLOOKUP($A181,[1]!Table,MATCH(J$4,[1]!Curves,0))</f>
        <v>1.3000000000000001E-2</v>
      </c>
      <c r="K181" s="142">
        <f ca="1">Inputs!AF176</f>
        <v>2.8000000000000001E-2</v>
      </c>
      <c r="L181" s="140">
        <f>Inputs!AC176</f>
        <v>0</v>
      </c>
      <c r="M181" s="54">
        <v>0</v>
      </c>
      <c r="N181" s="142">
        <f>Inputs!AG176</f>
        <v>0</v>
      </c>
      <c r="O181" s="141">
        <f>Inputs!AD176</f>
        <v>0</v>
      </c>
      <c r="P181" s="7"/>
      <c r="Q181" s="69">
        <f t="shared" ca="1" si="70"/>
        <v>5.0910000000000002</v>
      </c>
      <c r="R181" s="69">
        <f t="shared" ca="1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Inputs!AA177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83">
        <f ca="1">VLOOKUP($A182,[1]!Table,MATCH(G$4,[1]!Curves,0))</f>
        <v>5.0990000000000002</v>
      </c>
      <c r="H182" s="142">
        <f ca="1">Inputs!AE177</f>
        <v>5.1790000000000003</v>
      </c>
      <c r="I182" s="140">
        <f>Inputs!AB177</f>
        <v>0</v>
      </c>
      <c r="J182" s="83">
        <f ca="1">VLOOKUP($A182,[1]!Table,MATCH(J$4,[1]!Curves,0))</f>
        <v>1.3000000000000001E-2</v>
      </c>
      <c r="K182" s="142">
        <f ca="1">Inputs!AF177</f>
        <v>2.8000000000000001E-2</v>
      </c>
      <c r="L182" s="140">
        <f>Inputs!AC177</f>
        <v>0</v>
      </c>
      <c r="M182" s="54">
        <v>0</v>
      </c>
      <c r="N182" s="142">
        <f>Inputs!AG177</f>
        <v>0</v>
      </c>
      <c r="O182" s="141">
        <f>Inputs!AD177</f>
        <v>0</v>
      </c>
      <c r="P182" s="7"/>
      <c r="Q182" s="69">
        <f t="shared" ca="1" si="70"/>
        <v>5.1120000000000001</v>
      </c>
      <c r="R182" s="69">
        <f t="shared" ca="1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Inputs!AA178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83">
        <f ca="1">VLOOKUP($A183,[1]!Table,MATCH(G$4,[1]!Curves,0))</f>
        <v>5.1230000000000002</v>
      </c>
      <c r="H183" s="142">
        <f ca="1">Inputs!AE178</f>
        <v>5.2030000000000003</v>
      </c>
      <c r="I183" s="140">
        <f>Inputs!AB178</f>
        <v>0</v>
      </c>
      <c r="J183" s="83">
        <f ca="1">VLOOKUP($A183,[1]!Table,MATCH(J$4,[1]!Curves,0))</f>
        <v>1.3000000000000001E-2</v>
      </c>
      <c r="K183" s="142">
        <f ca="1">Inputs!AF178</f>
        <v>2.8000000000000001E-2</v>
      </c>
      <c r="L183" s="140">
        <f>Inputs!AC178</f>
        <v>0</v>
      </c>
      <c r="M183" s="54">
        <v>0</v>
      </c>
      <c r="N183" s="142">
        <f>Inputs!AG178</f>
        <v>0</v>
      </c>
      <c r="O183" s="141">
        <f>Inputs!AD178</f>
        <v>0</v>
      </c>
      <c r="P183" s="7"/>
      <c r="Q183" s="69">
        <f t="shared" ca="1" si="70"/>
        <v>5.1360000000000001</v>
      </c>
      <c r="R183" s="69">
        <f t="shared" ca="1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Inputs!AA179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83">
        <f ca="1">VLOOKUP($A184,[1]!Table,MATCH(G$4,[1]!Curves,0))</f>
        <v>5.133</v>
      </c>
      <c r="H184" s="142">
        <f ca="1">Inputs!AE179</f>
        <v>5.2130000000000001</v>
      </c>
      <c r="I184" s="140">
        <f>Inputs!AB179</f>
        <v>0</v>
      </c>
      <c r="J184" s="83">
        <f ca="1">VLOOKUP($A184,[1]!Table,MATCH(J$4,[1]!Curves,0))</f>
        <v>1.3000000000000001E-2</v>
      </c>
      <c r="K184" s="142">
        <f ca="1">Inputs!AF179</f>
        <v>2.8000000000000001E-2</v>
      </c>
      <c r="L184" s="140">
        <f>Inputs!AC179</f>
        <v>0</v>
      </c>
      <c r="M184" s="54">
        <v>0</v>
      </c>
      <c r="N184" s="142">
        <f>Inputs!AG179</f>
        <v>0</v>
      </c>
      <c r="O184" s="141">
        <f>Inputs!AD179</f>
        <v>0</v>
      </c>
      <c r="P184" s="7"/>
      <c r="Q184" s="69">
        <f t="shared" ca="1" si="70"/>
        <v>5.1459999999999999</v>
      </c>
      <c r="R184" s="69">
        <f t="shared" ca="1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Inputs!AA180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83">
        <f ca="1">VLOOKUP($A185,[1]!Table,MATCH(G$4,[1]!Curves,0))</f>
        <v>5.1630000000000003</v>
      </c>
      <c r="H185" s="142">
        <f ca="1">Inputs!AE180</f>
        <v>5.2430000000000003</v>
      </c>
      <c r="I185" s="140">
        <f>Inputs!AB180</f>
        <v>0</v>
      </c>
      <c r="J185" s="83">
        <f ca="1">VLOOKUP($A185,[1]!Table,MATCH(J$4,[1]!Curves,0))</f>
        <v>1.3000000000000001E-2</v>
      </c>
      <c r="K185" s="142">
        <f ca="1">Inputs!AF180</f>
        <v>2.8000000000000001E-2</v>
      </c>
      <c r="L185" s="140">
        <f>Inputs!AC180</f>
        <v>0</v>
      </c>
      <c r="M185" s="54">
        <v>0</v>
      </c>
      <c r="N185" s="142">
        <f>Inputs!AG180</f>
        <v>0</v>
      </c>
      <c r="O185" s="141">
        <f>Inputs!AD180</f>
        <v>0</v>
      </c>
      <c r="P185" s="7"/>
      <c r="Q185" s="69">
        <f t="shared" ca="1" si="70"/>
        <v>5.1760000000000002</v>
      </c>
      <c r="R185" s="69">
        <f t="shared" ca="1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Inputs!AA181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83">
        <f ca="1">VLOOKUP($A186,[1]!Table,MATCH(G$4,[1]!Curves,0))</f>
        <v>5.3029999999999999</v>
      </c>
      <c r="H186" s="142">
        <f ca="1">Inputs!AE181</f>
        <v>5.383</v>
      </c>
      <c r="I186" s="140">
        <f>Inputs!AB181</f>
        <v>0</v>
      </c>
      <c r="J186" s="83">
        <f ca="1">VLOOKUP($A186,[1]!Table,MATCH(J$4,[1]!Curves,0))</f>
        <v>2.35E-2</v>
      </c>
      <c r="K186" s="142">
        <f ca="1">Inputs!AF181</f>
        <v>3.85E-2</v>
      </c>
      <c r="L186" s="140">
        <f>Inputs!AC181</f>
        <v>0</v>
      </c>
      <c r="M186" s="54">
        <v>0</v>
      </c>
      <c r="N186" s="142">
        <f>Inputs!AG181</f>
        <v>0</v>
      </c>
      <c r="O186" s="141">
        <f>Inputs!AD181</f>
        <v>0</v>
      </c>
      <c r="P186" s="7"/>
      <c r="Q186" s="69">
        <f t="shared" ca="1" si="70"/>
        <v>5.3265000000000002</v>
      </c>
      <c r="R186" s="69">
        <f t="shared" ca="1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Inputs!AA182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83">
        <f ca="1">VLOOKUP($A187,[1]!Table,MATCH(G$4,[1]!Curves,0))</f>
        <v>5.4430000000000005</v>
      </c>
      <c r="H187" s="142">
        <f ca="1">Inputs!AE182</f>
        <v>5.5230000000000006</v>
      </c>
      <c r="I187" s="140">
        <f>Inputs!AB182</f>
        <v>0</v>
      </c>
      <c r="J187" s="83">
        <f ca="1">VLOOKUP($A187,[1]!Table,MATCH(J$4,[1]!Curves,0))</f>
        <v>2.35E-2</v>
      </c>
      <c r="K187" s="142">
        <f ca="1">Inputs!AF182</f>
        <v>3.85E-2</v>
      </c>
      <c r="L187" s="140">
        <f>Inputs!AC182</f>
        <v>0</v>
      </c>
      <c r="M187" s="54">
        <v>0</v>
      </c>
      <c r="N187" s="142">
        <f>Inputs!AG182</f>
        <v>0</v>
      </c>
      <c r="O187" s="141">
        <f>Inputs!AD182</f>
        <v>0</v>
      </c>
      <c r="P187" s="7"/>
      <c r="Q187" s="69">
        <f t="shared" ca="1" si="70"/>
        <v>5.4665000000000008</v>
      </c>
      <c r="R187" s="69">
        <f t="shared" ca="1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Inputs!AA183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83">
        <f ca="1">VLOOKUP($A188,[1]!Table,MATCH(G$4,[1]!Curves,0))</f>
        <v>5.5380000000000003</v>
      </c>
      <c r="H188" s="142">
        <f ca="1">Inputs!AE183</f>
        <v>5.6180000000000003</v>
      </c>
      <c r="I188" s="140">
        <f>Inputs!AB183</f>
        <v>0</v>
      </c>
      <c r="J188" s="83">
        <f ca="1">VLOOKUP($A188,[1]!Table,MATCH(J$4,[1]!Curves,0))</f>
        <v>2.35E-2</v>
      </c>
      <c r="K188" s="142">
        <f ca="1">Inputs!AF183</f>
        <v>3.85E-2</v>
      </c>
      <c r="L188" s="140">
        <f>Inputs!AC183</f>
        <v>0</v>
      </c>
      <c r="M188" s="54">
        <v>0</v>
      </c>
      <c r="N188" s="142">
        <f>Inputs!AG183</f>
        <v>0</v>
      </c>
      <c r="O188" s="141">
        <f>Inputs!AD183</f>
        <v>0</v>
      </c>
      <c r="P188" s="7"/>
      <c r="Q188" s="69">
        <f t="shared" ca="1" si="70"/>
        <v>5.5615000000000006</v>
      </c>
      <c r="R188" s="69">
        <f t="shared" ca="1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Inputs!AA184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83">
        <f ca="1">VLOOKUP($A189,[1]!Table,MATCH(G$4,[1]!Curves,0))</f>
        <v>5.4180000000000001</v>
      </c>
      <c r="H189" s="142">
        <f ca="1">Inputs!AE184</f>
        <v>5.4980000000000002</v>
      </c>
      <c r="I189" s="140">
        <f>Inputs!AB184</f>
        <v>0</v>
      </c>
      <c r="J189" s="83">
        <f ca="1">VLOOKUP($A189,[1]!Table,MATCH(J$4,[1]!Curves,0))</f>
        <v>2.35E-2</v>
      </c>
      <c r="K189" s="142">
        <f ca="1">Inputs!AF184</f>
        <v>3.85E-2</v>
      </c>
      <c r="L189" s="140">
        <f>Inputs!AC184</f>
        <v>0</v>
      </c>
      <c r="M189" s="54">
        <v>0</v>
      </c>
      <c r="N189" s="142">
        <f>Inputs!AG184</f>
        <v>0</v>
      </c>
      <c r="O189" s="141">
        <f>Inputs!AD184</f>
        <v>0</v>
      </c>
      <c r="P189" s="7"/>
      <c r="Q189" s="69">
        <f t="shared" ca="1" si="70"/>
        <v>5.4415000000000004</v>
      </c>
      <c r="R189" s="69">
        <f t="shared" ca="1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Inputs!AA185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83">
        <f ca="1">VLOOKUP($A190,[1]!Table,MATCH(G$4,[1]!Curves,0))</f>
        <v>5.2930000000000001</v>
      </c>
      <c r="H190" s="142">
        <f ca="1">Inputs!AE185</f>
        <v>5.3730000000000002</v>
      </c>
      <c r="I190" s="140">
        <f>Inputs!AB185</f>
        <v>0</v>
      </c>
      <c r="J190" s="83">
        <f ca="1">VLOOKUP($A190,[1]!Table,MATCH(J$4,[1]!Curves,0))</f>
        <v>2.35E-2</v>
      </c>
      <c r="K190" s="142">
        <f ca="1">Inputs!AF185</f>
        <v>3.85E-2</v>
      </c>
      <c r="L190" s="140">
        <f>Inputs!AC185</f>
        <v>0</v>
      </c>
      <c r="M190" s="54">
        <v>0</v>
      </c>
      <c r="N190" s="142">
        <f>Inputs!AG185</f>
        <v>0</v>
      </c>
      <c r="O190" s="141">
        <f>Inputs!AD185</f>
        <v>0</v>
      </c>
      <c r="P190" s="7"/>
      <c r="Q190" s="69">
        <f t="shared" ca="1" si="70"/>
        <v>5.3165000000000004</v>
      </c>
      <c r="R190" s="69">
        <f t="shared" ca="1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Inputs!AA186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83">
        <f ca="1">VLOOKUP($A191,[1]!Table,MATCH(G$4,[1]!Curves,0))</f>
        <v>5.1630000000000003</v>
      </c>
      <c r="H191" s="142">
        <f ca="1">Inputs!AE186</f>
        <v>5.2430000000000003</v>
      </c>
      <c r="I191" s="140">
        <f>Inputs!AB186</f>
        <v>0</v>
      </c>
      <c r="J191" s="83">
        <f ca="1">VLOOKUP($A191,[1]!Table,MATCH(J$4,[1]!Curves,0))</f>
        <v>1.3000000000000001E-2</v>
      </c>
      <c r="K191" s="142">
        <f ca="1">Inputs!AF186</f>
        <v>2.8000000000000001E-2</v>
      </c>
      <c r="L191" s="140">
        <f>Inputs!AC186</f>
        <v>0</v>
      </c>
      <c r="M191" s="54">
        <v>0</v>
      </c>
      <c r="N191" s="142">
        <f>Inputs!AG186</f>
        <v>0</v>
      </c>
      <c r="O191" s="141">
        <f>Inputs!AD186</f>
        <v>0</v>
      </c>
      <c r="P191" s="7"/>
      <c r="Q191" s="69">
        <f t="shared" ca="1" si="70"/>
        <v>5.1760000000000002</v>
      </c>
      <c r="R191" s="69">
        <f t="shared" ca="1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Inputs!AA187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83">
        <f ca="1">VLOOKUP($A192,[1]!Table,MATCH(G$4,[1]!Curves,0))</f>
        <v>5.1530000000000005</v>
      </c>
      <c r="H192" s="142">
        <f ca="1">Inputs!AE187</f>
        <v>5.2330000000000005</v>
      </c>
      <c r="I192" s="140">
        <f>Inputs!AB187</f>
        <v>0</v>
      </c>
      <c r="J192" s="83">
        <f ca="1">VLOOKUP($A192,[1]!Table,MATCH(J$4,[1]!Curves,0))</f>
        <v>1.3000000000000001E-2</v>
      </c>
      <c r="K192" s="142">
        <f ca="1">Inputs!AF187</f>
        <v>2.8000000000000001E-2</v>
      </c>
      <c r="L192" s="140">
        <f>Inputs!AC187</f>
        <v>0</v>
      </c>
      <c r="M192" s="54">
        <v>0</v>
      </c>
      <c r="N192" s="142">
        <f>Inputs!AG187</f>
        <v>0</v>
      </c>
      <c r="O192" s="141">
        <f>Inputs!AD187</f>
        <v>0</v>
      </c>
      <c r="P192" s="7"/>
      <c r="Q192" s="69">
        <f t="shared" ca="1" si="70"/>
        <v>5.1660000000000004</v>
      </c>
      <c r="R192" s="69">
        <f t="shared" ca="1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Inputs!AA188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83">
        <f ca="1">VLOOKUP($A193,[1]!Table,MATCH(G$4,[1]!Curves,0))</f>
        <v>5.173</v>
      </c>
      <c r="H193" s="142">
        <f ca="1">Inputs!AE188</f>
        <v>5.2530000000000001</v>
      </c>
      <c r="I193" s="140">
        <f>Inputs!AB188</f>
        <v>0</v>
      </c>
      <c r="J193" s="83">
        <f ca="1">VLOOKUP($A193,[1]!Table,MATCH(J$4,[1]!Curves,0))</f>
        <v>1.3000000000000001E-2</v>
      </c>
      <c r="K193" s="142">
        <f ca="1">Inputs!AF188</f>
        <v>2.8000000000000001E-2</v>
      </c>
      <c r="L193" s="140">
        <f>Inputs!AC188</f>
        <v>0</v>
      </c>
      <c r="M193" s="54">
        <v>0</v>
      </c>
      <c r="N193" s="142">
        <f>Inputs!AG188</f>
        <v>0</v>
      </c>
      <c r="O193" s="141">
        <f>Inputs!AD188</f>
        <v>0</v>
      </c>
      <c r="P193" s="7"/>
      <c r="Q193" s="69">
        <f t="shared" ca="1" si="70"/>
        <v>5.1859999999999999</v>
      </c>
      <c r="R193" s="69">
        <f t="shared" ca="1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Inputs!AA189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83">
        <f ca="1">VLOOKUP($A194,[1]!Table,MATCH(G$4,[1]!Curves,0))</f>
        <v>5.194</v>
      </c>
      <c r="H194" s="142">
        <f ca="1">Inputs!AE189</f>
        <v>5.274</v>
      </c>
      <c r="I194" s="140">
        <f>Inputs!AB189</f>
        <v>0</v>
      </c>
      <c r="J194" s="83">
        <f ca="1">VLOOKUP($A194,[1]!Table,MATCH(J$4,[1]!Curves,0))</f>
        <v>1.3000000000000001E-2</v>
      </c>
      <c r="K194" s="142">
        <f ca="1">Inputs!AF189</f>
        <v>2.8000000000000001E-2</v>
      </c>
      <c r="L194" s="140">
        <f>Inputs!AC189</f>
        <v>0</v>
      </c>
      <c r="M194" s="54">
        <v>0</v>
      </c>
      <c r="N194" s="142">
        <f>Inputs!AG189</f>
        <v>0</v>
      </c>
      <c r="O194" s="141">
        <f>Inputs!AD189</f>
        <v>0</v>
      </c>
      <c r="P194" s="7"/>
      <c r="Q194" s="69">
        <f t="shared" ca="1" si="70"/>
        <v>5.2069999999999999</v>
      </c>
      <c r="R194" s="69">
        <f t="shared" ca="1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Inputs!AA190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83">
        <f ca="1">VLOOKUP($A195,[1]!Table,MATCH(G$4,[1]!Curves,0))</f>
        <v>5.218</v>
      </c>
      <c r="H195" s="142">
        <f ca="1">Inputs!AE190</f>
        <v>5.298</v>
      </c>
      <c r="I195" s="140">
        <f>Inputs!AB190</f>
        <v>0</v>
      </c>
      <c r="J195" s="83">
        <f ca="1">VLOOKUP($A195,[1]!Table,MATCH(J$4,[1]!Curves,0))</f>
        <v>1.3000000000000001E-2</v>
      </c>
      <c r="K195" s="142">
        <f ca="1">Inputs!AF190</f>
        <v>2.8000000000000001E-2</v>
      </c>
      <c r="L195" s="140">
        <f>Inputs!AC190</f>
        <v>0</v>
      </c>
      <c r="M195" s="54">
        <v>0</v>
      </c>
      <c r="N195" s="142">
        <f>Inputs!AG190</f>
        <v>0</v>
      </c>
      <c r="O195" s="141">
        <f>Inputs!AD190</f>
        <v>0</v>
      </c>
      <c r="P195" s="7"/>
      <c r="Q195" s="69">
        <f t="shared" ca="1" si="70"/>
        <v>5.2309999999999999</v>
      </c>
      <c r="R195" s="69">
        <f t="shared" ca="1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Inputs!AA191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83">
        <f ca="1">VLOOKUP($A196,[1]!Table,MATCH(G$4,[1]!Curves,0))</f>
        <v>5.2280000000000006</v>
      </c>
      <c r="H196" s="142">
        <f ca="1">Inputs!AE191</f>
        <v>5.3080000000000007</v>
      </c>
      <c r="I196" s="140">
        <f>Inputs!AB191</f>
        <v>0</v>
      </c>
      <c r="J196" s="83">
        <f ca="1">VLOOKUP($A196,[1]!Table,MATCH(J$4,[1]!Curves,0))</f>
        <v>1.3000000000000001E-2</v>
      </c>
      <c r="K196" s="142">
        <f ca="1">Inputs!AF191</f>
        <v>2.8000000000000001E-2</v>
      </c>
      <c r="L196" s="140">
        <f>Inputs!AC191</f>
        <v>0</v>
      </c>
      <c r="M196" s="54">
        <v>0</v>
      </c>
      <c r="N196" s="142">
        <f>Inputs!AG191</f>
        <v>0</v>
      </c>
      <c r="O196" s="141">
        <f>Inputs!AD191</f>
        <v>0</v>
      </c>
      <c r="P196" s="7"/>
      <c r="Q196" s="69">
        <f t="shared" ca="1" si="70"/>
        <v>5.2410000000000005</v>
      </c>
      <c r="R196" s="69">
        <f t="shared" ca="1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Inputs!AA192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83">
        <f ca="1">VLOOKUP($A197,[1]!Table,MATCH(G$4,[1]!Curves,0))</f>
        <v>5.258</v>
      </c>
      <c r="H197" s="142">
        <f ca="1">Inputs!AE192</f>
        <v>5.3380000000000001</v>
      </c>
      <c r="I197" s="140">
        <f>Inputs!AB192</f>
        <v>0</v>
      </c>
      <c r="J197" s="83">
        <f ca="1">VLOOKUP($A197,[1]!Table,MATCH(J$4,[1]!Curves,0))</f>
        <v>1.3000000000000001E-2</v>
      </c>
      <c r="K197" s="142">
        <f ca="1">Inputs!AF192</f>
        <v>2.8000000000000001E-2</v>
      </c>
      <c r="L197" s="140">
        <f>Inputs!AC192</f>
        <v>0</v>
      </c>
      <c r="M197" s="54">
        <v>0</v>
      </c>
      <c r="N197" s="142">
        <f>Inputs!AG192</f>
        <v>0</v>
      </c>
      <c r="O197" s="141">
        <f>Inputs!AD192</f>
        <v>0</v>
      </c>
      <c r="P197" s="7"/>
      <c r="Q197" s="69">
        <f t="shared" ca="1" si="70"/>
        <v>5.2709999999999999</v>
      </c>
      <c r="R197" s="69">
        <f t="shared" ca="1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Inputs!AA193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83">
        <f ca="1">VLOOKUP($A198,[1]!Table,MATCH(G$4,[1]!Curves,0))</f>
        <v>5.3980000000000006</v>
      </c>
      <c r="H198" s="142">
        <f ca="1">Inputs!AE193</f>
        <v>5.4780000000000006</v>
      </c>
      <c r="I198" s="140">
        <f>Inputs!AB193</f>
        <v>0</v>
      </c>
      <c r="J198" s="83">
        <f ca="1">VLOOKUP($A198,[1]!Table,MATCH(J$4,[1]!Curves,0))</f>
        <v>2.35E-2</v>
      </c>
      <c r="K198" s="142">
        <f ca="1">Inputs!AF193</f>
        <v>3.85E-2</v>
      </c>
      <c r="L198" s="140">
        <f>Inputs!AC193</f>
        <v>0</v>
      </c>
      <c r="M198" s="54">
        <v>0</v>
      </c>
      <c r="N198" s="142">
        <f>Inputs!AG193</f>
        <v>0</v>
      </c>
      <c r="O198" s="141">
        <f>Inputs!AD193</f>
        <v>0</v>
      </c>
      <c r="P198" s="7"/>
      <c r="Q198" s="69">
        <f t="shared" ca="1" si="70"/>
        <v>5.4215000000000009</v>
      </c>
      <c r="R198" s="69">
        <f t="shared" ca="1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Inputs!AA194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83">
        <f ca="1">VLOOKUP($A199,[1]!Table,MATCH(G$4,[1]!Curves,0))</f>
        <v>5.5380000000000003</v>
      </c>
      <c r="H199" s="142">
        <f ca="1">Inputs!AE194</f>
        <v>5.6180000000000003</v>
      </c>
      <c r="I199" s="140">
        <f>Inputs!AB194</f>
        <v>0</v>
      </c>
      <c r="J199" s="83">
        <f ca="1">VLOOKUP($A199,[1]!Table,MATCH(J$4,[1]!Curves,0))</f>
        <v>2.35E-2</v>
      </c>
      <c r="K199" s="142">
        <f ca="1">Inputs!AF194</f>
        <v>3.85E-2</v>
      </c>
      <c r="L199" s="140">
        <f>Inputs!AC194</f>
        <v>0</v>
      </c>
      <c r="M199" s="54">
        <v>0</v>
      </c>
      <c r="N199" s="142">
        <f>Inputs!AG194</f>
        <v>0</v>
      </c>
      <c r="O199" s="141">
        <f>Inputs!AD194</f>
        <v>0</v>
      </c>
      <c r="P199" s="7"/>
      <c r="Q199" s="69">
        <f t="shared" ca="1" si="70"/>
        <v>5.5615000000000006</v>
      </c>
      <c r="R199" s="69">
        <f t="shared" ca="1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Inputs!AA195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83">
        <f ca="1">VLOOKUP($A200,[1]!Table,MATCH(G$4,[1]!Curves,0))</f>
        <v>5.6379999999999999</v>
      </c>
      <c r="H200" s="142">
        <f ca="1">Inputs!AE195</f>
        <v>5.718</v>
      </c>
      <c r="I200" s="140">
        <f>Inputs!AB195</f>
        <v>0</v>
      </c>
      <c r="J200" s="83">
        <f ca="1">VLOOKUP($A200,[1]!Table,MATCH(J$4,[1]!Curves,0))</f>
        <v>2.35E-2</v>
      </c>
      <c r="K200" s="142">
        <f ca="1">Inputs!AF195</f>
        <v>3.85E-2</v>
      </c>
      <c r="L200" s="140">
        <f>Inputs!AC195</f>
        <v>0</v>
      </c>
      <c r="M200" s="54">
        <v>0</v>
      </c>
      <c r="N200" s="142">
        <f>Inputs!AG195</f>
        <v>0</v>
      </c>
      <c r="O200" s="141">
        <f>Inputs!AD195</f>
        <v>0</v>
      </c>
      <c r="P200" s="7"/>
      <c r="Q200" s="69">
        <f t="shared" ca="1" si="70"/>
        <v>5.6615000000000002</v>
      </c>
      <c r="R200" s="69">
        <f t="shared" ca="1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Inputs!AA196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83">
        <f ca="1">VLOOKUP($A201,[1]!Table,MATCH(G$4,[1]!Curves,0))</f>
        <v>5.5180000000000007</v>
      </c>
      <c r="H201" s="142">
        <f ca="1">Inputs!AE196</f>
        <v>5.5980000000000008</v>
      </c>
      <c r="I201" s="140">
        <f>Inputs!AB196</f>
        <v>0</v>
      </c>
      <c r="J201" s="83">
        <f ca="1">VLOOKUP($A201,[1]!Table,MATCH(J$4,[1]!Curves,0))</f>
        <v>2.35E-2</v>
      </c>
      <c r="K201" s="142">
        <f ca="1">Inputs!AF196</f>
        <v>3.85E-2</v>
      </c>
      <c r="L201" s="140">
        <f>Inputs!AC196</f>
        <v>0</v>
      </c>
      <c r="M201" s="54">
        <v>0</v>
      </c>
      <c r="N201" s="142">
        <f>Inputs!AG196</f>
        <v>0</v>
      </c>
      <c r="O201" s="141">
        <f>Inputs!AD196</f>
        <v>0</v>
      </c>
      <c r="P201" s="7"/>
      <c r="Q201" s="69">
        <f t="shared" ca="1" si="70"/>
        <v>5.541500000000001</v>
      </c>
      <c r="R201" s="69">
        <f t="shared" ca="1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Inputs!AA197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83">
        <f ca="1">VLOOKUP($A202,[1]!Table,MATCH(G$4,[1]!Curves,0))</f>
        <v>5.3930000000000007</v>
      </c>
      <c r="H202" s="142">
        <f ca="1">Inputs!AE197</f>
        <v>5.4730000000000008</v>
      </c>
      <c r="I202" s="140">
        <f>Inputs!AB197</f>
        <v>0</v>
      </c>
      <c r="J202" s="83">
        <f ca="1">VLOOKUP($A202,[1]!Table,MATCH(J$4,[1]!Curves,0))</f>
        <v>0</v>
      </c>
      <c r="K202" s="142">
        <f ca="1">Inputs!AF197</f>
        <v>1.4999999999999999E-2</v>
      </c>
      <c r="L202" s="140">
        <f>Inputs!AC197</f>
        <v>0</v>
      </c>
      <c r="M202" s="54">
        <v>0</v>
      </c>
      <c r="N202" s="142">
        <f>Inputs!AG197</f>
        <v>0</v>
      </c>
      <c r="O202" s="141">
        <f>Inputs!AD197</f>
        <v>0</v>
      </c>
      <c r="P202" s="7"/>
      <c r="Q202" s="69">
        <f t="shared" ref="Q202:Q265" ca="1" si="102">M202+J202+G202</f>
        <v>5.3930000000000007</v>
      </c>
      <c r="R202" s="69">
        <f t="shared" ref="R202:R265" ca="1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Inputs!AA198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Inputs!AE198</f>
        <v>5.343</v>
      </c>
      <c r="I203" s="140">
        <f>Inputs!AB198</f>
        <v>0</v>
      </c>
      <c r="J203" s="83">
        <f ca="1">VLOOKUP($A203,[1]!Table,MATCH(J$4,[1]!Curves,0))</f>
        <v>0</v>
      </c>
      <c r="K203" s="142">
        <f ca="1">Inputs!AF198</f>
        <v>1.4999999999999999E-2</v>
      </c>
      <c r="L203" s="140">
        <f>Inputs!AC198</f>
        <v>0</v>
      </c>
      <c r="M203" s="54">
        <v>0</v>
      </c>
      <c r="N203" s="142">
        <f>Inputs!AG198</f>
        <v>0</v>
      </c>
      <c r="O203" s="141">
        <f>Inputs!AD198</f>
        <v>0</v>
      </c>
      <c r="P203" s="7"/>
      <c r="Q203" s="69">
        <f t="shared" ca="1" si="102"/>
        <v>5.2629999999999999</v>
      </c>
      <c r="R203" s="69">
        <f t="shared" ca="1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Inputs!AA199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Inputs!AE199</f>
        <v>5.3330000000000002</v>
      </c>
      <c r="I204" s="140">
        <f>Inputs!AB199</f>
        <v>0</v>
      </c>
      <c r="J204" s="83">
        <f ca="1">VLOOKUP($A204,[1]!Table,MATCH(J$4,[1]!Curves,0))</f>
        <v>0</v>
      </c>
      <c r="K204" s="142">
        <f ca="1">Inputs!AF199</f>
        <v>1.4999999999999999E-2</v>
      </c>
      <c r="L204" s="140">
        <f>Inputs!AC199</f>
        <v>0</v>
      </c>
      <c r="M204" s="54">
        <v>0</v>
      </c>
      <c r="N204" s="142">
        <f>Inputs!AG199</f>
        <v>0</v>
      </c>
      <c r="O204" s="141">
        <f>Inputs!AD199</f>
        <v>0</v>
      </c>
      <c r="P204" s="7"/>
      <c r="Q204" s="69">
        <f t="shared" ca="1" si="102"/>
        <v>5.2530000000000001</v>
      </c>
      <c r="R204" s="69">
        <f t="shared" ca="1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Inputs!AA200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Inputs!AE200</f>
        <v>5.3530000000000006</v>
      </c>
      <c r="I205" s="140">
        <f>Inputs!AB200</f>
        <v>0</v>
      </c>
      <c r="J205" s="83">
        <f ca="1">VLOOKUP($A205,[1]!Table,MATCH(J$4,[1]!Curves,0))</f>
        <v>0</v>
      </c>
      <c r="K205" s="142">
        <f ca="1">Inputs!AF200</f>
        <v>1.4999999999999999E-2</v>
      </c>
      <c r="L205" s="140">
        <f>Inputs!AC200</f>
        <v>0</v>
      </c>
      <c r="M205" s="54">
        <v>0</v>
      </c>
      <c r="N205" s="142">
        <f>Inputs!AG200</f>
        <v>0</v>
      </c>
      <c r="O205" s="141">
        <f>Inputs!AD200</f>
        <v>0</v>
      </c>
      <c r="P205" s="7"/>
      <c r="Q205" s="69">
        <f t="shared" ca="1" si="102"/>
        <v>5.2730000000000006</v>
      </c>
      <c r="R205" s="69">
        <f t="shared" ca="1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Inputs!AA201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Inputs!AE201</f>
        <v>5.3740000000000006</v>
      </c>
      <c r="I206" s="140">
        <f>Inputs!AB201</f>
        <v>0</v>
      </c>
      <c r="J206" s="83">
        <f ca="1">VLOOKUP($A206,[1]!Table,MATCH(J$4,[1]!Curves,0))</f>
        <v>0</v>
      </c>
      <c r="K206" s="142">
        <f ca="1">Inputs!AF201</f>
        <v>1.4999999999999999E-2</v>
      </c>
      <c r="L206" s="140">
        <f>Inputs!AC201</f>
        <v>0</v>
      </c>
      <c r="M206" s="54">
        <v>0</v>
      </c>
      <c r="N206" s="142">
        <f>Inputs!AG201</f>
        <v>0</v>
      </c>
      <c r="O206" s="141">
        <f>Inputs!AD201</f>
        <v>0</v>
      </c>
      <c r="P206" s="7"/>
      <c r="Q206" s="69">
        <f t="shared" ca="1" si="102"/>
        <v>5.2940000000000005</v>
      </c>
      <c r="R206" s="69">
        <f t="shared" ca="1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Inputs!AA202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Inputs!AE202</f>
        <v>5.3980000000000006</v>
      </c>
      <c r="I207" s="140">
        <f>Inputs!AB202</f>
        <v>0</v>
      </c>
      <c r="J207" s="83">
        <f ca="1">VLOOKUP($A207,[1]!Table,MATCH(J$4,[1]!Curves,0))</f>
        <v>0</v>
      </c>
      <c r="K207" s="142">
        <f ca="1">Inputs!AF202</f>
        <v>1.4999999999999999E-2</v>
      </c>
      <c r="L207" s="140">
        <f>Inputs!AC202</f>
        <v>0</v>
      </c>
      <c r="M207" s="54">
        <v>0</v>
      </c>
      <c r="N207" s="142">
        <f>Inputs!AG202</f>
        <v>0</v>
      </c>
      <c r="O207" s="141">
        <f>Inputs!AD202</f>
        <v>0</v>
      </c>
      <c r="P207" s="7"/>
      <c r="Q207" s="69">
        <f t="shared" ca="1" si="102"/>
        <v>5.3180000000000005</v>
      </c>
      <c r="R207" s="69">
        <f t="shared" ca="1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Inputs!AA203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Inputs!AE203</f>
        <v>5.4080000000000004</v>
      </c>
      <c r="I208" s="140">
        <f>Inputs!AB203</f>
        <v>0</v>
      </c>
      <c r="J208" s="83">
        <f ca="1">VLOOKUP($A208,[1]!Table,MATCH(J$4,[1]!Curves,0))</f>
        <v>0</v>
      </c>
      <c r="K208" s="142">
        <f ca="1">Inputs!AF203</f>
        <v>1.4999999999999999E-2</v>
      </c>
      <c r="L208" s="140">
        <f>Inputs!AC203</f>
        <v>0</v>
      </c>
      <c r="M208" s="54">
        <v>0</v>
      </c>
      <c r="N208" s="142">
        <f>Inputs!AG203</f>
        <v>0</v>
      </c>
      <c r="O208" s="141">
        <f>Inputs!AD203</f>
        <v>0</v>
      </c>
      <c r="P208" s="7"/>
      <c r="Q208" s="69">
        <f t="shared" ca="1" si="102"/>
        <v>5.3280000000000003</v>
      </c>
      <c r="R208" s="69">
        <f t="shared" ca="1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Inputs!AA204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Inputs!AE204</f>
        <v>5.4380000000000006</v>
      </c>
      <c r="I209" s="140">
        <f>Inputs!AB204</f>
        <v>0</v>
      </c>
      <c r="J209" s="83">
        <f ca="1">VLOOKUP($A209,[1]!Table,MATCH(J$4,[1]!Curves,0))</f>
        <v>0</v>
      </c>
      <c r="K209" s="142">
        <f ca="1">Inputs!AF204</f>
        <v>1.4999999999999999E-2</v>
      </c>
      <c r="L209" s="140">
        <f>Inputs!AC204</f>
        <v>0</v>
      </c>
      <c r="M209" s="54">
        <v>0</v>
      </c>
      <c r="N209" s="142">
        <f>Inputs!AG204</f>
        <v>0</v>
      </c>
      <c r="O209" s="141">
        <f>Inputs!AD204</f>
        <v>0</v>
      </c>
      <c r="P209" s="7"/>
      <c r="Q209" s="69">
        <f t="shared" ca="1" si="102"/>
        <v>5.3580000000000005</v>
      </c>
      <c r="R209" s="69">
        <f t="shared" ca="1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Inputs!AA205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Inputs!AE205</f>
        <v>5.5780000000000003</v>
      </c>
      <c r="I210" s="140">
        <f>Inputs!AB205</f>
        <v>0</v>
      </c>
      <c r="J210" s="83">
        <f ca="1">VLOOKUP($A210,[1]!Table,MATCH(J$4,[1]!Curves,0))</f>
        <v>0</v>
      </c>
      <c r="K210" s="142">
        <f ca="1">Inputs!AF205</f>
        <v>1.4999999999999999E-2</v>
      </c>
      <c r="L210" s="140">
        <f>Inputs!AC205</f>
        <v>0</v>
      </c>
      <c r="M210" s="54">
        <v>0</v>
      </c>
      <c r="N210" s="142">
        <f>Inputs!AG205</f>
        <v>0</v>
      </c>
      <c r="O210" s="141">
        <f>Inputs!AD205</f>
        <v>0</v>
      </c>
      <c r="P210" s="7"/>
      <c r="Q210" s="69">
        <f t="shared" ca="1" si="102"/>
        <v>5.4980000000000002</v>
      </c>
      <c r="R210" s="69">
        <f t="shared" ca="1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Inputs!AA206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Inputs!AE206</f>
        <v>5.718</v>
      </c>
      <c r="I211" s="140">
        <f>Inputs!AB206</f>
        <v>0</v>
      </c>
      <c r="J211" s="83">
        <f ca="1">VLOOKUP($A211,[1]!Table,MATCH(J$4,[1]!Curves,0))</f>
        <v>0</v>
      </c>
      <c r="K211" s="142">
        <f ca="1">Inputs!AF206</f>
        <v>1.4999999999999999E-2</v>
      </c>
      <c r="L211" s="140">
        <f>Inputs!AC206</f>
        <v>0</v>
      </c>
      <c r="M211" s="54">
        <v>0</v>
      </c>
      <c r="N211" s="142">
        <f>Inputs!AG206</f>
        <v>0</v>
      </c>
      <c r="O211" s="141">
        <f>Inputs!AD206</f>
        <v>0</v>
      </c>
      <c r="P211" s="7"/>
      <c r="Q211" s="69">
        <f t="shared" ca="1" si="102"/>
        <v>5.6379999999999999</v>
      </c>
      <c r="R211" s="69">
        <f t="shared" ca="1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Inputs!AA207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Inputs!AE207</f>
        <v>5.8230000000000004</v>
      </c>
      <c r="I212" s="140">
        <f>Inputs!AB207</f>
        <v>0</v>
      </c>
      <c r="J212" s="83">
        <f ca="1">VLOOKUP($A212,[1]!Table,MATCH(J$4,[1]!Curves,0))</f>
        <v>0</v>
      </c>
      <c r="K212" s="142">
        <f ca="1">Inputs!AF207</f>
        <v>1.4999999999999999E-2</v>
      </c>
      <c r="L212" s="140">
        <f>Inputs!AC207</f>
        <v>0</v>
      </c>
      <c r="M212" s="54">
        <v>0</v>
      </c>
      <c r="N212" s="142">
        <f>Inputs!AG207</f>
        <v>0</v>
      </c>
      <c r="O212" s="141">
        <f>Inputs!AD207</f>
        <v>0</v>
      </c>
      <c r="P212" s="7"/>
      <c r="Q212" s="69">
        <f t="shared" ca="1" si="102"/>
        <v>5.7430000000000003</v>
      </c>
      <c r="R212" s="69">
        <f t="shared" ca="1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Inputs!AA208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Inputs!AE208</f>
        <v>5.7030000000000003</v>
      </c>
      <c r="I213" s="140">
        <f>Inputs!AB208</f>
        <v>0</v>
      </c>
      <c r="J213" s="83">
        <f ca="1">VLOOKUP($A213,[1]!Table,MATCH(J$4,[1]!Curves,0))</f>
        <v>0</v>
      </c>
      <c r="K213" s="142">
        <f ca="1">Inputs!AF208</f>
        <v>1.4999999999999999E-2</v>
      </c>
      <c r="L213" s="140">
        <f>Inputs!AC208</f>
        <v>0</v>
      </c>
      <c r="M213" s="54">
        <v>0</v>
      </c>
      <c r="N213" s="142">
        <f>Inputs!AG208</f>
        <v>0</v>
      </c>
      <c r="O213" s="141">
        <f>Inputs!AD208</f>
        <v>0</v>
      </c>
      <c r="P213" s="7"/>
      <c r="Q213" s="69">
        <f t="shared" ca="1" si="102"/>
        <v>5.6230000000000002</v>
      </c>
      <c r="R213" s="69">
        <f t="shared" ca="1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Inputs!AA209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Inputs!AE209</f>
        <v>5.5780000000000003</v>
      </c>
      <c r="I214" s="140">
        <f>Inputs!AB209</f>
        <v>0</v>
      </c>
      <c r="J214" s="83">
        <f ca="1">VLOOKUP($A214,[1]!Table,MATCH(J$4,[1]!Curves,0))</f>
        <v>0</v>
      </c>
      <c r="K214" s="142">
        <f ca="1">Inputs!AF209</f>
        <v>1.4999999999999999E-2</v>
      </c>
      <c r="L214" s="140">
        <f>Inputs!AC209</f>
        <v>0</v>
      </c>
      <c r="M214" s="54">
        <v>0</v>
      </c>
      <c r="N214" s="142">
        <f>Inputs!AG209</f>
        <v>0</v>
      </c>
      <c r="O214" s="141">
        <f>Inputs!AD209</f>
        <v>0</v>
      </c>
      <c r="P214" s="7"/>
      <c r="Q214" s="69">
        <f t="shared" ca="1" si="102"/>
        <v>5.4980000000000002</v>
      </c>
      <c r="R214" s="69">
        <f t="shared" ca="1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Inputs!AA210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Inputs!AE210</f>
        <v>5.4480000000000004</v>
      </c>
      <c r="I215" s="140">
        <f>Inputs!AB210</f>
        <v>0</v>
      </c>
      <c r="J215" s="83">
        <f ca="1">VLOOKUP($A215,[1]!Table,MATCH(J$4,[1]!Curves,0))</f>
        <v>0</v>
      </c>
      <c r="K215" s="142">
        <f ca="1">Inputs!AF210</f>
        <v>1.4999999999999999E-2</v>
      </c>
      <c r="L215" s="140">
        <f>Inputs!AC210</f>
        <v>0</v>
      </c>
      <c r="M215" s="54">
        <v>0</v>
      </c>
      <c r="N215" s="142">
        <f>Inputs!AG210</f>
        <v>0</v>
      </c>
      <c r="O215" s="141">
        <f>Inputs!AD210</f>
        <v>0</v>
      </c>
      <c r="P215" s="7"/>
      <c r="Q215" s="69">
        <f t="shared" ca="1" si="102"/>
        <v>5.3680000000000003</v>
      </c>
      <c r="R215" s="69">
        <f t="shared" ca="1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Inputs!AA211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Inputs!AE211</f>
        <v>5.4380000000000006</v>
      </c>
      <c r="I216" s="140">
        <f>Inputs!AB211</f>
        <v>0</v>
      </c>
      <c r="J216" s="83">
        <f ca="1">VLOOKUP($A216,[1]!Table,MATCH(J$4,[1]!Curves,0))</f>
        <v>0</v>
      </c>
      <c r="K216" s="142">
        <f ca="1">Inputs!AF211</f>
        <v>1.4999999999999999E-2</v>
      </c>
      <c r="L216" s="140">
        <f>Inputs!AC211</f>
        <v>0</v>
      </c>
      <c r="M216" s="54">
        <v>0</v>
      </c>
      <c r="N216" s="142">
        <f>Inputs!AG211</f>
        <v>0</v>
      </c>
      <c r="O216" s="141">
        <f>Inputs!AD211</f>
        <v>0</v>
      </c>
      <c r="P216" s="7"/>
      <c r="Q216" s="69">
        <f t="shared" ca="1" si="102"/>
        <v>5.3580000000000005</v>
      </c>
      <c r="R216" s="69">
        <f t="shared" ca="1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Inputs!AA212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Inputs!AE212</f>
        <v>5.4580000000000002</v>
      </c>
      <c r="I217" s="140">
        <f>Inputs!AB212</f>
        <v>0</v>
      </c>
      <c r="J217" s="83">
        <f ca="1">VLOOKUP($A217,[1]!Table,MATCH(J$4,[1]!Curves,0))</f>
        <v>0</v>
      </c>
      <c r="K217" s="142">
        <f ca="1">Inputs!AF212</f>
        <v>1.4999999999999999E-2</v>
      </c>
      <c r="L217" s="140">
        <f>Inputs!AC212</f>
        <v>0</v>
      </c>
      <c r="M217" s="54">
        <v>0</v>
      </c>
      <c r="N217" s="142">
        <f>Inputs!AG212</f>
        <v>0</v>
      </c>
      <c r="O217" s="141">
        <f>Inputs!AD212</f>
        <v>0</v>
      </c>
      <c r="P217" s="7"/>
      <c r="Q217" s="69">
        <f t="shared" ca="1" si="102"/>
        <v>5.3780000000000001</v>
      </c>
      <c r="R217" s="69">
        <f t="shared" ca="1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Inputs!AA213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Inputs!AE213</f>
        <v>5.4790000000000001</v>
      </c>
      <c r="I218" s="140">
        <f>Inputs!AB213</f>
        <v>0</v>
      </c>
      <c r="J218" s="83">
        <f ca="1">VLOOKUP($A218,[1]!Table,MATCH(J$4,[1]!Curves,0))</f>
        <v>0</v>
      </c>
      <c r="K218" s="142">
        <f ca="1">Inputs!AF213</f>
        <v>1.4999999999999999E-2</v>
      </c>
      <c r="L218" s="140">
        <f>Inputs!AC213</f>
        <v>0</v>
      </c>
      <c r="M218" s="54">
        <v>0</v>
      </c>
      <c r="N218" s="142">
        <f>Inputs!AG213</f>
        <v>0</v>
      </c>
      <c r="O218" s="141">
        <f>Inputs!AD213</f>
        <v>0</v>
      </c>
      <c r="P218" s="7"/>
      <c r="Q218" s="69">
        <f t="shared" ca="1" si="102"/>
        <v>5.399</v>
      </c>
      <c r="R218" s="69">
        <f t="shared" ca="1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Inputs!AA214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Inputs!AE214</f>
        <v>5.5030000000000001</v>
      </c>
      <c r="I219" s="140">
        <f>Inputs!AB214</f>
        <v>0</v>
      </c>
      <c r="J219" s="83">
        <f ca="1">VLOOKUP($A219,[1]!Table,MATCH(J$4,[1]!Curves,0))</f>
        <v>0</v>
      </c>
      <c r="K219" s="142">
        <f ca="1">Inputs!AF214</f>
        <v>1.4999999999999999E-2</v>
      </c>
      <c r="L219" s="140">
        <f>Inputs!AC214</f>
        <v>0</v>
      </c>
      <c r="M219" s="54">
        <v>0</v>
      </c>
      <c r="N219" s="142">
        <f>Inputs!AG214</f>
        <v>0</v>
      </c>
      <c r="O219" s="141">
        <f>Inputs!AD214</f>
        <v>0</v>
      </c>
      <c r="P219" s="7"/>
      <c r="Q219" s="69">
        <f t="shared" ca="1" si="102"/>
        <v>5.423</v>
      </c>
      <c r="R219" s="69">
        <f t="shared" ca="1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Inputs!AA215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Inputs!AE215</f>
        <v>5.5129999999999999</v>
      </c>
      <c r="I220" s="140">
        <f>Inputs!AB215</f>
        <v>0</v>
      </c>
      <c r="J220" s="83">
        <f ca="1">VLOOKUP($A220,[1]!Table,MATCH(J$4,[1]!Curves,0))</f>
        <v>0</v>
      </c>
      <c r="K220" s="142">
        <f ca="1">Inputs!AF215</f>
        <v>1.4999999999999999E-2</v>
      </c>
      <c r="L220" s="140">
        <f>Inputs!AC215</f>
        <v>0</v>
      </c>
      <c r="M220" s="54">
        <v>0</v>
      </c>
      <c r="N220" s="142">
        <f>Inputs!AG215</f>
        <v>0</v>
      </c>
      <c r="O220" s="141">
        <f>Inputs!AD215</f>
        <v>0</v>
      </c>
      <c r="P220" s="7"/>
      <c r="Q220" s="69">
        <f t="shared" ca="1" si="102"/>
        <v>5.4329999999999998</v>
      </c>
      <c r="R220" s="69">
        <f t="shared" ca="1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Inputs!AA216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Inputs!AE216</f>
        <v>5.5430000000000001</v>
      </c>
      <c r="I221" s="140">
        <f>Inputs!AB216</f>
        <v>0</v>
      </c>
      <c r="J221" s="83">
        <f ca="1">VLOOKUP($A221,[1]!Table,MATCH(J$4,[1]!Curves,0))</f>
        <v>0</v>
      </c>
      <c r="K221" s="142">
        <f ca="1">Inputs!AF216</f>
        <v>1.4999999999999999E-2</v>
      </c>
      <c r="L221" s="140">
        <f>Inputs!AC216</f>
        <v>0</v>
      </c>
      <c r="M221" s="54">
        <v>0</v>
      </c>
      <c r="N221" s="142">
        <f>Inputs!AG216</f>
        <v>0</v>
      </c>
      <c r="O221" s="141">
        <f>Inputs!AD216</f>
        <v>0</v>
      </c>
      <c r="P221" s="7"/>
      <c r="Q221" s="69">
        <f t="shared" ca="1" si="102"/>
        <v>5.4630000000000001</v>
      </c>
      <c r="R221" s="69">
        <f t="shared" ca="1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Inputs!AA217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Inputs!AE217</f>
        <v>5.6830000000000007</v>
      </c>
      <c r="I222" s="140">
        <f>Inputs!AB217</f>
        <v>0</v>
      </c>
      <c r="J222" s="83">
        <f ca="1">VLOOKUP($A222,[1]!Table,MATCH(J$4,[1]!Curves,0))</f>
        <v>0</v>
      </c>
      <c r="K222" s="142">
        <f ca="1">Inputs!AF217</f>
        <v>1.4999999999999999E-2</v>
      </c>
      <c r="L222" s="140">
        <f>Inputs!AC217</f>
        <v>0</v>
      </c>
      <c r="M222" s="54">
        <v>0</v>
      </c>
      <c r="N222" s="142">
        <f>Inputs!AG217</f>
        <v>0</v>
      </c>
      <c r="O222" s="141">
        <f>Inputs!AD217</f>
        <v>0</v>
      </c>
      <c r="P222" s="7"/>
      <c r="Q222" s="69">
        <f t="shared" ca="1" si="102"/>
        <v>5.6030000000000006</v>
      </c>
      <c r="R222" s="69">
        <f t="shared" ca="1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Inputs!AA218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Inputs!AE218</f>
        <v>5.8230000000000004</v>
      </c>
      <c r="I223" s="140">
        <f>Inputs!AB218</f>
        <v>0</v>
      </c>
      <c r="J223" s="83">
        <f ca="1">VLOOKUP($A223,[1]!Table,MATCH(J$4,[1]!Curves,0))</f>
        <v>0</v>
      </c>
      <c r="K223" s="142">
        <f ca="1">Inputs!AF218</f>
        <v>1.4999999999999999E-2</v>
      </c>
      <c r="L223" s="140">
        <f>Inputs!AC218</f>
        <v>0</v>
      </c>
      <c r="M223" s="54">
        <v>0</v>
      </c>
      <c r="N223" s="142">
        <f>Inputs!AG218</f>
        <v>0</v>
      </c>
      <c r="O223" s="141">
        <f>Inputs!AD218</f>
        <v>0</v>
      </c>
      <c r="P223" s="7"/>
      <c r="Q223" s="69">
        <f t="shared" ca="1" si="102"/>
        <v>5.7430000000000003</v>
      </c>
      <c r="R223" s="69">
        <f t="shared" ca="1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Inputs!AA219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Inputs!AE219</f>
        <v>5.9279999999999999</v>
      </c>
      <c r="I224" s="140">
        <f>Inputs!AB219</f>
        <v>0</v>
      </c>
      <c r="J224" s="83">
        <f ca="1">VLOOKUP($A224,[1]!Table,MATCH(J$4,[1]!Curves,0))</f>
        <v>0</v>
      </c>
      <c r="K224" s="142">
        <f ca="1">Inputs!AF219</f>
        <v>1.4999999999999999E-2</v>
      </c>
      <c r="L224" s="140">
        <f>Inputs!AC219</f>
        <v>0</v>
      </c>
      <c r="M224" s="54">
        <v>0</v>
      </c>
      <c r="N224" s="142">
        <f>Inputs!AG219</f>
        <v>0</v>
      </c>
      <c r="O224" s="141">
        <f>Inputs!AD219</f>
        <v>0</v>
      </c>
      <c r="P224" s="7"/>
      <c r="Q224" s="69">
        <f t="shared" ca="1" si="102"/>
        <v>5.8479999999999999</v>
      </c>
      <c r="R224" s="69">
        <f t="shared" ca="1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Inputs!AA220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Inputs!AE220</f>
        <v>5.8080000000000007</v>
      </c>
      <c r="I225" s="140">
        <f>Inputs!AB220</f>
        <v>0</v>
      </c>
      <c r="J225" s="83">
        <f ca="1">VLOOKUP($A225,[1]!Table,MATCH(J$4,[1]!Curves,0))</f>
        <v>0</v>
      </c>
      <c r="K225" s="142">
        <f ca="1">Inputs!AF220</f>
        <v>1.4999999999999999E-2</v>
      </c>
      <c r="L225" s="140">
        <f>Inputs!AC220</f>
        <v>0</v>
      </c>
      <c r="M225" s="54">
        <v>0</v>
      </c>
      <c r="N225" s="142">
        <f>Inputs!AG220</f>
        <v>0</v>
      </c>
      <c r="O225" s="141">
        <f>Inputs!AD220</f>
        <v>0</v>
      </c>
      <c r="P225" s="7"/>
      <c r="Q225" s="69">
        <f t="shared" ca="1" si="102"/>
        <v>5.7280000000000006</v>
      </c>
      <c r="R225" s="69">
        <f t="shared" ca="1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Inputs!AA221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Inputs!AE221</f>
        <v>5.6830000000000007</v>
      </c>
      <c r="I226" s="140">
        <f>Inputs!AB221</f>
        <v>0</v>
      </c>
      <c r="J226" s="83">
        <f ca="1">VLOOKUP($A226,[1]!Table,MATCH(J$4,[1]!Curves,0))</f>
        <v>0</v>
      </c>
      <c r="K226" s="142">
        <f ca="1">Inputs!AF221</f>
        <v>1.4999999999999999E-2</v>
      </c>
      <c r="L226" s="140">
        <f>Inputs!AC221</f>
        <v>0</v>
      </c>
      <c r="M226" s="54">
        <v>0</v>
      </c>
      <c r="N226" s="142">
        <f>Inputs!AG221</f>
        <v>0</v>
      </c>
      <c r="O226" s="141">
        <f>Inputs!AD221</f>
        <v>0</v>
      </c>
      <c r="P226" s="7"/>
      <c r="Q226" s="69">
        <f t="shared" ca="1" si="102"/>
        <v>5.6030000000000006</v>
      </c>
      <c r="R226" s="69">
        <f t="shared" ca="1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Inputs!AA222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Inputs!AE222</f>
        <v>5.5529999999999999</v>
      </c>
      <c r="I227" s="140">
        <f>Inputs!AB222</f>
        <v>0</v>
      </c>
      <c r="J227" s="83">
        <f ca="1">VLOOKUP($A227,[1]!Table,MATCH(J$4,[1]!Curves,0))</f>
        <v>0</v>
      </c>
      <c r="K227" s="142">
        <f ca="1">Inputs!AF222</f>
        <v>1.4999999999999999E-2</v>
      </c>
      <c r="L227" s="140">
        <f>Inputs!AC222</f>
        <v>0</v>
      </c>
      <c r="M227" s="54">
        <v>0</v>
      </c>
      <c r="N227" s="142">
        <f>Inputs!AG222</f>
        <v>0</v>
      </c>
      <c r="O227" s="141">
        <f>Inputs!AD222</f>
        <v>0</v>
      </c>
      <c r="P227" s="7"/>
      <c r="Q227" s="69">
        <f t="shared" ca="1" si="102"/>
        <v>5.4729999999999999</v>
      </c>
      <c r="R227" s="69">
        <f t="shared" ca="1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Inputs!AA223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Inputs!AE223</f>
        <v>5.5430000000000001</v>
      </c>
      <c r="I228" s="140">
        <f>Inputs!AB223</f>
        <v>0</v>
      </c>
      <c r="J228" s="83">
        <f ca="1">VLOOKUP($A228,[1]!Table,MATCH(J$4,[1]!Curves,0))</f>
        <v>0</v>
      </c>
      <c r="K228" s="142">
        <f ca="1">Inputs!AF223</f>
        <v>1.4999999999999999E-2</v>
      </c>
      <c r="L228" s="140">
        <f>Inputs!AC223</f>
        <v>0</v>
      </c>
      <c r="M228" s="54">
        <v>0</v>
      </c>
      <c r="N228" s="142">
        <f>Inputs!AG223</f>
        <v>0</v>
      </c>
      <c r="O228" s="141">
        <f>Inputs!AD223</f>
        <v>0</v>
      </c>
      <c r="P228" s="7"/>
      <c r="Q228" s="69">
        <f t="shared" ca="1" si="102"/>
        <v>5.4630000000000001</v>
      </c>
      <c r="R228" s="69">
        <f t="shared" ca="1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Inputs!AA224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Inputs!AE224</f>
        <v>5.5630000000000006</v>
      </c>
      <c r="I229" s="140">
        <f>Inputs!AB224</f>
        <v>0</v>
      </c>
      <c r="J229" s="83">
        <f ca="1">VLOOKUP($A229,[1]!Table,MATCH(J$4,[1]!Curves,0))</f>
        <v>0</v>
      </c>
      <c r="K229" s="142">
        <f ca="1">Inputs!AF224</f>
        <v>1.4999999999999999E-2</v>
      </c>
      <c r="L229" s="140">
        <f>Inputs!AC224</f>
        <v>0</v>
      </c>
      <c r="M229" s="54">
        <v>0</v>
      </c>
      <c r="N229" s="142">
        <f>Inputs!AG224</f>
        <v>0</v>
      </c>
      <c r="O229" s="141">
        <f>Inputs!AD224</f>
        <v>0</v>
      </c>
      <c r="P229" s="7"/>
      <c r="Q229" s="69">
        <f t="shared" ca="1" si="102"/>
        <v>5.4830000000000005</v>
      </c>
      <c r="R229" s="69">
        <f t="shared" ca="1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Inputs!AA225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Inputs!AE225</f>
        <v>5.5840000000000005</v>
      </c>
      <c r="I230" s="140">
        <f>Inputs!AB225</f>
        <v>0</v>
      </c>
      <c r="J230" s="83">
        <f ca="1">VLOOKUP($A230,[1]!Table,MATCH(J$4,[1]!Curves,0))</f>
        <v>0</v>
      </c>
      <c r="K230" s="142">
        <f ca="1">Inputs!AF225</f>
        <v>1.4999999999999999E-2</v>
      </c>
      <c r="L230" s="140">
        <f>Inputs!AC225</f>
        <v>0</v>
      </c>
      <c r="M230" s="54">
        <v>0</v>
      </c>
      <c r="N230" s="142">
        <f>Inputs!AG225</f>
        <v>0</v>
      </c>
      <c r="O230" s="141">
        <f>Inputs!AD225</f>
        <v>0</v>
      </c>
      <c r="P230" s="7"/>
      <c r="Q230" s="69">
        <f t="shared" ca="1" si="102"/>
        <v>5.5040000000000004</v>
      </c>
      <c r="R230" s="69">
        <f t="shared" ca="1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Inputs!AA226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Inputs!AE226</f>
        <v>5.6080000000000005</v>
      </c>
      <c r="I231" s="140">
        <f>Inputs!AB226</f>
        <v>0</v>
      </c>
      <c r="J231" s="83">
        <f ca="1">VLOOKUP($A231,[1]!Table,MATCH(J$4,[1]!Curves,0))</f>
        <v>0</v>
      </c>
      <c r="K231" s="142">
        <f ca="1">Inputs!AF226</f>
        <v>1.4999999999999999E-2</v>
      </c>
      <c r="L231" s="140">
        <f>Inputs!AC226</f>
        <v>0</v>
      </c>
      <c r="M231" s="54">
        <v>0</v>
      </c>
      <c r="N231" s="142">
        <f>Inputs!AG226</f>
        <v>0</v>
      </c>
      <c r="O231" s="141">
        <f>Inputs!AD226</f>
        <v>0</v>
      </c>
      <c r="P231" s="7"/>
      <c r="Q231" s="69">
        <f t="shared" ca="1" si="102"/>
        <v>5.5280000000000005</v>
      </c>
      <c r="R231" s="69">
        <f t="shared" ca="1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Inputs!AA227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Inputs!AE227</f>
        <v>5.6180000000000003</v>
      </c>
      <c r="I232" s="140">
        <f>Inputs!AB227</f>
        <v>0</v>
      </c>
      <c r="J232" s="83">
        <f ca="1">VLOOKUP($A232,[1]!Table,MATCH(J$4,[1]!Curves,0))</f>
        <v>0</v>
      </c>
      <c r="K232" s="142">
        <f ca="1">Inputs!AF227</f>
        <v>1.4999999999999999E-2</v>
      </c>
      <c r="L232" s="140">
        <f>Inputs!AC227</f>
        <v>0</v>
      </c>
      <c r="M232" s="54">
        <v>0</v>
      </c>
      <c r="N232" s="142">
        <f>Inputs!AG227</f>
        <v>0</v>
      </c>
      <c r="O232" s="141">
        <f>Inputs!AD227</f>
        <v>0</v>
      </c>
      <c r="P232" s="7"/>
      <c r="Q232" s="69">
        <f t="shared" ca="1" si="102"/>
        <v>5.5380000000000003</v>
      </c>
      <c r="R232" s="69">
        <f t="shared" ca="1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Inputs!AA228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Inputs!AE228</f>
        <v>5.6480000000000006</v>
      </c>
      <c r="I233" s="140">
        <f>Inputs!AB228</f>
        <v>0</v>
      </c>
      <c r="J233" s="83">
        <f ca="1">VLOOKUP($A233,[1]!Table,MATCH(J$4,[1]!Curves,0))</f>
        <v>0</v>
      </c>
      <c r="K233" s="142">
        <f ca="1">Inputs!AF228</f>
        <v>1.4999999999999999E-2</v>
      </c>
      <c r="L233" s="140">
        <f>Inputs!AC228</f>
        <v>0</v>
      </c>
      <c r="M233" s="54">
        <v>0</v>
      </c>
      <c r="N233" s="142">
        <f>Inputs!AG228</f>
        <v>0</v>
      </c>
      <c r="O233" s="141">
        <f>Inputs!AD228</f>
        <v>0</v>
      </c>
      <c r="P233" s="7"/>
      <c r="Q233" s="69">
        <f t="shared" ca="1" si="102"/>
        <v>5.5680000000000005</v>
      </c>
      <c r="R233" s="69">
        <f t="shared" ca="1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Inputs!AA229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Inputs!AE229</f>
        <v>5.7880000000000003</v>
      </c>
      <c r="I234" s="140">
        <f>Inputs!AB229</f>
        <v>0</v>
      </c>
      <c r="J234" s="83">
        <f ca="1">VLOOKUP($A234,[1]!Table,MATCH(J$4,[1]!Curves,0))</f>
        <v>0</v>
      </c>
      <c r="K234" s="142">
        <f ca="1">Inputs!AF229</f>
        <v>1.4999999999999999E-2</v>
      </c>
      <c r="L234" s="140">
        <f>Inputs!AC229</f>
        <v>0</v>
      </c>
      <c r="M234" s="54">
        <v>0</v>
      </c>
      <c r="N234" s="142">
        <f>Inputs!AG229</f>
        <v>0</v>
      </c>
      <c r="O234" s="141">
        <f>Inputs!AD229</f>
        <v>0</v>
      </c>
      <c r="P234" s="7"/>
      <c r="Q234" s="69">
        <f t="shared" ca="1" si="102"/>
        <v>5.7080000000000002</v>
      </c>
      <c r="R234" s="69">
        <f t="shared" ca="1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Inputs!AA230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Inputs!AE230</f>
        <v>5.9279999999999999</v>
      </c>
      <c r="I235" s="140">
        <f>Inputs!AB230</f>
        <v>0</v>
      </c>
      <c r="J235" s="83">
        <f ca="1">VLOOKUP($A235,[1]!Table,MATCH(J$4,[1]!Curves,0))</f>
        <v>0</v>
      </c>
      <c r="K235" s="142">
        <f ca="1">Inputs!AF230</f>
        <v>1.4999999999999999E-2</v>
      </c>
      <c r="L235" s="140">
        <f>Inputs!AC230</f>
        <v>0</v>
      </c>
      <c r="M235" s="54">
        <v>0</v>
      </c>
      <c r="N235" s="142">
        <f>Inputs!AG230</f>
        <v>0</v>
      </c>
      <c r="O235" s="141">
        <f>Inputs!AD230</f>
        <v>0</v>
      </c>
      <c r="P235" s="7"/>
      <c r="Q235" s="69">
        <f t="shared" ca="1" si="102"/>
        <v>5.8479999999999999</v>
      </c>
      <c r="R235" s="69">
        <f t="shared" ca="1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Inputs!AA231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Inputs!AE231</f>
        <v>6.0330000000000004</v>
      </c>
      <c r="I236" s="140">
        <f>Inputs!AB231</f>
        <v>0</v>
      </c>
      <c r="J236" s="83">
        <f ca="1">VLOOKUP($A236,[1]!Table,MATCH(J$4,[1]!Curves,0))</f>
        <v>0</v>
      </c>
      <c r="K236" s="142">
        <f ca="1">Inputs!AF231</f>
        <v>1.4999999999999999E-2</v>
      </c>
      <c r="L236" s="140">
        <f>Inputs!AC231</f>
        <v>0</v>
      </c>
      <c r="M236" s="54">
        <v>0</v>
      </c>
      <c r="N236" s="142">
        <f>Inputs!AG231</f>
        <v>0</v>
      </c>
      <c r="O236" s="141">
        <f>Inputs!AD231</f>
        <v>0</v>
      </c>
      <c r="P236" s="7"/>
      <c r="Q236" s="69">
        <f t="shared" ca="1" si="102"/>
        <v>5.9530000000000003</v>
      </c>
      <c r="R236" s="69">
        <f t="shared" ca="1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Inputs!AA232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Inputs!AE232</f>
        <v>5.9130000000000003</v>
      </c>
      <c r="I237" s="140">
        <f>Inputs!AB232</f>
        <v>0</v>
      </c>
      <c r="J237" s="83">
        <f ca="1">VLOOKUP($A237,[1]!Table,MATCH(J$4,[1]!Curves,0))</f>
        <v>0</v>
      </c>
      <c r="K237" s="142">
        <f ca="1">Inputs!AF232</f>
        <v>1.4999999999999999E-2</v>
      </c>
      <c r="L237" s="140">
        <f>Inputs!AC232</f>
        <v>0</v>
      </c>
      <c r="M237" s="54">
        <v>0</v>
      </c>
      <c r="N237" s="142">
        <f>Inputs!AG232</f>
        <v>0</v>
      </c>
      <c r="O237" s="141">
        <f>Inputs!AD232</f>
        <v>0</v>
      </c>
      <c r="P237" s="7"/>
      <c r="Q237" s="69">
        <f t="shared" ca="1" si="102"/>
        <v>5.8330000000000002</v>
      </c>
      <c r="R237" s="69">
        <f t="shared" ca="1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Inputs!AA233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Inputs!AE233</f>
        <v>5.7880000000000003</v>
      </c>
      <c r="I238" s="140">
        <f>Inputs!AB233</f>
        <v>0</v>
      </c>
      <c r="J238" s="83">
        <f ca="1">VLOOKUP($A238,[1]!Table,MATCH(J$4,[1]!Curves,0))</f>
        <v>0</v>
      </c>
      <c r="K238" s="142">
        <f ca="1">Inputs!AF233</f>
        <v>1.4999999999999999E-2</v>
      </c>
      <c r="L238" s="140">
        <f>Inputs!AC233</f>
        <v>0</v>
      </c>
      <c r="M238" s="54">
        <v>0</v>
      </c>
      <c r="N238" s="142">
        <f>Inputs!AG233</f>
        <v>0</v>
      </c>
      <c r="O238" s="141">
        <f>Inputs!AD233</f>
        <v>0</v>
      </c>
      <c r="P238" s="7"/>
      <c r="Q238" s="69">
        <f t="shared" ca="1" si="102"/>
        <v>5.7080000000000002</v>
      </c>
      <c r="R238" s="69">
        <f t="shared" ca="1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Inputs!AA234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Inputs!AE234</f>
        <v>5.6580000000000004</v>
      </c>
      <c r="I239" s="140">
        <f>Inputs!AB234</f>
        <v>0</v>
      </c>
      <c r="J239" s="83">
        <f ca="1">VLOOKUP($A239,[1]!Table,MATCH(J$4,[1]!Curves,0))</f>
        <v>0</v>
      </c>
      <c r="K239" s="142">
        <f ca="1">Inputs!AF234</f>
        <v>1.4999999999999999E-2</v>
      </c>
      <c r="L239" s="140">
        <f>Inputs!AC234</f>
        <v>0</v>
      </c>
      <c r="M239" s="54">
        <v>0</v>
      </c>
      <c r="N239" s="142">
        <f>Inputs!AG234</f>
        <v>0</v>
      </c>
      <c r="O239" s="141">
        <f>Inputs!AD234</f>
        <v>0</v>
      </c>
      <c r="P239" s="7"/>
      <c r="Q239" s="69">
        <f t="shared" ca="1" si="102"/>
        <v>5.5780000000000003</v>
      </c>
      <c r="R239" s="69">
        <f t="shared" ca="1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Inputs!AA235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Inputs!AE235</f>
        <v>5.6480000000000006</v>
      </c>
      <c r="I240" s="140">
        <f>Inputs!AB235</f>
        <v>0</v>
      </c>
      <c r="J240" s="83">
        <f ca="1">VLOOKUP($A240,[1]!Table,MATCH(J$4,[1]!Curves,0))</f>
        <v>0</v>
      </c>
      <c r="K240" s="142">
        <f ca="1">Inputs!AF235</f>
        <v>1.4999999999999999E-2</v>
      </c>
      <c r="L240" s="140">
        <f>Inputs!AC235</f>
        <v>0</v>
      </c>
      <c r="M240" s="54">
        <v>0</v>
      </c>
      <c r="N240" s="142">
        <f>Inputs!AG235</f>
        <v>0</v>
      </c>
      <c r="O240" s="141">
        <f>Inputs!AD235</f>
        <v>0</v>
      </c>
      <c r="P240" s="7"/>
      <c r="Q240" s="69">
        <f t="shared" ca="1" si="102"/>
        <v>5.5680000000000005</v>
      </c>
      <c r="R240" s="69">
        <f t="shared" ca="1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Inputs!AA236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Inputs!AE236</f>
        <v>5.6680000000000001</v>
      </c>
      <c r="I241" s="140">
        <f>Inputs!AB236</f>
        <v>0</v>
      </c>
      <c r="J241" s="83">
        <f ca="1">VLOOKUP($A241,[1]!Table,MATCH(J$4,[1]!Curves,0))</f>
        <v>0</v>
      </c>
      <c r="K241" s="142">
        <f ca="1">Inputs!AF236</f>
        <v>1.4999999999999999E-2</v>
      </c>
      <c r="L241" s="140">
        <f>Inputs!AC236</f>
        <v>0</v>
      </c>
      <c r="M241" s="54">
        <v>0</v>
      </c>
      <c r="N241" s="142">
        <f>Inputs!AG236</f>
        <v>0</v>
      </c>
      <c r="O241" s="141">
        <f>Inputs!AD236</f>
        <v>0</v>
      </c>
      <c r="P241" s="7"/>
      <c r="Q241" s="69">
        <f t="shared" ca="1" si="102"/>
        <v>5.5880000000000001</v>
      </c>
      <c r="R241" s="69">
        <f t="shared" ca="1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Inputs!AA237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Inputs!AE237</f>
        <v>5.6890000000000001</v>
      </c>
      <c r="I242" s="140">
        <f>Inputs!AB237</f>
        <v>0</v>
      </c>
      <c r="J242" s="83">
        <f ca="1">VLOOKUP($A242,[1]!Table,MATCH(J$4,[1]!Curves,0))</f>
        <v>0</v>
      </c>
      <c r="K242" s="142">
        <f ca="1">Inputs!AF237</f>
        <v>1.4999999999999999E-2</v>
      </c>
      <c r="L242" s="140">
        <f>Inputs!AC237</f>
        <v>0</v>
      </c>
      <c r="M242" s="54">
        <v>0</v>
      </c>
      <c r="N242" s="142">
        <f>Inputs!AG237</f>
        <v>0</v>
      </c>
      <c r="O242" s="141">
        <f>Inputs!AD237</f>
        <v>0</v>
      </c>
      <c r="P242" s="7"/>
      <c r="Q242" s="69">
        <f t="shared" ca="1" si="102"/>
        <v>5.609</v>
      </c>
      <c r="R242" s="69">
        <f t="shared" ca="1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Inputs!AA238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Inputs!AE238</f>
        <v>5.7130000000000001</v>
      </c>
      <c r="I243" s="140">
        <f>Inputs!AB238</f>
        <v>0</v>
      </c>
      <c r="J243" s="83">
        <f ca="1">VLOOKUP($A243,[1]!Table,MATCH(J$4,[1]!Curves,0))</f>
        <v>0</v>
      </c>
      <c r="K243" s="142">
        <f ca="1">Inputs!AF238</f>
        <v>1.4999999999999999E-2</v>
      </c>
      <c r="L243" s="140">
        <f>Inputs!AC238</f>
        <v>0</v>
      </c>
      <c r="M243" s="54">
        <v>0</v>
      </c>
      <c r="N243" s="142">
        <f>Inputs!AG238</f>
        <v>0</v>
      </c>
      <c r="O243" s="141">
        <f>Inputs!AD238</f>
        <v>0</v>
      </c>
      <c r="P243" s="7"/>
      <c r="Q243" s="69">
        <f t="shared" ca="1" si="102"/>
        <v>5.633</v>
      </c>
      <c r="R243" s="69">
        <f t="shared" ca="1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Inputs!AA239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Inputs!AE239</f>
        <v>5.7230000000000008</v>
      </c>
      <c r="I244" s="140">
        <f>Inputs!AB239</f>
        <v>0</v>
      </c>
      <c r="J244" s="83">
        <f ca="1">VLOOKUP($A244,[1]!Table,MATCH(J$4,[1]!Curves,0))</f>
        <v>0</v>
      </c>
      <c r="K244" s="142">
        <f ca="1">Inputs!AF239</f>
        <v>1.4999999999999999E-2</v>
      </c>
      <c r="L244" s="140">
        <f>Inputs!AC239</f>
        <v>0</v>
      </c>
      <c r="M244" s="54">
        <v>0</v>
      </c>
      <c r="N244" s="142">
        <f>Inputs!AG239</f>
        <v>0</v>
      </c>
      <c r="O244" s="141">
        <f>Inputs!AD239</f>
        <v>0</v>
      </c>
      <c r="P244" s="7"/>
      <c r="Q244" s="69">
        <f t="shared" ca="1" si="102"/>
        <v>5.6430000000000007</v>
      </c>
      <c r="R244" s="69">
        <f t="shared" ca="1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Inputs!AA240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Inputs!AE240</f>
        <v>5.7530000000000001</v>
      </c>
      <c r="I245" s="140">
        <f>Inputs!AB240</f>
        <v>0</v>
      </c>
      <c r="J245" s="83">
        <f ca="1">VLOOKUP($A245,[1]!Table,MATCH(J$4,[1]!Curves,0))</f>
        <v>0</v>
      </c>
      <c r="K245" s="142">
        <f ca="1">Inputs!AF240</f>
        <v>1.4999999999999999E-2</v>
      </c>
      <c r="L245" s="140">
        <f>Inputs!AC240</f>
        <v>0</v>
      </c>
      <c r="M245" s="54">
        <v>0</v>
      </c>
      <c r="N245" s="142">
        <f>Inputs!AG240</f>
        <v>0</v>
      </c>
      <c r="O245" s="141">
        <f>Inputs!AD240</f>
        <v>0</v>
      </c>
      <c r="P245" s="7"/>
      <c r="Q245" s="69">
        <f t="shared" ca="1" si="102"/>
        <v>5.673</v>
      </c>
      <c r="R245" s="69">
        <f t="shared" ca="1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Inputs!AA241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Inputs!AE241</f>
        <v>5.8930000000000007</v>
      </c>
      <c r="I246" s="140">
        <f>Inputs!AB241</f>
        <v>0</v>
      </c>
      <c r="J246" s="83">
        <f ca="1">VLOOKUP($A246,[1]!Table,MATCH(J$4,[1]!Curves,0))</f>
        <v>0</v>
      </c>
      <c r="K246" s="142">
        <f ca="1">Inputs!AF241</f>
        <v>1.4999999999999999E-2</v>
      </c>
      <c r="L246" s="140">
        <f>Inputs!AC241</f>
        <v>0</v>
      </c>
      <c r="M246" s="54">
        <v>0</v>
      </c>
      <c r="N246" s="142">
        <f>Inputs!AG241</f>
        <v>0</v>
      </c>
      <c r="O246" s="141">
        <f>Inputs!AD241</f>
        <v>0</v>
      </c>
      <c r="P246" s="7"/>
      <c r="Q246" s="69">
        <f t="shared" ca="1" si="102"/>
        <v>5.8130000000000006</v>
      </c>
      <c r="R246" s="69">
        <f t="shared" ca="1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Inputs!AA242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Inputs!AE242</f>
        <v>6.0330000000000004</v>
      </c>
      <c r="I247" s="140">
        <f>Inputs!AB242</f>
        <v>0</v>
      </c>
      <c r="J247" s="83">
        <f ca="1">VLOOKUP($A247,[1]!Table,MATCH(J$4,[1]!Curves,0))</f>
        <v>0</v>
      </c>
      <c r="K247" s="142">
        <f ca="1">Inputs!AF242</f>
        <v>1.4999999999999999E-2</v>
      </c>
      <c r="L247" s="140">
        <f>Inputs!AC242</f>
        <v>0</v>
      </c>
      <c r="M247" s="54">
        <v>0</v>
      </c>
      <c r="N247" s="142">
        <f>Inputs!AG242</f>
        <v>0</v>
      </c>
      <c r="O247" s="141">
        <f>Inputs!AD242</f>
        <v>0</v>
      </c>
      <c r="P247" s="7"/>
      <c r="Q247" s="69">
        <f t="shared" ca="1" si="102"/>
        <v>5.9530000000000003</v>
      </c>
      <c r="R247" s="69">
        <f t="shared" ca="1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Inputs!AA243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Inputs!AE243</f>
        <v>6.1380000000000008</v>
      </c>
      <c r="I248" s="140">
        <f>Inputs!AB243</f>
        <v>0</v>
      </c>
      <c r="J248" s="83">
        <f ca="1">VLOOKUP($A248,[1]!Table,MATCH(J$4,[1]!Curves,0))</f>
        <v>0</v>
      </c>
      <c r="K248" s="142">
        <f ca="1">Inputs!AF243</f>
        <v>1.4999999999999999E-2</v>
      </c>
      <c r="L248" s="140">
        <f>Inputs!AC243</f>
        <v>0</v>
      </c>
      <c r="M248" s="54">
        <v>0</v>
      </c>
      <c r="N248" s="142">
        <f>Inputs!AG243</f>
        <v>0</v>
      </c>
      <c r="O248" s="141">
        <f>Inputs!AD243</f>
        <v>0</v>
      </c>
      <c r="P248" s="7"/>
      <c r="Q248" s="69">
        <f t="shared" ca="1" si="102"/>
        <v>6.0580000000000007</v>
      </c>
      <c r="R248" s="69">
        <f t="shared" ca="1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Inputs!AA244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Inputs!AE244</f>
        <v>6.0180000000000007</v>
      </c>
      <c r="I249" s="140">
        <f>Inputs!AB244</f>
        <v>0</v>
      </c>
      <c r="J249" s="83">
        <f ca="1">VLOOKUP($A249,[1]!Table,MATCH(J$4,[1]!Curves,0))</f>
        <v>0</v>
      </c>
      <c r="K249" s="142">
        <f ca="1">Inputs!AF244</f>
        <v>1.4999999999999999E-2</v>
      </c>
      <c r="L249" s="140">
        <f>Inputs!AC244</f>
        <v>0</v>
      </c>
      <c r="M249" s="54">
        <v>0</v>
      </c>
      <c r="N249" s="142">
        <f>Inputs!AG244</f>
        <v>0</v>
      </c>
      <c r="O249" s="141">
        <f>Inputs!AD244</f>
        <v>0</v>
      </c>
      <c r="P249" s="7"/>
      <c r="Q249" s="69">
        <f t="shared" ca="1" si="102"/>
        <v>5.9380000000000006</v>
      </c>
      <c r="R249" s="69">
        <f t="shared" ca="1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Inputs!AA245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Inputs!AE245</f>
        <v>5.8930000000000007</v>
      </c>
      <c r="I250" s="140">
        <f>Inputs!AB245</f>
        <v>0</v>
      </c>
      <c r="J250" s="83">
        <f ca="1">VLOOKUP($A250,[1]!Table,MATCH(J$4,[1]!Curves,0))</f>
        <v>0</v>
      </c>
      <c r="K250" s="142">
        <f ca="1">Inputs!AF245</f>
        <v>1.4999999999999999E-2</v>
      </c>
      <c r="L250" s="140">
        <f>Inputs!AC245</f>
        <v>0</v>
      </c>
      <c r="M250" s="54">
        <v>0</v>
      </c>
      <c r="N250" s="142">
        <f>Inputs!AG245</f>
        <v>0</v>
      </c>
      <c r="O250" s="141">
        <f>Inputs!AD245</f>
        <v>0</v>
      </c>
      <c r="P250" s="7"/>
      <c r="Q250" s="69">
        <f t="shared" ca="1" si="102"/>
        <v>5.8130000000000006</v>
      </c>
      <c r="R250" s="69">
        <f t="shared" ca="1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Inputs!AA246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Inputs!AE246</f>
        <v>5.7629999999999999</v>
      </c>
      <c r="I251" s="140">
        <f>Inputs!AB246</f>
        <v>0</v>
      </c>
      <c r="J251" s="83">
        <f ca="1">VLOOKUP($A251,[1]!Table,MATCH(J$4,[1]!Curves,0))</f>
        <v>0</v>
      </c>
      <c r="K251" s="142">
        <f ca="1">Inputs!AF246</f>
        <v>1.4999999999999999E-2</v>
      </c>
      <c r="L251" s="140">
        <f>Inputs!AC246</f>
        <v>0</v>
      </c>
      <c r="M251" s="54">
        <v>0</v>
      </c>
      <c r="N251" s="142">
        <f>Inputs!AG246</f>
        <v>0</v>
      </c>
      <c r="O251" s="141">
        <f>Inputs!AD246</f>
        <v>0</v>
      </c>
      <c r="P251" s="7"/>
      <c r="Q251" s="69">
        <f t="shared" ca="1" si="102"/>
        <v>5.6829999999999998</v>
      </c>
      <c r="R251" s="69">
        <f t="shared" ca="1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Inputs!AA247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Inputs!AE247</f>
        <v>5.7530000000000001</v>
      </c>
      <c r="I252" s="140">
        <f>Inputs!AB247</f>
        <v>0</v>
      </c>
      <c r="J252" s="83">
        <f ca="1">VLOOKUP($A252,[1]!Table,MATCH(J$4,[1]!Curves,0))</f>
        <v>0</v>
      </c>
      <c r="K252" s="142">
        <f ca="1">Inputs!AF247</f>
        <v>1.4999999999999999E-2</v>
      </c>
      <c r="L252" s="140">
        <f>Inputs!AC247</f>
        <v>0</v>
      </c>
      <c r="M252" s="54">
        <v>0</v>
      </c>
      <c r="N252" s="142">
        <f>Inputs!AG247</f>
        <v>0</v>
      </c>
      <c r="O252" s="141">
        <f>Inputs!AD247</f>
        <v>0</v>
      </c>
      <c r="P252" s="7"/>
      <c r="Q252" s="69">
        <f t="shared" ca="1" si="102"/>
        <v>5.673</v>
      </c>
      <c r="R252" s="69">
        <f t="shared" ca="1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Inputs!AA248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Inputs!AE248</f>
        <v>5.7730000000000006</v>
      </c>
      <c r="I253" s="140">
        <f>Inputs!AB248</f>
        <v>0</v>
      </c>
      <c r="J253" s="83">
        <f ca="1">VLOOKUP($A253,[1]!Table,MATCH(J$4,[1]!Curves,0))</f>
        <v>0</v>
      </c>
      <c r="K253" s="142">
        <f ca="1">Inputs!AF248</f>
        <v>1.4999999999999999E-2</v>
      </c>
      <c r="L253" s="140">
        <f>Inputs!AC248</f>
        <v>0</v>
      </c>
      <c r="M253" s="54">
        <v>0</v>
      </c>
      <c r="N253" s="142">
        <f>Inputs!AG248</f>
        <v>0</v>
      </c>
      <c r="O253" s="141">
        <f>Inputs!AD248</f>
        <v>0</v>
      </c>
      <c r="P253" s="7"/>
      <c r="Q253" s="69">
        <f t="shared" ca="1" si="102"/>
        <v>5.6930000000000005</v>
      </c>
      <c r="R253" s="69">
        <f t="shared" ca="1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Inputs!AA249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Inputs!AE249</f>
        <v>5.7940000000000005</v>
      </c>
      <c r="I254" s="140">
        <f>Inputs!AB249</f>
        <v>0</v>
      </c>
      <c r="J254" s="83">
        <f ca="1">VLOOKUP($A254,[1]!Table,MATCH(J$4,[1]!Curves,0))</f>
        <v>0</v>
      </c>
      <c r="K254" s="142">
        <f ca="1">Inputs!AF249</f>
        <v>1.4999999999999999E-2</v>
      </c>
      <c r="L254" s="140">
        <f>Inputs!AC249</f>
        <v>0</v>
      </c>
      <c r="M254" s="54">
        <v>0</v>
      </c>
      <c r="N254" s="142">
        <f>Inputs!AG249</f>
        <v>0</v>
      </c>
      <c r="O254" s="141">
        <f>Inputs!AD249</f>
        <v>0</v>
      </c>
      <c r="P254" s="7"/>
      <c r="Q254" s="69">
        <f t="shared" ca="1" si="102"/>
        <v>5.7140000000000004</v>
      </c>
      <c r="R254" s="69">
        <f t="shared" ca="1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Inputs!AA250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Inputs!AE250</f>
        <v>5.8180000000000005</v>
      </c>
      <c r="I255" s="140">
        <f>Inputs!AB250</f>
        <v>0</v>
      </c>
      <c r="J255" s="83">
        <f ca="1">VLOOKUP($A255,[1]!Table,MATCH(J$4,[1]!Curves,0))</f>
        <v>0</v>
      </c>
      <c r="K255" s="142">
        <f ca="1">Inputs!AF250</f>
        <v>1.4999999999999999E-2</v>
      </c>
      <c r="L255" s="140">
        <f>Inputs!AC250</f>
        <v>0</v>
      </c>
      <c r="M255" s="54">
        <v>0</v>
      </c>
      <c r="N255" s="142">
        <f>Inputs!AG250</f>
        <v>0</v>
      </c>
      <c r="O255" s="141">
        <f>Inputs!AD250</f>
        <v>0</v>
      </c>
      <c r="P255" s="7"/>
      <c r="Q255" s="69">
        <f t="shared" ca="1" si="102"/>
        <v>5.7380000000000004</v>
      </c>
      <c r="R255" s="69">
        <f t="shared" ca="1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Inputs!AA251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Inputs!AE251</f>
        <v>5.8280000000000003</v>
      </c>
      <c r="I256" s="140">
        <f>Inputs!AB251</f>
        <v>0</v>
      </c>
      <c r="J256" s="83">
        <f ca="1">VLOOKUP($A256,[1]!Table,MATCH(J$4,[1]!Curves,0))</f>
        <v>0</v>
      </c>
      <c r="K256" s="142">
        <f ca="1">Inputs!AF251</f>
        <v>1.4999999999999999E-2</v>
      </c>
      <c r="L256" s="140">
        <f>Inputs!AC251</f>
        <v>0</v>
      </c>
      <c r="M256" s="54">
        <v>0</v>
      </c>
      <c r="N256" s="142">
        <f>Inputs!AG251</f>
        <v>0</v>
      </c>
      <c r="O256" s="141">
        <f>Inputs!AD251</f>
        <v>0</v>
      </c>
      <c r="P256" s="7"/>
      <c r="Q256" s="69">
        <f t="shared" ca="1" si="102"/>
        <v>5.7480000000000002</v>
      </c>
      <c r="R256" s="69">
        <f t="shared" ca="1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Inputs!AA252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Inputs!AE252</f>
        <v>5.8580000000000005</v>
      </c>
      <c r="I257" s="140">
        <f>Inputs!AB252</f>
        <v>0</v>
      </c>
      <c r="J257" s="83">
        <f ca="1">VLOOKUP($A257,[1]!Table,MATCH(J$4,[1]!Curves,0))</f>
        <v>0</v>
      </c>
      <c r="K257" s="142">
        <f ca="1">Inputs!AF252</f>
        <v>1.4999999999999999E-2</v>
      </c>
      <c r="L257" s="140">
        <f>Inputs!AC252</f>
        <v>0</v>
      </c>
      <c r="M257" s="54">
        <v>0</v>
      </c>
      <c r="N257" s="142">
        <f>Inputs!AG252</f>
        <v>0</v>
      </c>
      <c r="O257" s="141">
        <f>Inputs!AD252</f>
        <v>0</v>
      </c>
      <c r="P257" s="7"/>
      <c r="Q257" s="69">
        <f t="shared" ca="1" si="102"/>
        <v>5.7780000000000005</v>
      </c>
      <c r="R257" s="69">
        <f t="shared" ca="1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Inputs!AA253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Inputs!AE253</f>
        <v>5.9980000000000002</v>
      </c>
      <c r="I258" s="140">
        <f>Inputs!AB253</f>
        <v>0</v>
      </c>
      <c r="J258" s="83">
        <f ca="1">VLOOKUP($A258,[1]!Table,MATCH(J$4,[1]!Curves,0))</f>
        <v>0</v>
      </c>
      <c r="K258" s="142">
        <f ca="1">Inputs!AF253</f>
        <v>1.4999999999999999E-2</v>
      </c>
      <c r="L258" s="140">
        <f>Inputs!AC253</f>
        <v>0</v>
      </c>
      <c r="M258" s="54">
        <v>0</v>
      </c>
      <c r="N258" s="142">
        <f>Inputs!AG253</f>
        <v>0</v>
      </c>
      <c r="O258" s="141">
        <f>Inputs!AD253</f>
        <v>0</v>
      </c>
      <c r="P258" s="7"/>
      <c r="Q258" s="69">
        <f t="shared" ca="1" si="102"/>
        <v>5.9180000000000001</v>
      </c>
      <c r="R258" s="69">
        <f t="shared" ca="1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Inputs!AA254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Inputs!AE254</f>
        <v>6.1380000000000008</v>
      </c>
      <c r="I259" s="140">
        <f>Inputs!AB254</f>
        <v>0</v>
      </c>
      <c r="J259" s="83">
        <f ca="1">VLOOKUP($A259,[1]!Table,MATCH(J$4,[1]!Curves,0))</f>
        <v>0</v>
      </c>
      <c r="K259" s="142">
        <f ca="1">Inputs!AF254</f>
        <v>1.4999999999999999E-2</v>
      </c>
      <c r="L259" s="140">
        <f>Inputs!AC254</f>
        <v>0</v>
      </c>
      <c r="M259" s="54">
        <v>0</v>
      </c>
      <c r="N259" s="142">
        <f>Inputs!AG254</f>
        <v>0</v>
      </c>
      <c r="O259" s="141">
        <f>Inputs!AD254</f>
        <v>0</v>
      </c>
      <c r="P259" s="7"/>
      <c r="Q259" s="69">
        <f t="shared" ca="1" si="102"/>
        <v>6.0580000000000007</v>
      </c>
      <c r="R259" s="69">
        <f t="shared" ca="1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Inputs!AA255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83">
        <f ca="1">VLOOKUP($A260,[1]!Table,MATCH(G$4,[1]!Curves,0))</f>
        <v>6.1630000000000003</v>
      </c>
      <c r="H260" s="142">
        <f ca="1">Inputs!AE255</f>
        <v>6.2430000000000003</v>
      </c>
      <c r="I260" s="140">
        <f>Inputs!AB255</f>
        <v>0</v>
      </c>
      <c r="J260" s="83">
        <f ca="1">VLOOKUP($A260,[1]!Table,MATCH(J$4,[1]!Curves,0))</f>
        <v>0</v>
      </c>
      <c r="K260" s="142">
        <f ca="1">Inputs!AF255</f>
        <v>1.4999999999999999E-2</v>
      </c>
      <c r="L260" s="140">
        <f>Inputs!AC255</f>
        <v>0</v>
      </c>
      <c r="M260" s="54">
        <v>0</v>
      </c>
      <c r="N260" s="142">
        <f>Inputs!AG255</f>
        <v>0</v>
      </c>
      <c r="O260" s="141">
        <f>Inputs!AD255</f>
        <v>0</v>
      </c>
      <c r="P260" s="7"/>
      <c r="Q260" s="69">
        <f t="shared" ca="1" si="102"/>
        <v>6.1630000000000003</v>
      </c>
      <c r="R260" s="69">
        <f t="shared" ca="1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Inputs!AA256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83">
        <f ca="1">VLOOKUP($A261,[1]!Table,MATCH(G$4,[1]!Curves,0))</f>
        <v>6.0430000000000001</v>
      </c>
      <c r="H261" s="142">
        <f ca="1">Inputs!AE256</f>
        <v>6.1230000000000002</v>
      </c>
      <c r="I261" s="140">
        <f>Inputs!AB256</f>
        <v>0</v>
      </c>
      <c r="J261" s="83">
        <f ca="1">VLOOKUP($A261,[1]!Table,MATCH(J$4,[1]!Curves,0))</f>
        <v>0</v>
      </c>
      <c r="K261" s="142">
        <f ca="1">Inputs!AF256</f>
        <v>1.4999999999999999E-2</v>
      </c>
      <c r="L261" s="140">
        <f>Inputs!AC256</f>
        <v>0</v>
      </c>
      <c r="M261" s="54">
        <v>0</v>
      </c>
      <c r="N261" s="142">
        <f>Inputs!AG256</f>
        <v>0</v>
      </c>
      <c r="O261" s="141">
        <f>Inputs!AD256</f>
        <v>0</v>
      </c>
      <c r="P261" s="7"/>
      <c r="Q261" s="69">
        <f t="shared" ca="1" si="102"/>
        <v>6.0430000000000001</v>
      </c>
      <c r="R261" s="69">
        <f t="shared" ca="1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Inputs!AA257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83">
        <f ca="1">VLOOKUP($A262,[1]!Table,MATCH(G$4,[1]!Curves,0))</f>
        <v>5.9180000000000001</v>
      </c>
      <c r="H262" s="142">
        <f ca="1">Inputs!AE257</f>
        <v>5.9980000000000002</v>
      </c>
      <c r="I262" s="140">
        <f>Inputs!AB257</f>
        <v>0</v>
      </c>
      <c r="J262" s="83">
        <f ca="1">VLOOKUP($A262,[1]!Table,MATCH(J$4,[1]!Curves,0))</f>
        <v>0</v>
      </c>
      <c r="K262" s="142">
        <f ca="1">Inputs!AF257</f>
        <v>1.4999999999999999E-2</v>
      </c>
      <c r="L262" s="140">
        <f>Inputs!AC257</f>
        <v>0</v>
      </c>
      <c r="M262" s="54">
        <v>0</v>
      </c>
      <c r="N262" s="142">
        <f>Inputs!AG257</f>
        <v>0</v>
      </c>
      <c r="O262" s="141">
        <f>Inputs!AD257</f>
        <v>0</v>
      </c>
      <c r="P262" s="7"/>
      <c r="Q262" s="69">
        <f t="shared" ca="1" si="102"/>
        <v>5.9180000000000001</v>
      </c>
      <c r="R262" s="69">
        <f t="shared" ca="1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Inputs!AA258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83">
        <f ca="1">VLOOKUP($A263,[1]!Table,MATCH(G$4,[1]!Curves,0))</f>
        <v>5.7880000000000003</v>
      </c>
      <c r="H263" s="142">
        <f ca="1">Inputs!AE258</f>
        <v>5.8680000000000003</v>
      </c>
      <c r="I263" s="140">
        <f>Inputs!AB258</f>
        <v>0</v>
      </c>
      <c r="J263" s="83">
        <f ca="1">VLOOKUP($A263,[1]!Table,MATCH(J$4,[1]!Curves,0))</f>
        <v>0</v>
      </c>
      <c r="K263" s="142">
        <f ca="1">Inputs!AF258</f>
        <v>1.4999999999999999E-2</v>
      </c>
      <c r="L263" s="140">
        <f>Inputs!AC258</f>
        <v>0</v>
      </c>
      <c r="M263" s="54">
        <v>0</v>
      </c>
      <c r="N263" s="142">
        <f>Inputs!AG258</f>
        <v>0</v>
      </c>
      <c r="O263" s="141">
        <f>Inputs!AD258</f>
        <v>0</v>
      </c>
      <c r="P263" s="7"/>
      <c r="Q263" s="69">
        <f t="shared" ca="1" si="102"/>
        <v>5.7880000000000003</v>
      </c>
      <c r="R263" s="69">
        <f t="shared" ca="1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Inputs!AA259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83">
        <f ca="1">VLOOKUP($A264,[1]!Table,MATCH(G$4,[1]!Curves,0))</f>
        <v>5.7780000000000005</v>
      </c>
      <c r="H264" s="142">
        <f ca="1">Inputs!AE259</f>
        <v>5.8580000000000005</v>
      </c>
      <c r="I264" s="140">
        <f>Inputs!AB259</f>
        <v>0</v>
      </c>
      <c r="J264" s="83">
        <f ca="1">VLOOKUP($A264,[1]!Table,MATCH(J$4,[1]!Curves,0))</f>
        <v>0</v>
      </c>
      <c r="K264" s="142">
        <f ca="1">Inputs!AF259</f>
        <v>1.4999999999999999E-2</v>
      </c>
      <c r="L264" s="140">
        <f>Inputs!AC259</f>
        <v>0</v>
      </c>
      <c r="M264" s="54">
        <v>0</v>
      </c>
      <c r="N264" s="142">
        <f>Inputs!AG259</f>
        <v>0</v>
      </c>
      <c r="O264" s="141">
        <f>Inputs!AD259</f>
        <v>0</v>
      </c>
      <c r="P264" s="7"/>
      <c r="Q264" s="69">
        <f t="shared" ca="1" si="102"/>
        <v>5.7780000000000005</v>
      </c>
      <c r="R264" s="69">
        <f t="shared" ca="1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Inputs!AA260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83">
        <f ca="1">VLOOKUP($A265,[1]!Table,MATCH(G$4,[1]!Curves,0))</f>
        <v>5.798</v>
      </c>
      <c r="H265" s="142">
        <f ca="1">Inputs!AE260</f>
        <v>5.8780000000000001</v>
      </c>
      <c r="I265" s="140">
        <f>Inputs!AB260</f>
        <v>0</v>
      </c>
      <c r="J265" s="83">
        <f ca="1">VLOOKUP($A265,[1]!Table,MATCH(J$4,[1]!Curves,0))</f>
        <v>0</v>
      </c>
      <c r="K265" s="142">
        <f ca="1">Inputs!AF260</f>
        <v>1.4999999999999999E-2</v>
      </c>
      <c r="L265" s="140">
        <f>Inputs!AC260</f>
        <v>0</v>
      </c>
      <c r="M265" s="54">
        <v>0</v>
      </c>
      <c r="N265" s="142">
        <f>Inputs!AG260</f>
        <v>0</v>
      </c>
      <c r="O265" s="141">
        <f>Inputs!AD260</f>
        <v>0</v>
      </c>
      <c r="P265" s="7"/>
      <c r="Q265" s="69">
        <f t="shared" ca="1" si="102"/>
        <v>5.798</v>
      </c>
      <c r="R265" s="69">
        <f t="shared" ca="1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Inputs!AA261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83">
        <f ca="1">VLOOKUP($A266,[1]!Table,MATCH(G$4,[1]!Curves,0))</f>
        <v>5.819</v>
      </c>
      <c r="H266" s="142">
        <f ca="1">Inputs!AE261</f>
        <v>5.899</v>
      </c>
      <c r="I266" s="140">
        <f>Inputs!AB261</f>
        <v>0</v>
      </c>
      <c r="J266" s="83">
        <f ca="1">VLOOKUP($A266,[1]!Table,MATCH(J$4,[1]!Curves,0))</f>
        <v>0</v>
      </c>
      <c r="K266" s="142">
        <f ca="1">Inputs!AF261</f>
        <v>1.4999999999999999E-2</v>
      </c>
      <c r="L266" s="140">
        <f>Inputs!AC261</f>
        <v>0</v>
      </c>
      <c r="M266" s="54">
        <v>0</v>
      </c>
      <c r="N266" s="142">
        <f>Inputs!AG261</f>
        <v>0</v>
      </c>
      <c r="O266" s="141">
        <f>Inputs!AD261</f>
        <v>0</v>
      </c>
      <c r="P266" s="7"/>
      <c r="Q266" s="69">
        <f t="shared" ref="Q266:Q329" ca="1" si="134">M266+J266+G266</f>
        <v>5.819</v>
      </c>
      <c r="R266" s="69">
        <f t="shared" ref="R266:R329" ca="1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Inputs!AA262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Inputs!AE262</f>
        <v>5.923</v>
      </c>
      <c r="I267" s="140">
        <f>Inputs!AB262</f>
        <v>0</v>
      </c>
      <c r="J267" s="83">
        <f ca="1">VLOOKUP($A267,[1]!Table,MATCH(J$4,[1]!Curves,0))</f>
        <v>0</v>
      </c>
      <c r="K267" s="142">
        <f ca="1">Inputs!AF262</f>
        <v>1.4999999999999999E-2</v>
      </c>
      <c r="L267" s="140">
        <f>Inputs!AC262</f>
        <v>0</v>
      </c>
      <c r="M267" s="54">
        <v>0</v>
      </c>
      <c r="N267" s="142">
        <f>Inputs!AG262</f>
        <v>0</v>
      </c>
      <c r="O267" s="141">
        <f>Inputs!AD262</f>
        <v>0</v>
      </c>
      <c r="P267" s="7"/>
      <c r="Q267" s="69">
        <f t="shared" ca="1" si="134"/>
        <v>5.843</v>
      </c>
      <c r="R267" s="69">
        <f t="shared" ca="1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Inputs!AA263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Inputs!AE263</f>
        <v>5.9330000000000007</v>
      </c>
      <c r="I268" s="140">
        <f>Inputs!AB263</f>
        <v>0</v>
      </c>
      <c r="J268" s="83">
        <f ca="1">VLOOKUP($A268,[1]!Table,MATCH(J$4,[1]!Curves,0))</f>
        <v>0</v>
      </c>
      <c r="K268" s="142">
        <f ca="1">Inputs!AF263</f>
        <v>1.4999999999999999E-2</v>
      </c>
      <c r="L268" s="140">
        <f>Inputs!AC263</f>
        <v>0</v>
      </c>
      <c r="M268" s="54">
        <v>0</v>
      </c>
      <c r="N268" s="142">
        <f>Inputs!AG263</f>
        <v>0</v>
      </c>
      <c r="O268" s="141">
        <f>Inputs!AD263</f>
        <v>0</v>
      </c>
      <c r="P268" s="7"/>
      <c r="Q268" s="69">
        <f t="shared" ca="1" si="134"/>
        <v>5.8530000000000006</v>
      </c>
      <c r="R268" s="69">
        <f t="shared" ca="1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Inputs!AA264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Inputs!AE264</f>
        <v>5.9630000000000001</v>
      </c>
      <c r="I269" s="140">
        <f>Inputs!AB264</f>
        <v>0</v>
      </c>
      <c r="J269" s="83">
        <f ca="1">VLOOKUP($A269,[1]!Table,MATCH(J$4,[1]!Curves,0))</f>
        <v>0</v>
      </c>
      <c r="K269" s="142">
        <f ca="1">Inputs!AF264</f>
        <v>1.4999999999999999E-2</v>
      </c>
      <c r="L269" s="140">
        <f>Inputs!AC264</f>
        <v>0</v>
      </c>
      <c r="M269" s="54">
        <v>0</v>
      </c>
      <c r="N269" s="142">
        <f>Inputs!AG264</f>
        <v>0</v>
      </c>
      <c r="O269" s="141">
        <f>Inputs!AD264</f>
        <v>0</v>
      </c>
      <c r="P269" s="7"/>
      <c r="Q269" s="69">
        <f t="shared" ca="1" si="134"/>
        <v>5.883</v>
      </c>
      <c r="R269" s="69">
        <f t="shared" ca="1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Inputs!AA265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Inputs!AE265</f>
        <v>6.1030000000000006</v>
      </c>
      <c r="I270" s="140">
        <f>Inputs!AB265</f>
        <v>0</v>
      </c>
      <c r="J270" s="83">
        <f ca="1">VLOOKUP($A270,[1]!Table,MATCH(J$4,[1]!Curves,0))</f>
        <v>0</v>
      </c>
      <c r="K270" s="142">
        <f ca="1">Inputs!AF265</f>
        <v>1.4999999999999999E-2</v>
      </c>
      <c r="L270" s="140">
        <f>Inputs!AC265</f>
        <v>0</v>
      </c>
      <c r="M270" s="54">
        <v>0</v>
      </c>
      <c r="N270" s="142">
        <f>Inputs!AG265</f>
        <v>0</v>
      </c>
      <c r="O270" s="141">
        <f>Inputs!AD265</f>
        <v>0</v>
      </c>
      <c r="P270" s="7"/>
      <c r="Q270" s="69">
        <f t="shared" ca="1" si="134"/>
        <v>6.0230000000000006</v>
      </c>
      <c r="R270" s="69">
        <f t="shared" ca="1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Inputs!AA266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Inputs!AE266</f>
        <v>6.2430000000000003</v>
      </c>
      <c r="I271" s="140">
        <f>Inputs!AB266</f>
        <v>0</v>
      </c>
      <c r="J271" s="83">
        <f ca="1">VLOOKUP($A271,[1]!Table,MATCH(J$4,[1]!Curves,0))</f>
        <v>0</v>
      </c>
      <c r="K271" s="142">
        <f ca="1">Inputs!AF266</f>
        <v>1.4999999999999999E-2</v>
      </c>
      <c r="L271" s="140">
        <f>Inputs!AC266</f>
        <v>0</v>
      </c>
      <c r="M271" s="54">
        <v>0</v>
      </c>
      <c r="N271" s="142">
        <f>Inputs!AG266</f>
        <v>0</v>
      </c>
      <c r="O271" s="141">
        <f>Inputs!AD266</f>
        <v>0</v>
      </c>
      <c r="P271" s="7"/>
      <c r="Q271" s="69">
        <f t="shared" ca="1" si="134"/>
        <v>6.1630000000000003</v>
      </c>
      <c r="R271" s="69">
        <f t="shared" ca="1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Inputs!AA267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Inputs!AE267</f>
        <v>6.3480000000000008</v>
      </c>
      <c r="I272" s="140">
        <f>Inputs!AB267</f>
        <v>0</v>
      </c>
      <c r="J272" s="83">
        <f ca="1">VLOOKUP($A272,[1]!Table,MATCH(J$4,[1]!Curves,0))</f>
        <v>0</v>
      </c>
      <c r="K272" s="142">
        <f ca="1">Inputs!AF267</f>
        <v>1.4999999999999999E-2</v>
      </c>
      <c r="L272" s="140">
        <f>Inputs!AC267</f>
        <v>0</v>
      </c>
      <c r="M272" s="54">
        <v>0</v>
      </c>
      <c r="N272" s="142">
        <f>Inputs!AG267</f>
        <v>0</v>
      </c>
      <c r="O272" s="141">
        <f>Inputs!AD267</f>
        <v>0</v>
      </c>
      <c r="P272" s="7"/>
      <c r="Q272" s="69">
        <f t="shared" ca="1" si="134"/>
        <v>6.2680000000000007</v>
      </c>
      <c r="R272" s="69">
        <f t="shared" ca="1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Inputs!AA268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Inputs!AE268</f>
        <v>6.2280000000000006</v>
      </c>
      <c r="I273" s="140">
        <f>Inputs!AB268</f>
        <v>0</v>
      </c>
      <c r="J273" s="83">
        <f ca="1">VLOOKUP($A273,[1]!Table,MATCH(J$4,[1]!Curves,0))</f>
        <v>0</v>
      </c>
      <c r="K273" s="142">
        <f ca="1">Inputs!AF268</f>
        <v>1.4999999999999999E-2</v>
      </c>
      <c r="L273" s="140">
        <f>Inputs!AC268</f>
        <v>0</v>
      </c>
      <c r="M273" s="54">
        <v>0</v>
      </c>
      <c r="N273" s="142">
        <f>Inputs!AG268</f>
        <v>0</v>
      </c>
      <c r="O273" s="141">
        <f>Inputs!AD268</f>
        <v>0</v>
      </c>
      <c r="P273" s="7"/>
      <c r="Q273" s="69">
        <f t="shared" ca="1" si="134"/>
        <v>6.1480000000000006</v>
      </c>
      <c r="R273" s="69">
        <f t="shared" ca="1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Inputs!AA269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Inputs!AE269</f>
        <v>6.1030000000000006</v>
      </c>
      <c r="I274" s="140">
        <f>Inputs!AB269</f>
        <v>0</v>
      </c>
      <c r="J274" s="83">
        <f ca="1">VLOOKUP($A274,[1]!Table,MATCH(J$4,[1]!Curves,0))</f>
        <v>0</v>
      </c>
      <c r="K274" s="142">
        <f ca="1">Inputs!AF269</f>
        <v>1.4999999999999999E-2</v>
      </c>
      <c r="L274" s="140">
        <f>Inputs!AC269</f>
        <v>0</v>
      </c>
      <c r="M274" s="54">
        <v>0</v>
      </c>
      <c r="N274" s="142">
        <f>Inputs!AG269</f>
        <v>0</v>
      </c>
      <c r="O274" s="141">
        <f>Inputs!AD269</f>
        <v>0</v>
      </c>
      <c r="P274" s="7"/>
      <c r="Q274" s="69">
        <f t="shared" ca="1" si="134"/>
        <v>6.0230000000000006</v>
      </c>
      <c r="R274" s="69">
        <f t="shared" ca="1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Inputs!AA270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Inputs!AE270</f>
        <v>5.9730000000000008</v>
      </c>
      <c r="I275" s="140">
        <f>Inputs!AB270</f>
        <v>0</v>
      </c>
      <c r="J275" s="83">
        <f ca="1">VLOOKUP($A275,[1]!Table,MATCH(J$4,[1]!Curves,0))</f>
        <v>0</v>
      </c>
      <c r="K275" s="142">
        <f ca="1">Inputs!AF270</f>
        <v>1.4999999999999999E-2</v>
      </c>
      <c r="L275" s="140">
        <f>Inputs!AC270</f>
        <v>0</v>
      </c>
      <c r="M275" s="54">
        <v>0</v>
      </c>
      <c r="N275" s="142">
        <f>Inputs!AG270</f>
        <v>0</v>
      </c>
      <c r="O275" s="141">
        <f>Inputs!AD270</f>
        <v>0</v>
      </c>
      <c r="P275" s="7"/>
      <c r="Q275" s="69">
        <f t="shared" ca="1" si="134"/>
        <v>5.8930000000000007</v>
      </c>
      <c r="R275" s="69">
        <f t="shared" ca="1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Inputs!AA271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Inputs!AE271</f>
        <v>5.9630000000000001</v>
      </c>
      <c r="I276" s="140">
        <f>Inputs!AB271</f>
        <v>0</v>
      </c>
      <c r="J276" s="83">
        <f ca="1">VLOOKUP($A276,[1]!Table,MATCH(J$4,[1]!Curves,0))</f>
        <v>0</v>
      </c>
      <c r="K276" s="142">
        <f ca="1">Inputs!AF271</f>
        <v>1.4999999999999999E-2</v>
      </c>
      <c r="L276" s="140">
        <f>Inputs!AC271</f>
        <v>0</v>
      </c>
      <c r="M276" s="54">
        <v>0</v>
      </c>
      <c r="N276" s="142">
        <f>Inputs!AG271</f>
        <v>0</v>
      </c>
      <c r="O276" s="141">
        <f>Inputs!AD271</f>
        <v>0</v>
      </c>
      <c r="P276" s="7"/>
      <c r="Q276" s="69">
        <f t="shared" ca="1" si="134"/>
        <v>5.883</v>
      </c>
      <c r="R276" s="69">
        <f t="shared" ca="1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Inputs!AA272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Inputs!AE272</f>
        <v>5.9830000000000005</v>
      </c>
      <c r="I277" s="140">
        <f>Inputs!AB272</f>
        <v>0</v>
      </c>
      <c r="J277" s="83">
        <f ca="1">VLOOKUP($A277,[1]!Table,MATCH(J$4,[1]!Curves,0))</f>
        <v>0</v>
      </c>
      <c r="K277" s="142">
        <f ca="1">Inputs!AF272</f>
        <v>1.4999999999999999E-2</v>
      </c>
      <c r="L277" s="140">
        <f>Inputs!AC272</f>
        <v>0</v>
      </c>
      <c r="M277" s="54">
        <v>0</v>
      </c>
      <c r="N277" s="142">
        <f>Inputs!AG272</f>
        <v>0</v>
      </c>
      <c r="O277" s="141">
        <f>Inputs!AD272</f>
        <v>0</v>
      </c>
      <c r="P277" s="7"/>
      <c r="Q277" s="69">
        <f t="shared" ca="1" si="134"/>
        <v>5.9030000000000005</v>
      </c>
      <c r="R277" s="69">
        <f t="shared" ca="1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Inputs!AA273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Inputs!AE273</f>
        <v>6.0040000000000004</v>
      </c>
      <c r="I278" s="140">
        <f>Inputs!AB273</f>
        <v>0</v>
      </c>
      <c r="J278" s="83">
        <f ca="1">VLOOKUP($A278,[1]!Table,MATCH(J$4,[1]!Curves,0))</f>
        <v>0</v>
      </c>
      <c r="K278" s="142">
        <f ca="1">Inputs!AF273</f>
        <v>1.4999999999999999E-2</v>
      </c>
      <c r="L278" s="140">
        <f>Inputs!AC273</f>
        <v>0</v>
      </c>
      <c r="M278" s="54">
        <v>0</v>
      </c>
      <c r="N278" s="142">
        <f>Inputs!AG273</f>
        <v>0</v>
      </c>
      <c r="O278" s="141">
        <f>Inputs!AD273</f>
        <v>0</v>
      </c>
      <c r="P278" s="7"/>
      <c r="Q278" s="69">
        <f t="shared" ca="1" si="134"/>
        <v>5.9240000000000004</v>
      </c>
      <c r="R278" s="69">
        <f t="shared" ca="1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Inputs!AA274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Inputs!AE274</f>
        <v>6.0280000000000005</v>
      </c>
      <c r="I279" s="140">
        <f>Inputs!AB274</f>
        <v>0</v>
      </c>
      <c r="J279" s="83">
        <f ca="1">VLOOKUP($A279,[1]!Table,MATCH(J$4,[1]!Curves,0))</f>
        <v>0</v>
      </c>
      <c r="K279" s="142">
        <f ca="1">Inputs!AF274</f>
        <v>1.4999999999999999E-2</v>
      </c>
      <c r="L279" s="140">
        <f>Inputs!AC274</f>
        <v>0</v>
      </c>
      <c r="M279" s="54">
        <v>0</v>
      </c>
      <c r="N279" s="142">
        <f>Inputs!AG274</f>
        <v>0</v>
      </c>
      <c r="O279" s="141">
        <f>Inputs!AD274</f>
        <v>0</v>
      </c>
      <c r="P279" s="7"/>
      <c r="Q279" s="69">
        <f t="shared" ca="1" si="134"/>
        <v>5.9480000000000004</v>
      </c>
      <c r="R279" s="69">
        <f t="shared" ca="1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Inputs!AA275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Inputs!AE275</f>
        <v>6.0380000000000003</v>
      </c>
      <c r="I280" s="140">
        <f>Inputs!AB275</f>
        <v>0</v>
      </c>
      <c r="J280" s="83">
        <f ca="1">VLOOKUP($A280,[1]!Table,MATCH(J$4,[1]!Curves,0))</f>
        <v>0</v>
      </c>
      <c r="K280" s="142">
        <f ca="1">Inputs!AF275</f>
        <v>1.4999999999999999E-2</v>
      </c>
      <c r="L280" s="140">
        <f>Inputs!AC275</f>
        <v>0</v>
      </c>
      <c r="M280" s="54">
        <v>0</v>
      </c>
      <c r="N280" s="142">
        <f>Inputs!AG275</f>
        <v>0</v>
      </c>
      <c r="O280" s="141">
        <f>Inputs!AD275</f>
        <v>0</v>
      </c>
      <c r="P280" s="7"/>
      <c r="Q280" s="69">
        <f t="shared" ca="1" si="134"/>
        <v>5.9580000000000002</v>
      </c>
      <c r="R280" s="69">
        <f t="shared" ca="1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Inputs!AA276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Inputs!AE276</f>
        <v>6.0680000000000005</v>
      </c>
      <c r="I281" s="140">
        <f>Inputs!AB276</f>
        <v>0</v>
      </c>
      <c r="J281" s="83">
        <f ca="1">VLOOKUP($A281,[1]!Table,MATCH(J$4,[1]!Curves,0))</f>
        <v>0</v>
      </c>
      <c r="K281" s="142">
        <f ca="1">Inputs!AF276</f>
        <v>1.4999999999999999E-2</v>
      </c>
      <c r="L281" s="140">
        <f>Inputs!AC276</f>
        <v>0</v>
      </c>
      <c r="M281" s="54">
        <v>0</v>
      </c>
      <c r="N281" s="142">
        <f>Inputs!AG276</f>
        <v>0</v>
      </c>
      <c r="O281" s="141">
        <f>Inputs!AD276</f>
        <v>0</v>
      </c>
      <c r="P281" s="7"/>
      <c r="Q281" s="69">
        <f t="shared" ca="1" si="134"/>
        <v>5.9880000000000004</v>
      </c>
      <c r="R281" s="69">
        <f t="shared" ca="1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Inputs!AA277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Inputs!AE277</f>
        <v>6.2080000000000002</v>
      </c>
      <c r="I282" s="140">
        <f>Inputs!AB277</f>
        <v>0</v>
      </c>
      <c r="J282" s="83">
        <f ca="1">VLOOKUP($A282,[1]!Table,MATCH(J$4,[1]!Curves,0))</f>
        <v>0</v>
      </c>
      <c r="K282" s="142">
        <f ca="1">Inputs!AF277</f>
        <v>1.4999999999999999E-2</v>
      </c>
      <c r="L282" s="140">
        <f>Inputs!AC277</f>
        <v>0</v>
      </c>
      <c r="M282" s="54">
        <v>0</v>
      </c>
      <c r="N282" s="142">
        <f>Inputs!AG277</f>
        <v>0</v>
      </c>
      <c r="O282" s="141">
        <f>Inputs!AD277</f>
        <v>0</v>
      </c>
      <c r="P282" s="7"/>
      <c r="Q282" s="69">
        <f t="shared" ca="1" si="134"/>
        <v>6.1280000000000001</v>
      </c>
      <c r="R282" s="69">
        <f t="shared" ca="1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Inputs!AA278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Inputs!AE278</f>
        <v>6.3480000000000008</v>
      </c>
      <c r="I283" s="140">
        <f>Inputs!AB278</f>
        <v>0</v>
      </c>
      <c r="J283" s="83">
        <f ca="1">VLOOKUP($A283,[1]!Table,MATCH(J$4,[1]!Curves,0))</f>
        <v>0</v>
      </c>
      <c r="K283" s="142">
        <f ca="1">Inputs!AF278</f>
        <v>1.4999999999999999E-2</v>
      </c>
      <c r="L283" s="140">
        <f>Inputs!AC278</f>
        <v>0</v>
      </c>
      <c r="M283" s="54">
        <v>0</v>
      </c>
      <c r="N283" s="142">
        <f>Inputs!AG278</f>
        <v>0</v>
      </c>
      <c r="O283" s="141">
        <f>Inputs!AD278</f>
        <v>0</v>
      </c>
      <c r="P283" s="7"/>
      <c r="Q283" s="69">
        <f t="shared" ca="1" si="134"/>
        <v>6.2680000000000007</v>
      </c>
      <c r="R283" s="69">
        <f t="shared" ca="1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Inputs!AA279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Inputs!AE279</f>
        <v>6.4530000000000003</v>
      </c>
      <c r="I284" s="140">
        <f>Inputs!AB279</f>
        <v>0</v>
      </c>
      <c r="J284" s="83">
        <f ca="1">VLOOKUP($A284,[1]!Table,MATCH(J$4,[1]!Curves,0))</f>
        <v>0</v>
      </c>
      <c r="K284" s="142">
        <f ca="1">Inputs!AF279</f>
        <v>1.4999999999999999E-2</v>
      </c>
      <c r="L284" s="140">
        <f>Inputs!AC279</f>
        <v>0</v>
      </c>
      <c r="M284" s="54">
        <v>0</v>
      </c>
      <c r="N284" s="142">
        <f>Inputs!AG279</f>
        <v>0</v>
      </c>
      <c r="O284" s="141">
        <f>Inputs!AD279</f>
        <v>0</v>
      </c>
      <c r="P284" s="7"/>
      <c r="Q284" s="69">
        <f t="shared" ca="1" si="134"/>
        <v>6.3730000000000002</v>
      </c>
      <c r="R284" s="69">
        <f t="shared" ca="1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Inputs!AA280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Inputs!AE280</f>
        <v>6.3330000000000002</v>
      </c>
      <c r="I285" s="140">
        <f>Inputs!AB280</f>
        <v>0</v>
      </c>
      <c r="J285" s="83">
        <f ca="1">VLOOKUP($A285,[1]!Table,MATCH(J$4,[1]!Curves,0))</f>
        <v>0</v>
      </c>
      <c r="K285" s="142">
        <f ca="1">Inputs!AF280</f>
        <v>1.4999999999999999E-2</v>
      </c>
      <c r="L285" s="140">
        <f>Inputs!AC280</f>
        <v>0</v>
      </c>
      <c r="M285" s="54">
        <v>0</v>
      </c>
      <c r="N285" s="142">
        <f>Inputs!AG280</f>
        <v>0</v>
      </c>
      <c r="O285" s="141">
        <f>Inputs!AD280</f>
        <v>0</v>
      </c>
      <c r="P285" s="7"/>
      <c r="Q285" s="69">
        <f t="shared" ca="1" si="134"/>
        <v>6.2530000000000001</v>
      </c>
      <c r="R285" s="69">
        <f t="shared" ca="1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Inputs!AA281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Inputs!AE281</f>
        <v>6.2080000000000002</v>
      </c>
      <c r="I286" s="140">
        <f>Inputs!AB281</f>
        <v>0</v>
      </c>
      <c r="J286" s="83">
        <f ca="1">VLOOKUP($A286,[1]!Table,MATCH(J$4,[1]!Curves,0))</f>
        <v>0</v>
      </c>
      <c r="K286" s="142">
        <f ca="1">Inputs!AF281</f>
        <v>1.4999999999999999E-2</v>
      </c>
      <c r="L286" s="140">
        <f>Inputs!AC281</f>
        <v>0</v>
      </c>
      <c r="M286" s="54">
        <v>0</v>
      </c>
      <c r="N286" s="142">
        <f>Inputs!AG281</f>
        <v>0</v>
      </c>
      <c r="O286" s="141">
        <f>Inputs!AD281</f>
        <v>0</v>
      </c>
      <c r="P286" s="7"/>
      <c r="Q286" s="69">
        <f t="shared" ca="1" si="134"/>
        <v>6.1280000000000001</v>
      </c>
      <c r="R286" s="69">
        <f t="shared" ca="1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Inputs!AA282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Inputs!AE282</f>
        <v>6.0780000000000003</v>
      </c>
      <c r="I287" s="140">
        <f>Inputs!AB282</f>
        <v>0</v>
      </c>
      <c r="J287" s="83">
        <f ca="1">VLOOKUP($A287,[1]!Table,MATCH(J$4,[1]!Curves,0))</f>
        <v>0</v>
      </c>
      <c r="K287" s="142">
        <f ca="1">Inputs!AF282</f>
        <v>1.4999999999999999E-2</v>
      </c>
      <c r="L287" s="140">
        <f>Inputs!AC282</f>
        <v>0</v>
      </c>
      <c r="M287" s="54">
        <v>0</v>
      </c>
      <c r="N287" s="142">
        <f>Inputs!AG282</f>
        <v>0</v>
      </c>
      <c r="O287" s="141">
        <f>Inputs!AD282</f>
        <v>0</v>
      </c>
      <c r="P287" s="7"/>
      <c r="Q287" s="69">
        <f t="shared" ca="1" si="134"/>
        <v>5.9980000000000002</v>
      </c>
      <c r="R287" s="69">
        <f t="shared" ca="1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Inputs!AA283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Inputs!AE283</f>
        <v>6.0680000000000005</v>
      </c>
      <c r="I288" s="140">
        <f>Inputs!AB283</f>
        <v>0</v>
      </c>
      <c r="J288" s="83">
        <f ca="1">VLOOKUP($A288,[1]!Table,MATCH(J$4,[1]!Curves,0))</f>
        <v>0</v>
      </c>
      <c r="K288" s="142">
        <f ca="1">Inputs!AF283</f>
        <v>1.4999999999999999E-2</v>
      </c>
      <c r="L288" s="140">
        <f>Inputs!AC283</f>
        <v>0</v>
      </c>
      <c r="M288" s="54">
        <v>0</v>
      </c>
      <c r="N288" s="142">
        <f>Inputs!AG283</f>
        <v>0</v>
      </c>
      <c r="O288" s="141">
        <f>Inputs!AD283</f>
        <v>0</v>
      </c>
      <c r="P288" s="7"/>
      <c r="Q288" s="69">
        <f t="shared" ca="1" si="134"/>
        <v>5.9880000000000004</v>
      </c>
      <c r="R288" s="69">
        <f t="shared" ca="1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Inputs!AA284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Inputs!AE284</f>
        <v>6.0880000000000001</v>
      </c>
      <c r="I289" s="140">
        <f>Inputs!AB284</f>
        <v>0</v>
      </c>
      <c r="J289" s="83">
        <f ca="1">VLOOKUP($A289,[1]!Table,MATCH(J$4,[1]!Curves,0))</f>
        <v>0</v>
      </c>
      <c r="K289" s="142">
        <f ca="1">Inputs!AF284</f>
        <v>1.4999999999999999E-2</v>
      </c>
      <c r="L289" s="140">
        <f>Inputs!AC284</f>
        <v>0</v>
      </c>
      <c r="M289" s="54">
        <v>0</v>
      </c>
      <c r="N289" s="142">
        <f>Inputs!AG284</f>
        <v>0</v>
      </c>
      <c r="O289" s="141">
        <f>Inputs!AD284</f>
        <v>0</v>
      </c>
      <c r="P289" s="7"/>
      <c r="Q289" s="69">
        <f t="shared" ca="1" si="134"/>
        <v>6.008</v>
      </c>
      <c r="R289" s="69">
        <f t="shared" ca="1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Inputs!AA285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Inputs!AE285</f>
        <v>6.109</v>
      </c>
      <c r="I290" s="140">
        <f>Inputs!AB285</f>
        <v>0</v>
      </c>
      <c r="J290" s="83">
        <f ca="1">VLOOKUP($A290,[1]!Table,MATCH(J$4,[1]!Curves,0))</f>
        <v>0</v>
      </c>
      <c r="K290" s="142">
        <f ca="1">Inputs!AF285</f>
        <v>1.4999999999999999E-2</v>
      </c>
      <c r="L290" s="140">
        <f>Inputs!AC285</f>
        <v>0</v>
      </c>
      <c r="M290" s="54">
        <v>0</v>
      </c>
      <c r="N290" s="142">
        <f>Inputs!AG285</f>
        <v>0</v>
      </c>
      <c r="O290" s="141">
        <f>Inputs!AD285</f>
        <v>0</v>
      </c>
      <c r="P290" s="7"/>
      <c r="Q290" s="69">
        <f t="shared" ca="1" si="134"/>
        <v>6.0289999999999999</v>
      </c>
      <c r="R290" s="69">
        <f t="shared" ca="1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Inputs!AA286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Inputs!AE286</f>
        <v>6.133</v>
      </c>
      <c r="I291" s="140">
        <f>Inputs!AB286</f>
        <v>0</v>
      </c>
      <c r="J291" s="83">
        <f ca="1">VLOOKUP($A291,[1]!Table,MATCH(J$4,[1]!Curves,0))</f>
        <v>0</v>
      </c>
      <c r="K291" s="142">
        <f ca="1">Inputs!AF286</f>
        <v>1.4999999999999999E-2</v>
      </c>
      <c r="L291" s="140">
        <f>Inputs!AC286</f>
        <v>0</v>
      </c>
      <c r="M291" s="54">
        <v>0</v>
      </c>
      <c r="N291" s="142">
        <f>Inputs!AG286</f>
        <v>0</v>
      </c>
      <c r="O291" s="141">
        <f>Inputs!AD286</f>
        <v>0</v>
      </c>
      <c r="P291" s="7"/>
      <c r="Q291" s="69">
        <f t="shared" ca="1" si="134"/>
        <v>6.0529999999999999</v>
      </c>
      <c r="R291" s="69">
        <f t="shared" ca="1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Inputs!AA287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Inputs!AE287</f>
        <v>6.1430000000000007</v>
      </c>
      <c r="I292" s="140">
        <f>Inputs!AB287</f>
        <v>0</v>
      </c>
      <c r="J292" s="83">
        <f ca="1">VLOOKUP($A292,[1]!Table,MATCH(J$4,[1]!Curves,0))</f>
        <v>0</v>
      </c>
      <c r="K292" s="142">
        <f ca="1">Inputs!AF287</f>
        <v>1.4999999999999999E-2</v>
      </c>
      <c r="L292" s="140">
        <f>Inputs!AC287</f>
        <v>0</v>
      </c>
      <c r="M292" s="54">
        <v>0</v>
      </c>
      <c r="N292" s="142">
        <f>Inputs!AG287</f>
        <v>0</v>
      </c>
      <c r="O292" s="141">
        <f>Inputs!AD287</f>
        <v>0</v>
      </c>
      <c r="P292" s="7"/>
      <c r="Q292" s="69">
        <f t="shared" ca="1" si="134"/>
        <v>6.0630000000000006</v>
      </c>
      <c r="R292" s="69">
        <f t="shared" ca="1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Inputs!AA288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Inputs!AE288</f>
        <v>6.173</v>
      </c>
      <c r="I293" s="140">
        <f>Inputs!AB288</f>
        <v>0</v>
      </c>
      <c r="J293" s="83">
        <f ca="1">VLOOKUP($A293,[1]!Table,MATCH(J$4,[1]!Curves,0))</f>
        <v>0</v>
      </c>
      <c r="K293" s="142">
        <f ca="1">Inputs!AF288</f>
        <v>1.4999999999999999E-2</v>
      </c>
      <c r="L293" s="140">
        <f>Inputs!AC288</f>
        <v>0</v>
      </c>
      <c r="M293" s="54">
        <v>0</v>
      </c>
      <c r="N293" s="142">
        <f>Inputs!AG288</f>
        <v>0</v>
      </c>
      <c r="O293" s="141">
        <f>Inputs!AD288</f>
        <v>0</v>
      </c>
      <c r="P293" s="7"/>
      <c r="Q293" s="69">
        <f t="shared" ca="1" si="134"/>
        <v>6.093</v>
      </c>
      <c r="R293" s="69">
        <f t="shared" ca="1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Inputs!AA289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Inputs!AE289</f>
        <v>6.3130000000000006</v>
      </c>
      <c r="I294" s="140">
        <f>Inputs!AB289</f>
        <v>0</v>
      </c>
      <c r="J294" s="83">
        <f ca="1">VLOOKUP($A294,[1]!Table,MATCH(J$4,[1]!Curves,0))</f>
        <v>0</v>
      </c>
      <c r="K294" s="142">
        <f ca="1">Inputs!AF289</f>
        <v>1.4999999999999999E-2</v>
      </c>
      <c r="L294" s="140">
        <f>Inputs!AC289</f>
        <v>0</v>
      </c>
      <c r="M294" s="54">
        <v>0</v>
      </c>
      <c r="N294" s="142">
        <f>Inputs!AG289</f>
        <v>0</v>
      </c>
      <c r="O294" s="141">
        <f>Inputs!AD289</f>
        <v>0</v>
      </c>
      <c r="P294" s="7"/>
      <c r="Q294" s="69">
        <f t="shared" ca="1" si="134"/>
        <v>6.2330000000000005</v>
      </c>
      <c r="R294" s="69">
        <f t="shared" ca="1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Inputs!AA290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Inputs!AE290</f>
        <v>6.4530000000000003</v>
      </c>
      <c r="I295" s="140">
        <f>Inputs!AB290</f>
        <v>0</v>
      </c>
      <c r="J295" s="83">
        <f ca="1">VLOOKUP($A295,[1]!Table,MATCH(J$4,[1]!Curves,0))</f>
        <v>0</v>
      </c>
      <c r="K295" s="142">
        <f ca="1">Inputs!AF290</f>
        <v>1.4999999999999999E-2</v>
      </c>
      <c r="L295" s="140">
        <f>Inputs!AC290</f>
        <v>0</v>
      </c>
      <c r="M295" s="54">
        <v>0</v>
      </c>
      <c r="N295" s="142">
        <f>Inputs!AG290</f>
        <v>0</v>
      </c>
      <c r="O295" s="141">
        <f>Inputs!AD290</f>
        <v>0</v>
      </c>
      <c r="P295" s="7"/>
      <c r="Q295" s="69">
        <f t="shared" ca="1" si="134"/>
        <v>6.3730000000000002</v>
      </c>
      <c r="R295" s="69">
        <f t="shared" ca="1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Inputs!AA291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Inputs!AE291</f>
        <v>0.08</v>
      </c>
      <c r="I296" s="140">
        <f>Inputs!AB291</f>
        <v>0</v>
      </c>
      <c r="J296" s="83">
        <f ca="1">VLOOKUP($A296,[1]!Table,MATCH(J$4,[1]!Curves,0))</f>
        <v>0</v>
      </c>
      <c r="K296" s="142">
        <f ca="1">Inputs!AF291</f>
        <v>1.4999999999999999E-2</v>
      </c>
      <c r="L296" s="140">
        <f>Inputs!AC291</f>
        <v>0</v>
      </c>
      <c r="M296" s="54">
        <v>0</v>
      </c>
      <c r="N296" s="142">
        <f>Inputs!AG291</f>
        <v>0</v>
      </c>
      <c r="O296" s="141">
        <f>Inputs!AD291</f>
        <v>0</v>
      </c>
      <c r="P296" s="7"/>
      <c r="Q296" s="69">
        <f t="shared" ca="1" si="134"/>
        <v>0</v>
      </c>
      <c r="R296" s="69">
        <f t="shared" ca="1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Inputs!AA292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Inputs!AE292</f>
        <v>0.08</v>
      </c>
      <c r="I297" s="140">
        <f>Inputs!AB292</f>
        <v>0</v>
      </c>
      <c r="J297" s="83">
        <f ca="1">VLOOKUP($A297,[1]!Table,MATCH(J$4,[1]!Curves,0))</f>
        <v>0</v>
      </c>
      <c r="K297" s="142">
        <f ca="1">Inputs!AF292</f>
        <v>1.4999999999999999E-2</v>
      </c>
      <c r="L297" s="140">
        <f>Inputs!AC292</f>
        <v>0</v>
      </c>
      <c r="M297" s="54">
        <v>0</v>
      </c>
      <c r="N297" s="142">
        <f>Inputs!AG292</f>
        <v>0</v>
      </c>
      <c r="O297" s="141">
        <f>Inputs!AD292</f>
        <v>0</v>
      </c>
      <c r="P297" s="7"/>
      <c r="Q297" s="69">
        <f t="shared" ca="1" si="134"/>
        <v>0</v>
      </c>
      <c r="R297" s="69">
        <f t="shared" ca="1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Inputs!AA293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Inputs!AE293</f>
        <v>0.08</v>
      </c>
      <c r="I298" s="140">
        <f>Inputs!AB293</f>
        <v>0</v>
      </c>
      <c r="J298" s="83">
        <f ca="1">VLOOKUP($A298,[1]!Table,MATCH(J$4,[1]!Curves,0))</f>
        <v>0</v>
      </c>
      <c r="K298" s="142">
        <f ca="1">Inputs!AF293</f>
        <v>1.4999999999999999E-2</v>
      </c>
      <c r="L298" s="140">
        <f>Inputs!AC293</f>
        <v>0</v>
      </c>
      <c r="M298" s="54">
        <v>0</v>
      </c>
      <c r="N298" s="142">
        <f>Inputs!AG293</f>
        <v>0</v>
      </c>
      <c r="O298" s="141">
        <f>Inputs!AD293</f>
        <v>0</v>
      </c>
      <c r="P298" s="7"/>
      <c r="Q298" s="69">
        <f t="shared" ca="1" si="134"/>
        <v>0</v>
      </c>
      <c r="R298" s="69">
        <f t="shared" ca="1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Inputs!AA294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Inputs!AE294</f>
        <v>0.08</v>
      </c>
      <c r="I299" s="140">
        <f>Inputs!AB294</f>
        <v>0</v>
      </c>
      <c r="J299" s="83">
        <f ca="1">VLOOKUP($A299,[1]!Table,MATCH(J$4,[1]!Curves,0))</f>
        <v>0</v>
      </c>
      <c r="K299" s="142">
        <f ca="1">Inputs!AF294</f>
        <v>1.4999999999999999E-2</v>
      </c>
      <c r="L299" s="140">
        <f>Inputs!AC294</f>
        <v>0</v>
      </c>
      <c r="M299" s="54">
        <v>0</v>
      </c>
      <c r="N299" s="142">
        <f>Inputs!AG294</f>
        <v>0</v>
      </c>
      <c r="O299" s="141">
        <f>Inputs!AD294</f>
        <v>0</v>
      </c>
      <c r="P299" s="7"/>
      <c r="Q299" s="69">
        <f t="shared" ca="1" si="134"/>
        <v>0</v>
      </c>
      <c r="R299" s="69">
        <f t="shared" ca="1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Inputs!AA295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Inputs!AE295</f>
        <v>0.08</v>
      </c>
      <c r="I300" s="140">
        <f>Inputs!AB295</f>
        <v>0</v>
      </c>
      <c r="J300" s="83">
        <f ca="1">VLOOKUP($A300,[1]!Table,MATCH(J$4,[1]!Curves,0))</f>
        <v>0</v>
      </c>
      <c r="K300" s="142">
        <f ca="1">Inputs!AF295</f>
        <v>1.4999999999999999E-2</v>
      </c>
      <c r="L300" s="140">
        <f>Inputs!AC295</f>
        <v>0</v>
      </c>
      <c r="M300" s="54">
        <v>0</v>
      </c>
      <c r="N300" s="142">
        <f>Inputs!AG295</f>
        <v>0</v>
      </c>
      <c r="O300" s="141">
        <f>Inputs!AD295</f>
        <v>0</v>
      </c>
      <c r="P300" s="7"/>
      <c r="Q300" s="69">
        <f t="shared" ca="1" si="134"/>
        <v>0</v>
      </c>
      <c r="R300" s="69">
        <f t="shared" ca="1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Inputs!AA296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Inputs!AE296</f>
        <v>0.08</v>
      </c>
      <c r="I301" s="140">
        <f>Inputs!AB296</f>
        <v>0</v>
      </c>
      <c r="J301" s="83">
        <f ca="1">VLOOKUP($A301,[1]!Table,MATCH(J$4,[1]!Curves,0))</f>
        <v>0</v>
      </c>
      <c r="K301" s="142">
        <f ca="1">Inputs!AF296</f>
        <v>1.4999999999999999E-2</v>
      </c>
      <c r="L301" s="140">
        <f>Inputs!AC296</f>
        <v>0</v>
      </c>
      <c r="M301" s="54">
        <v>0</v>
      </c>
      <c r="N301" s="142">
        <f>Inputs!AG296</f>
        <v>0</v>
      </c>
      <c r="O301" s="141">
        <f>Inputs!AD296</f>
        <v>0</v>
      </c>
      <c r="P301" s="7"/>
      <c r="Q301" s="69">
        <f t="shared" ca="1" si="134"/>
        <v>0</v>
      </c>
      <c r="R301" s="69">
        <f t="shared" ca="1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Inputs!AA297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Inputs!AE297</f>
        <v>0.08</v>
      </c>
      <c r="I302" s="140">
        <f>Inputs!AB297</f>
        <v>0</v>
      </c>
      <c r="J302" s="83">
        <f ca="1">VLOOKUP($A302,[1]!Table,MATCH(J$4,[1]!Curves,0))</f>
        <v>0</v>
      </c>
      <c r="K302" s="142">
        <f ca="1">Inputs!AF297</f>
        <v>1.4999999999999999E-2</v>
      </c>
      <c r="L302" s="140">
        <f>Inputs!AC297</f>
        <v>0</v>
      </c>
      <c r="M302" s="54">
        <v>0</v>
      </c>
      <c r="N302" s="142">
        <f>Inputs!AG297</f>
        <v>0</v>
      </c>
      <c r="O302" s="141">
        <f>Inputs!AD297</f>
        <v>0</v>
      </c>
      <c r="P302" s="7"/>
      <c r="Q302" s="69">
        <f t="shared" ca="1" si="134"/>
        <v>0</v>
      </c>
      <c r="R302" s="69">
        <f t="shared" ca="1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Inputs!AA298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Inputs!AE298</f>
        <v>0.08</v>
      </c>
      <c r="I303" s="140">
        <f>Inputs!AB298</f>
        <v>0</v>
      </c>
      <c r="J303" s="83">
        <f ca="1">VLOOKUP($A303,[1]!Table,MATCH(J$4,[1]!Curves,0))</f>
        <v>0</v>
      </c>
      <c r="K303" s="142">
        <f ca="1">Inputs!AF298</f>
        <v>1.4999999999999999E-2</v>
      </c>
      <c r="L303" s="140">
        <f>Inputs!AC298</f>
        <v>0</v>
      </c>
      <c r="M303" s="54">
        <v>0</v>
      </c>
      <c r="N303" s="142">
        <f>Inputs!AG298</f>
        <v>0</v>
      </c>
      <c r="O303" s="141">
        <f>Inputs!AD298</f>
        <v>0</v>
      </c>
      <c r="P303" s="7"/>
      <c r="Q303" s="69">
        <f t="shared" ca="1" si="134"/>
        <v>0</v>
      </c>
      <c r="R303" s="69">
        <f t="shared" ca="1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Inputs!AA299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Inputs!AE299</f>
        <v>0.08</v>
      </c>
      <c r="I304" s="140">
        <f>Inputs!AB299</f>
        <v>0</v>
      </c>
      <c r="J304" s="83">
        <f ca="1">VLOOKUP($A304,[1]!Table,MATCH(J$4,[1]!Curves,0))</f>
        <v>0</v>
      </c>
      <c r="K304" s="142">
        <f ca="1">Inputs!AF299</f>
        <v>1.4999999999999999E-2</v>
      </c>
      <c r="L304" s="140">
        <f>Inputs!AC299</f>
        <v>0</v>
      </c>
      <c r="M304" s="54">
        <v>0</v>
      </c>
      <c r="N304" s="142">
        <f>Inputs!AG299</f>
        <v>0</v>
      </c>
      <c r="O304" s="141">
        <f>Inputs!AD299</f>
        <v>0</v>
      </c>
      <c r="P304" s="7"/>
      <c r="Q304" s="69">
        <f t="shared" ca="1" si="134"/>
        <v>0</v>
      </c>
      <c r="R304" s="69">
        <f t="shared" ca="1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Inputs!AA300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Inputs!AE300</f>
        <v>0.08</v>
      </c>
      <c r="I305" s="140">
        <f>Inputs!AB300</f>
        <v>0</v>
      </c>
      <c r="J305" s="83">
        <f ca="1">VLOOKUP($A305,[1]!Table,MATCH(J$4,[1]!Curves,0))</f>
        <v>0</v>
      </c>
      <c r="K305" s="142">
        <f ca="1">Inputs!AF300</f>
        <v>1.4999999999999999E-2</v>
      </c>
      <c r="L305" s="140">
        <f>Inputs!AC300</f>
        <v>0</v>
      </c>
      <c r="M305" s="54">
        <v>0</v>
      </c>
      <c r="N305" s="142">
        <f>Inputs!AG300</f>
        <v>0</v>
      </c>
      <c r="O305" s="141">
        <f>Inputs!AD300</f>
        <v>0</v>
      </c>
      <c r="P305" s="7"/>
      <c r="Q305" s="69">
        <f t="shared" ca="1" si="134"/>
        <v>0</v>
      </c>
      <c r="R305" s="69">
        <f t="shared" ca="1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Inputs!AA301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Inputs!AE301</f>
        <v>0.08</v>
      </c>
      <c r="I306" s="140">
        <f>Inputs!AB301</f>
        <v>0</v>
      </c>
      <c r="J306" s="83">
        <f ca="1">VLOOKUP($A306,[1]!Table,MATCH(J$4,[1]!Curves,0))</f>
        <v>0</v>
      </c>
      <c r="K306" s="142">
        <f ca="1">Inputs!AF301</f>
        <v>1.4999999999999999E-2</v>
      </c>
      <c r="L306" s="140">
        <f>Inputs!AC301</f>
        <v>0</v>
      </c>
      <c r="M306" s="54">
        <v>0</v>
      </c>
      <c r="N306" s="142">
        <f>Inputs!AG301</f>
        <v>0</v>
      </c>
      <c r="O306" s="141">
        <f>Inputs!AD301</f>
        <v>0</v>
      </c>
      <c r="P306" s="7"/>
      <c r="Q306" s="69">
        <f t="shared" ca="1" si="134"/>
        <v>0</v>
      </c>
      <c r="R306" s="69">
        <f t="shared" ca="1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Inputs!AA302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Inputs!AE302</f>
        <v>0.08</v>
      </c>
      <c r="I307" s="140">
        <f>Inputs!AB302</f>
        <v>0</v>
      </c>
      <c r="J307" s="83">
        <f ca="1">VLOOKUP($A307,[1]!Table,MATCH(J$4,[1]!Curves,0))</f>
        <v>0</v>
      </c>
      <c r="K307" s="142">
        <f ca="1">Inputs!AF302</f>
        <v>1.4999999999999999E-2</v>
      </c>
      <c r="L307" s="140">
        <f>Inputs!AC302</f>
        <v>0</v>
      </c>
      <c r="M307" s="54">
        <v>0</v>
      </c>
      <c r="N307" s="142">
        <f>Inputs!AG302</f>
        <v>0</v>
      </c>
      <c r="O307" s="141">
        <f>Inputs!AD302</f>
        <v>0</v>
      </c>
      <c r="P307" s="7"/>
      <c r="Q307" s="69">
        <f t="shared" ca="1" si="134"/>
        <v>0</v>
      </c>
      <c r="R307" s="69">
        <f t="shared" ca="1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Inputs!AA303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Inputs!AE303</f>
        <v>0.08</v>
      </c>
      <c r="I308" s="140">
        <f>Inputs!AB303</f>
        <v>0</v>
      </c>
      <c r="J308" s="83">
        <f ca="1">VLOOKUP($A308,[1]!Table,MATCH(J$4,[1]!Curves,0))</f>
        <v>0</v>
      </c>
      <c r="K308" s="142">
        <f ca="1">Inputs!AF303</f>
        <v>1.4999999999999999E-2</v>
      </c>
      <c r="L308" s="140">
        <f>Inputs!AC303</f>
        <v>0</v>
      </c>
      <c r="M308" s="54">
        <v>0</v>
      </c>
      <c r="N308" s="142">
        <f>Inputs!AG303</f>
        <v>0</v>
      </c>
      <c r="O308" s="141">
        <f>Inputs!AD303</f>
        <v>0</v>
      </c>
      <c r="P308" s="7"/>
      <c r="Q308" s="69">
        <f t="shared" ca="1" si="134"/>
        <v>0</v>
      </c>
      <c r="R308" s="69">
        <f t="shared" ca="1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Inputs!AA304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Inputs!AE304</f>
        <v>0.08</v>
      </c>
      <c r="I309" s="140">
        <f>Inputs!AB304</f>
        <v>0</v>
      </c>
      <c r="J309" s="83">
        <f ca="1">VLOOKUP($A309,[1]!Table,MATCH(J$4,[1]!Curves,0))</f>
        <v>0</v>
      </c>
      <c r="K309" s="142">
        <f ca="1">Inputs!AF304</f>
        <v>1.4999999999999999E-2</v>
      </c>
      <c r="L309" s="140">
        <f>Inputs!AC304</f>
        <v>0</v>
      </c>
      <c r="M309" s="54">
        <v>0</v>
      </c>
      <c r="N309" s="142">
        <f>Inputs!AG304</f>
        <v>0</v>
      </c>
      <c r="O309" s="141">
        <f>Inputs!AD304</f>
        <v>0</v>
      </c>
      <c r="P309" s="7"/>
      <c r="Q309" s="69">
        <f t="shared" ca="1" si="134"/>
        <v>0</v>
      </c>
      <c r="R309" s="69">
        <f t="shared" ca="1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Inputs!AA305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Inputs!AE305</f>
        <v>0.08</v>
      </c>
      <c r="I310" s="140">
        <f>Inputs!AB305</f>
        <v>0</v>
      </c>
      <c r="J310" s="83">
        <f ca="1">VLOOKUP($A310,[1]!Table,MATCH(J$4,[1]!Curves,0))</f>
        <v>0</v>
      </c>
      <c r="K310" s="142">
        <f ca="1">Inputs!AF305</f>
        <v>1.4999999999999999E-2</v>
      </c>
      <c r="L310" s="140">
        <f>Inputs!AC305</f>
        <v>0</v>
      </c>
      <c r="M310" s="54">
        <v>0</v>
      </c>
      <c r="N310" s="142">
        <f>Inputs!AG305</f>
        <v>0</v>
      </c>
      <c r="O310" s="141">
        <f>Inputs!AD305</f>
        <v>0</v>
      </c>
      <c r="P310" s="7"/>
      <c r="Q310" s="69">
        <f t="shared" ca="1" si="134"/>
        <v>0</v>
      </c>
      <c r="R310" s="69">
        <f t="shared" ca="1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Inputs!AA306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Inputs!AE306</f>
        <v>0.08</v>
      </c>
      <c r="I311" s="140">
        <f>Inputs!AB306</f>
        <v>0</v>
      </c>
      <c r="J311" s="83">
        <f ca="1">VLOOKUP($A311,[1]!Table,MATCH(J$4,[1]!Curves,0))</f>
        <v>0</v>
      </c>
      <c r="K311" s="142">
        <f ca="1">Inputs!AF306</f>
        <v>1.4999999999999999E-2</v>
      </c>
      <c r="L311" s="140">
        <f>Inputs!AC306</f>
        <v>0</v>
      </c>
      <c r="M311" s="54">
        <v>0</v>
      </c>
      <c r="N311" s="142">
        <f>Inputs!AG306</f>
        <v>0</v>
      </c>
      <c r="O311" s="141">
        <f>Inputs!AD306</f>
        <v>0</v>
      </c>
      <c r="P311" s="7"/>
      <c r="Q311" s="69">
        <f t="shared" ca="1" si="134"/>
        <v>0</v>
      </c>
      <c r="R311" s="69">
        <f t="shared" ca="1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Inputs!AA307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Inputs!AE307</f>
        <v>0.08</v>
      </c>
      <c r="I312" s="140">
        <f>Inputs!AB307</f>
        <v>0</v>
      </c>
      <c r="J312" s="83">
        <f ca="1">VLOOKUP($A312,[1]!Table,MATCH(J$4,[1]!Curves,0))</f>
        <v>0</v>
      </c>
      <c r="K312" s="142">
        <f ca="1">Inputs!AF307</f>
        <v>1.4999999999999999E-2</v>
      </c>
      <c r="L312" s="140">
        <f>Inputs!AC307</f>
        <v>0</v>
      </c>
      <c r="M312" s="54">
        <v>0</v>
      </c>
      <c r="N312" s="142">
        <f>Inputs!AG307</f>
        <v>0</v>
      </c>
      <c r="O312" s="141">
        <f>Inputs!AD307</f>
        <v>0</v>
      </c>
      <c r="P312" s="7"/>
      <c r="Q312" s="69">
        <f t="shared" ca="1" si="134"/>
        <v>0</v>
      </c>
      <c r="R312" s="69">
        <f t="shared" ca="1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Inputs!AA308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Inputs!AE308</f>
        <v>0.08</v>
      </c>
      <c r="I313" s="140">
        <f>Inputs!AB308</f>
        <v>0</v>
      </c>
      <c r="J313" s="83">
        <f ca="1">VLOOKUP($A313,[1]!Table,MATCH(J$4,[1]!Curves,0))</f>
        <v>0</v>
      </c>
      <c r="K313" s="142">
        <f ca="1">Inputs!AF308</f>
        <v>1.4999999999999999E-2</v>
      </c>
      <c r="L313" s="140">
        <f>Inputs!AC308</f>
        <v>0</v>
      </c>
      <c r="M313" s="54">
        <v>0</v>
      </c>
      <c r="N313" s="142">
        <f>Inputs!AG308</f>
        <v>0</v>
      </c>
      <c r="O313" s="141">
        <f>Inputs!AD308</f>
        <v>0</v>
      </c>
      <c r="P313" s="7"/>
      <c r="Q313" s="69">
        <f t="shared" ca="1" si="134"/>
        <v>0</v>
      </c>
      <c r="R313" s="69">
        <f t="shared" ca="1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Inputs!AA309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Inputs!AE309</f>
        <v>0.08</v>
      </c>
      <c r="I314" s="140">
        <f>Inputs!AB309</f>
        <v>0</v>
      </c>
      <c r="J314" s="83">
        <f ca="1">VLOOKUP($A314,[1]!Table,MATCH(J$4,[1]!Curves,0))</f>
        <v>0</v>
      </c>
      <c r="K314" s="142">
        <f ca="1">Inputs!AF309</f>
        <v>1.4999999999999999E-2</v>
      </c>
      <c r="L314" s="140">
        <f>Inputs!AC309</f>
        <v>0</v>
      </c>
      <c r="M314" s="54">
        <v>0</v>
      </c>
      <c r="N314" s="142">
        <f>Inputs!AG309</f>
        <v>0</v>
      </c>
      <c r="O314" s="141">
        <f>Inputs!AD309</f>
        <v>0</v>
      </c>
      <c r="P314" s="7"/>
      <c r="Q314" s="69">
        <f t="shared" ca="1" si="134"/>
        <v>0</v>
      </c>
      <c r="R314" s="69">
        <f t="shared" ca="1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Inputs!AA310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Inputs!AE310</f>
        <v>0.08</v>
      </c>
      <c r="I315" s="140">
        <f>Inputs!AB310</f>
        <v>0</v>
      </c>
      <c r="J315" s="83">
        <f ca="1">VLOOKUP($A315,[1]!Table,MATCH(J$4,[1]!Curves,0))</f>
        <v>0</v>
      </c>
      <c r="K315" s="142">
        <f ca="1">Inputs!AF310</f>
        <v>1.4999999999999999E-2</v>
      </c>
      <c r="L315" s="140">
        <f>Inputs!AC310</f>
        <v>0</v>
      </c>
      <c r="M315" s="54">
        <v>0</v>
      </c>
      <c r="N315" s="142">
        <f>Inputs!AG310</f>
        <v>0</v>
      </c>
      <c r="O315" s="141">
        <f>Inputs!AD310</f>
        <v>0</v>
      </c>
      <c r="P315" s="7"/>
      <c r="Q315" s="69">
        <f t="shared" ca="1" si="134"/>
        <v>0</v>
      </c>
      <c r="R315" s="69">
        <f t="shared" ca="1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Inputs!AA311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Inputs!AE311</f>
        <v>0.08</v>
      </c>
      <c r="I316" s="140">
        <f>Inputs!AB311</f>
        <v>0</v>
      </c>
      <c r="J316" s="83">
        <f ca="1">VLOOKUP($A316,[1]!Table,MATCH(J$4,[1]!Curves,0))</f>
        <v>0</v>
      </c>
      <c r="K316" s="142">
        <f ca="1">Inputs!AF311</f>
        <v>1.4999999999999999E-2</v>
      </c>
      <c r="L316" s="140">
        <f>Inputs!AC311</f>
        <v>0</v>
      </c>
      <c r="M316" s="54">
        <v>0</v>
      </c>
      <c r="N316" s="142">
        <f>Inputs!AG311</f>
        <v>0</v>
      </c>
      <c r="O316" s="141">
        <f>Inputs!AD311</f>
        <v>0</v>
      </c>
      <c r="P316" s="7"/>
      <c r="Q316" s="69">
        <f t="shared" ca="1" si="134"/>
        <v>0</v>
      </c>
      <c r="R316" s="69">
        <f t="shared" ca="1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Inputs!AA312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Inputs!AE312</f>
        <v>0.08</v>
      </c>
      <c r="I317" s="140">
        <f>Inputs!AB312</f>
        <v>0</v>
      </c>
      <c r="J317" s="83">
        <f ca="1">VLOOKUP($A317,[1]!Table,MATCH(J$4,[1]!Curves,0))</f>
        <v>0</v>
      </c>
      <c r="K317" s="142">
        <f ca="1">Inputs!AF312</f>
        <v>1.4999999999999999E-2</v>
      </c>
      <c r="L317" s="140">
        <f>Inputs!AC312</f>
        <v>0</v>
      </c>
      <c r="M317" s="54">
        <v>0</v>
      </c>
      <c r="N317" s="142">
        <f>Inputs!AG312</f>
        <v>0</v>
      </c>
      <c r="O317" s="141">
        <f>Inputs!AD312</f>
        <v>0</v>
      </c>
      <c r="P317" s="7"/>
      <c r="Q317" s="69">
        <f t="shared" ca="1" si="134"/>
        <v>0</v>
      </c>
      <c r="R317" s="69">
        <f t="shared" ca="1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Inputs!AA313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Inputs!AE313</f>
        <v>0.08</v>
      </c>
      <c r="I318" s="140">
        <f>Inputs!AB313</f>
        <v>0</v>
      </c>
      <c r="J318" s="83">
        <f ca="1">VLOOKUP($A318,[1]!Table,MATCH(J$4,[1]!Curves,0))</f>
        <v>0</v>
      </c>
      <c r="K318" s="142">
        <f ca="1">Inputs!AF313</f>
        <v>1.4999999999999999E-2</v>
      </c>
      <c r="L318" s="140">
        <f>Inputs!AC313</f>
        <v>0</v>
      </c>
      <c r="M318" s="54">
        <v>0</v>
      </c>
      <c r="N318" s="142">
        <f>Inputs!AG313</f>
        <v>0</v>
      </c>
      <c r="O318" s="141">
        <f>Inputs!AD313</f>
        <v>0</v>
      </c>
      <c r="P318" s="7"/>
      <c r="Q318" s="69">
        <f t="shared" ca="1" si="134"/>
        <v>0</v>
      </c>
      <c r="R318" s="69">
        <f t="shared" ca="1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Inputs!AA314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Inputs!AE314</f>
        <v>0.08</v>
      </c>
      <c r="I319" s="140">
        <f>Inputs!AB314</f>
        <v>0</v>
      </c>
      <c r="J319" s="83">
        <f ca="1">VLOOKUP($A319,[1]!Table,MATCH(J$4,[1]!Curves,0))</f>
        <v>0</v>
      </c>
      <c r="K319" s="142">
        <f ca="1">Inputs!AF314</f>
        <v>1.4999999999999999E-2</v>
      </c>
      <c r="L319" s="140">
        <f>Inputs!AC314</f>
        <v>0</v>
      </c>
      <c r="M319" s="54">
        <v>0</v>
      </c>
      <c r="N319" s="142">
        <f>Inputs!AG314</f>
        <v>0</v>
      </c>
      <c r="O319" s="141">
        <f>Inputs!AD314</f>
        <v>0</v>
      </c>
      <c r="P319" s="7"/>
      <c r="Q319" s="69">
        <f t="shared" ca="1" si="134"/>
        <v>0</v>
      </c>
      <c r="R319" s="69">
        <f t="shared" ca="1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Inputs!AA315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Inputs!AE315</f>
        <v>0.08</v>
      </c>
      <c r="I320" s="140">
        <f>Inputs!AB315</f>
        <v>0</v>
      </c>
      <c r="J320" s="83">
        <f ca="1">VLOOKUP($A320,[1]!Table,MATCH(J$4,[1]!Curves,0))</f>
        <v>0</v>
      </c>
      <c r="K320" s="142">
        <f ca="1">Inputs!AF315</f>
        <v>1.4999999999999999E-2</v>
      </c>
      <c r="L320" s="140">
        <f>Inputs!AC315</f>
        <v>0</v>
      </c>
      <c r="M320" s="54">
        <v>0</v>
      </c>
      <c r="N320" s="142">
        <f>Inputs!AG315</f>
        <v>0</v>
      </c>
      <c r="O320" s="141">
        <f>Inputs!AD315</f>
        <v>0</v>
      </c>
      <c r="P320" s="7"/>
      <c r="Q320" s="69">
        <f t="shared" ca="1" si="134"/>
        <v>0</v>
      </c>
      <c r="R320" s="69">
        <f t="shared" ca="1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Inputs!AA316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Inputs!AE316</f>
        <v>0.08</v>
      </c>
      <c r="I321" s="140">
        <f>Inputs!AB316</f>
        <v>0</v>
      </c>
      <c r="J321" s="83">
        <f ca="1">VLOOKUP($A321,[1]!Table,MATCH(J$4,[1]!Curves,0))</f>
        <v>0</v>
      </c>
      <c r="K321" s="142">
        <f ca="1">Inputs!AF316</f>
        <v>1.4999999999999999E-2</v>
      </c>
      <c r="L321" s="140">
        <f>Inputs!AC316</f>
        <v>0</v>
      </c>
      <c r="M321" s="54">
        <v>0</v>
      </c>
      <c r="N321" s="142">
        <f>Inputs!AG316</f>
        <v>0</v>
      </c>
      <c r="O321" s="141">
        <f>Inputs!AD316</f>
        <v>0</v>
      </c>
      <c r="P321" s="7"/>
      <c r="Q321" s="69">
        <f t="shared" ca="1" si="134"/>
        <v>0</v>
      </c>
      <c r="R321" s="69">
        <f t="shared" ca="1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Inputs!AA317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Inputs!AE317</f>
        <v>0.08</v>
      </c>
      <c r="I322" s="140">
        <f>Inputs!AB317</f>
        <v>0</v>
      </c>
      <c r="J322" s="83">
        <f ca="1">VLOOKUP($A322,[1]!Table,MATCH(J$4,[1]!Curves,0))</f>
        <v>0</v>
      </c>
      <c r="K322" s="142">
        <f ca="1">Inputs!AF317</f>
        <v>1.4999999999999999E-2</v>
      </c>
      <c r="L322" s="140">
        <f>Inputs!AC317</f>
        <v>0</v>
      </c>
      <c r="M322" s="54">
        <v>0</v>
      </c>
      <c r="N322" s="142">
        <f>Inputs!AG317</f>
        <v>0</v>
      </c>
      <c r="O322" s="141">
        <f>Inputs!AD317</f>
        <v>0</v>
      </c>
      <c r="P322" s="7"/>
      <c r="Q322" s="69">
        <f t="shared" ca="1" si="134"/>
        <v>0</v>
      </c>
      <c r="R322" s="69">
        <f t="shared" ca="1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Inputs!AA318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Inputs!AE318</f>
        <v>0.08</v>
      </c>
      <c r="I323" s="140">
        <f>Inputs!AB318</f>
        <v>0</v>
      </c>
      <c r="J323" s="83">
        <f ca="1">VLOOKUP($A323,[1]!Table,MATCH(J$4,[1]!Curves,0))</f>
        <v>0</v>
      </c>
      <c r="K323" s="142">
        <f ca="1">Inputs!AF318</f>
        <v>1.4999999999999999E-2</v>
      </c>
      <c r="L323" s="140">
        <f>Inputs!AC318</f>
        <v>0</v>
      </c>
      <c r="M323" s="54">
        <v>0</v>
      </c>
      <c r="N323" s="142">
        <f>Inputs!AG318</f>
        <v>0</v>
      </c>
      <c r="O323" s="141">
        <f>Inputs!AD318</f>
        <v>0</v>
      </c>
      <c r="P323" s="7"/>
      <c r="Q323" s="69">
        <f t="shared" ca="1" si="134"/>
        <v>0</v>
      </c>
      <c r="R323" s="69">
        <f t="shared" ca="1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Inputs!AA319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Inputs!AE319</f>
        <v>0.08</v>
      </c>
      <c r="I324" s="140">
        <f>Inputs!AB319</f>
        <v>0</v>
      </c>
      <c r="J324" s="83">
        <f ca="1">VLOOKUP($A324,[1]!Table,MATCH(J$4,[1]!Curves,0))</f>
        <v>0</v>
      </c>
      <c r="K324" s="142">
        <f ca="1">Inputs!AF319</f>
        <v>1.4999999999999999E-2</v>
      </c>
      <c r="L324" s="140">
        <f>Inputs!AC319</f>
        <v>0</v>
      </c>
      <c r="M324" s="54">
        <v>0</v>
      </c>
      <c r="N324" s="142">
        <f>Inputs!AG319</f>
        <v>0</v>
      </c>
      <c r="O324" s="141">
        <f>Inputs!AD319</f>
        <v>0</v>
      </c>
      <c r="P324" s="7"/>
      <c r="Q324" s="69">
        <f t="shared" ca="1" si="134"/>
        <v>0</v>
      </c>
      <c r="R324" s="69">
        <f t="shared" ca="1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Inputs!AA320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Inputs!AE320</f>
        <v>0.08</v>
      </c>
      <c r="I325" s="140">
        <f>Inputs!AB320</f>
        <v>0</v>
      </c>
      <c r="J325" s="83">
        <f ca="1">VLOOKUP($A325,[1]!Table,MATCH(J$4,[1]!Curves,0))</f>
        <v>0</v>
      </c>
      <c r="K325" s="142">
        <f ca="1">Inputs!AF320</f>
        <v>1.4999999999999999E-2</v>
      </c>
      <c r="L325" s="140">
        <f>Inputs!AC320</f>
        <v>0</v>
      </c>
      <c r="M325" s="54">
        <v>0</v>
      </c>
      <c r="N325" s="142">
        <f>Inputs!AG320</f>
        <v>0</v>
      </c>
      <c r="O325" s="141">
        <f>Inputs!AD320</f>
        <v>0</v>
      </c>
      <c r="P325" s="7"/>
      <c r="Q325" s="69">
        <f t="shared" ca="1" si="134"/>
        <v>0</v>
      </c>
      <c r="R325" s="69">
        <f t="shared" ca="1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Inputs!AA321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Inputs!AE321</f>
        <v>0.08</v>
      </c>
      <c r="I326" s="140">
        <f>Inputs!AB321</f>
        <v>0</v>
      </c>
      <c r="J326" s="83">
        <f ca="1">VLOOKUP($A326,[1]!Table,MATCH(J$4,[1]!Curves,0))</f>
        <v>0</v>
      </c>
      <c r="K326" s="142">
        <f ca="1">Inputs!AF321</f>
        <v>1.4999999999999999E-2</v>
      </c>
      <c r="L326" s="140">
        <f>Inputs!AC321</f>
        <v>0</v>
      </c>
      <c r="M326" s="54">
        <v>0</v>
      </c>
      <c r="N326" s="142">
        <f>Inputs!AG321</f>
        <v>0</v>
      </c>
      <c r="O326" s="141">
        <f>Inputs!AD321</f>
        <v>0</v>
      </c>
      <c r="P326" s="7"/>
      <c r="Q326" s="69">
        <f t="shared" ca="1" si="134"/>
        <v>0</v>
      </c>
      <c r="R326" s="69">
        <f t="shared" ca="1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Inputs!AA322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Inputs!AE322</f>
        <v>0.08</v>
      </c>
      <c r="I327" s="140">
        <f>Inputs!AB322</f>
        <v>0</v>
      </c>
      <c r="J327" s="83">
        <f ca="1">VLOOKUP($A327,[1]!Table,MATCH(J$4,[1]!Curves,0))</f>
        <v>0</v>
      </c>
      <c r="K327" s="142">
        <f ca="1">Inputs!AF322</f>
        <v>1.4999999999999999E-2</v>
      </c>
      <c r="L327" s="140">
        <f>Inputs!AC322</f>
        <v>0</v>
      </c>
      <c r="M327" s="54">
        <v>0</v>
      </c>
      <c r="N327" s="142">
        <f>Inputs!AG322</f>
        <v>0</v>
      </c>
      <c r="O327" s="141">
        <f>Inputs!AD322</f>
        <v>0</v>
      </c>
      <c r="P327" s="7"/>
      <c r="Q327" s="69">
        <f t="shared" ca="1" si="134"/>
        <v>0</v>
      </c>
      <c r="R327" s="69">
        <f t="shared" ca="1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Inputs!AA323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83">
        <f ca="1">VLOOKUP($A328,[1]!Table,MATCH(G$4,[1]!Curves,0))</f>
        <v>0</v>
      </c>
      <c r="H328" s="142">
        <f ca="1">Inputs!AE323</f>
        <v>0.08</v>
      </c>
      <c r="I328" s="140">
        <f>Inputs!AB323</f>
        <v>0</v>
      </c>
      <c r="J328" s="83">
        <f ca="1">VLOOKUP($A328,[1]!Table,MATCH(J$4,[1]!Curves,0))</f>
        <v>0</v>
      </c>
      <c r="K328" s="142">
        <f ca="1">Inputs!AF323</f>
        <v>1.4999999999999999E-2</v>
      </c>
      <c r="L328" s="140">
        <f>Inputs!AC323</f>
        <v>0</v>
      </c>
      <c r="M328" s="54">
        <v>0</v>
      </c>
      <c r="N328" s="142">
        <f>Inputs!AG323</f>
        <v>0</v>
      </c>
      <c r="O328" s="141">
        <f>Inputs!AD323</f>
        <v>0</v>
      </c>
      <c r="P328" s="7"/>
      <c r="Q328" s="69">
        <f t="shared" ca="1" si="134"/>
        <v>0</v>
      </c>
      <c r="R328" s="69">
        <f t="shared" ca="1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Inputs!AA324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83">
        <f ca="1">VLOOKUP($A329,[1]!Table,MATCH(G$4,[1]!Curves,0))</f>
        <v>0</v>
      </c>
      <c r="H329" s="142">
        <f ca="1">Inputs!AE324</f>
        <v>0.08</v>
      </c>
      <c r="I329" s="140">
        <f>Inputs!AB324</f>
        <v>0</v>
      </c>
      <c r="J329" s="83">
        <f ca="1">VLOOKUP($A329,[1]!Table,MATCH(J$4,[1]!Curves,0))</f>
        <v>0</v>
      </c>
      <c r="K329" s="142">
        <f ca="1">Inputs!AF324</f>
        <v>1.4999999999999999E-2</v>
      </c>
      <c r="L329" s="140">
        <f>Inputs!AC324</f>
        <v>0</v>
      </c>
      <c r="M329" s="54">
        <v>0</v>
      </c>
      <c r="N329" s="142">
        <f>Inputs!AG324</f>
        <v>0</v>
      </c>
      <c r="O329" s="141">
        <f>Inputs!AD324</f>
        <v>0</v>
      </c>
      <c r="P329" s="7"/>
      <c r="Q329" s="69">
        <f t="shared" ca="1" si="134"/>
        <v>0</v>
      </c>
      <c r="R329" s="69">
        <f t="shared" ca="1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Inputs!AA325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83">
        <f ca="1">VLOOKUP($A330,[1]!Table,MATCH(G$4,[1]!Curves,0))</f>
        <v>0</v>
      </c>
      <c r="H330" s="142">
        <f ca="1">Inputs!AE325</f>
        <v>0.08</v>
      </c>
      <c r="I330" s="140">
        <f>Inputs!AB325</f>
        <v>0</v>
      </c>
      <c r="J330" s="83">
        <f ca="1">VLOOKUP($A330,[1]!Table,MATCH(J$4,[1]!Curves,0))</f>
        <v>0</v>
      </c>
      <c r="K330" s="142">
        <f ca="1">Inputs!AF325</f>
        <v>1.4999999999999999E-2</v>
      </c>
      <c r="L330" s="140">
        <f>Inputs!AC325</f>
        <v>0</v>
      </c>
      <c r="M330" s="54">
        <v>0</v>
      </c>
      <c r="N330" s="142">
        <f>Inputs!AG325</f>
        <v>0</v>
      </c>
      <c r="O330" s="141">
        <f>Inputs!AD325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Inputs!AA326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83">
        <f ca="1">VLOOKUP($A331,[1]!Table,MATCH(G$4,[1]!Curves,0))</f>
        <v>0</v>
      </c>
      <c r="H331" s="142">
        <f ca="1">Inputs!AE326</f>
        <v>0.08</v>
      </c>
      <c r="I331" s="140">
        <f>Inputs!AB326</f>
        <v>0</v>
      </c>
      <c r="J331" s="83">
        <f ca="1">VLOOKUP($A331,[1]!Table,MATCH(J$4,[1]!Curves,0))</f>
        <v>0</v>
      </c>
      <c r="K331" s="142">
        <f ca="1">Inputs!AF326</f>
        <v>1.4999999999999999E-2</v>
      </c>
      <c r="L331" s="140">
        <f>Inputs!AC326</f>
        <v>0</v>
      </c>
      <c r="M331" s="54">
        <v>0</v>
      </c>
      <c r="N331" s="142">
        <f>Inputs!AG326</f>
        <v>0</v>
      </c>
      <c r="O331" s="141">
        <f>Inputs!AD326</f>
        <v>0</v>
      </c>
      <c r="P331" s="7"/>
      <c r="Q331" s="69">
        <f t="shared" ca="1" si="166"/>
        <v>0</v>
      </c>
      <c r="R331" s="69">
        <f t="shared" ca="1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Inputs!AA327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83">
        <f ca="1">VLOOKUP($A332,[1]!Table,MATCH(G$4,[1]!Curves,0))</f>
        <v>0</v>
      </c>
      <c r="H332" s="142">
        <f ca="1">Inputs!AE327</f>
        <v>0.08</v>
      </c>
      <c r="I332" s="140">
        <f>Inputs!AB327</f>
        <v>0</v>
      </c>
      <c r="J332" s="83">
        <f ca="1">VLOOKUP($A332,[1]!Table,MATCH(J$4,[1]!Curves,0))</f>
        <v>0</v>
      </c>
      <c r="K332" s="142">
        <f ca="1">Inputs!AF327</f>
        <v>1.4999999999999999E-2</v>
      </c>
      <c r="L332" s="140">
        <f>Inputs!AC327</f>
        <v>0</v>
      </c>
      <c r="M332" s="54">
        <v>0</v>
      </c>
      <c r="N332" s="142">
        <f>Inputs!AG327</f>
        <v>0</v>
      </c>
      <c r="O332" s="141">
        <f>Inputs!AD327</f>
        <v>0</v>
      </c>
      <c r="P332" s="7"/>
      <c r="Q332" s="69">
        <f t="shared" ca="1" si="166"/>
        <v>0</v>
      </c>
      <c r="R332" s="69">
        <f t="shared" ca="1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Inputs!AA328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83">
        <f ca="1">VLOOKUP($A333,[1]!Table,MATCH(G$4,[1]!Curves,0))</f>
        <v>0</v>
      </c>
      <c r="H333" s="142">
        <f ca="1">Inputs!AE328</f>
        <v>0.08</v>
      </c>
      <c r="I333" s="140">
        <f>Inputs!AB328</f>
        <v>0</v>
      </c>
      <c r="J333" s="83">
        <f ca="1">VLOOKUP($A333,[1]!Table,MATCH(J$4,[1]!Curves,0))</f>
        <v>0</v>
      </c>
      <c r="K333" s="142">
        <f ca="1">Inputs!AF328</f>
        <v>1.4999999999999999E-2</v>
      </c>
      <c r="L333" s="140">
        <f>Inputs!AC328</f>
        <v>0</v>
      </c>
      <c r="M333" s="54">
        <v>0</v>
      </c>
      <c r="N333" s="142">
        <f>Inputs!AG328</f>
        <v>0</v>
      </c>
      <c r="O333" s="141">
        <f>Inputs!AD328</f>
        <v>0</v>
      </c>
      <c r="P333" s="7"/>
      <c r="Q333" s="69">
        <f t="shared" ca="1" si="166"/>
        <v>0</v>
      </c>
      <c r="R333" s="69">
        <f t="shared" ca="1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Inputs!AA329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83">
        <f ca="1">VLOOKUP($A334,[1]!Table,MATCH(G$4,[1]!Curves,0))</f>
        <v>0</v>
      </c>
      <c r="H334" s="142">
        <f ca="1">Inputs!AE329</f>
        <v>0.08</v>
      </c>
      <c r="I334" s="140">
        <f>Inputs!AB329</f>
        <v>0</v>
      </c>
      <c r="J334" s="83">
        <f ca="1">VLOOKUP($A334,[1]!Table,MATCH(J$4,[1]!Curves,0))</f>
        <v>0</v>
      </c>
      <c r="K334" s="142">
        <f ca="1">Inputs!AF329</f>
        <v>1.4999999999999999E-2</v>
      </c>
      <c r="L334" s="140">
        <f>Inputs!AC329</f>
        <v>0</v>
      </c>
      <c r="M334" s="54">
        <v>0</v>
      </c>
      <c r="N334" s="142">
        <f>Inputs!AG329</f>
        <v>0</v>
      </c>
      <c r="O334" s="141">
        <f>Inputs!AD329</f>
        <v>0</v>
      </c>
      <c r="P334" s="7"/>
      <c r="Q334" s="69">
        <f t="shared" ca="1" si="166"/>
        <v>0</v>
      </c>
      <c r="R334" s="69">
        <f t="shared" ca="1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Inputs!AA330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83">
        <f ca="1">VLOOKUP($A335,[1]!Table,MATCH(G$4,[1]!Curves,0))</f>
        <v>0</v>
      </c>
      <c r="H335" s="142">
        <f ca="1">Inputs!AE330</f>
        <v>0.08</v>
      </c>
      <c r="I335" s="140">
        <f>Inputs!AB330</f>
        <v>0</v>
      </c>
      <c r="J335" s="83">
        <f ca="1">VLOOKUP($A335,[1]!Table,MATCH(J$4,[1]!Curves,0))</f>
        <v>0</v>
      </c>
      <c r="K335" s="142">
        <f ca="1">Inputs!AF330</f>
        <v>1.4999999999999999E-2</v>
      </c>
      <c r="L335" s="140">
        <f>Inputs!AC330</f>
        <v>0</v>
      </c>
      <c r="M335" s="54">
        <v>0</v>
      </c>
      <c r="N335" s="142">
        <f>Inputs!AG330</f>
        <v>0</v>
      </c>
      <c r="O335" s="141">
        <f>Inputs!AD330</f>
        <v>0</v>
      </c>
      <c r="P335" s="7"/>
      <c r="Q335" s="69">
        <f t="shared" ca="1" si="166"/>
        <v>0</v>
      </c>
      <c r="R335" s="69">
        <f t="shared" ca="1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Inputs!AA331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83">
        <f ca="1">VLOOKUP($A336,[1]!Table,MATCH(G$4,[1]!Curves,0))</f>
        <v>0</v>
      </c>
      <c r="H336" s="142">
        <f ca="1">Inputs!AE331</f>
        <v>0.08</v>
      </c>
      <c r="I336" s="140">
        <f>Inputs!AB331</f>
        <v>0</v>
      </c>
      <c r="J336" s="83">
        <f ca="1">VLOOKUP($A336,[1]!Table,MATCH(J$4,[1]!Curves,0))</f>
        <v>0</v>
      </c>
      <c r="K336" s="142">
        <f ca="1">Inputs!AF331</f>
        <v>1.4999999999999999E-2</v>
      </c>
      <c r="L336" s="140">
        <f>Inputs!AC331</f>
        <v>0</v>
      </c>
      <c r="M336" s="54">
        <v>0</v>
      </c>
      <c r="N336" s="142">
        <f>Inputs!AG331</f>
        <v>0</v>
      </c>
      <c r="O336" s="141">
        <f>Inputs!AD331</f>
        <v>0</v>
      </c>
      <c r="P336" s="7"/>
      <c r="Q336" s="69">
        <f t="shared" ca="1" si="166"/>
        <v>0</v>
      </c>
      <c r="R336" s="69">
        <f t="shared" ca="1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Inputs!AA332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83">
        <f ca="1">VLOOKUP($A337,[1]!Table,MATCH(G$4,[1]!Curves,0))</f>
        <v>0</v>
      </c>
      <c r="H337" s="142">
        <f ca="1">Inputs!AE332</f>
        <v>0.08</v>
      </c>
      <c r="I337" s="140">
        <f>Inputs!AB332</f>
        <v>0</v>
      </c>
      <c r="J337" s="83">
        <f ca="1">VLOOKUP($A337,[1]!Table,MATCH(J$4,[1]!Curves,0))</f>
        <v>0</v>
      </c>
      <c r="K337" s="142">
        <f ca="1">Inputs!AF332</f>
        <v>1.4999999999999999E-2</v>
      </c>
      <c r="L337" s="140">
        <f>Inputs!AC332</f>
        <v>0</v>
      </c>
      <c r="M337" s="54">
        <v>0</v>
      </c>
      <c r="N337" s="142">
        <f>Inputs!AG332</f>
        <v>0</v>
      </c>
      <c r="O337" s="141">
        <f>Inputs!AD332</f>
        <v>0</v>
      </c>
      <c r="P337" s="7"/>
      <c r="Q337" s="69">
        <f t="shared" ca="1" si="166"/>
        <v>0</v>
      </c>
      <c r="R337" s="69">
        <f t="shared" ca="1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Inputs!AA333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83">
        <f ca="1">VLOOKUP($A338,[1]!Table,MATCH(G$4,[1]!Curves,0))</f>
        <v>0</v>
      </c>
      <c r="H338" s="142">
        <f ca="1">Inputs!AE333</f>
        <v>0.08</v>
      </c>
      <c r="I338" s="140">
        <f>Inputs!AB333</f>
        <v>0</v>
      </c>
      <c r="J338" s="83">
        <f ca="1">VLOOKUP($A338,[1]!Table,MATCH(J$4,[1]!Curves,0))</f>
        <v>0</v>
      </c>
      <c r="K338" s="142">
        <f ca="1">Inputs!AF333</f>
        <v>1.4999999999999999E-2</v>
      </c>
      <c r="L338" s="140">
        <f>Inputs!AC333</f>
        <v>0</v>
      </c>
      <c r="M338" s="54">
        <v>0</v>
      </c>
      <c r="N338" s="142">
        <f>Inputs!AG333</f>
        <v>0</v>
      </c>
      <c r="O338" s="141">
        <f>Inputs!AD333</f>
        <v>0</v>
      </c>
      <c r="P338" s="7"/>
      <c r="Q338" s="69">
        <f t="shared" ca="1" si="166"/>
        <v>0</v>
      </c>
      <c r="R338" s="69">
        <f t="shared" ca="1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Inputs!AA334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83">
        <f ca="1">VLOOKUP($A339,[1]!Table,MATCH(G$4,[1]!Curves,0))</f>
        <v>0</v>
      </c>
      <c r="H339" s="142">
        <f ca="1">Inputs!AE334</f>
        <v>0.08</v>
      </c>
      <c r="I339" s="140">
        <f>Inputs!AB334</f>
        <v>0</v>
      </c>
      <c r="J339" s="83">
        <f ca="1">VLOOKUP($A339,[1]!Table,MATCH(J$4,[1]!Curves,0))</f>
        <v>0</v>
      </c>
      <c r="K339" s="142">
        <f ca="1">Inputs!AF334</f>
        <v>1.4999999999999999E-2</v>
      </c>
      <c r="L339" s="140">
        <f>Inputs!AC334</f>
        <v>0</v>
      </c>
      <c r="M339" s="54">
        <v>0</v>
      </c>
      <c r="N339" s="142">
        <f>Inputs!AG334</f>
        <v>0</v>
      </c>
      <c r="O339" s="141">
        <f>Inputs!AD334</f>
        <v>0</v>
      </c>
      <c r="P339" s="7"/>
      <c r="Q339" s="69">
        <f t="shared" ca="1" si="166"/>
        <v>0</v>
      </c>
      <c r="R339" s="69">
        <f t="shared" ca="1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Inputs!AA335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83">
        <f ca="1">VLOOKUP($A340,[1]!Table,MATCH(G$4,[1]!Curves,0))</f>
        <v>0</v>
      </c>
      <c r="H340" s="142">
        <f ca="1">Inputs!AE335</f>
        <v>0.08</v>
      </c>
      <c r="I340" s="140">
        <f>Inputs!AB335</f>
        <v>0</v>
      </c>
      <c r="J340" s="83">
        <f ca="1">VLOOKUP($A340,[1]!Table,MATCH(J$4,[1]!Curves,0))</f>
        <v>0</v>
      </c>
      <c r="K340" s="142">
        <f ca="1">Inputs!AF335</f>
        <v>1.4999999999999999E-2</v>
      </c>
      <c r="L340" s="140">
        <f>Inputs!AC335</f>
        <v>0</v>
      </c>
      <c r="M340" s="54">
        <v>0</v>
      </c>
      <c r="N340" s="142">
        <f>Inputs!AG335</f>
        <v>0</v>
      </c>
      <c r="O340" s="141">
        <f>Inputs!AD335</f>
        <v>0</v>
      </c>
      <c r="P340" s="7"/>
      <c r="Q340" s="69">
        <f t="shared" ca="1" si="166"/>
        <v>0</v>
      </c>
      <c r="R340" s="69">
        <f t="shared" ca="1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Inputs!AA336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83">
        <f ca="1">VLOOKUP($A341,[1]!Table,MATCH(G$4,[1]!Curves,0))</f>
        <v>0</v>
      </c>
      <c r="H341" s="142">
        <f ca="1">Inputs!AE336</f>
        <v>0.08</v>
      </c>
      <c r="I341" s="140">
        <f>Inputs!AB336</f>
        <v>0</v>
      </c>
      <c r="J341" s="83">
        <f ca="1">VLOOKUP($A341,[1]!Table,MATCH(J$4,[1]!Curves,0))</f>
        <v>0</v>
      </c>
      <c r="K341" s="142">
        <f ca="1">Inputs!AF336</f>
        <v>1.4999999999999999E-2</v>
      </c>
      <c r="L341" s="140">
        <f>Inputs!AC336</f>
        <v>0</v>
      </c>
      <c r="M341" s="54">
        <v>0</v>
      </c>
      <c r="N341" s="142">
        <f>Inputs!AG336</f>
        <v>0</v>
      </c>
      <c r="O341" s="141">
        <f>Inputs!AD336</f>
        <v>0</v>
      </c>
      <c r="P341" s="7"/>
      <c r="Q341" s="69">
        <f t="shared" ca="1" si="166"/>
        <v>0</v>
      </c>
      <c r="R341" s="69">
        <f t="shared" ca="1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Inputs!AA337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83">
        <f ca="1">VLOOKUP($A342,[1]!Table,MATCH(G$4,[1]!Curves,0))</f>
        <v>0</v>
      </c>
      <c r="H342" s="142">
        <f ca="1">Inputs!AE337</f>
        <v>0.08</v>
      </c>
      <c r="I342" s="140">
        <f>Inputs!AB337</f>
        <v>0</v>
      </c>
      <c r="J342" s="83">
        <f ca="1">VLOOKUP($A342,[1]!Table,MATCH(J$4,[1]!Curves,0))</f>
        <v>0</v>
      </c>
      <c r="K342" s="142">
        <f ca="1">Inputs!AF337</f>
        <v>1.4999999999999999E-2</v>
      </c>
      <c r="L342" s="140">
        <f>Inputs!AC337</f>
        <v>0</v>
      </c>
      <c r="M342" s="54">
        <v>0</v>
      </c>
      <c r="N342" s="142">
        <f>Inputs!AG337</f>
        <v>0</v>
      </c>
      <c r="O342" s="141">
        <f>Inputs!AD337</f>
        <v>0</v>
      </c>
      <c r="P342" s="7"/>
      <c r="Q342" s="69">
        <f t="shared" ca="1" si="166"/>
        <v>0</v>
      </c>
      <c r="R342" s="69">
        <f t="shared" ca="1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Inputs!AA338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83">
        <f ca="1">VLOOKUP($A343,[1]!Table,MATCH(G$4,[1]!Curves,0))</f>
        <v>0</v>
      </c>
      <c r="H343" s="142">
        <f ca="1">Inputs!AE338</f>
        <v>0.08</v>
      </c>
      <c r="I343" s="140">
        <f>Inputs!AB338</f>
        <v>0</v>
      </c>
      <c r="J343" s="83">
        <f ca="1">VLOOKUP($A343,[1]!Table,MATCH(J$4,[1]!Curves,0))</f>
        <v>0</v>
      </c>
      <c r="K343" s="142">
        <f ca="1">Inputs!AF338</f>
        <v>1.4999999999999999E-2</v>
      </c>
      <c r="L343" s="140">
        <f>Inputs!AC338</f>
        <v>0</v>
      </c>
      <c r="M343" s="54">
        <v>0</v>
      </c>
      <c r="N343" s="142">
        <f>Inputs!AG338</f>
        <v>0</v>
      </c>
      <c r="O343" s="141">
        <f>Inputs!AD338</f>
        <v>0</v>
      </c>
      <c r="P343" s="7"/>
      <c r="Q343" s="69">
        <f t="shared" ca="1" si="166"/>
        <v>0</v>
      </c>
      <c r="R343" s="69">
        <f t="shared" ca="1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Inputs!AA339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83">
        <f ca="1">VLOOKUP($A344,[1]!Table,MATCH(G$4,[1]!Curves,0))</f>
        <v>0</v>
      </c>
      <c r="H344" s="142">
        <f ca="1">Inputs!AE339</f>
        <v>0.08</v>
      </c>
      <c r="I344" s="140">
        <f>Inputs!AB339</f>
        <v>0</v>
      </c>
      <c r="J344" s="83">
        <f ca="1">VLOOKUP($A344,[1]!Table,MATCH(J$4,[1]!Curves,0))</f>
        <v>0</v>
      </c>
      <c r="K344" s="142">
        <f ca="1">Inputs!AF339</f>
        <v>1.4999999999999999E-2</v>
      </c>
      <c r="L344" s="140">
        <f>Inputs!AC339</f>
        <v>0</v>
      </c>
      <c r="M344" s="54">
        <v>0</v>
      </c>
      <c r="N344" s="142">
        <f>Inputs!AG339</f>
        <v>0</v>
      </c>
      <c r="O344" s="141">
        <f>Inputs!AD339</f>
        <v>0</v>
      </c>
      <c r="P344" s="7"/>
      <c r="Q344" s="69">
        <f t="shared" ca="1" si="166"/>
        <v>0</v>
      </c>
      <c r="R344" s="69">
        <f t="shared" ca="1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Inputs!AA340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83">
        <f ca="1">VLOOKUP($A345,[1]!Table,MATCH(G$4,[1]!Curves,0))</f>
        <v>0</v>
      </c>
      <c r="H345" s="142">
        <f ca="1">Inputs!AE340</f>
        <v>0.08</v>
      </c>
      <c r="I345" s="140">
        <f>Inputs!AB340</f>
        <v>0</v>
      </c>
      <c r="J345" s="83">
        <f ca="1">VLOOKUP($A345,[1]!Table,MATCH(J$4,[1]!Curves,0))</f>
        <v>0</v>
      </c>
      <c r="K345" s="142">
        <f ca="1">Inputs!AF340</f>
        <v>1.4999999999999999E-2</v>
      </c>
      <c r="L345" s="140">
        <f>Inputs!AC340</f>
        <v>0</v>
      </c>
      <c r="M345" s="54">
        <v>0</v>
      </c>
      <c r="N345" s="142">
        <f>Inputs!AG340</f>
        <v>0</v>
      </c>
      <c r="O345" s="141">
        <f>Inputs!AD340</f>
        <v>0</v>
      </c>
      <c r="P345" s="7"/>
      <c r="Q345" s="69">
        <f t="shared" ca="1" si="166"/>
        <v>0</v>
      </c>
      <c r="R345" s="69">
        <f t="shared" ca="1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Inputs!AA341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83">
        <f ca="1">VLOOKUP($A346,[1]!Table,MATCH(G$4,[1]!Curves,0))</f>
        <v>0</v>
      </c>
      <c r="H346" s="142">
        <f ca="1">Inputs!AE341</f>
        <v>0.08</v>
      </c>
      <c r="I346" s="140">
        <f>Inputs!AB341</f>
        <v>0</v>
      </c>
      <c r="J346" s="83">
        <f ca="1">VLOOKUP($A346,[1]!Table,MATCH(J$4,[1]!Curves,0))</f>
        <v>0</v>
      </c>
      <c r="K346" s="142">
        <f ca="1">Inputs!AF341</f>
        <v>1.4999999999999999E-2</v>
      </c>
      <c r="L346" s="140">
        <f>Inputs!AC341</f>
        <v>0</v>
      </c>
      <c r="M346" s="54">
        <v>0</v>
      </c>
      <c r="N346" s="142">
        <f>Inputs!AG341</f>
        <v>0</v>
      </c>
      <c r="O346" s="141">
        <f>Inputs!AD341</f>
        <v>0</v>
      </c>
      <c r="P346" s="7"/>
      <c r="Q346" s="69">
        <f t="shared" ca="1" si="166"/>
        <v>0</v>
      </c>
      <c r="R346" s="69">
        <f t="shared" ca="1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Inputs!AA342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83">
        <f ca="1">VLOOKUP($A347,[1]!Table,MATCH(G$4,[1]!Curves,0))</f>
        <v>0</v>
      </c>
      <c r="H347" s="142">
        <f ca="1">Inputs!AE342</f>
        <v>0.08</v>
      </c>
      <c r="I347" s="140">
        <f>Inputs!AB342</f>
        <v>0</v>
      </c>
      <c r="J347" s="83">
        <f ca="1">VLOOKUP($A347,[1]!Table,MATCH(J$4,[1]!Curves,0))</f>
        <v>0</v>
      </c>
      <c r="K347" s="142">
        <f ca="1">Inputs!AF342</f>
        <v>1.4999999999999999E-2</v>
      </c>
      <c r="L347" s="140">
        <f>Inputs!AC342</f>
        <v>0</v>
      </c>
      <c r="M347" s="54">
        <v>0</v>
      </c>
      <c r="N347" s="142">
        <f>Inputs!AG342</f>
        <v>0</v>
      </c>
      <c r="O347" s="141">
        <f>Inputs!AD342</f>
        <v>0</v>
      </c>
      <c r="P347" s="7"/>
      <c r="Q347" s="69">
        <f t="shared" ca="1" si="166"/>
        <v>0</v>
      </c>
      <c r="R347" s="69">
        <f t="shared" ca="1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Inputs!AA343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83">
        <f ca="1">VLOOKUP($A348,[1]!Table,MATCH(G$4,[1]!Curves,0))</f>
        <v>0</v>
      </c>
      <c r="H348" s="142">
        <f ca="1">Inputs!AE343</f>
        <v>0.08</v>
      </c>
      <c r="I348" s="140">
        <f>Inputs!AB343</f>
        <v>0</v>
      </c>
      <c r="J348" s="83">
        <f ca="1">VLOOKUP($A348,[1]!Table,MATCH(J$4,[1]!Curves,0))</f>
        <v>0</v>
      </c>
      <c r="K348" s="142">
        <f ca="1">Inputs!AF343</f>
        <v>1.4999999999999999E-2</v>
      </c>
      <c r="L348" s="140">
        <f>Inputs!AC343</f>
        <v>0</v>
      </c>
      <c r="M348" s="54">
        <v>0</v>
      </c>
      <c r="N348" s="142">
        <f>Inputs!AG343</f>
        <v>0</v>
      </c>
      <c r="O348" s="141">
        <f>Inputs!AD343</f>
        <v>0</v>
      </c>
      <c r="P348" s="7"/>
      <c r="Q348" s="69">
        <f t="shared" ca="1" si="166"/>
        <v>0</v>
      </c>
      <c r="R348" s="69">
        <f t="shared" ca="1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Inputs!AA344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83">
        <f ca="1">VLOOKUP($A349,[1]!Table,MATCH(G$4,[1]!Curves,0))</f>
        <v>0</v>
      </c>
      <c r="H349" s="142">
        <f ca="1">Inputs!AE344</f>
        <v>0.08</v>
      </c>
      <c r="I349" s="140">
        <f>Inputs!AB344</f>
        <v>0</v>
      </c>
      <c r="J349" s="83">
        <f ca="1">VLOOKUP($A349,[1]!Table,MATCH(J$4,[1]!Curves,0))</f>
        <v>0</v>
      </c>
      <c r="K349" s="142">
        <f ca="1">Inputs!AF344</f>
        <v>1.4999999999999999E-2</v>
      </c>
      <c r="L349" s="140">
        <f>Inputs!AC344</f>
        <v>0</v>
      </c>
      <c r="M349" s="54">
        <v>0</v>
      </c>
      <c r="N349" s="142">
        <f>Inputs!AG344</f>
        <v>0</v>
      </c>
      <c r="O349" s="141">
        <f>Inputs!AD344</f>
        <v>0</v>
      </c>
      <c r="P349" s="7"/>
      <c r="Q349" s="69">
        <f t="shared" ca="1" si="166"/>
        <v>0</v>
      </c>
      <c r="R349" s="69">
        <f t="shared" ca="1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Inputs!AA345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83">
        <f ca="1">VLOOKUP($A350,[1]!Table,MATCH(G$4,[1]!Curves,0))</f>
        <v>0</v>
      </c>
      <c r="H350" s="142">
        <f ca="1">Inputs!AE345</f>
        <v>0.08</v>
      </c>
      <c r="I350" s="140">
        <f>Inputs!AB345</f>
        <v>0</v>
      </c>
      <c r="J350" s="83">
        <f ca="1">VLOOKUP($A350,[1]!Table,MATCH(J$4,[1]!Curves,0))</f>
        <v>0</v>
      </c>
      <c r="K350" s="142">
        <f ca="1">Inputs!AF345</f>
        <v>1.4999999999999999E-2</v>
      </c>
      <c r="L350" s="140">
        <f>Inputs!AC345</f>
        <v>0</v>
      </c>
      <c r="M350" s="54">
        <v>0</v>
      </c>
      <c r="N350" s="142">
        <f>Inputs!AG345</f>
        <v>0</v>
      </c>
      <c r="O350" s="141">
        <f>Inputs!AD345</f>
        <v>0</v>
      </c>
      <c r="P350" s="7"/>
      <c r="Q350" s="69">
        <f t="shared" ca="1" si="166"/>
        <v>0</v>
      </c>
      <c r="R350" s="69">
        <f t="shared" ca="1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Inputs!AA346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83">
        <f ca="1">VLOOKUP($A351,[1]!Table,MATCH(G$4,[1]!Curves,0))</f>
        <v>0</v>
      </c>
      <c r="H351" s="142">
        <f ca="1">Inputs!AE346</f>
        <v>0.08</v>
      </c>
      <c r="I351" s="140">
        <f>Inputs!AB346</f>
        <v>0</v>
      </c>
      <c r="J351" s="83">
        <f ca="1">VLOOKUP($A351,[1]!Table,MATCH(J$4,[1]!Curves,0))</f>
        <v>0</v>
      </c>
      <c r="K351" s="142">
        <f ca="1">Inputs!AF346</f>
        <v>1.4999999999999999E-2</v>
      </c>
      <c r="L351" s="140">
        <f>Inputs!AC346</f>
        <v>0</v>
      </c>
      <c r="M351" s="54">
        <v>0</v>
      </c>
      <c r="N351" s="142">
        <f>Inputs!AG346</f>
        <v>0</v>
      </c>
      <c r="O351" s="141">
        <f>Inputs!AD346</f>
        <v>0</v>
      </c>
      <c r="P351" s="7"/>
      <c r="Q351" s="69">
        <f t="shared" ca="1" si="166"/>
        <v>0</v>
      </c>
      <c r="R351" s="69">
        <f t="shared" ca="1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Inputs!AA347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83">
        <f ca="1">VLOOKUP($A352,[1]!Table,MATCH(G$4,[1]!Curves,0))</f>
        <v>0</v>
      </c>
      <c r="H352" s="142">
        <f ca="1">Inputs!AE347</f>
        <v>0.08</v>
      </c>
      <c r="I352" s="140">
        <f>Inputs!AB347</f>
        <v>0</v>
      </c>
      <c r="J352" s="83">
        <f ca="1">VLOOKUP($A352,[1]!Table,MATCH(J$4,[1]!Curves,0))</f>
        <v>0</v>
      </c>
      <c r="K352" s="142">
        <f ca="1">Inputs!AF347</f>
        <v>1.4999999999999999E-2</v>
      </c>
      <c r="L352" s="140">
        <f>Inputs!AC347</f>
        <v>0</v>
      </c>
      <c r="M352" s="54">
        <v>0</v>
      </c>
      <c r="N352" s="142">
        <f>Inputs!AG347</f>
        <v>0</v>
      </c>
      <c r="O352" s="141">
        <f>Inputs!AD347</f>
        <v>0</v>
      </c>
      <c r="P352" s="7"/>
      <c r="Q352" s="69">
        <f t="shared" ca="1" si="166"/>
        <v>0</v>
      </c>
      <c r="R352" s="69">
        <f t="shared" ca="1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Inputs!AA348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83">
        <f ca="1">VLOOKUP($A353,[1]!Table,MATCH(G$4,[1]!Curves,0))</f>
        <v>0</v>
      </c>
      <c r="H353" s="142">
        <f ca="1">Inputs!AE348</f>
        <v>0.08</v>
      </c>
      <c r="I353" s="140">
        <f>Inputs!AB348</f>
        <v>0</v>
      </c>
      <c r="J353" s="83">
        <f ca="1">VLOOKUP($A353,[1]!Table,MATCH(J$4,[1]!Curves,0))</f>
        <v>0</v>
      </c>
      <c r="K353" s="142">
        <f ca="1">Inputs!AF348</f>
        <v>1.4999999999999999E-2</v>
      </c>
      <c r="L353" s="140">
        <f>Inputs!AC348</f>
        <v>0</v>
      </c>
      <c r="M353" s="54">
        <v>0</v>
      </c>
      <c r="N353" s="142">
        <f>Inputs!AG348</f>
        <v>0</v>
      </c>
      <c r="O353" s="141">
        <f>Inputs!AD348</f>
        <v>0</v>
      </c>
      <c r="P353" s="7"/>
      <c r="Q353" s="69">
        <f t="shared" ca="1" si="166"/>
        <v>0</v>
      </c>
      <c r="R353" s="69">
        <f t="shared" ca="1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Inputs!AA349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83">
        <f ca="1">VLOOKUP($A354,[1]!Table,MATCH(G$4,[1]!Curves,0))</f>
        <v>0</v>
      </c>
      <c r="H354" s="142">
        <f ca="1">Inputs!AE349</f>
        <v>0.08</v>
      </c>
      <c r="I354" s="140">
        <f>Inputs!AB349</f>
        <v>0</v>
      </c>
      <c r="J354" s="83">
        <f ca="1">VLOOKUP($A354,[1]!Table,MATCH(J$4,[1]!Curves,0))</f>
        <v>0</v>
      </c>
      <c r="K354" s="142">
        <f ca="1">Inputs!AF349</f>
        <v>1.4999999999999999E-2</v>
      </c>
      <c r="L354" s="140">
        <f>Inputs!AC349</f>
        <v>0</v>
      </c>
      <c r="M354" s="54">
        <v>0</v>
      </c>
      <c r="N354" s="142">
        <f>Inputs!AG349</f>
        <v>0</v>
      </c>
      <c r="O354" s="141">
        <f>Inputs!AD349</f>
        <v>0</v>
      </c>
      <c r="P354" s="7"/>
      <c r="Q354" s="69">
        <f t="shared" ca="1" si="166"/>
        <v>0</v>
      </c>
      <c r="R354" s="69">
        <f t="shared" ca="1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Inputs!AA350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83">
        <f ca="1">VLOOKUP($A355,[1]!Table,MATCH(G$4,[1]!Curves,0))</f>
        <v>0</v>
      </c>
      <c r="H355" s="142">
        <f ca="1">Inputs!AE350</f>
        <v>0.08</v>
      </c>
      <c r="I355" s="140">
        <f>Inputs!AB350</f>
        <v>0</v>
      </c>
      <c r="J355" s="83">
        <f ca="1">VLOOKUP($A355,[1]!Table,MATCH(J$4,[1]!Curves,0))</f>
        <v>0</v>
      </c>
      <c r="K355" s="142">
        <f ca="1">Inputs!AF350</f>
        <v>1.4999999999999999E-2</v>
      </c>
      <c r="L355" s="140">
        <f>Inputs!AC350</f>
        <v>0</v>
      </c>
      <c r="M355" s="54">
        <v>0</v>
      </c>
      <c r="N355" s="142">
        <f>Inputs!AG350</f>
        <v>0</v>
      </c>
      <c r="O355" s="141">
        <f>Inputs!AD350</f>
        <v>0</v>
      </c>
      <c r="P355" s="7"/>
      <c r="Q355" s="69">
        <f t="shared" ca="1" si="166"/>
        <v>0</v>
      </c>
      <c r="R355" s="69">
        <f t="shared" ca="1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Inputs!AA351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83">
        <f ca="1">VLOOKUP($A356,[1]!Table,MATCH(G$4,[1]!Curves,0))</f>
        <v>0</v>
      </c>
      <c r="H356" s="142">
        <f ca="1">Inputs!AE351</f>
        <v>0.08</v>
      </c>
      <c r="I356" s="140">
        <f>Inputs!AB351</f>
        <v>0</v>
      </c>
      <c r="J356" s="83">
        <f ca="1">VLOOKUP($A356,[1]!Table,MATCH(J$4,[1]!Curves,0))</f>
        <v>0</v>
      </c>
      <c r="K356" s="142">
        <f ca="1">Inputs!AF351</f>
        <v>1.4999999999999999E-2</v>
      </c>
      <c r="L356" s="140">
        <f>Inputs!AC351</f>
        <v>0</v>
      </c>
      <c r="M356" s="54">
        <v>0</v>
      </c>
      <c r="N356" s="142">
        <f>Inputs!AG351</f>
        <v>0</v>
      </c>
      <c r="O356" s="141">
        <f>Inputs!AD351</f>
        <v>0</v>
      </c>
      <c r="P356" s="7"/>
      <c r="Q356" s="69">
        <f t="shared" ca="1" si="166"/>
        <v>0</v>
      </c>
      <c r="R356" s="69">
        <f t="shared" ca="1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Inputs!AA352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83">
        <f ca="1">VLOOKUP($A357,[1]!Table,MATCH(G$4,[1]!Curves,0))</f>
        <v>0</v>
      </c>
      <c r="H357" s="142">
        <f ca="1">Inputs!AE352</f>
        <v>0.08</v>
      </c>
      <c r="I357" s="140">
        <f>Inputs!AB352</f>
        <v>0</v>
      </c>
      <c r="J357" s="83">
        <f ca="1">VLOOKUP($A357,[1]!Table,MATCH(J$4,[1]!Curves,0))</f>
        <v>0</v>
      </c>
      <c r="K357" s="142">
        <f ca="1">Inputs!AF352</f>
        <v>1.4999999999999999E-2</v>
      </c>
      <c r="L357" s="140">
        <f>Inputs!AC352</f>
        <v>0</v>
      </c>
      <c r="M357" s="54">
        <v>0</v>
      </c>
      <c r="N357" s="142">
        <f>Inputs!AG352</f>
        <v>0</v>
      </c>
      <c r="O357" s="141">
        <f>Inputs!AD352</f>
        <v>0</v>
      </c>
      <c r="P357" s="7"/>
      <c r="Q357" s="69">
        <f t="shared" ca="1" si="166"/>
        <v>0</v>
      </c>
      <c r="R357" s="69">
        <f t="shared" ca="1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Inputs!AA353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83">
        <f ca="1">VLOOKUP($A358,[1]!Table,MATCH(G$4,[1]!Curves,0))</f>
        <v>0</v>
      </c>
      <c r="H358" s="142">
        <f ca="1">Inputs!AE353</f>
        <v>0.08</v>
      </c>
      <c r="I358" s="140">
        <f>Inputs!AB353</f>
        <v>0</v>
      </c>
      <c r="J358" s="83">
        <f ca="1">VLOOKUP($A358,[1]!Table,MATCH(J$4,[1]!Curves,0))</f>
        <v>0</v>
      </c>
      <c r="K358" s="142">
        <f ca="1">Inputs!AF353</f>
        <v>1.4999999999999999E-2</v>
      </c>
      <c r="L358" s="140">
        <f>Inputs!AC353</f>
        <v>0</v>
      </c>
      <c r="M358" s="54">
        <v>0</v>
      </c>
      <c r="N358" s="142">
        <f>Inputs!AG353</f>
        <v>0</v>
      </c>
      <c r="O358" s="141">
        <f>Inputs!AD353</f>
        <v>0</v>
      </c>
      <c r="P358" s="7"/>
      <c r="Q358" s="69">
        <f t="shared" ca="1" si="166"/>
        <v>0</v>
      </c>
      <c r="R358" s="69">
        <f t="shared" ca="1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Inputs!AA354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83">
        <f ca="1">VLOOKUP($A359,[1]!Table,MATCH(G$4,[1]!Curves,0))</f>
        <v>0</v>
      </c>
      <c r="H359" s="142">
        <f ca="1">Inputs!AE354</f>
        <v>0.08</v>
      </c>
      <c r="I359" s="140">
        <f>Inputs!AB354</f>
        <v>0</v>
      </c>
      <c r="J359" s="83">
        <f ca="1">VLOOKUP($A359,[1]!Table,MATCH(J$4,[1]!Curves,0))</f>
        <v>0</v>
      </c>
      <c r="K359" s="142">
        <f ca="1">Inputs!AF354</f>
        <v>1.4999999999999999E-2</v>
      </c>
      <c r="L359" s="140">
        <f>Inputs!AC354</f>
        <v>0</v>
      </c>
      <c r="M359" s="54">
        <v>0</v>
      </c>
      <c r="N359" s="142">
        <f>Inputs!AG354</f>
        <v>0</v>
      </c>
      <c r="O359" s="141">
        <f>Inputs!AD354</f>
        <v>0</v>
      </c>
      <c r="P359" s="7"/>
      <c r="Q359" s="69">
        <f t="shared" ca="1" si="166"/>
        <v>0</v>
      </c>
      <c r="R359" s="69">
        <f t="shared" ca="1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Inputs!AA355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83">
        <f ca="1">VLOOKUP($A360,[1]!Table,MATCH(G$4,[1]!Curves,0))</f>
        <v>0</v>
      </c>
      <c r="H360" s="142">
        <f ca="1">Inputs!AE355</f>
        <v>0.08</v>
      </c>
      <c r="I360" s="140">
        <f>Inputs!AB355</f>
        <v>0</v>
      </c>
      <c r="J360" s="83">
        <f ca="1">VLOOKUP($A360,[1]!Table,MATCH(J$4,[1]!Curves,0))</f>
        <v>0</v>
      </c>
      <c r="K360" s="142">
        <f ca="1">Inputs!AF355</f>
        <v>1.4999999999999999E-2</v>
      </c>
      <c r="L360" s="140">
        <f>Inputs!AC355</f>
        <v>0</v>
      </c>
      <c r="M360" s="54">
        <v>0</v>
      </c>
      <c r="N360" s="142">
        <f>Inputs!AG355</f>
        <v>0</v>
      </c>
      <c r="O360" s="141">
        <f>Inputs!AD355</f>
        <v>0</v>
      </c>
      <c r="P360" s="7"/>
      <c r="Q360" s="69">
        <f t="shared" ca="1" si="166"/>
        <v>0</v>
      </c>
      <c r="R360" s="69">
        <f t="shared" ca="1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Inputs!AA356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83">
        <f ca="1">VLOOKUP($A361,[1]!Table,MATCH(G$4,[1]!Curves,0))</f>
        <v>0</v>
      </c>
      <c r="H361" s="142">
        <f ca="1">Inputs!AE356</f>
        <v>0.08</v>
      </c>
      <c r="I361" s="140">
        <f>Inputs!AB356</f>
        <v>0</v>
      </c>
      <c r="J361" s="83">
        <f ca="1">VLOOKUP($A361,[1]!Table,MATCH(J$4,[1]!Curves,0))</f>
        <v>0</v>
      </c>
      <c r="K361" s="142">
        <f ca="1">Inputs!AF356</f>
        <v>1.4999999999999999E-2</v>
      </c>
      <c r="L361" s="140">
        <f>Inputs!AC356</f>
        <v>0</v>
      </c>
      <c r="M361" s="54">
        <v>0</v>
      </c>
      <c r="N361" s="142">
        <f>Inputs!AG356</f>
        <v>0</v>
      </c>
      <c r="O361" s="141">
        <f>Inputs!AD356</f>
        <v>0</v>
      </c>
      <c r="P361" s="7"/>
      <c r="Q361" s="69">
        <f t="shared" ca="1" si="166"/>
        <v>0</v>
      </c>
      <c r="R361" s="69">
        <f t="shared" ca="1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Inputs!AA357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83">
        <f ca="1">VLOOKUP($A362,[1]!Table,MATCH(G$4,[1]!Curves,0))</f>
        <v>0</v>
      </c>
      <c r="H362" s="142">
        <f ca="1">Inputs!AE357</f>
        <v>0.08</v>
      </c>
      <c r="I362" s="140">
        <f>Inputs!AB357</f>
        <v>0</v>
      </c>
      <c r="J362" s="83">
        <f ca="1">VLOOKUP($A362,[1]!Table,MATCH(J$4,[1]!Curves,0))</f>
        <v>0</v>
      </c>
      <c r="K362" s="142">
        <f ca="1">Inputs!AF357</f>
        <v>1.4999999999999999E-2</v>
      </c>
      <c r="L362" s="140">
        <f>Inputs!AC357</f>
        <v>0</v>
      </c>
      <c r="M362" s="54">
        <v>0</v>
      </c>
      <c r="N362" s="142">
        <f>Inputs!AG357</f>
        <v>0</v>
      </c>
      <c r="O362" s="141">
        <f>Inputs!AD357</f>
        <v>0</v>
      </c>
      <c r="P362" s="7"/>
      <c r="Q362" s="69">
        <f t="shared" ca="1" si="166"/>
        <v>0</v>
      </c>
      <c r="R362" s="69">
        <f t="shared" ca="1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Inputs!AA358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83">
        <f ca="1">VLOOKUP($A363,[1]!Table,MATCH(G$4,[1]!Curves,0))</f>
        <v>0</v>
      </c>
      <c r="H363" s="142">
        <f ca="1">Inputs!AE358</f>
        <v>0.08</v>
      </c>
      <c r="I363" s="140">
        <f>Inputs!AB358</f>
        <v>0</v>
      </c>
      <c r="J363" s="83">
        <f ca="1">VLOOKUP($A363,[1]!Table,MATCH(J$4,[1]!Curves,0))</f>
        <v>0</v>
      </c>
      <c r="K363" s="142">
        <f ca="1">Inputs!AF358</f>
        <v>1.4999999999999999E-2</v>
      </c>
      <c r="L363" s="140">
        <f>Inputs!AC358</f>
        <v>0</v>
      </c>
      <c r="M363" s="54">
        <v>0</v>
      </c>
      <c r="N363" s="142">
        <f>Inputs!AG358</f>
        <v>0</v>
      </c>
      <c r="O363" s="141">
        <f>Inputs!AD358</f>
        <v>0</v>
      </c>
      <c r="P363" s="7"/>
      <c r="Q363" s="69">
        <f t="shared" ca="1" si="166"/>
        <v>0</v>
      </c>
      <c r="R363" s="69">
        <f t="shared" ca="1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Inputs!AA359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83">
        <f ca="1">VLOOKUP($A364,[1]!Table,MATCH(G$4,[1]!Curves,0))</f>
        <v>0</v>
      </c>
      <c r="H364" s="142">
        <f ca="1">Inputs!AE359</f>
        <v>0.08</v>
      </c>
      <c r="I364" s="140">
        <f>Inputs!AB359</f>
        <v>0</v>
      </c>
      <c r="J364" s="83">
        <f ca="1">VLOOKUP($A364,[1]!Table,MATCH(J$4,[1]!Curves,0))</f>
        <v>0</v>
      </c>
      <c r="K364" s="142">
        <f ca="1">Inputs!AF359</f>
        <v>1.4999999999999999E-2</v>
      </c>
      <c r="L364" s="140">
        <f>Inputs!AC359</f>
        <v>0</v>
      </c>
      <c r="M364" s="54">
        <v>0</v>
      </c>
      <c r="N364" s="142">
        <f>Inputs!AG359</f>
        <v>0</v>
      </c>
      <c r="O364" s="141">
        <f>Inputs!AD359</f>
        <v>0</v>
      </c>
      <c r="P364" s="7"/>
      <c r="Q364" s="69">
        <f t="shared" ca="1" si="166"/>
        <v>0</v>
      </c>
      <c r="R364" s="69">
        <f t="shared" ca="1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Inputs!AA360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83">
        <f ca="1">VLOOKUP($A365,[1]!Table,MATCH(G$4,[1]!Curves,0))</f>
        <v>0</v>
      </c>
      <c r="H365" s="142">
        <f ca="1">Inputs!AE360</f>
        <v>0.08</v>
      </c>
      <c r="I365" s="140">
        <f>Inputs!AB360</f>
        <v>0</v>
      </c>
      <c r="J365" s="83">
        <f ca="1">VLOOKUP($A365,[1]!Table,MATCH(J$4,[1]!Curves,0))</f>
        <v>0</v>
      </c>
      <c r="K365" s="142">
        <f ca="1">Inputs!AF360</f>
        <v>1.4999999999999999E-2</v>
      </c>
      <c r="L365" s="140">
        <f>Inputs!AC360</f>
        <v>0</v>
      </c>
      <c r="M365" s="54">
        <v>0</v>
      </c>
      <c r="N365" s="142">
        <f>Inputs!AG360</f>
        <v>0</v>
      </c>
      <c r="O365" s="141">
        <f>Inputs!AD360</f>
        <v>0</v>
      </c>
      <c r="P365" s="7"/>
      <c r="Q365" s="69">
        <f t="shared" ca="1" si="166"/>
        <v>0</v>
      </c>
      <c r="R365" s="69">
        <f t="shared" ca="1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Inputs!AA361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83">
        <f ca="1">VLOOKUP($A366,[1]!Table,MATCH(G$4,[1]!Curves,0))</f>
        <v>0</v>
      </c>
      <c r="H366" s="142">
        <f ca="1">Inputs!AE361</f>
        <v>0.08</v>
      </c>
      <c r="I366" s="140">
        <f>Inputs!AB361</f>
        <v>0</v>
      </c>
      <c r="J366" s="83">
        <f ca="1">VLOOKUP($A366,[1]!Table,MATCH(J$4,[1]!Curves,0))</f>
        <v>0</v>
      </c>
      <c r="K366" s="142">
        <f ca="1">Inputs!AF361</f>
        <v>1.4999999999999999E-2</v>
      </c>
      <c r="L366" s="140">
        <f>Inputs!AC361</f>
        <v>0</v>
      </c>
      <c r="M366" s="54">
        <v>0</v>
      </c>
      <c r="N366" s="142">
        <f>Inputs!AG361</f>
        <v>0</v>
      </c>
      <c r="O366" s="141">
        <f>Inputs!AD361</f>
        <v>0</v>
      </c>
      <c r="P366" s="7"/>
      <c r="Q366" s="69">
        <f t="shared" ca="1" si="166"/>
        <v>0</v>
      </c>
      <c r="R366" s="69">
        <f t="shared" ca="1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Inputs!AA362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83">
        <f ca="1">VLOOKUP($A367,[1]!Table,MATCH(G$4,[1]!Curves,0))</f>
        <v>0</v>
      </c>
      <c r="H367" s="142">
        <f ca="1">Inputs!AE362</f>
        <v>0.08</v>
      </c>
      <c r="I367" s="140">
        <f>Inputs!AB362</f>
        <v>0</v>
      </c>
      <c r="J367" s="83">
        <f ca="1">VLOOKUP($A367,[1]!Table,MATCH(J$4,[1]!Curves,0))</f>
        <v>0</v>
      </c>
      <c r="K367" s="142">
        <f ca="1">Inputs!AF362</f>
        <v>1.4999999999999999E-2</v>
      </c>
      <c r="L367" s="140">
        <f>Inputs!AC362</f>
        <v>0</v>
      </c>
      <c r="M367" s="54">
        <v>0</v>
      </c>
      <c r="N367" s="142">
        <f>Inputs!AG362</f>
        <v>0</v>
      </c>
      <c r="O367" s="141">
        <f>Inputs!AD362</f>
        <v>0</v>
      </c>
      <c r="P367" s="7"/>
      <c r="Q367" s="69">
        <f t="shared" ca="1" si="166"/>
        <v>0</v>
      </c>
      <c r="R367" s="69">
        <f t="shared" ca="1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Inputs!AA363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83">
        <f ca="1">VLOOKUP($A368,[1]!Table,MATCH(G$4,[1]!Curves,0))</f>
        <v>0</v>
      </c>
      <c r="H368" s="142">
        <f ca="1">Inputs!AE363</f>
        <v>0.08</v>
      </c>
      <c r="I368" s="140">
        <f>Inputs!AB363</f>
        <v>0</v>
      </c>
      <c r="J368" s="83">
        <f ca="1">VLOOKUP($A368,[1]!Table,MATCH(J$4,[1]!Curves,0))</f>
        <v>0</v>
      </c>
      <c r="K368" s="142">
        <f ca="1">Inputs!AF363</f>
        <v>1.4999999999999999E-2</v>
      </c>
      <c r="L368" s="140">
        <f>Inputs!AC363</f>
        <v>0</v>
      </c>
      <c r="M368" s="54">
        <v>0</v>
      </c>
      <c r="N368" s="142">
        <f>Inputs!AG363</f>
        <v>0</v>
      </c>
      <c r="O368" s="141">
        <f>Inputs!AD363</f>
        <v>0</v>
      </c>
      <c r="P368" s="7"/>
      <c r="Q368" s="69">
        <f t="shared" ca="1" si="166"/>
        <v>0</v>
      </c>
      <c r="R368" s="69">
        <f t="shared" ca="1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Inputs!AA364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83">
        <f ca="1">VLOOKUP($A369,[1]!Table,MATCH(G$4,[1]!Curves,0))</f>
        <v>0</v>
      </c>
      <c r="H369" s="142">
        <f ca="1">Inputs!AE364</f>
        <v>0.08</v>
      </c>
      <c r="I369" s="140">
        <f>Inputs!AB364</f>
        <v>0</v>
      </c>
      <c r="J369" s="83">
        <f ca="1">VLOOKUP($A369,[1]!Table,MATCH(J$4,[1]!Curves,0))</f>
        <v>0</v>
      </c>
      <c r="K369" s="142">
        <f ca="1">Inputs!AF364</f>
        <v>1.4999999999999999E-2</v>
      </c>
      <c r="L369" s="140">
        <f>Inputs!AC364</f>
        <v>0</v>
      </c>
      <c r="M369" s="54">
        <v>0</v>
      </c>
      <c r="N369" s="142">
        <f>Inputs!AG364</f>
        <v>0</v>
      </c>
      <c r="O369" s="141">
        <f>Inputs!AD364</f>
        <v>0</v>
      </c>
      <c r="P369" s="7"/>
      <c r="Q369" s="69">
        <f t="shared" ca="1" si="166"/>
        <v>0</v>
      </c>
      <c r="R369" s="69">
        <f t="shared" ca="1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F370"/>
  <sheetViews>
    <sheetView showGridLines="0" zoomScale="75" workbookViewId="0">
      <selection activeCell="BB10" sqref="BB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5.42578125" style="2" customWidth="1"/>
    <col min="54" max="54" width="19.140625" style="2" customWidth="1"/>
    <col min="55" max="55" width="13.7109375" style="2" customWidth="1"/>
    <col min="56" max="56" width="12.85546875" style="2" bestFit="1" customWidth="1"/>
    <col min="57" max="16384" width="9.140625" style="2"/>
  </cols>
  <sheetData>
    <row r="1" spans="1:58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8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8" ht="13.5" thickBot="1">
      <c r="A3" s="75">
        <f>Summary!C10</f>
        <v>36951</v>
      </c>
      <c r="B3" s="76">
        <f>Summary!D10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8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BA4" s="49"/>
      <c r="BB4" s="49"/>
    </row>
    <row r="5" spans="1:58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BA5" s="50" t="s">
        <v>73</v>
      </c>
      <c r="BB5" s="50" t="s">
        <v>75</v>
      </c>
      <c r="BC5" s="91"/>
    </row>
    <row r="6" spans="1:58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BA6" s="50" t="s">
        <v>74</v>
      </c>
      <c r="BB6" s="50" t="s">
        <v>76</v>
      </c>
      <c r="BC6" s="91"/>
    </row>
    <row r="7" spans="1:58" ht="13.5" thickBot="1">
      <c r="A7" s="33"/>
      <c r="B7" s="33"/>
      <c r="C7" s="33"/>
      <c r="D7" s="33"/>
      <c r="W7" s="34"/>
      <c r="AW7" s="52"/>
      <c r="AY7" s="52"/>
      <c r="BA7" s="52"/>
      <c r="BB7" s="52"/>
    </row>
    <row r="8" spans="1:58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1">AC8/$F$8</f>
        <v>4.8502684371272151</v>
      </c>
      <c r="H8" s="36">
        <f t="shared" ca="1" si="1"/>
        <v>4.8502684371272151</v>
      </c>
      <c r="I8" s="36">
        <f t="shared" ca="1" si="1"/>
        <v>2.1150000000000002</v>
      </c>
      <c r="J8" s="36">
        <f t="shared" ca="1" si="1"/>
        <v>1.621932315945844E-2</v>
      </c>
      <c r="K8" s="36">
        <f t="shared" ca="1" si="1"/>
        <v>1.621932315945844E-2</v>
      </c>
      <c r="L8" s="36">
        <f t="shared" ca="1" si="1"/>
        <v>0</v>
      </c>
      <c r="M8" s="64">
        <f t="shared" ca="1" si="1"/>
        <v>1.6981012556485552E-2</v>
      </c>
      <c r="N8" s="36">
        <f t="shared" ca="1" si="1"/>
        <v>1.6981012556485552E-2</v>
      </c>
      <c r="O8" s="36">
        <f t="shared" ca="1" si="1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2.1150000000000002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22095566.425475094</v>
      </c>
      <c r="AD8" s="39">
        <f t="shared" ca="1" si="2"/>
        <v>22095566.425475094</v>
      </c>
      <c r="AE8" s="39">
        <f t="shared" ca="1" si="2"/>
        <v>9634956.0020556282</v>
      </c>
      <c r="AF8" s="39">
        <f t="shared" ca="1" si="2"/>
        <v>73887.690318914392</v>
      </c>
      <c r="AG8" s="39">
        <f t="shared" ca="1" si="2"/>
        <v>73887.690318914392</v>
      </c>
      <c r="AH8" s="39">
        <f t="shared" ca="1" si="2"/>
        <v>0</v>
      </c>
      <c r="AI8" s="39">
        <f t="shared" ca="1" si="2"/>
        <v>77357.592837868768</v>
      </c>
      <c r="AJ8" s="39">
        <f t="shared" ca="1" si="2"/>
        <v>77357.592837868768</v>
      </c>
      <c r="AK8" s="39">
        <f t="shared" ca="1" si="2"/>
        <v>0</v>
      </c>
      <c r="AL8" s="39"/>
      <c r="AM8" s="39">
        <f ca="1">SUM(AM10:AM370)</f>
        <v>12460610.423419466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12611855.706576254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12611855.706576254</v>
      </c>
      <c r="AY8" s="51">
        <f ca="1">SUM(AY10:AY370)</f>
        <v>9634956.0020556282</v>
      </c>
      <c r="BA8" s="51">
        <f ca="1">SUM(BA10:BA370)</f>
        <v>8690173.4913923834</v>
      </c>
      <c r="BB8" s="51">
        <f ca="1">SUM(BB10:BB370)</f>
        <v>3921682.215183869</v>
      </c>
      <c r="BD8" s="104"/>
    </row>
    <row r="9" spans="1:58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BA9" s="52"/>
      <c r="BB9" s="52"/>
    </row>
    <row r="10" spans="1:58">
      <c r="A10" s="88">
        <f>A3</f>
        <v>36951</v>
      </c>
      <c r="B10" s="65">
        <f>'EO9904.1'!B10</f>
        <v>3704</v>
      </c>
      <c r="C10" s="77"/>
      <c r="D10" s="82">
        <f t="shared" ref="D10:D73" si="3">B10+C10</f>
        <v>3704</v>
      </c>
      <c r="E10" s="35">
        <f t="shared" ref="E10:E73" si="4">IF(Z10=0,0,IF(AND(Z10=1,$H$3=1),D10*U10,IF($H$3=2,D10,"N/A")))</f>
        <v>114824</v>
      </c>
      <c r="F10" s="35">
        <f t="shared" ref="F10:F73" ca="1" si="5">E10*Y10</f>
        <v>114452.66072744373</v>
      </c>
      <c r="G10" s="83">
        <f ca="1">VLOOKUP($A10,[1]!Table,MATCH(G$4,[1]!Curves,0))</f>
        <v>6.1580000000000004</v>
      </c>
      <c r="H10" s="84">
        <f t="shared" ref="H10:H73" ca="1" si="6">G10</f>
        <v>6.1580000000000004</v>
      </c>
      <c r="I10" s="86">
        <v>2.1150000000000002</v>
      </c>
      <c r="J10" s="83">
        <f ca="1">VLOOKUP($A10,[1]!Table,MATCH(J$4,[1]!Curves,0))</f>
        <v>1.7500000000000002E-2</v>
      </c>
      <c r="K10" s="84">
        <f t="shared" ref="K10:K73" ca="1" si="7">J10</f>
        <v>1.7500000000000002E-2</v>
      </c>
      <c r="L10" s="85">
        <v>0</v>
      </c>
      <c r="M10" s="83">
        <f ca="1">VLOOKUP($A10,[1]!Table,MATCH(M$4,[1]!Curves,0))</f>
        <v>0.04</v>
      </c>
      <c r="N10" s="84">
        <f t="shared" ref="N10:N73" ca="1" si="8">M10</f>
        <v>0.04</v>
      </c>
      <c r="O10" s="85">
        <v>0</v>
      </c>
      <c r="P10" s="7"/>
      <c r="Q10" s="69">
        <f t="shared" ref="Q10:Q73" ca="1" si="9">M10+J10+G10</f>
        <v>6.2155000000000005</v>
      </c>
      <c r="R10" s="69">
        <f t="shared" ref="R10:R73" ca="1" si="10">N10+K10+H10</f>
        <v>6.2155000000000005</v>
      </c>
      <c r="S10" s="69">
        <f t="shared" ref="S10:S73" si="11">O10+L10+I10</f>
        <v>2.1150000000000002</v>
      </c>
      <c r="T10" s="7"/>
      <c r="U10" s="5">
        <f t="shared" ref="U10:U73" si="12">A11-A10</f>
        <v>31</v>
      </c>
      <c r="V10" s="44">
        <f t="shared" ref="V10:V73" si="13">CHOOSE(F$3,A11+24,A10)</f>
        <v>36951</v>
      </c>
      <c r="W10" s="5">
        <f t="shared" ref="W10:W73" ca="1" si="14">V10-C$3</f>
        <v>21</v>
      </c>
      <c r="X10" s="54">
        <f ca="1">VLOOKUP($A10,[1]!Table,MATCH(X$4,[1]!Curves,0))</f>
        <v>5.7140452256013004E-2</v>
      </c>
      <c r="Y10" s="46">
        <f t="shared" ref="Y10:Y73" ca="1" si="15">1/(1+CHOOSE(F$3,(X11+($K$3/10000))/2,(X10+($K$3/10000))/2))^(2*W10/365.25)</f>
        <v>0.99676601344182159</v>
      </c>
      <c r="Z10" s="5">
        <f t="shared" ref="Z10:Z73" si="16">IF(AND(mthbeg&lt;=A10,mthend&gt;=A10),1,0)</f>
        <v>1</v>
      </c>
      <c r="AA10" s="5">
        <f t="shared" ref="AA10:AA73" si="17">U10*Z10</f>
        <v>31</v>
      </c>
      <c r="AC10" s="39">
        <f t="shared" ref="AC10:AC73" ca="1" si="18">F10*G10</f>
        <v>704799.4847595985</v>
      </c>
      <c r="AD10" s="39">
        <f t="shared" ref="AD10:AD73" ca="1" si="19">$F10*H10</f>
        <v>704799.4847595985</v>
      </c>
      <c r="AE10" s="39">
        <f t="shared" ref="AE10:AE73" ca="1" si="20">$F10*I10</f>
        <v>242067.37743854351</v>
      </c>
      <c r="AF10" s="39">
        <f t="shared" ref="AF10:AF73" ca="1" si="21">$F10*J10</f>
        <v>2002.9215627302654</v>
      </c>
      <c r="AG10" s="39">
        <f t="shared" ref="AG10:AG73" ca="1" si="22">$F10*K10</f>
        <v>2002.9215627302654</v>
      </c>
      <c r="AH10" s="39">
        <f t="shared" ref="AH10:AH73" ca="1" si="23">$F10*L10</f>
        <v>0</v>
      </c>
      <c r="AI10" s="39">
        <f t="shared" ref="AI10:AI73" ca="1" si="24">$F10*M10</f>
        <v>4578.1064290977492</v>
      </c>
      <c r="AJ10" s="39">
        <f t="shared" ref="AJ10:AJ73" ca="1" si="25">$F10*N10</f>
        <v>4578.1064290977492</v>
      </c>
      <c r="AK10" s="39">
        <f t="shared" ref="AK10:AK73" ca="1" si="26">F10*O10</f>
        <v>0</v>
      </c>
      <c r="AL10" s="43"/>
      <c r="AM10" s="39">
        <f ca="1">-CHOOSE($G$3,AC10-AE10,AE10-AC10)</f>
        <v>462732.10732105502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t="shared" ref="AP10:AP73" ca="1" si="27">SUM(AM10:AO10)</f>
        <v>469313.13531288307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t="shared" ref="AU10:AU73" ca="1" si="28">AR10+AS10+AT10</f>
        <v>0</v>
      </c>
      <c r="AV10" s="40"/>
      <c r="AW10" s="51">
        <f t="shared" ref="AW10:AW73" ca="1" si="29">AU10+AP10</f>
        <v>469313.13531288307</v>
      </c>
      <c r="AY10" s="51">
        <f t="shared" ref="AY10:AY73" ca="1" si="30">AK10+AH10+AE10</f>
        <v>242067.37743854351</v>
      </c>
      <c r="AZ10" s="67"/>
      <c r="BA10" s="105">
        <f ca="1">'EO9904.1'!AW10</f>
        <v>376274.56740754406</v>
      </c>
      <c r="BB10" s="105">
        <f ca="1">AW10-BA10</f>
        <v>93038.567905339005</v>
      </c>
      <c r="BC10" s="67"/>
      <c r="BD10" s="103"/>
      <c r="BF10" s="68"/>
    </row>
    <row r="11" spans="1:58">
      <c r="A11" s="88">
        <f t="shared" ref="A11:A74" si="31">EDATE(A10,1)</f>
        <v>36982</v>
      </c>
      <c r="B11" s="65">
        <f>'EO9904.1'!B11</f>
        <v>3704</v>
      </c>
      <c r="C11" s="66"/>
      <c r="D11" s="82">
        <f t="shared" si="3"/>
        <v>3704</v>
      </c>
      <c r="E11" s="35">
        <f t="shared" si="4"/>
        <v>111120</v>
      </c>
      <c r="F11" s="35">
        <f t="shared" ca="1" si="5"/>
        <v>110238.08511924856</v>
      </c>
      <c r="G11" s="83">
        <f ca="1">VLOOKUP($A11,[1]!Table,MATCH(G$4,[1]!Curves,0))</f>
        <v>5.86</v>
      </c>
      <c r="H11" s="84">
        <f t="shared" ca="1" si="6"/>
        <v>5.86</v>
      </c>
      <c r="I11" s="87">
        <f>I10</f>
        <v>2.1150000000000002</v>
      </c>
      <c r="J11" s="83">
        <f ca="1">VLOOKUP($A11,[1]!Table,MATCH(J$4,[1]!Curves,0))</f>
        <v>1.7500000000000002E-2</v>
      </c>
      <c r="K11" s="84">
        <f t="shared" ca="1" si="7"/>
        <v>1.7500000000000002E-2</v>
      </c>
      <c r="L11" s="69">
        <f t="shared" ref="L11:L74" si="32">L10</f>
        <v>0</v>
      </c>
      <c r="M11" s="83">
        <f ca="1">VLOOKUP($A11,[1]!Table,MATCH(M$4,[1]!Curves,0))</f>
        <v>1.4999999999999999E-2</v>
      </c>
      <c r="N11" s="84">
        <f t="shared" ca="1" si="8"/>
        <v>1.4999999999999999E-2</v>
      </c>
      <c r="O11" s="69">
        <f t="shared" ref="O11:O74" si="33">O10</f>
        <v>0</v>
      </c>
      <c r="P11" s="7"/>
      <c r="Q11" s="69">
        <f t="shared" ca="1" si="9"/>
        <v>5.8925000000000001</v>
      </c>
      <c r="R11" s="69">
        <f t="shared" ca="1" si="10"/>
        <v>5.8925000000000001</v>
      </c>
      <c r="S11" s="69">
        <f t="shared" si="11"/>
        <v>2.1150000000000002</v>
      </c>
      <c r="T11" s="7"/>
      <c r="U11" s="5">
        <f t="shared" si="12"/>
        <v>30</v>
      </c>
      <c r="V11" s="44">
        <f t="shared" si="13"/>
        <v>36982</v>
      </c>
      <c r="W11" s="5">
        <f t="shared" ca="1" si="14"/>
        <v>52</v>
      </c>
      <c r="X11" s="54">
        <f ca="1">VLOOKUP($A11,[1]!Table,MATCH(X$4,[1]!Curves,0))</f>
        <v>5.6759874287473006E-2</v>
      </c>
      <c r="Y11" s="46">
        <f t="shared" ca="1" si="15"/>
        <v>0.99206340100115686</v>
      </c>
      <c r="Z11" s="5">
        <f t="shared" si="16"/>
        <v>1</v>
      </c>
      <c r="AA11" s="5">
        <f t="shared" si="17"/>
        <v>30</v>
      </c>
      <c r="AC11" s="39">
        <f t="shared" ca="1" si="18"/>
        <v>645995.17879879661</v>
      </c>
      <c r="AD11" s="39">
        <f t="shared" ca="1" si="19"/>
        <v>645995.17879879661</v>
      </c>
      <c r="AE11" s="39">
        <f t="shared" ca="1" si="20"/>
        <v>233153.55002721073</v>
      </c>
      <c r="AF11" s="39">
        <f t="shared" ca="1" si="21"/>
        <v>1929.1664895868498</v>
      </c>
      <c r="AG11" s="39">
        <f t="shared" ca="1" si="22"/>
        <v>1929.1664895868498</v>
      </c>
      <c r="AH11" s="39">
        <f t="shared" ca="1" si="23"/>
        <v>0</v>
      </c>
      <c r="AI11" s="39">
        <f t="shared" ca="1" si="24"/>
        <v>1653.5712767887283</v>
      </c>
      <c r="AJ11" s="39">
        <f t="shared" ca="1" si="25"/>
        <v>1653.5712767887283</v>
      </c>
      <c r="AK11" s="39">
        <f t="shared" ca="1" si="26"/>
        <v>0</v>
      </c>
      <c r="AL11" s="43"/>
      <c r="AM11" s="39">
        <f t="shared" ref="AM11:AM74" ca="1" si="34">-CHOOSE($G$3,AC11-AE11,AE11-AC11)</f>
        <v>412841.62877158588</v>
      </c>
      <c r="AN11" s="39">
        <f t="shared" ref="AN11:AN74" ca="1" si="35">-CHOOSE($G$3,AF11-AH11,AH11-AF11)</f>
        <v>1929.1664895868498</v>
      </c>
      <c r="AO11" s="39">
        <f t="shared" ref="AO11:AO74" ca="1" si="36">-CHOOSE($G$3,AI11-AL11,AK11-AI11)</f>
        <v>1653.5712767887283</v>
      </c>
      <c r="AP11" s="40">
        <f t="shared" ca="1" si="27"/>
        <v>416424.36653796147</v>
      </c>
      <c r="AR11" s="39">
        <f t="shared" ref="AR11:AR74" ca="1" si="37">-CHOOSE($G$3,AD11-AC11,AC11-AD11)</f>
        <v>0</v>
      </c>
      <c r="AS11" s="39">
        <f t="shared" ref="AS11:AS74" ca="1" si="38">-CHOOSE($G$3,AG11-AF11,AF11-AG11)</f>
        <v>0</v>
      </c>
      <c r="AT11" s="39">
        <f t="shared" ref="AT11:AT74" ca="1" si="39">-CHOOSE($G$3,AJ11-AI11,AI11-AJ11:AJ12)</f>
        <v>0</v>
      </c>
      <c r="AU11" s="40">
        <f t="shared" ca="1" si="28"/>
        <v>0</v>
      </c>
      <c r="AV11" s="40"/>
      <c r="AW11" s="51">
        <f t="shared" ca="1" si="29"/>
        <v>416424.36653796147</v>
      </c>
      <c r="AY11" s="51">
        <f t="shared" ca="1" si="30"/>
        <v>233153.55002721073</v>
      </c>
      <c r="AZ11" s="67"/>
      <c r="BA11" s="105">
        <f ca="1">'EO9904.1'!AW11</f>
        <v>310783.20956818562</v>
      </c>
      <c r="BB11" s="105">
        <f t="shared" ref="BB11:BB74" ca="1" si="40">AW11-BA11</f>
        <v>105641.15696977585</v>
      </c>
      <c r="BC11" s="67"/>
      <c r="BD11" s="103"/>
    </row>
    <row r="12" spans="1:58">
      <c r="A12" s="88">
        <f t="shared" si="31"/>
        <v>37012</v>
      </c>
      <c r="B12" s="65">
        <f>'EO9904.1'!B12</f>
        <v>3704</v>
      </c>
      <c r="C12" s="66"/>
      <c r="D12" s="82">
        <f t="shared" si="3"/>
        <v>3704</v>
      </c>
      <c r="E12" s="35">
        <f t="shared" si="4"/>
        <v>114824</v>
      </c>
      <c r="F12" s="35">
        <f t="shared" ca="1" si="5"/>
        <v>113415.70630300729</v>
      </c>
      <c r="G12" s="83">
        <f ca="1">VLOOKUP($A12,[1]!Table,MATCH(G$4,[1]!Curves,0))</f>
        <v>5.64</v>
      </c>
      <c r="H12" s="84">
        <f t="shared" ca="1" si="6"/>
        <v>5.64</v>
      </c>
      <c r="I12" s="87">
        <f t="shared" ref="I12:I21" si="41">I11</f>
        <v>2.1150000000000002</v>
      </c>
      <c r="J12" s="83">
        <f ca="1">VLOOKUP($A12,[1]!Table,MATCH(J$4,[1]!Curves,0))</f>
        <v>1.7500000000000002E-2</v>
      </c>
      <c r="K12" s="84">
        <f t="shared" ca="1" si="7"/>
        <v>1.7500000000000002E-2</v>
      </c>
      <c r="L12" s="69">
        <f t="shared" si="32"/>
        <v>0</v>
      </c>
      <c r="M12" s="83">
        <f ca="1">VLOOKUP($A12,[1]!Table,MATCH(M$4,[1]!Curves,0))</f>
        <v>1.4999999999999999E-2</v>
      </c>
      <c r="N12" s="84">
        <f t="shared" ca="1" si="8"/>
        <v>1.4999999999999999E-2</v>
      </c>
      <c r="O12" s="69">
        <f t="shared" si="33"/>
        <v>0</v>
      </c>
      <c r="P12" s="7"/>
      <c r="Q12" s="69">
        <f t="shared" ca="1" si="9"/>
        <v>5.6724999999999994</v>
      </c>
      <c r="R12" s="69">
        <f t="shared" ca="1" si="10"/>
        <v>5.6724999999999994</v>
      </c>
      <c r="S12" s="69">
        <f t="shared" si="11"/>
        <v>2.1150000000000002</v>
      </c>
      <c r="T12" s="7"/>
      <c r="U12" s="5">
        <f t="shared" si="12"/>
        <v>31</v>
      </c>
      <c r="V12" s="44">
        <f t="shared" si="13"/>
        <v>37012</v>
      </c>
      <c r="W12" s="5">
        <f t="shared" ca="1" si="14"/>
        <v>82</v>
      </c>
      <c r="X12" s="54">
        <f ca="1">VLOOKUP($A12,[1]!Table,MATCH(X$4,[1]!Curves,0))</f>
        <v>5.5730856002883002E-2</v>
      </c>
      <c r="Y12" s="46">
        <f t="shared" ca="1" si="15"/>
        <v>0.98773519737169313</v>
      </c>
      <c r="Z12" s="5">
        <f t="shared" si="16"/>
        <v>1</v>
      </c>
      <c r="AA12" s="5">
        <f t="shared" si="17"/>
        <v>31</v>
      </c>
      <c r="AC12" s="39">
        <f t="shared" ca="1" si="18"/>
        <v>639664.58354896109</v>
      </c>
      <c r="AD12" s="39">
        <f t="shared" ca="1" si="19"/>
        <v>639664.58354896109</v>
      </c>
      <c r="AE12" s="39">
        <f t="shared" ca="1" si="20"/>
        <v>239874.21883086045</v>
      </c>
      <c r="AF12" s="39">
        <f t="shared" ca="1" si="21"/>
        <v>1984.7748603026278</v>
      </c>
      <c r="AG12" s="39">
        <f t="shared" ca="1" si="22"/>
        <v>1984.7748603026278</v>
      </c>
      <c r="AH12" s="39">
        <f t="shared" ca="1" si="23"/>
        <v>0</v>
      </c>
      <c r="AI12" s="39">
        <f t="shared" ca="1" si="24"/>
        <v>1701.2355945451093</v>
      </c>
      <c r="AJ12" s="39">
        <f t="shared" ca="1" si="25"/>
        <v>1701.2355945451093</v>
      </c>
      <c r="AK12" s="39">
        <f t="shared" ca="1" si="26"/>
        <v>0</v>
      </c>
      <c r="AL12" s="43"/>
      <c r="AM12" s="39">
        <f t="shared" ca="1" si="34"/>
        <v>399790.36471810064</v>
      </c>
      <c r="AN12" s="39">
        <f t="shared" ca="1" si="35"/>
        <v>1984.7748603026278</v>
      </c>
      <c r="AO12" s="39">
        <f t="shared" ca="1" si="36"/>
        <v>1701.2355945451093</v>
      </c>
      <c r="AP12" s="40">
        <f t="shared" ca="1" si="27"/>
        <v>403476.37517294835</v>
      </c>
      <c r="AR12" s="39">
        <f t="shared" ca="1" si="37"/>
        <v>0</v>
      </c>
      <c r="AS12" s="39">
        <f t="shared" ca="1" si="38"/>
        <v>0</v>
      </c>
      <c r="AT12" s="39">
        <f t="shared" ca="1" si="39"/>
        <v>0</v>
      </c>
      <c r="AU12" s="40">
        <f t="shared" ca="1" si="28"/>
        <v>0</v>
      </c>
      <c r="AV12" s="40"/>
      <c r="AW12" s="51">
        <f t="shared" ca="1" si="29"/>
        <v>403476.37517294835</v>
      </c>
      <c r="AY12" s="51">
        <f t="shared" ca="1" si="30"/>
        <v>239874.21883086045</v>
      </c>
      <c r="AZ12" s="67"/>
      <c r="BA12" s="105">
        <f ca="1">'EO9904.1'!AW12</f>
        <v>292000.07744772249</v>
      </c>
      <c r="BB12" s="105">
        <f t="shared" ca="1" si="40"/>
        <v>111476.29772522586</v>
      </c>
      <c r="BC12" s="67"/>
      <c r="BD12" s="103"/>
    </row>
    <row r="13" spans="1:58">
      <c r="A13" s="88">
        <f t="shared" si="31"/>
        <v>37043</v>
      </c>
      <c r="B13" s="65">
        <f>'EO9904.1'!B13</f>
        <v>3704</v>
      </c>
      <c r="C13" s="66"/>
      <c r="D13" s="82">
        <f t="shared" si="3"/>
        <v>3704</v>
      </c>
      <c r="E13" s="35">
        <f t="shared" si="4"/>
        <v>111120</v>
      </c>
      <c r="F13" s="35">
        <f t="shared" ca="1" si="5"/>
        <v>109277.36806121176</v>
      </c>
      <c r="G13" s="83">
        <f ca="1">VLOOKUP($A13,[1]!Table,MATCH(G$4,[1]!Curves,0))</f>
        <v>5.62</v>
      </c>
      <c r="H13" s="84">
        <f t="shared" ca="1" si="6"/>
        <v>5.62</v>
      </c>
      <c r="I13" s="87">
        <f t="shared" si="41"/>
        <v>2.1150000000000002</v>
      </c>
      <c r="J13" s="83">
        <f ca="1">VLOOKUP($A13,[1]!Table,MATCH(J$4,[1]!Curves,0))</f>
        <v>1.7500000000000002E-2</v>
      </c>
      <c r="K13" s="84">
        <f t="shared" ca="1" si="7"/>
        <v>1.7500000000000002E-2</v>
      </c>
      <c r="L13" s="69">
        <f t="shared" si="32"/>
        <v>0</v>
      </c>
      <c r="M13" s="83">
        <f ca="1">VLOOKUP($A13,[1]!Table,MATCH(M$4,[1]!Curves,0))</f>
        <v>1.4999999999999999E-2</v>
      </c>
      <c r="N13" s="84">
        <f t="shared" ca="1" si="8"/>
        <v>1.4999999999999999E-2</v>
      </c>
      <c r="O13" s="69">
        <f t="shared" si="33"/>
        <v>0</v>
      </c>
      <c r="P13" s="7"/>
      <c r="Q13" s="69">
        <f t="shared" ca="1" si="9"/>
        <v>5.6524999999999999</v>
      </c>
      <c r="R13" s="69">
        <f t="shared" ca="1" si="10"/>
        <v>5.6524999999999999</v>
      </c>
      <c r="S13" s="69">
        <f t="shared" si="11"/>
        <v>2.1150000000000002</v>
      </c>
      <c r="T13" s="7"/>
      <c r="U13" s="5">
        <f t="shared" si="12"/>
        <v>30</v>
      </c>
      <c r="V13" s="44">
        <f t="shared" si="13"/>
        <v>37043</v>
      </c>
      <c r="W13" s="5">
        <f t="shared" ca="1" si="14"/>
        <v>113</v>
      </c>
      <c r="X13" s="54">
        <f ca="1">VLOOKUP($A13,[1]!Table,MATCH(X$4,[1]!Curves,0))</f>
        <v>5.4785489853023006E-2</v>
      </c>
      <c r="Y13" s="46">
        <f t="shared" ca="1" si="15"/>
        <v>0.98341763913977465</v>
      </c>
      <c r="Z13" s="5">
        <f t="shared" si="16"/>
        <v>1</v>
      </c>
      <c r="AA13" s="5">
        <f t="shared" si="17"/>
        <v>30</v>
      </c>
      <c r="AC13" s="39">
        <f t="shared" ca="1" si="18"/>
        <v>614138.80850401009</v>
      </c>
      <c r="AD13" s="39">
        <f t="shared" ca="1" si="19"/>
        <v>614138.80850401009</v>
      </c>
      <c r="AE13" s="39">
        <f t="shared" ca="1" si="20"/>
        <v>231121.63344946288</v>
      </c>
      <c r="AF13" s="39">
        <f t="shared" ca="1" si="21"/>
        <v>1912.353941071206</v>
      </c>
      <c r="AG13" s="39">
        <f t="shared" ca="1" si="22"/>
        <v>1912.353941071206</v>
      </c>
      <c r="AH13" s="39">
        <f t="shared" ca="1" si="23"/>
        <v>0</v>
      </c>
      <c r="AI13" s="39">
        <f t="shared" ca="1" si="24"/>
        <v>1639.1605209181764</v>
      </c>
      <c r="AJ13" s="39">
        <f t="shared" ca="1" si="25"/>
        <v>1639.1605209181764</v>
      </c>
      <c r="AK13" s="39">
        <f t="shared" ca="1" si="26"/>
        <v>0</v>
      </c>
      <c r="AL13" s="43"/>
      <c r="AM13" s="39">
        <f t="shared" ca="1" si="34"/>
        <v>383017.1750545472</v>
      </c>
      <c r="AN13" s="39">
        <f t="shared" ca="1" si="35"/>
        <v>1912.353941071206</v>
      </c>
      <c r="AO13" s="39">
        <f t="shared" ca="1" si="36"/>
        <v>1639.1605209181764</v>
      </c>
      <c r="AP13" s="40">
        <f t="shared" ca="1" si="27"/>
        <v>386568.6895165366</v>
      </c>
      <c r="AR13" s="39">
        <f t="shared" ca="1" si="37"/>
        <v>0</v>
      </c>
      <c r="AS13" s="39">
        <f t="shared" ca="1" si="38"/>
        <v>0</v>
      </c>
      <c r="AT13" s="39">
        <f t="shared" ca="1" si="39"/>
        <v>0</v>
      </c>
      <c r="AU13" s="40">
        <f t="shared" ca="1" si="28"/>
        <v>0</v>
      </c>
      <c r="AV13" s="40"/>
      <c r="AW13" s="51">
        <f t="shared" ca="1" si="29"/>
        <v>386568.6895165366</v>
      </c>
      <c r="AY13" s="51">
        <f t="shared" ca="1" si="30"/>
        <v>231121.63344946288</v>
      </c>
      <c r="AZ13" s="67"/>
      <c r="BA13" s="105">
        <f ca="1">'EO9904.1'!AW13</f>
        <v>286885.87437109923</v>
      </c>
      <c r="BB13" s="105">
        <f t="shared" ca="1" si="40"/>
        <v>99682.815145437373</v>
      </c>
      <c r="BC13" s="67"/>
      <c r="BD13" s="103"/>
    </row>
    <row r="14" spans="1:58">
      <c r="A14" s="88">
        <f t="shared" si="31"/>
        <v>37073</v>
      </c>
      <c r="B14" s="65">
        <f>'EO9904.1'!B14</f>
        <v>3704</v>
      </c>
      <c r="C14" s="66"/>
      <c r="D14" s="82">
        <f t="shared" si="3"/>
        <v>3704</v>
      </c>
      <c r="E14" s="35">
        <f t="shared" si="4"/>
        <v>114824</v>
      </c>
      <c r="F14" s="35">
        <f t="shared" ca="1" si="5"/>
        <v>112451.5298236314</v>
      </c>
      <c r="G14" s="83">
        <f ca="1">VLOOKUP($A14,[1]!Table,MATCH(G$4,[1]!Curves,0))</f>
        <v>5.63</v>
      </c>
      <c r="H14" s="84">
        <f t="shared" ca="1" si="6"/>
        <v>5.63</v>
      </c>
      <c r="I14" s="87">
        <f t="shared" si="41"/>
        <v>2.1150000000000002</v>
      </c>
      <c r="J14" s="83">
        <f ca="1">VLOOKUP($A14,[1]!Table,MATCH(J$4,[1]!Curves,0))</f>
        <v>1.7500000000000002E-2</v>
      </c>
      <c r="K14" s="84">
        <f t="shared" ca="1" si="7"/>
        <v>1.7500000000000002E-2</v>
      </c>
      <c r="L14" s="69">
        <f t="shared" si="32"/>
        <v>0</v>
      </c>
      <c r="M14" s="83">
        <f ca="1">VLOOKUP($A14,[1]!Table,MATCH(M$4,[1]!Curves,0))</f>
        <v>1.4999999999999999E-2</v>
      </c>
      <c r="N14" s="84">
        <f t="shared" ca="1" si="8"/>
        <v>1.4999999999999999E-2</v>
      </c>
      <c r="O14" s="69">
        <f t="shared" si="33"/>
        <v>0</v>
      </c>
      <c r="P14" s="7"/>
      <c r="Q14" s="69">
        <f t="shared" ca="1" si="9"/>
        <v>5.6624999999999996</v>
      </c>
      <c r="R14" s="69">
        <f t="shared" ca="1" si="10"/>
        <v>5.6624999999999996</v>
      </c>
      <c r="S14" s="69">
        <f t="shared" si="11"/>
        <v>2.1150000000000002</v>
      </c>
      <c r="T14" s="7"/>
      <c r="U14" s="5">
        <f t="shared" si="12"/>
        <v>31</v>
      </c>
      <c r="V14" s="44">
        <f t="shared" si="13"/>
        <v>37073</v>
      </c>
      <c r="W14" s="5">
        <f t="shared" ca="1" si="14"/>
        <v>143</v>
      </c>
      <c r="X14" s="54">
        <f ca="1">VLOOKUP($A14,[1]!Table,MATCH(X$4,[1]!Curves,0))</f>
        <v>5.4044415380893003E-2</v>
      </c>
      <c r="Y14" s="46">
        <f t="shared" ca="1" si="15"/>
        <v>0.97933820302054797</v>
      </c>
      <c r="Z14" s="5">
        <f t="shared" si="16"/>
        <v>1</v>
      </c>
      <c r="AA14" s="5">
        <f t="shared" si="17"/>
        <v>31</v>
      </c>
      <c r="AC14" s="39">
        <f t="shared" ca="1" si="18"/>
        <v>633102.11290704471</v>
      </c>
      <c r="AD14" s="39">
        <f t="shared" ca="1" si="19"/>
        <v>633102.11290704471</v>
      </c>
      <c r="AE14" s="39">
        <f t="shared" ca="1" si="20"/>
        <v>237834.98557698043</v>
      </c>
      <c r="AF14" s="39">
        <f t="shared" ca="1" si="21"/>
        <v>1967.9017719135497</v>
      </c>
      <c r="AG14" s="39">
        <f t="shared" ca="1" si="22"/>
        <v>1967.9017719135497</v>
      </c>
      <c r="AH14" s="39">
        <f t="shared" ca="1" si="23"/>
        <v>0</v>
      </c>
      <c r="AI14" s="39">
        <f t="shared" ca="1" si="24"/>
        <v>1686.7729473544709</v>
      </c>
      <c r="AJ14" s="39">
        <f t="shared" ca="1" si="25"/>
        <v>1686.7729473544709</v>
      </c>
      <c r="AK14" s="39">
        <f t="shared" ca="1" si="26"/>
        <v>0</v>
      </c>
      <c r="AL14" s="43"/>
      <c r="AM14" s="39">
        <f t="shared" ca="1" si="34"/>
        <v>395267.12733006431</v>
      </c>
      <c r="AN14" s="39">
        <f t="shared" ca="1" si="35"/>
        <v>1967.9017719135497</v>
      </c>
      <c r="AO14" s="39">
        <f t="shared" ca="1" si="36"/>
        <v>1686.7729473544709</v>
      </c>
      <c r="AP14" s="40">
        <f t="shared" ca="1" si="27"/>
        <v>398921.80204933236</v>
      </c>
      <c r="AR14" s="39">
        <f t="shared" ca="1" si="37"/>
        <v>0</v>
      </c>
      <c r="AS14" s="39">
        <f t="shared" ca="1" si="38"/>
        <v>0</v>
      </c>
      <c r="AT14" s="39">
        <f t="shared" ca="1" si="39"/>
        <v>0</v>
      </c>
      <c r="AU14" s="40">
        <f t="shared" ca="1" si="28"/>
        <v>0</v>
      </c>
      <c r="AV14" s="40"/>
      <c r="AW14" s="51">
        <f t="shared" ca="1" si="29"/>
        <v>398921.80204933236</v>
      </c>
      <c r="AY14" s="51">
        <f t="shared" ca="1" si="30"/>
        <v>237834.98557698043</v>
      </c>
      <c r="AZ14" s="67"/>
      <c r="BA14" s="105">
        <f ca="1">'EO9904.1'!AW14</f>
        <v>303146.83409854549</v>
      </c>
      <c r="BB14" s="105">
        <f t="shared" ca="1" si="40"/>
        <v>95774.967950786871</v>
      </c>
      <c r="BC14" s="67"/>
      <c r="BD14" s="103"/>
    </row>
    <row r="15" spans="1:58">
      <c r="A15" s="88">
        <f t="shared" si="31"/>
        <v>37104</v>
      </c>
      <c r="B15" s="65">
        <f>'EO9904.1'!B15</f>
        <v>3704</v>
      </c>
      <c r="C15" s="66"/>
      <c r="D15" s="82">
        <f t="shared" si="3"/>
        <v>3704</v>
      </c>
      <c r="E15" s="35">
        <f t="shared" si="4"/>
        <v>114824</v>
      </c>
      <c r="F15" s="35">
        <f t="shared" ca="1" si="5"/>
        <v>111970.04629016567</v>
      </c>
      <c r="G15" s="83">
        <f ca="1">VLOOKUP($A15,[1]!Table,MATCH(G$4,[1]!Curves,0))</f>
        <v>5.64</v>
      </c>
      <c r="H15" s="84">
        <f t="shared" ca="1" si="6"/>
        <v>5.64</v>
      </c>
      <c r="I15" s="87">
        <f t="shared" si="41"/>
        <v>2.1150000000000002</v>
      </c>
      <c r="J15" s="83">
        <f ca="1">VLOOKUP($A15,[1]!Table,MATCH(J$4,[1]!Curves,0))</f>
        <v>1.7500000000000002E-2</v>
      </c>
      <c r="K15" s="84">
        <f t="shared" ca="1" si="7"/>
        <v>1.7500000000000002E-2</v>
      </c>
      <c r="L15" s="69">
        <f t="shared" si="32"/>
        <v>0</v>
      </c>
      <c r="M15" s="83">
        <f ca="1">VLOOKUP($A15,[1]!Table,MATCH(M$4,[1]!Curves,0))</f>
        <v>1.4999999999999999E-2</v>
      </c>
      <c r="N15" s="84">
        <f t="shared" ca="1" si="8"/>
        <v>1.4999999999999999E-2</v>
      </c>
      <c r="O15" s="69">
        <f t="shared" si="33"/>
        <v>0</v>
      </c>
      <c r="P15" s="7"/>
      <c r="Q15" s="69">
        <f t="shared" ca="1" si="9"/>
        <v>5.6724999999999994</v>
      </c>
      <c r="R15" s="69">
        <f t="shared" ca="1" si="10"/>
        <v>5.6724999999999994</v>
      </c>
      <c r="S15" s="69">
        <f t="shared" si="11"/>
        <v>2.1150000000000002</v>
      </c>
      <c r="T15" s="7"/>
      <c r="U15" s="5">
        <f t="shared" si="12"/>
        <v>31</v>
      </c>
      <c r="V15" s="44">
        <f t="shared" si="13"/>
        <v>37104</v>
      </c>
      <c r="W15" s="5">
        <f t="shared" ca="1" si="14"/>
        <v>174</v>
      </c>
      <c r="X15" s="54">
        <f ca="1">VLOOKUP($A15,[1]!Table,MATCH(X$4,[1]!Curves,0))</f>
        <v>5.3537504322789996E-2</v>
      </c>
      <c r="Y15" s="46">
        <f t="shared" ca="1" si="15"/>
        <v>0.97514497221979435</v>
      </c>
      <c r="Z15" s="5">
        <f t="shared" si="16"/>
        <v>1</v>
      </c>
      <c r="AA15" s="5">
        <f t="shared" si="17"/>
        <v>31</v>
      </c>
      <c r="AC15" s="39">
        <f t="shared" ca="1" si="18"/>
        <v>631511.06107653433</v>
      </c>
      <c r="AD15" s="39">
        <f t="shared" ca="1" si="19"/>
        <v>631511.06107653433</v>
      </c>
      <c r="AE15" s="39">
        <f t="shared" ca="1" si="20"/>
        <v>236816.64790370042</v>
      </c>
      <c r="AF15" s="39">
        <f t="shared" ca="1" si="21"/>
        <v>1959.4758100778995</v>
      </c>
      <c r="AG15" s="39">
        <f t="shared" ca="1" si="22"/>
        <v>1959.4758100778995</v>
      </c>
      <c r="AH15" s="39">
        <f t="shared" ca="1" si="23"/>
        <v>0</v>
      </c>
      <c r="AI15" s="39">
        <f t="shared" ca="1" si="24"/>
        <v>1679.5506943524849</v>
      </c>
      <c r="AJ15" s="39">
        <f t="shared" ca="1" si="25"/>
        <v>1679.5506943524849</v>
      </c>
      <c r="AK15" s="39">
        <f t="shared" ca="1" si="26"/>
        <v>0</v>
      </c>
      <c r="AL15" s="43"/>
      <c r="AM15" s="39">
        <f t="shared" ca="1" si="34"/>
        <v>394694.41317283391</v>
      </c>
      <c r="AN15" s="39">
        <f t="shared" ca="1" si="35"/>
        <v>1959.4758100778995</v>
      </c>
      <c r="AO15" s="39">
        <f t="shared" ca="1" si="36"/>
        <v>1679.5506943524849</v>
      </c>
      <c r="AP15" s="40">
        <f t="shared" ca="1" si="27"/>
        <v>398333.43967726431</v>
      </c>
      <c r="AR15" s="39">
        <f t="shared" ca="1" si="37"/>
        <v>0</v>
      </c>
      <c r="AS15" s="39">
        <f t="shared" ca="1" si="38"/>
        <v>0</v>
      </c>
      <c r="AT15" s="39">
        <f t="shared" ca="1" si="39"/>
        <v>0</v>
      </c>
      <c r="AU15" s="40">
        <f t="shared" ca="1" si="28"/>
        <v>0</v>
      </c>
      <c r="AV15" s="40"/>
      <c r="AW15" s="51">
        <f t="shared" ca="1" si="29"/>
        <v>398333.43967726431</v>
      </c>
      <c r="AY15" s="51">
        <f t="shared" ca="1" si="30"/>
        <v>236816.64790370042</v>
      </c>
      <c r="AZ15" s="67"/>
      <c r="BA15" s="105">
        <f ca="1">'EO9904.1'!AW15</f>
        <v>311142.36463111232</v>
      </c>
      <c r="BB15" s="105">
        <f t="shared" ca="1" si="40"/>
        <v>87191.075046151993</v>
      </c>
      <c r="BC15" s="67"/>
      <c r="BD15" s="103"/>
    </row>
    <row r="16" spans="1:58">
      <c r="A16" s="88">
        <f t="shared" si="31"/>
        <v>37135</v>
      </c>
      <c r="B16" s="65">
        <f>'EO9904.1'!B16</f>
        <v>3704</v>
      </c>
      <c r="C16" s="66"/>
      <c r="D16" s="82">
        <f t="shared" si="3"/>
        <v>3704</v>
      </c>
      <c r="E16" s="35">
        <f t="shared" si="4"/>
        <v>111120</v>
      </c>
      <c r="F16" s="35">
        <f t="shared" ca="1" si="5"/>
        <v>107903.20108494833</v>
      </c>
      <c r="G16" s="83">
        <f ca="1">VLOOKUP($A16,[1]!Table,MATCH(G$4,[1]!Curves,0))</f>
        <v>5.59</v>
      </c>
      <c r="H16" s="84">
        <f t="shared" ca="1" si="6"/>
        <v>5.59</v>
      </c>
      <c r="I16" s="87">
        <f t="shared" si="41"/>
        <v>2.1150000000000002</v>
      </c>
      <c r="J16" s="83">
        <f ca="1">VLOOKUP($A16,[1]!Table,MATCH(J$4,[1]!Curves,0))</f>
        <v>1.7500000000000002E-2</v>
      </c>
      <c r="K16" s="84">
        <f t="shared" ca="1" si="7"/>
        <v>1.7500000000000002E-2</v>
      </c>
      <c r="L16" s="69">
        <f t="shared" si="32"/>
        <v>0</v>
      </c>
      <c r="M16" s="83">
        <f ca="1">VLOOKUP($A16,[1]!Table,MATCH(M$4,[1]!Curves,0))</f>
        <v>1.4999999999999999E-2</v>
      </c>
      <c r="N16" s="84">
        <f t="shared" ca="1" si="8"/>
        <v>1.4999999999999999E-2</v>
      </c>
      <c r="O16" s="69">
        <f t="shared" si="33"/>
        <v>0</v>
      </c>
      <c r="P16" s="7"/>
      <c r="Q16" s="69">
        <f t="shared" ca="1" si="9"/>
        <v>5.6224999999999996</v>
      </c>
      <c r="R16" s="69">
        <f t="shared" ca="1" si="10"/>
        <v>5.6224999999999996</v>
      </c>
      <c r="S16" s="69">
        <f t="shared" si="11"/>
        <v>2.1150000000000002</v>
      </c>
      <c r="T16" s="7"/>
      <c r="U16" s="5">
        <f t="shared" si="12"/>
        <v>30</v>
      </c>
      <c r="V16" s="44">
        <f t="shared" si="13"/>
        <v>37135</v>
      </c>
      <c r="W16" s="5">
        <f t="shared" ca="1" si="14"/>
        <v>205</v>
      </c>
      <c r="X16" s="54">
        <f ca="1">VLOOKUP($A16,[1]!Table,MATCH(X$4,[1]!Curves,0))</f>
        <v>5.3030593350335005E-2</v>
      </c>
      <c r="Y16" s="46">
        <f t="shared" ca="1" si="15"/>
        <v>0.97105112567448104</v>
      </c>
      <c r="Z16" s="5">
        <f t="shared" si="16"/>
        <v>1</v>
      </c>
      <c r="AA16" s="5">
        <f t="shared" si="17"/>
        <v>30</v>
      </c>
      <c r="AC16" s="39">
        <f t="shared" ca="1" si="18"/>
        <v>603178.89406486112</v>
      </c>
      <c r="AD16" s="39">
        <f t="shared" ca="1" si="19"/>
        <v>603178.89406486112</v>
      </c>
      <c r="AE16" s="39">
        <f t="shared" ca="1" si="20"/>
        <v>228215.27029466574</v>
      </c>
      <c r="AF16" s="39">
        <f t="shared" ca="1" si="21"/>
        <v>1888.306018986596</v>
      </c>
      <c r="AG16" s="39">
        <f t="shared" ca="1" si="22"/>
        <v>1888.306018986596</v>
      </c>
      <c r="AH16" s="39">
        <f t="shared" ca="1" si="23"/>
        <v>0</v>
      </c>
      <c r="AI16" s="39">
        <f t="shared" ca="1" si="24"/>
        <v>1618.5480162742249</v>
      </c>
      <c r="AJ16" s="39">
        <f t="shared" ca="1" si="25"/>
        <v>1618.5480162742249</v>
      </c>
      <c r="AK16" s="39">
        <f t="shared" ca="1" si="26"/>
        <v>0</v>
      </c>
      <c r="AL16" s="43"/>
      <c r="AM16" s="39">
        <f t="shared" ca="1" si="34"/>
        <v>374963.62377019541</v>
      </c>
      <c r="AN16" s="39">
        <f t="shared" ca="1" si="35"/>
        <v>1888.306018986596</v>
      </c>
      <c r="AO16" s="39">
        <f t="shared" ca="1" si="36"/>
        <v>1618.5480162742249</v>
      </c>
      <c r="AP16" s="40">
        <f t="shared" ca="1" si="27"/>
        <v>378470.47780545626</v>
      </c>
      <c r="AR16" s="39">
        <f t="shared" ca="1" si="37"/>
        <v>0</v>
      </c>
      <c r="AS16" s="39">
        <f t="shared" ca="1" si="38"/>
        <v>0</v>
      </c>
      <c r="AT16" s="39">
        <f t="shared" ca="1" si="39"/>
        <v>0</v>
      </c>
      <c r="AU16" s="40">
        <f t="shared" ca="1" si="28"/>
        <v>0</v>
      </c>
      <c r="AV16" s="40"/>
      <c r="AW16" s="51">
        <f t="shared" ca="1" si="29"/>
        <v>378470.47780545626</v>
      </c>
      <c r="AY16" s="51">
        <f t="shared" ca="1" si="30"/>
        <v>228215.27029466574</v>
      </c>
      <c r="AZ16" s="67"/>
      <c r="BA16" s="105">
        <f ca="1">'EO9904.1'!AW16</f>
        <v>301373.64063026069</v>
      </c>
      <c r="BB16" s="105">
        <f t="shared" ca="1" si="40"/>
        <v>77096.837175195571</v>
      </c>
      <c r="BC16" s="67"/>
      <c r="BD16" s="103"/>
    </row>
    <row r="17" spans="1:56">
      <c r="A17" s="88">
        <f t="shared" si="31"/>
        <v>37165</v>
      </c>
      <c r="B17" s="65">
        <f>'EO9904.1'!B17</f>
        <v>3704</v>
      </c>
      <c r="C17" s="66"/>
      <c r="D17" s="82">
        <f t="shared" si="3"/>
        <v>3704</v>
      </c>
      <c r="E17" s="35">
        <f t="shared" si="4"/>
        <v>114824</v>
      </c>
      <c r="F17" s="35">
        <f t="shared" ca="1" si="5"/>
        <v>111049.37799381303</v>
      </c>
      <c r="G17" s="83">
        <f ca="1">VLOOKUP($A17,[1]!Table,MATCH(G$4,[1]!Curves,0))</f>
        <v>5.5979999999999999</v>
      </c>
      <c r="H17" s="84">
        <f t="shared" ca="1" si="6"/>
        <v>5.5979999999999999</v>
      </c>
      <c r="I17" s="87">
        <f t="shared" si="41"/>
        <v>2.1150000000000002</v>
      </c>
      <c r="J17" s="83">
        <f ca="1">VLOOKUP($A17,[1]!Table,MATCH(J$4,[1]!Curves,0))</f>
        <v>1.7500000000000002E-2</v>
      </c>
      <c r="K17" s="84">
        <f t="shared" ca="1" si="7"/>
        <v>1.7500000000000002E-2</v>
      </c>
      <c r="L17" s="69">
        <f t="shared" si="32"/>
        <v>0</v>
      </c>
      <c r="M17" s="83">
        <f ca="1">VLOOKUP($A17,[1]!Table,MATCH(M$4,[1]!Curves,0))</f>
        <v>1.4999999999999999E-2</v>
      </c>
      <c r="N17" s="84">
        <f t="shared" ca="1" si="8"/>
        <v>1.4999999999999999E-2</v>
      </c>
      <c r="O17" s="69">
        <f t="shared" si="33"/>
        <v>0</v>
      </c>
      <c r="P17" s="7"/>
      <c r="Q17" s="69">
        <f t="shared" ca="1" si="9"/>
        <v>5.6304999999999996</v>
      </c>
      <c r="R17" s="69">
        <f t="shared" ca="1" si="10"/>
        <v>5.6304999999999996</v>
      </c>
      <c r="S17" s="69">
        <f t="shared" si="11"/>
        <v>2.1150000000000002</v>
      </c>
      <c r="T17" s="7"/>
      <c r="U17" s="5">
        <f t="shared" si="12"/>
        <v>31</v>
      </c>
      <c r="V17" s="44">
        <f t="shared" si="13"/>
        <v>37165</v>
      </c>
      <c r="W17" s="5">
        <f t="shared" ca="1" si="14"/>
        <v>235</v>
      </c>
      <c r="X17" s="54">
        <f ca="1">VLOOKUP($A17,[1]!Table,MATCH(X$4,[1]!Curves,0))</f>
        <v>5.2632503037596999E-2</v>
      </c>
      <c r="Y17" s="46">
        <f t="shared" ca="1" si="15"/>
        <v>0.96712688979492989</v>
      </c>
      <c r="Z17" s="5">
        <f t="shared" si="16"/>
        <v>1</v>
      </c>
      <c r="AA17" s="5">
        <f t="shared" si="17"/>
        <v>31</v>
      </c>
      <c r="AC17" s="39">
        <f t="shared" ca="1" si="18"/>
        <v>621654.41800936533</v>
      </c>
      <c r="AD17" s="39">
        <f t="shared" ca="1" si="19"/>
        <v>621654.41800936533</v>
      </c>
      <c r="AE17" s="39">
        <f t="shared" ca="1" si="20"/>
        <v>234869.43445691458</v>
      </c>
      <c r="AF17" s="39">
        <f t="shared" ca="1" si="21"/>
        <v>1943.3641148917281</v>
      </c>
      <c r="AG17" s="39">
        <f t="shared" ca="1" si="22"/>
        <v>1943.3641148917281</v>
      </c>
      <c r="AH17" s="39">
        <f t="shared" ca="1" si="23"/>
        <v>0</v>
      </c>
      <c r="AI17" s="39">
        <f t="shared" ca="1" si="24"/>
        <v>1665.7406699071955</v>
      </c>
      <c r="AJ17" s="39">
        <f t="shared" ca="1" si="25"/>
        <v>1665.7406699071955</v>
      </c>
      <c r="AK17" s="39">
        <f t="shared" ca="1" si="26"/>
        <v>0</v>
      </c>
      <c r="AL17" s="43"/>
      <c r="AM17" s="39">
        <f t="shared" ca="1" si="34"/>
        <v>386784.98355245078</v>
      </c>
      <c r="AN17" s="39">
        <f t="shared" ca="1" si="35"/>
        <v>1943.3641148917281</v>
      </c>
      <c r="AO17" s="39">
        <f t="shared" ca="1" si="36"/>
        <v>1665.7406699071955</v>
      </c>
      <c r="AP17" s="40">
        <f t="shared" ca="1" si="27"/>
        <v>390394.0883372497</v>
      </c>
      <c r="AR17" s="39">
        <f t="shared" ca="1" si="37"/>
        <v>0</v>
      </c>
      <c r="AS17" s="39">
        <f t="shared" ca="1" si="38"/>
        <v>0</v>
      </c>
      <c r="AT17" s="39">
        <f t="shared" ca="1" si="39"/>
        <v>0</v>
      </c>
      <c r="AU17" s="40">
        <f t="shared" ca="1" si="28"/>
        <v>0</v>
      </c>
      <c r="AV17" s="40"/>
      <c r="AW17" s="51">
        <f t="shared" ca="1" si="29"/>
        <v>390394.0883372497</v>
      </c>
      <c r="AY17" s="51">
        <f t="shared" ca="1" si="30"/>
        <v>234869.43445691458</v>
      </c>
      <c r="AZ17" s="67"/>
      <c r="BA17" s="105">
        <f ca="1">'EO9904.1'!AW17</f>
        <v>311371.35095685231</v>
      </c>
      <c r="BB17" s="105">
        <f t="shared" ca="1" si="40"/>
        <v>79022.73738039739</v>
      </c>
      <c r="BC17" s="67"/>
      <c r="BD17" s="103"/>
    </row>
    <row r="18" spans="1:56">
      <c r="A18" s="88">
        <f t="shared" si="31"/>
        <v>37196</v>
      </c>
      <c r="B18" s="65">
        <f>'EO9904.1'!B18</f>
        <v>3704</v>
      </c>
      <c r="C18" s="66"/>
      <c r="D18" s="82">
        <f t="shared" si="3"/>
        <v>3704</v>
      </c>
      <c r="E18" s="35">
        <f t="shared" si="4"/>
        <v>111120</v>
      </c>
      <c r="F18" s="35">
        <f t="shared" ca="1" si="5"/>
        <v>107014.21692053728</v>
      </c>
      <c r="G18" s="83">
        <f ca="1">VLOOKUP($A18,[1]!Table,MATCH(G$4,[1]!Curves,0))</f>
        <v>5.6680000000000001</v>
      </c>
      <c r="H18" s="84">
        <f t="shared" ca="1" si="6"/>
        <v>5.6680000000000001</v>
      </c>
      <c r="I18" s="87">
        <f t="shared" si="41"/>
        <v>2.1150000000000002</v>
      </c>
      <c r="J18" s="83">
        <f ca="1">VLOOKUP($A18,[1]!Table,MATCH(J$4,[1]!Curves,0))</f>
        <v>0.02</v>
      </c>
      <c r="K18" s="84">
        <f t="shared" ca="1" si="7"/>
        <v>0.02</v>
      </c>
      <c r="L18" s="69">
        <f t="shared" si="32"/>
        <v>0</v>
      </c>
      <c r="M18" s="83">
        <f ca="1">VLOOKUP($A18,[1]!Table,MATCH(M$4,[1]!Curves,0))</f>
        <v>0.02</v>
      </c>
      <c r="N18" s="84">
        <f t="shared" ca="1" si="8"/>
        <v>0.02</v>
      </c>
      <c r="O18" s="69">
        <f t="shared" si="33"/>
        <v>0</v>
      </c>
      <c r="P18" s="7"/>
      <c r="Q18" s="69">
        <f t="shared" ca="1" si="9"/>
        <v>5.7080000000000002</v>
      </c>
      <c r="R18" s="69">
        <f t="shared" ca="1" si="10"/>
        <v>5.7080000000000002</v>
      </c>
      <c r="S18" s="69">
        <f t="shared" si="11"/>
        <v>2.1150000000000002</v>
      </c>
      <c r="T18" s="7"/>
      <c r="U18" s="5">
        <f t="shared" si="12"/>
        <v>30</v>
      </c>
      <c r="V18" s="44">
        <f t="shared" si="13"/>
        <v>37196</v>
      </c>
      <c r="W18" s="5">
        <f t="shared" ca="1" si="14"/>
        <v>266</v>
      </c>
      <c r="X18" s="54">
        <f ca="1">VLOOKUP($A18,[1]!Table,MATCH(X$4,[1]!Curves,0))</f>
        <v>5.2370541278151002E-2</v>
      </c>
      <c r="Y18" s="46">
        <f t="shared" ca="1" si="15"/>
        <v>0.96305090821217854</v>
      </c>
      <c r="Z18" s="5">
        <f t="shared" si="16"/>
        <v>1</v>
      </c>
      <c r="AA18" s="5">
        <f t="shared" si="17"/>
        <v>30</v>
      </c>
      <c r="AC18" s="39">
        <f t="shared" ca="1" si="18"/>
        <v>606556.58150560525</v>
      </c>
      <c r="AD18" s="39">
        <f t="shared" ca="1" si="19"/>
        <v>606556.58150560525</v>
      </c>
      <c r="AE18" s="39">
        <f t="shared" ca="1" si="20"/>
        <v>226335.06878693638</v>
      </c>
      <c r="AF18" s="39">
        <f t="shared" ca="1" si="21"/>
        <v>2140.2843384107455</v>
      </c>
      <c r="AG18" s="39">
        <f t="shared" ca="1" si="22"/>
        <v>2140.2843384107455</v>
      </c>
      <c r="AH18" s="39">
        <f t="shared" ca="1" si="23"/>
        <v>0</v>
      </c>
      <c r="AI18" s="39">
        <f t="shared" ca="1" si="24"/>
        <v>2140.2843384107455</v>
      </c>
      <c r="AJ18" s="39">
        <f t="shared" ca="1" si="25"/>
        <v>2140.2843384107455</v>
      </c>
      <c r="AK18" s="39">
        <f t="shared" ca="1" si="26"/>
        <v>0</v>
      </c>
      <c r="AL18" s="43"/>
      <c r="AM18" s="39">
        <f t="shared" ca="1" si="34"/>
        <v>380221.51271866891</v>
      </c>
      <c r="AN18" s="39">
        <f t="shared" ca="1" si="35"/>
        <v>2140.2843384107455</v>
      </c>
      <c r="AO18" s="39">
        <f t="shared" ca="1" si="36"/>
        <v>2140.2843384107455</v>
      </c>
      <c r="AP18" s="40">
        <f t="shared" ca="1" si="27"/>
        <v>384502.08139549044</v>
      </c>
      <c r="AR18" s="39">
        <f t="shared" ca="1" si="37"/>
        <v>0</v>
      </c>
      <c r="AS18" s="39">
        <f t="shared" ca="1" si="38"/>
        <v>0</v>
      </c>
      <c r="AT18" s="39">
        <f t="shared" ca="1" si="39"/>
        <v>0</v>
      </c>
      <c r="AU18" s="40">
        <f t="shared" ca="1" si="28"/>
        <v>0</v>
      </c>
      <c r="AV18" s="40"/>
      <c r="AW18" s="51">
        <f t="shared" ca="1" si="29"/>
        <v>384502.08139549044</v>
      </c>
      <c r="AY18" s="51">
        <f t="shared" ca="1" si="30"/>
        <v>226335.06878693638</v>
      </c>
      <c r="AZ18" s="67"/>
      <c r="BA18" s="105">
        <f ca="1">'EO9904.1'!AW18</f>
        <v>307890.60350207781</v>
      </c>
      <c r="BB18" s="105">
        <f t="shared" ca="1" si="40"/>
        <v>76611.477893412637</v>
      </c>
      <c r="BC18" s="67"/>
      <c r="BD18" s="103"/>
    </row>
    <row r="19" spans="1:56">
      <c r="A19" s="88">
        <f t="shared" si="31"/>
        <v>37226</v>
      </c>
      <c r="B19" s="65">
        <f>'EO9904.1'!B19</f>
        <v>4288</v>
      </c>
      <c r="C19" s="66"/>
      <c r="D19" s="82">
        <f t="shared" si="3"/>
        <v>4288</v>
      </c>
      <c r="E19" s="35">
        <f t="shared" si="4"/>
        <v>132928</v>
      </c>
      <c r="F19" s="35">
        <f t="shared" ca="1" si="5"/>
        <v>127499.53430551599</v>
      </c>
      <c r="G19" s="83">
        <f ca="1">VLOOKUP($A19,[1]!Table,MATCH(G$4,[1]!Curves,0))</f>
        <v>5.7629999999999999</v>
      </c>
      <c r="H19" s="84">
        <f t="shared" ca="1" si="6"/>
        <v>5.7629999999999999</v>
      </c>
      <c r="I19" s="87">
        <f t="shared" si="41"/>
        <v>2.1150000000000002</v>
      </c>
      <c r="J19" s="83">
        <f ca="1">VLOOKUP($A19,[1]!Table,MATCH(J$4,[1]!Curves,0))</f>
        <v>0.02</v>
      </c>
      <c r="K19" s="84">
        <f t="shared" ca="1" si="7"/>
        <v>0.02</v>
      </c>
      <c r="L19" s="69">
        <f t="shared" si="32"/>
        <v>0</v>
      </c>
      <c r="M19" s="83">
        <f ca="1">VLOOKUP($A19,[1]!Table,MATCH(M$4,[1]!Curves,0))</f>
        <v>0.02</v>
      </c>
      <c r="N19" s="84">
        <f t="shared" ca="1" si="8"/>
        <v>0.02</v>
      </c>
      <c r="O19" s="69">
        <f t="shared" si="33"/>
        <v>0</v>
      </c>
      <c r="P19" s="7"/>
      <c r="Q19" s="69">
        <f t="shared" ca="1" si="9"/>
        <v>5.8029999999999999</v>
      </c>
      <c r="R19" s="69">
        <f t="shared" ca="1" si="10"/>
        <v>5.8029999999999999</v>
      </c>
      <c r="S19" s="69">
        <f t="shared" si="11"/>
        <v>2.1150000000000002</v>
      </c>
      <c r="T19" s="7"/>
      <c r="U19" s="5">
        <f t="shared" si="12"/>
        <v>31</v>
      </c>
      <c r="V19" s="44">
        <f t="shared" si="13"/>
        <v>37226</v>
      </c>
      <c r="W19" s="5">
        <f t="shared" ca="1" si="14"/>
        <v>296</v>
      </c>
      <c r="X19" s="54">
        <f ca="1">VLOOKUP($A19,[1]!Table,MATCH(X$4,[1]!Curves,0))</f>
        <v>5.2117029919831998E-2</v>
      </c>
      <c r="Y19" s="46">
        <f t="shared" ca="1" si="15"/>
        <v>0.95916236086840989</v>
      </c>
      <c r="Z19" s="5">
        <f t="shared" si="16"/>
        <v>1</v>
      </c>
      <c r="AA19" s="5">
        <f t="shared" si="17"/>
        <v>31</v>
      </c>
      <c r="AC19" s="39">
        <f t="shared" ca="1" si="18"/>
        <v>734779.81620268861</v>
      </c>
      <c r="AD19" s="39">
        <f t="shared" ca="1" si="19"/>
        <v>734779.81620268861</v>
      </c>
      <c r="AE19" s="39">
        <f t="shared" ca="1" si="20"/>
        <v>269661.51505616633</v>
      </c>
      <c r="AF19" s="39">
        <f t="shared" ca="1" si="21"/>
        <v>2549.99068611032</v>
      </c>
      <c r="AG19" s="39">
        <f t="shared" ca="1" si="22"/>
        <v>2549.99068611032</v>
      </c>
      <c r="AH19" s="39">
        <f t="shared" ca="1" si="23"/>
        <v>0</v>
      </c>
      <c r="AI19" s="39">
        <f t="shared" ca="1" si="24"/>
        <v>2549.99068611032</v>
      </c>
      <c r="AJ19" s="39">
        <f t="shared" ca="1" si="25"/>
        <v>2549.99068611032</v>
      </c>
      <c r="AK19" s="39">
        <f t="shared" ca="1" si="26"/>
        <v>0</v>
      </c>
      <c r="AL19" s="43"/>
      <c r="AM19" s="39">
        <f t="shared" ca="1" si="34"/>
        <v>465118.30114652228</v>
      </c>
      <c r="AN19" s="39">
        <f t="shared" ca="1" si="35"/>
        <v>2549.99068611032</v>
      </c>
      <c r="AO19" s="39">
        <f t="shared" ca="1" si="36"/>
        <v>2549.99068611032</v>
      </c>
      <c r="AP19" s="40">
        <f t="shared" ca="1" si="27"/>
        <v>470218.28251874296</v>
      </c>
      <c r="AR19" s="39">
        <f t="shared" ca="1" si="37"/>
        <v>0</v>
      </c>
      <c r="AS19" s="39">
        <f t="shared" ca="1" si="38"/>
        <v>0</v>
      </c>
      <c r="AT19" s="39">
        <f t="shared" ca="1" si="39"/>
        <v>0</v>
      </c>
      <c r="AU19" s="40">
        <f t="shared" ca="1" si="28"/>
        <v>0</v>
      </c>
      <c r="AV19" s="40"/>
      <c r="AW19" s="51">
        <f t="shared" ca="1" si="29"/>
        <v>470218.28251874296</v>
      </c>
      <c r="AY19" s="51">
        <f t="shared" ca="1" si="30"/>
        <v>269661.51505616633</v>
      </c>
      <c r="AZ19" s="67"/>
      <c r="BA19" s="105">
        <f ca="1">'EO9904.1'!AW19</f>
        <v>374759.38118420314</v>
      </c>
      <c r="BB19" s="105">
        <f t="shared" ca="1" si="40"/>
        <v>95458.901334539813</v>
      </c>
      <c r="BC19" s="67"/>
      <c r="BD19" s="103"/>
    </row>
    <row r="20" spans="1:56">
      <c r="A20" s="88">
        <f t="shared" si="31"/>
        <v>37257</v>
      </c>
      <c r="B20" s="65">
        <f>'EO9904.1'!B20</f>
        <v>4288</v>
      </c>
      <c r="C20" s="66"/>
      <c r="D20" s="82">
        <f t="shared" si="3"/>
        <v>4288</v>
      </c>
      <c r="E20" s="35">
        <f t="shared" si="4"/>
        <v>132928</v>
      </c>
      <c r="F20" s="35">
        <f t="shared" ca="1" si="5"/>
        <v>126959.80108559923</v>
      </c>
      <c r="G20" s="83">
        <f ca="1">VLOOKUP($A20,[1]!Table,MATCH(G$4,[1]!Curves,0))</f>
        <v>5.7680000000000007</v>
      </c>
      <c r="H20" s="84">
        <f t="shared" ca="1" si="6"/>
        <v>5.7680000000000007</v>
      </c>
      <c r="I20" s="87">
        <f t="shared" si="41"/>
        <v>2.1150000000000002</v>
      </c>
      <c r="J20" s="83">
        <f ca="1">VLOOKUP($A20,[1]!Table,MATCH(J$4,[1]!Curves,0))</f>
        <v>0.02</v>
      </c>
      <c r="K20" s="84">
        <f t="shared" ca="1" si="7"/>
        <v>0.02</v>
      </c>
      <c r="L20" s="69">
        <f t="shared" si="32"/>
        <v>0</v>
      </c>
      <c r="M20" s="83">
        <f ca="1">VLOOKUP($A20,[1]!Table,MATCH(M$4,[1]!Curves,0))</f>
        <v>0.02</v>
      </c>
      <c r="N20" s="84">
        <f t="shared" ca="1" si="8"/>
        <v>0.02</v>
      </c>
      <c r="O20" s="69">
        <f t="shared" si="33"/>
        <v>0</v>
      </c>
      <c r="P20" s="7"/>
      <c r="Q20" s="69">
        <f t="shared" ca="1" si="9"/>
        <v>5.8080000000000007</v>
      </c>
      <c r="R20" s="69">
        <f t="shared" ca="1" si="10"/>
        <v>5.8080000000000007</v>
      </c>
      <c r="S20" s="69">
        <f t="shared" si="11"/>
        <v>2.1150000000000002</v>
      </c>
      <c r="T20" s="7"/>
      <c r="U20" s="5">
        <f t="shared" si="12"/>
        <v>31</v>
      </c>
      <c r="V20" s="44">
        <f t="shared" si="13"/>
        <v>37257</v>
      </c>
      <c r="W20" s="5">
        <f t="shared" ca="1" si="14"/>
        <v>327</v>
      </c>
      <c r="X20" s="54">
        <f ca="1">VLOOKUP($A20,[1]!Table,MATCH(X$4,[1]!Curves,0))</f>
        <v>5.1974354122330001E-2</v>
      </c>
      <c r="Y20" s="46">
        <f t="shared" ca="1" si="15"/>
        <v>0.95510201827755803</v>
      </c>
      <c r="Z20" s="5">
        <f t="shared" si="16"/>
        <v>1</v>
      </c>
      <c r="AA20" s="5">
        <f t="shared" si="17"/>
        <v>31</v>
      </c>
      <c r="AC20" s="39">
        <f t="shared" ca="1" si="18"/>
        <v>732304.13266173645</v>
      </c>
      <c r="AD20" s="39">
        <f t="shared" ca="1" si="19"/>
        <v>732304.13266173645</v>
      </c>
      <c r="AE20" s="39">
        <f t="shared" ca="1" si="20"/>
        <v>268519.97929604241</v>
      </c>
      <c r="AF20" s="39">
        <f t="shared" ca="1" si="21"/>
        <v>2539.1960217119845</v>
      </c>
      <c r="AG20" s="39">
        <f t="shared" ca="1" si="22"/>
        <v>2539.1960217119845</v>
      </c>
      <c r="AH20" s="39">
        <f t="shared" ca="1" si="23"/>
        <v>0</v>
      </c>
      <c r="AI20" s="39">
        <f t="shared" ca="1" si="24"/>
        <v>2539.1960217119845</v>
      </c>
      <c r="AJ20" s="39">
        <f t="shared" ca="1" si="25"/>
        <v>2539.1960217119845</v>
      </c>
      <c r="AK20" s="39">
        <f t="shared" ca="1" si="26"/>
        <v>0</v>
      </c>
      <c r="AL20" s="43"/>
      <c r="AM20" s="39">
        <f t="shared" ca="1" si="34"/>
        <v>463784.15336569404</v>
      </c>
      <c r="AN20" s="39">
        <f t="shared" ca="1" si="35"/>
        <v>2539.1960217119845</v>
      </c>
      <c r="AO20" s="39">
        <f t="shared" ca="1" si="36"/>
        <v>2539.1960217119845</v>
      </c>
      <c r="AP20" s="40">
        <f t="shared" ca="1" si="27"/>
        <v>468862.545409118</v>
      </c>
      <c r="AR20" s="39">
        <f t="shared" ca="1" si="37"/>
        <v>0</v>
      </c>
      <c r="AS20" s="39">
        <f t="shared" ca="1" si="38"/>
        <v>0</v>
      </c>
      <c r="AT20" s="39">
        <f t="shared" ca="1" si="39"/>
        <v>0</v>
      </c>
      <c r="AU20" s="40">
        <f t="shared" ca="1" si="28"/>
        <v>0</v>
      </c>
      <c r="AV20" s="40"/>
      <c r="AW20" s="51">
        <f t="shared" ca="1" si="29"/>
        <v>468862.545409118</v>
      </c>
      <c r="AY20" s="51">
        <f t="shared" ca="1" si="30"/>
        <v>268519.97929604241</v>
      </c>
      <c r="AZ20" s="67"/>
      <c r="BA20" s="105">
        <f ca="1">'EO9904.1'!AW20</f>
        <v>322147.79927459959</v>
      </c>
      <c r="BB20" s="105">
        <f t="shared" ca="1" si="40"/>
        <v>146714.74613451841</v>
      </c>
      <c r="BC20" s="67"/>
      <c r="BD20" s="103"/>
    </row>
    <row r="21" spans="1:56">
      <c r="A21" s="88">
        <f t="shared" si="31"/>
        <v>37288</v>
      </c>
      <c r="B21" s="65">
        <f>'EO9904.1'!B21</f>
        <v>4288</v>
      </c>
      <c r="C21" s="66"/>
      <c r="D21" s="82">
        <f t="shared" si="3"/>
        <v>4288</v>
      </c>
      <c r="E21" s="35">
        <f t="shared" si="4"/>
        <v>120064</v>
      </c>
      <c r="F21" s="35">
        <f t="shared" ca="1" si="5"/>
        <v>114172.61109022415</v>
      </c>
      <c r="G21" s="83">
        <f ca="1">VLOOKUP($A21,[1]!Table,MATCH(G$4,[1]!Curves,0))</f>
        <v>5.548</v>
      </c>
      <c r="H21" s="84">
        <f t="shared" ca="1" si="6"/>
        <v>5.548</v>
      </c>
      <c r="I21" s="87">
        <f t="shared" si="41"/>
        <v>2.1150000000000002</v>
      </c>
      <c r="J21" s="83">
        <f ca="1">VLOOKUP($A21,[1]!Table,MATCH(J$4,[1]!Curves,0))</f>
        <v>0.02</v>
      </c>
      <c r="K21" s="84">
        <f t="shared" ca="1" si="7"/>
        <v>0.02</v>
      </c>
      <c r="L21" s="69">
        <f t="shared" si="32"/>
        <v>0</v>
      </c>
      <c r="M21" s="83">
        <f ca="1">VLOOKUP($A21,[1]!Table,MATCH(M$4,[1]!Curves,0))</f>
        <v>0.02</v>
      </c>
      <c r="N21" s="84">
        <f t="shared" ca="1" si="8"/>
        <v>0.02</v>
      </c>
      <c r="O21" s="69">
        <f t="shared" si="33"/>
        <v>0</v>
      </c>
      <c r="P21" s="7"/>
      <c r="Q21" s="69">
        <f t="shared" ca="1" si="9"/>
        <v>5.5880000000000001</v>
      </c>
      <c r="R21" s="69">
        <f t="shared" ca="1" si="10"/>
        <v>5.5880000000000001</v>
      </c>
      <c r="S21" s="69">
        <f t="shared" si="11"/>
        <v>2.1150000000000002</v>
      </c>
      <c r="T21" s="7"/>
      <c r="U21" s="5">
        <f t="shared" si="12"/>
        <v>28</v>
      </c>
      <c r="V21" s="44">
        <f t="shared" si="13"/>
        <v>37288</v>
      </c>
      <c r="W21" s="5">
        <f t="shared" ca="1" si="14"/>
        <v>358</v>
      </c>
      <c r="X21" s="54">
        <f ca="1">VLOOKUP($A21,[1]!Table,MATCH(X$4,[1]!Curves,0))</f>
        <v>5.1996843447309003E-2</v>
      </c>
      <c r="Y21" s="46">
        <f t="shared" ca="1" si="15"/>
        <v>0.95093126241191483</v>
      </c>
      <c r="Z21" s="5">
        <f t="shared" si="16"/>
        <v>1</v>
      </c>
      <c r="AA21" s="5">
        <f t="shared" si="17"/>
        <v>28</v>
      </c>
      <c r="AC21" s="39">
        <f t="shared" ca="1" si="18"/>
        <v>633429.64632856357</v>
      </c>
      <c r="AD21" s="39">
        <f t="shared" ca="1" si="19"/>
        <v>633429.64632856357</v>
      </c>
      <c r="AE21" s="39">
        <f t="shared" ca="1" si="20"/>
        <v>241475.07245582409</v>
      </c>
      <c r="AF21" s="39">
        <f t="shared" ca="1" si="21"/>
        <v>2283.4522218044831</v>
      </c>
      <c r="AG21" s="39">
        <f t="shared" ca="1" si="22"/>
        <v>2283.4522218044831</v>
      </c>
      <c r="AH21" s="39">
        <f t="shared" ca="1" si="23"/>
        <v>0</v>
      </c>
      <c r="AI21" s="39">
        <f t="shared" ca="1" si="24"/>
        <v>2283.4522218044831</v>
      </c>
      <c r="AJ21" s="39">
        <f t="shared" ca="1" si="25"/>
        <v>2283.4522218044831</v>
      </c>
      <c r="AK21" s="39">
        <f t="shared" ca="1" si="26"/>
        <v>0</v>
      </c>
      <c r="AL21" s="43"/>
      <c r="AM21" s="39">
        <f t="shared" ca="1" si="34"/>
        <v>391954.57387273945</v>
      </c>
      <c r="AN21" s="39">
        <f t="shared" ca="1" si="35"/>
        <v>2283.4522218044831</v>
      </c>
      <c r="AO21" s="39">
        <f t="shared" ca="1" si="36"/>
        <v>2283.4522218044831</v>
      </c>
      <c r="AP21" s="40">
        <f t="shared" ca="1" si="27"/>
        <v>396521.4783163484</v>
      </c>
      <c r="AR21" s="39">
        <f t="shared" ca="1" si="37"/>
        <v>0</v>
      </c>
      <c r="AS21" s="39">
        <f t="shared" ca="1" si="38"/>
        <v>0</v>
      </c>
      <c r="AT21" s="39">
        <f t="shared" ca="1" si="39"/>
        <v>0</v>
      </c>
      <c r="AU21" s="40">
        <f t="shared" ca="1" si="28"/>
        <v>0</v>
      </c>
      <c r="AV21" s="40"/>
      <c r="AW21" s="51">
        <f t="shared" ca="1" si="29"/>
        <v>396521.4783163484</v>
      </c>
      <c r="AY21" s="51">
        <f t="shared" ca="1" si="30"/>
        <v>241475.07245582409</v>
      </c>
      <c r="AZ21" s="67"/>
      <c r="BA21" s="105">
        <f ca="1">'EO9904.1'!AW21</f>
        <v>287669.31090292876</v>
      </c>
      <c r="BB21" s="105">
        <f t="shared" ca="1" si="40"/>
        <v>108852.16741341964</v>
      </c>
      <c r="BC21" s="67"/>
      <c r="BD21" s="103"/>
    </row>
    <row r="22" spans="1:56">
      <c r="A22" s="88">
        <f t="shared" si="31"/>
        <v>37316</v>
      </c>
      <c r="B22" s="65">
        <f>'EO9904.1'!B22</f>
        <v>3704</v>
      </c>
      <c r="C22" s="66"/>
      <c r="D22" s="82">
        <f t="shared" si="3"/>
        <v>3704</v>
      </c>
      <c r="E22" s="35">
        <f t="shared" si="4"/>
        <v>114824</v>
      </c>
      <c r="F22" s="35">
        <f t="shared" ca="1" si="5"/>
        <v>108758.6238008714</v>
      </c>
      <c r="G22" s="83">
        <f ca="1">VLOOKUP($A22,[1]!Table,MATCH(G$4,[1]!Curves,0))</f>
        <v>5.1829999999999998</v>
      </c>
      <c r="H22" s="84">
        <f t="shared" ca="1" si="6"/>
        <v>5.1829999999999998</v>
      </c>
      <c r="I22" s="87">
        <f t="shared" ref="I22:I85" si="42">I10</f>
        <v>2.1150000000000002</v>
      </c>
      <c r="J22" s="83">
        <f ca="1">VLOOKUP($A22,[1]!Table,MATCH(J$4,[1]!Curves,0))</f>
        <v>0.02</v>
      </c>
      <c r="K22" s="84">
        <f t="shared" ca="1" si="7"/>
        <v>0.02</v>
      </c>
      <c r="L22" s="69">
        <f t="shared" si="32"/>
        <v>0</v>
      </c>
      <c r="M22" s="83">
        <f ca="1">VLOOKUP($A22,[1]!Table,MATCH(M$4,[1]!Curves,0))</f>
        <v>0.02</v>
      </c>
      <c r="N22" s="84">
        <f t="shared" ca="1" si="8"/>
        <v>0.02</v>
      </c>
      <c r="O22" s="69">
        <f t="shared" si="33"/>
        <v>0</v>
      </c>
      <c r="P22" s="7"/>
      <c r="Q22" s="69">
        <f t="shared" ca="1" si="9"/>
        <v>5.2229999999999999</v>
      </c>
      <c r="R22" s="69">
        <f t="shared" ca="1" si="10"/>
        <v>5.2229999999999999</v>
      </c>
      <c r="S22" s="69">
        <f t="shared" si="11"/>
        <v>2.1150000000000002</v>
      </c>
      <c r="T22" s="7"/>
      <c r="U22" s="5">
        <f t="shared" si="12"/>
        <v>31</v>
      </c>
      <c r="V22" s="44">
        <f t="shared" si="13"/>
        <v>37316</v>
      </c>
      <c r="W22" s="5">
        <f t="shared" ca="1" si="14"/>
        <v>386</v>
      </c>
      <c r="X22" s="54">
        <f ca="1">VLOOKUP($A22,[1]!Table,MATCH(X$4,[1]!Curves,0))</f>
        <v>5.2017156386145999E-2</v>
      </c>
      <c r="Y22" s="46">
        <f t="shared" ca="1" si="15"/>
        <v>0.94717675573809834</v>
      </c>
      <c r="Z22" s="5">
        <f t="shared" si="16"/>
        <v>1</v>
      </c>
      <c r="AA22" s="5">
        <f t="shared" si="17"/>
        <v>31</v>
      </c>
      <c r="AC22" s="39">
        <f t="shared" ca="1" si="18"/>
        <v>563695.9471599164</v>
      </c>
      <c r="AD22" s="39">
        <f t="shared" ca="1" si="19"/>
        <v>563695.9471599164</v>
      </c>
      <c r="AE22" s="39">
        <f t="shared" ca="1" si="20"/>
        <v>230024.48933884304</v>
      </c>
      <c r="AF22" s="39">
        <f t="shared" ca="1" si="21"/>
        <v>2175.1724760174279</v>
      </c>
      <c r="AG22" s="39">
        <f t="shared" ca="1" si="22"/>
        <v>2175.1724760174279</v>
      </c>
      <c r="AH22" s="39">
        <f t="shared" ca="1" si="23"/>
        <v>0</v>
      </c>
      <c r="AI22" s="39">
        <f t="shared" ca="1" si="24"/>
        <v>2175.1724760174279</v>
      </c>
      <c r="AJ22" s="39">
        <f t="shared" ca="1" si="25"/>
        <v>2175.1724760174279</v>
      </c>
      <c r="AK22" s="39">
        <f t="shared" ca="1" si="26"/>
        <v>0</v>
      </c>
      <c r="AL22" s="43"/>
      <c r="AM22" s="39">
        <f t="shared" ca="1" si="34"/>
        <v>333671.45782107336</v>
      </c>
      <c r="AN22" s="39">
        <f t="shared" ca="1" si="35"/>
        <v>2175.1724760174279</v>
      </c>
      <c r="AO22" s="39">
        <f t="shared" ca="1" si="36"/>
        <v>2175.1724760174279</v>
      </c>
      <c r="AP22" s="40">
        <f t="shared" ca="1" si="27"/>
        <v>338021.80277310824</v>
      </c>
      <c r="AR22" s="39">
        <f t="shared" ca="1" si="37"/>
        <v>0</v>
      </c>
      <c r="AS22" s="39">
        <f t="shared" ca="1" si="38"/>
        <v>0</v>
      </c>
      <c r="AT22" s="39">
        <f t="shared" ca="1" si="39"/>
        <v>0</v>
      </c>
      <c r="AU22" s="40">
        <f t="shared" ca="1" si="28"/>
        <v>0</v>
      </c>
      <c r="AV22" s="40"/>
      <c r="AW22" s="51">
        <f t="shared" ca="1" si="29"/>
        <v>338021.80277310824</v>
      </c>
      <c r="AY22" s="51">
        <f t="shared" ca="1" si="30"/>
        <v>230024.48933884304</v>
      </c>
      <c r="AZ22" s="67"/>
      <c r="BA22" s="105">
        <f ca="1">'EO9904.1'!AW22</f>
        <v>249611.9174853799</v>
      </c>
      <c r="BB22" s="105">
        <f t="shared" ca="1" si="40"/>
        <v>88409.885287728335</v>
      </c>
      <c r="BC22" s="67"/>
      <c r="BD22" s="103"/>
    </row>
    <row r="23" spans="1:56">
      <c r="A23" s="88">
        <f t="shared" si="31"/>
        <v>37347</v>
      </c>
      <c r="B23" s="65">
        <f>'EO9904.1'!B23</f>
        <v>3704</v>
      </c>
      <c r="C23" s="66"/>
      <c r="D23" s="82">
        <f t="shared" si="3"/>
        <v>3704</v>
      </c>
      <c r="E23" s="35">
        <f t="shared" si="4"/>
        <v>111120</v>
      </c>
      <c r="F23" s="35">
        <f t="shared" ca="1" si="5"/>
        <v>104788.01494398202</v>
      </c>
      <c r="G23" s="83">
        <f ca="1">VLOOKUP($A23,[1]!Table,MATCH(G$4,[1]!Curves,0))</f>
        <v>4.633</v>
      </c>
      <c r="H23" s="84">
        <f t="shared" ca="1" si="6"/>
        <v>4.633</v>
      </c>
      <c r="I23" s="87">
        <f t="shared" si="42"/>
        <v>2.1150000000000002</v>
      </c>
      <c r="J23" s="83">
        <f ca="1">VLOOKUP($A23,[1]!Table,MATCH(J$4,[1]!Curves,0))</f>
        <v>1.2500000000000001E-2</v>
      </c>
      <c r="K23" s="84">
        <f t="shared" ca="1" si="7"/>
        <v>1.2500000000000001E-2</v>
      </c>
      <c r="L23" s="69">
        <f t="shared" si="32"/>
        <v>0</v>
      </c>
      <c r="M23" s="83">
        <f ca="1">VLOOKUP($A23,[1]!Table,MATCH(M$4,[1]!Curves,0))</f>
        <v>1.4999999999999999E-2</v>
      </c>
      <c r="N23" s="84">
        <f t="shared" ca="1" si="8"/>
        <v>1.4999999999999999E-2</v>
      </c>
      <c r="O23" s="69">
        <f t="shared" si="33"/>
        <v>0</v>
      </c>
      <c r="P23" s="7"/>
      <c r="Q23" s="69">
        <f t="shared" ca="1" si="9"/>
        <v>4.6604999999999999</v>
      </c>
      <c r="R23" s="69">
        <f t="shared" ca="1" si="10"/>
        <v>4.6604999999999999</v>
      </c>
      <c r="S23" s="69">
        <f t="shared" si="11"/>
        <v>2.1150000000000002</v>
      </c>
      <c r="T23" s="7"/>
      <c r="U23" s="5">
        <f t="shared" si="12"/>
        <v>30</v>
      </c>
      <c r="V23" s="44">
        <f t="shared" si="13"/>
        <v>37347</v>
      </c>
      <c r="W23" s="5">
        <f t="shared" ca="1" si="14"/>
        <v>417</v>
      </c>
      <c r="X23" s="54">
        <f ca="1">VLOOKUP($A23,[1]!Table,MATCH(X$4,[1]!Curves,0))</f>
        <v>5.2056072680355003E-2</v>
      </c>
      <c r="Y23" s="46">
        <f t="shared" ca="1" si="15"/>
        <v>0.94301669316038539</v>
      </c>
      <c r="Z23" s="5">
        <f t="shared" si="16"/>
        <v>1</v>
      </c>
      <c r="AA23" s="5">
        <f t="shared" si="17"/>
        <v>30</v>
      </c>
      <c r="AC23" s="39">
        <f t="shared" ca="1" si="18"/>
        <v>485482.87323546869</v>
      </c>
      <c r="AD23" s="39">
        <f t="shared" ca="1" si="19"/>
        <v>485482.87323546869</v>
      </c>
      <c r="AE23" s="39">
        <f t="shared" ca="1" si="20"/>
        <v>221626.65160652201</v>
      </c>
      <c r="AF23" s="39">
        <f t="shared" ca="1" si="21"/>
        <v>1309.8501867997754</v>
      </c>
      <c r="AG23" s="39">
        <f t="shared" ca="1" si="22"/>
        <v>1309.8501867997754</v>
      </c>
      <c r="AH23" s="39">
        <f t="shared" ca="1" si="23"/>
        <v>0</v>
      </c>
      <c r="AI23" s="39">
        <f t="shared" ca="1" si="24"/>
        <v>1571.8202241597303</v>
      </c>
      <c r="AJ23" s="39">
        <f t="shared" ca="1" si="25"/>
        <v>1571.8202241597303</v>
      </c>
      <c r="AK23" s="39">
        <f t="shared" ca="1" si="26"/>
        <v>0</v>
      </c>
      <c r="AL23" s="43"/>
      <c r="AM23" s="39">
        <f t="shared" ca="1" si="34"/>
        <v>263856.22162894672</v>
      </c>
      <c r="AN23" s="39">
        <f t="shared" ca="1" si="35"/>
        <v>1309.8501867997754</v>
      </c>
      <c r="AO23" s="39">
        <f t="shared" ca="1" si="36"/>
        <v>1571.8202241597303</v>
      </c>
      <c r="AP23" s="40">
        <f t="shared" ca="1" si="27"/>
        <v>266737.89203990623</v>
      </c>
      <c r="AR23" s="39">
        <f t="shared" ca="1" si="37"/>
        <v>0</v>
      </c>
      <c r="AS23" s="39">
        <f t="shared" ca="1" si="38"/>
        <v>0</v>
      </c>
      <c r="AT23" s="39">
        <f t="shared" ca="1" si="39"/>
        <v>0</v>
      </c>
      <c r="AU23" s="40">
        <f t="shared" ca="1" si="28"/>
        <v>0</v>
      </c>
      <c r="AV23" s="40"/>
      <c r="AW23" s="51">
        <f t="shared" ca="1" si="29"/>
        <v>266737.89203990623</v>
      </c>
      <c r="AY23" s="51">
        <f t="shared" ca="1" si="30"/>
        <v>221626.65160652201</v>
      </c>
      <c r="AZ23" s="67"/>
      <c r="BA23" s="105">
        <f ca="1">'EO9904.1'!AW23</f>
        <v>166319.53731908821</v>
      </c>
      <c r="BB23" s="105">
        <f t="shared" ca="1" si="40"/>
        <v>100418.35472081802</v>
      </c>
      <c r="BC23" s="67"/>
      <c r="BD23" s="103"/>
    </row>
    <row r="24" spans="1:56">
      <c r="A24" s="88">
        <f t="shared" si="31"/>
        <v>37377</v>
      </c>
      <c r="B24" s="65">
        <f>'EO9904.1'!B24</f>
        <v>3704</v>
      </c>
      <c r="C24" s="66"/>
      <c r="D24" s="82">
        <f t="shared" si="3"/>
        <v>3704</v>
      </c>
      <c r="E24" s="35">
        <f t="shared" si="4"/>
        <v>114824</v>
      </c>
      <c r="F24" s="35">
        <f t="shared" ca="1" si="5"/>
        <v>107817.57132209137</v>
      </c>
      <c r="G24" s="83">
        <f ca="1">VLOOKUP($A24,[1]!Table,MATCH(G$4,[1]!Curves,0))</f>
        <v>4.4880000000000004</v>
      </c>
      <c r="H24" s="84">
        <f t="shared" ca="1" si="6"/>
        <v>4.4880000000000004</v>
      </c>
      <c r="I24" s="87">
        <f t="shared" si="42"/>
        <v>2.1150000000000002</v>
      </c>
      <c r="J24" s="83">
        <f ca="1">VLOOKUP($A24,[1]!Table,MATCH(J$4,[1]!Curves,0))</f>
        <v>1.2500000000000001E-2</v>
      </c>
      <c r="K24" s="84">
        <f t="shared" ca="1" si="7"/>
        <v>1.2500000000000001E-2</v>
      </c>
      <c r="L24" s="69">
        <f t="shared" si="32"/>
        <v>0</v>
      </c>
      <c r="M24" s="83">
        <f ca="1">VLOOKUP($A24,[1]!Table,MATCH(M$4,[1]!Curves,0))</f>
        <v>1.4999999999999999E-2</v>
      </c>
      <c r="N24" s="84">
        <f t="shared" ca="1" si="8"/>
        <v>1.4999999999999999E-2</v>
      </c>
      <c r="O24" s="69">
        <f t="shared" si="33"/>
        <v>0</v>
      </c>
      <c r="P24" s="7"/>
      <c r="Q24" s="69">
        <f t="shared" ca="1" si="9"/>
        <v>4.5155000000000003</v>
      </c>
      <c r="R24" s="69">
        <f t="shared" ca="1" si="10"/>
        <v>4.5155000000000003</v>
      </c>
      <c r="S24" s="69">
        <f t="shared" si="11"/>
        <v>2.1150000000000002</v>
      </c>
      <c r="T24" s="7"/>
      <c r="U24" s="5">
        <f t="shared" si="12"/>
        <v>31</v>
      </c>
      <c r="V24" s="44">
        <f t="shared" si="13"/>
        <v>37377</v>
      </c>
      <c r="W24" s="5">
        <f t="shared" ca="1" si="14"/>
        <v>447</v>
      </c>
      <c r="X24" s="54">
        <f ca="1">VLOOKUP($A24,[1]!Table,MATCH(X$4,[1]!Curves,0))</f>
        <v>5.2112769927482004E-2</v>
      </c>
      <c r="Y24" s="46">
        <f t="shared" ca="1" si="15"/>
        <v>0.93898114786187015</v>
      </c>
      <c r="Z24" s="5">
        <f t="shared" si="16"/>
        <v>1</v>
      </c>
      <c r="AA24" s="5">
        <f t="shared" si="17"/>
        <v>31</v>
      </c>
      <c r="AC24" s="39">
        <f t="shared" ca="1" si="18"/>
        <v>483885.26009354612</v>
      </c>
      <c r="AD24" s="39">
        <f t="shared" ca="1" si="19"/>
        <v>483885.26009354612</v>
      </c>
      <c r="AE24" s="39">
        <f t="shared" ca="1" si="20"/>
        <v>228034.16334622327</v>
      </c>
      <c r="AF24" s="39">
        <f t="shared" ca="1" si="21"/>
        <v>1347.7196415261424</v>
      </c>
      <c r="AG24" s="39">
        <f t="shared" ca="1" si="22"/>
        <v>1347.7196415261424</v>
      </c>
      <c r="AH24" s="39">
        <f t="shared" ca="1" si="23"/>
        <v>0</v>
      </c>
      <c r="AI24" s="39">
        <f t="shared" ca="1" si="24"/>
        <v>1617.2635698313707</v>
      </c>
      <c r="AJ24" s="39">
        <f t="shared" ca="1" si="25"/>
        <v>1617.2635698313707</v>
      </c>
      <c r="AK24" s="39">
        <f t="shared" ca="1" si="26"/>
        <v>0</v>
      </c>
      <c r="AL24" s="43"/>
      <c r="AM24" s="39">
        <f t="shared" ca="1" si="34"/>
        <v>255851.09674732285</v>
      </c>
      <c r="AN24" s="39">
        <f t="shared" ca="1" si="35"/>
        <v>1347.7196415261424</v>
      </c>
      <c r="AO24" s="39">
        <f t="shared" ca="1" si="36"/>
        <v>1617.2635698313707</v>
      </c>
      <c r="AP24" s="40">
        <f t="shared" ca="1" si="27"/>
        <v>258816.07995868038</v>
      </c>
      <c r="AR24" s="39">
        <f t="shared" ca="1" si="37"/>
        <v>0</v>
      </c>
      <c r="AS24" s="39">
        <f t="shared" ca="1" si="38"/>
        <v>0</v>
      </c>
      <c r="AT24" s="39">
        <f t="shared" ca="1" si="39"/>
        <v>0</v>
      </c>
      <c r="AU24" s="40">
        <f t="shared" ca="1" si="28"/>
        <v>0</v>
      </c>
      <c r="AV24" s="40"/>
      <c r="AW24" s="51">
        <f t="shared" ca="1" si="29"/>
        <v>258816.07995868038</v>
      </c>
      <c r="AY24" s="51">
        <f t="shared" ca="1" si="30"/>
        <v>228034.16334622327</v>
      </c>
      <c r="AZ24" s="67"/>
      <c r="BA24" s="105">
        <f ca="1">'EO9904.1'!AW24</f>
        <v>152842.18910619678</v>
      </c>
      <c r="BB24" s="105">
        <f t="shared" ca="1" si="40"/>
        <v>105973.8908524836</v>
      </c>
      <c r="BC24" s="67"/>
      <c r="BD24" s="103"/>
    </row>
    <row r="25" spans="1:56">
      <c r="A25" s="88">
        <f t="shared" si="31"/>
        <v>37408</v>
      </c>
      <c r="B25" s="65">
        <f>'EO9904.1'!B25</f>
        <v>3704</v>
      </c>
      <c r="C25" s="66"/>
      <c r="D25" s="82">
        <f t="shared" si="3"/>
        <v>3704</v>
      </c>
      <c r="E25" s="35">
        <f t="shared" si="4"/>
        <v>111120</v>
      </c>
      <c r="F25" s="35">
        <f t="shared" ca="1" si="5"/>
        <v>103877.23324382554</v>
      </c>
      <c r="G25" s="83">
        <f ca="1">VLOOKUP($A25,[1]!Table,MATCH(G$4,[1]!Curves,0))</f>
        <v>4.4780000000000006</v>
      </c>
      <c r="H25" s="84">
        <f t="shared" ca="1" si="6"/>
        <v>4.4780000000000006</v>
      </c>
      <c r="I25" s="87">
        <f t="shared" si="42"/>
        <v>2.1150000000000002</v>
      </c>
      <c r="J25" s="83">
        <f ca="1">VLOOKUP($A25,[1]!Table,MATCH(J$4,[1]!Curves,0))</f>
        <v>1.2500000000000001E-2</v>
      </c>
      <c r="K25" s="84">
        <f t="shared" ca="1" si="7"/>
        <v>1.2500000000000001E-2</v>
      </c>
      <c r="L25" s="69">
        <f t="shared" si="32"/>
        <v>0</v>
      </c>
      <c r="M25" s="83">
        <f ca="1">VLOOKUP($A25,[1]!Table,MATCH(M$4,[1]!Curves,0))</f>
        <v>1.4999999999999999E-2</v>
      </c>
      <c r="N25" s="84">
        <f t="shared" ca="1" si="8"/>
        <v>1.4999999999999999E-2</v>
      </c>
      <c r="O25" s="69">
        <f t="shared" si="33"/>
        <v>0</v>
      </c>
      <c r="P25" s="7"/>
      <c r="Q25" s="69">
        <f t="shared" ca="1" si="9"/>
        <v>4.5055000000000005</v>
      </c>
      <c r="R25" s="69">
        <f t="shared" ca="1" si="10"/>
        <v>4.5055000000000005</v>
      </c>
      <c r="S25" s="69">
        <f t="shared" si="11"/>
        <v>2.1150000000000002</v>
      </c>
      <c r="T25" s="7"/>
      <c r="U25" s="5">
        <f t="shared" si="12"/>
        <v>30</v>
      </c>
      <c r="V25" s="44">
        <f t="shared" si="13"/>
        <v>37408</v>
      </c>
      <c r="W25" s="5">
        <f t="shared" ca="1" si="14"/>
        <v>478</v>
      </c>
      <c r="X25" s="54">
        <f ca="1">VLOOKUP($A25,[1]!Table,MATCH(X$4,[1]!Curves,0))</f>
        <v>5.2171357083972997E-2</v>
      </c>
      <c r="Y25" s="46">
        <f t="shared" ca="1" si="15"/>
        <v>0.93482031356934436</v>
      </c>
      <c r="Z25" s="5">
        <f t="shared" si="16"/>
        <v>1</v>
      </c>
      <c r="AA25" s="5">
        <f t="shared" si="17"/>
        <v>30</v>
      </c>
      <c r="AC25" s="39">
        <f t="shared" ca="1" si="18"/>
        <v>465162.25046585081</v>
      </c>
      <c r="AD25" s="39">
        <f t="shared" ca="1" si="19"/>
        <v>465162.25046585081</v>
      </c>
      <c r="AE25" s="39">
        <f t="shared" ca="1" si="20"/>
        <v>219700.34831069104</v>
      </c>
      <c r="AF25" s="39">
        <f t="shared" ca="1" si="21"/>
        <v>1298.4654155478192</v>
      </c>
      <c r="AG25" s="39">
        <f t="shared" ca="1" si="22"/>
        <v>1298.4654155478192</v>
      </c>
      <c r="AH25" s="39">
        <f t="shared" ca="1" si="23"/>
        <v>0</v>
      </c>
      <c r="AI25" s="39">
        <f t="shared" ca="1" si="24"/>
        <v>1558.158498657383</v>
      </c>
      <c r="AJ25" s="39">
        <f t="shared" ca="1" si="25"/>
        <v>1558.158498657383</v>
      </c>
      <c r="AK25" s="39">
        <f t="shared" ca="1" si="26"/>
        <v>0</v>
      </c>
      <c r="AL25" s="43"/>
      <c r="AM25" s="39">
        <f t="shared" ca="1" si="34"/>
        <v>245461.90215515977</v>
      </c>
      <c r="AN25" s="39">
        <f t="shared" ca="1" si="35"/>
        <v>1298.4654155478192</v>
      </c>
      <c r="AO25" s="39">
        <f t="shared" ca="1" si="36"/>
        <v>1558.158498657383</v>
      </c>
      <c r="AP25" s="40">
        <f t="shared" ca="1" si="27"/>
        <v>248318.52606936495</v>
      </c>
      <c r="AR25" s="39">
        <f t="shared" ca="1" si="37"/>
        <v>0</v>
      </c>
      <c r="AS25" s="39">
        <f t="shared" ca="1" si="38"/>
        <v>0</v>
      </c>
      <c r="AT25" s="39">
        <f t="shared" ca="1" si="39"/>
        <v>0</v>
      </c>
      <c r="AU25" s="40">
        <f t="shared" ca="1" si="28"/>
        <v>0</v>
      </c>
      <c r="AV25" s="40"/>
      <c r="AW25" s="51">
        <f t="shared" ca="1" si="29"/>
        <v>248318.52606936495</v>
      </c>
      <c r="AY25" s="51">
        <f t="shared" ca="1" si="30"/>
        <v>219700.34831069104</v>
      </c>
      <c r="AZ25" s="67"/>
      <c r="BA25" s="105">
        <f ca="1">'EO9904.1'!AW25</f>
        <v>153561.71390434733</v>
      </c>
      <c r="BB25" s="105">
        <f t="shared" ca="1" si="40"/>
        <v>94756.812165017618</v>
      </c>
      <c r="BC25" s="67"/>
      <c r="BD25" s="103"/>
    </row>
    <row r="26" spans="1:56">
      <c r="A26" s="88">
        <f t="shared" si="31"/>
        <v>37438</v>
      </c>
      <c r="B26" s="65">
        <f>'EO9904.1'!B26</f>
        <v>3704</v>
      </c>
      <c r="C26" s="66"/>
      <c r="D26" s="82">
        <f t="shared" si="3"/>
        <v>3704</v>
      </c>
      <c r="E26" s="35">
        <f t="shared" si="4"/>
        <v>114824</v>
      </c>
      <c r="F26" s="35">
        <f t="shared" ca="1" si="5"/>
        <v>106874.59470545236</v>
      </c>
      <c r="G26" s="83">
        <f ca="1">VLOOKUP($A26,[1]!Table,MATCH(G$4,[1]!Curves,0))</f>
        <v>4.4880000000000004</v>
      </c>
      <c r="H26" s="84">
        <f t="shared" ca="1" si="6"/>
        <v>4.4880000000000004</v>
      </c>
      <c r="I26" s="87">
        <f t="shared" si="42"/>
        <v>2.1150000000000002</v>
      </c>
      <c r="J26" s="83">
        <f ca="1">VLOOKUP($A26,[1]!Table,MATCH(J$4,[1]!Curves,0))</f>
        <v>1.2500000000000001E-2</v>
      </c>
      <c r="K26" s="84">
        <f t="shared" ca="1" si="7"/>
        <v>1.2500000000000001E-2</v>
      </c>
      <c r="L26" s="69">
        <f t="shared" si="32"/>
        <v>0</v>
      </c>
      <c r="M26" s="83">
        <f ca="1">VLOOKUP($A26,[1]!Table,MATCH(M$4,[1]!Curves,0))</f>
        <v>1.4999999999999999E-2</v>
      </c>
      <c r="N26" s="84">
        <f t="shared" ca="1" si="8"/>
        <v>1.4999999999999999E-2</v>
      </c>
      <c r="O26" s="69">
        <f t="shared" si="33"/>
        <v>0</v>
      </c>
      <c r="P26" s="7"/>
      <c r="Q26" s="69">
        <f t="shared" ca="1" si="9"/>
        <v>4.5155000000000003</v>
      </c>
      <c r="R26" s="69">
        <f t="shared" ca="1" si="10"/>
        <v>4.5155000000000003</v>
      </c>
      <c r="S26" s="69">
        <f t="shared" si="11"/>
        <v>2.1150000000000002</v>
      </c>
      <c r="T26" s="7"/>
      <c r="U26" s="5">
        <f t="shared" si="12"/>
        <v>31</v>
      </c>
      <c r="V26" s="44">
        <f t="shared" si="13"/>
        <v>37438</v>
      </c>
      <c r="W26" s="5">
        <f t="shared" ca="1" si="14"/>
        <v>508</v>
      </c>
      <c r="X26" s="54">
        <f ca="1">VLOOKUP($A26,[1]!Table,MATCH(X$4,[1]!Curves,0))</f>
        <v>5.2254912971558001E-2</v>
      </c>
      <c r="Y26" s="46">
        <f t="shared" ca="1" si="15"/>
        <v>0.93076878270616203</v>
      </c>
      <c r="Z26" s="5">
        <f t="shared" si="16"/>
        <v>1</v>
      </c>
      <c r="AA26" s="5">
        <f t="shared" si="17"/>
        <v>31</v>
      </c>
      <c r="AC26" s="39">
        <f t="shared" ca="1" si="18"/>
        <v>479653.18103807024</v>
      </c>
      <c r="AD26" s="39">
        <f t="shared" ca="1" si="19"/>
        <v>479653.18103807024</v>
      </c>
      <c r="AE26" s="39">
        <f t="shared" ca="1" si="20"/>
        <v>226039.76780203177</v>
      </c>
      <c r="AF26" s="39">
        <f t="shared" ca="1" si="21"/>
        <v>1335.9324338181545</v>
      </c>
      <c r="AG26" s="39">
        <f t="shared" ca="1" si="22"/>
        <v>1335.9324338181545</v>
      </c>
      <c r="AH26" s="39">
        <f t="shared" ca="1" si="23"/>
        <v>0</v>
      </c>
      <c r="AI26" s="39">
        <f t="shared" ca="1" si="24"/>
        <v>1603.1189205817852</v>
      </c>
      <c r="AJ26" s="39">
        <f t="shared" ca="1" si="25"/>
        <v>1603.1189205817852</v>
      </c>
      <c r="AK26" s="39">
        <f t="shared" ca="1" si="26"/>
        <v>0</v>
      </c>
      <c r="AL26" s="43"/>
      <c r="AM26" s="39">
        <f t="shared" ca="1" si="34"/>
        <v>253613.41323603847</v>
      </c>
      <c r="AN26" s="39">
        <f t="shared" ca="1" si="35"/>
        <v>1335.9324338181545</v>
      </c>
      <c r="AO26" s="39">
        <f t="shared" ca="1" si="36"/>
        <v>1603.1189205817852</v>
      </c>
      <c r="AP26" s="40">
        <f t="shared" ca="1" si="27"/>
        <v>256552.46459043841</v>
      </c>
      <c r="AR26" s="39">
        <f t="shared" ca="1" si="37"/>
        <v>0</v>
      </c>
      <c r="AS26" s="39">
        <f t="shared" ca="1" si="38"/>
        <v>0</v>
      </c>
      <c r="AT26" s="39">
        <f t="shared" ca="1" si="39"/>
        <v>0</v>
      </c>
      <c r="AU26" s="40">
        <f t="shared" ca="1" si="28"/>
        <v>0</v>
      </c>
      <c r="AV26" s="40"/>
      <c r="AW26" s="51">
        <f t="shared" ca="1" si="29"/>
        <v>256552.46459043841</v>
      </c>
      <c r="AY26" s="51">
        <f t="shared" ca="1" si="30"/>
        <v>226039.76780203177</v>
      </c>
      <c r="AZ26" s="67"/>
      <c r="BA26" s="105">
        <f ca="1">'EO9904.1'!AW26</f>
        <v>165527.37227980467</v>
      </c>
      <c r="BB26" s="105">
        <f t="shared" ca="1" si="40"/>
        <v>91025.092310633743</v>
      </c>
      <c r="BC26" s="67"/>
      <c r="BD26" s="103"/>
    </row>
    <row r="27" spans="1:56">
      <c r="A27" s="88">
        <f t="shared" si="31"/>
        <v>37469</v>
      </c>
      <c r="B27" s="65">
        <f>'EO9904.1'!B27</f>
        <v>3704</v>
      </c>
      <c r="C27" s="66"/>
      <c r="D27" s="82">
        <f t="shared" si="3"/>
        <v>3704</v>
      </c>
      <c r="E27" s="35">
        <f t="shared" si="4"/>
        <v>114824</v>
      </c>
      <c r="F27" s="35">
        <f t="shared" ca="1" si="5"/>
        <v>106387.75616211951</v>
      </c>
      <c r="G27" s="83">
        <f ca="1">VLOOKUP($A27,[1]!Table,MATCH(G$4,[1]!Curves,0))</f>
        <v>4.4930000000000003</v>
      </c>
      <c r="H27" s="84">
        <f t="shared" ca="1" si="6"/>
        <v>4.4930000000000003</v>
      </c>
      <c r="I27" s="87">
        <f t="shared" si="42"/>
        <v>2.1150000000000002</v>
      </c>
      <c r="J27" s="83">
        <f ca="1">VLOOKUP($A27,[1]!Table,MATCH(J$4,[1]!Curves,0))</f>
        <v>1.2500000000000001E-2</v>
      </c>
      <c r="K27" s="84">
        <f t="shared" ca="1" si="7"/>
        <v>1.2500000000000001E-2</v>
      </c>
      <c r="L27" s="69">
        <f t="shared" si="32"/>
        <v>0</v>
      </c>
      <c r="M27" s="83">
        <f ca="1">VLOOKUP($A27,[1]!Table,MATCH(M$4,[1]!Curves,0))</f>
        <v>1.4999999999999999E-2</v>
      </c>
      <c r="N27" s="84">
        <f t="shared" ca="1" si="8"/>
        <v>1.4999999999999999E-2</v>
      </c>
      <c r="O27" s="69">
        <f t="shared" si="33"/>
        <v>0</v>
      </c>
      <c r="P27" s="7"/>
      <c r="Q27" s="69">
        <f t="shared" ca="1" si="9"/>
        <v>4.5205000000000002</v>
      </c>
      <c r="R27" s="69">
        <f t="shared" ca="1" si="10"/>
        <v>4.5205000000000002</v>
      </c>
      <c r="S27" s="69">
        <f t="shared" si="11"/>
        <v>2.1150000000000002</v>
      </c>
      <c r="T27" s="7"/>
      <c r="U27" s="5">
        <f t="shared" si="12"/>
        <v>31</v>
      </c>
      <c r="V27" s="44">
        <f t="shared" si="13"/>
        <v>37469</v>
      </c>
      <c r="W27" s="5">
        <f t="shared" ca="1" si="14"/>
        <v>539</v>
      </c>
      <c r="X27" s="54">
        <f ca="1">VLOOKUP($A27,[1]!Table,MATCH(X$4,[1]!Curves,0))</f>
        <v>5.2385320125741999E-2</v>
      </c>
      <c r="Y27" s="46">
        <f t="shared" ca="1" si="15"/>
        <v>0.92652891522782266</v>
      </c>
      <c r="Z27" s="5">
        <f t="shared" si="16"/>
        <v>1</v>
      </c>
      <c r="AA27" s="5">
        <f t="shared" si="17"/>
        <v>31</v>
      </c>
      <c r="AC27" s="39">
        <f t="shared" ca="1" si="18"/>
        <v>478000.188436403</v>
      </c>
      <c r="AD27" s="39">
        <f t="shared" ca="1" si="19"/>
        <v>478000.188436403</v>
      </c>
      <c r="AE27" s="39">
        <f t="shared" ca="1" si="20"/>
        <v>225010.10428288276</v>
      </c>
      <c r="AF27" s="39">
        <f t="shared" ca="1" si="21"/>
        <v>1329.8469520264939</v>
      </c>
      <c r="AG27" s="39">
        <f t="shared" ca="1" si="22"/>
        <v>1329.8469520264939</v>
      </c>
      <c r="AH27" s="39">
        <f t="shared" ca="1" si="23"/>
        <v>0</v>
      </c>
      <c r="AI27" s="39">
        <f t="shared" ca="1" si="24"/>
        <v>1595.8163424317925</v>
      </c>
      <c r="AJ27" s="39">
        <f t="shared" ca="1" si="25"/>
        <v>1595.8163424317925</v>
      </c>
      <c r="AK27" s="39">
        <f t="shared" ca="1" si="26"/>
        <v>0</v>
      </c>
      <c r="AL27" s="43"/>
      <c r="AM27" s="39">
        <f t="shared" ca="1" si="34"/>
        <v>252990.08415352023</v>
      </c>
      <c r="AN27" s="39">
        <f t="shared" ca="1" si="35"/>
        <v>1329.8469520264939</v>
      </c>
      <c r="AO27" s="39">
        <f t="shared" ca="1" si="36"/>
        <v>1595.8163424317925</v>
      </c>
      <c r="AP27" s="40">
        <f t="shared" ca="1" si="27"/>
        <v>255915.74744797853</v>
      </c>
      <c r="AR27" s="39">
        <f t="shared" ca="1" si="37"/>
        <v>0</v>
      </c>
      <c r="AS27" s="39">
        <f t="shared" ca="1" si="38"/>
        <v>0</v>
      </c>
      <c r="AT27" s="39">
        <f t="shared" ca="1" si="39"/>
        <v>0</v>
      </c>
      <c r="AU27" s="40">
        <f t="shared" ca="1" si="28"/>
        <v>0</v>
      </c>
      <c r="AV27" s="40"/>
      <c r="AW27" s="51">
        <f t="shared" ca="1" si="29"/>
        <v>255915.74744797853</v>
      </c>
      <c r="AY27" s="51">
        <f t="shared" ca="1" si="30"/>
        <v>225010.10428288276</v>
      </c>
      <c r="AZ27" s="67"/>
      <c r="BA27" s="105">
        <f ca="1">'EO9904.1'!AW27</f>
        <v>173071.6017245361</v>
      </c>
      <c r="BB27" s="105">
        <f t="shared" ca="1" si="40"/>
        <v>82844.145723442431</v>
      </c>
      <c r="BC27" s="67"/>
      <c r="BD27" s="103"/>
    </row>
    <row r="28" spans="1:56">
      <c r="A28" s="88">
        <f t="shared" si="31"/>
        <v>37500</v>
      </c>
      <c r="B28" s="65">
        <f>'EO9904.1'!B28</f>
        <v>3704</v>
      </c>
      <c r="C28" s="66"/>
      <c r="D28" s="82">
        <f t="shared" si="3"/>
        <v>3704</v>
      </c>
      <c r="E28" s="35">
        <f t="shared" si="4"/>
        <v>111120</v>
      </c>
      <c r="F28" s="35">
        <f t="shared" ca="1" si="5"/>
        <v>102484.69559105365</v>
      </c>
      <c r="G28" s="83">
        <f ca="1">VLOOKUP($A28,[1]!Table,MATCH(G$4,[1]!Curves,0))</f>
        <v>4.4930000000000003</v>
      </c>
      <c r="H28" s="84">
        <f t="shared" ca="1" si="6"/>
        <v>4.4930000000000003</v>
      </c>
      <c r="I28" s="87">
        <f t="shared" si="42"/>
        <v>2.1150000000000002</v>
      </c>
      <c r="J28" s="83">
        <f ca="1">VLOOKUP($A28,[1]!Table,MATCH(J$4,[1]!Curves,0))</f>
        <v>1.2500000000000001E-2</v>
      </c>
      <c r="K28" s="84">
        <f t="shared" ca="1" si="7"/>
        <v>1.2500000000000001E-2</v>
      </c>
      <c r="L28" s="69">
        <f t="shared" si="32"/>
        <v>0</v>
      </c>
      <c r="M28" s="83">
        <f ca="1">VLOOKUP($A28,[1]!Table,MATCH(M$4,[1]!Curves,0))</f>
        <v>1.4999999999999999E-2</v>
      </c>
      <c r="N28" s="84">
        <f t="shared" ca="1" si="8"/>
        <v>1.4999999999999999E-2</v>
      </c>
      <c r="O28" s="69">
        <f t="shared" si="33"/>
        <v>0</v>
      </c>
      <c r="P28" s="7"/>
      <c r="Q28" s="69">
        <f t="shared" ca="1" si="9"/>
        <v>4.5205000000000002</v>
      </c>
      <c r="R28" s="69">
        <f t="shared" ca="1" si="10"/>
        <v>4.5205000000000002</v>
      </c>
      <c r="S28" s="69">
        <f t="shared" si="11"/>
        <v>2.1150000000000002</v>
      </c>
      <c r="T28" s="7"/>
      <c r="U28" s="5">
        <f t="shared" si="12"/>
        <v>30</v>
      </c>
      <c r="V28" s="44">
        <f t="shared" si="13"/>
        <v>37500</v>
      </c>
      <c r="W28" s="5">
        <f t="shared" ca="1" si="14"/>
        <v>570</v>
      </c>
      <c r="X28" s="54">
        <f ca="1">VLOOKUP($A28,[1]!Table,MATCH(X$4,[1]!Curves,0))</f>
        <v>5.2515727285598002E-2</v>
      </c>
      <c r="Y28" s="46">
        <f t="shared" ca="1" si="15"/>
        <v>0.92228847724130347</v>
      </c>
      <c r="Z28" s="5">
        <f t="shared" si="16"/>
        <v>1</v>
      </c>
      <c r="AA28" s="5">
        <f t="shared" si="17"/>
        <v>30</v>
      </c>
      <c r="AC28" s="39">
        <f t="shared" ca="1" si="18"/>
        <v>460463.7372906041</v>
      </c>
      <c r="AD28" s="39">
        <f t="shared" ca="1" si="19"/>
        <v>460463.7372906041</v>
      </c>
      <c r="AE28" s="39">
        <f t="shared" ca="1" si="20"/>
        <v>216755.13117507848</v>
      </c>
      <c r="AF28" s="39">
        <f t="shared" ca="1" si="21"/>
        <v>1281.0586948881707</v>
      </c>
      <c r="AG28" s="39">
        <f t="shared" ca="1" si="22"/>
        <v>1281.0586948881707</v>
      </c>
      <c r="AH28" s="39">
        <f t="shared" ca="1" si="23"/>
        <v>0</v>
      </c>
      <c r="AI28" s="39">
        <f t="shared" ca="1" si="24"/>
        <v>1537.2704338658048</v>
      </c>
      <c r="AJ28" s="39">
        <f t="shared" ca="1" si="25"/>
        <v>1537.2704338658048</v>
      </c>
      <c r="AK28" s="39">
        <f t="shared" ca="1" si="26"/>
        <v>0</v>
      </c>
      <c r="AL28" s="43"/>
      <c r="AM28" s="39">
        <f t="shared" ca="1" si="34"/>
        <v>243708.60611552562</v>
      </c>
      <c r="AN28" s="39">
        <f t="shared" ca="1" si="35"/>
        <v>1281.0586948881707</v>
      </c>
      <c r="AO28" s="39">
        <f t="shared" ca="1" si="36"/>
        <v>1537.2704338658048</v>
      </c>
      <c r="AP28" s="40">
        <f t="shared" ca="1" si="27"/>
        <v>246526.93524427959</v>
      </c>
      <c r="AR28" s="39">
        <f t="shared" ca="1" si="37"/>
        <v>0</v>
      </c>
      <c r="AS28" s="39">
        <f t="shared" ca="1" si="38"/>
        <v>0</v>
      </c>
      <c r="AT28" s="39">
        <f t="shared" ca="1" si="39"/>
        <v>0</v>
      </c>
      <c r="AU28" s="40">
        <f t="shared" ca="1" si="28"/>
        <v>0</v>
      </c>
      <c r="AV28" s="40"/>
      <c r="AW28" s="51">
        <f t="shared" ca="1" si="29"/>
        <v>246526.93524427959</v>
      </c>
      <c r="AY28" s="51">
        <f t="shared" ca="1" si="30"/>
        <v>216755.13117507848</v>
      </c>
      <c r="AZ28" s="67"/>
      <c r="BA28" s="105">
        <f ca="1">'EO9904.1'!AW28</f>
        <v>173301.62024447176</v>
      </c>
      <c r="BB28" s="105">
        <f t="shared" ca="1" si="40"/>
        <v>73225.31499980783</v>
      </c>
      <c r="BC28" s="67"/>
      <c r="BD28" s="103"/>
    </row>
    <row r="29" spans="1:56">
      <c r="A29" s="88">
        <f t="shared" si="31"/>
        <v>37530</v>
      </c>
      <c r="B29" s="65">
        <f>'EO9904.1'!B29</f>
        <v>3704</v>
      </c>
      <c r="C29" s="66"/>
      <c r="D29" s="82">
        <f t="shared" si="3"/>
        <v>3704</v>
      </c>
      <c r="E29" s="35">
        <f t="shared" si="4"/>
        <v>114824</v>
      </c>
      <c r="F29" s="35">
        <f t="shared" ca="1" si="5"/>
        <v>105428.22127416023</v>
      </c>
      <c r="G29" s="83">
        <f ca="1">VLOOKUP($A29,[1]!Table,MATCH(G$4,[1]!Curves,0))</f>
        <v>4.4930000000000003</v>
      </c>
      <c r="H29" s="84">
        <f t="shared" ca="1" si="6"/>
        <v>4.4930000000000003</v>
      </c>
      <c r="I29" s="87">
        <f t="shared" si="42"/>
        <v>2.1150000000000002</v>
      </c>
      <c r="J29" s="83">
        <f ca="1">VLOOKUP($A29,[1]!Table,MATCH(J$4,[1]!Curves,0))</f>
        <v>1.2500000000000001E-2</v>
      </c>
      <c r="K29" s="84">
        <f t="shared" ca="1" si="7"/>
        <v>1.2500000000000001E-2</v>
      </c>
      <c r="L29" s="69">
        <f t="shared" si="32"/>
        <v>0</v>
      </c>
      <c r="M29" s="83">
        <f ca="1">VLOOKUP($A29,[1]!Table,MATCH(M$4,[1]!Curves,0))</f>
        <v>1.4999999999999999E-2</v>
      </c>
      <c r="N29" s="84">
        <f t="shared" ca="1" si="8"/>
        <v>1.4999999999999999E-2</v>
      </c>
      <c r="O29" s="69">
        <f t="shared" si="33"/>
        <v>0</v>
      </c>
      <c r="P29" s="7"/>
      <c r="Q29" s="69">
        <f t="shared" ca="1" si="9"/>
        <v>4.5205000000000002</v>
      </c>
      <c r="R29" s="69">
        <f t="shared" ca="1" si="10"/>
        <v>4.5205000000000002</v>
      </c>
      <c r="S29" s="69">
        <f t="shared" si="11"/>
        <v>2.1150000000000002</v>
      </c>
      <c r="T29" s="7"/>
      <c r="U29" s="5">
        <f t="shared" si="12"/>
        <v>31</v>
      </c>
      <c r="V29" s="44">
        <f t="shared" si="13"/>
        <v>37530</v>
      </c>
      <c r="W29" s="5">
        <f t="shared" ca="1" si="14"/>
        <v>600</v>
      </c>
      <c r="X29" s="54">
        <f ca="1">VLOOKUP($A29,[1]!Table,MATCH(X$4,[1]!Curves,0))</f>
        <v>5.2650172118263006E-2</v>
      </c>
      <c r="Y29" s="46">
        <f t="shared" ca="1" si="15"/>
        <v>0.91817234440674622</v>
      </c>
      <c r="Z29" s="5">
        <f t="shared" si="16"/>
        <v>1</v>
      </c>
      <c r="AA29" s="5">
        <f t="shared" si="17"/>
        <v>31</v>
      </c>
      <c r="AC29" s="39">
        <f t="shared" ca="1" si="18"/>
        <v>473688.99818480195</v>
      </c>
      <c r="AD29" s="39">
        <f t="shared" ca="1" si="19"/>
        <v>473688.99818480195</v>
      </c>
      <c r="AE29" s="39">
        <f t="shared" ca="1" si="20"/>
        <v>222980.68799484891</v>
      </c>
      <c r="AF29" s="39">
        <f t="shared" ca="1" si="21"/>
        <v>1317.852765927003</v>
      </c>
      <c r="AG29" s="39">
        <f t="shared" ca="1" si="22"/>
        <v>1317.852765927003</v>
      </c>
      <c r="AH29" s="39">
        <f t="shared" ca="1" si="23"/>
        <v>0</v>
      </c>
      <c r="AI29" s="39">
        <f t="shared" ca="1" si="24"/>
        <v>1581.4233191124033</v>
      </c>
      <c r="AJ29" s="39">
        <f t="shared" ca="1" si="25"/>
        <v>1581.4233191124033</v>
      </c>
      <c r="AK29" s="39">
        <f t="shared" ca="1" si="26"/>
        <v>0</v>
      </c>
      <c r="AL29" s="43"/>
      <c r="AM29" s="39">
        <f t="shared" ca="1" si="34"/>
        <v>250708.31018995304</v>
      </c>
      <c r="AN29" s="39">
        <f t="shared" ca="1" si="35"/>
        <v>1317.852765927003</v>
      </c>
      <c r="AO29" s="39">
        <f t="shared" ca="1" si="36"/>
        <v>1581.4233191124033</v>
      </c>
      <c r="AP29" s="40">
        <f t="shared" ca="1" si="27"/>
        <v>253607.58627499244</v>
      </c>
      <c r="AR29" s="39">
        <f t="shared" ca="1" si="37"/>
        <v>0</v>
      </c>
      <c r="AS29" s="39">
        <f t="shared" ca="1" si="38"/>
        <v>0</v>
      </c>
      <c r="AT29" s="39">
        <f t="shared" ca="1" si="39"/>
        <v>0</v>
      </c>
      <c r="AU29" s="40">
        <f t="shared" ca="1" si="28"/>
        <v>0</v>
      </c>
      <c r="AV29" s="40"/>
      <c r="AW29" s="51">
        <f t="shared" ca="1" si="29"/>
        <v>253607.58627499244</v>
      </c>
      <c r="AY29" s="51">
        <f t="shared" ca="1" si="30"/>
        <v>222980.68799484891</v>
      </c>
      <c r="AZ29" s="67"/>
      <c r="BA29" s="105">
        <f ca="1">'EO9904.1'!AW29</f>
        <v>178584.86401630004</v>
      </c>
      <c r="BB29" s="105">
        <f t="shared" ca="1" si="40"/>
        <v>75022.722258692404</v>
      </c>
      <c r="BC29" s="67"/>
      <c r="BD29" s="103"/>
    </row>
    <row r="30" spans="1:56">
      <c r="A30" s="88">
        <f t="shared" si="31"/>
        <v>37561</v>
      </c>
      <c r="B30" s="65">
        <f>'EO9904.1'!B30</f>
        <v>3704</v>
      </c>
      <c r="C30" s="66"/>
      <c r="D30" s="82">
        <f t="shared" si="3"/>
        <v>3704</v>
      </c>
      <c r="E30" s="35">
        <f t="shared" si="4"/>
        <v>111120</v>
      </c>
      <c r="F30" s="35">
        <f t="shared" ca="1" si="5"/>
        <v>101552.51280043846</v>
      </c>
      <c r="G30" s="83">
        <f ca="1">VLOOKUP($A30,[1]!Table,MATCH(G$4,[1]!Curves,0))</f>
        <v>4.6230000000000002</v>
      </c>
      <c r="H30" s="84">
        <f t="shared" ca="1" si="6"/>
        <v>4.6230000000000002</v>
      </c>
      <c r="I30" s="87">
        <f t="shared" si="42"/>
        <v>2.1150000000000002</v>
      </c>
      <c r="J30" s="83">
        <f ca="1">VLOOKUP($A30,[1]!Table,MATCH(J$4,[1]!Curves,0))</f>
        <v>0.02</v>
      </c>
      <c r="K30" s="84">
        <f t="shared" ca="1" si="7"/>
        <v>0.02</v>
      </c>
      <c r="L30" s="69">
        <f t="shared" si="32"/>
        <v>0</v>
      </c>
      <c r="M30" s="83">
        <f ca="1">VLOOKUP($A30,[1]!Table,MATCH(M$4,[1]!Curves,0))</f>
        <v>1.4999999999999999E-2</v>
      </c>
      <c r="N30" s="84">
        <f t="shared" ca="1" si="8"/>
        <v>1.4999999999999999E-2</v>
      </c>
      <c r="O30" s="69">
        <f t="shared" si="33"/>
        <v>0</v>
      </c>
      <c r="P30" s="7"/>
      <c r="Q30" s="69">
        <f t="shared" ca="1" si="9"/>
        <v>4.6580000000000004</v>
      </c>
      <c r="R30" s="69">
        <f t="shared" ca="1" si="10"/>
        <v>4.6580000000000004</v>
      </c>
      <c r="S30" s="69">
        <f t="shared" si="11"/>
        <v>2.1150000000000002</v>
      </c>
      <c r="T30" s="7"/>
      <c r="U30" s="5">
        <f t="shared" si="12"/>
        <v>30</v>
      </c>
      <c r="V30" s="44">
        <f t="shared" si="13"/>
        <v>37561</v>
      </c>
      <c r="W30" s="5">
        <f t="shared" ca="1" si="14"/>
        <v>631</v>
      </c>
      <c r="X30" s="54">
        <f ca="1">VLOOKUP($A30,[1]!Table,MATCH(X$4,[1]!Curves,0))</f>
        <v>5.2800900403111001E-2</v>
      </c>
      <c r="Y30" s="46">
        <f t="shared" ca="1" si="15"/>
        <v>0.91389950324368663</v>
      </c>
      <c r="Z30" s="5">
        <f t="shared" si="16"/>
        <v>1</v>
      </c>
      <c r="AA30" s="5">
        <f t="shared" si="17"/>
        <v>30</v>
      </c>
      <c r="AC30" s="39">
        <f t="shared" ca="1" si="18"/>
        <v>469477.26667642704</v>
      </c>
      <c r="AD30" s="39">
        <f t="shared" ca="1" si="19"/>
        <v>469477.26667642704</v>
      </c>
      <c r="AE30" s="39">
        <f t="shared" ca="1" si="20"/>
        <v>214783.56457292737</v>
      </c>
      <c r="AF30" s="39">
        <f t="shared" ca="1" si="21"/>
        <v>2031.0502560087693</v>
      </c>
      <c r="AG30" s="39">
        <f t="shared" ca="1" si="22"/>
        <v>2031.0502560087693</v>
      </c>
      <c r="AH30" s="39">
        <f t="shared" ca="1" si="23"/>
        <v>0</v>
      </c>
      <c r="AI30" s="39">
        <f t="shared" ca="1" si="24"/>
        <v>1523.2876920065769</v>
      </c>
      <c r="AJ30" s="39">
        <f t="shared" ca="1" si="25"/>
        <v>1523.2876920065769</v>
      </c>
      <c r="AK30" s="39">
        <f t="shared" ca="1" si="26"/>
        <v>0</v>
      </c>
      <c r="AL30" s="43"/>
      <c r="AM30" s="39">
        <f t="shared" ca="1" si="34"/>
        <v>254693.70210349967</v>
      </c>
      <c r="AN30" s="39">
        <f t="shared" ca="1" si="35"/>
        <v>2031.0502560087693</v>
      </c>
      <c r="AO30" s="39">
        <f t="shared" ca="1" si="36"/>
        <v>1523.2876920065769</v>
      </c>
      <c r="AP30" s="40">
        <f t="shared" ca="1" si="27"/>
        <v>258248.04005151504</v>
      </c>
      <c r="AR30" s="39">
        <f t="shared" ca="1" si="37"/>
        <v>0</v>
      </c>
      <c r="AS30" s="39">
        <f t="shared" ca="1" si="38"/>
        <v>0</v>
      </c>
      <c r="AT30" s="39">
        <f t="shared" ca="1" si="39"/>
        <v>0</v>
      </c>
      <c r="AU30" s="40">
        <f t="shared" ca="1" si="28"/>
        <v>0</v>
      </c>
      <c r="AV30" s="40"/>
      <c r="AW30" s="51">
        <f t="shared" ca="1" si="29"/>
        <v>258248.04005151504</v>
      </c>
      <c r="AY30" s="51">
        <f t="shared" ca="1" si="30"/>
        <v>214783.56457292737</v>
      </c>
      <c r="AZ30" s="67"/>
      <c r="BA30" s="105">
        <f ca="1">'EO9904.1'!AW30</f>
        <v>185546.59613768116</v>
      </c>
      <c r="BB30" s="105">
        <f t="shared" ca="1" si="40"/>
        <v>72701.443913833878</v>
      </c>
      <c r="BC30" s="67"/>
      <c r="BD30" s="103"/>
    </row>
    <row r="31" spans="1:56">
      <c r="A31" s="88">
        <f t="shared" si="31"/>
        <v>37591</v>
      </c>
      <c r="B31" s="65">
        <f>'EO9904.1'!B31</f>
        <v>4288</v>
      </c>
      <c r="C31" s="66"/>
      <c r="D31" s="82">
        <f t="shared" si="3"/>
        <v>4288</v>
      </c>
      <c r="E31" s="35">
        <f t="shared" si="4"/>
        <v>132928</v>
      </c>
      <c r="F31" s="35">
        <f t="shared" ca="1" si="5"/>
        <v>120932.82350541519</v>
      </c>
      <c r="G31" s="83">
        <f ca="1">VLOOKUP($A31,[1]!Table,MATCH(G$4,[1]!Curves,0))</f>
        <v>4.7249999999999996</v>
      </c>
      <c r="H31" s="84">
        <f t="shared" ca="1" si="6"/>
        <v>4.7249999999999996</v>
      </c>
      <c r="I31" s="87">
        <f t="shared" si="42"/>
        <v>2.1150000000000002</v>
      </c>
      <c r="J31" s="83">
        <f ca="1">VLOOKUP($A31,[1]!Table,MATCH(J$4,[1]!Curves,0))</f>
        <v>0.02</v>
      </c>
      <c r="K31" s="84">
        <f t="shared" ca="1" si="7"/>
        <v>0.02</v>
      </c>
      <c r="L31" s="69">
        <f t="shared" si="32"/>
        <v>0</v>
      </c>
      <c r="M31" s="83">
        <f ca="1">VLOOKUP($A31,[1]!Table,MATCH(M$4,[1]!Curves,0))</f>
        <v>1.4999999999999999E-2</v>
      </c>
      <c r="N31" s="84">
        <f t="shared" ca="1" si="8"/>
        <v>1.4999999999999999E-2</v>
      </c>
      <c r="O31" s="69">
        <f t="shared" si="33"/>
        <v>0</v>
      </c>
      <c r="P31" s="7"/>
      <c r="Q31" s="69">
        <f t="shared" ca="1" si="9"/>
        <v>4.76</v>
      </c>
      <c r="R31" s="69">
        <f t="shared" ca="1" si="10"/>
        <v>4.76</v>
      </c>
      <c r="S31" s="69">
        <f t="shared" si="11"/>
        <v>2.1150000000000002</v>
      </c>
      <c r="T31" s="7"/>
      <c r="U31" s="5">
        <f t="shared" si="12"/>
        <v>31</v>
      </c>
      <c r="V31" s="44">
        <f t="shared" si="13"/>
        <v>37591</v>
      </c>
      <c r="W31" s="5">
        <f t="shared" ca="1" si="14"/>
        <v>661</v>
      </c>
      <c r="X31" s="54">
        <f ca="1">VLOOKUP($A31,[1]!Table,MATCH(X$4,[1]!Curves,0))</f>
        <v>5.2946766492433003E-2</v>
      </c>
      <c r="Y31" s="46">
        <f t="shared" ca="1" si="15"/>
        <v>0.90976185232167184</v>
      </c>
      <c r="Z31" s="5">
        <f t="shared" si="16"/>
        <v>1</v>
      </c>
      <c r="AA31" s="5">
        <f t="shared" si="17"/>
        <v>31</v>
      </c>
      <c r="AC31" s="39">
        <f t="shared" ca="1" si="18"/>
        <v>571407.59106308676</v>
      </c>
      <c r="AD31" s="39">
        <f t="shared" ca="1" si="19"/>
        <v>571407.59106308676</v>
      </c>
      <c r="AE31" s="39">
        <f t="shared" ca="1" si="20"/>
        <v>255772.92171395314</v>
      </c>
      <c r="AF31" s="39">
        <f t="shared" ca="1" si="21"/>
        <v>2418.6564701083039</v>
      </c>
      <c r="AG31" s="39">
        <f t="shared" ca="1" si="22"/>
        <v>2418.6564701083039</v>
      </c>
      <c r="AH31" s="39">
        <f t="shared" ca="1" si="23"/>
        <v>0</v>
      </c>
      <c r="AI31" s="39">
        <f t="shared" ca="1" si="24"/>
        <v>1813.9923525812278</v>
      </c>
      <c r="AJ31" s="39">
        <f t="shared" ca="1" si="25"/>
        <v>1813.9923525812278</v>
      </c>
      <c r="AK31" s="39">
        <f t="shared" ca="1" si="26"/>
        <v>0</v>
      </c>
      <c r="AL31" s="43"/>
      <c r="AM31" s="39">
        <f t="shared" ca="1" si="34"/>
        <v>315634.66934913362</v>
      </c>
      <c r="AN31" s="39">
        <f t="shared" ca="1" si="35"/>
        <v>2418.6564701083039</v>
      </c>
      <c r="AO31" s="39">
        <f t="shared" ca="1" si="36"/>
        <v>1813.9923525812278</v>
      </c>
      <c r="AP31" s="40">
        <f t="shared" ca="1" si="27"/>
        <v>319867.31817182316</v>
      </c>
      <c r="AR31" s="39">
        <f t="shared" ca="1" si="37"/>
        <v>0</v>
      </c>
      <c r="AS31" s="39">
        <f t="shared" ca="1" si="38"/>
        <v>0</v>
      </c>
      <c r="AT31" s="39">
        <f t="shared" ca="1" si="39"/>
        <v>0</v>
      </c>
      <c r="AU31" s="40">
        <f t="shared" ca="1" si="28"/>
        <v>0</v>
      </c>
      <c r="AV31" s="40"/>
      <c r="AW31" s="51">
        <f t="shared" ca="1" si="29"/>
        <v>319867.31817182316</v>
      </c>
      <c r="AY31" s="51">
        <f t="shared" ca="1" si="30"/>
        <v>255772.92171395314</v>
      </c>
      <c r="AZ31" s="67"/>
      <c r="BA31" s="105">
        <f ca="1">'EO9904.1'!AW31</f>
        <v>229324.9132133188</v>
      </c>
      <c r="BB31" s="105">
        <f t="shared" ca="1" si="40"/>
        <v>90542.404958504369</v>
      </c>
      <c r="BC31" s="67"/>
      <c r="BD31" s="103"/>
    </row>
    <row r="32" spans="1:56">
      <c r="A32" s="88">
        <f t="shared" si="31"/>
        <v>37622</v>
      </c>
      <c r="B32" s="65">
        <f>'EO9904.1'!B32</f>
        <v>4288</v>
      </c>
      <c r="C32" s="66"/>
      <c r="D32" s="82">
        <f t="shared" si="3"/>
        <v>4288</v>
      </c>
      <c r="E32" s="35">
        <f t="shared" si="4"/>
        <v>132928</v>
      </c>
      <c r="F32" s="35">
        <f t="shared" ca="1" si="5"/>
        <v>120360.95806817581</v>
      </c>
      <c r="G32" s="83">
        <f ca="1">VLOOKUP($A32,[1]!Table,MATCH(G$4,[1]!Curves,0))</f>
        <v>4.7679999999999998</v>
      </c>
      <c r="H32" s="84">
        <f t="shared" ca="1" si="6"/>
        <v>4.7679999999999998</v>
      </c>
      <c r="I32" s="87">
        <f t="shared" si="42"/>
        <v>2.1150000000000002</v>
      </c>
      <c r="J32" s="83">
        <f ca="1">VLOOKUP($A32,[1]!Table,MATCH(J$4,[1]!Curves,0))</f>
        <v>0.02</v>
      </c>
      <c r="K32" s="84">
        <f t="shared" ca="1" si="7"/>
        <v>0.02</v>
      </c>
      <c r="L32" s="69">
        <f t="shared" si="32"/>
        <v>0</v>
      </c>
      <c r="M32" s="83">
        <f ca="1">VLOOKUP($A32,[1]!Table,MATCH(M$4,[1]!Curves,0))</f>
        <v>0.02</v>
      </c>
      <c r="N32" s="84">
        <f t="shared" ca="1" si="8"/>
        <v>0.02</v>
      </c>
      <c r="O32" s="69">
        <f t="shared" si="33"/>
        <v>0</v>
      </c>
      <c r="P32" s="7"/>
      <c r="Q32" s="69">
        <f t="shared" ca="1" si="9"/>
        <v>4.8079999999999998</v>
      </c>
      <c r="R32" s="69">
        <f t="shared" ca="1" si="10"/>
        <v>4.8079999999999998</v>
      </c>
      <c r="S32" s="69">
        <f t="shared" si="11"/>
        <v>2.1150000000000002</v>
      </c>
      <c r="T32" s="7"/>
      <c r="U32" s="5">
        <f t="shared" si="12"/>
        <v>31</v>
      </c>
      <c r="V32" s="44">
        <f t="shared" si="13"/>
        <v>37622</v>
      </c>
      <c r="W32" s="5">
        <f t="shared" ca="1" si="14"/>
        <v>692</v>
      </c>
      <c r="X32" s="54">
        <f ca="1">VLOOKUP($A32,[1]!Table,MATCH(X$4,[1]!Curves,0))</f>
        <v>5.3111848498085E-2</v>
      </c>
      <c r="Y32" s="46">
        <f t="shared" ca="1" si="15"/>
        <v>0.90545978325240584</v>
      </c>
      <c r="Z32" s="5">
        <f t="shared" si="16"/>
        <v>1</v>
      </c>
      <c r="AA32" s="5">
        <f t="shared" si="17"/>
        <v>31</v>
      </c>
      <c r="AC32" s="39">
        <f t="shared" ca="1" si="18"/>
        <v>573881.04806906218</v>
      </c>
      <c r="AD32" s="39">
        <f t="shared" ca="1" si="19"/>
        <v>573881.04806906218</v>
      </c>
      <c r="AE32" s="39">
        <f t="shared" ca="1" si="20"/>
        <v>254563.42631419186</v>
      </c>
      <c r="AF32" s="39">
        <f t="shared" ca="1" si="21"/>
        <v>2407.2191613635164</v>
      </c>
      <c r="AG32" s="39">
        <f t="shared" ca="1" si="22"/>
        <v>2407.2191613635164</v>
      </c>
      <c r="AH32" s="39">
        <f t="shared" ca="1" si="23"/>
        <v>0</v>
      </c>
      <c r="AI32" s="39">
        <f t="shared" ca="1" si="24"/>
        <v>2407.2191613635164</v>
      </c>
      <c r="AJ32" s="39">
        <f t="shared" ca="1" si="25"/>
        <v>2407.2191613635164</v>
      </c>
      <c r="AK32" s="39">
        <f t="shared" ca="1" si="26"/>
        <v>0</v>
      </c>
      <c r="AL32" s="43"/>
      <c r="AM32" s="39">
        <f t="shared" ca="1" si="34"/>
        <v>319317.62175487028</v>
      </c>
      <c r="AN32" s="39">
        <f t="shared" ca="1" si="35"/>
        <v>2407.2191613635164</v>
      </c>
      <c r="AO32" s="39">
        <f t="shared" ca="1" si="36"/>
        <v>2407.2191613635164</v>
      </c>
      <c r="AP32" s="40">
        <f t="shared" ca="1" si="27"/>
        <v>324132.06007759727</v>
      </c>
      <c r="AR32" s="39">
        <f t="shared" ca="1" si="37"/>
        <v>0</v>
      </c>
      <c r="AS32" s="39">
        <f t="shared" ca="1" si="38"/>
        <v>0</v>
      </c>
      <c r="AT32" s="39">
        <f t="shared" ca="1" si="39"/>
        <v>0</v>
      </c>
      <c r="AU32" s="40">
        <f t="shared" ca="1" si="28"/>
        <v>0</v>
      </c>
      <c r="AV32" s="40"/>
      <c r="AW32" s="51">
        <f t="shared" ca="1" si="29"/>
        <v>324132.06007759727</v>
      </c>
      <c r="AY32" s="51">
        <f t="shared" ca="1" si="30"/>
        <v>254563.42631419186</v>
      </c>
      <c r="AZ32" s="67"/>
      <c r="BA32" s="105">
        <f ca="1">'EO9904.1'!AW32</f>
        <v>185042.93693401344</v>
      </c>
      <c r="BB32" s="105">
        <f t="shared" ca="1" si="40"/>
        <v>139089.12314358383</v>
      </c>
      <c r="BC32" s="67"/>
      <c r="BD32" s="103"/>
    </row>
    <row r="33" spans="1:56">
      <c r="A33" s="88">
        <f t="shared" si="31"/>
        <v>37653</v>
      </c>
      <c r="B33" s="65">
        <f>'EO9904.1'!B33</f>
        <v>4288</v>
      </c>
      <c r="C33" s="66"/>
      <c r="D33" s="82">
        <f t="shared" si="3"/>
        <v>4288</v>
      </c>
      <c r="E33" s="35">
        <f t="shared" si="4"/>
        <v>120064</v>
      </c>
      <c r="F33" s="35">
        <f t="shared" ca="1" si="5"/>
        <v>108192.45552984302</v>
      </c>
      <c r="G33" s="83">
        <f ca="1">VLOOKUP($A33,[1]!Table,MATCH(G$4,[1]!Curves,0))</f>
        <v>4.6180000000000003</v>
      </c>
      <c r="H33" s="84">
        <f t="shared" ca="1" si="6"/>
        <v>4.6180000000000003</v>
      </c>
      <c r="I33" s="87">
        <f t="shared" si="42"/>
        <v>2.1150000000000002</v>
      </c>
      <c r="J33" s="83">
        <f ca="1">VLOOKUP($A33,[1]!Table,MATCH(J$4,[1]!Curves,0))</f>
        <v>0.02</v>
      </c>
      <c r="K33" s="84">
        <f t="shared" ca="1" si="7"/>
        <v>0.02</v>
      </c>
      <c r="L33" s="69">
        <f t="shared" si="32"/>
        <v>0</v>
      </c>
      <c r="M33" s="83">
        <f ca="1">VLOOKUP($A33,[1]!Table,MATCH(M$4,[1]!Curves,0))</f>
        <v>0.02</v>
      </c>
      <c r="N33" s="84">
        <f t="shared" ca="1" si="8"/>
        <v>0.02</v>
      </c>
      <c r="O33" s="69">
        <f t="shared" si="33"/>
        <v>0</v>
      </c>
      <c r="P33" s="7"/>
      <c r="Q33" s="69">
        <f t="shared" ca="1" si="9"/>
        <v>4.6580000000000004</v>
      </c>
      <c r="R33" s="69">
        <f t="shared" ca="1" si="10"/>
        <v>4.6580000000000004</v>
      </c>
      <c r="S33" s="69">
        <f t="shared" si="11"/>
        <v>2.1150000000000002</v>
      </c>
      <c r="T33" s="7"/>
      <c r="U33" s="5">
        <f t="shared" si="12"/>
        <v>28</v>
      </c>
      <c r="V33" s="44">
        <f t="shared" si="13"/>
        <v>37653</v>
      </c>
      <c r="W33" s="5">
        <f t="shared" ca="1" si="14"/>
        <v>723</v>
      </c>
      <c r="X33" s="54">
        <f ca="1">VLOOKUP($A33,[1]!Table,MATCH(X$4,[1]!Curves,0))</f>
        <v>5.3294360013893996E-2</v>
      </c>
      <c r="Y33" s="46">
        <f t="shared" ca="1" si="15"/>
        <v>0.90112319704360189</v>
      </c>
      <c r="Z33" s="5">
        <f t="shared" si="16"/>
        <v>1</v>
      </c>
      <c r="AA33" s="5">
        <f t="shared" si="17"/>
        <v>28</v>
      </c>
      <c r="AC33" s="39">
        <f t="shared" ca="1" si="18"/>
        <v>499632.75963681511</v>
      </c>
      <c r="AD33" s="39">
        <f t="shared" ca="1" si="19"/>
        <v>499632.75963681511</v>
      </c>
      <c r="AE33" s="39">
        <f t="shared" ca="1" si="20"/>
        <v>228827.04344561801</v>
      </c>
      <c r="AF33" s="39">
        <f t="shared" ca="1" si="21"/>
        <v>2163.8491105968606</v>
      </c>
      <c r="AG33" s="39">
        <f t="shared" ca="1" si="22"/>
        <v>2163.8491105968606</v>
      </c>
      <c r="AH33" s="39">
        <f t="shared" ca="1" si="23"/>
        <v>0</v>
      </c>
      <c r="AI33" s="39">
        <f t="shared" ca="1" si="24"/>
        <v>2163.8491105968606</v>
      </c>
      <c r="AJ33" s="39">
        <f t="shared" ca="1" si="25"/>
        <v>2163.8491105968606</v>
      </c>
      <c r="AK33" s="39">
        <f t="shared" ca="1" si="26"/>
        <v>0</v>
      </c>
      <c r="AL33" s="43"/>
      <c r="AM33" s="39">
        <f t="shared" ca="1" si="34"/>
        <v>270805.71619119711</v>
      </c>
      <c r="AN33" s="39">
        <f t="shared" ca="1" si="35"/>
        <v>2163.8491105968606</v>
      </c>
      <c r="AO33" s="39">
        <f t="shared" ca="1" si="36"/>
        <v>2163.8491105968606</v>
      </c>
      <c r="AP33" s="40">
        <f t="shared" ca="1" si="27"/>
        <v>275133.41441239085</v>
      </c>
      <c r="AR33" s="39">
        <f t="shared" ca="1" si="37"/>
        <v>0</v>
      </c>
      <c r="AS33" s="39">
        <f t="shared" ca="1" si="38"/>
        <v>0</v>
      </c>
      <c r="AT33" s="39">
        <f t="shared" ca="1" si="39"/>
        <v>0</v>
      </c>
      <c r="AU33" s="40">
        <f t="shared" ca="1" si="28"/>
        <v>0</v>
      </c>
      <c r="AV33" s="40"/>
      <c r="AW33" s="51">
        <f t="shared" ca="1" si="29"/>
        <v>275133.41441239085</v>
      </c>
      <c r="AY33" s="51">
        <f t="shared" ca="1" si="30"/>
        <v>228827.04344561801</v>
      </c>
      <c r="AZ33" s="67"/>
      <c r="BA33" s="105">
        <f ca="1">'EO9904.1'!AW33</f>
        <v>171982.72731023852</v>
      </c>
      <c r="BB33" s="105">
        <f t="shared" ca="1" si="40"/>
        <v>103150.68710215233</v>
      </c>
      <c r="BC33" s="67"/>
      <c r="BD33" s="103"/>
    </row>
    <row r="34" spans="1:56">
      <c r="A34" s="88">
        <f t="shared" si="31"/>
        <v>37681</v>
      </c>
      <c r="B34" s="65">
        <f>'EO9904.1'!B34</f>
        <v>3704</v>
      </c>
      <c r="C34" s="66"/>
      <c r="D34" s="82">
        <f t="shared" si="3"/>
        <v>3704</v>
      </c>
      <c r="E34" s="35">
        <f t="shared" si="4"/>
        <v>114824</v>
      </c>
      <c r="F34" s="35">
        <f t="shared" ca="1" si="5"/>
        <v>103020.19472862044</v>
      </c>
      <c r="G34" s="83">
        <f ca="1">VLOOKUP($A34,[1]!Table,MATCH(G$4,[1]!Curves,0))</f>
        <v>4.4430000000000005</v>
      </c>
      <c r="H34" s="84">
        <f t="shared" ca="1" si="6"/>
        <v>4.4430000000000005</v>
      </c>
      <c r="I34" s="87">
        <f t="shared" si="42"/>
        <v>2.1150000000000002</v>
      </c>
      <c r="J34" s="83">
        <f ca="1">VLOOKUP($A34,[1]!Table,MATCH(J$4,[1]!Curves,0))</f>
        <v>0.02</v>
      </c>
      <c r="K34" s="84">
        <f t="shared" ca="1" si="7"/>
        <v>0.02</v>
      </c>
      <c r="L34" s="69">
        <f t="shared" si="32"/>
        <v>0</v>
      </c>
      <c r="M34" s="83">
        <f ca="1">VLOOKUP($A34,[1]!Table,MATCH(M$4,[1]!Curves,0))</f>
        <v>0.02</v>
      </c>
      <c r="N34" s="84">
        <f t="shared" ca="1" si="8"/>
        <v>0.02</v>
      </c>
      <c r="O34" s="69">
        <f t="shared" si="33"/>
        <v>0</v>
      </c>
      <c r="P34" s="7"/>
      <c r="Q34" s="69">
        <f t="shared" ca="1" si="9"/>
        <v>4.4830000000000005</v>
      </c>
      <c r="R34" s="69">
        <f t="shared" ca="1" si="10"/>
        <v>4.4830000000000005</v>
      </c>
      <c r="S34" s="69">
        <f t="shared" si="11"/>
        <v>2.1150000000000002</v>
      </c>
      <c r="T34" s="7"/>
      <c r="U34" s="5">
        <f t="shared" si="12"/>
        <v>31</v>
      </c>
      <c r="V34" s="44">
        <f t="shared" si="13"/>
        <v>37681</v>
      </c>
      <c r="W34" s="5">
        <f t="shared" ca="1" si="14"/>
        <v>751</v>
      </c>
      <c r="X34" s="54">
        <f ca="1">VLOOKUP($A34,[1]!Table,MATCH(X$4,[1]!Curves,0))</f>
        <v>5.3459209134490995E-2</v>
      </c>
      <c r="Y34" s="46">
        <f t="shared" ca="1" si="15"/>
        <v>0.89720088769438822</v>
      </c>
      <c r="Z34" s="5">
        <f t="shared" si="16"/>
        <v>1</v>
      </c>
      <c r="AA34" s="5">
        <f t="shared" si="17"/>
        <v>31</v>
      </c>
      <c r="AC34" s="39">
        <f t="shared" ca="1" si="18"/>
        <v>457718.72517926065</v>
      </c>
      <c r="AD34" s="39">
        <f t="shared" ca="1" si="19"/>
        <v>457718.72517926065</v>
      </c>
      <c r="AE34" s="39">
        <f t="shared" ca="1" si="20"/>
        <v>217887.71185103225</v>
      </c>
      <c r="AF34" s="39">
        <f t="shared" ca="1" si="21"/>
        <v>2060.4038945724087</v>
      </c>
      <c r="AG34" s="39">
        <f t="shared" ca="1" si="22"/>
        <v>2060.4038945724087</v>
      </c>
      <c r="AH34" s="39">
        <f t="shared" ca="1" si="23"/>
        <v>0</v>
      </c>
      <c r="AI34" s="39">
        <f t="shared" ca="1" si="24"/>
        <v>2060.4038945724087</v>
      </c>
      <c r="AJ34" s="39">
        <f t="shared" ca="1" si="25"/>
        <v>2060.4038945724087</v>
      </c>
      <c r="AK34" s="39">
        <f t="shared" ca="1" si="26"/>
        <v>0</v>
      </c>
      <c r="AL34" s="43"/>
      <c r="AM34" s="39">
        <f t="shared" ca="1" si="34"/>
        <v>239831.01332822841</v>
      </c>
      <c r="AN34" s="39">
        <f t="shared" ca="1" si="35"/>
        <v>2060.4038945724087</v>
      </c>
      <c r="AO34" s="39">
        <f t="shared" ca="1" si="36"/>
        <v>2060.4038945724087</v>
      </c>
      <c r="AP34" s="40">
        <f t="shared" ca="1" si="27"/>
        <v>243951.82111737321</v>
      </c>
      <c r="AR34" s="39">
        <f t="shared" ca="1" si="37"/>
        <v>0</v>
      </c>
      <c r="AS34" s="39">
        <f t="shared" ca="1" si="38"/>
        <v>0</v>
      </c>
      <c r="AT34" s="39">
        <f t="shared" ca="1" si="39"/>
        <v>0</v>
      </c>
      <c r="AU34" s="40">
        <f t="shared" ca="1" si="28"/>
        <v>0</v>
      </c>
      <c r="AV34" s="40"/>
      <c r="AW34" s="51">
        <f t="shared" ca="1" si="29"/>
        <v>243951.82111737321</v>
      </c>
      <c r="AY34" s="51">
        <f t="shared" ca="1" si="30"/>
        <v>217887.71185103225</v>
      </c>
      <c r="AZ34" s="67"/>
      <c r="BA34" s="105">
        <f ca="1">'EO9904.1'!AW34</f>
        <v>160206.70482247765</v>
      </c>
      <c r="BB34" s="105">
        <f t="shared" ca="1" si="40"/>
        <v>83745.116294895561</v>
      </c>
      <c r="BC34" s="67"/>
      <c r="BD34" s="103"/>
    </row>
    <row r="35" spans="1:56">
      <c r="A35" s="88">
        <f t="shared" si="31"/>
        <v>37712</v>
      </c>
      <c r="B35" s="65">
        <f>'EO9904.1'!B35</f>
        <v>3704</v>
      </c>
      <c r="C35" s="66"/>
      <c r="D35" s="82">
        <f t="shared" si="3"/>
        <v>3704</v>
      </c>
      <c r="E35" s="35">
        <f t="shared" si="4"/>
        <v>111120</v>
      </c>
      <c r="F35" s="35">
        <f t="shared" ca="1" si="5"/>
        <v>99216.773171232111</v>
      </c>
      <c r="G35" s="83">
        <f ca="1">VLOOKUP($A35,[1]!Table,MATCH(G$4,[1]!Curves,0))</f>
        <v>4.2629999999999999</v>
      </c>
      <c r="H35" s="84">
        <f t="shared" ca="1" si="6"/>
        <v>4.2629999999999999</v>
      </c>
      <c r="I35" s="87">
        <f t="shared" si="42"/>
        <v>2.1150000000000002</v>
      </c>
      <c r="J35" s="83">
        <f ca="1">VLOOKUP($A35,[1]!Table,MATCH(J$4,[1]!Curves,0))</f>
        <v>1.2500000000000001E-2</v>
      </c>
      <c r="K35" s="84">
        <f t="shared" ca="1" si="7"/>
        <v>1.2500000000000001E-2</v>
      </c>
      <c r="L35" s="69">
        <f t="shared" si="32"/>
        <v>0</v>
      </c>
      <c r="M35" s="83">
        <f ca="1">VLOOKUP($A35,[1]!Table,MATCH(M$4,[1]!Curves,0))</f>
        <v>1.4999999999999999E-2</v>
      </c>
      <c r="N35" s="84">
        <f t="shared" ca="1" si="8"/>
        <v>1.4999999999999999E-2</v>
      </c>
      <c r="O35" s="69">
        <f t="shared" si="33"/>
        <v>0</v>
      </c>
      <c r="P35" s="7"/>
      <c r="Q35" s="69">
        <f t="shared" ca="1" si="9"/>
        <v>4.2904999999999998</v>
      </c>
      <c r="R35" s="69">
        <f t="shared" ca="1" si="10"/>
        <v>4.2904999999999998</v>
      </c>
      <c r="S35" s="69">
        <f t="shared" si="11"/>
        <v>2.1150000000000002</v>
      </c>
      <c r="T35" s="7"/>
      <c r="U35" s="5">
        <f t="shared" si="12"/>
        <v>30</v>
      </c>
      <c r="V35" s="44">
        <f t="shared" si="13"/>
        <v>37712</v>
      </c>
      <c r="W35" s="5">
        <f t="shared" ca="1" si="14"/>
        <v>782</v>
      </c>
      <c r="X35" s="54">
        <f ca="1">VLOOKUP($A35,[1]!Table,MATCH(X$4,[1]!Curves,0))</f>
        <v>5.3627273581245E-2</v>
      </c>
      <c r="Y35" s="46">
        <f t="shared" ca="1" si="15"/>
        <v>0.89287952817883476</v>
      </c>
      <c r="Z35" s="5">
        <f t="shared" si="16"/>
        <v>1</v>
      </c>
      <c r="AA35" s="5">
        <f t="shared" si="17"/>
        <v>30</v>
      </c>
      <c r="AC35" s="39">
        <f t="shared" ca="1" si="18"/>
        <v>422961.10402896249</v>
      </c>
      <c r="AD35" s="39">
        <f t="shared" ca="1" si="19"/>
        <v>422961.10402896249</v>
      </c>
      <c r="AE35" s="39">
        <f t="shared" ca="1" si="20"/>
        <v>209843.47525715592</v>
      </c>
      <c r="AF35" s="39">
        <f t="shared" ca="1" si="21"/>
        <v>1240.2096646404016</v>
      </c>
      <c r="AG35" s="39">
        <f t="shared" ca="1" si="22"/>
        <v>1240.2096646404016</v>
      </c>
      <c r="AH35" s="39">
        <f t="shared" ca="1" si="23"/>
        <v>0</v>
      </c>
      <c r="AI35" s="39">
        <f t="shared" ca="1" si="24"/>
        <v>1488.2515975684817</v>
      </c>
      <c r="AJ35" s="39">
        <f t="shared" ca="1" si="25"/>
        <v>1488.2515975684817</v>
      </c>
      <c r="AK35" s="39">
        <f t="shared" ca="1" si="26"/>
        <v>0</v>
      </c>
      <c r="AL35" s="43"/>
      <c r="AM35" s="39">
        <f t="shared" ca="1" si="34"/>
        <v>213117.62877180657</v>
      </c>
      <c r="AN35" s="39">
        <f t="shared" ca="1" si="35"/>
        <v>1240.2096646404016</v>
      </c>
      <c r="AO35" s="39">
        <f t="shared" ca="1" si="36"/>
        <v>1488.2515975684817</v>
      </c>
      <c r="AP35" s="40">
        <f t="shared" ca="1" si="27"/>
        <v>215846.09003401545</v>
      </c>
      <c r="AR35" s="39">
        <f t="shared" ca="1" si="37"/>
        <v>0</v>
      </c>
      <c r="AS35" s="39">
        <f t="shared" ca="1" si="38"/>
        <v>0</v>
      </c>
      <c r="AT35" s="39">
        <f t="shared" ca="1" si="39"/>
        <v>0</v>
      </c>
      <c r="AU35" s="40">
        <f t="shared" ca="1" si="28"/>
        <v>0</v>
      </c>
      <c r="AV35" s="40"/>
      <c r="AW35" s="51">
        <f t="shared" ca="1" si="29"/>
        <v>215846.09003401545</v>
      </c>
      <c r="AY35" s="51">
        <f t="shared" ca="1" si="30"/>
        <v>209843.47525715592</v>
      </c>
      <c r="AZ35" s="67"/>
      <c r="BA35" s="105">
        <f ca="1">'EO9904.1'!AW35</f>
        <v>120766.65630402369</v>
      </c>
      <c r="BB35" s="105">
        <f t="shared" ca="1" si="40"/>
        <v>95079.433729991753</v>
      </c>
      <c r="BC35" s="67"/>
      <c r="BD35" s="103"/>
    </row>
    <row r="36" spans="1:56">
      <c r="A36" s="88">
        <f t="shared" si="31"/>
        <v>37742</v>
      </c>
      <c r="B36" s="65">
        <f>'EO9904.1'!B36</f>
        <v>3704</v>
      </c>
      <c r="C36" s="66"/>
      <c r="D36" s="82">
        <f t="shared" si="3"/>
        <v>3704</v>
      </c>
      <c r="E36" s="35">
        <f t="shared" si="4"/>
        <v>114824</v>
      </c>
      <c r="F36" s="35">
        <f t="shared" ca="1" si="5"/>
        <v>102047.66289988538</v>
      </c>
      <c r="G36" s="83">
        <f ca="1">VLOOKUP($A36,[1]!Table,MATCH(G$4,[1]!Curves,0))</f>
        <v>4.2330000000000005</v>
      </c>
      <c r="H36" s="84">
        <f t="shared" ca="1" si="6"/>
        <v>4.2330000000000005</v>
      </c>
      <c r="I36" s="87">
        <f t="shared" si="42"/>
        <v>2.1150000000000002</v>
      </c>
      <c r="J36" s="83">
        <f ca="1">VLOOKUP($A36,[1]!Table,MATCH(J$4,[1]!Curves,0))</f>
        <v>1.2500000000000001E-2</v>
      </c>
      <c r="K36" s="84">
        <f t="shared" ca="1" si="7"/>
        <v>1.2500000000000001E-2</v>
      </c>
      <c r="L36" s="69">
        <f t="shared" si="32"/>
        <v>0</v>
      </c>
      <c r="M36" s="83">
        <f ca="1">VLOOKUP($A36,[1]!Table,MATCH(M$4,[1]!Curves,0))</f>
        <v>1.4999999999999999E-2</v>
      </c>
      <c r="N36" s="84">
        <f t="shared" ca="1" si="8"/>
        <v>1.4999999999999999E-2</v>
      </c>
      <c r="O36" s="69">
        <f t="shared" si="33"/>
        <v>0</v>
      </c>
      <c r="P36" s="7"/>
      <c r="Q36" s="69">
        <f t="shared" ca="1" si="9"/>
        <v>4.2605000000000004</v>
      </c>
      <c r="R36" s="69">
        <f t="shared" ca="1" si="10"/>
        <v>4.2605000000000004</v>
      </c>
      <c r="S36" s="69">
        <f t="shared" si="11"/>
        <v>2.1150000000000002</v>
      </c>
      <c r="T36" s="7"/>
      <c r="U36" s="5">
        <f t="shared" si="12"/>
        <v>31</v>
      </c>
      <c r="V36" s="44">
        <f t="shared" si="13"/>
        <v>37742</v>
      </c>
      <c r="W36" s="5">
        <f t="shared" ca="1" si="14"/>
        <v>812</v>
      </c>
      <c r="X36" s="54">
        <f ca="1">VLOOKUP($A36,[1]!Table,MATCH(X$4,[1]!Curves,0))</f>
        <v>5.377056825538E-2</v>
      </c>
      <c r="Y36" s="46">
        <f t="shared" ca="1" si="15"/>
        <v>0.88873112676692489</v>
      </c>
      <c r="Z36" s="5">
        <f t="shared" si="16"/>
        <v>1</v>
      </c>
      <c r="AA36" s="5">
        <f t="shared" si="17"/>
        <v>31</v>
      </c>
      <c r="AC36" s="39">
        <f t="shared" ca="1" si="18"/>
        <v>431967.7570552149</v>
      </c>
      <c r="AD36" s="39">
        <f t="shared" ca="1" si="19"/>
        <v>431967.7570552149</v>
      </c>
      <c r="AE36" s="39">
        <f t="shared" ca="1" si="20"/>
        <v>215830.80703325762</v>
      </c>
      <c r="AF36" s="39">
        <f t="shared" ca="1" si="21"/>
        <v>1275.5957862485675</v>
      </c>
      <c r="AG36" s="39">
        <f t="shared" ca="1" si="22"/>
        <v>1275.5957862485675</v>
      </c>
      <c r="AH36" s="39">
        <f t="shared" ca="1" si="23"/>
        <v>0</v>
      </c>
      <c r="AI36" s="39">
        <f t="shared" ca="1" si="24"/>
        <v>1530.7149434982807</v>
      </c>
      <c r="AJ36" s="39">
        <f t="shared" ca="1" si="25"/>
        <v>1530.7149434982807</v>
      </c>
      <c r="AK36" s="39">
        <f t="shared" ca="1" si="26"/>
        <v>0</v>
      </c>
      <c r="AL36" s="43"/>
      <c r="AM36" s="39">
        <f t="shared" ca="1" si="34"/>
        <v>216136.95002195728</v>
      </c>
      <c r="AN36" s="39">
        <f t="shared" ca="1" si="35"/>
        <v>1275.5957862485675</v>
      </c>
      <c r="AO36" s="39">
        <f t="shared" ca="1" si="36"/>
        <v>1530.7149434982807</v>
      </c>
      <c r="AP36" s="40">
        <f t="shared" ca="1" si="27"/>
        <v>218943.26075170413</v>
      </c>
      <c r="AR36" s="39">
        <f t="shared" ca="1" si="37"/>
        <v>0</v>
      </c>
      <c r="AS36" s="39">
        <f t="shared" ca="1" si="38"/>
        <v>0</v>
      </c>
      <c r="AT36" s="39">
        <f t="shared" ca="1" si="39"/>
        <v>0</v>
      </c>
      <c r="AU36" s="40">
        <f t="shared" ca="1" si="28"/>
        <v>0</v>
      </c>
      <c r="AV36" s="40"/>
      <c r="AW36" s="51">
        <f t="shared" ca="1" si="29"/>
        <v>218943.26075170413</v>
      </c>
      <c r="AY36" s="51">
        <f t="shared" ca="1" si="30"/>
        <v>215830.80703325762</v>
      </c>
      <c r="AZ36" s="67"/>
      <c r="BA36" s="105">
        <f ca="1">'EO9904.1'!AW36</f>
        <v>118640.61288740681</v>
      </c>
      <c r="BB36" s="105">
        <f t="shared" ca="1" si="40"/>
        <v>100302.64786429732</v>
      </c>
      <c r="BC36" s="67"/>
      <c r="BD36" s="103"/>
    </row>
    <row r="37" spans="1:56">
      <c r="A37" s="88">
        <f t="shared" si="31"/>
        <v>37773</v>
      </c>
      <c r="B37" s="65">
        <f>'EO9904.1'!B37</f>
        <v>3704</v>
      </c>
      <c r="C37" s="66"/>
      <c r="D37" s="82">
        <f t="shared" si="3"/>
        <v>3704</v>
      </c>
      <c r="E37" s="35">
        <f t="shared" si="4"/>
        <v>111120</v>
      </c>
      <c r="F37" s="35">
        <f t="shared" ca="1" si="5"/>
        <v>98279.35210098559</v>
      </c>
      <c r="G37" s="83">
        <f ca="1">VLOOKUP($A37,[1]!Table,MATCH(G$4,[1]!Curves,0))</f>
        <v>4.2679999999999998</v>
      </c>
      <c r="H37" s="84">
        <f t="shared" ca="1" si="6"/>
        <v>4.2679999999999998</v>
      </c>
      <c r="I37" s="87">
        <f t="shared" si="42"/>
        <v>2.1150000000000002</v>
      </c>
      <c r="J37" s="83">
        <f ca="1">VLOOKUP($A37,[1]!Table,MATCH(J$4,[1]!Curves,0))</f>
        <v>1.2500000000000001E-2</v>
      </c>
      <c r="K37" s="84">
        <f t="shared" ca="1" si="7"/>
        <v>1.2500000000000001E-2</v>
      </c>
      <c r="L37" s="69">
        <f t="shared" si="32"/>
        <v>0</v>
      </c>
      <c r="M37" s="83">
        <f ca="1">VLOOKUP($A37,[1]!Table,MATCH(M$4,[1]!Curves,0))</f>
        <v>1.4999999999999999E-2</v>
      </c>
      <c r="N37" s="84">
        <f t="shared" ca="1" si="8"/>
        <v>1.4999999999999999E-2</v>
      </c>
      <c r="O37" s="69">
        <f t="shared" si="33"/>
        <v>0</v>
      </c>
      <c r="P37" s="7"/>
      <c r="Q37" s="69">
        <f t="shared" ca="1" si="9"/>
        <v>4.2954999999999997</v>
      </c>
      <c r="R37" s="69">
        <f t="shared" ca="1" si="10"/>
        <v>4.2954999999999997</v>
      </c>
      <c r="S37" s="69">
        <f t="shared" si="11"/>
        <v>2.1150000000000002</v>
      </c>
      <c r="T37" s="7"/>
      <c r="U37" s="5">
        <f t="shared" si="12"/>
        <v>30</v>
      </c>
      <c r="V37" s="44">
        <f t="shared" si="13"/>
        <v>37773</v>
      </c>
      <c r="W37" s="5">
        <f t="shared" ca="1" si="14"/>
        <v>843</v>
      </c>
      <c r="X37" s="54">
        <f ca="1">VLOOKUP($A37,[1]!Table,MATCH(X$4,[1]!Curves,0))</f>
        <v>5.3918639425842005E-2</v>
      </c>
      <c r="Y37" s="46">
        <f t="shared" ca="1" si="15"/>
        <v>0.88444341343579547</v>
      </c>
      <c r="Z37" s="5">
        <f t="shared" si="16"/>
        <v>1</v>
      </c>
      <c r="AA37" s="5">
        <f t="shared" si="17"/>
        <v>30</v>
      </c>
      <c r="AC37" s="39">
        <f t="shared" ca="1" si="18"/>
        <v>419456.27476700646</v>
      </c>
      <c r="AD37" s="39">
        <f t="shared" ca="1" si="19"/>
        <v>419456.27476700646</v>
      </c>
      <c r="AE37" s="39">
        <f t="shared" ca="1" si="20"/>
        <v>207860.82969358456</v>
      </c>
      <c r="AF37" s="39">
        <f t="shared" ca="1" si="21"/>
        <v>1228.49190126232</v>
      </c>
      <c r="AG37" s="39">
        <f t="shared" ca="1" si="22"/>
        <v>1228.49190126232</v>
      </c>
      <c r="AH37" s="39">
        <f t="shared" ca="1" si="23"/>
        <v>0</v>
      </c>
      <c r="AI37" s="39">
        <f t="shared" ca="1" si="24"/>
        <v>1474.1902815147837</v>
      </c>
      <c r="AJ37" s="39">
        <f t="shared" ca="1" si="25"/>
        <v>1474.1902815147837</v>
      </c>
      <c r="AK37" s="39">
        <f t="shared" ca="1" si="26"/>
        <v>0</v>
      </c>
      <c r="AL37" s="43"/>
      <c r="AM37" s="39">
        <f t="shared" ca="1" si="34"/>
        <v>211595.4450734219</v>
      </c>
      <c r="AN37" s="39">
        <f t="shared" ca="1" si="35"/>
        <v>1228.49190126232</v>
      </c>
      <c r="AO37" s="39">
        <f t="shared" ca="1" si="36"/>
        <v>1474.1902815147837</v>
      </c>
      <c r="AP37" s="40">
        <f t="shared" ca="1" si="27"/>
        <v>214298.12725619899</v>
      </c>
      <c r="AR37" s="39">
        <f t="shared" ca="1" si="37"/>
        <v>0</v>
      </c>
      <c r="AS37" s="39">
        <f t="shared" ca="1" si="38"/>
        <v>0</v>
      </c>
      <c r="AT37" s="39">
        <f t="shared" ca="1" si="39"/>
        <v>0</v>
      </c>
      <c r="AU37" s="40">
        <f t="shared" ca="1" si="28"/>
        <v>0</v>
      </c>
      <c r="AV37" s="40"/>
      <c r="AW37" s="51">
        <f t="shared" ca="1" si="29"/>
        <v>214298.12725619899</v>
      </c>
      <c r="AY37" s="51">
        <f t="shared" ca="1" si="30"/>
        <v>207860.82969358456</v>
      </c>
      <c r="AZ37" s="67"/>
      <c r="BA37" s="105">
        <f ca="1">'EO9904.1'!AW37</f>
        <v>124647.70226967998</v>
      </c>
      <c r="BB37" s="105">
        <f t="shared" ca="1" si="40"/>
        <v>89650.424986519007</v>
      </c>
      <c r="BC37" s="67"/>
      <c r="BD37" s="103"/>
    </row>
    <row r="38" spans="1:56">
      <c r="A38" s="88">
        <f t="shared" si="31"/>
        <v>37803</v>
      </c>
      <c r="B38" s="65">
        <f>'EO9904.1'!B38</f>
        <v>3704</v>
      </c>
      <c r="C38" s="66"/>
      <c r="D38" s="82">
        <f t="shared" si="3"/>
        <v>3704</v>
      </c>
      <c r="E38" s="35">
        <f t="shared" si="4"/>
        <v>114824</v>
      </c>
      <c r="F38" s="35">
        <f t="shared" ca="1" si="5"/>
        <v>101079.50974029709</v>
      </c>
      <c r="G38" s="83">
        <f ca="1">VLOOKUP($A38,[1]!Table,MATCH(G$4,[1]!Curves,0))</f>
        <v>4.2839999999999998</v>
      </c>
      <c r="H38" s="84">
        <f t="shared" ca="1" si="6"/>
        <v>4.2839999999999998</v>
      </c>
      <c r="I38" s="87">
        <f t="shared" si="42"/>
        <v>2.1150000000000002</v>
      </c>
      <c r="J38" s="83">
        <f ca="1">VLOOKUP($A38,[1]!Table,MATCH(J$4,[1]!Curves,0))</f>
        <v>1.2500000000000001E-2</v>
      </c>
      <c r="K38" s="84">
        <f t="shared" ca="1" si="7"/>
        <v>1.2500000000000001E-2</v>
      </c>
      <c r="L38" s="69">
        <f t="shared" si="32"/>
        <v>0</v>
      </c>
      <c r="M38" s="83">
        <f ca="1">VLOOKUP($A38,[1]!Table,MATCH(M$4,[1]!Curves,0))</f>
        <v>1.4999999999999999E-2</v>
      </c>
      <c r="N38" s="84">
        <f t="shared" ca="1" si="8"/>
        <v>1.4999999999999999E-2</v>
      </c>
      <c r="O38" s="69">
        <f t="shared" si="33"/>
        <v>0</v>
      </c>
      <c r="P38" s="7"/>
      <c r="Q38" s="69">
        <f t="shared" ca="1" si="9"/>
        <v>4.3114999999999997</v>
      </c>
      <c r="R38" s="69">
        <f t="shared" ca="1" si="10"/>
        <v>4.3114999999999997</v>
      </c>
      <c r="S38" s="69">
        <f t="shared" si="11"/>
        <v>2.1150000000000002</v>
      </c>
      <c r="T38" s="7"/>
      <c r="U38" s="5">
        <f t="shared" si="12"/>
        <v>31</v>
      </c>
      <c r="V38" s="44">
        <f t="shared" si="13"/>
        <v>37803</v>
      </c>
      <c r="W38" s="5">
        <f t="shared" ca="1" si="14"/>
        <v>873</v>
      </c>
      <c r="X38" s="54">
        <f ca="1">VLOOKUP($A38,[1]!Table,MATCH(X$4,[1]!Curves,0))</f>
        <v>5.4058867255229993E-2</v>
      </c>
      <c r="Y38" s="46">
        <f t="shared" ca="1" si="15"/>
        <v>0.88029949958455622</v>
      </c>
      <c r="Z38" s="5">
        <f t="shared" si="16"/>
        <v>1</v>
      </c>
      <c r="AA38" s="5">
        <f t="shared" si="17"/>
        <v>31</v>
      </c>
      <c r="AC38" s="39">
        <f t="shared" ca="1" si="18"/>
        <v>433024.61972743267</v>
      </c>
      <c r="AD38" s="39">
        <f t="shared" ca="1" si="19"/>
        <v>433024.61972743267</v>
      </c>
      <c r="AE38" s="39">
        <f t="shared" ca="1" si="20"/>
        <v>213783.16310072836</v>
      </c>
      <c r="AF38" s="39">
        <f t="shared" ca="1" si="21"/>
        <v>1263.4938717537136</v>
      </c>
      <c r="AG38" s="39">
        <f t="shared" ca="1" si="22"/>
        <v>1263.4938717537136</v>
      </c>
      <c r="AH38" s="39">
        <f t="shared" ca="1" si="23"/>
        <v>0</v>
      </c>
      <c r="AI38" s="39">
        <f t="shared" ca="1" si="24"/>
        <v>1516.1926461044563</v>
      </c>
      <c r="AJ38" s="39">
        <f t="shared" ca="1" si="25"/>
        <v>1516.1926461044563</v>
      </c>
      <c r="AK38" s="39">
        <f t="shared" ca="1" si="26"/>
        <v>0</v>
      </c>
      <c r="AL38" s="43"/>
      <c r="AM38" s="39">
        <f t="shared" ca="1" si="34"/>
        <v>219241.45662670431</v>
      </c>
      <c r="AN38" s="39">
        <f t="shared" ca="1" si="35"/>
        <v>1263.4938717537136</v>
      </c>
      <c r="AO38" s="39">
        <f t="shared" ca="1" si="36"/>
        <v>1516.1926461044563</v>
      </c>
      <c r="AP38" s="40">
        <f t="shared" ca="1" si="27"/>
        <v>222021.14314456249</v>
      </c>
      <c r="AR38" s="39">
        <f t="shared" ca="1" si="37"/>
        <v>0</v>
      </c>
      <c r="AS38" s="39">
        <f t="shared" ca="1" si="38"/>
        <v>0</v>
      </c>
      <c r="AT38" s="39">
        <f t="shared" ca="1" si="39"/>
        <v>0</v>
      </c>
      <c r="AU38" s="40">
        <f t="shared" ca="1" si="28"/>
        <v>0</v>
      </c>
      <c r="AV38" s="40"/>
      <c r="AW38" s="51">
        <f t="shared" ca="1" si="29"/>
        <v>222021.14314456249</v>
      </c>
      <c r="AY38" s="51">
        <f t="shared" ca="1" si="30"/>
        <v>213783.16310072836</v>
      </c>
      <c r="AZ38" s="67"/>
      <c r="BA38" s="105">
        <f ca="1">'EO9904.1'!AW38</f>
        <v>135931.72469875147</v>
      </c>
      <c r="BB38" s="105">
        <f t="shared" ca="1" si="40"/>
        <v>86089.418445811025</v>
      </c>
      <c r="BC38" s="67"/>
      <c r="BD38" s="103"/>
    </row>
    <row r="39" spans="1:56">
      <c r="A39" s="88">
        <f t="shared" si="31"/>
        <v>37834</v>
      </c>
      <c r="B39" s="65">
        <f>'EO9904.1'!B39</f>
        <v>3704</v>
      </c>
      <c r="C39" s="66"/>
      <c r="D39" s="82">
        <f t="shared" si="3"/>
        <v>3704</v>
      </c>
      <c r="E39" s="35">
        <f t="shared" si="4"/>
        <v>114824</v>
      </c>
      <c r="F39" s="35">
        <f t="shared" ca="1" si="5"/>
        <v>100588.86945046796</v>
      </c>
      <c r="G39" s="83">
        <f ca="1">VLOOKUP($A39,[1]!Table,MATCH(G$4,[1]!Curves,0))</f>
        <v>4.298</v>
      </c>
      <c r="H39" s="84">
        <f t="shared" ca="1" si="6"/>
        <v>4.298</v>
      </c>
      <c r="I39" s="87">
        <f t="shared" si="42"/>
        <v>2.1150000000000002</v>
      </c>
      <c r="J39" s="83">
        <f ca="1">VLOOKUP($A39,[1]!Table,MATCH(J$4,[1]!Curves,0))</f>
        <v>1.2500000000000001E-2</v>
      </c>
      <c r="K39" s="84">
        <f t="shared" ca="1" si="7"/>
        <v>1.2500000000000001E-2</v>
      </c>
      <c r="L39" s="69">
        <f t="shared" si="32"/>
        <v>0</v>
      </c>
      <c r="M39" s="83">
        <f ca="1">VLOOKUP($A39,[1]!Table,MATCH(M$4,[1]!Curves,0))</f>
        <v>1.4999999999999999E-2</v>
      </c>
      <c r="N39" s="84">
        <f t="shared" ca="1" si="8"/>
        <v>1.4999999999999999E-2</v>
      </c>
      <c r="O39" s="69">
        <f t="shared" si="33"/>
        <v>0</v>
      </c>
      <c r="P39" s="7"/>
      <c r="Q39" s="69">
        <f t="shared" ca="1" si="9"/>
        <v>4.3254999999999999</v>
      </c>
      <c r="R39" s="69">
        <f t="shared" ca="1" si="10"/>
        <v>4.3254999999999999</v>
      </c>
      <c r="S39" s="69">
        <f t="shared" si="11"/>
        <v>2.1150000000000002</v>
      </c>
      <c r="T39" s="7"/>
      <c r="U39" s="5">
        <f t="shared" si="12"/>
        <v>31</v>
      </c>
      <c r="V39" s="44">
        <f t="shared" si="13"/>
        <v>37834</v>
      </c>
      <c r="W39" s="5">
        <f t="shared" ca="1" si="14"/>
        <v>904</v>
      </c>
      <c r="X39" s="54">
        <f ca="1">VLOOKUP($A39,[1]!Table,MATCH(X$4,[1]!Curves,0))</f>
        <v>5.4199367219129005E-2</v>
      </c>
      <c r="Y39" s="46">
        <f t="shared" ca="1" si="15"/>
        <v>0.876026522769351</v>
      </c>
      <c r="Z39" s="5">
        <f t="shared" si="16"/>
        <v>1</v>
      </c>
      <c r="AA39" s="5">
        <f t="shared" si="17"/>
        <v>31</v>
      </c>
      <c r="AC39" s="39">
        <f t="shared" ca="1" si="18"/>
        <v>432330.96089811128</v>
      </c>
      <c r="AD39" s="39">
        <f t="shared" ca="1" si="19"/>
        <v>432330.96089811128</v>
      </c>
      <c r="AE39" s="39">
        <f t="shared" ca="1" si="20"/>
        <v>212745.45888773975</v>
      </c>
      <c r="AF39" s="39">
        <f t="shared" ca="1" si="21"/>
        <v>1257.3608681308497</v>
      </c>
      <c r="AG39" s="39">
        <f t="shared" ca="1" si="22"/>
        <v>1257.3608681308497</v>
      </c>
      <c r="AH39" s="39">
        <f t="shared" ca="1" si="23"/>
        <v>0</v>
      </c>
      <c r="AI39" s="39">
        <f t="shared" ca="1" si="24"/>
        <v>1508.8330417570194</v>
      </c>
      <c r="AJ39" s="39">
        <f t="shared" ca="1" si="25"/>
        <v>1508.8330417570194</v>
      </c>
      <c r="AK39" s="39">
        <f t="shared" ca="1" si="26"/>
        <v>0</v>
      </c>
      <c r="AL39" s="43"/>
      <c r="AM39" s="39">
        <f t="shared" ca="1" si="34"/>
        <v>219585.50201037154</v>
      </c>
      <c r="AN39" s="39">
        <f t="shared" ca="1" si="35"/>
        <v>1257.3608681308497</v>
      </c>
      <c r="AO39" s="39">
        <f t="shared" ca="1" si="36"/>
        <v>1508.8330417570194</v>
      </c>
      <c r="AP39" s="40">
        <f t="shared" ca="1" si="27"/>
        <v>222351.6959202594</v>
      </c>
      <c r="AR39" s="39">
        <f t="shared" ca="1" si="37"/>
        <v>0</v>
      </c>
      <c r="AS39" s="39">
        <f t="shared" ca="1" si="38"/>
        <v>0</v>
      </c>
      <c r="AT39" s="39">
        <f t="shared" ca="1" si="39"/>
        <v>0</v>
      </c>
      <c r="AU39" s="40">
        <f t="shared" ca="1" si="28"/>
        <v>0</v>
      </c>
      <c r="AV39" s="40"/>
      <c r="AW39" s="51">
        <f t="shared" ca="1" si="29"/>
        <v>222351.6959202594</v>
      </c>
      <c r="AY39" s="51">
        <f t="shared" ca="1" si="30"/>
        <v>212745.45888773975</v>
      </c>
      <c r="AZ39" s="67"/>
      <c r="BA39" s="105">
        <f ca="1">'EO9904.1'!AW39</f>
        <v>144023.14327918005</v>
      </c>
      <c r="BB39" s="105">
        <f t="shared" ca="1" si="40"/>
        <v>78328.552641079354</v>
      </c>
      <c r="BC39" s="67"/>
      <c r="BD39" s="103"/>
    </row>
    <row r="40" spans="1:56">
      <c r="A40" s="88">
        <f t="shared" si="31"/>
        <v>37865</v>
      </c>
      <c r="B40" s="65">
        <f>'EO9904.1'!B40</f>
        <v>3704</v>
      </c>
      <c r="C40" s="66"/>
      <c r="D40" s="82">
        <f t="shared" si="3"/>
        <v>3704</v>
      </c>
      <c r="E40" s="35">
        <f t="shared" si="4"/>
        <v>111120</v>
      </c>
      <c r="F40" s="35">
        <f t="shared" ca="1" si="5"/>
        <v>96869.311666509486</v>
      </c>
      <c r="G40" s="83">
        <f ca="1">VLOOKUP($A40,[1]!Table,MATCH(G$4,[1]!Curves,0))</f>
        <v>4.3330000000000002</v>
      </c>
      <c r="H40" s="84">
        <f t="shared" ca="1" si="6"/>
        <v>4.3330000000000002</v>
      </c>
      <c r="I40" s="87">
        <f t="shared" si="42"/>
        <v>2.1150000000000002</v>
      </c>
      <c r="J40" s="83">
        <f ca="1">VLOOKUP($A40,[1]!Table,MATCH(J$4,[1]!Curves,0))</f>
        <v>1.2500000000000001E-2</v>
      </c>
      <c r="K40" s="84">
        <f t="shared" ca="1" si="7"/>
        <v>1.2500000000000001E-2</v>
      </c>
      <c r="L40" s="69">
        <f t="shared" si="32"/>
        <v>0</v>
      </c>
      <c r="M40" s="83">
        <f ca="1">VLOOKUP($A40,[1]!Table,MATCH(M$4,[1]!Curves,0))</f>
        <v>1.4999999999999999E-2</v>
      </c>
      <c r="N40" s="84">
        <f t="shared" ca="1" si="8"/>
        <v>1.4999999999999999E-2</v>
      </c>
      <c r="O40" s="69">
        <f t="shared" si="33"/>
        <v>0</v>
      </c>
      <c r="P40" s="7"/>
      <c r="Q40" s="69">
        <f t="shared" ca="1" si="9"/>
        <v>4.3605</v>
      </c>
      <c r="R40" s="69">
        <f t="shared" ca="1" si="10"/>
        <v>4.3605</v>
      </c>
      <c r="S40" s="69">
        <f t="shared" si="11"/>
        <v>2.1150000000000002</v>
      </c>
      <c r="T40" s="7"/>
      <c r="U40" s="5">
        <f t="shared" si="12"/>
        <v>30</v>
      </c>
      <c r="V40" s="44">
        <f t="shared" si="13"/>
        <v>37865</v>
      </c>
      <c r="W40" s="5">
        <f t="shared" ca="1" si="14"/>
        <v>935</v>
      </c>
      <c r="X40" s="54">
        <f ca="1">VLOOKUP($A40,[1]!Table,MATCH(X$4,[1]!Curves,0))</f>
        <v>5.4339867189604006E-2</v>
      </c>
      <c r="Y40" s="46">
        <f t="shared" ca="1" si="15"/>
        <v>0.87175406467341154</v>
      </c>
      <c r="Z40" s="5">
        <f t="shared" si="16"/>
        <v>1</v>
      </c>
      <c r="AA40" s="5">
        <f t="shared" si="17"/>
        <v>30</v>
      </c>
      <c r="AC40" s="39">
        <f t="shared" ca="1" si="18"/>
        <v>419734.72745098564</v>
      </c>
      <c r="AD40" s="39">
        <f t="shared" ca="1" si="19"/>
        <v>419734.72745098564</v>
      </c>
      <c r="AE40" s="39">
        <f t="shared" ca="1" si="20"/>
        <v>204878.59417466758</v>
      </c>
      <c r="AF40" s="39">
        <f t="shared" ca="1" si="21"/>
        <v>1210.8663958313687</v>
      </c>
      <c r="AG40" s="39">
        <f t="shared" ca="1" si="22"/>
        <v>1210.8663958313687</v>
      </c>
      <c r="AH40" s="39">
        <f t="shared" ca="1" si="23"/>
        <v>0</v>
      </c>
      <c r="AI40" s="39">
        <f t="shared" ca="1" si="24"/>
        <v>1453.0396749976421</v>
      </c>
      <c r="AJ40" s="39">
        <f t="shared" ca="1" si="25"/>
        <v>1453.0396749976421</v>
      </c>
      <c r="AK40" s="39">
        <f t="shared" ca="1" si="26"/>
        <v>0</v>
      </c>
      <c r="AL40" s="43"/>
      <c r="AM40" s="39">
        <f t="shared" ca="1" si="34"/>
        <v>214856.13327631805</v>
      </c>
      <c r="AN40" s="39">
        <f t="shared" ca="1" si="35"/>
        <v>1210.8663958313687</v>
      </c>
      <c r="AO40" s="39">
        <f t="shared" ca="1" si="36"/>
        <v>1453.0396749976421</v>
      </c>
      <c r="AP40" s="40">
        <f t="shared" ca="1" si="27"/>
        <v>217520.03934714707</v>
      </c>
      <c r="AR40" s="39">
        <f t="shared" ca="1" si="37"/>
        <v>0</v>
      </c>
      <c r="AS40" s="39">
        <f t="shared" ca="1" si="38"/>
        <v>0</v>
      </c>
      <c r="AT40" s="39">
        <f t="shared" ca="1" si="39"/>
        <v>0</v>
      </c>
      <c r="AU40" s="40">
        <f t="shared" ca="1" si="28"/>
        <v>0</v>
      </c>
      <c r="AV40" s="40"/>
      <c r="AW40" s="51">
        <f t="shared" ca="1" si="29"/>
        <v>217520.03934714707</v>
      </c>
      <c r="AY40" s="51">
        <f t="shared" ca="1" si="30"/>
        <v>204878.59417466758</v>
      </c>
      <c r="AZ40" s="67"/>
      <c r="BA40" s="105">
        <f ca="1">'EO9904.1'!AW40</f>
        <v>148306.91616142605</v>
      </c>
      <c r="BB40" s="105">
        <f t="shared" ca="1" si="40"/>
        <v>69213.123185721022</v>
      </c>
      <c r="BC40" s="67"/>
      <c r="BD40" s="103"/>
    </row>
    <row r="41" spans="1:56">
      <c r="A41" s="88">
        <f t="shared" si="31"/>
        <v>37895</v>
      </c>
      <c r="B41" s="65">
        <f>'EO9904.1'!B41</f>
        <v>3704</v>
      </c>
      <c r="C41" s="66"/>
      <c r="D41" s="82">
        <f t="shared" si="3"/>
        <v>3704</v>
      </c>
      <c r="E41" s="35">
        <f t="shared" si="4"/>
        <v>114824</v>
      </c>
      <c r="F41" s="35">
        <f t="shared" ca="1" si="5"/>
        <v>99624.587408301624</v>
      </c>
      <c r="G41" s="83">
        <f ca="1">VLOOKUP($A41,[1]!Table,MATCH(G$4,[1]!Curves,0))</f>
        <v>4.3630000000000004</v>
      </c>
      <c r="H41" s="84">
        <f t="shared" ca="1" si="6"/>
        <v>4.3630000000000004</v>
      </c>
      <c r="I41" s="87">
        <f t="shared" si="42"/>
        <v>2.1150000000000002</v>
      </c>
      <c r="J41" s="83">
        <f ca="1">VLOOKUP($A41,[1]!Table,MATCH(J$4,[1]!Curves,0))</f>
        <v>1.2500000000000001E-2</v>
      </c>
      <c r="K41" s="84">
        <f t="shared" ca="1" si="7"/>
        <v>1.2500000000000001E-2</v>
      </c>
      <c r="L41" s="69">
        <f t="shared" si="32"/>
        <v>0</v>
      </c>
      <c r="M41" s="83">
        <f ca="1">VLOOKUP($A41,[1]!Table,MATCH(M$4,[1]!Curves,0))</f>
        <v>1.4999999999999999E-2</v>
      </c>
      <c r="N41" s="84">
        <f t="shared" ca="1" si="8"/>
        <v>1.4999999999999999E-2</v>
      </c>
      <c r="O41" s="69">
        <f t="shared" si="33"/>
        <v>0</v>
      </c>
      <c r="P41" s="7"/>
      <c r="Q41" s="69">
        <f t="shared" ca="1" si="9"/>
        <v>4.3905000000000003</v>
      </c>
      <c r="R41" s="69">
        <f t="shared" ca="1" si="10"/>
        <v>4.3905000000000003</v>
      </c>
      <c r="S41" s="69">
        <f t="shared" si="11"/>
        <v>2.1150000000000002</v>
      </c>
      <c r="T41" s="7"/>
      <c r="U41" s="5">
        <f t="shared" si="12"/>
        <v>31</v>
      </c>
      <c r="V41" s="44">
        <f t="shared" si="13"/>
        <v>37895</v>
      </c>
      <c r="W41" s="5">
        <f t="shared" ca="1" si="14"/>
        <v>965</v>
      </c>
      <c r="X41" s="54">
        <f ca="1">VLOOKUP($A41,[1]!Table,MATCH(X$4,[1]!Curves,0))</f>
        <v>5.4472025120694004E-2</v>
      </c>
      <c r="Y41" s="46">
        <f t="shared" ca="1" si="15"/>
        <v>0.86762860907390116</v>
      </c>
      <c r="Z41" s="5">
        <f t="shared" si="16"/>
        <v>1</v>
      </c>
      <c r="AA41" s="5">
        <f t="shared" si="17"/>
        <v>31</v>
      </c>
      <c r="AC41" s="39">
        <f t="shared" ca="1" si="18"/>
        <v>434662.07486242004</v>
      </c>
      <c r="AD41" s="39">
        <f t="shared" ca="1" si="19"/>
        <v>434662.07486242004</v>
      </c>
      <c r="AE41" s="39">
        <f t="shared" ca="1" si="20"/>
        <v>210706.00236855797</v>
      </c>
      <c r="AF41" s="39">
        <f t="shared" ca="1" si="21"/>
        <v>1245.3073426037704</v>
      </c>
      <c r="AG41" s="39">
        <f t="shared" ca="1" si="22"/>
        <v>1245.3073426037704</v>
      </c>
      <c r="AH41" s="39">
        <f t="shared" ca="1" si="23"/>
        <v>0</v>
      </c>
      <c r="AI41" s="39">
        <f t="shared" ca="1" si="24"/>
        <v>1494.3688111245242</v>
      </c>
      <c r="AJ41" s="39">
        <f t="shared" ca="1" si="25"/>
        <v>1494.3688111245242</v>
      </c>
      <c r="AK41" s="39">
        <f t="shared" ca="1" si="26"/>
        <v>0</v>
      </c>
      <c r="AL41" s="43"/>
      <c r="AM41" s="39">
        <f t="shared" ca="1" si="34"/>
        <v>223956.07249386207</v>
      </c>
      <c r="AN41" s="39">
        <f t="shared" ca="1" si="35"/>
        <v>1245.3073426037704</v>
      </c>
      <c r="AO41" s="39">
        <f t="shared" ca="1" si="36"/>
        <v>1494.3688111245242</v>
      </c>
      <c r="AP41" s="40">
        <f t="shared" ca="1" si="27"/>
        <v>226695.74864759037</v>
      </c>
      <c r="AR41" s="39">
        <f t="shared" ca="1" si="37"/>
        <v>0</v>
      </c>
      <c r="AS41" s="39">
        <f t="shared" ca="1" si="38"/>
        <v>0</v>
      </c>
      <c r="AT41" s="39">
        <f t="shared" ca="1" si="39"/>
        <v>0</v>
      </c>
      <c r="AU41" s="40">
        <f t="shared" ca="1" si="28"/>
        <v>0</v>
      </c>
      <c r="AV41" s="40"/>
      <c r="AW41" s="51">
        <f t="shared" ca="1" si="29"/>
        <v>226695.74864759037</v>
      </c>
      <c r="AY41" s="51">
        <f t="shared" ca="1" si="30"/>
        <v>210706.00236855797</v>
      </c>
      <c r="AZ41" s="67"/>
      <c r="BA41" s="105">
        <f ca="1">'EO9904.1'!AW41</f>
        <v>155802.89224784294</v>
      </c>
      <c r="BB41" s="105">
        <f t="shared" ca="1" si="40"/>
        <v>70892.856399747427</v>
      </c>
      <c r="BC41" s="67"/>
      <c r="BD41" s="103"/>
    </row>
    <row r="42" spans="1:56">
      <c r="A42" s="88">
        <f t="shared" si="31"/>
        <v>37926</v>
      </c>
      <c r="B42" s="65">
        <f>'EO9904.1'!B42</f>
        <v>3704</v>
      </c>
      <c r="C42" s="66"/>
      <c r="D42" s="82">
        <f t="shared" si="3"/>
        <v>3704</v>
      </c>
      <c r="E42" s="35">
        <f t="shared" si="4"/>
        <v>111120</v>
      </c>
      <c r="F42" s="35">
        <f t="shared" ca="1" si="5"/>
        <v>95938.558320858094</v>
      </c>
      <c r="G42" s="83">
        <f ca="1">VLOOKUP($A42,[1]!Table,MATCH(G$4,[1]!Curves,0))</f>
        <v>4.5030000000000001</v>
      </c>
      <c r="H42" s="84">
        <f t="shared" ca="1" si="6"/>
        <v>4.5030000000000001</v>
      </c>
      <c r="I42" s="87">
        <f t="shared" si="42"/>
        <v>2.1150000000000002</v>
      </c>
      <c r="J42" s="83">
        <f ca="1">VLOOKUP($A42,[1]!Table,MATCH(J$4,[1]!Curves,0))</f>
        <v>0.02</v>
      </c>
      <c r="K42" s="84">
        <f t="shared" ca="1" si="7"/>
        <v>0.02</v>
      </c>
      <c r="L42" s="69">
        <f t="shared" si="32"/>
        <v>0</v>
      </c>
      <c r="M42" s="83">
        <f ca="1">VLOOKUP($A42,[1]!Table,MATCH(M$4,[1]!Curves,0))</f>
        <v>1.4999999999999999E-2</v>
      </c>
      <c r="N42" s="84">
        <f t="shared" ca="1" si="8"/>
        <v>1.4999999999999999E-2</v>
      </c>
      <c r="O42" s="69">
        <f t="shared" si="33"/>
        <v>0</v>
      </c>
      <c r="P42" s="7"/>
      <c r="Q42" s="69">
        <f t="shared" ca="1" si="9"/>
        <v>4.5380000000000003</v>
      </c>
      <c r="R42" s="69">
        <f t="shared" ca="1" si="10"/>
        <v>4.5380000000000003</v>
      </c>
      <c r="S42" s="69">
        <f t="shared" si="11"/>
        <v>2.1150000000000002</v>
      </c>
      <c r="T42" s="7"/>
      <c r="U42" s="5">
        <f t="shared" si="12"/>
        <v>30</v>
      </c>
      <c r="V42" s="44">
        <f t="shared" si="13"/>
        <v>37926</v>
      </c>
      <c r="W42" s="5">
        <f t="shared" ca="1" si="14"/>
        <v>996</v>
      </c>
      <c r="X42" s="54">
        <f ca="1">VLOOKUP($A42,[1]!Table,MATCH(X$4,[1]!Curves,0))</f>
        <v>5.4603807440752002E-2</v>
      </c>
      <c r="Y42" s="46">
        <f t="shared" ca="1" si="15"/>
        <v>0.8633779546513507</v>
      </c>
      <c r="Z42" s="5">
        <f t="shared" si="16"/>
        <v>1</v>
      </c>
      <c r="AA42" s="5">
        <f t="shared" si="17"/>
        <v>30</v>
      </c>
      <c r="AC42" s="39">
        <f t="shared" ca="1" si="18"/>
        <v>432011.32811882399</v>
      </c>
      <c r="AD42" s="39">
        <f t="shared" ca="1" si="19"/>
        <v>432011.32811882399</v>
      </c>
      <c r="AE42" s="39">
        <f t="shared" ca="1" si="20"/>
        <v>202910.05084861489</v>
      </c>
      <c r="AF42" s="39">
        <f t="shared" ca="1" si="21"/>
        <v>1918.771166417162</v>
      </c>
      <c r="AG42" s="39">
        <f t="shared" ca="1" si="22"/>
        <v>1918.771166417162</v>
      </c>
      <c r="AH42" s="39">
        <f t="shared" ca="1" si="23"/>
        <v>0</v>
      </c>
      <c r="AI42" s="39">
        <f t="shared" ca="1" si="24"/>
        <v>1439.0783748128713</v>
      </c>
      <c r="AJ42" s="39">
        <f t="shared" ca="1" si="25"/>
        <v>1439.0783748128713</v>
      </c>
      <c r="AK42" s="39">
        <f t="shared" ca="1" si="26"/>
        <v>0</v>
      </c>
      <c r="AL42" s="43"/>
      <c r="AM42" s="39">
        <f t="shared" ca="1" si="34"/>
        <v>229101.2772702091</v>
      </c>
      <c r="AN42" s="39">
        <f t="shared" ca="1" si="35"/>
        <v>1918.771166417162</v>
      </c>
      <c r="AO42" s="39">
        <f t="shared" ca="1" si="36"/>
        <v>1439.0783748128713</v>
      </c>
      <c r="AP42" s="40">
        <f t="shared" ca="1" si="27"/>
        <v>232459.12681143914</v>
      </c>
      <c r="AR42" s="39">
        <f t="shared" ca="1" si="37"/>
        <v>0</v>
      </c>
      <c r="AS42" s="39">
        <f t="shared" ca="1" si="38"/>
        <v>0</v>
      </c>
      <c r="AT42" s="39">
        <f t="shared" ca="1" si="39"/>
        <v>0</v>
      </c>
      <c r="AU42" s="40">
        <f t="shared" ca="1" si="28"/>
        <v>0</v>
      </c>
      <c r="AV42" s="40"/>
      <c r="AW42" s="51">
        <f t="shared" ca="1" si="29"/>
        <v>232459.12681143914</v>
      </c>
      <c r="AY42" s="51">
        <f t="shared" ca="1" si="30"/>
        <v>202910.05084861489</v>
      </c>
      <c r="AZ42" s="67"/>
      <c r="BA42" s="105">
        <f ca="1">'EO9904.1'!AW42</f>
        <v>163776.71290953681</v>
      </c>
      <c r="BB42" s="105">
        <f t="shared" ca="1" si="40"/>
        <v>68682.413901902328</v>
      </c>
      <c r="BC42" s="67"/>
      <c r="BD42" s="103"/>
    </row>
    <row r="43" spans="1:56">
      <c r="A43" s="88">
        <f t="shared" si="31"/>
        <v>37956</v>
      </c>
      <c r="B43" s="65">
        <f>'EO9904.1'!B43</f>
        <v>4288</v>
      </c>
      <c r="C43" s="66"/>
      <c r="D43" s="82">
        <f t="shared" si="3"/>
        <v>4288</v>
      </c>
      <c r="E43" s="35">
        <f t="shared" si="4"/>
        <v>132928</v>
      </c>
      <c r="F43" s="35">
        <f t="shared" ca="1" si="5"/>
        <v>114220.57068298658</v>
      </c>
      <c r="G43" s="83">
        <f ca="1">VLOOKUP($A43,[1]!Table,MATCH(G$4,[1]!Curves,0))</f>
        <v>4.6280000000000001</v>
      </c>
      <c r="H43" s="84">
        <f t="shared" ca="1" si="6"/>
        <v>4.6280000000000001</v>
      </c>
      <c r="I43" s="87">
        <f t="shared" si="42"/>
        <v>2.1150000000000002</v>
      </c>
      <c r="J43" s="83">
        <f ca="1">VLOOKUP($A43,[1]!Table,MATCH(J$4,[1]!Curves,0))</f>
        <v>0.02</v>
      </c>
      <c r="K43" s="84">
        <f t="shared" ca="1" si="7"/>
        <v>0.02</v>
      </c>
      <c r="L43" s="69">
        <f t="shared" si="32"/>
        <v>0</v>
      </c>
      <c r="M43" s="83">
        <f ca="1">VLOOKUP($A43,[1]!Table,MATCH(M$4,[1]!Curves,0))</f>
        <v>1.4999999999999999E-2</v>
      </c>
      <c r="N43" s="84">
        <f t="shared" ca="1" si="8"/>
        <v>1.4999999999999999E-2</v>
      </c>
      <c r="O43" s="69">
        <f t="shared" si="33"/>
        <v>0</v>
      </c>
      <c r="P43" s="7"/>
      <c r="Q43" s="69">
        <f t="shared" ca="1" si="9"/>
        <v>4.6630000000000003</v>
      </c>
      <c r="R43" s="69">
        <f t="shared" ca="1" si="10"/>
        <v>4.6630000000000003</v>
      </c>
      <c r="S43" s="69">
        <f t="shared" si="11"/>
        <v>2.1150000000000002</v>
      </c>
      <c r="T43" s="7"/>
      <c r="U43" s="5">
        <f t="shared" si="12"/>
        <v>31</v>
      </c>
      <c r="V43" s="44">
        <f t="shared" si="13"/>
        <v>37956</v>
      </c>
      <c r="W43" s="5">
        <f t="shared" ca="1" si="14"/>
        <v>1026</v>
      </c>
      <c r="X43" s="54">
        <f ca="1">VLOOKUP($A43,[1]!Table,MATCH(X$4,[1]!Curves,0))</f>
        <v>5.4731338723734001E-2</v>
      </c>
      <c r="Y43" s="46">
        <f t="shared" ca="1" si="15"/>
        <v>0.85926645013079694</v>
      </c>
      <c r="Z43" s="5">
        <f t="shared" si="16"/>
        <v>1</v>
      </c>
      <c r="AA43" s="5">
        <f t="shared" si="17"/>
        <v>31</v>
      </c>
      <c r="AC43" s="39">
        <f t="shared" ca="1" si="18"/>
        <v>528612.8011208619</v>
      </c>
      <c r="AD43" s="39">
        <f t="shared" ca="1" si="19"/>
        <v>528612.8011208619</v>
      </c>
      <c r="AE43" s="39">
        <f t="shared" ca="1" si="20"/>
        <v>241576.50699451665</v>
      </c>
      <c r="AF43" s="39">
        <f t="shared" ca="1" si="21"/>
        <v>2284.4114136597318</v>
      </c>
      <c r="AG43" s="39">
        <f t="shared" ca="1" si="22"/>
        <v>2284.4114136597318</v>
      </c>
      <c r="AH43" s="39">
        <f t="shared" ca="1" si="23"/>
        <v>0</v>
      </c>
      <c r="AI43" s="39">
        <f t="shared" ca="1" si="24"/>
        <v>1713.3085602447986</v>
      </c>
      <c r="AJ43" s="39">
        <f t="shared" ca="1" si="25"/>
        <v>1713.3085602447986</v>
      </c>
      <c r="AK43" s="39">
        <f t="shared" ca="1" si="26"/>
        <v>0</v>
      </c>
      <c r="AL43" s="43"/>
      <c r="AM43" s="39">
        <f t="shared" ca="1" si="34"/>
        <v>287036.29412634525</v>
      </c>
      <c r="AN43" s="39">
        <f t="shared" ca="1" si="35"/>
        <v>2284.4114136597318</v>
      </c>
      <c r="AO43" s="39">
        <f t="shared" ca="1" si="36"/>
        <v>1713.3085602447986</v>
      </c>
      <c r="AP43" s="40">
        <f t="shared" ca="1" si="27"/>
        <v>291034.0141002498</v>
      </c>
      <c r="AR43" s="39">
        <f t="shared" ca="1" si="37"/>
        <v>0</v>
      </c>
      <c r="AS43" s="39">
        <f t="shared" ca="1" si="38"/>
        <v>0</v>
      </c>
      <c r="AT43" s="39">
        <f t="shared" ca="1" si="39"/>
        <v>0</v>
      </c>
      <c r="AU43" s="40">
        <f t="shared" ca="1" si="28"/>
        <v>0</v>
      </c>
      <c r="AV43" s="40"/>
      <c r="AW43" s="51">
        <f t="shared" ca="1" si="29"/>
        <v>291034.0141002498</v>
      </c>
      <c r="AY43" s="51">
        <f t="shared" ca="1" si="30"/>
        <v>241576.50699451665</v>
      </c>
      <c r="AZ43" s="67"/>
      <c r="BA43" s="105">
        <f ca="1">'EO9904.1'!AW43</f>
        <v>205517.07282989772</v>
      </c>
      <c r="BB43" s="105">
        <f t="shared" ca="1" si="40"/>
        <v>85516.941270352079</v>
      </c>
      <c r="BC43" s="67"/>
      <c r="BD43" s="103"/>
    </row>
    <row r="44" spans="1:56">
      <c r="A44" s="88">
        <f t="shared" si="31"/>
        <v>37987</v>
      </c>
      <c r="B44" s="65">
        <f>'EO9904.1'!B44</f>
        <v>4288</v>
      </c>
      <c r="C44" s="66"/>
      <c r="D44" s="82">
        <f t="shared" si="3"/>
        <v>4288</v>
      </c>
      <c r="E44" s="35">
        <f t="shared" si="4"/>
        <v>132928</v>
      </c>
      <c r="F44" s="35">
        <f t="shared" ca="1" si="5"/>
        <v>113654.55745817701</v>
      </c>
      <c r="G44" s="83">
        <f ca="1">VLOOKUP($A44,[1]!Table,MATCH(G$4,[1]!Curves,0))</f>
        <v>4.6680000000000001</v>
      </c>
      <c r="H44" s="84">
        <f t="shared" ca="1" si="6"/>
        <v>4.6680000000000001</v>
      </c>
      <c r="I44" s="87">
        <f t="shared" si="42"/>
        <v>2.1150000000000002</v>
      </c>
      <c r="J44" s="83">
        <f ca="1">VLOOKUP($A44,[1]!Table,MATCH(J$4,[1]!Curves,0))</f>
        <v>0.02</v>
      </c>
      <c r="K44" s="84">
        <f t="shared" ca="1" si="7"/>
        <v>0.02</v>
      </c>
      <c r="L44" s="69">
        <f t="shared" si="32"/>
        <v>0</v>
      </c>
      <c r="M44" s="83">
        <f ca="1">VLOOKUP($A44,[1]!Table,MATCH(M$4,[1]!Curves,0))</f>
        <v>0.02</v>
      </c>
      <c r="N44" s="84">
        <f t="shared" ca="1" si="8"/>
        <v>0.02</v>
      </c>
      <c r="O44" s="69">
        <f t="shared" si="33"/>
        <v>0</v>
      </c>
      <c r="P44" s="7"/>
      <c r="Q44" s="69">
        <f t="shared" ca="1" si="9"/>
        <v>4.7080000000000002</v>
      </c>
      <c r="R44" s="69">
        <f t="shared" ca="1" si="10"/>
        <v>4.7080000000000002</v>
      </c>
      <c r="S44" s="69">
        <f t="shared" si="11"/>
        <v>2.1150000000000002</v>
      </c>
      <c r="T44" s="7"/>
      <c r="U44" s="5">
        <f t="shared" si="12"/>
        <v>31</v>
      </c>
      <c r="V44" s="44">
        <f t="shared" si="13"/>
        <v>37987</v>
      </c>
      <c r="W44" s="5">
        <f t="shared" ca="1" si="14"/>
        <v>1057</v>
      </c>
      <c r="X44" s="54">
        <f ca="1">VLOOKUP($A44,[1]!Table,MATCH(X$4,[1]!Curves,0))</f>
        <v>5.4868004107681001E-2</v>
      </c>
      <c r="Y44" s="46">
        <f t="shared" ca="1" si="15"/>
        <v>0.85500840649206344</v>
      </c>
      <c r="Z44" s="5">
        <f t="shared" si="16"/>
        <v>1</v>
      </c>
      <c r="AA44" s="5">
        <f t="shared" si="17"/>
        <v>31</v>
      </c>
      <c r="AC44" s="39">
        <f t="shared" ca="1" si="18"/>
        <v>530539.47421477025</v>
      </c>
      <c r="AD44" s="39">
        <f t="shared" ca="1" si="19"/>
        <v>530539.47421477025</v>
      </c>
      <c r="AE44" s="39">
        <f t="shared" ca="1" si="20"/>
        <v>240379.38902404439</v>
      </c>
      <c r="AF44" s="39">
        <f t="shared" ca="1" si="21"/>
        <v>2273.0911491635402</v>
      </c>
      <c r="AG44" s="39">
        <f t="shared" ca="1" si="22"/>
        <v>2273.0911491635402</v>
      </c>
      <c r="AH44" s="39">
        <f t="shared" ca="1" si="23"/>
        <v>0</v>
      </c>
      <c r="AI44" s="39">
        <f t="shared" ca="1" si="24"/>
        <v>2273.0911491635402</v>
      </c>
      <c r="AJ44" s="39">
        <f t="shared" ca="1" si="25"/>
        <v>2273.0911491635402</v>
      </c>
      <c r="AK44" s="39">
        <f t="shared" ca="1" si="26"/>
        <v>0</v>
      </c>
      <c r="AL44" s="43"/>
      <c r="AM44" s="39">
        <f t="shared" ca="1" si="34"/>
        <v>290160.08519072586</v>
      </c>
      <c r="AN44" s="39">
        <f t="shared" ca="1" si="35"/>
        <v>2273.0911491635402</v>
      </c>
      <c r="AO44" s="39">
        <f t="shared" ca="1" si="36"/>
        <v>2273.0911491635402</v>
      </c>
      <c r="AP44" s="40">
        <f t="shared" ca="1" si="27"/>
        <v>294706.26748905296</v>
      </c>
      <c r="AR44" s="39">
        <f t="shared" ca="1" si="37"/>
        <v>0</v>
      </c>
      <c r="AS44" s="39">
        <f t="shared" ca="1" si="38"/>
        <v>0</v>
      </c>
      <c r="AT44" s="39">
        <f t="shared" ca="1" si="39"/>
        <v>0</v>
      </c>
      <c r="AU44" s="40">
        <f t="shared" ca="1" si="28"/>
        <v>0</v>
      </c>
      <c r="AV44" s="40"/>
      <c r="AW44" s="51">
        <f t="shared" ca="1" si="29"/>
        <v>294706.26748905296</v>
      </c>
      <c r="AY44" s="51">
        <f t="shared" ca="1" si="30"/>
        <v>240379.38902404439</v>
      </c>
      <c r="AZ44" s="67"/>
      <c r="BA44" s="105">
        <f ca="1">'EO9904.1'!AW44</f>
        <v>163367.06089038361</v>
      </c>
      <c r="BB44" s="105">
        <f t="shared" ca="1" si="40"/>
        <v>131339.20659866935</v>
      </c>
      <c r="BC44" s="67"/>
      <c r="BD44" s="103"/>
    </row>
    <row r="45" spans="1:56">
      <c r="A45" s="88">
        <f t="shared" si="31"/>
        <v>38018</v>
      </c>
      <c r="B45" s="65">
        <f>'EO9904.1'!B45</f>
        <v>4288</v>
      </c>
      <c r="C45" s="66"/>
      <c r="D45" s="82">
        <f t="shared" si="3"/>
        <v>4288</v>
      </c>
      <c r="E45" s="35">
        <f t="shared" si="4"/>
        <v>124352</v>
      </c>
      <c r="F45" s="35">
        <f t="shared" ca="1" si="5"/>
        <v>105791.14953345475</v>
      </c>
      <c r="G45" s="83">
        <f ca="1">VLOOKUP($A45,[1]!Table,MATCH(G$4,[1]!Curves,0))</f>
        <v>4.548</v>
      </c>
      <c r="H45" s="84">
        <f t="shared" ca="1" si="6"/>
        <v>4.548</v>
      </c>
      <c r="I45" s="87">
        <f t="shared" si="42"/>
        <v>2.1150000000000002</v>
      </c>
      <c r="J45" s="83">
        <f ca="1">VLOOKUP($A45,[1]!Table,MATCH(J$4,[1]!Curves,0))</f>
        <v>0.02</v>
      </c>
      <c r="K45" s="84">
        <f t="shared" ca="1" si="7"/>
        <v>0.02</v>
      </c>
      <c r="L45" s="69">
        <f t="shared" si="32"/>
        <v>0</v>
      </c>
      <c r="M45" s="83">
        <f ca="1">VLOOKUP($A45,[1]!Table,MATCH(M$4,[1]!Curves,0))</f>
        <v>0.02</v>
      </c>
      <c r="N45" s="84">
        <f t="shared" ca="1" si="8"/>
        <v>0.02</v>
      </c>
      <c r="O45" s="69">
        <f t="shared" si="33"/>
        <v>0</v>
      </c>
      <c r="P45" s="7"/>
      <c r="Q45" s="69">
        <f t="shared" ca="1" si="9"/>
        <v>4.5880000000000001</v>
      </c>
      <c r="R45" s="69">
        <f t="shared" ca="1" si="10"/>
        <v>4.5880000000000001</v>
      </c>
      <c r="S45" s="69">
        <f t="shared" si="11"/>
        <v>2.1150000000000002</v>
      </c>
      <c r="T45" s="7"/>
      <c r="U45" s="5">
        <f t="shared" si="12"/>
        <v>29</v>
      </c>
      <c r="V45" s="44">
        <f t="shared" si="13"/>
        <v>38018</v>
      </c>
      <c r="W45" s="5">
        <f t="shared" ca="1" si="14"/>
        <v>1088</v>
      </c>
      <c r="X45" s="54">
        <f ca="1">VLOOKUP($A45,[1]!Table,MATCH(X$4,[1]!Curves,0))</f>
        <v>5.5009878087435002E-2</v>
      </c>
      <c r="Y45" s="46">
        <f t="shared" ca="1" si="15"/>
        <v>0.85073942947001058</v>
      </c>
      <c r="Z45" s="5">
        <f t="shared" si="16"/>
        <v>1</v>
      </c>
      <c r="AA45" s="5">
        <f t="shared" si="17"/>
        <v>29</v>
      </c>
      <c r="AC45" s="39">
        <f t="shared" ca="1" si="18"/>
        <v>481138.14807815221</v>
      </c>
      <c r="AD45" s="39">
        <f t="shared" ca="1" si="19"/>
        <v>481138.14807815221</v>
      </c>
      <c r="AE45" s="39">
        <f t="shared" ca="1" si="20"/>
        <v>223748.28126325682</v>
      </c>
      <c r="AF45" s="39">
        <f t="shared" ca="1" si="21"/>
        <v>2115.8229906690949</v>
      </c>
      <c r="AG45" s="39">
        <f t="shared" ca="1" si="22"/>
        <v>2115.8229906690949</v>
      </c>
      <c r="AH45" s="39">
        <f t="shared" ca="1" si="23"/>
        <v>0</v>
      </c>
      <c r="AI45" s="39">
        <f t="shared" ca="1" si="24"/>
        <v>2115.8229906690949</v>
      </c>
      <c r="AJ45" s="39">
        <f t="shared" ca="1" si="25"/>
        <v>2115.8229906690949</v>
      </c>
      <c r="AK45" s="39">
        <f t="shared" ca="1" si="26"/>
        <v>0</v>
      </c>
      <c r="AL45" s="43"/>
      <c r="AM45" s="39">
        <f t="shared" ca="1" si="34"/>
        <v>257389.86681489539</v>
      </c>
      <c r="AN45" s="39">
        <f t="shared" ca="1" si="35"/>
        <v>2115.8229906690949</v>
      </c>
      <c r="AO45" s="39">
        <f t="shared" ca="1" si="36"/>
        <v>2115.8229906690949</v>
      </c>
      <c r="AP45" s="40">
        <f t="shared" ca="1" si="27"/>
        <v>261621.51279623355</v>
      </c>
      <c r="AR45" s="39">
        <f t="shared" ca="1" si="37"/>
        <v>0</v>
      </c>
      <c r="AS45" s="39">
        <f t="shared" ca="1" si="38"/>
        <v>0</v>
      </c>
      <c r="AT45" s="39">
        <f t="shared" ca="1" si="39"/>
        <v>0</v>
      </c>
      <c r="AU45" s="40">
        <f t="shared" ca="1" si="28"/>
        <v>0</v>
      </c>
      <c r="AV45" s="40"/>
      <c r="AW45" s="51">
        <f t="shared" ca="1" si="29"/>
        <v>261621.51279623355</v>
      </c>
      <c r="AY45" s="51">
        <f t="shared" ca="1" si="30"/>
        <v>223748.28126325682</v>
      </c>
      <c r="AZ45" s="67"/>
      <c r="BA45" s="105">
        <f ca="1">'EO9904.1'!AW45</f>
        <v>160760.2308310378</v>
      </c>
      <c r="BB45" s="105">
        <f t="shared" ca="1" si="40"/>
        <v>100861.28196519575</v>
      </c>
      <c r="BC45" s="67"/>
      <c r="BD45" s="103"/>
    </row>
    <row r="46" spans="1:56">
      <c r="A46" s="88">
        <f t="shared" si="31"/>
        <v>38047</v>
      </c>
      <c r="B46" s="65">
        <f>'EO9904.1'!B46</f>
        <v>3704</v>
      </c>
      <c r="C46" s="66"/>
      <c r="D46" s="82">
        <f t="shared" si="3"/>
        <v>3704</v>
      </c>
      <c r="E46" s="35">
        <f t="shared" si="4"/>
        <v>114824</v>
      </c>
      <c r="F46" s="35">
        <f t="shared" ca="1" si="5"/>
        <v>97226.903180587498</v>
      </c>
      <c r="G46" s="83">
        <f ca="1">VLOOKUP($A46,[1]!Table,MATCH(G$4,[1]!Curves,0))</f>
        <v>4.423</v>
      </c>
      <c r="H46" s="84">
        <f t="shared" ca="1" si="6"/>
        <v>4.423</v>
      </c>
      <c r="I46" s="87">
        <f t="shared" si="42"/>
        <v>2.1150000000000002</v>
      </c>
      <c r="J46" s="83">
        <f ca="1">VLOOKUP($A46,[1]!Table,MATCH(J$4,[1]!Curves,0))</f>
        <v>0.02</v>
      </c>
      <c r="K46" s="84">
        <f t="shared" ca="1" si="7"/>
        <v>0.02</v>
      </c>
      <c r="L46" s="69">
        <f t="shared" si="32"/>
        <v>0</v>
      </c>
      <c r="M46" s="83">
        <f ca="1">VLOOKUP($A46,[1]!Table,MATCH(M$4,[1]!Curves,0))</f>
        <v>0.02</v>
      </c>
      <c r="N46" s="84">
        <f t="shared" ca="1" si="8"/>
        <v>0.02</v>
      </c>
      <c r="O46" s="69">
        <f t="shared" si="33"/>
        <v>0</v>
      </c>
      <c r="P46" s="7"/>
      <c r="Q46" s="69">
        <f t="shared" ca="1" si="9"/>
        <v>4.4630000000000001</v>
      </c>
      <c r="R46" s="69">
        <f t="shared" ca="1" si="10"/>
        <v>4.4630000000000001</v>
      </c>
      <c r="S46" s="69">
        <f t="shared" si="11"/>
        <v>2.1150000000000002</v>
      </c>
      <c r="T46" s="7"/>
      <c r="U46" s="5">
        <f t="shared" si="12"/>
        <v>31</v>
      </c>
      <c r="V46" s="44">
        <f t="shared" si="13"/>
        <v>38047</v>
      </c>
      <c r="W46" s="5">
        <f t="shared" ca="1" si="14"/>
        <v>1117</v>
      </c>
      <c r="X46" s="54">
        <f ca="1">VLOOKUP($A46,[1]!Table,MATCH(X$4,[1]!Curves,0))</f>
        <v>5.5142598913273999E-2</v>
      </c>
      <c r="Y46" s="46">
        <f t="shared" ca="1" si="15"/>
        <v>0.84674722340788944</v>
      </c>
      <c r="Z46" s="5">
        <f t="shared" si="16"/>
        <v>1</v>
      </c>
      <c r="AA46" s="5">
        <f t="shared" si="17"/>
        <v>31</v>
      </c>
      <c r="AC46" s="39">
        <f t="shared" ca="1" si="18"/>
        <v>430034.5927677385</v>
      </c>
      <c r="AD46" s="39">
        <f t="shared" ca="1" si="19"/>
        <v>430034.5927677385</v>
      </c>
      <c r="AE46" s="39">
        <f t="shared" ca="1" si="20"/>
        <v>205634.90022694258</v>
      </c>
      <c r="AF46" s="39">
        <f t="shared" ca="1" si="21"/>
        <v>1944.53806361175</v>
      </c>
      <c r="AG46" s="39">
        <f t="shared" ca="1" si="22"/>
        <v>1944.53806361175</v>
      </c>
      <c r="AH46" s="39">
        <f t="shared" ca="1" si="23"/>
        <v>0</v>
      </c>
      <c r="AI46" s="39">
        <f t="shared" ca="1" si="24"/>
        <v>1944.53806361175</v>
      </c>
      <c r="AJ46" s="39">
        <f t="shared" ca="1" si="25"/>
        <v>1944.53806361175</v>
      </c>
      <c r="AK46" s="39">
        <f t="shared" ca="1" si="26"/>
        <v>0</v>
      </c>
      <c r="AL46" s="43"/>
      <c r="AM46" s="39">
        <f t="shared" ca="1" si="34"/>
        <v>224399.69254079592</v>
      </c>
      <c r="AN46" s="39">
        <f t="shared" ca="1" si="35"/>
        <v>1944.53806361175</v>
      </c>
      <c r="AO46" s="39">
        <f t="shared" ca="1" si="36"/>
        <v>1944.53806361175</v>
      </c>
      <c r="AP46" s="40">
        <f t="shared" ca="1" si="27"/>
        <v>228288.76866801942</v>
      </c>
      <c r="AR46" s="39">
        <f t="shared" ca="1" si="37"/>
        <v>0</v>
      </c>
      <c r="AS46" s="39">
        <f t="shared" ca="1" si="38"/>
        <v>0</v>
      </c>
      <c r="AT46" s="39">
        <f t="shared" ca="1" si="39"/>
        <v>0</v>
      </c>
      <c r="AU46" s="40">
        <f t="shared" ca="1" si="28"/>
        <v>0</v>
      </c>
      <c r="AV46" s="40"/>
      <c r="AW46" s="51">
        <f t="shared" ca="1" si="29"/>
        <v>228288.76866801942</v>
      </c>
      <c r="AY46" s="51">
        <f t="shared" ca="1" si="30"/>
        <v>205634.90022694258</v>
      </c>
      <c r="AZ46" s="67"/>
      <c r="BA46" s="105">
        <f ca="1">'EO9904.1'!AW46</f>
        <v>149253.01907251985</v>
      </c>
      <c r="BB46" s="105">
        <f t="shared" ca="1" si="40"/>
        <v>79035.749595499568</v>
      </c>
      <c r="BC46" s="67"/>
      <c r="BD46" s="103"/>
    </row>
    <row r="47" spans="1:56">
      <c r="A47" s="88">
        <f t="shared" si="31"/>
        <v>38078</v>
      </c>
      <c r="B47" s="65">
        <f>'EO9904.1'!B47</f>
        <v>3704</v>
      </c>
      <c r="C47" s="66"/>
      <c r="D47" s="82">
        <f t="shared" si="3"/>
        <v>3704</v>
      </c>
      <c r="E47" s="35">
        <f t="shared" si="4"/>
        <v>111120</v>
      </c>
      <c r="F47" s="35">
        <f t="shared" ca="1" si="5"/>
        <v>93620.37137552895</v>
      </c>
      <c r="G47" s="83">
        <f ca="1">VLOOKUP($A47,[1]!Table,MATCH(G$4,[1]!Curves,0))</f>
        <v>4.2930000000000001</v>
      </c>
      <c r="H47" s="84">
        <f t="shared" ca="1" si="6"/>
        <v>4.2930000000000001</v>
      </c>
      <c r="I47" s="87">
        <f t="shared" si="42"/>
        <v>2.1150000000000002</v>
      </c>
      <c r="J47" s="83">
        <f ca="1">VLOOKUP($A47,[1]!Table,MATCH(J$4,[1]!Curves,0))</f>
        <v>1.2500000000000001E-2</v>
      </c>
      <c r="K47" s="84">
        <f t="shared" ca="1" si="7"/>
        <v>1.2500000000000001E-2</v>
      </c>
      <c r="L47" s="69">
        <f t="shared" si="32"/>
        <v>0</v>
      </c>
      <c r="M47" s="83">
        <f ca="1">VLOOKUP($A47,[1]!Table,MATCH(M$4,[1]!Curves,0))</f>
        <v>1.4999999999999999E-2</v>
      </c>
      <c r="N47" s="84">
        <f t="shared" ca="1" si="8"/>
        <v>1.4999999999999999E-2</v>
      </c>
      <c r="O47" s="69">
        <f t="shared" si="33"/>
        <v>0</v>
      </c>
      <c r="P47" s="7"/>
      <c r="Q47" s="69">
        <f t="shared" ca="1" si="9"/>
        <v>4.3205</v>
      </c>
      <c r="R47" s="69">
        <f t="shared" ca="1" si="10"/>
        <v>4.3205</v>
      </c>
      <c r="S47" s="69">
        <f t="shared" si="11"/>
        <v>2.1150000000000002</v>
      </c>
      <c r="T47" s="7"/>
      <c r="U47" s="5">
        <f t="shared" si="12"/>
        <v>30</v>
      </c>
      <c r="V47" s="44">
        <f t="shared" si="13"/>
        <v>38078</v>
      </c>
      <c r="W47" s="5">
        <f t="shared" ca="1" si="14"/>
        <v>1148</v>
      </c>
      <c r="X47" s="54">
        <f ca="1">VLOOKUP($A47,[1]!Table,MATCH(X$4,[1]!Curves,0))</f>
        <v>5.5271038268347998E-2</v>
      </c>
      <c r="Y47" s="46">
        <f t="shared" ca="1" si="15"/>
        <v>0.84251594110447225</v>
      </c>
      <c r="Z47" s="5">
        <f t="shared" si="16"/>
        <v>1</v>
      </c>
      <c r="AA47" s="5">
        <f t="shared" si="17"/>
        <v>30</v>
      </c>
      <c r="AC47" s="39">
        <f t="shared" ca="1" si="18"/>
        <v>401912.25431514578</v>
      </c>
      <c r="AD47" s="39">
        <f t="shared" ca="1" si="19"/>
        <v>401912.25431514578</v>
      </c>
      <c r="AE47" s="39">
        <f t="shared" ca="1" si="20"/>
        <v>198007.08545924374</v>
      </c>
      <c r="AF47" s="39">
        <f t="shared" ca="1" si="21"/>
        <v>1170.254642194112</v>
      </c>
      <c r="AG47" s="39">
        <f t="shared" ca="1" si="22"/>
        <v>1170.254642194112</v>
      </c>
      <c r="AH47" s="39">
        <f t="shared" ca="1" si="23"/>
        <v>0</v>
      </c>
      <c r="AI47" s="39">
        <f t="shared" ca="1" si="24"/>
        <v>1404.3055706329342</v>
      </c>
      <c r="AJ47" s="39">
        <f t="shared" ca="1" si="25"/>
        <v>1404.3055706329342</v>
      </c>
      <c r="AK47" s="39">
        <f t="shared" ca="1" si="26"/>
        <v>0</v>
      </c>
      <c r="AL47" s="43"/>
      <c r="AM47" s="39">
        <f t="shared" ca="1" si="34"/>
        <v>203905.16885590204</v>
      </c>
      <c r="AN47" s="39">
        <f t="shared" ca="1" si="35"/>
        <v>1170.254642194112</v>
      </c>
      <c r="AO47" s="39">
        <f t="shared" ca="1" si="36"/>
        <v>1404.3055706329342</v>
      </c>
      <c r="AP47" s="40">
        <f t="shared" ca="1" si="27"/>
        <v>206479.7290687291</v>
      </c>
      <c r="AR47" s="39">
        <f t="shared" ca="1" si="37"/>
        <v>0</v>
      </c>
      <c r="AS47" s="39">
        <f t="shared" ca="1" si="38"/>
        <v>0</v>
      </c>
      <c r="AT47" s="39">
        <f t="shared" ca="1" si="39"/>
        <v>0</v>
      </c>
      <c r="AU47" s="40">
        <f t="shared" ca="1" si="28"/>
        <v>0</v>
      </c>
      <c r="AV47" s="40"/>
      <c r="AW47" s="51">
        <f t="shared" ca="1" si="29"/>
        <v>206479.7290687291</v>
      </c>
      <c r="AY47" s="51">
        <f t="shared" ca="1" si="30"/>
        <v>198007.08545924374</v>
      </c>
      <c r="AZ47" s="67"/>
      <c r="BA47" s="105">
        <f ca="1">'EO9904.1'!AW47</f>
        <v>116763.32717955967</v>
      </c>
      <c r="BB47" s="105">
        <f t="shared" ca="1" si="40"/>
        <v>89716.401889169429</v>
      </c>
      <c r="BC47" s="67"/>
      <c r="BD47" s="103"/>
    </row>
    <row r="48" spans="1:56">
      <c r="A48" s="88">
        <f t="shared" si="31"/>
        <v>38108</v>
      </c>
      <c r="B48" s="65">
        <f>'EO9904.1'!B48</f>
        <v>3704</v>
      </c>
      <c r="C48" s="66"/>
      <c r="D48" s="82">
        <f t="shared" si="3"/>
        <v>3704</v>
      </c>
      <c r="E48" s="35">
        <f t="shared" si="4"/>
        <v>114824</v>
      </c>
      <c r="F48" s="35">
        <f t="shared" ca="1" si="5"/>
        <v>96275.429590922824</v>
      </c>
      <c r="G48" s="83">
        <f ca="1">VLOOKUP($A48,[1]!Table,MATCH(G$4,[1]!Curves,0))</f>
        <v>4.2830000000000004</v>
      </c>
      <c r="H48" s="84">
        <f t="shared" ca="1" si="6"/>
        <v>4.2830000000000004</v>
      </c>
      <c r="I48" s="87">
        <f t="shared" si="42"/>
        <v>2.1150000000000002</v>
      </c>
      <c r="J48" s="83">
        <f ca="1">VLOOKUP($A48,[1]!Table,MATCH(J$4,[1]!Curves,0))</f>
        <v>1.2500000000000001E-2</v>
      </c>
      <c r="K48" s="84">
        <f t="shared" ca="1" si="7"/>
        <v>1.2500000000000001E-2</v>
      </c>
      <c r="L48" s="69">
        <f t="shared" si="32"/>
        <v>0</v>
      </c>
      <c r="M48" s="83">
        <f ca="1">VLOOKUP($A48,[1]!Table,MATCH(M$4,[1]!Curves,0))</f>
        <v>1.4999999999999999E-2</v>
      </c>
      <c r="N48" s="84">
        <f t="shared" ca="1" si="8"/>
        <v>1.4999999999999999E-2</v>
      </c>
      <c r="O48" s="69">
        <f t="shared" si="33"/>
        <v>0</v>
      </c>
      <c r="P48" s="7"/>
      <c r="Q48" s="69">
        <f t="shared" ca="1" si="9"/>
        <v>4.3105000000000002</v>
      </c>
      <c r="R48" s="69">
        <f t="shared" ca="1" si="10"/>
        <v>4.3105000000000002</v>
      </c>
      <c r="S48" s="69">
        <f t="shared" si="11"/>
        <v>2.1150000000000002</v>
      </c>
      <c r="T48" s="7"/>
      <c r="U48" s="5">
        <f t="shared" si="12"/>
        <v>31</v>
      </c>
      <c r="V48" s="44">
        <f t="shared" si="13"/>
        <v>38108</v>
      </c>
      <c r="W48" s="5">
        <f t="shared" ca="1" si="14"/>
        <v>1178</v>
      </c>
      <c r="X48" s="54">
        <f ca="1">VLOOKUP($A48,[1]!Table,MATCH(X$4,[1]!Curves,0))</f>
        <v>5.5381466410075998E-2</v>
      </c>
      <c r="Y48" s="46">
        <f t="shared" ca="1" si="15"/>
        <v>0.83846085827808492</v>
      </c>
      <c r="Z48" s="5">
        <f t="shared" si="16"/>
        <v>1</v>
      </c>
      <c r="AA48" s="5">
        <f t="shared" si="17"/>
        <v>31</v>
      </c>
      <c r="AC48" s="39">
        <f t="shared" ca="1" si="18"/>
        <v>412347.6649379225</v>
      </c>
      <c r="AD48" s="39">
        <f t="shared" ca="1" si="19"/>
        <v>412347.6649379225</v>
      </c>
      <c r="AE48" s="39">
        <f t="shared" ca="1" si="20"/>
        <v>203622.5335848018</v>
      </c>
      <c r="AF48" s="39">
        <f t="shared" ca="1" si="21"/>
        <v>1203.4428698865354</v>
      </c>
      <c r="AG48" s="39">
        <f t="shared" ca="1" si="22"/>
        <v>1203.4428698865354</v>
      </c>
      <c r="AH48" s="39">
        <f t="shared" ca="1" si="23"/>
        <v>0</v>
      </c>
      <c r="AI48" s="39">
        <f t="shared" ca="1" si="24"/>
        <v>1444.1314438638424</v>
      </c>
      <c r="AJ48" s="39">
        <f t="shared" ca="1" si="25"/>
        <v>1444.1314438638424</v>
      </c>
      <c r="AK48" s="39">
        <f t="shared" ca="1" si="26"/>
        <v>0</v>
      </c>
      <c r="AL48" s="43"/>
      <c r="AM48" s="39">
        <f t="shared" ca="1" si="34"/>
        <v>208725.1313531207</v>
      </c>
      <c r="AN48" s="39">
        <f t="shared" ca="1" si="35"/>
        <v>1203.4428698865354</v>
      </c>
      <c r="AO48" s="39">
        <f t="shared" ca="1" si="36"/>
        <v>1444.1314438638424</v>
      </c>
      <c r="AP48" s="40">
        <f t="shared" ca="1" si="27"/>
        <v>211372.70566687107</v>
      </c>
      <c r="AR48" s="39">
        <f t="shared" ca="1" si="37"/>
        <v>0</v>
      </c>
      <c r="AS48" s="39">
        <f t="shared" ca="1" si="38"/>
        <v>0</v>
      </c>
      <c r="AT48" s="39">
        <f t="shared" ca="1" si="39"/>
        <v>0</v>
      </c>
      <c r="AU48" s="40">
        <f t="shared" ca="1" si="28"/>
        <v>0</v>
      </c>
      <c r="AV48" s="40"/>
      <c r="AW48" s="51">
        <f t="shared" ca="1" si="29"/>
        <v>211372.70566687107</v>
      </c>
      <c r="AY48" s="51">
        <f t="shared" ca="1" si="30"/>
        <v>203622.5335848018</v>
      </c>
      <c r="AZ48" s="67"/>
      <c r="BA48" s="105">
        <f ca="1">'EO9904.1'!AW48</f>
        <v>116743.58592195302</v>
      </c>
      <c r="BB48" s="105">
        <f t="shared" ca="1" si="40"/>
        <v>94629.119744918047</v>
      </c>
      <c r="BC48" s="67"/>
      <c r="BD48" s="103"/>
    </row>
    <row r="49" spans="1:56">
      <c r="A49" s="88">
        <f t="shared" si="31"/>
        <v>38139</v>
      </c>
      <c r="B49" s="65">
        <f>'EO9904.1'!B49</f>
        <v>3704</v>
      </c>
      <c r="C49" s="66"/>
      <c r="D49" s="82">
        <f t="shared" si="3"/>
        <v>3704</v>
      </c>
      <c r="E49" s="35">
        <f t="shared" si="4"/>
        <v>111120</v>
      </c>
      <c r="F49" s="35">
        <f t="shared" ca="1" si="5"/>
        <v>92704.710738616894</v>
      </c>
      <c r="G49" s="83">
        <f ca="1">VLOOKUP($A49,[1]!Table,MATCH(G$4,[1]!Curves,0))</f>
        <v>4.3029999999999999</v>
      </c>
      <c r="H49" s="84">
        <f t="shared" ca="1" si="6"/>
        <v>4.3029999999999999</v>
      </c>
      <c r="I49" s="87">
        <f t="shared" si="42"/>
        <v>2.1150000000000002</v>
      </c>
      <c r="J49" s="83">
        <f ca="1">VLOOKUP($A49,[1]!Table,MATCH(J$4,[1]!Curves,0))</f>
        <v>1.2500000000000001E-2</v>
      </c>
      <c r="K49" s="84">
        <f t="shared" ca="1" si="7"/>
        <v>1.2500000000000001E-2</v>
      </c>
      <c r="L49" s="69">
        <f t="shared" si="32"/>
        <v>0</v>
      </c>
      <c r="M49" s="83">
        <f ca="1">VLOOKUP($A49,[1]!Table,MATCH(M$4,[1]!Curves,0))</f>
        <v>1.4999999999999999E-2</v>
      </c>
      <c r="N49" s="84">
        <f t="shared" ca="1" si="8"/>
        <v>1.4999999999999999E-2</v>
      </c>
      <c r="O49" s="69">
        <f t="shared" si="33"/>
        <v>0</v>
      </c>
      <c r="P49" s="7"/>
      <c r="Q49" s="69">
        <f t="shared" ca="1" si="9"/>
        <v>4.3304999999999998</v>
      </c>
      <c r="R49" s="69">
        <f t="shared" ca="1" si="10"/>
        <v>4.3304999999999998</v>
      </c>
      <c r="S49" s="69">
        <f t="shared" si="11"/>
        <v>2.1150000000000002</v>
      </c>
      <c r="T49" s="7"/>
      <c r="U49" s="5">
        <f t="shared" si="12"/>
        <v>30</v>
      </c>
      <c r="V49" s="44">
        <f t="shared" si="13"/>
        <v>38139</v>
      </c>
      <c r="W49" s="5">
        <f t="shared" ca="1" si="14"/>
        <v>1209</v>
      </c>
      <c r="X49" s="54">
        <f ca="1">VLOOKUP($A49,[1]!Table,MATCH(X$4,[1]!Curves,0))</f>
        <v>5.5495575494128001E-2</v>
      </c>
      <c r="Y49" s="46">
        <f t="shared" ca="1" si="15"/>
        <v>0.83427565459518449</v>
      </c>
      <c r="Z49" s="5">
        <f t="shared" si="16"/>
        <v>1</v>
      </c>
      <c r="AA49" s="5">
        <f t="shared" si="17"/>
        <v>30</v>
      </c>
      <c r="AC49" s="39">
        <f t="shared" ca="1" si="18"/>
        <v>398908.37030826847</v>
      </c>
      <c r="AD49" s="39">
        <f t="shared" ca="1" si="19"/>
        <v>398908.37030826847</v>
      </c>
      <c r="AE49" s="39">
        <f t="shared" ca="1" si="20"/>
        <v>196070.46321217474</v>
      </c>
      <c r="AF49" s="39">
        <f t="shared" ca="1" si="21"/>
        <v>1158.8088842327113</v>
      </c>
      <c r="AG49" s="39">
        <f t="shared" ca="1" si="22"/>
        <v>1158.8088842327113</v>
      </c>
      <c r="AH49" s="39">
        <f t="shared" ca="1" si="23"/>
        <v>0</v>
      </c>
      <c r="AI49" s="39">
        <f t="shared" ca="1" si="24"/>
        <v>1390.5706610792533</v>
      </c>
      <c r="AJ49" s="39">
        <f t="shared" ca="1" si="25"/>
        <v>1390.5706610792533</v>
      </c>
      <c r="AK49" s="39">
        <f t="shared" ca="1" si="26"/>
        <v>0</v>
      </c>
      <c r="AL49" s="43"/>
      <c r="AM49" s="39">
        <f t="shared" ca="1" si="34"/>
        <v>202837.90709609372</v>
      </c>
      <c r="AN49" s="39">
        <f t="shared" ca="1" si="35"/>
        <v>1158.8088842327113</v>
      </c>
      <c r="AO49" s="39">
        <f t="shared" ca="1" si="36"/>
        <v>1390.5706610792533</v>
      </c>
      <c r="AP49" s="40">
        <f t="shared" ca="1" si="27"/>
        <v>205387.28664140569</v>
      </c>
      <c r="AR49" s="39">
        <f t="shared" ca="1" si="37"/>
        <v>0</v>
      </c>
      <c r="AS49" s="39">
        <f t="shared" ca="1" si="38"/>
        <v>0</v>
      </c>
      <c r="AT49" s="39">
        <f t="shared" ca="1" si="39"/>
        <v>0</v>
      </c>
      <c r="AU49" s="40">
        <f t="shared" ca="1" si="28"/>
        <v>0</v>
      </c>
      <c r="AV49" s="40"/>
      <c r="AW49" s="51">
        <f t="shared" ca="1" si="29"/>
        <v>205387.28664140569</v>
      </c>
      <c r="AY49" s="51">
        <f t="shared" ca="1" si="30"/>
        <v>196070.46321217474</v>
      </c>
      <c r="AZ49" s="67"/>
      <c r="BA49" s="105">
        <f ca="1">'EO9904.1'!AW49</f>
        <v>120822.04950563936</v>
      </c>
      <c r="BB49" s="105">
        <f t="shared" ca="1" si="40"/>
        <v>84565.237135766336</v>
      </c>
      <c r="BC49" s="67"/>
      <c r="BD49" s="103"/>
    </row>
    <row r="50" spans="1:56">
      <c r="A50" s="88">
        <f t="shared" si="31"/>
        <v>38169</v>
      </c>
      <c r="B50" s="65">
        <f>'EO9904.1'!B50</f>
        <v>3704</v>
      </c>
      <c r="C50" s="66"/>
      <c r="D50" s="82">
        <f t="shared" si="3"/>
        <v>3704</v>
      </c>
      <c r="E50" s="35">
        <f t="shared" si="4"/>
        <v>114824</v>
      </c>
      <c r="F50" s="35">
        <f t="shared" ca="1" si="5"/>
        <v>95331.14194521989</v>
      </c>
      <c r="G50" s="83">
        <f ca="1">VLOOKUP($A50,[1]!Table,MATCH(G$4,[1]!Curves,0))</f>
        <v>4.3239999999999998</v>
      </c>
      <c r="H50" s="84">
        <f t="shared" ca="1" si="6"/>
        <v>4.3239999999999998</v>
      </c>
      <c r="I50" s="87">
        <f t="shared" si="42"/>
        <v>2.1150000000000002</v>
      </c>
      <c r="J50" s="83">
        <f ca="1">VLOOKUP($A50,[1]!Table,MATCH(J$4,[1]!Curves,0))</f>
        <v>1.2500000000000001E-2</v>
      </c>
      <c r="K50" s="84">
        <f t="shared" ca="1" si="7"/>
        <v>1.2500000000000001E-2</v>
      </c>
      <c r="L50" s="69">
        <f t="shared" si="32"/>
        <v>0</v>
      </c>
      <c r="M50" s="83">
        <f ca="1">VLOOKUP($A50,[1]!Table,MATCH(M$4,[1]!Curves,0))</f>
        <v>1.4999999999999999E-2</v>
      </c>
      <c r="N50" s="84">
        <f t="shared" ca="1" si="8"/>
        <v>1.4999999999999999E-2</v>
      </c>
      <c r="O50" s="69">
        <f t="shared" si="33"/>
        <v>0</v>
      </c>
      <c r="P50" s="7"/>
      <c r="Q50" s="69">
        <f t="shared" ca="1" si="9"/>
        <v>4.3514999999999997</v>
      </c>
      <c r="R50" s="69">
        <f t="shared" ca="1" si="10"/>
        <v>4.3514999999999997</v>
      </c>
      <c r="S50" s="69">
        <f t="shared" si="11"/>
        <v>2.1150000000000002</v>
      </c>
      <c r="T50" s="7"/>
      <c r="U50" s="5">
        <f t="shared" si="12"/>
        <v>31</v>
      </c>
      <c r="V50" s="44">
        <f t="shared" si="13"/>
        <v>38169</v>
      </c>
      <c r="W50" s="5">
        <f t="shared" ca="1" si="14"/>
        <v>1239</v>
      </c>
      <c r="X50" s="54">
        <f ca="1">VLOOKUP($A50,[1]!Table,MATCH(X$4,[1]!Curves,0))</f>
        <v>5.5603591942885999E-2</v>
      </c>
      <c r="Y50" s="46">
        <f t="shared" ca="1" si="15"/>
        <v>0.83023707539556091</v>
      </c>
      <c r="Z50" s="5">
        <f t="shared" si="16"/>
        <v>1</v>
      </c>
      <c r="AA50" s="5">
        <f t="shared" si="17"/>
        <v>31</v>
      </c>
      <c r="AC50" s="39">
        <f t="shared" ca="1" si="18"/>
        <v>412211.8577711308</v>
      </c>
      <c r="AD50" s="39">
        <f t="shared" ca="1" si="19"/>
        <v>412211.8577711308</v>
      </c>
      <c r="AE50" s="39">
        <f t="shared" ca="1" si="20"/>
        <v>201625.3652141401</v>
      </c>
      <c r="AF50" s="39">
        <f t="shared" ca="1" si="21"/>
        <v>1191.6392743152487</v>
      </c>
      <c r="AG50" s="39">
        <f t="shared" ca="1" si="22"/>
        <v>1191.6392743152487</v>
      </c>
      <c r="AH50" s="39">
        <f t="shared" ca="1" si="23"/>
        <v>0</v>
      </c>
      <c r="AI50" s="39">
        <f t="shared" ca="1" si="24"/>
        <v>1429.9671291782984</v>
      </c>
      <c r="AJ50" s="39">
        <f t="shared" ca="1" si="25"/>
        <v>1429.9671291782984</v>
      </c>
      <c r="AK50" s="39">
        <f t="shared" ca="1" si="26"/>
        <v>0</v>
      </c>
      <c r="AL50" s="43"/>
      <c r="AM50" s="39">
        <f t="shared" ca="1" si="34"/>
        <v>210586.49255699071</v>
      </c>
      <c r="AN50" s="39">
        <f t="shared" ca="1" si="35"/>
        <v>1191.6392743152487</v>
      </c>
      <c r="AO50" s="39">
        <f t="shared" ca="1" si="36"/>
        <v>1429.9671291782984</v>
      </c>
      <c r="AP50" s="40">
        <f t="shared" ca="1" si="27"/>
        <v>213208.09896048423</v>
      </c>
      <c r="AR50" s="39">
        <f t="shared" ca="1" si="37"/>
        <v>0</v>
      </c>
      <c r="AS50" s="39">
        <f t="shared" ca="1" si="38"/>
        <v>0</v>
      </c>
      <c r="AT50" s="39">
        <f t="shared" ca="1" si="39"/>
        <v>0</v>
      </c>
      <c r="AU50" s="40">
        <f t="shared" ca="1" si="28"/>
        <v>0</v>
      </c>
      <c r="AV50" s="40"/>
      <c r="AW50" s="51">
        <f t="shared" ca="1" si="29"/>
        <v>213208.09896048423</v>
      </c>
      <c r="AY50" s="51">
        <f t="shared" ca="1" si="30"/>
        <v>201625.3652141401</v>
      </c>
      <c r="AZ50" s="67"/>
      <c r="BA50" s="105">
        <f ca="1">'EO9904.1'!AW50</f>
        <v>132014.56536574051</v>
      </c>
      <c r="BB50" s="105">
        <f t="shared" ca="1" si="40"/>
        <v>81193.533594743727</v>
      </c>
      <c r="BC50" s="67"/>
      <c r="BD50" s="103"/>
    </row>
    <row r="51" spans="1:56">
      <c r="A51" s="88">
        <f t="shared" si="31"/>
        <v>38200</v>
      </c>
      <c r="B51" s="65">
        <f>'EO9904.1'!B51</f>
        <v>3704</v>
      </c>
      <c r="C51" s="66"/>
      <c r="D51" s="82">
        <f t="shared" si="3"/>
        <v>3704</v>
      </c>
      <c r="E51" s="35">
        <f t="shared" si="4"/>
        <v>114824</v>
      </c>
      <c r="F51" s="35">
        <f t="shared" ca="1" si="5"/>
        <v>94853.448497065314</v>
      </c>
      <c r="G51" s="83">
        <f ca="1">VLOOKUP($A51,[1]!Table,MATCH(G$4,[1]!Curves,0))</f>
        <v>4.3479999999999999</v>
      </c>
      <c r="H51" s="84">
        <f t="shared" ca="1" si="6"/>
        <v>4.3479999999999999</v>
      </c>
      <c r="I51" s="87">
        <f t="shared" si="42"/>
        <v>2.1150000000000002</v>
      </c>
      <c r="J51" s="83">
        <f ca="1">VLOOKUP($A51,[1]!Table,MATCH(J$4,[1]!Curves,0))</f>
        <v>1.2500000000000001E-2</v>
      </c>
      <c r="K51" s="84">
        <f t="shared" ca="1" si="7"/>
        <v>1.2500000000000001E-2</v>
      </c>
      <c r="L51" s="69">
        <f t="shared" si="32"/>
        <v>0</v>
      </c>
      <c r="M51" s="83">
        <f ca="1">VLOOKUP($A51,[1]!Table,MATCH(M$4,[1]!Curves,0))</f>
        <v>1.4999999999999999E-2</v>
      </c>
      <c r="N51" s="84">
        <f t="shared" ca="1" si="8"/>
        <v>1.4999999999999999E-2</v>
      </c>
      <c r="O51" s="69">
        <f t="shared" si="33"/>
        <v>0</v>
      </c>
      <c r="P51" s="7"/>
      <c r="Q51" s="69">
        <f t="shared" ca="1" si="9"/>
        <v>4.3754999999999997</v>
      </c>
      <c r="R51" s="69">
        <f t="shared" ca="1" si="10"/>
        <v>4.3754999999999997</v>
      </c>
      <c r="S51" s="69">
        <f t="shared" si="11"/>
        <v>2.1150000000000002</v>
      </c>
      <c r="T51" s="7"/>
      <c r="U51" s="5">
        <f t="shared" si="12"/>
        <v>31</v>
      </c>
      <c r="V51" s="44">
        <f t="shared" si="13"/>
        <v>38200</v>
      </c>
      <c r="W51" s="5">
        <f t="shared" ca="1" si="14"/>
        <v>1270</v>
      </c>
      <c r="X51" s="54">
        <f ca="1">VLOOKUP($A51,[1]!Table,MATCH(X$4,[1]!Curves,0))</f>
        <v>5.5712559310741996E-2</v>
      </c>
      <c r="Y51" s="46">
        <f t="shared" ca="1" si="15"/>
        <v>0.82607685237463691</v>
      </c>
      <c r="Z51" s="5">
        <f t="shared" si="16"/>
        <v>1</v>
      </c>
      <c r="AA51" s="5">
        <f t="shared" si="17"/>
        <v>31</v>
      </c>
      <c r="AC51" s="39">
        <f t="shared" ca="1" si="18"/>
        <v>412422.79406523996</v>
      </c>
      <c r="AD51" s="39">
        <f t="shared" ca="1" si="19"/>
        <v>412422.79406523996</v>
      </c>
      <c r="AE51" s="39">
        <f t="shared" ca="1" si="20"/>
        <v>200615.04357129315</v>
      </c>
      <c r="AF51" s="39">
        <f t="shared" ca="1" si="21"/>
        <v>1185.6681062133164</v>
      </c>
      <c r="AG51" s="39">
        <f t="shared" ca="1" si="22"/>
        <v>1185.6681062133164</v>
      </c>
      <c r="AH51" s="39">
        <f t="shared" ca="1" si="23"/>
        <v>0</v>
      </c>
      <c r="AI51" s="39">
        <f t="shared" ca="1" si="24"/>
        <v>1422.8017274559797</v>
      </c>
      <c r="AJ51" s="39">
        <f t="shared" ca="1" si="25"/>
        <v>1422.8017274559797</v>
      </c>
      <c r="AK51" s="39">
        <f t="shared" ca="1" si="26"/>
        <v>0</v>
      </c>
      <c r="AL51" s="43"/>
      <c r="AM51" s="39">
        <f t="shared" ca="1" si="34"/>
        <v>211807.75049394681</v>
      </c>
      <c r="AN51" s="39">
        <f t="shared" ca="1" si="35"/>
        <v>1185.6681062133164</v>
      </c>
      <c r="AO51" s="39">
        <f t="shared" ca="1" si="36"/>
        <v>1422.8017274559797</v>
      </c>
      <c r="AP51" s="40">
        <f t="shared" ca="1" si="27"/>
        <v>214416.22032761612</v>
      </c>
      <c r="AR51" s="39">
        <f t="shared" ca="1" si="37"/>
        <v>0</v>
      </c>
      <c r="AS51" s="39">
        <f t="shared" ca="1" si="38"/>
        <v>0</v>
      </c>
      <c r="AT51" s="39">
        <f t="shared" ca="1" si="39"/>
        <v>0</v>
      </c>
      <c r="AU51" s="40">
        <f t="shared" ca="1" si="28"/>
        <v>0</v>
      </c>
      <c r="AV51" s="40"/>
      <c r="AW51" s="51">
        <f t="shared" ca="1" si="29"/>
        <v>214416.22032761612</v>
      </c>
      <c r="AY51" s="51">
        <f t="shared" ca="1" si="30"/>
        <v>200615.04357129315</v>
      </c>
      <c r="AZ51" s="67"/>
      <c r="BA51" s="105">
        <f ca="1">'EO9904.1'!AW51</f>
        <v>140553.83998295135</v>
      </c>
      <c r="BB51" s="105">
        <f t="shared" ca="1" si="40"/>
        <v>73862.380344664765</v>
      </c>
      <c r="BC51" s="67"/>
      <c r="BD51" s="103"/>
    </row>
    <row r="52" spans="1:56">
      <c r="A52" s="88">
        <f t="shared" si="31"/>
        <v>38231</v>
      </c>
      <c r="B52" s="65">
        <f>'EO9904.1'!B52</f>
        <v>3704</v>
      </c>
      <c r="C52" s="66"/>
      <c r="D52" s="82">
        <f t="shared" si="3"/>
        <v>3704</v>
      </c>
      <c r="E52" s="35">
        <f t="shared" si="4"/>
        <v>111120</v>
      </c>
      <c r="F52" s="35">
        <f t="shared" ca="1" si="5"/>
        <v>91332.050502484941</v>
      </c>
      <c r="G52" s="83">
        <f ca="1">VLOOKUP($A52,[1]!Table,MATCH(G$4,[1]!Curves,0))</f>
        <v>4.3580000000000005</v>
      </c>
      <c r="H52" s="84">
        <f t="shared" ca="1" si="6"/>
        <v>4.3580000000000005</v>
      </c>
      <c r="I52" s="87">
        <f t="shared" si="42"/>
        <v>2.1150000000000002</v>
      </c>
      <c r="J52" s="83">
        <f ca="1">VLOOKUP($A52,[1]!Table,MATCH(J$4,[1]!Curves,0))</f>
        <v>1.2500000000000001E-2</v>
      </c>
      <c r="K52" s="84">
        <f t="shared" ca="1" si="7"/>
        <v>1.2500000000000001E-2</v>
      </c>
      <c r="L52" s="69">
        <f t="shared" si="32"/>
        <v>0</v>
      </c>
      <c r="M52" s="83">
        <f ca="1">VLOOKUP($A52,[1]!Table,MATCH(M$4,[1]!Curves,0))</f>
        <v>1.4999999999999999E-2</v>
      </c>
      <c r="N52" s="84">
        <f t="shared" ca="1" si="8"/>
        <v>1.4999999999999999E-2</v>
      </c>
      <c r="O52" s="69">
        <f t="shared" si="33"/>
        <v>0</v>
      </c>
      <c r="P52" s="7"/>
      <c r="Q52" s="69">
        <f t="shared" ca="1" si="9"/>
        <v>4.3855000000000004</v>
      </c>
      <c r="R52" s="69">
        <f t="shared" ca="1" si="10"/>
        <v>4.3855000000000004</v>
      </c>
      <c r="S52" s="69">
        <f t="shared" si="11"/>
        <v>2.1150000000000002</v>
      </c>
      <c r="T52" s="7"/>
      <c r="U52" s="5">
        <f t="shared" si="12"/>
        <v>30</v>
      </c>
      <c r="V52" s="44">
        <f t="shared" si="13"/>
        <v>38231</v>
      </c>
      <c r="W52" s="5">
        <f t="shared" ca="1" si="14"/>
        <v>1301</v>
      </c>
      <c r="X52" s="54">
        <f ca="1">VLOOKUP($A52,[1]!Table,MATCH(X$4,[1]!Curves,0))</f>
        <v>5.5821526682551997E-2</v>
      </c>
      <c r="Y52" s="46">
        <f t="shared" ca="1" si="15"/>
        <v>0.82192270070630791</v>
      </c>
      <c r="Z52" s="5">
        <f t="shared" si="16"/>
        <v>1</v>
      </c>
      <c r="AA52" s="5">
        <f t="shared" si="17"/>
        <v>30</v>
      </c>
      <c r="AC52" s="39">
        <f t="shared" ca="1" si="18"/>
        <v>398025.07608982944</v>
      </c>
      <c r="AD52" s="39">
        <f t="shared" ca="1" si="19"/>
        <v>398025.07608982944</v>
      </c>
      <c r="AE52" s="39">
        <f t="shared" ca="1" si="20"/>
        <v>193167.28681275566</v>
      </c>
      <c r="AF52" s="39">
        <f t="shared" ca="1" si="21"/>
        <v>1141.6506312810618</v>
      </c>
      <c r="AG52" s="39">
        <f t="shared" ca="1" si="22"/>
        <v>1141.6506312810618</v>
      </c>
      <c r="AH52" s="39">
        <f t="shared" ca="1" si="23"/>
        <v>0</v>
      </c>
      <c r="AI52" s="39">
        <f t="shared" ca="1" si="24"/>
        <v>1369.980757537274</v>
      </c>
      <c r="AJ52" s="39">
        <f t="shared" ca="1" si="25"/>
        <v>1369.980757537274</v>
      </c>
      <c r="AK52" s="39">
        <f t="shared" ca="1" si="26"/>
        <v>0</v>
      </c>
      <c r="AL52" s="43"/>
      <c r="AM52" s="39">
        <f t="shared" ca="1" si="34"/>
        <v>204857.78927707378</v>
      </c>
      <c r="AN52" s="39">
        <f t="shared" ca="1" si="35"/>
        <v>1141.6506312810618</v>
      </c>
      <c r="AO52" s="39">
        <f t="shared" ca="1" si="36"/>
        <v>1369.980757537274</v>
      </c>
      <c r="AP52" s="40">
        <f t="shared" ca="1" si="27"/>
        <v>207369.4206658921</v>
      </c>
      <c r="AR52" s="39">
        <f t="shared" ca="1" si="37"/>
        <v>0</v>
      </c>
      <c r="AS52" s="39">
        <f t="shared" ca="1" si="38"/>
        <v>0</v>
      </c>
      <c r="AT52" s="39">
        <f t="shared" ca="1" si="39"/>
        <v>0</v>
      </c>
      <c r="AU52" s="40">
        <f t="shared" ca="1" si="28"/>
        <v>0</v>
      </c>
      <c r="AV52" s="40"/>
      <c r="AW52" s="51">
        <f t="shared" ca="1" si="29"/>
        <v>207369.4206658921</v>
      </c>
      <c r="AY52" s="51">
        <f t="shared" ca="1" si="30"/>
        <v>193167.28681275566</v>
      </c>
      <c r="AZ52" s="67"/>
      <c r="BA52" s="105">
        <f ca="1">'EO9904.1'!AW52</f>
        <v>142112.67058186664</v>
      </c>
      <c r="BB52" s="105">
        <f t="shared" ca="1" si="40"/>
        <v>65256.750084025465</v>
      </c>
      <c r="BC52" s="67"/>
      <c r="BD52" s="103"/>
    </row>
    <row r="53" spans="1:56">
      <c r="A53" s="88">
        <f t="shared" si="31"/>
        <v>38261</v>
      </c>
      <c r="B53" s="65">
        <f>'EO9904.1'!B53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84">
        <f t="shared" ca="1" si="6"/>
        <v>4.3879999999999999</v>
      </c>
      <c r="I53" s="87">
        <f t="shared" si="42"/>
        <v>2.1150000000000002</v>
      </c>
      <c r="J53" s="83">
        <f ca="1">VLOOKUP($A53,[1]!Table,MATCH(J$4,[1]!Curves,0))</f>
        <v>1.2500000000000001E-2</v>
      </c>
      <c r="K53" s="84">
        <f t="shared" ca="1" si="7"/>
        <v>1.2500000000000001E-2</v>
      </c>
      <c r="L53" s="69">
        <f t="shared" si="32"/>
        <v>0</v>
      </c>
      <c r="M53" s="83">
        <f ca="1">VLOOKUP($A53,[1]!Table,MATCH(M$4,[1]!Curves,0))</f>
        <v>1.4999999999999999E-2</v>
      </c>
      <c r="N53" s="84">
        <f t="shared" ca="1" si="8"/>
        <v>1.4999999999999999E-2</v>
      </c>
      <c r="O53" s="69">
        <f t="shared" si="33"/>
        <v>0</v>
      </c>
      <c r="P53" s="7"/>
      <c r="Q53" s="69">
        <f t="shared" ca="1" si="9"/>
        <v>4.4154999999999998</v>
      </c>
      <c r="R53" s="69">
        <f t="shared" ca="1" si="10"/>
        <v>4.4154999999999998</v>
      </c>
      <c r="S53" s="69">
        <f t="shared" si="11"/>
        <v>2.1150000000000002</v>
      </c>
      <c r="T53" s="7"/>
      <c r="U53" s="5">
        <f t="shared" si="12"/>
        <v>31</v>
      </c>
      <c r="V53" s="44">
        <f t="shared" si="13"/>
        <v>38261</v>
      </c>
      <c r="W53" s="5">
        <f t="shared" ca="1" si="14"/>
        <v>1331</v>
      </c>
      <c r="X53" s="54">
        <f ca="1">VLOOKUP($A53,[1]!Table,MATCH(X$4,[1]!Curves,0))</f>
        <v>5.5924538230192E-2</v>
      </c>
      <c r="Y53" s="46">
        <f t="shared" ca="1" si="15"/>
        <v>0.81791552419248792</v>
      </c>
      <c r="Z53" s="5">
        <f t="shared" si="16"/>
        <v>0</v>
      </c>
      <c r="AA53" s="5">
        <f t="shared" si="17"/>
        <v>0</v>
      </c>
      <c r="AC53" s="39">
        <f t="shared" ca="1" si="18"/>
        <v>0</v>
      </c>
      <c r="AD53" s="39">
        <f t="shared" ca="1" si="19"/>
        <v>0</v>
      </c>
      <c r="AE53" s="39">
        <f t="shared" ca="1" si="20"/>
        <v>0</v>
      </c>
      <c r="AF53" s="39">
        <f t="shared" ca="1" si="21"/>
        <v>0</v>
      </c>
      <c r="AG53" s="39">
        <f t="shared" ca="1" si="22"/>
        <v>0</v>
      </c>
      <c r="AH53" s="39">
        <f t="shared" ca="1" si="23"/>
        <v>0</v>
      </c>
      <c r="AI53" s="39">
        <f t="shared" ca="1" si="24"/>
        <v>0</v>
      </c>
      <c r="AJ53" s="39">
        <f t="shared" ca="1" si="25"/>
        <v>0</v>
      </c>
      <c r="AK53" s="39">
        <f t="shared" ca="1" si="26"/>
        <v>0</v>
      </c>
      <c r="AL53" s="43"/>
      <c r="AM53" s="39">
        <f t="shared" ca="1" si="34"/>
        <v>0</v>
      </c>
      <c r="AN53" s="39">
        <f t="shared" ca="1" si="35"/>
        <v>0</v>
      </c>
      <c r="AO53" s="39">
        <f t="shared" ca="1" si="36"/>
        <v>0</v>
      </c>
      <c r="AP53" s="40">
        <f t="shared" ca="1" si="27"/>
        <v>0</v>
      </c>
      <c r="AR53" s="39">
        <f t="shared" ca="1" si="37"/>
        <v>0</v>
      </c>
      <c r="AS53" s="39">
        <f t="shared" ca="1" si="38"/>
        <v>0</v>
      </c>
      <c r="AT53" s="39">
        <f t="shared" ca="1" si="39"/>
        <v>0</v>
      </c>
      <c r="AU53" s="40">
        <f t="shared" ca="1" si="28"/>
        <v>0</v>
      </c>
      <c r="AV53" s="40"/>
      <c r="AW53" s="51">
        <f t="shared" ca="1" si="29"/>
        <v>0</v>
      </c>
      <c r="AY53" s="51">
        <f t="shared" ca="1" si="30"/>
        <v>0</v>
      </c>
      <c r="AZ53" s="67"/>
      <c r="BA53" s="105">
        <f ca="1">'EO9904.1'!AW53</f>
        <v>0</v>
      </c>
      <c r="BB53" s="105">
        <f t="shared" ca="1" si="40"/>
        <v>0</v>
      </c>
      <c r="BC53" s="67"/>
      <c r="BD53" s="103"/>
    </row>
    <row r="54" spans="1:56">
      <c r="A54" s="88">
        <f t="shared" si="31"/>
        <v>38292</v>
      </c>
      <c r="B54" s="65">
        <f>'EO9904.1'!B54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84">
        <f t="shared" ca="1" si="6"/>
        <v>4.5280000000000005</v>
      </c>
      <c r="I54" s="87">
        <f t="shared" si="42"/>
        <v>2.1150000000000002</v>
      </c>
      <c r="J54" s="83">
        <f ca="1">VLOOKUP($A54,[1]!Table,MATCH(J$4,[1]!Curves,0))</f>
        <v>0.02</v>
      </c>
      <c r="K54" s="84">
        <f t="shared" ca="1" si="7"/>
        <v>0.02</v>
      </c>
      <c r="L54" s="69">
        <f t="shared" si="32"/>
        <v>0</v>
      </c>
      <c r="M54" s="83">
        <f ca="1">VLOOKUP($A54,[1]!Table,MATCH(M$4,[1]!Curves,0))</f>
        <v>1.4999999999999999E-2</v>
      </c>
      <c r="N54" s="84">
        <f t="shared" ca="1" si="8"/>
        <v>1.4999999999999999E-2</v>
      </c>
      <c r="O54" s="69">
        <f t="shared" si="33"/>
        <v>0</v>
      </c>
      <c r="P54" s="7"/>
      <c r="Q54" s="69">
        <f t="shared" ca="1" si="9"/>
        <v>4.5630000000000006</v>
      </c>
      <c r="R54" s="69">
        <f t="shared" ca="1" si="10"/>
        <v>4.5630000000000006</v>
      </c>
      <c r="S54" s="69">
        <f t="shared" si="11"/>
        <v>2.1150000000000002</v>
      </c>
      <c r="T54" s="7"/>
      <c r="U54" s="5">
        <f t="shared" si="12"/>
        <v>30</v>
      </c>
      <c r="V54" s="44">
        <f t="shared" si="13"/>
        <v>38292</v>
      </c>
      <c r="W54" s="5">
        <f t="shared" ca="1" si="14"/>
        <v>1362</v>
      </c>
      <c r="X54" s="54">
        <f ca="1">VLOOKUP($A54,[1]!Table,MATCH(X$4,[1]!Curves,0))</f>
        <v>5.6028634927829002E-2</v>
      </c>
      <c r="Y54" s="46">
        <f t="shared" ca="1" si="15"/>
        <v>0.81378817303676487</v>
      </c>
      <c r="Z54" s="5">
        <f t="shared" si="16"/>
        <v>0</v>
      </c>
      <c r="AA54" s="5">
        <f t="shared" si="17"/>
        <v>0</v>
      </c>
      <c r="AC54" s="39">
        <f t="shared" ca="1" si="18"/>
        <v>0</v>
      </c>
      <c r="AD54" s="39">
        <f t="shared" ca="1" si="19"/>
        <v>0</v>
      </c>
      <c r="AE54" s="39">
        <f t="shared" ca="1" si="20"/>
        <v>0</v>
      </c>
      <c r="AF54" s="39">
        <f t="shared" ca="1" si="21"/>
        <v>0</v>
      </c>
      <c r="AG54" s="39">
        <f t="shared" ca="1" si="22"/>
        <v>0</v>
      </c>
      <c r="AH54" s="39">
        <f t="shared" ca="1" si="23"/>
        <v>0</v>
      </c>
      <c r="AI54" s="39">
        <f t="shared" ca="1" si="24"/>
        <v>0</v>
      </c>
      <c r="AJ54" s="39">
        <f t="shared" ca="1" si="25"/>
        <v>0</v>
      </c>
      <c r="AK54" s="39">
        <f t="shared" ca="1" si="26"/>
        <v>0</v>
      </c>
      <c r="AL54" s="43"/>
      <c r="AM54" s="39">
        <f t="shared" ca="1" si="34"/>
        <v>0</v>
      </c>
      <c r="AN54" s="39">
        <f t="shared" ca="1" si="35"/>
        <v>0</v>
      </c>
      <c r="AO54" s="39">
        <f t="shared" ca="1" si="36"/>
        <v>0</v>
      </c>
      <c r="AP54" s="40">
        <f t="shared" ca="1" si="27"/>
        <v>0</v>
      </c>
      <c r="AR54" s="39">
        <f t="shared" ca="1" si="37"/>
        <v>0</v>
      </c>
      <c r="AS54" s="39">
        <f t="shared" ca="1" si="38"/>
        <v>0</v>
      </c>
      <c r="AT54" s="39">
        <f t="shared" ca="1" si="39"/>
        <v>0</v>
      </c>
      <c r="AU54" s="40">
        <f t="shared" ca="1" si="28"/>
        <v>0</v>
      </c>
      <c r="AV54" s="40"/>
      <c r="AW54" s="51">
        <f t="shared" ca="1" si="29"/>
        <v>0</v>
      </c>
      <c r="AY54" s="51">
        <f t="shared" ca="1" si="30"/>
        <v>0</v>
      </c>
      <c r="AZ54" s="67"/>
      <c r="BA54" s="105">
        <f ca="1">'EO9904.1'!AW54</f>
        <v>0</v>
      </c>
      <c r="BB54" s="105">
        <f t="shared" ca="1" si="40"/>
        <v>0</v>
      </c>
      <c r="BC54" s="67"/>
      <c r="BD54" s="103"/>
    </row>
    <row r="55" spans="1:56">
      <c r="A55" s="88">
        <f t="shared" si="31"/>
        <v>38322</v>
      </c>
      <c r="B55" s="65">
        <f>'EO9904.1'!B55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84">
        <f t="shared" ca="1" si="6"/>
        <v>4.6680000000000001</v>
      </c>
      <c r="I55" s="87">
        <f t="shared" si="42"/>
        <v>2.1150000000000002</v>
      </c>
      <c r="J55" s="83">
        <f ca="1">VLOOKUP($A55,[1]!Table,MATCH(J$4,[1]!Curves,0))</f>
        <v>0.02</v>
      </c>
      <c r="K55" s="84">
        <f t="shared" ca="1" si="7"/>
        <v>0.02</v>
      </c>
      <c r="L55" s="69">
        <f t="shared" si="32"/>
        <v>0</v>
      </c>
      <c r="M55" s="83">
        <f ca="1">VLOOKUP($A55,[1]!Table,MATCH(M$4,[1]!Curves,0))</f>
        <v>1.4999999999999999E-2</v>
      </c>
      <c r="N55" s="84">
        <f t="shared" ca="1" si="8"/>
        <v>1.4999999999999999E-2</v>
      </c>
      <c r="O55" s="69">
        <f t="shared" si="33"/>
        <v>0</v>
      </c>
      <c r="P55" s="7"/>
      <c r="Q55" s="69">
        <f t="shared" ca="1" si="9"/>
        <v>4.7030000000000003</v>
      </c>
      <c r="R55" s="69">
        <f t="shared" ca="1" si="10"/>
        <v>4.7030000000000003</v>
      </c>
      <c r="S55" s="69">
        <f t="shared" si="11"/>
        <v>2.1150000000000002</v>
      </c>
      <c r="T55" s="7"/>
      <c r="U55" s="5">
        <f t="shared" si="12"/>
        <v>31</v>
      </c>
      <c r="V55" s="44">
        <f t="shared" si="13"/>
        <v>38322</v>
      </c>
      <c r="W55" s="5">
        <f t="shared" ca="1" si="14"/>
        <v>1392</v>
      </c>
      <c r="X55" s="54">
        <f ca="1">VLOOKUP($A55,[1]!Table,MATCH(X$4,[1]!Curves,0))</f>
        <v>5.6129373670912995E-2</v>
      </c>
      <c r="Y55" s="46">
        <f t="shared" ca="1" si="15"/>
        <v>0.80980055533229622</v>
      </c>
      <c r="Z55" s="5">
        <f t="shared" si="16"/>
        <v>0</v>
      </c>
      <c r="AA55" s="5">
        <f t="shared" si="17"/>
        <v>0</v>
      </c>
      <c r="AC55" s="39">
        <f t="shared" ca="1" si="18"/>
        <v>0</v>
      </c>
      <c r="AD55" s="39">
        <f t="shared" ca="1" si="19"/>
        <v>0</v>
      </c>
      <c r="AE55" s="39">
        <f t="shared" ca="1" si="20"/>
        <v>0</v>
      </c>
      <c r="AF55" s="39">
        <f t="shared" ca="1" si="21"/>
        <v>0</v>
      </c>
      <c r="AG55" s="39">
        <f t="shared" ca="1" si="22"/>
        <v>0</v>
      </c>
      <c r="AH55" s="39">
        <f t="shared" ca="1" si="23"/>
        <v>0</v>
      </c>
      <c r="AI55" s="39">
        <f t="shared" ca="1" si="24"/>
        <v>0</v>
      </c>
      <c r="AJ55" s="39">
        <f t="shared" ca="1" si="25"/>
        <v>0</v>
      </c>
      <c r="AK55" s="39">
        <f t="shared" ca="1" si="26"/>
        <v>0</v>
      </c>
      <c r="AL55" s="43"/>
      <c r="AM55" s="39">
        <f t="shared" ca="1" si="34"/>
        <v>0</v>
      </c>
      <c r="AN55" s="39">
        <f t="shared" ca="1" si="35"/>
        <v>0</v>
      </c>
      <c r="AO55" s="39">
        <f t="shared" ca="1" si="36"/>
        <v>0</v>
      </c>
      <c r="AP55" s="40">
        <f t="shared" ca="1" si="27"/>
        <v>0</v>
      </c>
      <c r="AR55" s="39">
        <f t="shared" ca="1" si="37"/>
        <v>0</v>
      </c>
      <c r="AS55" s="39">
        <f t="shared" ca="1" si="38"/>
        <v>0</v>
      </c>
      <c r="AT55" s="39">
        <f t="shared" ca="1" si="39"/>
        <v>0</v>
      </c>
      <c r="AU55" s="40">
        <f t="shared" ca="1" si="28"/>
        <v>0</v>
      </c>
      <c r="AV55" s="40"/>
      <c r="AW55" s="51">
        <f t="shared" ca="1" si="29"/>
        <v>0</v>
      </c>
      <c r="AY55" s="51">
        <f t="shared" ca="1" si="30"/>
        <v>0</v>
      </c>
      <c r="AZ55" s="67"/>
      <c r="BA55" s="105">
        <f ca="1">'EO9904.1'!AW55</f>
        <v>0</v>
      </c>
      <c r="BB55" s="105">
        <f t="shared" ca="1" si="40"/>
        <v>0</v>
      </c>
      <c r="BC55" s="67"/>
      <c r="BD55" s="103"/>
    </row>
    <row r="56" spans="1:56">
      <c r="A56" s="88">
        <f t="shared" si="31"/>
        <v>38353</v>
      </c>
      <c r="B56" s="65">
        <f>'EO9904.1'!B56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84">
        <f t="shared" ca="1" si="6"/>
        <v>4.718</v>
      </c>
      <c r="I56" s="87">
        <f t="shared" si="42"/>
        <v>2.1150000000000002</v>
      </c>
      <c r="J56" s="83">
        <f ca="1">VLOOKUP($A56,[1]!Table,MATCH(J$4,[1]!Curves,0))</f>
        <v>0.02</v>
      </c>
      <c r="K56" s="84">
        <f t="shared" ca="1" si="7"/>
        <v>0.02</v>
      </c>
      <c r="L56" s="69">
        <f t="shared" si="32"/>
        <v>0</v>
      </c>
      <c r="M56" s="83">
        <f ca="1">VLOOKUP($A56,[1]!Table,MATCH(M$4,[1]!Curves,0))</f>
        <v>0.02</v>
      </c>
      <c r="N56" s="84">
        <f t="shared" ca="1" si="8"/>
        <v>0.02</v>
      </c>
      <c r="O56" s="69">
        <f t="shared" si="33"/>
        <v>0</v>
      </c>
      <c r="P56" s="7"/>
      <c r="Q56" s="69">
        <f t="shared" ca="1" si="9"/>
        <v>4.758</v>
      </c>
      <c r="R56" s="69">
        <f t="shared" ca="1" si="10"/>
        <v>4.758</v>
      </c>
      <c r="S56" s="69">
        <f t="shared" si="11"/>
        <v>2.1150000000000002</v>
      </c>
      <c r="T56" s="7"/>
      <c r="U56" s="5">
        <f t="shared" si="12"/>
        <v>31</v>
      </c>
      <c r="V56" s="44">
        <f t="shared" si="13"/>
        <v>38353</v>
      </c>
      <c r="W56" s="5">
        <f t="shared" ca="1" si="14"/>
        <v>1423</v>
      </c>
      <c r="X56" s="54">
        <f ca="1">VLOOKUP($A56,[1]!Table,MATCH(X$4,[1]!Curves,0))</f>
        <v>5.6237502177715004E-2</v>
      </c>
      <c r="Y56" s="46">
        <f t="shared" ca="1" si="15"/>
        <v>0.8056746248473553</v>
      </c>
      <c r="Z56" s="5">
        <f t="shared" si="16"/>
        <v>0</v>
      </c>
      <c r="AA56" s="5">
        <f t="shared" si="17"/>
        <v>0</v>
      </c>
      <c r="AC56" s="39">
        <f t="shared" ca="1" si="18"/>
        <v>0</v>
      </c>
      <c r="AD56" s="39">
        <f t="shared" ca="1" si="19"/>
        <v>0</v>
      </c>
      <c r="AE56" s="39">
        <f t="shared" ca="1" si="20"/>
        <v>0</v>
      </c>
      <c r="AF56" s="39">
        <f t="shared" ca="1" si="21"/>
        <v>0</v>
      </c>
      <c r="AG56" s="39">
        <f t="shared" ca="1" si="22"/>
        <v>0</v>
      </c>
      <c r="AH56" s="39">
        <f t="shared" ca="1" si="23"/>
        <v>0</v>
      </c>
      <c r="AI56" s="39">
        <f t="shared" ca="1" si="24"/>
        <v>0</v>
      </c>
      <c r="AJ56" s="39">
        <f t="shared" ca="1" si="25"/>
        <v>0</v>
      </c>
      <c r="AK56" s="39">
        <f t="shared" ca="1" si="26"/>
        <v>0</v>
      </c>
      <c r="AL56" s="43"/>
      <c r="AM56" s="39">
        <f t="shared" ca="1" si="34"/>
        <v>0</v>
      </c>
      <c r="AN56" s="39">
        <f t="shared" ca="1" si="35"/>
        <v>0</v>
      </c>
      <c r="AO56" s="39">
        <f t="shared" ca="1" si="36"/>
        <v>0</v>
      </c>
      <c r="AP56" s="40">
        <f t="shared" ca="1" si="27"/>
        <v>0</v>
      </c>
      <c r="AR56" s="39">
        <f t="shared" ca="1" si="37"/>
        <v>0</v>
      </c>
      <c r="AS56" s="39">
        <f t="shared" ca="1" si="38"/>
        <v>0</v>
      </c>
      <c r="AT56" s="39">
        <f t="shared" ca="1" si="39"/>
        <v>0</v>
      </c>
      <c r="AU56" s="40">
        <f t="shared" ca="1" si="28"/>
        <v>0</v>
      </c>
      <c r="AV56" s="40"/>
      <c r="AW56" s="51">
        <f t="shared" ca="1" si="29"/>
        <v>0</v>
      </c>
      <c r="AY56" s="51">
        <f t="shared" ca="1" si="30"/>
        <v>0</v>
      </c>
      <c r="AZ56" s="67"/>
      <c r="BA56" s="105">
        <f ca="1">'EO9904.1'!AW56</f>
        <v>0</v>
      </c>
      <c r="BB56" s="105">
        <f t="shared" ca="1" si="40"/>
        <v>0</v>
      </c>
      <c r="BC56" s="67"/>
      <c r="BD56" s="103"/>
    </row>
    <row r="57" spans="1:56">
      <c r="A57" s="88">
        <f t="shared" si="31"/>
        <v>38384</v>
      </c>
      <c r="B57" s="65">
        <f>'EO9904.1'!B57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84">
        <f t="shared" ca="1" si="6"/>
        <v>4.5979999999999999</v>
      </c>
      <c r="I57" s="87">
        <f t="shared" si="42"/>
        <v>2.1150000000000002</v>
      </c>
      <c r="J57" s="83">
        <f ca="1">VLOOKUP($A57,[1]!Table,MATCH(J$4,[1]!Curves,0))</f>
        <v>0.02</v>
      </c>
      <c r="K57" s="84">
        <f t="shared" ca="1" si="7"/>
        <v>0.02</v>
      </c>
      <c r="L57" s="69">
        <f t="shared" si="32"/>
        <v>0</v>
      </c>
      <c r="M57" s="83">
        <f ca="1">VLOOKUP($A57,[1]!Table,MATCH(M$4,[1]!Curves,0))</f>
        <v>0.02</v>
      </c>
      <c r="N57" s="84">
        <f t="shared" ca="1" si="8"/>
        <v>0.02</v>
      </c>
      <c r="O57" s="69">
        <f t="shared" si="33"/>
        <v>0</v>
      </c>
      <c r="P57" s="7"/>
      <c r="Q57" s="69">
        <f t="shared" ca="1" si="9"/>
        <v>4.6379999999999999</v>
      </c>
      <c r="R57" s="69">
        <f t="shared" ca="1" si="10"/>
        <v>4.6379999999999999</v>
      </c>
      <c r="S57" s="69">
        <f t="shared" si="11"/>
        <v>2.1150000000000002</v>
      </c>
      <c r="T57" s="7"/>
      <c r="U57" s="5">
        <f t="shared" si="12"/>
        <v>28</v>
      </c>
      <c r="V57" s="44">
        <f t="shared" si="13"/>
        <v>38384</v>
      </c>
      <c r="W57" s="5">
        <f t="shared" ca="1" si="14"/>
        <v>1454</v>
      </c>
      <c r="X57" s="54">
        <f ca="1">VLOOKUP($A57,[1]!Table,MATCH(X$4,[1]!Curves,0))</f>
        <v>5.6348950996116004E-2</v>
      </c>
      <c r="Y57" s="46">
        <f t="shared" ca="1" si="15"/>
        <v>0.8015451190856111</v>
      </c>
      <c r="Z57" s="5">
        <f t="shared" si="16"/>
        <v>0</v>
      </c>
      <c r="AA57" s="5">
        <f t="shared" si="17"/>
        <v>0</v>
      </c>
      <c r="AC57" s="39">
        <f t="shared" ca="1" si="18"/>
        <v>0</v>
      </c>
      <c r="AD57" s="39">
        <f t="shared" ca="1" si="19"/>
        <v>0</v>
      </c>
      <c r="AE57" s="39">
        <f t="shared" ca="1" si="20"/>
        <v>0</v>
      </c>
      <c r="AF57" s="39">
        <f t="shared" ca="1" si="21"/>
        <v>0</v>
      </c>
      <c r="AG57" s="39">
        <f t="shared" ca="1" si="22"/>
        <v>0</v>
      </c>
      <c r="AH57" s="39">
        <f t="shared" ca="1" si="23"/>
        <v>0</v>
      </c>
      <c r="AI57" s="39">
        <f t="shared" ca="1" si="24"/>
        <v>0</v>
      </c>
      <c r="AJ57" s="39">
        <f t="shared" ca="1" si="25"/>
        <v>0</v>
      </c>
      <c r="AK57" s="39">
        <f t="shared" ca="1" si="26"/>
        <v>0</v>
      </c>
      <c r="AL57" s="43"/>
      <c r="AM57" s="39">
        <f t="shared" ca="1" si="34"/>
        <v>0</v>
      </c>
      <c r="AN57" s="39">
        <f t="shared" ca="1" si="35"/>
        <v>0</v>
      </c>
      <c r="AO57" s="39">
        <f t="shared" ca="1" si="36"/>
        <v>0</v>
      </c>
      <c r="AP57" s="40">
        <f t="shared" ca="1" si="27"/>
        <v>0</v>
      </c>
      <c r="AR57" s="39">
        <f t="shared" ca="1" si="37"/>
        <v>0</v>
      </c>
      <c r="AS57" s="39">
        <f t="shared" ca="1" si="38"/>
        <v>0</v>
      </c>
      <c r="AT57" s="39">
        <f t="shared" ca="1" si="39"/>
        <v>0</v>
      </c>
      <c r="AU57" s="40">
        <f t="shared" ca="1" si="28"/>
        <v>0</v>
      </c>
      <c r="AV57" s="40"/>
      <c r="AW57" s="51">
        <f t="shared" ca="1" si="29"/>
        <v>0</v>
      </c>
      <c r="AY57" s="51">
        <f t="shared" ca="1" si="30"/>
        <v>0</v>
      </c>
      <c r="AZ57" s="67"/>
      <c r="BA57" s="105">
        <f ca="1">'EO9904.1'!AW57</f>
        <v>0</v>
      </c>
      <c r="BB57" s="105">
        <f t="shared" ca="1" si="40"/>
        <v>0</v>
      </c>
      <c r="BC57" s="67"/>
      <c r="BD57" s="103"/>
    </row>
    <row r="58" spans="1:56">
      <c r="A58" s="88">
        <f t="shared" si="31"/>
        <v>38412</v>
      </c>
      <c r="B58" s="65">
        <f>'EO9904.1'!B58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84">
        <f t="shared" ca="1" si="6"/>
        <v>4.4729999999999999</v>
      </c>
      <c r="I58" s="87">
        <f t="shared" si="42"/>
        <v>2.1150000000000002</v>
      </c>
      <c r="J58" s="83">
        <f ca="1">VLOOKUP($A58,[1]!Table,MATCH(J$4,[1]!Curves,0))</f>
        <v>0.02</v>
      </c>
      <c r="K58" s="84">
        <f t="shared" ca="1" si="7"/>
        <v>0.02</v>
      </c>
      <c r="L58" s="69">
        <f t="shared" si="32"/>
        <v>0</v>
      </c>
      <c r="M58" s="83">
        <f ca="1">VLOOKUP($A58,[1]!Table,MATCH(M$4,[1]!Curves,0))</f>
        <v>0.02</v>
      </c>
      <c r="N58" s="84">
        <f t="shared" ca="1" si="8"/>
        <v>0.02</v>
      </c>
      <c r="O58" s="69">
        <f t="shared" si="33"/>
        <v>0</v>
      </c>
      <c r="P58" s="7"/>
      <c r="Q58" s="69">
        <f t="shared" ca="1" si="9"/>
        <v>4.5129999999999999</v>
      </c>
      <c r="R58" s="69">
        <f t="shared" ca="1" si="10"/>
        <v>4.5129999999999999</v>
      </c>
      <c r="S58" s="69">
        <f t="shared" si="11"/>
        <v>2.1150000000000002</v>
      </c>
      <c r="T58" s="7"/>
      <c r="U58" s="5">
        <f t="shared" si="12"/>
        <v>31</v>
      </c>
      <c r="V58" s="44">
        <f t="shared" si="13"/>
        <v>38412</v>
      </c>
      <c r="W58" s="5">
        <f t="shared" ca="1" si="14"/>
        <v>1482</v>
      </c>
      <c r="X58" s="54">
        <f ca="1">VLOOKUP($A58,[1]!Table,MATCH(X$4,[1]!Curves,0))</f>
        <v>5.6449614448547007E-2</v>
      </c>
      <c r="Y58" s="46">
        <f t="shared" ca="1" si="15"/>
        <v>0.79782083688411809</v>
      </c>
      <c r="Z58" s="5">
        <f t="shared" si="16"/>
        <v>0</v>
      </c>
      <c r="AA58" s="5">
        <f t="shared" si="17"/>
        <v>0</v>
      </c>
      <c r="AC58" s="39">
        <f t="shared" ca="1" si="18"/>
        <v>0</v>
      </c>
      <c r="AD58" s="39">
        <f t="shared" ca="1" si="19"/>
        <v>0</v>
      </c>
      <c r="AE58" s="39">
        <f t="shared" ca="1" si="20"/>
        <v>0</v>
      </c>
      <c r="AF58" s="39">
        <f t="shared" ca="1" si="21"/>
        <v>0</v>
      </c>
      <c r="AG58" s="39">
        <f t="shared" ca="1" si="22"/>
        <v>0</v>
      </c>
      <c r="AH58" s="39">
        <f t="shared" ca="1" si="23"/>
        <v>0</v>
      </c>
      <c r="AI58" s="39">
        <f t="shared" ca="1" si="24"/>
        <v>0</v>
      </c>
      <c r="AJ58" s="39">
        <f t="shared" ca="1" si="25"/>
        <v>0</v>
      </c>
      <c r="AK58" s="39">
        <f t="shared" ca="1" si="26"/>
        <v>0</v>
      </c>
      <c r="AL58" s="43"/>
      <c r="AM58" s="39">
        <f t="shared" ca="1" si="34"/>
        <v>0</v>
      </c>
      <c r="AN58" s="39">
        <f t="shared" ca="1" si="35"/>
        <v>0</v>
      </c>
      <c r="AO58" s="39">
        <f t="shared" ca="1" si="36"/>
        <v>0</v>
      </c>
      <c r="AP58" s="40">
        <f t="shared" ca="1" si="27"/>
        <v>0</v>
      </c>
      <c r="AR58" s="39">
        <f t="shared" ca="1" si="37"/>
        <v>0</v>
      </c>
      <c r="AS58" s="39">
        <f t="shared" ca="1" si="38"/>
        <v>0</v>
      </c>
      <c r="AT58" s="39">
        <f t="shared" ca="1" si="39"/>
        <v>0</v>
      </c>
      <c r="AU58" s="40">
        <f t="shared" ca="1" si="28"/>
        <v>0</v>
      </c>
      <c r="AV58" s="40"/>
      <c r="AW58" s="51">
        <f t="shared" ca="1" si="29"/>
        <v>0</v>
      </c>
      <c r="AY58" s="51">
        <f t="shared" ca="1" si="30"/>
        <v>0</v>
      </c>
      <c r="AZ58" s="67"/>
      <c r="BA58" s="105">
        <f ca="1">'EO9904.1'!AW58</f>
        <v>0</v>
      </c>
      <c r="BB58" s="105">
        <f t="shared" ca="1" si="40"/>
        <v>0</v>
      </c>
      <c r="BC58" s="67"/>
      <c r="BD58" s="103"/>
    </row>
    <row r="59" spans="1:56">
      <c r="A59" s="88">
        <f t="shared" si="31"/>
        <v>38443</v>
      </c>
      <c r="B59" s="65">
        <f>'EO9904.1'!B59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84">
        <f t="shared" ca="1" si="6"/>
        <v>4.343</v>
      </c>
      <c r="I59" s="87">
        <f t="shared" si="42"/>
        <v>2.1150000000000002</v>
      </c>
      <c r="J59" s="83">
        <f ca="1">VLOOKUP($A59,[1]!Table,MATCH(J$4,[1]!Curves,0))</f>
        <v>1.2500000000000001E-2</v>
      </c>
      <c r="K59" s="84">
        <f t="shared" ca="1" si="7"/>
        <v>1.2500000000000001E-2</v>
      </c>
      <c r="L59" s="69">
        <f t="shared" si="32"/>
        <v>0</v>
      </c>
      <c r="M59" s="83">
        <f ca="1">VLOOKUP($A59,[1]!Table,MATCH(M$4,[1]!Curves,0))</f>
        <v>1.4999999999999999E-2</v>
      </c>
      <c r="N59" s="84">
        <f t="shared" ca="1" si="8"/>
        <v>1.4999999999999999E-2</v>
      </c>
      <c r="O59" s="69">
        <f t="shared" si="33"/>
        <v>0</v>
      </c>
      <c r="P59" s="7"/>
      <c r="Q59" s="69">
        <f t="shared" ca="1" si="9"/>
        <v>4.3704999999999998</v>
      </c>
      <c r="R59" s="69">
        <f t="shared" ca="1" si="10"/>
        <v>4.3704999999999998</v>
      </c>
      <c r="S59" s="69">
        <f t="shared" si="11"/>
        <v>2.1150000000000002</v>
      </c>
      <c r="T59" s="7"/>
      <c r="U59" s="5">
        <f t="shared" si="12"/>
        <v>30</v>
      </c>
      <c r="V59" s="44">
        <f t="shared" si="13"/>
        <v>38443</v>
      </c>
      <c r="W59" s="5">
        <f t="shared" ca="1" si="14"/>
        <v>1513</v>
      </c>
      <c r="X59" s="54">
        <f ca="1">VLOOKUP($A59,[1]!Table,MATCH(X$4,[1]!Curves,0))</f>
        <v>5.6547234282491005E-2</v>
      </c>
      <c r="Y59" s="46">
        <f t="shared" ca="1" si="15"/>
        <v>0.79374804530185494</v>
      </c>
      <c r="Z59" s="5">
        <f t="shared" si="16"/>
        <v>0</v>
      </c>
      <c r="AA59" s="5">
        <f t="shared" si="17"/>
        <v>0</v>
      </c>
      <c r="AC59" s="39">
        <f t="shared" ca="1" si="18"/>
        <v>0</v>
      </c>
      <c r="AD59" s="39">
        <f t="shared" ca="1" si="19"/>
        <v>0</v>
      </c>
      <c r="AE59" s="39">
        <f t="shared" ca="1" si="20"/>
        <v>0</v>
      </c>
      <c r="AF59" s="39">
        <f t="shared" ca="1" si="21"/>
        <v>0</v>
      </c>
      <c r="AG59" s="39">
        <f t="shared" ca="1" si="22"/>
        <v>0</v>
      </c>
      <c r="AH59" s="39">
        <f t="shared" ca="1" si="23"/>
        <v>0</v>
      </c>
      <c r="AI59" s="39">
        <f t="shared" ca="1" si="24"/>
        <v>0</v>
      </c>
      <c r="AJ59" s="39">
        <f t="shared" ca="1" si="25"/>
        <v>0</v>
      </c>
      <c r="AK59" s="39">
        <f t="shared" ca="1" si="26"/>
        <v>0</v>
      </c>
      <c r="AL59" s="43"/>
      <c r="AM59" s="39">
        <f t="shared" ca="1" si="34"/>
        <v>0</v>
      </c>
      <c r="AN59" s="39">
        <f t="shared" ca="1" si="35"/>
        <v>0</v>
      </c>
      <c r="AO59" s="39">
        <f t="shared" ca="1" si="36"/>
        <v>0</v>
      </c>
      <c r="AP59" s="40">
        <f t="shared" ca="1" si="27"/>
        <v>0</v>
      </c>
      <c r="AR59" s="39">
        <f t="shared" ca="1" si="37"/>
        <v>0</v>
      </c>
      <c r="AS59" s="39">
        <f t="shared" ca="1" si="38"/>
        <v>0</v>
      </c>
      <c r="AT59" s="39">
        <f t="shared" ca="1" si="39"/>
        <v>0</v>
      </c>
      <c r="AU59" s="40">
        <f t="shared" ca="1" si="28"/>
        <v>0</v>
      </c>
      <c r="AV59" s="40"/>
      <c r="AW59" s="51">
        <f t="shared" ca="1" si="29"/>
        <v>0</v>
      </c>
      <c r="AY59" s="51">
        <f t="shared" ca="1" si="30"/>
        <v>0</v>
      </c>
      <c r="AZ59" s="67"/>
      <c r="BA59" s="105">
        <f ca="1">'EO9904.1'!AW59</f>
        <v>0</v>
      </c>
      <c r="BB59" s="105">
        <f t="shared" ca="1" si="40"/>
        <v>0</v>
      </c>
      <c r="BC59" s="67"/>
      <c r="BD59" s="103"/>
    </row>
    <row r="60" spans="1:56">
      <c r="A60" s="88">
        <f t="shared" si="31"/>
        <v>38473</v>
      </c>
      <c r="B60" s="65">
        <f>'EO9904.1'!B60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84">
        <f t="shared" ca="1" si="6"/>
        <v>4.3330000000000002</v>
      </c>
      <c r="I60" s="87">
        <f t="shared" si="42"/>
        <v>2.1150000000000002</v>
      </c>
      <c r="J60" s="83">
        <f ca="1">VLOOKUP($A60,[1]!Table,MATCH(J$4,[1]!Curves,0))</f>
        <v>1.2500000000000001E-2</v>
      </c>
      <c r="K60" s="84">
        <f t="shared" ca="1" si="7"/>
        <v>1.2500000000000001E-2</v>
      </c>
      <c r="L60" s="69">
        <f t="shared" si="32"/>
        <v>0</v>
      </c>
      <c r="M60" s="83">
        <f ca="1">VLOOKUP($A60,[1]!Table,MATCH(M$4,[1]!Curves,0))</f>
        <v>1.4999999999999999E-2</v>
      </c>
      <c r="N60" s="84">
        <f t="shared" ca="1" si="8"/>
        <v>1.4999999999999999E-2</v>
      </c>
      <c r="O60" s="69">
        <f t="shared" si="33"/>
        <v>0</v>
      </c>
      <c r="P60" s="7"/>
      <c r="Q60" s="69">
        <f t="shared" ca="1" si="9"/>
        <v>4.3605</v>
      </c>
      <c r="R60" s="69">
        <f t="shared" ca="1" si="10"/>
        <v>4.3605</v>
      </c>
      <c r="S60" s="69">
        <f t="shared" si="11"/>
        <v>2.1150000000000002</v>
      </c>
      <c r="T60" s="7"/>
      <c r="U60" s="5">
        <f t="shared" si="12"/>
        <v>31</v>
      </c>
      <c r="V60" s="44">
        <f t="shared" si="13"/>
        <v>38473</v>
      </c>
      <c r="W60" s="5">
        <f t="shared" ca="1" si="14"/>
        <v>1543</v>
      </c>
      <c r="X60" s="54">
        <f ca="1">VLOOKUP($A60,[1]!Table,MATCH(X$4,[1]!Curves,0))</f>
        <v>5.6630683883947E-2</v>
      </c>
      <c r="Y60" s="46">
        <f t="shared" ca="1" si="15"/>
        <v>0.78985008765937414</v>
      </c>
      <c r="Z60" s="5">
        <f t="shared" si="16"/>
        <v>0</v>
      </c>
      <c r="AA60" s="5">
        <f t="shared" si="17"/>
        <v>0</v>
      </c>
      <c r="AC60" s="39">
        <f t="shared" ca="1" si="18"/>
        <v>0</v>
      </c>
      <c r="AD60" s="39">
        <f t="shared" ca="1" si="19"/>
        <v>0</v>
      </c>
      <c r="AE60" s="39">
        <f t="shared" ca="1" si="20"/>
        <v>0</v>
      </c>
      <c r="AF60" s="39">
        <f t="shared" ca="1" si="21"/>
        <v>0</v>
      </c>
      <c r="AG60" s="39">
        <f t="shared" ca="1" si="22"/>
        <v>0</v>
      </c>
      <c r="AH60" s="39">
        <f t="shared" ca="1" si="23"/>
        <v>0</v>
      </c>
      <c r="AI60" s="39">
        <f t="shared" ca="1" si="24"/>
        <v>0</v>
      </c>
      <c r="AJ60" s="39">
        <f t="shared" ca="1" si="25"/>
        <v>0</v>
      </c>
      <c r="AK60" s="39">
        <f t="shared" ca="1" si="26"/>
        <v>0</v>
      </c>
      <c r="AL60" s="43"/>
      <c r="AM60" s="39">
        <f t="shared" ca="1" si="34"/>
        <v>0</v>
      </c>
      <c r="AN60" s="39">
        <f t="shared" ca="1" si="35"/>
        <v>0</v>
      </c>
      <c r="AO60" s="39">
        <f t="shared" ca="1" si="36"/>
        <v>0</v>
      </c>
      <c r="AP60" s="40">
        <f t="shared" ca="1" si="27"/>
        <v>0</v>
      </c>
      <c r="AR60" s="39">
        <f t="shared" ca="1" si="37"/>
        <v>0</v>
      </c>
      <c r="AS60" s="39">
        <f t="shared" ca="1" si="38"/>
        <v>0</v>
      </c>
      <c r="AT60" s="39">
        <f t="shared" ca="1" si="39"/>
        <v>0</v>
      </c>
      <c r="AU60" s="40">
        <f t="shared" ca="1" si="28"/>
        <v>0</v>
      </c>
      <c r="AV60" s="40"/>
      <c r="AW60" s="51">
        <f t="shared" ca="1" si="29"/>
        <v>0</v>
      </c>
      <c r="AY60" s="51">
        <f t="shared" ca="1" si="30"/>
        <v>0</v>
      </c>
      <c r="AZ60" s="67"/>
      <c r="BA60" s="105">
        <f ca="1">'EO9904.1'!AW60</f>
        <v>0</v>
      </c>
      <c r="BB60" s="105">
        <f t="shared" ca="1" si="40"/>
        <v>0</v>
      </c>
      <c r="BC60" s="67"/>
      <c r="BD60" s="103"/>
    </row>
    <row r="61" spans="1:56">
      <c r="A61" s="88">
        <f t="shared" si="31"/>
        <v>38504</v>
      </c>
      <c r="B61" s="65">
        <f>'EO9904.1'!B61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84">
        <f t="shared" ca="1" si="6"/>
        <v>4.3530000000000006</v>
      </c>
      <c r="I61" s="87">
        <f t="shared" si="42"/>
        <v>2.1150000000000002</v>
      </c>
      <c r="J61" s="83">
        <f ca="1">VLOOKUP($A61,[1]!Table,MATCH(J$4,[1]!Curves,0))</f>
        <v>1.2500000000000001E-2</v>
      </c>
      <c r="K61" s="84">
        <f t="shared" ca="1" si="7"/>
        <v>1.2500000000000001E-2</v>
      </c>
      <c r="L61" s="69">
        <f t="shared" si="32"/>
        <v>0</v>
      </c>
      <c r="M61" s="83">
        <f ca="1">VLOOKUP($A61,[1]!Table,MATCH(M$4,[1]!Curves,0))</f>
        <v>1.4999999999999999E-2</v>
      </c>
      <c r="N61" s="84">
        <f t="shared" ca="1" si="8"/>
        <v>1.4999999999999999E-2</v>
      </c>
      <c r="O61" s="69">
        <f t="shared" si="33"/>
        <v>0</v>
      </c>
      <c r="P61" s="7"/>
      <c r="Q61" s="69">
        <f t="shared" ca="1" si="9"/>
        <v>4.3805000000000005</v>
      </c>
      <c r="R61" s="69">
        <f t="shared" ca="1" si="10"/>
        <v>4.3805000000000005</v>
      </c>
      <c r="S61" s="69">
        <f t="shared" si="11"/>
        <v>2.1150000000000002</v>
      </c>
      <c r="T61" s="7"/>
      <c r="U61" s="5">
        <f t="shared" si="12"/>
        <v>30</v>
      </c>
      <c r="V61" s="44">
        <f t="shared" si="13"/>
        <v>38504</v>
      </c>
      <c r="W61" s="5">
        <f t="shared" ca="1" si="14"/>
        <v>1574</v>
      </c>
      <c r="X61" s="54">
        <f ca="1">VLOOKUP($A61,[1]!Table,MATCH(X$4,[1]!Curves,0))</f>
        <v>5.6716915141219001E-2</v>
      </c>
      <c r="Y61" s="46">
        <f t="shared" ca="1" si="15"/>
        <v>0.78583131289656261</v>
      </c>
      <c r="Z61" s="5">
        <f t="shared" si="16"/>
        <v>0</v>
      </c>
      <c r="AA61" s="5">
        <f t="shared" si="17"/>
        <v>0</v>
      </c>
      <c r="AC61" s="39">
        <f t="shared" ca="1" si="18"/>
        <v>0</v>
      </c>
      <c r="AD61" s="39">
        <f t="shared" ca="1" si="19"/>
        <v>0</v>
      </c>
      <c r="AE61" s="39">
        <f t="shared" ca="1" si="20"/>
        <v>0</v>
      </c>
      <c r="AF61" s="39">
        <f t="shared" ca="1" si="21"/>
        <v>0</v>
      </c>
      <c r="AG61" s="39">
        <f t="shared" ca="1" si="22"/>
        <v>0</v>
      </c>
      <c r="AH61" s="39">
        <f t="shared" ca="1" si="23"/>
        <v>0</v>
      </c>
      <c r="AI61" s="39">
        <f t="shared" ca="1" si="24"/>
        <v>0</v>
      </c>
      <c r="AJ61" s="39">
        <f t="shared" ca="1" si="25"/>
        <v>0</v>
      </c>
      <c r="AK61" s="39">
        <f t="shared" ca="1" si="26"/>
        <v>0</v>
      </c>
      <c r="AL61" s="43"/>
      <c r="AM61" s="39">
        <f t="shared" ca="1" si="34"/>
        <v>0</v>
      </c>
      <c r="AN61" s="39">
        <f t="shared" ca="1" si="35"/>
        <v>0</v>
      </c>
      <c r="AO61" s="39">
        <f t="shared" ca="1" si="36"/>
        <v>0</v>
      </c>
      <c r="AP61" s="40">
        <f t="shared" ca="1" si="27"/>
        <v>0</v>
      </c>
      <c r="AR61" s="39">
        <f t="shared" ca="1" si="37"/>
        <v>0</v>
      </c>
      <c r="AS61" s="39">
        <f t="shared" ca="1" si="38"/>
        <v>0</v>
      </c>
      <c r="AT61" s="39">
        <f t="shared" ca="1" si="39"/>
        <v>0</v>
      </c>
      <c r="AU61" s="40">
        <f t="shared" ca="1" si="28"/>
        <v>0</v>
      </c>
      <c r="AV61" s="40"/>
      <c r="AW61" s="51">
        <f t="shared" ca="1" si="29"/>
        <v>0</v>
      </c>
      <c r="AY61" s="51">
        <f t="shared" ca="1" si="30"/>
        <v>0</v>
      </c>
      <c r="AZ61" s="67"/>
      <c r="BA61" s="105">
        <f ca="1">'EO9904.1'!AW61</f>
        <v>0</v>
      </c>
      <c r="BB61" s="105">
        <f t="shared" ca="1" si="40"/>
        <v>0</v>
      </c>
      <c r="BC61" s="67"/>
      <c r="BD61" s="103"/>
    </row>
    <row r="62" spans="1:56">
      <c r="A62" s="88">
        <f t="shared" si="31"/>
        <v>38534</v>
      </c>
      <c r="B62" s="65">
        <f>'EO9904.1'!B62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84">
        <f t="shared" ca="1" si="6"/>
        <v>4.3740000000000006</v>
      </c>
      <c r="I62" s="87">
        <f t="shared" si="42"/>
        <v>2.1150000000000002</v>
      </c>
      <c r="J62" s="83">
        <f ca="1">VLOOKUP($A62,[1]!Table,MATCH(J$4,[1]!Curves,0))</f>
        <v>1.2500000000000001E-2</v>
      </c>
      <c r="K62" s="84">
        <f t="shared" ca="1" si="7"/>
        <v>1.2500000000000001E-2</v>
      </c>
      <c r="L62" s="69">
        <f t="shared" si="32"/>
        <v>0</v>
      </c>
      <c r="M62" s="83">
        <f ca="1">VLOOKUP($A62,[1]!Table,MATCH(M$4,[1]!Curves,0))</f>
        <v>1.4999999999999999E-2</v>
      </c>
      <c r="N62" s="84">
        <f t="shared" ca="1" si="8"/>
        <v>1.4999999999999999E-2</v>
      </c>
      <c r="O62" s="69">
        <f t="shared" si="33"/>
        <v>0</v>
      </c>
      <c r="P62" s="7"/>
      <c r="Q62" s="69">
        <f t="shared" ca="1" si="9"/>
        <v>4.4015000000000004</v>
      </c>
      <c r="R62" s="69">
        <f t="shared" ca="1" si="10"/>
        <v>4.4015000000000004</v>
      </c>
      <c r="S62" s="69">
        <f t="shared" si="11"/>
        <v>2.1150000000000002</v>
      </c>
      <c r="T62" s="7"/>
      <c r="U62" s="5">
        <f t="shared" si="12"/>
        <v>31</v>
      </c>
      <c r="V62" s="44">
        <f t="shared" si="13"/>
        <v>38534</v>
      </c>
      <c r="W62" s="5">
        <f t="shared" ca="1" si="14"/>
        <v>1604</v>
      </c>
      <c r="X62" s="54">
        <f ca="1">VLOOKUP($A62,[1]!Table,MATCH(X$4,[1]!Curves,0))</f>
        <v>5.6800364747387998E-2</v>
      </c>
      <c r="Y62" s="46">
        <f t="shared" ca="1" si="15"/>
        <v>0.78195105975159773</v>
      </c>
      <c r="Z62" s="5">
        <f t="shared" si="16"/>
        <v>0</v>
      </c>
      <c r="AA62" s="5">
        <f t="shared" si="17"/>
        <v>0</v>
      </c>
      <c r="AC62" s="39">
        <f t="shared" ca="1" si="18"/>
        <v>0</v>
      </c>
      <c r="AD62" s="39">
        <f t="shared" ca="1" si="19"/>
        <v>0</v>
      </c>
      <c r="AE62" s="39">
        <f t="shared" ca="1" si="20"/>
        <v>0</v>
      </c>
      <c r="AF62" s="39">
        <f t="shared" ca="1" si="21"/>
        <v>0</v>
      </c>
      <c r="AG62" s="39">
        <f t="shared" ca="1" si="22"/>
        <v>0</v>
      </c>
      <c r="AH62" s="39">
        <f t="shared" ca="1" si="23"/>
        <v>0</v>
      </c>
      <c r="AI62" s="39">
        <f t="shared" ca="1" si="24"/>
        <v>0</v>
      </c>
      <c r="AJ62" s="39">
        <f t="shared" ca="1" si="25"/>
        <v>0</v>
      </c>
      <c r="AK62" s="39">
        <f t="shared" ca="1" si="26"/>
        <v>0</v>
      </c>
      <c r="AL62" s="43"/>
      <c r="AM62" s="39">
        <f t="shared" ca="1" si="34"/>
        <v>0</v>
      </c>
      <c r="AN62" s="39">
        <f t="shared" ca="1" si="35"/>
        <v>0</v>
      </c>
      <c r="AO62" s="39">
        <f t="shared" ca="1" si="36"/>
        <v>0</v>
      </c>
      <c r="AP62" s="40">
        <f t="shared" ca="1" si="27"/>
        <v>0</v>
      </c>
      <c r="AR62" s="39">
        <f t="shared" ca="1" si="37"/>
        <v>0</v>
      </c>
      <c r="AS62" s="39">
        <f t="shared" ca="1" si="38"/>
        <v>0</v>
      </c>
      <c r="AT62" s="39">
        <f t="shared" ca="1" si="39"/>
        <v>0</v>
      </c>
      <c r="AU62" s="40">
        <f t="shared" ca="1" si="28"/>
        <v>0</v>
      </c>
      <c r="AV62" s="40"/>
      <c r="AW62" s="51">
        <f t="shared" ca="1" si="29"/>
        <v>0</v>
      </c>
      <c r="AY62" s="51">
        <f t="shared" ca="1" si="30"/>
        <v>0</v>
      </c>
      <c r="AZ62" s="67"/>
      <c r="BA62" s="105">
        <f ca="1">'EO9904.1'!AW62</f>
        <v>0</v>
      </c>
      <c r="BB62" s="105">
        <f t="shared" ca="1" si="40"/>
        <v>0</v>
      </c>
      <c r="BC62" s="67"/>
      <c r="BD62" s="103"/>
    </row>
    <row r="63" spans="1:56">
      <c r="A63" s="88">
        <f t="shared" si="31"/>
        <v>38565</v>
      </c>
      <c r="B63" s="65">
        <f>'EO9904.1'!B63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84">
        <f t="shared" ca="1" si="6"/>
        <v>4.3980000000000006</v>
      </c>
      <c r="I63" s="87">
        <f t="shared" si="42"/>
        <v>2.1150000000000002</v>
      </c>
      <c r="J63" s="83">
        <f ca="1">VLOOKUP($A63,[1]!Table,MATCH(J$4,[1]!Curves,0))</f>
        <v>1.2500000000000001E-2</v>
      </c>
      <c r="K63" s="84">
        <f t="shared" ca="1" si="7"/>
        <v>1.2500000000000001E-2</v>
      </c>
      <c r="L63" s="69">
        <f t="shared" si="32"/>
        <v>0</v>
      </c>
      <c r="M63" s="83">
        <f ca="1">VLOOKUP($A63,[1]!Table,MATCH(M$4,[1]!Curves,0))</f>
        <v>1.4999999999999999E-2</v>
      </c>
      <c r="N63" s="84">
        <f t="shared" ca="1" si="8"/>
        <v>1.4999999999999999E-2</v>
      </c>
      <c r="O63" s="69">
        <f t="shared" si="33"/>
        <v>0</v>
      </c>
      <c r="P63" s="7"/>
      <c r="Q63" s="69">
        <f t="shared" ca="1" si="9"/>
        <v>4.4255000000000004</v>
      </c>
      <c r="R63" s="69">
        <f t="shared" ca="1" si="10"/>
        <v>4.4255000000000004</v>
      </c>
      <c r="S63" s="69">
        <f t="shared" si="11"/>
        <v>2.1150000000000002</v>
      </c>
      <c r="T63" s="7"/>
      <c r="U63" s="5">
        <f t="shared" si="12"/>
        <v>31</v>
      </c>
      <c r="V63" s="44">
        <f t="shared" si="13"/>
        <v>38565</v>
      </c>
      <c r="W63" s="5">
        <f t="shared" ca="1" si="14"/>
        <v>1635</v>
      </c>
      <c r="X63" s="54">
        <f ca="1">VLOOKUP($A63,[1]!Table,MATCH(X$4,[1]!Curves,0))</f>
        <v>5.6886596009529E-2</v>
      </c>
      <c r="Y63" s="46">
        <f t="shared" ca="1" si="15"/>
        <v>0.77795070972137059</v>
      </c>
      <c r="Z63" s="5">
        <f t="shared" si="16"/>
        <v>0</v>
      </c>
      <c r="AA63" s="5">
        <f t="shared" si="17"/>
        <v>0</v>
      </c>
      <c r="AC63" s="39">
        <f t="shared" ca="1" si="18"/>
        <v>0</v>
      </c>
      <c r="AD63" s="39">
        <f t="shared" ca="1" si="19"/>
        <v>0</v>
      </c>
      <c r="AE63" s="39">
        <f t="shared" ca="1" si="20"/>
        <v>0</v>
      </c>
      <c r="AF63" s="39">
        <f t="shared" ca="1" si="21"/>
        <v>0</v>
      </c>
      <c r="AG63" s="39">
        <f t="shared" ca="1" si="22"/>
        <v>0</v>
      </c>
      <c r="AH63" s="39">
        <f t="shared" ca="1" si="23"/>
        <v>0</v>
      </c>
      <c r="AI63" s="39">
        <f t="shared" ca="1" si="24"/>
        <v>0</v>
      </c>
      <c r="AJ63" s="39">
        <f t="shared" ca="1" si="25"/>
        <v>0</v>
      </c>
      <c r="AK63" s="39">
        <f t="shared" ca="1" si="26"/>
        <v>0</v>
      </c>
      <c r="AL63" s="43"/>
      <c r="AM63" s="39">
        <f t="shared" ca="1" si="34"/>
        <v>0</v>
      </c>
      <c r="AN63" s="39">
        <f t="shared" ca="1" si="35"/>
        <v>0</v>
      </c>
      <c r="AO63" s="39">
        <f t="shared" ca="1" si="36"/>
        <v>0</v>
      </c>
      <c r="AP63" s="40">
        <f t="shared" ca="1" si="27"/>
        <v>0</v>
      </c>
      <c r="AR63" s="39">
        <f t="shared" ca="1" si="37"/>
        <v>0</v>
      </c>
      <c r="AS63" s="39">
        <f t="shared" ca="1" si="38"/>
        <v>0</v>
      </c>
      <c r="AT63" s="39">
        <f t="shared" ca="1" si="39"/>
        <v>0</v>
      </c>
      <c r="AU63" s="40">
        <f t="shared" ca="1" si="28"/>
        <v>0</v>
      </c>
      <c r="AV63" s="40"/>
      <c r="AW63" s="51">
        <f t="shared" ca="1" si="29"/>
        <v>0</v>
      </c>
      <c r="AY63" s="51">
        <f t="shared" ca="1" si="30"/>
        <v>0</v>
      </c>
      <c r="AZ63" s="67"/>
      <c r="BA63" s="105">
        <f ca="1">'EO9904.1'!AW63</f>
        <v>0</v>
      </c>
      <c r="BB63" s="105">
        <f t="shared" ca="1" si="40"/>
        <v>0</v>
      </c>
      <c r="BC63" s="67"/>
      <c r="BD63" s="103"/>
    </row>
    <row r="64" spans="1:56">
      <c r="A64" s="88">
        <f t="shared" si="31"/>
        <v>38596</v>
      </c>
      <c r="B64" s="65">
        <f>'EO9904.1'!B64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84">
        <f t="shared" ca="1" si="6"/>
        <v>4.4080000000000004</v>
      </c>
      <c r="I64" s="87">
        <f t="shared" si="42"/>
        <v>2.1150000000000002</v>
      </c>
      <c r="J64" s="83">
        <f ca="1">VLOOKUP($A64,[1]!Table,MATCH(J$4,[1]!Curves,0))</f>
        <v>1.2500000000000001E-2</v>
      </c>
      <c r="K64" s="84">
        <f t="shared" ca="1" si="7"/>
        <v>1.2500000000000001E-2</v>
      </c>
      <c r="L64" s="69">
        <f t="shared" si="32"/>
        <v>0</v>
      </c>
      <c r="M64" s="83">
        <f ca="1">VLOOKUP($A64,[1]!Table,MATCH(M$4,[1]!Curves,0))</f>
        <v>1.4999999999999999E-2</v>
      </c>
      <c r="N64" s="84">
        <f t="shared" ca="1" si="8"/>
        <v>1.4999999999999999E-2</v>
      </c>
      <c r="O64" s="69">
        <f t="shared" si="33"/>
        <v>0</v>
      </c>
      <c r="P64" s="7"/>
      <c r="Q64" s="69">
        <f t="shared" ca="1" si="9"/>
        <v>4.4355000000000002</v>
      </c>
      <c r="R64" s="69">
        <f t="shared" ca="1" si="10"/>
        <v>4.4355000000000002</v>
      </c>
      <c r="S64" s="69">
        <f t="shared" si="11"/>
        <v>2.1150000000000002</v>
      </c>
      <c r="T64" s="7"/>
      <c r="U64" s="5">
        <f t="shared" si="12"/>
        <v>30</v>
      </c>
      <c r="V64" s="44">
        <f t="shared" si="13"/>
        <v>38596</v>
      </c>
      <c r="W64" s="5">
        <f t="shared" ca="1" si="14"/>
        <v>1666</v>
      </c>
      <c r="X64" s="54">
        <f ca="1">VLOOKUP($A64,[1]!Table,MATCH(X$4,[1]!Curves,0))</f>
        <v>5.6972827274146001E-2</v>
      </c>
      <c r="Y64" s="46">
        <f t="shared" ca="1" si="15"/>
        <v>0.77395982150110743</v>
      </c>
      <c r="Z64" s="5">
        <f t="shared" si="16"/>
        <v>0</v>
      </c>
      <c r="AA64" s="5">
        <f t="shared" si="17"/>
        <v>0</v>
      </c>
      <c r="AC64" s="39">
        <f t="shared" ca="1" si="18"/>
        <v>0</v>
      </c>
      <c r="AD64" s="39">
        <f t="shared" ca="1" si="19"/>
        <v>0</v>
      </c>
      <c r="AE64" s="39">
        <f t="shared" ca="1" si="20"/>
        <v>0</v>
      </c>
      <c r="AF64" s="39">
        <f t="shared" ca="1" si="21"/>
        <v>0</v>
      </c>
      <c r="AG64" s="39">
        <f t="shared" ca="1" si="22"/>
        <v>0</v>
      </c>
      <c r="AH64" s="39">
        <f t="shared" ca="1" si="23"/>
        <v>0</v>
      </c>
      <c r="AI64" s="39">
        <f t="shared" ca="1" si="24"/>
        <v>0</v>
      </c>
      <c r="AJ64" s="39">
        <f t="shared" ca="1" si="25"/>
        <v>0</v>
      </c>
      <c r="AK64" s="39">
        <f t="shared" ca="1" si="26"/>
        <v>0</v>
      </c>
      <c r="AL64" s="43"/>
      <c r="AM64" s="39">
        <f t="shared" ca="1" si="34"/>
        <v>0</v>
      </c>
      <c r="AN64" s="39">
        <f t="shared" ca="1" si="35"/>
        <v>0</v>
      </c>
      <c r="AO64" s="39">
        <f t="shared" ca="1" si="36"/>
        <v>0</v>
      </c>
      <c r="AP64" s="40">
        <f t="shared" ca="1" si="27"/>
        <v>0</v>
      </c>
      <c r="AR64" s="39">
        <f t="shared" ca="1" si="37"/>
        <v>0</v>
      </c>
      <c r="AS64" s="39">
        <f t="shared" ca="1" si="38"/>
        <v>0</v>
      </c>
      <c r="AT64" s="39">
        <f t="shared" ca="1" si="39"/>
        <v>0</v>
      </c>
      <c r="AU64" s="40">
        <f t="shared" ca="1" si="28"/>
        <v>0</v>
      </c>
      <c r="AV64" s="40"/>
      <c r="AW64" s="51">
        <f t="shared" ca="1" si="29"/>
        <v>0</v>
      </c>
      <c r="AY64" s="51">
        <f t="shared" ca="1" si="30"/>
        <v>0</v>
      </c>
      <c r="AZ64" s="67"/>
      <c r="BA64" s="105">
        <f ca="1">'EO9904.1'!AW64</f>
        <v>0</v>
      </c>
      <c r="BB64" s="105">
        <f t="shared" ca="1" si="40"/>
        <v>0</v>
      </c>
      <c r="BC64" s="67"/>
      <c r="BD64" s="103"/>
    </row>
    <row r="65" spans="1:56">
      <c r="A65" s="88">
        <f t="shared" si="31"/>
        <v>38626</v>
      </c>
      <c r="B65" s="65">
        <f>'EO9904.1'!B65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84">
        <f t="shared" ca="1" si="6"/>
        <v>4.4380000000000006</v>
      </c>
      <c r="I65" s="87">
        <f t="shared" si="42"/>
        <v>2.1150000000000002</v>
      </c>
      <c r="J65" s="83">
        <f ca="1">VLOOKUP($A65,[1]!Table,MATCH(J$4,[1]!Curves,0))</f>
        <v>1.2500000000000001E-2</v>
      </c>
      <c r="K65" s="84">
        <f t="shared" ca="1" si="7"/>
        <v>1.2500000000000001E-2</v>
      </c>
      <c r="L65" s="69">
        <f t="shared" si="32"/>
        <v>0</v>
      </c>
      <c r="M65" s="83">
        <f ca="1">VLOOKUP($A65,[1]!Table,MATCH(M$4,[1]!Curves,0))</f>
        <v>1.4999999999999999E-2</v>
      </c>
      <c r="N65" s="84">
        <f t="shared" ca="1" si="8"/>
        <v>1.4999999999999999E-2</v>
      </c>
      <c r="O65" s="69">
        <f t="shared" si="33"/>
        <v>0</v>
      </c>
      <c r="P65" s="7"/>
      <c r="Q65" s="69">
        <f t="shared" ca="1" si="9"/>
        <v>4.4655000000000005</v>
      </c>
      <c r="R65" s="69">
        <f t="shared" ca="1" si="10"/>
        <v>4.4655000000000005</v>
      </c>
      <c r="S65" s="69">
        <f t="shared" si="11"/>
        <v>2.1150000000000002</v>
      </c>
      <c r="T65" s="7"/>
      <c r="U65" s="5">
        <f t="shared" si="12"/>
        <v>31</v>
      </c>
      <c r="V65" s="44">
        <f t="shared" si="13"/>
        <v>38626</v>
      </c>
      <c r="W65" s="5">
        <f t="shared" ca="1" si="14"/>
        <v>1696</v>
      </c>
      <c r="X65" s="54">
        <f ca="1">VLOOKUP($A65,[1]!Table,MATCH(X$4,[1]!Curves,0))</f>
        <v>5.7056276887419995E-2</v>
      </c>
      <c r="Y65" s="46">
        <f t="shared" ca="1" si="15"/>
        <v>0.77010674205643725</v>
      </c>
      <c r="Z65" s="5">
        <f t="shared" si="16"/>
        <v>0</v>
      </c>
      <c r="AA65" s="5">
        <f t="shared" si="17"/>
        <v>0</v>
      </c>
      <c r="AC65" s="39">
        <f t="shared" ca="1" si="18"/>
        <v>0</v>
      </c>
      <c r="AD65" s="39">
        <f t="shared" ca="1" si="19"/>
        <v>0</v>
      </c>
      <c r="AE65" s="39">
        <f t="shared" ca="1" si="20"/>
        <v>0</v>
      </c>
      <c r="AF65" s="39">
        <f t="shared" ca="1" si="21"/>
        <v>0</v>
      </c>
      <c r="AG65" s="39">
        <f t="shared" ca="1" si="22"/>
        <v>0</v>
      </c>
      <c r="AH65" s="39">
        <f t="shared" ca="1" si="23"/>
        <v>0</v>
      </c>
      <c r="AI65" s="39">
        <f t="shared" ca="1" si="24"/>
        <v>0</v>
      </c>
      <c r="AJ65" s="39">
        <f t="shared" ca="1" si="25"/>
        <v>0</v>
      </c>
      <c r="AK65" s="39">
        <f t="shared" ca="1" si="26"/>
        <v>0</v>
      </c>
      <c r="AL65" s="43"/>
      <c r="AM65" s="39">
        <f t="shared" ca="1" si="34"/>
        <v>0</v>
      </c>
      <c r="AN65" s="39">
        <f t="shared" ca="1" si="35"/>
        <v>0</v>
      </c>
      <c r="AO65" s="39">
        <f t="shared" ca="1" si="36"/>
        <v>0</v>
      </c>
      <c r="AP65" s="40">
        <f t="shared" ca="1" si="27"/>
        <v>0</v>
      </c>
      <c r="AR65" s="39">
        <f t="shared" ca="1" si="37"/>
        <v>0</v>
      </c>
      <c r="AS65" s="39">
        <f t="shared" ca="1" si="38"/>
        <v>0</v>
      </c>
      <c r="AT65" s="39">
        <f t="shared" ca="1" si="39"/>
        <v>0</v>
      </c>
      <c r="AU65" s="40">
        <f t="shared" ca="1" si="28"/>
        <v>0</v>
      </c>
      <c r="AV65" s="40"/>
      <c r="AW65" s="51">
        <f t="shared" ca="1" si="29"/>
        <v>0</v>
      </c>
      <c r="AY65" s="51">
        <f t="shared" ca="1" si="30"/>
        <v>0</v>
      </c>
      <c r="AZ65" s="67"/>
      <c r="BA65" s="105">
        <f ca="1">'EO9904.1'!AW65</f>
        <v>0</v>
      </c>
      <c r="BB65" s="105">
        <f t="shared" ca="1" si="40"/>
        <v>0</v>
      </c>
      <c r="BC65" s="67"/>
      <c r="BD65" s="103"/>
    </row>
    <row r="66" spans="1:56">
      <c r="A66" s="88">
        <f t="shared" si="31"/>
        <v>38657</v>
      </c>
      <c r="B66" s="65">
        <f>'EO9904.1'!B66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84">
        <f t="shared" ca="1" si="6"/>
        <v>4.5780000000000003</v>
      </c>
      <c r="I66" s="87">
        <f t="shared" si="42"/>
        <v>2.1150000000000002</v>
      </c>
      <c r="J66" s="83">
        <f ca="1">VLOOKUP($A66,[1]!Table,MATCH(J$4,[1]!Curves,0))</f>
        <v>2.1000000000000001E-2</v>
      </c>
      <c r="K66" s="84">
        <f t="shared" ca="1" si="7"/>
        <v>2.1000000000000001E-2</v>
      </c>
      <c r="L66" s="69">
        <f t="shared" si="32"/>
        <v>0</v>
      </c>
      <c r="M66" s="83">
        <f ca="1">VLOOKUP($A66,[1]!Table,MATCH(M$4,[1]!Curves,0))</f>
        <v>1.4999999999999999E-2</v>
      </c>
      <c r="N66" s="84">
        <f t="shared" ca="1" si="8"/>
        <v>1.4999999999999999E-2</v>
      </c>
      <c r="O66" s="69">
        <f t="shared" si="33"/>
        <v>0</v>
      </c>
      <c r="P66" s="7"/>
      <c r="Q66" s="69">
        <f t="shared" ca="1" si="9"/>
        <v>4.6139999999999999</v>
      </c>
      <c r="R66" s="69">
        <f t="shared" ca="1" si="10"/>
        <v>4.6139999999999999</v>
      </c>
      <c r="S66" s="69">
        <f t="shared" si="11"/>
        <v>2.1150000000000002</v>
      </c>
      <c r="T66" s="7"/>
      <c r="U66" s="5">
        <f t="shared" si="12"/>
        <v>30</v>
      </c>
      <c r="V66" s="44">
        <f t="shared" si="13"/>
        <v>38657</v>
      </c>
      <c r="W66" s="5">
        <f t="shared" ca="1" si="14"/>
        <v>1727</v>
      </c>
      <c r="X66" s="54">
        <f ca="1">VLOOKUP($A66,[1]!Table,MATCH(X$4,[1]!Curves,0))</f>
        <v>5.7142508156904998E-2</v>
      </c>
      <c r="Y66" s="46">
        <f t="shared" ca="1" si="15"/>
        <v>0.76613466229269267</v>
      </c>
      <c r="Z66" s="5">
        <f t="shared" si="16"/>
        <v>0</v>
      </c>
      <c r="AA66" s="5">
        <f t="shared" si="17"/>
        <v>0</v>
      </c>
      <c r="AC66" s="39">
        <f t="shared" ca="1" si="18"/>
        <v>0</v>
      </c>
      <c r="AD66" s="39">
        <f t="shared" ca="1" si="19"/>
        <v>0</v>
      </c>
      <c r="AE66" s="39">
        <f t="shared" ca="1" si="20"/>
        <v>0</v>
      </c>
      <c r="AF66" s="39">
        <f t="shared" ca="1" si="21"/>
        <v>0</v>
      </c>
      <c r="AG66" s="39">
        <f t="shared" ca="1" si="22"/>
        <v>0</v>
      </c>
      <c r="AH66" s="39">
        <f t="shared" ca="1" si="23"/>
        <v>0</v>
      </c>
      <c r="AI66" s="39">
        <f t="shared" ca="1" si="24"/>
        <v>0</v>
      </c>
      <c r="AJ66" s="39">
        <f t="shared" ca="1" si="25"/>
        <v>0</v>
      </c>
      <c r="AK66" s="39">
        <f t="shared" ca="1" si="26"/>
        <v>0</v>
      </c>
      <c r="AL66" s="43"/>
      <c r="AM66" s="39">
        <f t="shared" ca="1" si="34"/>
        <v>0</v>
      </c>
      <c r="AN66" s="39">
        <f t="shared" ca="1" si="35"/>
        <v>0</v>
      </c>
      <c r="AO66" s="39">
        <f t="shared" ca="1" si="36"/>
        <v>0</v>
      </c>
      <c r="AP66" s="40">
        <f t="shared" ca="1" si="27"/>
        <v>0</v>
      </c>
      <c r="AR66" s="39">
        <f t="shared" ca="1" si="37"/>
        <v>0</v>
      </c>
      <c r="AS66" s="39">
        <f t="shared" ca="1" si="38"/>
        <v>0</v>
      </c>
      <c r="AT66" s="39">
        <f t="shared" ca="1" si="39"/>
        <v>0</v>
      </c>
      <c r="AU66" s="40">
        <f t="shared" ca="1" si="28"/>
        <v>0</v>
      </c>
      <c r="AV66" s="40"/>
      <c r="AW66" s="51">
        <f t="shared" ca="1" si="29"/>
        <v>0</v>
      </c>
      <c r="AY66" s="51">
        <f t="shared" ca="1" si="30"/>
        <v>0</v>
      </c>
      <c r="AZ66" s="67"/>
      <c r="BA66" s="105">
        <f ca="1">'EO9904.1'!AW66</f>
        <v>0</v>
      </c>
      <c r="BB66" s="105">
        <f t="shared" ca="1" si="40"/>
        <v>0</v>
      </c>
      <c r="BC66" s="67"/>
      <c r="BD66" s="103"/>
    </row>
    <row r="67" spans="1:56">
      <c r="A67" s="88">
        <f t="shared" si="31"/>
        <v>38687</v>
      </c>
      <c r="B67" s="65">
        <f>'EO9904.1'!B67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84">
        <f t="shared" ca="1" si="6"/>
        <v>4.718</v>
      </c>
      <c r="I67" s="87">
        <f t="shared" si="42"/>
        <v>2.1150000000000002</v>
      </c>
      <c r="J67" s="83">
        <f ca="1">VLOOKUP($A67,[1]!Table,MATCH(J$4,[1]!Curves,0))</f>
        <v>2.1000000000000001E-2</v>
      </c>
      <c r="K67" s="84">
        <f t="shared" ca="1" si="7"/>
        <v>2.1000000000000001E-2</v>
      </c>
      <c r="L67" s="69">
        <f t="shared" si="32"/>
        <v>0</v>
      </c>
      <c r="M67" s="83">
        <f ca="1">VLOOKUP($A67,[1]!Table,MATCH(M$4,[1]!Curves,0))</f>
        <v>1.4999999999999999E-2</v>
      </c>
      <c r="N67" s="84">
        <f t="shared" ca="1" si="8"/>
        <v>1.4999999999999999E-2</v>
      </c>
      <c r="O67" s="69">
        <f t="shared" si="33"/>
        <v>0</v>
      </c>
      <c r="P67" s="7"/>
      <c r="Q67" s="69">
        <f t="shared" ca="1" si="9"/>
        <v>4.7539999999999996</v>
      </c>
      <c r="R67" s="69">
        <f t="shared" ca="1" si="10"/>
        <v>4.7539999999999996</v>
      </c>
      <c r="S67" s="69">
        <f t="shared" si="11"/>
        <v>2.1150000000000002</v>
      </c>
      <c r="T67" s="7"/>
      <c r="U67" s="5">
        <f t="shared" si="12"/>
        <v>31</v>
      </c>
      <c r="V67" s="44">
        <f t="shared" si="13"/>
        <v>38687</v>
      </c>
      <c r="W67" s="5">
        <f t="shared" ca="1" si="14"/>
        <v>1757</v>
      </c>
      <c r="X67" s="54">
        <f ca="1">VLOOKUP($A67,[1]!Table,MATCH(X$4,[1]!Curves,0))</f>
        <v>5.7225957774891006E-2</v>
      </c>
      <c r="Y67" s="46">
        <f t="shared" ca="1" si="15"/>
        <v>0.76229990491072097</v>
      </c>
      <c r="Z67" s="5">
        <f t="shared" si="16"/>
        <v>0</v>
      </c>
      <c r="AA67" s="5">
        <f t="shared" si="17"/>
        <v>0</v>
      </c>
      <c r="AC67" s="39">
        <f t="shared" ca="1" si="18"/>
        <v>0</v>
      </c>
      <c r="AD67" s="39">
        <f t="shared" ca="1" si="19"/>
        <v>0</v>
      </c>
      <c r="AE67" s="39">
        <f t="shared" ca="1" si="20"/>
        <v>0</v>
      </c>
      <c r="AF67" s="39">
        <f t="shared" ca="1" si="21"/>
        <v>0</v>
      </c>
      <c r="AG67" s="39">
        <f t="shared" ca="1" si="22"/>
        <v>0</v>
      </c>
      <c r="AH67" s="39">
        <f t="shared" ca="1" si="23"/>
        <v>0</v>
      </c>
      <c r="AI67" s="39">
        <f t="shared" ca="1" si="24"/>
        <v>0</v>
      </c>
      <c r="AJ67" s="39">
        <f t="shared" ca="1" si="25"/>
        <v>0</v>
      </c>
      <c r="AK67" s="39">
        <f t="shared" ca="1" si="26"/>
        <v>0</v>
      </c>
      <c r="AL67" s="43"/>
      <c r="AM67" s="39">
        <f t="shared" ca="1" si="34"/>
        <v>0</v>
      </c>
      <c r="AN67" s="39">
        <f t="shared" ca="1" si="35"/>
        <v>0</v>
      </c>
      <c r="AO67" s="39">
        <f t="shared" ca="1" si="36"/>
        <v>0</v>
      </c>
      <c r="AP67" s="40">
        <f t="shared" ca="1" si="27"/>
        <v>0</v>
      </c>
      <c r="AR67" s="39">
        <f t="shared" ca="1" si="37"/>
        <v>0</v>
      </c>
      <c r="AS67" s="39">
        <f t="shared" ca="1" si="38"/>
        <v>0</v>
      </c>
      <c r="AT67" s="39">
        <f t="shared" ca="1" si="39"/>
        <v>0</v>
      </c>
      <c r="AU67" s="40">
        <f t="shared" ca="1" si="28"/>
        <v>0</v>
      </c>
      <c r="AV67" s="40"/>
      <c r="AW67" s="51">
        <f t="shared" ca="1" si="29"/>
        <v>0</v>
      </c>
      <c r="AY67" s="51">
        <f t="shared" ca="1" si="30"/>
        <v>0</v>
      </c>
      <c r="AZ67" s="67"/>
      <c r="BA67" s="105">
        <f ca="1">'EO9904.1'!AW67</f>
        <v>0</v>
      </c>
      <c r="BB67" s="105">
        <f t="shared" ca="1" si="40"/>
        <v>0</v>
      </c>
      <c r="BC67" s="67"/>
      <c r="BD67" s="103"/>
    </row>
    <row r="68" spans="1:56">
      <c r="A68" s="88">
        <f t="shared" si="31"/>
        <v>38718</v>
      </c>
      <c r="B68" s="65">
        <f>'EO9904.1'!B68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84">
        <f t="shared" ca="1" si="6"/>
        <v>4.7730000000000006</v>
      </c>
      <c r="I68" s="87">
        <f t="shared" si="42"/>
        <v>2.1150000000000002</v>
      </c>
      <c r="J68" s="83">
        <f ca="1">VLOOKUP($A68,[1]!Table,MATCH(J$4,[1]!Curves,0))</f>
        <v>2.1000000000000001E-2</v>
      </c>
      <c r="K68" s="84">
        <f t="shared" ca="1" si="7"/>
        <v>2.1000000000000001E-2</v>
      </c>
      <c r="L68" s="69">
        <f t="shared" si="32"/>
        <v>0</v>
      </c>
      <c r="M68" s="83">
        <f ca="1">VLOOKUP($A68,[1]!Table,MATCH(M$4,[1]!Curves,0))</f>
        <v>1.2500000000000001E-2</v>
      </c>
      <c r="N68" s="84">
        <f t="shared" ca="1" si="8"/>
        <v>1.2500000000000001E-2</v>
      </c>
      <c r="O68" s="69">
        <f t="shared" si="33"/>
        <v>0</v>
      </c>
      <c r="P68" s="7"/>
      <c r="Q68" s="69">
        <f t="shared" ca="1" si="9"/>
        <v>4.8065000000000007</v>
      </c>
      <c r="R68" s="69">
        <f t="shared" ca="1" si="10"/>
        <v>4.8065000000000007</v>
      </c>
      <c r="S68" s="69">
        <f t="shared" si="11"/>
        <v>2.1150000000000002</v>
      </c>
      <c r="T68" s="7"/>
      <c r="U68" s="5">
        <f t="shared" si="12"/>
        <v>31</v>
      </c>
      <c r="V68" s="44">
        <f t="shared" si="13"/>
        <v>38718</v>
      </c>
      <c r="W68" s="5">
        <f t="shared" ca="1" si="14"/>
        <v>1788</v>
      </c>
      <c r="X68" s="54">
        <f ca="1">VLOOKUP($A68,[1]!Table,MATCH(X$4,[1]!Curves,0))</f>
        <v>5.7312189049244004E-2</v>
      </c>
      <c r="Y68" s="46">
        <f t="shared" ca="1" si="15"/>
        <v>0.75834688084799684</v>
      </c>
      <c r="Z68" s="5">
        <f t="shared" si="16"/>
        <v>0</v>
      </c>
      <c r="AA68" s="5">
        <f t="shared" si="17"/>
        <v>0</v>
      </c>
      <c r="AC68" s="39">
        <f t="shared" ca="1" si="18"/>
        <v>0</v>
      </c>
      <c r="AD68" s="39">
        <f t="shared" ca="1" si="19"/>
        <v>0</v>
      </c>
      <c r="AE68" s="39">
        <f t="shared" ca="1" si="20"/>
        <v>0</v>
      </c>
      <c r="AF68" s="39">
        <f t="shared" ca="1" si="21"/>
        <v>0</v>
      </c>
      <c r="AG68" s="39">
        <f t="shared" ca="1" si="22"/>
        <v>0</v>
      </c>
      <c r="AH68" s="39">
        <f t="shared" ca="1" si="23"/>
        <v>0</v>
      </c>
      <c r="AI68" s="39">
        <f t="shared" ca="1" si="24"/>
        <v>0</v>
      </c>
      <c r="AJ68" s="39">
        <f t="shared" ca="1" si="25"/>
        <v>0</v>
      </c>
      <c r="AK68" s="39">
        <f t="shared" ca="1" si="26"/>
        <v>0</v>
      </c>
      <c r="AL68" s="43"/>
      <c r="AM68" s="39">
        <f t="shared" ca="1" si="34"/>
        <v>0</v>
      </c>
      <c r="AN68" s="39">
        <f t="shared" ca="1" si="35"/>
        <v>0</v>
      </c>
      <c r="AO68" s="39">
        <f t="shared" ca="1" si="36"/>
        <v>0</v>
      </c>
      <c r="AP68" s="40">
        <f t="shared" ca="1" si="27"/>
        <v>0</v>
      </c>
      <c r="AR68" s="39">
        <f t="shared" ca="1" si="37"/>
        <v>0</v>
      </c>
      <c r="AS68" s="39">
        <f t="shared" ca="1" si="38"/>
        <v>0</v>
      </c>
      <c r="AT68" s="39">
        <f t="shared" ca="1" si="39"/>
        <v>0</v>
      </c>
      <c r="AU68" s="40">
        <f t="shared" ca="1" si="28"/>
        <v>0</v>
      </c>
      <c r="AV68" s="40"/>
      <c r="AW68" s="51">
        <f t="shared" ca="1" si="29"/>
        <v>0</v>
      </c>
      <c r="AY68" s="51">
        <f t="shared" ca="1" si="30"/>
        <v>0</v>
      </c>
      <c r="AZ68" s="67"/>
      <c r="BA68" s="105">
        <f ca="1">'EO9904.1'!AW68</f>
        <v>0</v>
      </c>
      <c r="BB68" s="105">
        <f t="shared" ca="1" si="40"/>
        <v>0</v>
      </c>
      <c r="BC68" s="67"/>
      <c r="BD68" s="103"/>
    </row>
    <row r="69" spans="1:56">
      <c r="A69" s="88">
        <f t="shared" si="31"/>
        <v>38749</v>
      </c>
      <c r="B69" s="65">
        <f>'EO9904.1'!B69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84">
        <f t="shared" ca="1" si="6"/>
        <v>4.6530000000000005</v>
      </c>
      <c r="I69" s="87">
        <f t="shared" si="42"/>
        <v>2.1150000000000002</v>
      </c>
      <c r="J69" s="83">
        <f ca="1">VLOOKUP($A69,[1]!Table,MATCH(J$4,[1]!Curves,0))</f>
        <v>2.1000000000000001E-2</v>
      </c>
      <c r="K69" s="84">
        <f t="shared" ca="1" si="7"/>
        <v>2.1000000000000001E-2</v>
      </c>
      <c r="L69" s="69">
        <f t="shared" si="32"/>
        <v>0</v>
      </c>
      <c r="M69" s="83">
        <f ca="1">VLOOKUP($A69,[1]!Table,MATCH(M$4,[1]!Curves,0))</f>
        <v>1.2500000000000001E-2</v>
      </c>
      <c r="N69" s="84">
        <f t="shared" ca="1" si="8"/>
        <v>1.2500000000000001E-2</v>
      </c>
      <c r="O69" s="69">
        <f t="shared" si="33"/>
        <v>0</v>
      </c>
      <c r="P69" s="7"/>
      <c r="Q69" s="69">
        <f t="shared" ca="1" si="9"/>
        <v>4.6865000000000006</v>
      </c>
      <c r="R69" s="69">
        <f t="shared" ca="1" si="10"/>
        <v>4.6865000000000006</v>
      </c>
      <c r="S69" s="69">
        <f t="shared" si="11"/>
        <v>2.1150000000000002</v>
      </c>
      <c r="T69" s="7"/>
      <c r="U69" s="5">
        <f t="shared" si="12"/>
        <v>28</v>
      </c>
      <c r="V69" s="44">
        <f t="shared" si="13"/>
        <v>38749</v>
      </c>
      <c r="W69" s="5">
        <f t="shared" ca="1" si="14"/>
        <v>1819</v>
      </c>
      <c r="X69" s="54">
        <f ca="1">VLOOKUP($A69,[1]!Table,MATCH(X$4,[1]!Curves,0))</f>
        <v>5.7398420326070995E-2</v>
      </c>
      <c r="Y69" s="46">
        <f t="shared" ca="1" si="15"/>
        <v>0.75440363374838026</v>
      </c>
      <c r="Z69" s="5">
        <f t="shared" si="16"/>
        <v>0</v>
      </c>
      <c r="AA69" s="5">
        <f t="shared" si="17"/>
        <v>0</v>
      </c>
      <c r="AC69" s="39">
        <f t="shared" ca="1" si="18"/>
        <v>0</v>
      </c>
      <c r="AD69" s="39">
        <f t="shared" ca="1" si="19"/>
        <v>0</v>
      </c>
      <c r="AE69" s="39">
        <f t="shared" ca="1" si="20"/>
        <v>0</v>
      </c>
      <c r="AF69" s="39">
        <f t="shared" ca="1" si="21"/>
        <v>0</v>
      </c>
      <c r="AG69" s="39">
        <f t="shared" ca="1" si="22"/>
        <v>0</v>
      </c>
      <c r="AH69" s="39">
        <f t="shared" ca="1" si="23"/>
        <v>0</v>
      </c>
      <c r="AI69" s="39">
        <f t="shared" ca="1" si="24"/>
        <v>0</v>
      </c>
      <c r="AJ69" s="39">
        <f t="shared" ca="1" si="25"/>
        <v>0</v>
      </c>
      <c r="AK69" s="39">
        <f t="shared" ca="1" si="26"/>
        <v>0</v>
      </c>
      <c r="AL69" s="43"/>
      <c r="AM69" s="39">
        <f t="shared" ca="1" si="34"/>
        <v>0</v>
      </c>
      <c r="AN69" s="39">
        <f t="shared" ca="1" si="35"/>
        <v>0</v>
      </c>
      <c r="AO69" s="39">
        <f t="shared" ca="1" si="36"/>
        <v>0</v>
      </c>
      <c r="AP69" s="40">
        <f t="shared" ca="1" si="27"/>
        <v>0</v>
      </c>
      <c r="AR69" s="39">
        <f t="shared" ca="1" si="37"/>
        <v>0</v>
      </c>
      <c r="AS69" s="39">
        <f t="shared" ca="1" si="38"/>
        <v>0</v>
      </c>
      <c r="AT69" s="39">
        <f t="shared" ca="1" si="39"/>
        <v>0</v>
      </c>
      <c r="AU69" s="40">
        <f t="shared" ca="1" si="28"/>
        <v>0</v>
      </c>
      <c r="AV69" s="40"/>
      <c r="AW69" s="51">
        <f t="shared" ca="1" si="29"/>
        <v>0</v>
      </c>
      <c r="AY69" s="51">
        <f t="shared" ca="1" si="30"/>
        <v>0</v>
      </c>
      <c r="AZ69" s="67"/>
      <c r="BA69" s="105">
        <f ca="1">'EO9904.1'!AW69</f>
        <v>0</v>
      </c>
      <c r="BB69" s="105">
        <f t="shared" ca="1" si="40"/>
        <v>0</v>
      </c>
      <c r="BC69" s="67"/>
      <c r="BD69" s="103"/>
    </row>
    <row r="70" spans="1:56">
      <c r="A70" s="88">
        <f t="shared" si="31"/>
        <v>38777</v>
      </c>
      <c r="B70" s="65">
        <f>'EO9904.1'!B70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84">
        <f t="shared" ca="1" si="6"/>
        <v>4.5280000000000005</v>
      </c>
      <c r="I70" s="87">
        <f t="shared" si="42"/>
        <v>2.1150000000000002</v>
      </c>
      <c r="J70" s="83">
        <f ca="1">VLOOKUP($A70,[1]!Table,MATCH(J$4,[1]!Curves,0))</f>
        <v>2.1000000000000001E-2</v>
      </c>
      <c r="K70" s="84">
        <f t="shared" ca="1" si="7"/>
        <v>2.1000000000000001E-2</v>
      </c>
      <c r="L70" s="69">
        <f t="shared" si="32"/>
        <v>0</v>
      </c>
      <c r="M70" s="83">
        <f ca="1">VLOOKUP($A70,[1]!Table,MATCH(M$4,[1]!Curves,0))</f>
        <v>1.2500000000000001E-2</v>
      </c>
      <c r="N70" s="84">
        <f t="shared" ca="1" si="8"/>
        <v>1.2500000000000001E-2</v>
      </c>
      <c r="O70" s="69">
        <f t="shared" si="33"/>
        <v>0</v>
      </c>
      <c r="P70" s="7"/>
      <c r="Q70" s="69">
        <f t="shared" ca="1" si="9"/>
        <v>4.5615000000000006</v>
      </c>
      <c r="R70" s="69">
        <f t="shared" ca="1" si="10"/>
        <v>4.5615000000000006</v>
      </c>
      <c r="S70" s="69">
        <f t="shared" si="11"/>
        <v>2.1150000000000002</v>
      </c>
      <c r="T70" s="7"/>
      <c r="U70" s="5">
        <f t="shared" si="12"/>
        <v>31</v>
      </c>
      <c r="V70" s="44">
        <f t="shared" si="13"/>
        <v>38777</v>
      </c>
      <c r="W70" s="5">
        <f t="shared" ca="1" si="14"/>
        <v>1847</v>
      </c>
      <c r="X70" s="54">
        <f ca="1">VLOOKUP($A70,[1]!Table,MATCH(X$4,[1]!Curves,0))</f>
        <v>5.7471723126171007E-2</v>
      </c>
      <c r="Y70" s="46">
        <f t="shared" ca="1" si="15"/>
        <v>0.75086736322839143</v>
      </c>
      <c r="Z70" s="5">
        <f t="shared" si="16"/>
        <v>0</v>
      </c>
      <c r="AA70" s="5">
        <f t="shared" si="17"/>
        <v>0</v>
      </c>
      <c r="AC70" s="39">
        <f t="shared" ca="1" si="18"/>
        <v>0</v>
      </c>
      <c r="AD70" s="39">
        <f t="shared" ca="1" si="19"/>
        <v>0</v>
      </c>
      <c r="AE70" s="39">
        <f t="shared" ca="1" si="20"/>
        <v>0</v>
      </c>
      <c r="AF70" s="39">
        <f t="shared" ca="1" si="21"/>
        <v>0</v>
      </c>
      <c r="AG70" s="39">
        <f t="shared" ca="1" si="22"/>
        <v>0</v>
      </c>
      <c r="AH70" s="39">
        <f t="shared" ca="1" si="23"/>
        <v>0</v>
      </c>
      <c r="AI70" s="39">
        <f t="shared" ca="1" si="24"/>
        <v>0</v>
      </c>
      <c r="AJ70" s="39">
        <f t="shared" ca="1" si="25"/>
        <v>0</v>
      </c>
      <c r="AK70" s="39">
        <f t="shared" ca="1" si="26"/>
        <v>0</v>
      </c>
      <c r="AL70" s="43"/>
      <c r="AM70" s="39">
        <f t="shared" ca="1" si="34"/>
        <v>0</v>
      </c>
      <c r="AN70" s="39">
        <f t="shared" ca="1" si="35"/>
        <v>0</v>
      </c>
      <c r="AO70" s="39">
        <f t="shared" ca="1" si="36"/>
        <v>0</v>
      </c>
      <c r="AP70" s="40">
        <f t="shared" ca="1" si="27"/>
        <v>0</v>
      </c>
      <c r="AR70" s="39">
        <f t="shared" ca="1" si="37"/>
        <v>0</v>
      </c>
      <c r="AS70" s="39">
        <f t="shared" ca="1" si="38"/>
        <v>0</v>
      </c>
      <c r="AT70" s="39">
        <f t="shared" ca="1" si="39"/>
        <v>0</v>
      </c>
      <c r="AU70" s="40">
        <f t="shared" ca="1" si="28"/>
        <v>0</v>
      </c>
      <c r="AV70" s="40"/>
      <c r="AW70" s="51">
        <f t="shared" ca="1" si="29"/>
        <v>0</v>
      </c>
      <c r="AY70" s="51">
        <f t="shared" ca="1" si="30"/>
        <v>0</v>
      </c>
      <c r="AZ70" s="67"/>
      <c r="BA70" s="105">
        <f ca="1">'EO9904.1'!AW70</f>
        <v>0</v>
      </c>
      <c r="BB70" s="105">
        <f t="shared" ca="1" si="40"/>
        <v>0</v>
      </c>
      <c r="BC70" s="67"/>
      <c r="BD70" s="103"/>
    </row>
    <row r="71" spans="1:56">
      <c r="A71" s="88">
        <f t="shared" si="31"/>
        <v>38808</v>
      </c>
      <c r="B71" s="65">
        <f>'EO9904.1'!B71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84">
        <f t="shared" ca="1" si="6"/>
        <v>4.3980000000000006</v>
      </c>
      <c r="I71" s="87">
        <f t="shared" si="42"/>
        <v>2.1150000000000002</v>
      </c>
      <c r="J71" s="83">
        <f ca="1">VLOOKUP($A71,[1]!Table,MATCH(J$4,[1]!Curves,0))</f>
        <v>1.3000000000000001E-2</v>
      </c>
      <c r="K71" s="84">
        <f t="shared" ca="1" si="7"/>
        <v>1.3000000000000001E-2</v>
      </c>
      <c r="L71" s="69">
        <f t="shared" si="32"/>
        <v>0</v>
      </c>
      <c r="M71" s="83">
        <f ca="1">VLOOKUP($A71,[1]!Table,MATCH(M$4,[1]!Curves,0))</f>
        <v>0.01</v>
      </c>
      <c r="N71" s="84">
        <f t="shared" ca="1" si="8"/>
        <v>0.01</v>
      </c>
      <c r="O71" s="69">
        <f t="shared" si="33"/>
        <v>0</v>
      </c>
      <c r="P71" s="7"/>
      <c r="Q71" s="69">
        <f t="shared" ca="1" si="9"/>
        <v>4.4210000000000003</v>
      </c>
      <c r="R71" s="69">
        <f t="shared" ca="1" si="10"/>
        <v>4.4210000000000003</v>
      </c>
      <c r="S71" s="69">
        <f t="shared" si="11"/>
        <v>2.1150000000000002</v>
      </c>
      <c r="T71" s="7"/>
      <c r="U71" s="5">
        <f t="shared" si="12"/>
        <v>30</v>
      </c>
      <c r="V71" s="44">
        <f t="shared" si="13"/>
        <v>38808</v>
      </c>
      <c r="W71" s="5">
        <f t="shared" ca="1" si="14"/>
        <v>1878</v>
      </c>
      <c r="X71" s="54">
        <f ca="1">VLOOKUP($A71,[1]!Table,MATCH(X$4,[1]!Curves,0))</f>
        <v>5.7549073843966E-2</v>
      </c>
      <c r="Y71" s="46">
        <f t="shared" ca="1" si="15"/>
        <v>0.74697623978005501</v>
      </c>
      <c r="Z71" s="5">
        <f t="shared" si="16"/>
        <v>0</v>
      </c>
      <c r="AA71" s="5">
        <f t="shared" si="17"/>
        <v>0</v>
      </c>
      <c r="AC71" s="39">
        <f t="shared" ca="1" si="18"/>
        <v>0</v>
      </c>
      <c r="AD71" s="39">
        <f t="shared" ca="1" si="19"/>
        <v>0</v>
      </c>
      <c r="AE71" s="39">
        <f t="shared" ca="1" si="20"/>
        <v>0</v>
      </c>
      <c r="AF71" s="39">
        <f t="shared" ca="1" si="21"/>
        <v>0</v>
      </c>
      <c r="AG71" s="39">
        <f t="shared" ca="1" si="22"/>
        <v>0</v>
      </c>
      <c r="AH71" s="39">
        <f t="shared" ca="1" si="23"/>
        <v>0</v>
      </c>
      <c r="AI71" s="39">
        <f t="shared" ca="1" si="24"/>
        <v>0</v>
      </c>
      <c r="AJ71" s="39">
        <f t="shared" ca="1" si="25"/>
        <v>0</v>
      </c>
      <c r="AK71" s="39">
        <f t="shared" ca="1" si="26"/>
        <v>0</v>
      </c>
      <c r="AL71" s="43"/>
      <c r="AM71" s="39">
        <f t="shared" ca="1" si="34"/>
        <v>0</v>
      </c>
      <c r="AN71" s="39">
        <f t="shared" ca="1" si="35"/>
        <v>0</v>
      </c>
      <c r="AO71" s="39">
        <f t="shared" ca="1" si="36"/>
        <v>0</v>
      </c>
      <c r="AP71" s="40">
        <f t="shared" ca="1" si="27"/>
        <v>0</v>
      </c>
      <c r="AR71" s="39">
        <f t="shared" ca="1" si="37"/>
        <v>0</v>
      </c>
      <c r="AS71" s="39">
        <f t="shared" ca="1" si="38"/>
        <v>0</v>
      </c>
      <c r="AT71" s="39">
        <f t="shared" ca="1" si="39"/>
        <v>0</v>
      </c>
      <c r="AU71" s="40">
        <f t="shared" ca="1" si="28"/>
        <v>0</v>
      </c>
      <c r="AV71" s="40"/>
      <c r="AW71" s="51">
        <f t="shared" ca="1" si="29"/>
        <v>0</v>
      </c>
      <c r="AY71" s="51">
        <f t="shared" ca="1" si="30"/>
        <v>0</v>
      </c>
      <c r="AZ71" s="67"/>
      <c r="BA71" s="105">
        <f ca="1">'EO9904.1'!AW71</f>
        <v>0</v>
      </c>
      <c r="BB71" s="105">
        <f t="shared" ca="1" si="40"/>
        <v>0</v>
      </c>
      <c r="BC71" s="67"/>
      <c r="BD71" s="103"/>
    </row>
    <row r="72" spans="1:56">
      <c r="A72" s="88">
        <f t="shared" si="31"/>
        <v>38838</v>
      </c>
      <c r="B72" s="65">
        <f>'EO9904.1'!B72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84">
        <f t="shared" ca="1" si="6"/>
        <v>4.3879999999999999</v>
      </c>
      <c r="I72" s="87">
        <f t="shared" si="42"/>
        <v>2.1150000000000002</v>
      </c>
      <c r="J72" s="83">
        <f ca="1">VLOOKUP($A72,[1]!Table,MATCH(J$4,[1]!Curves,0))</f>
        <v>1.3000000000000001E-2</v>
      </c>
      <c r="K72" s="84">
        <f t="shared" ca="1" si="7"/>
        <v>1.3000000000000001E-2</v>
      </c>
      <c r="L72" s="69">
        <f t="shared" si="32"/>
        <v>0</v>
      </c>
      <c r="M72" s="83">
        <f ca="1">VLOOKUP($A72,[1]!Table,MATCH(M$4,[1]!Curves,0))</f>
        <v>0.01</v>
      </c>
      <c r="N72" s="84">
        <f t="shared" ca="1" si="8"/>
        <v>0.01</v>
      </c>
      <c r="O72" s="69">
        <f t="shared" si="33"/>
        <v>0</v>
      </c>
      <c r="P72" s="7"/>
      <c r="Q72" s="69">
        <f t="shared" ca="1" si="9"/>
        <v>4.4109999999999996</v>
      </c>
      <c r="R72" s="69">
        <f t="shared" ca="1" si="10"/>
        <v>4.4109999999999996</v>
      </c>
      <c r="S72" s="69">
        <f t="shared" si="11"/>
        <v>2.1150000000000002</v>
      </c>
      <c r="T72" s="7"/>
      <c r="U72" s="5">
        <f t="shared" si="12"/>
        <v>31</v>
      </c>
      <c r="V72" s="44">
        <f t="shared" si="13"/>
        <v>38838</v>
      </c>
      <c r="W72" s="5">
        <f t="shared" ca="1" si="14"/>
        <v>1908</v>
      </c>
      <c r="X72" s="54">
        <f ca="1">VLOOKUP($A72,[1]!Table,MATCH(X$4,[1]!Curves,0))</f>
        <v>5.7623929379211E-2</v>
      </c>
      <c r="Y72" s="46">
        <f t="shared" ca="1" si="15"/>
        <v>0.74322081546470975</v>
      </c>
      <c r="Z72" s="5">
        <f t="shared" si="16"/>
        <v>0</v>
      </c>
      <c r="AA72" s="5">
        <f t="shared" si="17"/>
        <v>0</v>
      </c>
      <c r="AC72" s="39">
        <f t="shared" ca="1" si="18"/>
        <v>0</v>
      </c>
      <c r="AD72" s="39">
        <f t="shared" ca="1" si="19"/>
        <v>0</v>
      </c>
      <c r="AE72" s="39">
        <f t="shared" ca="1" si="20"/>
        <v>0</v>
      </c>
      <c r="AF72" s="39">
        <f t="shared" ca="1" si="21"/>
        <v>0</v>
      </c>
      <c r="AG72" s="39">
        <f t="shared" ca="1" si="22"/>
        <v>0</v>
      </c>
      <c r="AH72" s="39">
        <f t="shared" ca="1" si="23"/>
        <v>0</v>
      </c>
      <c r="AI72" s="39">
        <f t="shared" ca="1" si="24"/>
        <v>0</v>
      </c>
      <c r="AJ72" s="39">
        <f t="shared" ca="1" si="25"/>
        <v>0</v>
      </c>
      <c r="AK72" s="39">
        <f t="shared" ca="1" si="26"/>
        <v>0</v>
      </c>
      <c r="AL72" s="43"/>
      <c r="AM72" s="39">
        <f t="shared" ca="1" si="34"/>
        <v>0</v>
      </c>
      <c r="AN72" s="39">
        <f t="shared" ca="1" si="35"/>
        <v>0</v>
      </c>
      <c r="AO72" s="39">
        <f t="shared" ca="1" si="36"/>
        <v>0</v>
      </c>
      <c r="AP72" s="40">
        <f t="shared" ca="1" si="27"/>
        <v>0</v>
      </c>
      <c r="AR72" s="39">
        <f t="shared" ca="1" si="37"/>
        <v>0</v>
      </c>
      <c r="AS72" s="39">
        <f t="shared" ca="1" si="38"/>
        <v>0</v>
      </c>
      <c r="AT72" s="39">
        <f t="shared" ca="1" si="39"/>
        <v>0</v>
      </c>
      <c r="AU72" s="40">
        <f t="shared" ca="1" si="28"/>
        <v>0</v>
      </c>
      <c r="AV72" s="40"/>
      <c r="AW72" s="51">
        <f t="shared" ca="1" si="29"/>
        <v>0</v>
      </c>
      <c r="AY72" s="51">
        <f t="shared" ca="1" si="30"/>
        <v>0</v>
      </c>
      <c r="AZ72" s="67"/>
      <c r="BA72" s="105">
        <f ca="1">'EO9904.1'!AW72</f>
        <v>0</v>
      </c>
      <c r="BB72" s="105">
        <f t="shared" ca="1" si="40"/>
        <v>0</v>
      </c>
      <c r="BC72" s="67"/>
      <c r="BD72" s="103"/>
    </row>
    <row r="73" spans="1:56">
      <c r="A73" s="88">
        <f t="shared" si="31"/>
        <v>38869</v>
      </c>
      <c r="B73" s="65">
        <f>'EO9904.1'!B73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84">
        <f t="shared" ca="1" si="6"/>
        <v>4.4080000000000004</v>
      </c>
      <c r="I73" s="87">
        <f t="shared" si="42"/>
        <v>2.1150000000000002</v>
      </c>
      <c r="J73" s="83">
        <f ca="1">VLOOKUP($A73,[1]!Table,MATCH(J$4,[1]!Curves,0))</f>
        <v>1.3000000000000001E-2</v>
      </c>
      <c r="K73" s="84">
        <f t="shared" ca="1" si="7"/>
        <v>1.3000000000000001E-2</v>
      </c>
      <c r="L73" s="69">
        <f t="shared" si="32"/>
        <v>0</v>
      </c>
      <c r="M73" s="83">
        <f ca="1">VLOOKUP($A73,[1]!Table,MATCH(M$4,[1]!Curves,0))</f>
        <v>0.01</v>
      </c>
      <c r="N73" s="84">
        <f t="shared" ca="1" si="8"/>
        <v>0.01</v>
      </c>
      <c r="O73" s="69">
        <f t="shared" si="33"/>
        <v>0</v>
      </c>
      <c r="P73" s="7"/>
      <c r="Q73" s="69">
        <f t="shared" ca="1" si="9"/>
        <v>4.431</v>
      </c>
      <c r="R73" s="69">
        <f t="shared" ca="1" si="10"/>
        <v>4.431</v>
      </c>
      <c r="S73" s="69">
        <f t="shared" si="11"/>
        <v>2.1150000000000002</v>
      </c>
      <c r="T73" s="7"/>
      <c r="U73" s="5">
        <f t="shared" si="12"/>
        <v>30</v>
      </c>
      <c r="V73" s="44">
        <f t="shared" si="13"/>
        <v>38869</v>
      </c>
      <c r="W73" s="5">
        <f t="shared" ca="1" si="14"/>
        <v>1939</v>
      </c>
      <c r="X73" s="54">
        <f ca="1">VLOOKUP($A73,[1]!Table,MATCH(X$4,[1]!Curves,0))</f>
        <v>5.7701280100923E-2</v>
      </c>
      <c r="Y73" s="46">
        <f t="shared" ca="1" si="15"/>
        <v>0.73935077117649828</v>
      </c>
      <c r="Z73" s="5">
        <f t="shared" si="16"/>
        <v>0</v>
      </c>
      <c r="AA73" s="5">
        <f t="shared" si="17"/>
        <v>0</v>
      </c>
      <c r="AC73" s="39">
        <f t="shared" ca="1" si="18"/>
        <v>0</v>
      </c>
      <c r="AD73" s="39">
        <f t="shared" ca="1" si="19"/>
        <v>0</v>
      </c>
      <c r="AE73" s="39">
        <f t="shared" ca="1" si="20"/>
        <v>0</v>
      </c>
      <c r="AF73" s="39">
        <f t="shared" ca="1" si="21"/>
        <v>0</v>
      </c>
      <c r="AG73" s="39">
        <f t="shared" ca="1" si="22"/>
        <v>0</v>
      </c>
      <c r="AH73" s="39">
        <f t="shared" ca="1" si="23"/>
        <v>0</v>
      </c>
      <c r="AI73" s="39">
        <f t="shared" ca="1" si="24"/>
        <v>0</v>
      </c>
      <c r="AJ73" s="39">
        <f t="shared" ca="1" si="25"/>
        <v>0</v>
      </c>
      <c r="AK73" s="39">
        <f t="shared" ca="1" si="26"/>
        <v>0</v>
      </c>
      <c r="AL73" s="43"/>
      <c r="AM73" s="39">
        <f t="shared" ca="1" si="34"/>
        <v>0</v>
      </c>
      <c r="AN73" s="39">
        <f t="shared" ca="1" si="35"/>
        <v>0</v>
      </c>
      <c r="AO73" s="39">
        <f t="shared" ca="1" si="36"/>
        <v>0</v>
      </c>
      <c r="AP73" s="40">
        <f t="shared" ca="1" si="27"/>
        <v>0</v>
      </c>
      <c r="AR73" s="39">
        <f t="shared" ca="1" si="37"/>
        <v>0</v>
      </c>
      <c r="AS73" s="39">
        <f t="shared" ca="1" si="38"/>
        <v>0</v>
      </c>
      <c r="AT73" s="39">
        <f t="shared" ca="1" si="39"/>
        <v>0</v>
      </c>
      <c r="AU73" s="40">
        <f t="shared" ca="1" si="28"/>
        <v>0</v>
      </c>
      <c r="AV73" s="40"/>
      <c r="AW73" s="51">
        <f t="shared" ca="1" si="29"/>
        <v>0</v>
      </c>
      <c r="AY73" s="51">
        <f t="shared" ca="1" si="30"/>
        <v>0</v>
      </c>
      <c r="AZ73" s="67"/>
      <c r="BA73" s="105">
        <f ca="1">'EO9904.1'!AW73</f>
        <v>0</v>
      </c>
      <c r="BB73" s="105">
        <f t="shared" ca="1" si="40"/>
        <v>0</v>
      </c>
      <c r="BC73" s="67"/>
      <c r="BD73" s="103"/>
    </row>
    <row r="74" spans="1:56">
      <c r="A74" s="88">
        <f t="shared" si="31"/>
        <v>38899</v>
      </c>
      <c r="B74" s="65">
        <f>'EO9904.1'!B74</f>
        <v>0</v>
      </c>
      <c r="C74" s="66"/>
      <c r="D74" s="82">
        <f t="shared" ref="D74:D137" si="43">B74+C74</f>
        <v>0</v>
      </c>
      <c r="E74" s="35">
        <f t="shared" ref="E74:E137" si="44">IF(Z74=0,0,IF(AND(Z74=1,$H$3=1),D74*U74,IF($H$3=2,D74,"N/A")))</f>
        <v>0</v>
      </c>
      <c r="F74" s="35">
        <f t="shared" ref="F74:F137" ca="1" si="45">E74*Y74</f>
        <v>0</v>
      </c>
      <c r="G74" s="83">
        <f ca="1">VLOOKUP($A74,[1]!Table,MATCH(G$4,[1]!Curves,0))</f>
        <v>4.4290000000000003</v>
      </c>
      <c r="H74" s="84">
        <f t="shared" ref="H74:H137" ca="1" si="46">G74</f>
        <v>4.4290000000000003</v>
      </c>
      <c r="I74" s="87">
        <f t="shared" si="42"/>
        <v>2.1150000000000002</v>
      </c>
      <c r="J74" s="83">
        <f ca="1">VLOOKUP($A74,[1]!Table,MATCH(J$4,[1]!Curves,0))</f>
        <v>1.3000000000000001E-2</v>
      </c>
      <c r="K74" s="84">
        <f t="shared" ref="K74:K137" ca="1" si="47">J74</f>
        <v>1.3000000000000001E-2</v>
      </c>
      <c r="L74" s="69">
        <f t="shared" si="32"/>
        <v>0</v>
      </c>
      <c r="M74" s="83">
        <f ca="1">VLOOKUP($A74,[1]!Table,MATCH(M$4,[1]!Curves,0))</f>
        <v>0.01</v>
      </c>
      <c r="N74" s="84">
        <f t="shared" ref="N74:N137" ca="1" si="48">M74</f>
        <v>0.01</v>
      </c>
      <c r="O74" s="69">
        <f t="shared" si="33"/>
        <v>0</v>
      </c>
      <c r="P74" s="7"/>
      <c r="Q74" s="69">
        <f t="shared" ref="Q74:Q137" ca="1" si="49">M74+J74+G74</f>
        <v>4.452</v>
      </c>
      <c r="R74" s="69">
        <f t="shared" ref="R74:R137" ca="1" si="50">N74+K74+H74</f>
        <v>4.452</v>
      </c>
      <c r="S74" s="69">
        <f t="shared" ref="S74:S137" si="51">O74+L74+I74</f>
        <v>2.1150000000000002</v>
      </c>
      <c r="T74" s="7"/>
      <c r="U74" s="5">
        <f t="shared" ref="U74:U137" si="52">A75-A74</f>
        <v>31</v>
      </c>
      <c r="V74" s="44">
        <f t="shared" ref="V74:V137" si="53">CHOOSE(F$3,A75+24,A74)</f>
        <v>38899</v>
      </c>
      <c r="W74" s="5">
        <f t="shared" ref="W74:W137" ca="1" si="54">V74-C$3</f>
        <v>1969</v>
      </c>
      <c r="X74" s="54">
        <f ca="1">VLOOKUP($A74,[1]!Table,MATCH(X$4,[1]!Curves,0))</f>
        <v>5.7776135639958003E-2</v>
      </c>
      <c r="Y74" s="46">
        <f t="shared" ref="Y74:Y137" ca="1" si="55">1/(1+CHOOSE(F$3,(X75+($K$3/10000))/2,(X74+($K$3/10000))/2))^(2*W74/365.25)</f>
        <v>0.73561582729734587</v>
      </c>
      <c r="Z74" s="5">
        <f t="shared" ref="Z74:Z137" si="56">IF(AND(mthbeg&lt;=A74,mthend&gt;=A74),1,0)</f>
        <v>0</v>
      </c>
      <c r="AA74" s="5">
        <f t="shared" ref="AA74:AA137" si="57">U74*Z74</f>
        <v>0</v>
      </c>
      <c r="AC74" s="39">
        <f t="shared" ref="AC74:AC137" ca="1" si="58">F74*G74</f>
        <v>0</v>
      </c>
      <c r="AD74" s="39">
        <f t="shared" ref="AD74:AD137" ca="1" si="59">$F74*H74</f>
        <v>0</v>
      </c>
      <c r="AE74" s="39">
        <f t="shared" ref="AE74:AE137" ca="1" si="60">$F74*I74</f>
        <v>0</v>
      </c>
      <c r="AF74" s="39">
        <f t="shared" ref="AF74:AF137" ca="1" si="61">$F74*J74</f>
        <v>0</v>
      </c>
      <c r="AG74" s="39">
        <f t="shared" ref="AG74:AG137" ca="1" si="62">$F74*K74</f>
        <v>0</v>
      </c>
      <c r="AH74" s="39">
        <f t="shared" ref="AH74:AH137" ca="1" si="63">$F74*L74</f>
        <v>0</v>
      </c>
      <c r="AI74" s="39">
        <f t="shared" ref="AI74:AI137" ca="1" si="64">$F74*M74</f>
        <v>0</v>
      </c>
      <c r="AJ74" s="39">
        <f t="shared" ref="AJ74:AJ137" ca="1" si="65">$F74*N74</f>
        <v>0</v>
      </c>
      <c r="AK74" s="39">
        <f t="shared" ref="AK74:AK137" ca="1" si="66">F74*O74</f>
        <v>0</v>
      </c>
      <c r="AL74" s="43"/>
      <c r="AM74" s="39">
        <f t="shared" ca="1" si="34"/>
        <v>0</v>
      </c>
      <c r="AN74" s="39">
        <f t="shared" ca="1" si="35"/>
        <v>0</v>
      </c>
      <c r="AO74" s="39">
        <f t="shared" ca="1" si="36"/>
        <v>0</v>
      </c>
      <c r="AP74" s="40">
        <f t="shared" ref="AP74:AP137" ca="1" si="67">SUM(AM74:AO74)</f>
        <v>0</v>
      </c>
      <c r="AR74" s="39">
        <f t="shared" ca="1" si="37"/>
        <v>0</v>
      </c>
      <c r="AS74" s="39">
        <f t="shared" ca="1" si="38"/>
        <v>0</v>
      </c>
      <c r="AT74" s="39">
        <f t="shared" ca="1" si="39"/>
        <v>0</v>
      </c>
      <c r="AU74" s="40">
        <f t="shared" ref="AU74:AU137" ca="1" si="68">AR74+AS74+AT74</f>
        <v>0</v>
      </c>
      <c r="AV74" s="40"/>
      <c r="AW74" s="51">
        <f t="shared" ref="AW74:AW137" ca="1" si="69">AU74+AP74</f>
        <v>0</v>
      </c>
      <c r="AY74" s="51">
        <f t="shared" ref="AY74:AY137" ca="1" si="70">AK74+AH74+AE74</f>
        <v>0</v>
      </c>
      <c r="AZ74" s="67"/>
      <c r="BA74" s="105">
        <f ca="1">'EO9904.1'!AW74</f>
        <v>0</v>
      </c>
      <c r="BB74" s="105">
        <f t="shared" ca="1" si="40"/>
        <v>0</v>
      </c>
      <c r="BC74" s="67"/>
      <c r="BD74" s="103"/>
    </row>
    <row r="75" spans="1:56">
      <c r="A75" s="88">
        <f t="shared" ref="A75:A138" si="71">EDATE(A74,1)</f>
        <v>38930</v>
      </c>
      <c r="B75" s="65">
        <f>'EO9904.1'!B75</f>
        <v>0</v>
      </c>
      <c r="C75" s="66"/>
      <c r="D75" s="82">
        <f t="shared" si="43"/>
        <v>0</v>
      </c>
      <c r="E75" s="35">
        <f t="shared" si="44"/>
        <v>0</v>
      </c>
      <c r="F75" s="35">
        <f t="shared" ca="1" si="45"/>
        <v>0</v>
      </c>
      <c r="G75" s="83">
        <f ca="1">VLOOKUP($A75,[1]!Table,MATCH(G$4,[1]!Curves,0))</f>
        <v>4.4530000000000003</v>
      </c>
      <c r="H75" s="84">
        <f t="shared" ca="1" si="46"/>
        <v>4.4530000000000003</v>
      </c>
      <c r="I75" s="87">
        <f t="shared" si="42"/>
        <v>2.1150000000000002</v>
      </c>
      <c r="J75" s="83">
        <f ca="1">VLOOKUP($A75,[1]!Table,MATCH(J$4,[1]!Curves,0))</f>
        <v>1.3000000000000001E-2</v>
      </c>
      <c r="K75" s="84">
        <f t="shared" ca="1" si="47"/>
        <v>1.3000000000000001E-2</v>
      </c>
      <c r="L75" s="69">
        <f t="shared" ref="L75:L138" si="72">L74</f>
        <v>0</v>
      </c>
      <c r="M75" s="83">
        <f ca="1">VLOOKUP($A75,[1]!Table,MATCH(M$4,[1]!Curves,0))</f>
        <v>0.01</v>
      </c>
      <c r="N75" s="84">
        <f t="shared" ca="1" si="48"/>
        <v>0.01</v>
      </c>
      <c r="O75" s="69">
        <f t="shared" ref="O75:O138" si="73">O74</f>
        <v>0</v>
      </c>
      <c r="P75" s="7"/>
      <c r="Q75" s="69">
        <f t="shared" ca="1" si="49"/>
        <v>4.476</v>
      </c>
      <c r="R75" s="69">
        <f t="shared" ca="1" si="50"/>
        <v>4.476</v>
      </c>
      <c r="S75" s="69">
        <f t="shared" si="51"/>
        <v>2.1150000000000002</v>
      </c>
      <c r="T75" s="7"/>
      <c r="U75" s="5">
        <f t="shared" si="52"/>
        <v>31</v>
      </c>
      <c r="V75" s="44">
        <f t="shared" si="53"/>
        <v>38930</v>
      </c>
      <c r="W75" s="5">
        <f t="shared" ca="1" si="54"/>
        <v>2000</v>
      </c>
      <c r="X75" s="54">
        <f ca="1">VLOOKUP($A75,[1]!Table,MATCH(X$4,[1]!Curves,0))</f>
        <v>5.7853486365584995E-2</v>
      </c>
      <c r="Y75" s="46">
        <f t="shared" ca="1" si="55"/>
        <v>0.7317670288496414</v>
      </c>
      <c r="Z75" s="5">
        <f t="shared" si="56"/>
        <v>0</v>
      </c>
      <c r="AA75" s="5">
        <f t="shared" si="57"/>
        <v>0</v>
      </c>
      <c r="AC75" s="39">
        <f t="shared" ca="1" si="58"/>
        <v>0</v>
      </c>
      <c r="AD75" s="39">
        <f t="shared" ca="1" si="59"/>
        <v>0</v>
      </c>
      <c r="AE75" s="39">
        <f t="shared" ca="1" si="60"/>
        <v>0</v>
      </c>
      <c r="AF75" s="39">
        <f t="shared" ca="1" si="61"/>
        <v>0</v>
      </c>
      <c r="AG75" s="39">
        <f t="shared" ca="1" si="62"/>
        <v>0</v>
      </c>
      <c r="AH75" s="39">
        <f t="shared" ca="1" si="63"/>
        <v>0</v>
      </c>
      <c r="AI75" s="39">
        <f t="shared" ca="1" si="64"/>
        <v>0</v>
      </c>
      <c r="AJ75" s="39">
        <f t="shared" ca="1" si="65"/>
        <v>0</v>
      </c>
      <c r="AK75" s="39">
        <f t="shared" ca="1" si="66"/>
        <v>0</v>
      </c>
      <c r="AL75" s="43"/>
      <c r="AM75" s="39">
        <f t="shared" ref="AM75:AM138" ca="1" si="74">-CHOOSE($G$3,AC75-AE75,AE75-AC75)</f>
        <v>0</v>
      </c>
      <c r="AN75" s="39">
        <f t="shared" ref="AN75:AN138" ca="1" si="75">-CHOOSE($G$3,AF75-AH75,AH75-AF75)</f>
        <v>0</v>
      </c>
      <c r="AO75" s="39">
        <f t="shared" ref="AO75:AO138" ca="1" si="76">-CHOOSE($G$3,AI75-AL75,AK75-AI75)</f>
        <v>0</v>
      </c>
      <c r="AP75" s="40">
        <f t="shared" ca="1" si="67"/>
        <v>0</v>
      </c>
      <c r="AR75" s="39">
        <f t="shared" ref="AR75:AR138" ca="1" si="77">-CHOOSE($G$3,AD75-AC75,AC75-AD75)</f>
        <v>0</v>
      </c>
      <c r="AS75" s="39">
        <f t="shared" ref="AS75:AS138" ca="1" si="78">-CHOOSE($G$3,AG75-AF75,AF75-AG75)</f>
        <v>0</v>
      </c>
      <c r="AT75" s="39">
        <f t="shared" ref="AT75:AT138" ca="1" si="79">-CHOOSE($G$3,AJ75-AI75,AI75-AJ75:AJ76)</f>
        <v>0</v>
      </c>
      <c r="AU75" s="40">
        <f t="shared" ca="1" si="68"/>
        <v>0</v>
      </c>
      <c r="AV75" s="40"/>
      <c r="AW75" s="51">
        <f t="shared" ca="1" si="69"/>
        <v>0</v>
      </c>
      <c r="AY75" s="51">
        <f t="shared" ca="1" si="70"/>
        <v>0</v>
      </c>
      <c r="AZ75" s="67"/>
      <c r="BA75" s="105">
        <f ca="1">'EO9904.1'!AW75</f>
        <v>0</v>
      </c>
      <c r="BB75" s="105">
        <f t="shared" ref="BB75:BB138" ca="1" si="80">AW75-BA75</f>
        <v>0</v>
      </c>
      <c r="BC75" s="67"/>
      <c r="BD75" s="103"/>
    </row>
    <row r="76" spans="1:56">
      <c r="A76" s="88">
        <f t="shared" si="71"/>
        <v>38961</v>
      </c>
      <c r="B76" s="65">
        <f>'EO9904.1'!B76</f>
        <v>0</v>
      </c>
      <c r="C76" s="66"/>
      <c r="D76" s="82">
        <f t="shared" si="43"/>
        <v>0</v>
      </c>
      <c r="E76" s="35">
        <f t="shared" si="44"/>
        <v>0</v>
      </c>
      <c r="F76" s="35">
        <f t="shared" ca="1" si="45"/>
        <v>0</v>
      </c>
      <c r="G76" s="83">
        <f ca="1">VLOOKUP($A76,[1]!Table,MATCH(G$4,[1]!Curves,0))</f>
        <v>4.4630000000000001</v>
      </c>
      <c r="H76" s="84">
        <f t="shared" ca="1" si="46"/>
        <v>4.4630000000000001</v>
      </c>
      <c r="I76" s="87">
        <f t="shared" si="42"/>
        <v>2.1150000000000002</v>
      </c>
      <c r="J76" s="83">
        <f ca="1">VLOOKUP($A76,[1]!Table,MATCH(J$4,[1]!Curves,0))</f>
        <v>1.3000000000000001E-2</v>
      </c>
      <c r="K76" s="84">
        <f t="shared" ca="1" si="47"/>
        <v>1.3000000000000001E-2</v>
      </c>
      <c r="L76" s="69">
        <f t="shared" si="72"/>
        <v>0</v>
      </c>
      <c r="M76" s="83">
        <f ca="1">VLOOKUP($A76,[1]!Table,MATCH(M$4,[1]!Curves,0))</f>
        <v>0.01</v>
      </c>
      <c r="N76" s="84">
        <f t="shared" ca="1" si="48"/>
        <v>0.01</v>
      </c>
      <c r="O76" s="69">
        <f t="shared" si="73"/>
        <v>0</v>
      </c>
      <c r="P76" s="7"/>
      <c r="Q76" s="69">
        <f t="shared" ca="1" si="49"/>
        <v>4.4859999999999998</v>
      </c>
      <c r="R76" s="69">
        <f t="shared" ca="1" si="50"/>
        <v>4.4859999999999998</v>
      </c>
      <c r="S76" s="69">
        <f t="shared" si="51"/>
        <v>2.1150000000000002</v>
      </c>
      <c r="T76" s="7"/>
      <c r="U76" s="5">
        <f t="shared" si="52"/>
        <v>30</v>
      </c>
      <c r="V76" s="44">
        <f t="shared" si="53"/>
        <v>38961</v>
      </c>
      <c r="W76" s="5">
        <f t="shared" ca="1" si="54"/>
        <v>2031</v>
      </c>
      <c r="X76" s="54">
        <f ca="1">VLOOKUP($A76,[1]!Table,MATCH(X$4,[1]!Curves,0))</f>
        <v>5.7930837093203E-2</v>
      </c>
      <c r="Y76" s="46">
        <f t="shared" ca="1" si="55"/>
        <v>0.72792908977448323</v>
      </c>
      <c r="Z76" s="5">
        <f t="shared" si="56"/>
        <v>0</v>
      </c>
      <c r="AA76" s="5">
        <f t="shared" si="57"/>
        <v>0</v>
      </c>
      <c r="AC76" s="39">
        <f t="shared" ca="1" si="58"/>
        <v>0</v>
      </c>
      <c r="AD76" s="39">
        <f t="shared" ca="1" si="59"/>
        <v>0</v>
      </c>
      <c r="AE76" s="39">
        <f t="shared" ca="1" si="60"/>
        <v>0</v>
      </c>
      <c r="AF76" s="39">
        <f t="shared" ca="1" si="61"/>
        <v>0</v>
      </c>
      <c r="AG76" s="39">
        <f t="shared" ca="1" si="62"/>
        <v>0</v>
      </c>
      <c r="AH76" s="39">
        <f t="shared" ca="1" si="63"/>
        <v>0</v>
      </c>
      <c r="AI76" s="39">
        <f t="shared" ca="1" si="64"/>
        <v>0</v>
      </c>
      <c r="AJ76" s="39">
        <f t="shared" ca="1" si="65"/>
        <v>0</v>
      </c>
      <c r="AK76" s="39">
        <f t="shared" ca="1" si="66"/>
        <v>0</v>
      </c>
      <c r="AL76" s="43"/>
      <c r="AM76" s="39">
        <f t="shared" ca="1" si="74"/>
        <v>0</v>
      </c>
      <c r="AN76" s="39">
        <f t="shared" ca="1" si="75"/>
        <v>0</v>
      </c>
      <c r="AO76" s="39">
        <f t="shared" ca="1" si="76"/>
        <v>0</v>
      </c>
      <c r="AP76" s="40">
        <f t="shared" ca="1" si="67"/>
        <v>0</v>
      </c>
      <c r="AR76" s="39">
        <f t="shared" ca="1" si="77"/>
        <v>0</v>
      </c>
      <c r="AS76" s="39">
        <f t="shared" ca="1" si="78"/>
        <v>0</v>
      </c>
      <c r="AT76" s="39">
        <f t="shared" ca="1" si="79"/>
        <v>0</v>
      </c>
      <c r="AU76" s="40">
        <f t="shared" ca="1" si="68"/>
        <v>0</v>
      </c>
      <c r="AV76" s="40"/>
      <c r="AW76" s="51">
        <f t="shared" ca="1" si="69"/>
        <v>0</v>
      </c>
      <c r="AY76" s="51">
        <f t="shared" ca="1" si="70"/>
        <v>0</v>
      </c>
      <c r="AZ76" s="67"/>
      <c r="BA76" s="105">
        <f ca="1">'EO9904.1'!AW76</f>
        <v>0</v>
      </c>
      <c r="BB76" s="105">
        <f t="shared" ca="1" si="80"/>
        <v>0</v>
      </c>
      <c r="BC76" s="67"/>
      <c r="BD76" s="103"/>
    </row>
    <row r="77" spans="1:56">
      <c r="A77" s="88">
        <f t="shared" si="71"/>
        <v>38991</v>
      </c>
      <c r="B77" s="65">
        <f>'EO9904.1'!B77</f>
        <v>0</v>
      </c>
      <c r="C77" s="66"/>
      <c r="D77" s="82">
        <f t="shared" si="43"/>
        <v>0</v>
      </c>
      <c r="E77" s="35">
        <f t="shared" si="44"/>
        <v>0</v>
      </c>
      <c r="F77" s="35">
        <f t="shared" ca="1" si="45"/>
        <v>0</v>
      </c>
      <c r="G77" s="83">
        <f ca="1">VLOOKUP($A77,[1]!Table,MATCH(G$4,[1]!Curves,0))</f>
        <v>4.4930000000000003</v>
      </c>
      <c r="H77" s="84">
        <f t="shared" ca="1" si="46"/>
        <v>4.4930000000000003</v>
      </c>
      <c r="I77" s="87">
        <f t="shared" si="42"/>
        <v>2.1150000000000002</v>
      </c>
      <c r="J77" s="83">
        <f ca="1">VLOOKUP($A77,[1]!Table,MATCH(J$4,[1]!Curves,0))</f>
        <v>1.3000000000000001E-2</v>
      </c>
      <c r="K77" s="84">
        <f t="shared" ca="1" si="47"/>
        <v>1.3000000000000001E-2</v>
      </c>
      <c r="L77" s="69">
        <f t="shared" si="72"/>
        <v>0</v>
      </c>
      <c r="M77" s="83">
        <f ca="1">VLOOKUP($A77,[1]!Table,MATCH(M$4,[1]!Curves,0))</f>
        <v>0.01</v>
      </c>
      <c r="N77" s="84">
        <f t="shared" ca="1" si="48"/>
        <v>0.01</v>
      </c>
      <c r="O77" s="69">
        <f t="shared" si="73"/>
        <v>0</v>
      </c>
      <c r="P77" s="7"/>
      <c r="Q77" s="69">
        <f t="shared" ca="1" si="49"/>
        <v>4.516</v>
      </c>
      <c r="R77" s="69">
        <f t="shared" ca="1" si="50"/>
        <v>4.516</v>
      </c>
      <c r="S77" s="69">
        <f t="shared" si="51"/>
        <v>2.1150000000000002</v>
      </c>
      <c r="T77" s="7"/>
      <c r="U77" s="5">
        <f t="shared" si="52"/>
        <v>31</v>
      </c>
      <c r="V77" s="44">
        <f t="shared" si="53"/>
        <v>38991</v>
      </c>
      <c r="W77" s="5">
        <f t="shared" ca="1" si="54"/>
        <v>2061</v>
      </c>
      <c r="X77" s="54">
        <f ca="1">VLOOKUP($A77,[1]!Table,MATCH(X$4,[1]!Curves,0))</f>
        <v>5.8005692637953001E-2</v>
      </c>
      <c r="Y77" s="46">
        <f t="shared" ca="1" si="55"/>
        <v>0.72422533350939933</v>
      </c>
      <c r="Z77" s="5">
        <f t="shared" si="56"/>
        <v>0</v>
      </c>
      <c r="AA77" s="5">
        <f t="shared" si="57"/>
        <v>0</v>
      </c>
      <c r="AC77" s="39">
        <f t="shared" ca="1" si="58"/>
        <v>0</v>
      </c>
      <c r="AD77" s="39">
        <f t="shared" ca="1" si="59"/>
        <v>0</v>
      </c>
      <c r="AE77" s="39">
        <f t="shared" ca="1" si="60"/>
        <v>0</v>
      </c>
      <c r="AF77" s="39">
        <f t="shared" ca="1" si="61"/>
        <v>0</v>
      </c>
      <c r="AG77" s="39">
        <f t="shared" ca="1" si="62"/>
        <v>0</v>
      </c>
      <c r="AH77" s="39">
        <f t="shared" ca="1" si="63"/>
        <v>0</v>
      </c>
      <c r="AI77" s="39">
        <f t="shared" ca="1" si="64"/>
        <v>0</v>
      </c>
      <c r="AJ77" s="39">
        <f t="shared" ca="1" si="65"/>
        <v>0</v>
      </c>
      <c r="AK77" s="39">
        <f t="shared" ca="1" si="66"/>
        <v>0</v>
      </c>
      <c r="AL77" s="43"/>
      <c r="AM77" s="39">
        <f t="shared" ca="1" si="74"/>
        <v>0</v>
      </c>
      <c r="AN77" s="39">
        <f t="shared" ca="1" si="75"/>
        <v>0</v>
      </c>
      <c r="AO77" s="39">
        <f t="shared" ca="1" si="76"/>
        <v>0</v>
      </c>
      <c r="AP77" s="40">
        <f t="shared" ca="1" si="67"/>
        <v>0</v>
      </c>
      <c r="AR77" s="39">
        <f t="shared" ca="1" si="77"/>
        <v>0</v>
      </c>
      <c r="AS77" s="39">
        <f t="shared" ca="1" si="78"/>
        <v>0</v>
      </c>
      <c r="AT77" s="39">
        <f t="shared" ca="1" si="79"/>
        <v>0</v>
      </c>
      <c r="AU77" s="40">
        <f t="shared" ca="1" si="68"/>
        <v>0</v>
      </c>
      <c r="AV77" s="40"/>
      <c r="AW77" s="51">
        <f t="shared" ca="1" si="69"/>
        <v>0</v>
      </c>
      <c r="AY77" s="51">
        <f t="shared" ca="1" si="70"/>
        <v>0</v>
      </c>
      <c r="AZ77" s="67"/>
      <c r="BA77" s="105">
        <f ca="1">'EO9904.1'!AW77</f>
        <v>0</v>
      </c>
      <c r="BB77" s="105">
        <f t="shared" ca="1" si="80"/>
        <v>0</v>
      </c>
      <c r="BC77" s="67"/>
      <c r="BD77" s="103"/>
    </row>
    <row r="78" spans="1:56">
      <c r="A78" s="88">
        <f t="shared" si="71"/>
        <v>39022</v>
      </c>
      <c r="B78" s="65">
        <f>'EO9904.1'!B78</f>
        <v>0</v>
      </c>
      <c r="C78" s="66"/>
      <c r="D78" s="82">
        <f t="shared" si="43"/>
        <v>0</v>
      </c>
      <c r="E78" s="35">
        <f t="shared" si="44"/>
        <v>0</v>
      </c>
      <c r="F78" s="35">
        <f t="shared" ca="1" si="45"/>
        <v>0</v>
      </c>
      <c r="G78" s="83">
        <f ca="1">VLOOKUP($A78,[1]!Table,MATCH(G$4,[1]!Curves,0))</f>
        <v>4.633</v>
      </c>
      <c r="H78" s="84">
        <f t="shared" ca="1" si="46"/>
        <v>4.633</v>
      </c>
      <c r="I78" s="87">
        <f t="shared" si="42"/>
        <v>2.1150000000000002</v>
      </c>
      <c r="J78" s="83">
        <f ca="1">VLOOKUP($A78,[1]!Table,MATCH(J$4,[1]!Curves,0))</f>
        <v>2.1500000000000002E-2</v>
      </c>
      <c r="K78" s="84">
        <f t="shared" ca="1" si="47"/>
        <v>2.1500000000000002E-2</v>
      </c>
      <c r="L78" s="69">
        <f t="shared" si="72"/>
        <v>0</v>
      </c>
      <c r="M78" s="83">
        <f ca="1">VLOOKUP($A78,[1]!Table,MATCH(M$4,[1]!Curves,0))</f>
        <v>1.4999999999999999E-2</v>
      </c>
      <c r="N78" s="84">
        <f t="shared" ca="1" si="48"/>
        <v>1.4999999999999999E-2</v>
      </c>
      <c r="O78" s="69">
        <f t="shared" si="73"/>
        <v>0</v>
      </c>
      <c r="P78" s="7"/>
      <c r="Q78" s="69">
        <f t="shared" ca="1" si="49"/>
        <v>4.6695000000000002</v>
      </c>
      <c r="R78" s="69">
        <f t="shared" ca="1" si="50"/>
        <v>4.6695000000000002</v>
      </c>
      <c r="S78" s="69">
        <f t="shared" si="51"/>
        <v>2.1150000000000002</v>
      </c>
      <c r="T78" s="7"/>
      <c r="U78" s="5">
        <f t="shared" si="52"/>
        <v>30</v>
      </c>
      <c r="V78" s="44">
        <f t="shared" si="53"/>
        <v>39022</v>
      </c>
      <c r="W78" s="5">
        <f t="shared" ca="1" si="54"/>
        <v>2092</v>
      </c>
      <c r="X78" s="54">
        <f ca="1">VLOOKUP($A78,[1]!Table,MATCH(X$4,[1]!Curves,0))</f>
        <v>5.8083043369487004E-2</v>
      </c>
      <c r="Y78" s="46">
        <f t="shared" ca="1" si="55"/>
        <v>0.72040888239867107</v>
      </c>
      <c r="Z78" s="5">
        <f t="shared" si="56"/>
        <v>0</v>
      </c>
      <c r="AA78" s="5">
        <f t="shared" si="57"/>
        <v>0</v>
      </c>
      <c r="AC78" s="39">
        <f t="shared" ca="1" si="58"/>
        <v>0</v>
      </c>
      <c r="AD78" s="39">
        <f t="shared" ca="1" si="59"/>
        <v>0</v>
      </c>
      <c r="AE78" s="39">
        <f t="shared" ca="1" si="60"/>
        <v>0</v>
      </c>
      <c r="AF78" s="39">
        <f t="shared" ca="1" si="61"/>
        <v>0</v>
      </c>
      <c r="AG78" s="39">
        <f t="shared" ca="1" si="62"/>
        <v>0</v>
      </c>
      <c r="AH78" s="39">
        <f t="shared" ca="1" si="63"/>
        <v>0</v>
      </c>
      <c r="AI78" s="39">
        <f t="shared" ca="1" si="64"/>
        <v>0</v>
      </c>
      <c r="AJ78" s="39">
        <f t="shared" ca="1" si="65"/>
        <v>0</v>
      </c>
      <c r="AK78" s="39">
        <f t="shared" ca="1" si="66"/>
        <v>0</v>
      </c>
      <c r="AL78" s="43"/>
      <c r="AM78" s="39">
        <f t="shared" ca="1" si="74"/>
        <v>0</v>
      </c>
      <c r="AN78" s="39">
        <f t="shared" ca="1" si="75"/>
        <v>0</v>
      </c>
      <c r="AO78" s="39">
        <f t="shared" ca="1" si="76"/>
        <v>0</v>
      </c>
      <c r="AP78" s="40">
        <f t="shared" ca="1" si="67"/>
        <v>0</v>
      </c>
      <c r="AR78" s="39">
        <f t="shared" ca="1" si="77"/>
        <v>0</v>
      </c>
      <c r="AS78" s="39">
        <f t="shared" ca="1" si="78"/>
        <v>0</v>
      </c>
      <c r="AT78" s="39">
        <f t="shared" ca="1" si="79"/>
        <v>0</v>
      </c>
      <c r="AU78" s="40">
        <f t="shared" ca="1" si="68"/>
        <v>0</v>
      </c>
      <c r="AV78" s="40"/>
      <c r="AW78" s="51">
        <f t="shared" ca="1" si="69"/>
        <v>0</v>
      </c>
      <c r="AY78" s="51">
        <f t="shared" ca="1" si="70"/>
        <v>0</v>
      </c>
      <c r="AZ78" s="67"/>
      <c r="BA78" s="105">
        <f ca="1">'EO9904.1'!AW78</f>
        <v>0</v>
      </c>
      <c r="BB78" s="105">
        <f t="shared" ca="1" si="80"/>
        <v>0</v>
      </c>
      <c r="BC78" s="67"/>
      <c r="BD78" s="103"/>
    </row>
    <row r="79" spans="1:56">
      <c r="A79" s="88">
        <f t="shared" si="71"/>
        <v>39052</v>
      </c>
      <c r="B79" s="65">
        <f>'EO9904.1'!B79</f>
        <v>0</v>
      </c>
      <c r="C79" s="66"/>
      <c r="D79" s="82">
        <f t="shared" si="43"/>
        <v>0</v>
      </c>
      <c r="E79" s="35">
        <f t="shared" si="44"/>
        <v>0</v>
      </c>
      <c r="F79" s="35">
        <f t="shared" ca="1" si="45"/>
        <v>0</v>
      </c>
      <c r="G79" s="83">
        <f ca="1">VLOOKUP($A79,[1]!Table,MATCH(G$4,[1]!Curves,0))</f>
        <v>4.7730000000000006</v>
      </c>
      <c r="H79" s="84">
        <f t="shared" ca="1" si="46"/>
        <v>4.7730000000000006</v>
      </c>
      <c r="I79" s="87">
        <f t="shared" si="42"/>
        <v>2.1150000000000002</v>
      </c>
      <c r="J79" s="83">
        <f ca="1">VLOOKUP($A79,[1]!Table,MATCH(J$4,[1]!Curves,0))</f>
        <v>2.1500000000000002E-2</v>
      </c>
      <c r="K79" s="84">
        <f t="shared" ca="1" si="47"/>
        <v>2.1500000000000002E-2</v>
      </c>
      <c r="L79" s="69">
        <f t="shared" si="72"/>
        <v>0</v>
      </c>
      <c r="M79" s="83">
        <f ca="1">VLOOKUP($A79,[1]!Table,MATCH(M$4,[1]!Curves,0))</f>
        <v>1.4999999999999999E-2</v>
      </c>
      <c r="N79" s="84">
        <f t="shared" ca="1" si="48"/>
        <v>1.4999999999999999E-2</v>
      </c>
      <c r="O79" s="69">
        <f t="shared" si="73"/>
        <v>0</v>
      </c>
      <c r="P79" s="7"/>
      <c r="Q79" s="69">
        <f t="shared" ca="1" si="49"/>
        <v>4.8095000000000008</v>
      </c>
      <c r="R79" s="69">
        <f t="shared" ca="1" si="50"/>
        <v>4.8095000000000008</v>
      </c>
      <c r="S79" s="69">
        <f t="shared" si="51"/>
        <v>2.1150000000000002</v>
      </c>
      <c r="T79" s="7"/>
      <c r="U79" s="5">
        <f t="shared" si="52"/>
        <v>31</v>
      </c>
      <c r="V79" s="44">
        <f t="shared" si="53"/>
        <v>39052</v>
      </c>
      <c r="W79" s="5">
        <f t="shared" ca="1" si="54"/>
        <v>2122</v>
      </c>
      <c r="X79" s="54">
        <f ca="1">VLOOKUP($A79,[1]!Table,MATCH(X$4,[1]!Curves,0))</f>
        <v>5.8157898918027001E-2</v>
      </c>
      <c r="Y79" s="46">
        <f t="shared" ca="1" si="55"/>
        <v>0.71672599625117972</v>
      </c>
      <c r="Z79" s="5">
        <f t="shared" si="56"/>
        <v>0</v>
      </c>
      <c r="AA79" s="5">
        <f t="shared" si="57"/>
        <v>0</v>
      </c>
      <c r="AC79" s="39">
        <f t="shared" ca="1" si="58"/>
        <v>0</v>
      </c>
      <c r="AD79" s="39">
        <f t="shared" ca="1" si="59"/>
        <v>0</v>
      </c>
      <c r="AE79" s="39">
        <f t="shared" ca="1" si="60"/>
        <v>0</v>
      </c>
      <c r="AF79" s="39">
        <f t="shared" ca="1" si="61"/>
        <v>0</v>
      </c>
      <c r="AG79" s="39">
        <f t="shared" ca="1" si="62"/>
        <v>0</v>
      </c>
      <c r="AH79" s="39">
        <f t="shared" ca="1" si="63"/>
        <v>0</v>
      </c>
      <c r="AI79" s="39">
        <f t="shared" ca="1" si="64"/>
        <v>0</v>
      </c>
      <c r="AJ79" s="39">
        <f t="shared" ca="1" si="65"/>
        <v>0</v>
      </c>
      <c r="AK79" s="39">
        <f t="shared" ca="1" si="66"/>
        <v>0</v>
      </c>
      <c r="AL79" s="43"/>
      <c r="AM79" s="39">
        <f t="shared" ca="1" si="74"/>
        <v>0</v>
      </c>
      <c r="AN79" s="39">
        <f t="shared" ca="1" si="75"/>
        <v>0</v>
      </c>
      <c r="AO79" s="39">
        <f t="shared" ca="1" si="76"/>
        <v>0</v>
      </c>
      <c r="AP79" s="40">
        <f t="shared" ca="1" si="67"/>
        <v>0</v>
      </c>
      <c r="AR79" s="39">
        <f t="shared" ca="1" si="77"/>
        <v>0</v>
      </c>
      <c r="AS79" s="39">
        <f t="shared" ca="1" si="78"/>
        <v>0</v>
      </c>
      <c r="AT79" s="39">
        <f t="shared" ca="1" si="79"/>
        <v>0</v>
      </c>
      <c r="AU79" s="40">
        <f t="shared" ca="1" si="68"/>
        <v>0</v>
      </c>
      <c r="AV79" s="40"/>
      <c r="AW79" s="51">
        <f t="shared" ca="1" si="69"/>
        <v>0</v>
      </c>
      <c r="AY79" s="51">
        <f t="shared" ca="1" si="70"/>
        <v>0</v>
      </c>
      <c r="AZ79" s="67"/>
      <c r="BA79" s="105">
        <f ca="1">'EO9904.1'!AW79</f>
        <v>0</v>
      </c>
      <c r="BB79" s="105">
        <f t="shared" ca="1" si="80"/>
        <v>0</v>
      </c>
      <c r="BC79" s="67"/>
      <c r="BD79" s="103"/>
    </row>
    <row r="80" spans="1:56">
      <c r="A80" s="88">
        <f t="shared" si="71"/>
        <v>39083</v>
      </c>
      <c r="B80" s="65">
        <f>'EO9904.1'!B80</f>
        <v>0</v>
      </c>
      <c r="C80" s="66"/>
      <c r="D80" s="82">
        <f t="shared" si="43"/>
        <v>0</v>
      </c>
      <c r="E80" s="35">
        <f t="shared" si="44"/>
        <v>0</v>
      </c>
      <c r="F80" s="35">
        <f t="shared" ca="1" si="45"/>
        <v>0</v>
      </c>
      <c r="G80" s="83">
        <f ca="1">VLOOKUP($A80,[1]!Table,MATCH(G$4,[1]!Curves,0))</f>
        <v>4.8330000000000002</v>
      </c>
      <c r="H80" s="84">
        <f t="shared" ca="1" si="46"/>
        <v>4.8330000000000002</v>
      </c>
      <c r="I80" s="87">
        <f t="shared" si="42"/>
        <v>2.1150000000000002</v>
      </c>
      <c r="J80" s="83">
        <f ca="1">VLOOKUP($A80,[1]!Table,MATCH(J$4,[1]!Curves,0))</f>
        <v>2.1500000000000002E-2</v>
      </c>
      <c r="K80" s="84">
        <f t="shared" ca="1" si="47"/>
        <v>2.1500000000000002E-2</v>
      </c>
      <c r="L80" s="69">
        <f t="shared" si="72"/>
        <v>0</v>
      </c>
      <c r="M80" s="83">
        <f ca="1">VLOOKUP($A80,[1]!Table,MATCH(M$4,[1]!Curves,0))</f>
        <v>1.4999999999999999E-2</v>
      </c>
      <c r="N80" s="84">
        <f t="shared" ca="1" si="48"/>
        <v>1.4999999999999999E-2</v>
      </c>
      <c r="O80" s="69">
        <f t="shared" si="73"/>
        <v>0</v>
      </c>
      <c r="P80" s="7"/>
      <c r="Q80" s="69">
        <f t="shared" ca="1" si="49"/>
        <v>4.8695000000000004</v>
      </c>
      <c r="R80" s="69">
        <f t="shared" ca="1" si="50"/>
        <v>4.8695000000000004</v>
      </c>
      <c r="S80" s="69">
        <f t="shared" si="51"/>
        <v>2.1150000000000002</v>
      </c>
      <c r="T80" s="7"/>
      <c r="U80" s="5">
        <f t="shared" si="52"/>
        <v>31</v>
      </c>
      <c r="V80" s="44">
        <f t="shared" si="53"/>
        <v>39083</v>
      </c>
      <c r="W80" s="5">
        <f t="shared" ca="1" si="54"/>
        <v>2153</v>
      </c>
      <c r="X80" s="54">
        <f ca="1">VLOOKUP($A80,[1]!Table,MATCH(X$4,[1]!Curves,0))</f>
        <v>5.8235249653474999E-2</v>
      </c>
      <c r="Y80" s="46">
        <f t="shared" ca="1" si="55"/>
        <v>0.71293118753053264</v>
      </c>
      <c r="Z80" s="5">
        <f t="shared" si="56"/>
        <v>0</v>
      </c>
      <c r="AA80" s="5">
        <f t="shared" si="57"/>
        <v>0</v>
      </c>
      <c r="AC80" s="39">
        <f t="shared" ca="1" si="58"/>
        <v>0</v>
      </c>
      <c r="AD80" s="39">
        <f t="shared" ca="1" si="59"/>
        <v>0</v>
      </c>
      <c r="AE80" s="39">
        <f t="shared" ca="1" si="60"/>
        <v>0</v>
      </c>
      <c r="AF80" s="39">
        <f t="shared" ca="1" si="61"/>
        <v>0</v>
      </c>
      <c r="AG80" s="39">
        <f t="shared" ca="1" si="62"/>
        <v>0</v>
      </c>
      <c r="AH80" s="39">
        <f t="shared" ca="1" si="63"/>
        <v>0</v>
      </c>
      <c r="AI80" s="39">
        <f t="shared" ca="1" si="64"/>
        <v>0</v>
      </c>
      <c r="AJ80" s="39">
        <f t="shared" ca="1" si="65"/>
        <v>0</v>
      </c>
      <c r="AK80" s="39">
        <f t="shared" ca="1" si="66"/>
        <v>0</v>
      </c>
      <c r="AL80" s="43"/>
      <c r="AM80" s="39">
        <f t="shared" ca="1" si="74"/>
        <v>0</v>
      </c>
      <c r="AN80" s="39">
        <f t="shared" ca="1" si="75"/>
        <v>0</v>
      </c>
      <c r="AO80" s="39">
        <f t="shared" ca="1" si="76"/>
        <v>0</v>
      </c>
      <c r="AP80" s="40">
        <f t="shared" ca="1" si="67"/>
        <v>0</v>
      </c>
      <c r="AR80" s="39">
        <f t="shared" ca="1" si="77"/>
        <v>0</v>
      </c>
      <c r="AS80" s="39">
        <f t="shared" ca="1" si="78"/>
        <v>0</v>
      </c>
      <c r="AT80" s="39">
        <f t="shared" ca="1" si="79"/>
        <v>0</v>
      </c>
      <c r="AU80" s="40">
        <f t="shared" ca="1" si="68"/>
        <v>0</v>
      </c>
      <c r="AV80" s="40"/>
      <c r="AW80" s="51">
        <f t="shared" ca="1" si="69"/>
        <v>0</v>
      </c>
      <c r="AY80" s="51">
        <f t="shared" ca="1" si="70"/>
        <v>0</v>
      </c>
      <c r="AZ80" s="67"/>
      <c r="BA80" s="105">
        <f ca="1">'EO9904.1'!AW80</f>
        <v>0</v>
      </c>
      <c r="BB80" s="105">
        <f t="shared" ca="1" si="80"/>
        <v>0</v>
      </c>
      <c r="BC80" s="67"/>
      <c r="BD80" s="103"/>
    </row>
    <row r="81" spans="1:56">
      <c r="A81" s="88">
        <f t="shared" si="71"/>
        <v>39114</v>
      </c>
      <c r="B81" s="65">
        <f>'EO9904.1'!B81</f>
        <v>0</v>
      </c>
      <c r="C81" s="66"/>
      <c r="D81" s="82">
        <f t="shared" si="43"/>
        <v>0</v>
      </c>
      <c r="E81" s="35">
        <f t="shared" si="44"/>
        <v>0</v>
      </c>
      <c r="F81" s="35">
        <f t="shared" ca="1" si="45"/>
        <v>0</v>
      </c>
      <c r="G81" s="83">
        <f ca="1">VLOOKUP($A81,[1]!Table,MATCH(G$4,[1]!Curves,0))</f>
        <v>4.7130000000000001</v>
      </c>
      <c r="H81" s="84">
        <f t="shared" ca="1" si="46"/>
        <v>4.7130000000000001</v>
      </c>
      <c r="I81" s="87">
        <f t="shared" si="42"/>
        <v>2.1150000000000002</v>
      </c>
      <c r="J81" s="83">
        <f ca="1">VLOOKUP($A81,[1]!Table,MATCH(J$4,[1]!Curves,0))</f>
        <v>2.1500000000000002E-2</v>
      </c>
      <c r="K81" s="84">
        <f t="shared" ca="1" si="47"/>
        <v>2.1500000000000002E-2</v>
      </c>
      <c r="L81" s="69">
        <f t="shared" si="72"/>
        <v>0</v>
      </c>
      <c r="M81" s="83">
        <f ca="1">VLOOKUP($A81,[1]!Table,MATCH(M$4,[1]!Curves,0))</f>
        <v>1.4999999999999999E-2</v>
      </c>
      <c r="N81" s="84">
        <f t="shared" ca="1" si="48"/>
        <v>1.4999999999999999E-2</v>
      </c>
      <c r="O81" s="69">
        <f t="shared" si="73"/>
        <v>0</v>
      </c>
      <c r="P81" s="7"/>
      <c r="Q81" s="69">
        <f t="shared" ca="1" si="49"/>
        <v>4.7495000000000003</v>
      </c>
      <c r="R81" s="69">
        <f t="shared" ca="1" si="50"/>
        <v>4.7495000000000003</v>
      </c>
      <c r="S81" s="69">
        <f t="shared" si="51"/>
        <v>2.1150000000000002</v>
      </c>
      <c r="T81" s="7"/>
      <c r="U81" s="5">
        <f t="shared" si="52"/>
        <v>28</v>
      </c>
      <c r="V81" s="44">
        <f t="shared" si="53"/>
        <v>39114</v>
      </c>
      <c r="W81" s="5">
        <f t="shared" ca="1" si="54"/>
        <v>2184</v>
      </c>
      <c r="X81" s="54">
        <f ca="1">VLOOKUP($A81,[1]!Table,MATCH(X$4,[1]!Curves,0))</f>
        <v>5.8312600390914002E-2</v>
      </c>
      <c r="Y81" s="46">
        <f t="shared" ca="1" si="55"/>
        <v>0.70914743502723465</v>
      </c>
      <c r="Z81" s="5">
        <f t="shared" si="56"/>
        <v>0</v>
      </c>
      <c r="AA81" s="5">
        <f t="shared" si="57"/>
        <v>0</v>
      </c>
      <c r="AC81" s="39">
        <f t="shared" ca="1" si="58"/>
        <v>0</v>
      </c>
      <c r="AD81" s="39">
        <f t="shared" ca="1" si="59"/>
        <v>0</v>
      </c>
      <c r="AE81" s="39">
        <f t="shared" ca="1" si="60"/>
        <v>0</v>
      </c>
      <c r="AF81" s="39">
        <f t="shared" ca="1" si="61"/>
        <v>0</v>
      </c>
      <c r="AG81" s="39">
        <f t="shared" ca="1" si="62"/>
        <v>0</v>
      </c>
      <c r="AH81" s="39">
        <f t="shared" ca="1" si="63"/>
        <v>0</v>
      </c>
      <c r="AI81" s="39">
        <f t="shared" ca="1" si="64"/>
        <v>0</v>
      </c>
      <c r="AJ81" s="39">
        <f t="shared" ca="1" si="65"/>
        <v>0</v>
      </c>
      <c r="AK81" s="39">
        <f t="shared" ca="1" si="66"/>
        <v>0</v>
      </c>
      <c r="AL81" s="43"/>
      <c r="AM81" s="39">
        <f t="shared" ca="1" si="74"/>
        <v>0</v>
      </c>
      <c r="AN81" s="39">
        <f t="shared" ca="1" si="75"/>
        <v>0</v>
      </c>
      <c r="AO81" s="39">
        <f t="shared" ca="1" si="76"/>
        <v>0</v>
      </c>
      <c r="AP81" s="40">
        <f t="shared" ca="1" si="67"/>
        <v>0</v>
      </c>
      <c r="AR81" s="39">
        <f t="shared" ca="1" si="77"/>
        <v>0</v>
      </c>
      <c r="AS81" s="39">
        <f t="shared" ca="1" si="78"/>
        <v>0</v>
      </c>
      <c r="AT81" s="39">
        <f t="shared" ca="1" si="79"/>
        <v>0</v>
      </c>
      <c r="AU81" s="40">
        <f t="shared" ca="1" si="68"/>
        <v>0</v>
      </c>
      <c r="AV81" s="40"/>
      <c r="AW81" s="51">
        <f t="shared" ca="1" si="69"/>
        <v>0</v>
      </c>
      <c r="AY81" s="51">
        <f t="shared" ca="1" si="70"/>
        <v>0</v>
      </c>
      <c r="AZ81" s="67"/>
      <c r="BA81" s="105">
        <f ca="1">'EO9904.1'!AW81</f>
        <v>0</v>
      </c>
      <c r="BB81" s="105">
        <f t="shared" ca="1" si="80"/>
        <v>0</v>
      </c>
      <c r="BC81" s="67"/>
      <c r="BD81" s="103"/>
    </row>
    <row r="82" spans="1:56">
      <c r="A82" s="88">
        <f t="shared" si="71"/>
        <v>39142</v>
      </c>
      <c r="B82" s="65">
        <f>'EO9904.1'!B82</f>
        <v>0</v>
      </c>
      <c r="C82" s="66"/>
      <c r="D82" s="82">
        <f t="shared" si="43"/>
        <v>0</v>
      </c>
      <c r="E82" s="35">
        <f t="shared" si="44"/>
        <v>0</v>
      </c>
      <c r="F82" s="35">
        <f t="shared" ca="1" si="45"/>
        <v>0</v>
      </c>
      <c r="G82" s="83">
        <f ca="1">VLOOKUP($A82,[1]!Table,MATCH(G$4,[1]!Curves,0))</f>
        <v>4.5880000000000001</v>
      </c>
      <c r="H82" s="84">
        <f t="shared" ca="1" si="46"/>
        <v>4.5880000000000001</v>
      </c>
      <c r="I82" s="87">
        <f t="shared" si="42"/>
        <v>2.1150000000000002</v>
      </c>
      <c r="J82" s="83">
        <f ca="1">VLOOKUP($A82,[1]!Table,MATCH(J$4,[1]!Curves,0))</f>
        <v>2.1500000000000002E-2</v>
      </c>
      <c r="K82" s="84">
        <f t="shared" ca="1" si="47"/>
        <v>2.1500000000000002E-2</v>
      </c>
      <c r="L82" s="69">
        <f t="shared" si="72"/>
        <v>0</v>
      </c>
      <c r="M82" s="83">
        <f ca="1">VLOOKUP($A82,[1]!Table,MATCH(M$4,[1]!Curves,0))</f>
        <v>1.4999999999999999E-2</v>
      </c>
      <c r="N82" s="84">
        <f t="shared" ca="1" si="48"/>
        <v>1.4999999999999999E-2</v>
      </c>
      <c r="O82" s="69">
        <f t="shared" si="73"/>
        <v>0</v>
      </c>
      <c r="P82" s="7"/>
      <c r="Q82" s="69">
        <f t="shared" ca="1" si="49"/>
        <v>4.6245000000000003</v>
      </c>
      <c r="R82" s="69">
        <f t="shared" ca="1" si="50"/>
        <v>4.6245000000000003</v>
      </c>
      <c r="S82" s="69">
        <f t="shared" si="51"/>
        <v>2.1150000000000002</v>
      </c>
      <c r="T82" s="7"/>
      <c r="U82" s="5">
        <f t="shared" si="52"/>
        <v>31</v>
      </c>
      <c r="V82" s="44">
        <f t="shared" si="53"/>
        <v>39142</v>
      </c>
      <c r="W82" s="5">
        <f t="shared" ca="1" si="54"/>
        <v>2212</v>
      </c>
      <c r="X82" s="54">
        <f ca="1">VLOOKUP($A82,[1]!Table,MATCH(X$4,[1]!Curves,0))</f>
        <v>5.8382465574827007E-2</v>
      </c>
      <c r="Y82" s="46">
        <f t="shared" ca="1" si="55"/>
        <v>0.70573938679256498</v>
      </c>
      <c r="Z82" s="5">
        <f t="shared" si="56"/>
        <v>0</v>
      </c>
      <c r="AA82" s="5">
        <f t="shared" si="57"/>
        <v>0</v>
      </c>
      <c r="AC82" s="39">
        <f t="shared" ca="1" si="58"/>
        <v>0</v>
      </c>
      <c r="AD82" s="39">
        <f t="shared" ca="1" si="59"/>
        <v>0</v>
      </c>
      <c r="AE82" s="39">
        <f t="shared" ca="1" si="60"/>
        <v>0</v>
      </c>
      <c r="AF82" s="39">
        <f t="shared" ca="1" si="61"/>
        <v>0</v>
      </c>
      <c r="AG82" s="39">
        <f t="shared" ca="1" si="62"/>
        <v>0</v>
      </c>
      <c r="AH82" s="39">
        <f t="shared" ca="1" si="63"/>
        <v>0</v>
      </c>
      <c r="AI82" s="39">
        <f t="shared" ca="1" si="64"/>
        <v>0</v>
      </c>
      <c r="AJ82" s="39">
        <f t="shared" ca="1" si="65"/>
        <v>0</v>
      </c>
      <c r="AK82" s="39">
        <f t="shared" ca="1" si="66"/>
        <v>0</v>
      </c>
      <c r="AL82" s="43"/>
      <c r="AM82" s="39">
        <f t="shared" ca="1" si="74"/>
        <v>0</v>
      </c>
      <c r="AN82" s="39">
        <f t="shared" ca="1" si="75"/>
        <v>0</v>
      </c>
      <c r="AO82" s="39">
        <f t="shared" ca="1" si="76"/>
        <v>0</v>
      </c>
      <c r="AP82" s="40">
        <f t="shared" ca="1" si="67"/>
        <v>0</v>
      </c>
      <c r="AR82" s="39">
        <f t="shared" ca="1" si="77"/>
        <v>0</v>
      </c>
      <c r="AS82" s="39">
        <f t="shared" ca="1" si="78"/>
        <v>0</v>
      </c>
      <c r="AT82" s="39">
        <f t="shared" ca="1" si="79"/>
        <v>0</v>
      </c>
      <c r="AU82" s="40">
        <f t="shared" ca="1" si="68"/>
        <v>0</v>
      </c>
      <c r="AV82" s="40"/>
      <c r="AW82" s="51">
        <f t="shared" ca="1" si="69"/>
        <v>0</v>
      </c>
      <c r="AY82" s="51">
        <f t="shared" ca="1" si="70"/>
        <v>0</v>
      </c>
      <c r="AZ82" s="67"/>
      <c r="BA82" s="105">
        <f ca="1">'EO9904.1'!AW82</f>
        <v>0</v>
      </c>
      <c r="BB82" s="105">
        <f t="shared" ca="1" si="80"/>
        <v>0</v>
      </c>
      <c r="BC82" s="67"/>
      <c r="BD82" s="103"/>
    </row>
    <row r="83" spans="1:56">
      <c r="A83" s="88">
        <f t="shared" si="71"/>
        <v>39173</v>
      </c>
      <c r="B83" s="65">
        <f>'EO9904.1'!B83</f>
        <v>0</v>
      </c>
      <c r="C83" s="66"/>
      <c r="D83" s="82">
        <f t="shared" si="43"/>
        <v>0</v>
      </c>
      <c r="E83" s="35">
        <f t="shared" si="44"/>
        <v>0</v>
      </c>
      <c r="F83" s="35">
        <f t="shared" ca="1" si="45"/>
        <v>0</v>
      </c>
      <c r="G83" s="83">
        <f ca="1">VLOOKUP($A83,[1]!Table,MATCH(G$4,[1]!Curves,0))</f>
        <v>4.4580000000000002</v>
      </c>
      <c r="H83" s="84">
        <f t="shared" ca="1" si="46"/>
        <v>4.4580000000000002</v>
      </c>
      <c r="I83" s="87">
        <f t="shared" si="42"/>
        <v>2.1150000000000002</v>
      </c>
      <c r="J83" s="83">
        <f ca="1">VLOOKUP($A83,[1]!Table,MATCH(J$4,[1]!Curves,0))</f>
        <v>1.3000000000000001E-2</v>
      </c>
      <c r="K83" s="84">
        <f t="shared" ca="1" si="47"/>
        <v>1.3000000000000001E-2</v>
      </c>
      <c r="L83" s="69">
        <f t="shared" si="72"/>
        <v>0</v>
      </c>
      <c r="M83" s="83">
        <f ca="1">VLOOKUP($A83,[1]!Table,MATCH(M$4,[1]!Curves,0))</f>
        <v>0.01</v>
      </c>
      <c r="N83" s="84">
        <f t="shared" ca="1" si="48"/>
        <v>0.01</v>
      </c>
      <c r="O83" s="69">
        <f t="shared" si="73"/>
        <v>0</v>
      </c>
      <c r="P83" s="7"/>
      <c r="Q83" s="69">
        <f t="shared" ca="1" si="49"/>
        <v>4.4809999999999999</v>
      </c>
      <c r="R83" s="69">
        <f t="shared" ca="1" si="50"/>
        <v>4.4809999999999999</v>
      </c>
      <c r="S83" s="69">
        <f t="shared" si="51"/>
        <v>2.1150000000000002</v>
      </c>
      <c r="T83" s="7"/>
      <c r="U83" s="5">
        <f t="shared" si="52"/>
        <v>30</v>
      </c>
      <c r="V83" s="44">
        <f t="shared" si="53"/>
        <v>39173</v>
      </c>
      <c r="W83" s="5">
        <f t="shared" ca="1" si="54"/>
        <v>2243</v>
      </c>
      <c r="X83" s="54">
        <f ca="1">VLOOKUP($A83,[1]!Table,MATCH(X$4,[1]!Curves,0))</f>
        <v>5.8459816316051003E-2</v>
      </c>
      <c r="Y83" s="46">
        <f t="shared" ca="1" si="55"/>
        <v>0.70197678121176743</v>
      </c>
      <c r="Z83" s="5">
        <f t="shared" si="56"/>
        <v>0</v>
      </c>
      <c r="AA83" s="5">
        <f t="shared" si="57"/>
        <v>0</v>
      </c>
      <c r="AC83" s="39">
        <f t="shared" ca="1" si="58"/>
        <v>0</v>
      </c>
      <c r="AD83" s="39">
        <f t="shared" ca="1" si="59"/>
        <v>0</v>
      </c>
      <c r="AE83" s="39">
        <f t="shared" ca="1" si="60"/>
        <v>0</v>
      </c>
      <c r="AF83" s="39">
        <f t="shared" ca="1" si="61"/>
        <v>0</v>
      </c>
      <c r="AG83" s="39">
        <f t="shared" ca="1" si="62"/>
        <v>0</v>
      </c>
      <c r="AH83" s="39">
        <f t="shared" ca="1" si="63"/>
        <v>0</v>
      </c>
      <c r="AI83" s="39">
        <f t="shared" ca="1" si="64"/>
        <v>0</v>
      </c>
      <c r="AJ83" s="39">
        <f t="shared" ca="1" si="65"/>
        <v>0</v>
      </c>
      <c r="AK83" s="39">
        <f t="shared" ca="1" si="66"/>
        <v>0</v>
      </c>
      <c r="AL83" s="43"/>
      <c r="AM83" s="39">
        <f t="shared" ca="1" si="74"/>
        <v>0</v>
      </c>
      <c r="AN83" s="39">
        <f t="shared" ca="1" si="75"/>
        <v>0</v>
      </c>
      <c r="AO83" s="39">
        <f t="shared" ca="1" si="76"/>
        <v>0</v>
      </c>
      <c r="AP83" s="40">
        <f t="shared" ca="1" si="67"/>
        <v>0</v>
      </c>
      <c r="AR83" s="39">
        <f t="shared" ca="1" si="77"/>
        <v>0</v>
      </c>
      <c r="AS83" s="39">
        <f t="shared" ca="1" si="78"/>
        <v>0</v>
      </c>
      <c r="AT83" s="39">
        <f t="shared" ca="1" si="79"/>
        <v>0</v>
      </c>
      <c r="AU83" s="40">
        <f t="shared" ca="1" si="68"/>
        <v>0</v>
      </c>
      <c r="AV83" s="40"/>
      <c r="AW83" s="51">
        <f t="shared" ca="1" si="69"/>
        <v>0</v>
      </c>
      <c r="AY83" s="51">
        <f t="shared" ca="1" si="70"/>
        <v>0</v>
      </c>
      <c r="AZ83" s="67"/>
      <c r="BA83" s="105">
        <f ca="1">'EO9904.1'!AW83</f>
        <v>0</v>
      </c>
      <c r="BB83" s="105">
        <f t="shared" ca="1" si="80"/>
        <v>0</v>
      </c>
      <c r="BC83" s="67"/>
      <c r="BD83" s="103"/>
    </row>
    <row r="84" spans="1:56">
      <c r="A84" s="88">
        <f t="shared" si="71"/>
        <v>39203</v>
      </c>
      <c r="B84" s="65">
        <f>'EO9904.1'!B84</f>
        <v>0</v>
      </c>
      <c r="C84" s="66"/>
      <c r="D84" s="82">
        <f t="shared" si="43"/>
        <v>0</v>
      </c>
      <c r="E84" s="35">
        <f t="shared" si="44"/>
        <v>0</v>
      </c>
      <c r="F84" s="35">
        <f t="shared" ca="1" si="45"/>
        <v>0</v>
      </c>
      <c r="G84" s="83">
        <f ca="1">VLOOKUP($A84,[1]!Table,MATCH(G$4,[1]!Curves,0))</f>
        <v>4.4480000000000004</v>
      </c>
      <c r="H84" s="84">
        <f t="shared" ca="1" si="46"/>
        <v>4.4480000000000004</v>
      </c>
      <c r="I84" s="87">
        <f t="shared" si="42"/>
        <v>2.1150000000000002</v>
      </c>
      <c r="J84" s="83">
        <f ca="1">VLOOKUP($A84,[1]!Table,MATCH(J$4,[1]!Curves,0))</f>
        <v>1.3000000000000001E-2</v>
      </c>
      <c r="K84" s="84">
        <f t="shared" ca="1" si="47"/>
        <v>1.3000000000000001E-2</v>
      </c>
      <c r="L84" s="69">
        <f t="shared" si="72"/>
        <v>0</v>
      </c>
      <c r="M84" s="83">
        <f ca="1">VLOOKUP($A84,[1]!Table,MATCH(M$4,[1]!Curves,0))</f>
        <v>0.01</v>
      </c>
      <c r="N84" s="84">
        <f t="shared" ca="1" si="48"/>
        <v>0.01</v>
      </c>
      <c r="O84" s="69">
        <f t="shared" si="73"/>
        <v>0</v>
      </c>
      <c r="P84" s="7"/>
      <c r="Q84" s="69">
        <f t="shared" ca="1" si="49"/>
        <v>4.4710000000000001</v>
      </c>
      <c r="R84" s="69">
        <f t="shared" ca="1" si="50"/>
        <v>4.4710000000000001</v>
      </c>
      <c r="S84" s="69">
        <f t="shared" si="51"/>
        <v>2.1150000000000002</v>
      </c>
      <c r="T84" s="7"/>
      <c r="U84" s="5">
        <f t="shared" si="52"/>
        <v>31</v>
      </c>
      <c r="V84" s="44">
        <f t="shared" si="53"/>
        <v>39203</v>
      </c>
      <c r="W84" s="5">
        <f t="shared" ca="1" si="54"/>
        <v>2273</v>
      </c>
      <c r="X84" s="54">
        <f ca="1">VLOOKUP($A84,[1]!Table,MATCH(X$4,[1]!Curves,0))</f>
        <v>5.8534671873969997E-2</v>
      </c>
      <c r="Y84" s="46">
        <f t="shared" ca="1" si="55"/>
        <v>0.69834617998857751</v>
      </c>
      <c r="Z84" s="5">
        <f t="shared" si="56"/>
        <v>0</v>
      </c>
      <c r="AA84" s="5">
        <f t="shared" si="57"/>
        <v>0</v>
      </c>
      <c r="AC84" s="39">
        <f t="shared" ca="1" si="58"/>
        <v>0</v>
      </c>
      <c r="AD84" s="39">
        <f t="shared" ca="1" si="59"/>
        <v>0</v>
      </c>
      <c r="AE84" s="39">
        <f t="shared" ca="1" si="60"/>
        <v>0</v>
      </c>
      <c r="AF84" s="39">
        <f t="shared" ca="1" si="61"/>
        <v>0</v>
      </c>
      <c r="AG84" s="39">
        <f t="shared" ca="1" si="62"/>
        <v>0</v>
      </c>
      <c r="AH84" s="39">
        <f t="shared" ca="1" si="63"/>
        <v>0</v>
      </c>
      <c r="AI84" s="39">
        <f t="shared" ca="1" si="64"/>
        <v>0</v>
      </c>
      <c r="AJ84" s="39">
        <f t="shared" ca="1" si="65"/>
        <v>0</v>
      </c>
      <c r="AK84" s="39">
        <f t="shared" ca="1" si="66"/>
        <v>0</v>
      </c>
      <c r="AL84" s="43"/>
      <c r="AM84" s="39">
        <f t="shared" ca="1" si="74"/>
        <v>0</v>
      </c>
      <c r="AN84" s="39">
        <f t="shared" ca="1" si="75"/>
        <v>0</v>
      </c>
      <c r="AO84" s="39">
        <f t="shared" ca="1" si="76"/>
        <v>0</v>
      </c>
      <c r="AP84" s="40">
        <f t="shared" ca="1" si="67"/>
        <v>0</v>
      </c>
      <c r="AR84" s="39">
        <f t="shared" ca="1" si="77"/>
        <v>0</v>
      </c>
      <c r="AS84" s="39">
        <f t="shared" ca="1" si="78"/>
        <v>0</v>
      </c>
      <c r="AT84" s="39">
        <f t="shared" ca="1" si="79"/>
        <v>0</v>
      </c>
      <c r="AU84" s="40">
        <f t="shared" ca="1" si="68"/>
        <v>0</v>
      </c>
      <c r="AV84" s="40"/>
      <c r="AW84" s="51">
        <f t="shared" ca="1" si="69"/>
        <v>0</v>
      </c>
      <c r="AY84" s="51">
        <f t="shared" ca="1" si="70"/>
        <v>0</v>
      </c>
      <c r="AZ84" s="67"/>
      <c r="BA84" s="105">
        <f ca="1">'EO9904.1'!AW84</f>
        <v>0</v>
      </c>
      <c r="BB84" s="105">
        <f t="shared" ca="1" si="80"/>
        <v>0</v>
      </c>
      <c r="BC84" s="67"/>
      <c r="BD84" s="103"/>
    </row>
    <row r="85" spans="1:56">
      <c r="A85" s="88">
        <f t="shared" si="71"/>
        <v>39234</v>
      </c>
      <c r="B85" s="65">
        <f>'EO9904.1'!B85</f>
        <v>0</v>
      </c>
      <c r="C85" s="66"/>
      <c r="D85" s="82">
        <f t="shared" si="43"/>
        <v>0</v>
      </c>
      <c r="E85" s="35">
        <f t="shared" si="44"/>
        <v>0</v>
      </c>
      <c r="F85" s="35">
        <f t="shared" ca="1" si="45"/>
        <v>0</v>
      </c>
      <c r="G85" s="83">
        <f ca="1">VLOOKUP($A85,[1]!Table,MATCH(G$4,[1]!Curves,0))</f>
        <v>4.468</v>
      </c>
      <c r="H85" s="84">
        <f t="shared" ca="1" si="46"/>
        <v>4.468</v>
      </c>
      <c r="I85" s="87">
        <f t="shared" si="42"/>
        <v>2.1150000000000002</v>
      </c>
      <c r="J85" s="83">
        <f ca="1">VLOOKUP($A85,[1]!Table,MATCH(J$4,[1]!Curves,0))</f>
        <v>1.3000000000000001E-2</v>
      </c>
      <c r="K85" s="84">
        <f t="shared" ca="1" si="47"/>
        <v>1.3000000000000001E-2</v>
      </c>
      <c r="L85" s="69">
        <f t="shared" si="72"/>
        <v>0</v>
      </c>
      <c r="M85" s="83">
        <f ca="1">VLOOKUP($A85,[1]!Table,MATCH(M$4,[1]!Curves,0))</f>
        <v>0.01</v>
      </c>
      <c r="N85" s="84">
        <f t="shared" ca="1" si="48"/>
        <v>0.01</v>
      </c>
      <c r="O85" s="69">
        <f t="shared" si="73"/>
        <v>0</v>
      </c>
      <c r="P85" s="7"/>
      <c r="Q85" s="69">
        <f t="shared" ca="1" si="49"/>
        <v>4.4909999999999997</v>
      </c>
      <c r="R85" s="69">
        <f t="shared" ca="1" si="50"/>
        <v>4.4909999999999997</v>
      </c>
      <c r="S85" s="69">
        <f t="shared" si="51"/>
        <v>2.1150000000000002</v>
      </c>
      <c r="T85" s="7"/>
      <c r="U85" s="5">
        <f t="shared" si="52"/>
        <v>30</v>
      </c>
      <c r="V85" s="44">
        <f t="shared" si="53"/>
        <v>39234</v>
      </c>
      <c r="W85" s="5">
        <f t="shared" ca="1" si="54"/>
        <v>2304</v>
      </c>
      <c r="X85" s="54">
        <f ca="1">VLOOKUP($A85,[1]!Table,MATCH(X$4,[1]!Curves,0))</f>
        <v>5.8612022619109999E-2</v>
      </c>
      <c r="Y85" s="46">
        <f t="shared" ca="1" si="55"/>
        <v>0.69460557824714653</v>
      </c>
      <c r="Z85" s="5">
        <f t="shared" si="56"/>
        <v>0</v>
      </c>
      <c r="AA85" s="5">
        <f t="shared" si="57"/>
        <v>0</v>
      </c>
      <c r="AC85" s="39">
        <f t="shared" ca="1" si="58"/>
        <v>0</v>
      </c>
      <c r="AD85" s="39">
        <f t="shared" ca="1" si="59"/>
        <v>0</v>
      </c>
      <c r="AE85" s="39">
        <f t="shared" ca="1" si="60"/>
        <v>0</v>
      </c>
      <c r="AF85" s="39">
        <f t="shared" ca="1" si="61"/>
        <v>0</v>
      </c>
      <c r="AG85" s="39">
        <f t="shared" ca="1" si="62"/>
        <v>0</v>
      </c>
      <c r="AH85" s="39">
        <f t="shared" ca="1" si="63"/>
        <v>0</v>
      </c>
      <c r="AI85" s="39">
        <f t="shared" ca="1" si="64"/>
        <v>0</v>
      </c>
      <c r="AJ85" s="39">
        <f t="shared" ca="1" si="65"/>
        <v>0</v>
      </c>
      <c r="AK85" s="39">
        <f t="shared" ca="1" si="66"/>
        <v>0</v>
      </c>
      <c r="AL85" s="43"/>
      <c r="AM85" s="39">
        <f t="shared" ca="1" si="74"/>
        <v>0</v>
      </c>
      <c r="AN85" s="39">
        <f t="shared" ca="1" si="75"/>
        <v>0</v>
      </c>
      <c r="AO85" s="39">
        <f t="shared" ca="1" si="76"/>
        <v>0</v>
      </c>
      <c r="AP85" s="40">
        <f t="shared" ca="1" si="67"/>
        <v>0</v>
      </c>
      <c r="AR85" s="39">
        <f t="shared" ca="1" si="77"/>
        <v>0</v>
      </c>
      <c r="AS85" s="39">
        <f t="shared" ca="1" si="78"/>
        <v>0</v>
      </c>
      <c r="AT85" s="39">
        <f t="shared" ca="1" si="79"/>
        <v>0</v>
      </c>
      <c r="AU85" s="40">
        <f t="shared" ca="1" si="68"/>
        <v>0</v>
      </c>
      <c r="AV85" s="40"/>
      <c r="AW85" s="51">
        <f t="shared" ca="1" si="69"/>
        <v>0</v>
      </c>
      <c r="AY85" s="51">
        <f t="shared" ca="1" si="70"/>
        <v>0</v>
      </c>
      <c r="AZ85" s="67"/>
      <c r="BA85" s="105">
        <f ca="1">'EO9904.1'!AW85</f>
        <v>0</v>
      </c>
      <c r="BB85" s="105">
        <f t="shared" ca="1" si="80"/>
        <v>0</v>
      </c>
      <c r="BC85" s="67"/>
      <c r="BD85" s="103"/>
    </row>
    <row r="86" spans="1:56">
      <c r="A86" s="88">
        <f t="shared" si="71"/>
        <v>39264</v>
      </c>
      <c r="B86" s="65">
        <f>'EO9904.1'!B86</f>
        <v>0</v>
      </c>
      <c r="C86" s="66"/>
      <c r="D86" s="82">
        <f t="shared" si="43"/>
        <v>0</v>
      </c>
      <c r="E86" s="35">
        <f t="shared" si="44"/>
        <v>0</v>
      </c>
      <c r="F86" s="35">
        <f t="shared" ca="1" si="45"/>
        <v>0</v>
      </c>
      <c r="G86" s="83">
        <f ca="1">VLOOKUP($A86,[1]!Table,MATCH(G$4,[1]!Curves,0))</f>
        <v>4.4889999999999999</v>
      </c>
      <c r="H86" s="84">
        <f t="shared" ca="1" si="46"/>
        <v>4.4889999999999999</v>
      </c>
      <c r="I86" s="87">
        <f t="shared" ref="I86:I149" si="81">I74</f>
        <v>2.1150000000000002</v>
      </c>
      <c r="J86" s="83">
        <f ca="1">VLOOKUP($A86,[1]!Table,MATCH(J$4,[1]!Curves,0))</f>
        <v>1.3000000000000001E-2</v>
      </c>
      <c r="K86" s="84">
        <f t="shared" ca="1" si="47"/>
        <v>1.3000000000000001E-2</v>
      </c>
      <c r="L86" s="69">
        <f t="shared" si="72"/>
        <v>0</v>
      </c>
      <c r="M86" s="83">
        <f ca="1">VLOOKUP($A86,[1]!Table,MATCH(M$4,[1]!Curves,0))</f>
        <v>0.01</v>
      </c>
      <c r="N86" s="84">
        <f t="shared" ca="1" si="48"/>
        <v>0.01</v>
      </c>
      <c r="O86" s="69">
        <f t="shared" si="73"/>
        <v>0</v>
      </c>
      <c r="P86" s="7"/>
      <c r="Q86" s="69">
        <f t="shared" ca="1" si="49"/>
        <v>4.5119999999999996</v>
      </c>
      <c r="R86" s="69">
        <f t="shared" ca="1" si="50"/>
        <v>4.5119999999999996</v>
      </c>
      <c r="S86" s="69">
        <f t="shared" si="51"/>
        <v>2.1150000000000002</v>
      </c>
      <c r="T86" s="7"/>
      <c r="U86" s="5">
        <f t="shared" si="52"/>
        <v>31</v>
      </c>
      <c r="V86" s="44">
        <f t="shared" si="53"/>
        <v>39264</v>
      </c>
      <c r="W86" s="5">
        <f t="shared" ca="1" si="54"/>
        <v>2334</v>
      </c>
      <c r="X86" s="54">
        <f ca="1">VLOOKUP($A86,[1]!Table,MATCH(X$4,[1]!Curves,0))</f>
        <v>5.8686878180817005E-2</v>
      </c>
      <c r="Y86" s="46">
        <f t="shared" ca="1" si="55"/>
        <v>0.690996338255638</v>
      </c>
      <c r="Z86" s="5">
        <f t="shared" si="56"/>
        <v>0</v>
      </c>
      <c r="AA86" s="5">
        <f t="shared" si="57"/>
        <v>0</v>
      </c>
      <c r="AC86" s="39">
        <f t="shared" ca="1" si="58"/>
        <v>0</v>
      </c>
      <c r="AD86" s="39">
        <f t="shared" ca="1" si="59"/>
        <v>0</v>
      </c>
      <c r="AE86" s="39">
        <f t="shared" ca="1" si="60"/>
        <v>0</v>
      </c>
      <c r="AF86" s="39">
        <f t="shared" ca="1" si="61"/>
        <v>0</v>
      </c>
      <c r="AG86" s="39">
        <f t="shared" ca="1" si="62"/>
        <v>0</v>
      </c>
      <c r="AH86" s="39">
        <f t="shared" ca="1" si="63"/>
        <v>0</v>
      </c>
      <c r="AI86" s="39">
        <f t="shared" ca="1" si="64"/>
        <v>0</v>
      </c>
      <c r="AJ86" s="39">
        <f t="shared" ca="1" si="65"/>
        <v>0</v>
      </c>
      <c r="AK86" s="39">
        <f t="shared" ca="1" si="66"/>
        <v>0</v>
      </c>
      <c r="AL86" s="43"/>
      <c r="AM86" s="39">
        <f t="shared" ca="1" si="74"/>
        <v>0</v>
      </c>
      <c r="AN86" s="39">
        <f t="shared" ca="1" si="75"/>
        <v>0</v>
      </c>
      <c r="AO86" s="39">
        <f t="shared" ca="1" si="76"/>
        <v>0</v>
      </c>
      <c r="AP86" s="40">
        <f t="shared" ca="1" si="67"/>
        <v>0</v>
      </c>
      <c r="AR86" s="39">
        <f t="shared" ca="1" si="77"/>
        <v>0</v>
      </c>
      <c r="AS86" s="39">
        <f t="shared" ca="1" si="78"/>
        <v>0</v>
      </c>
      <c r="AT86" s="39">
        <f t="shared" ca="1" si="79"/>
        <v>0</v>
      </c>
      <c r="AU86" s="40">
        <f t="shared" ca="1" si="68"/>
        <v>0</v>
      </c>
      <c r="AV86" s="40"/>
      <c r="AW86" s="51">
        <f t="shared" ca="1" si="69"/>
        <v>0</v>
      </c>
      <c r="AY86" s="51">
        <f t="shared" ca="1" si="70"/>
        <v>0</v>
      </c>
      <c r="AZ86" s="67"/>
      <c r="BA86" s="105">
        <f ca="1">'EO9904.1'!AW86</f>
        <v>0</v>
      </c>
      <c r="BB86" s="105">
        <f t="shared" ca="1" si="80"/>
        <v>0</v>
      </c>
      <c r="BC86" s="67"/>
      <c r="BD86" s="103"/>
    </row>
    <row r="87" spans="1:56">
      <c r="A87" s="88">
        <f t="shared" si="71"/>
        <v>39295</v>
      </c>
      <c r="B87" s="65">
        <f>'EO9904.1'!B87</f>
        <v>0</v>
      </c>
      <c r="C87" s="66"/>
      <c r="D87" s="82">
        <f t="shared" si="43"/>
        <v>0</v>
      </c>
      <c r="E87" s="35">
        <f t="shared" si="44"/>
        <v>0</v>
      </c>
      <c r="F87" s="35">
        <f t="shared" ca="1" si="45"/>
        <v>0</v>
      </c>
      <c r="G87" s="83">
        <f ca="1">VLOOKUP($A87,[1]!Table,MATCH(G$4,[1]!Curves,0))</f>
        <v>4.5129999999999999</v>
      </c>
      <c r="H87" s="84">
        <f t="shared" ca="1" si="46"/>
        <v>4.5129999999999999</v>
      </c>
      <c r="I87" s="87">
        <f t="shared" si="81"/>
        <v>2.1150000000000002</v>
      </c>
      <c r="J87" s="83">
        <f ca="1">VLOOKUP($A87,[1]!Table,MATCH(J$4,[1]!Curves,0))</f>
        <v>1.3000000000000001E-2</v>
      </c>
      <c r="K87" s="84">
        <f t="shared" ca="1" si="47"/>
        <v>1.3000000000000001E-2</v>
      </c>
      <c r="L87" s="69">
        <f t="shared" si="72"/>
        <v>0</v>
      </c>
      <c r="M87" s="83">
        <f ca="1">VLOOKUP($A87,[1]!Table,MATCH(M$4,[1]!Curves,0))</f>
        <v>0.01</v>
      </c>
      <c r="N87" s="84">
        <f t="shared" ca="1" si="48"/>
        <v>0.01</v>
      </c>
      <c r="O87" s="69">
        <f t="shared" si="73"/>
        <v>0</v>
      </c>
      <c r="P87" s="7"/>
      <c r="Q87" s="69">
        <f t="shared" ca="1" si="49"/>
        <v>4.5359999999999996</v>
      </c>
      <c r="R87" s="69">
        <f t="shared" ca="1" si="50"/>
        <v>4.5359999999999996</v>
      </c>
      <c r="S87" s="69">
        <f t="shared" si="51"/>
        <v>2.1150000000000002</v>
      </c>
      <c r="T87" s="7"/>
      <c r="U87" s="5">
        <f t="shared" si="52"/>
        <v>31</v>
      </c>
      <c r="V87" s="44">
        <f t="shared" si="53"/>
        <v>39295</v>
      </c>
      <c r="W87" s="5">
        <f t="shared" ca="1" si="54"/>
        <v>2365</v>
      </c>
      <c r="X87" s="54">
        <f ca="1">VLOOKUP($A87,[1]!Table,MATCH(X$4,[1]!Curves,0))</f>
        <v>5.8764228929871001E-2</v>
      </c>
      <c r="Y87" s="46">
        <f t="shared" ca="1" si="55"/>
        <v>0.6872778780180786</v>
      </c>
      <c r="Z87" s="5">
        <f t="shared" si="56"/>
        <v>0</v>
      </c>
      <c r="AA87" s="5">
        <f t="shared" si="57"/>
        <v>0</v>
      </c>
      <c r="AC87" s="39">
        <f t="shared" ca="1" si="58"/>
        <v>0</v>
      </c>
      <c r="AD87" s="39">
        <f t="shared" ca="1" si="59"/>
        <v>0</v>
      </c>
      <c r="AE87" s="39">
        <f t="shared" ca="1" si="60"/>
        <v>0</v>
      </c>
      <c r="AF87" s="39">
        <f t="shared" ca="1" si="61"/>
        <v>0</v>
      </c>
      <c r="AG87" s="39">
        <f t="shared" ca="1" si="62"/>
        <v>0</v>
      </c>
      <c r="AH87" s="39">
        <f t="shared" ca="1" si="63"/>
        <v>0</v>
      </c>
      <c r="AI87" s="39">
        <f t="shared" ca="1" si="64"/>
        <v>0</v>
      </c>
      <c r="AJ87" s="39">
        <f t="shared" ca="1" si="65"/>
        <v>0</v>
      </c>
      <c r="AK87" s="39">
        <f t="shared" ca="1" si="66"/>
        <v>0</v>
      </c>
      <c r="AL87" s="43"/>
      <c r="AM87" s="39">
        <f t="shared" ca="1" si="74"/>
        <v>0</v>
      </c>
      <c r="AN87" s="39">
        <f t="shared" ca="1" si="75"/>
        <v>0</v>
      </c>
      <c r="AO87" s="39">
        <f t="shared" ca="1" si="76"/>
        <v>0</v>
      </c>
      <c r="AP87" s="40">
        <f t="shared" ca="1" si="67"/>
        <v>0</v>
      </c>
      <c r="AR87" s="39">
        <f t="shared" ca="1" si="77"/>
        <v>0</v>
      </c>
      <c r="AS87" s="39">
        <f t="shared" ca="1" si="78"/>
        <v>0</v>
      </c>
      <c r="AT87" s="39">
        <f t="shared" ca="1" si="79"/>
        <v>0</v>
      </c>
      <c r="AU87" s="40">
        <f t="shared" ca="1" si="68"/>
        <v>0</v>
      </c>
      <c r="AV87" s="40"/>
      <c r="AW87" s="51">
        <f t="shared" ca="1" si="69"/>
        <v>0</v>
      </c>
      <c r="AY87" s="51">
        <f t="shared" ca="1" si="70"/>
        <v>0</v>
      </c>
      <c r="AZ87" s="67"/>
      <c r="BA87" s="105">
        <f ca="1">'EO9904.1'!AW87</f>
        <v>0</v>
      </c>
      <c r="BB87" s="105">
        <f t="shared" ca="1" si="80"/>
        <v>0</v>
      </c>
      <c r="BC87" s="67"/>
      <c r="BD87" s="103"/>
    </row>
    <row r="88" spans="1:56">
      <c r="A88" s="88">
        <f t="shared" si="71"/>
        <v>39326</v>
      </c>
      <c r="B88" s="65">
        <f>'EO9904.1'!B88</f>
        <v>0</v>
      </c>
      <c r="C88" s="66"/>
      <c r="D88" s="82">
        <f t="shared" si="43"/>
        <v>0</v>
      </c>
      <c r="E88" s="35">
        <f t="shared" si="44"/>
        <v>0</v>
      </c>
      <c r="F88" s="35">
        <f t="shared" ca="1" si="45"/>
        <v>0</v>
      </c>
      <c r="G88" s="83">
        <f ca="1">VLOOKUP($A88,[1]!Table,MATCH(G$4,[1]!Curves,0))</f>
        <v>4.5230000000000006</v>
      </c>
      <c r="H88" s="84">
        <f t="shared" ca="1" si="46"/>
        <v>4.5230000000000006</v>
      </c>
      <c r="I88" s="87">
        <f t="shared" si="81"/>
        <v>2.1150000000000002</v>
      </c>
      <c r="J88" s="83">
        <f ca="1">VLOOKUP($A88,[1]!Table,MATCH(J$4,[1]!Curves,0))</f>
        <v>1.3000000000000001E-2</v>
      </c>
      <c r="K88" s="84">
        <f t="shared" ca="1" si="47"/>
        <v>1.3000000000000001E-2</v>
      </c>
      <c r="L88" s="69">
        <f t="shared" si="72"/>
        <v>0</v>
      </c>
      <c r="M88" s="83">
        <f ca="1">VLOOKUP($A88,[1]!Table,MATCH(M$4,[1]!Curves,0))</f>
        <v>0.01</v>
      </c>
      <c r="N88" s="84">
        <f t="shared" ca="1" si="48"/>
        <v>0.01</v>
      </c>
      <c r="O88" s="69">
        <f t="shared" si="73"/>
        <v>0</v>
      </c>
      <c r="P88" s="7"/>
      <c r="Q88" s="69">
        <f t="shared" ca="1" si="49"/>
        <v>4.5460000000000003</v>
      </c>
      <c r="R88" s="69">
        <f t="shared" ca="1" si="50"/>
        <v>4.5460000000000003</v>
      </c>
      <c r="S88" s="69">
        <f t="shared" si="51"/>
        <v>2.1150000000000002</v>
      </c>
      <c r="T88" s="7"/>
      <c r="U88" s="5">
        <f t="shared" si="52"/>
        <v>30</v>
      </c>
      <c r="V88" s="44">
        <f t="shared" si="53"/>
        <v>39326</v>
      </c>
      <c r="W88" s="5">
        <f t="shared" ca="1" si="54"/>
        <v>2396</v>
      </c>
      <c r="X88" s="54">
        <f ca="1">VLOOKUP($A88,[1]!Table,MATCH(X$4,[1]!Curves,0))</f>
        <v>5.8841579680914004E-2</v>
      </c>
      <c r="Y88" s="46">
        <f t="shared" ca="1" si="55"/>
        <v>0.6835707212479134</v>
      </c>
      <c r="Z88" s="5">
        <f t="shared" si="56"/>
        <v>0</v>
      </c>
      <c r="AA88" s="5">
        <f t="shared" si="57"/>
        <v>0</v>
      </c>
      <c r="AC88" s="39">
        <f t="shared" ca="1" si="58"/>
        <v>0</v>
      </c>
      <c r="AD88" s="39">
        <f t="shared" ca="1" si="59"/>
        <v>0</v>
      </c>
      <c r="AE88" s="39">
        <f t="shared" ca="1" si="60"/>
        <v>0</v>
      </c>
      <c r="AF88" s="39">
        <f t="shared" ca="1" si="61"/>
        <v>0</v>
      </c>
      <c r="AG88" s="39">
        <f t="shared" ca="1" si="62"/>
        <v>0</v>
      </c>
      <c r="AH88" s="39">
        <f t="shared" ca="1" si="63"/>
        <v>0</v>
      </c>
      <c r="AI88" s="39">
        <f t="shared" ca="1" si="64"/>
        <v>0</v>
      </c>
      <c r="AJ88" s="39">
        <f t="shared" ca="1" si="65"/>
        <v>0</v>
      </c>
      <c r="AK88" s="39">
        <f t="shared" ca="1" si="66"/>
        <v>0</v>
      </c>
      <c r="AL88" s="43"/>
      <c r="AM88" s="39">
        <f t="shared" ca="1" si="74"/>
        <v>0</v>
      </c>
      <c r="AN88" s="39">
        <f t="shared" ca="1" si="75"/>
        <v>0</v>
      </c>
      <c r="AO88" s="39">
        <f t="shared" ca="1" si="76"/>
        <v>0</v>
      </c>
      <c r="AP88" s="40">
        <f t="shared" ca="1" si="67"/>
        <v>0</v>
      </c>
      <c r="AR88" s="39">
        <f t="shared" ca="1" si="77"/>
        <v>0</v>
      </c>
      <c r="AS88" s="39">
        <f t="shared" ca="1" si="78"/>
        <v>0</v>
      </c>
      <c r="AT88" s="39">
        <f t="shared" ca="1" si="79"/>
        <v>0</v>
      </c>
      <c r="AU88" s="40">
        <f t="shared" ca="1" si="68"/>
        <v>0</v>
      </c>
      <c r="AV88" s="40"/>
      <c r="AW88" s="51">
        <f t="shared" ca="1" si="69"/>
        <v>0</v>
      </c>
      <c r="AY88" s="51">
        <f t="shared" ca="1" si="70"/>
        <v>0</v>
      </c>
      <c r="AZ88" s="67"/>
      <c r="BA88" s="105">
        <f ca="1">'EO9904.1'!AW88</f>
        <v>0</v>
      </c>
      <c r="BB88" s="105">
        <f t="shared" ca="1" si="80"/>
        <v>0</v>
      </c>
      <c r="BC88" s="67"/>
      <c r="BD88" s="103"/>
    </row>
    <row r="89" spans="1:56">
      <c r="A89" s="88">
        <f t="shared" si="71"/>
        <v>39356</v>
      </c>
      <c r="B89" s="65">
        <f>'EO9904.1'!B89</f>
        <v>0</v>
      </c>
      <c r="C89" s="66"/>
      <c r="D89" s="82">
        <f t="shared" si="43"/>
        <v>0</v>
      </c>
      <c r="E89" s="35">
        <f t="shared" si="44"/>
        <v>0</v>
      </c>
      <c r="F89" s="35">
        <f t="shared" ca="1" si="45"/>
        <v>0</v>
      </c>
      <c r="G89" s="83">
        <f ca="1">VLOOKUP($A89,[1]!Table,MATCH(G$4,[1]!Curves,0))</f>
        <v>4.5529999999999999</v>
      </c>
      <c r="H89" s="84">
        <f t="shared" ca="1" si="46"/>
        <v>4.5529999999999999</v>
      </c>
      <c r="I89" s="87">
        <f t="shared" si="81"/>
        <v>2.1150000000000002</v>
      </c>
      <c r="J89" s="83">
        <f ca="1">VLOOKUP($A89,[1]!Table,MATCH(J$4,[1]!Curves,0))</f>
        <v>1.3000000000000001E-2</v>
      </c>
      <c r="K89" s="84">
        <f t="shared" ca="1" si="47"/>
        <v>1.3000000000000001E-2</v>
      </c>
      <c r="L89" s="69">
        <f t="shared" si="72"/>
        <v>0</v>
      </c>
      <c r="M89" s="83">
        <f ca="1">VLOOKUP($A89,[1]!Table,MATCH(M$4,[1]!Curves,0))</f>
        <v>0.01</v>
      </c>
      <c r="N89" s="84">
        <f t="shared" ca="1" si="48"/>
        <v>0.01</v>
      </c>
      <c r="O89" s="69">
        <f t="shared" si="73"/>
        <v>0</v>
      </c>
      <c r="P89" s="7"/>
      <c r="Q89" s="69">
        <f t="shared" ca="1" si="49"/>
        <v>4.5759999999999996</v>
      </c>
      <c r="R89" s="69">
        <f t="shared" ca="1" si="50"/>
        <v>4.5759999999999996</v>
      </c>
      <c r="S89" s="69">
        <f t="shared" si="51"/>
        <v>2.1150000000000002</v>
      </c>
      <c r="T89" s="7"/>
      <c r="U89" s="5">
        <f t="shared" si="52"/>
        <v>31</v>
      </c>
      <c r="V89" s="44">
        <f t="shared" si="53"/>
        <v>39356</v>
      </c>
      <c r="W89" s="5">
        <f t="shared" ca="1" si="54"/>
        <v>2426</v>
      </c>
      <c r="X89" s="54">
        <f ca="1">VLOOKUP($A89,[1]!Table,MATCH(X$4,[1]!Curves,0))</f>
        <v>5.8916435248332996E-2</v>
      </c>
      <c r="Y89" s="46">
        <f t="shared" ca="1" si="55"/>
        <v>0.67999394433090432</v>
      </c>
      <c r="Z89" s="5">
        <f t="shared" si="56"/>
        <v>0</v>
      </c>
      <c r="AA89" s="5">
        <f t="shared" si="57"/>
        <v>0</v>
      </c>
      <c r="AC89" s="39">
        <f t="shared" ca="1" si="58"/>
        <v>0</v>
      </c>
      <c r="AD89" s="39">
        <f t="shared" ca="1" si="59"/>
        <v>0</v>
      </c>
      <c r="AE89" s="39">
        <f t="shared" ca="1" si="60"/>
        <v>0</v>
      </c>
      <c r="AF89" s="39">
        <f t="shared" ca="1" si="61"/>
        <v>0</v>
      </c>
      <c r="AG89" s="39">
        <f t="shared" ca="1" si="62"/>
        <v>0</v>
      </c>
      <c r="AH89" s="39">
        <f t="shared" ca="1" si="63"/>
        <v>0</v>
      </c>
      <c r="AI89" s="39">
        <f t="shared" ca="1" si="64"/>
        <v>0</v>
      </c>
      <c r="AJ89" s="39">
        <f t="shared" ca="1" si="65"/>
        <v>0</v>
      </c>
      <c r="AK89" s="39">
        <f t="shared" ca="1" si="66"/>
        <v>0</v>
      </c>
      <c r="AL89" s="43"/>
      <c r="AM89" s="39">
        <f t="shared" ca="1" si="74"/>
        <v>0</v>
      </c>
      <c r="AN89" s="39">
        <f t="shared" ca="1" si="75"/>
        <v>0</v>
      </c>
      <c r="AO89" s="39">
        <f t="shared" ca="1" si="76"/>
        <v>0</v>
      </c>
      <c r="AP89" s="40">
        <f t="shared" ca="1" si="67"/>
        <v>0</v>
      </c>
      <c r="AR89" s="39">
        <f t="shared" ca="1" si="77"/>
        <v>0</v>
      </c>
      <c r="AS89" s="39">
        <f t="shared" ca="1" si="78"/>
        <v>0</v>
      </c>
      <c r="AT89" s="39">
        <f t="shared" ca="1" si="79"/>
        <v>0</v>
      </c>
      <c r="AU89" s="40">
        <f t="shared" ca="1" si="68"/>
        <v>0</v>
      </c>
      <c r="AV89" s="40"/>
      <c r="AW89" s="51">
        <f t="shared" ca="1" si="69"/>
        <v>0</v>
      </c>
      <c r="AY89" s="51">
        <f t="shared" ca="1" si="70"/>
        <v>0</v>
      </c>
      <c r="AZ89" s="67"/>
      <c r="BA89" s="105">
        <f ca="1">'EO9904.1'!AW89</f>
        <v>0</v>
      </c>
      <c r="BB89" s="105">
        <f t="shared" ca="1" si="80"/>
        <v>0</v>
      </c>
      <c r="BC89" s="67"/>
      <c r="BD89" s="103"/>
    </row>
    <row r="90" spans="1:56">
      <c r="A90" s="88">
        <f t="shared" si="71"/>
        <v>39387</v>
      </c>
      <c r="B90" s="65">
        <f>'EO9904.1'!B90</f>
        <v>0</v>
      </c>
      <c r="C90" s="66"/>
      <c r="D90" s="82">
        <f t="shared" si="43"/>
        <v>0</v>
      </c>
      <c r="E90" s="35">
        <f t="shared" si="44"/>
        <v>0</v>
      </c>
      <c r="F90" s="35">
        <f t="shared" ca="1" si="45"/>
        <v>0</v>
      </c>
      <c r="G90" s="83">
        <f ca="1">VLOOKUP($A90,[1]!Table,MATCH(G$4,[1]!Curves,0))</f>
        <v>4.6930000000000005</v>
      </c>
      <c r="H90" s="84">
        <f t="shared" ca="1" si="46"/>
        <v>4.6930000000000005</v>
      </c>
      <c r="I90" s="87">
        <f t="shared" si="81"/>
        <v>2.1150000000000002</v>
      </c>
      <c r="J90" s="83">
        <f ca="1">VLOOKUP($A90,[1]!Table,MATCH(J$4,[1]!Curves,0))</f>
        <v>2.2499999999999999E-2</v>
      </c>
      <c r="K90" s="84">
        <f t="shared" ca="1" si="47"/>
        <v>2.2499999999999999E-2</v>
      </c>
      <c r="L90" s="69">
        <f t="shared" si="72"/>
        <v>0</v>
      </c>
      <c r="M90" s="83">
        <f ca="1">VLOOKUP($A90,[1]!Table,MATCH(M$4,[1]!Curves,0))</f>
        <v>1.4999999999999999E-2</v>
      </c>
      <c r="N90" s="84">
        <f t="shared" ca="1" si="48"/>
        <v>1.4999999999999999E-2</v>
      </c>
      <c r="O90" s="69">
        <f t="shared" si="73"/>
        <v>0</v>
      </c>
      <c r="P90" s="7"/>
      <c r="Q90" s="69">
        <f t="shared" ca="1" si="49"/>
        <v>4.7305000000000001</v>
      </c>
      <c r="R90" s="69">
        <f t="shared" ca="1" si="50"/>
        <v>4.7305000000000001</v>
      </c>
      <c r="S90" s="69">
        <f t="shared" si="51"/>
        <v>2.1150000000000002</v>
      </c>
      <c r="T90" s="7"/>
      <c r="U90" s="5">
        <f t="shared" si="52"/>
        <v>30</v>
      </c>
      <c r="V90" s="44">
        <f t="shared" si="53"/>
        <v>39387</v>
      </c>
      <c r="W90" s="5">
        <f t="shared" ca="1" si="54"/>
        <v>2457</v>
      </c>
      <c r="X90" s="54">
        <f ca="1">VLOOKUP($A90,[1]!Table,MATCH(X$4,[1]!Curves,0))</f>
        <v>5.8993786003291006E-2</v>
      </c>
      <c r="Y90" s="46">
        <f t="shared" ca="1" si="55"/>
        <v>0.67630912767459128</v>
      </c>
      <c r="Z90" s="5">
        <f t="shared" si="56"/>
        <v>0</v>
      </c>
      <c r="AA90" s="5">
        <f t="shared" si="57"/>
        <v>0</v>
      </c>
      <c r="AC90" s="39">
        <f t="shared" ca="1" si="58"/>
        <v>0</v>
      </c>
      <c r="AD90" s="39">
        <f t="shared" ca="1" si="59"/>
        <v>0</v>
      </c>
      <c r="AE90" s="39">
        <f t="shared" ca="1" si="60"/>
        <v>0</v>
      </c>
      <c r="AF90" s="39">
        <f t="shared" ca="1" si="61"/>
        <v>0</v>
      </c>
      <c r="AG90" s="39">
        <f t="shared" ca="1" si="62"/>
        <v>0</v>
      </c>
      <c r="AH90" s="39">
        <f t="shared" ca="1" si="63"/>
        <v>0</v>
      </c>
      <c r="AI90" s="39">
        <f t="shared" ca="1" si="64"/>
        <v>0</v>
      </c>
      <c r="AJ90" s="39">
        <f t="shared" ca="1" si="65"/>
        <v>0</v>
      </c>
      <c r="AK90" s="39">
        <f t="shared" ca="1" si="66"/>
        <v>0</v>
      </c>
      <c r="AL90" s="43"/>
      <c r="AM90" s="39">
        <f t="shared" ca="1" si="74"/>
        <v>0</v>
      </c>
      <c r="AN90" s="39">
        <f t="shared" ca="1" si="75"/>
        <v>0</v>
      </c>
      <c r="AO90" s="39">
        <f t="shared" ca="1" si="76"/>
        <v>0</v>
      </c>
      <c r="AP90" s="40">
        <f t="shared" ca="1" si="67"/>
        <v>0</v>
      </c>
      <c r="AR90" s="39">
        <f t="shared" ca="1" si="77"/>
        <v>0</v>
      </c>
      <c r="AS90" s="39">
        <f t="shared" ca="1" si="78"/>
        <v>0</v>
      </c>
      <c r="AT90" s="39">
        <f t="shared" ca="1" si="79"/>
        <v>0</v>
      </c>
      <c r="AU90" s="40">
        <f t="shared" ca="1" si="68"/>
        <v>0</v>
      </c>
      <c r="AV90" s="40"/>
      <c r="AW90" s="51">
        <f t="shared" ca="1" si="69"/>
        <v>0</v>
      </c>
      <c r="AY90" s="51">
        <f t="shared" ca="1" si="70"/>
        <v>0</v>
      </c>
      <c r="AZ90" s="67"/>
      <c r="BA90" s="105">
        <f ca="1">'EO9904.1'!AW90</f>
        <v>0</v>
      </c>
      <c r="BB90" s="105">
        <f t="shared" ca="1" si="80"/>
        <v>0</v>
      </c>
      <c r="BC90" s="67"/>
      <c r="BD90" s="103"/>
    </row>
    <row r="91" spans="1:56">
      <c r="A91" s="88">
        <f t="shared" si="71"/>
        <v>39417</v>
      </c>
      <c r="B91" s="65">
        <f>'EO9904.1'!B91</f>
        <v>0</v>
      </c>
      <c r="C91" s="66"/>
      <c r="D91" s="82">
        <f t="shared" si="43"/>
        <v>0</v>
      </c>
      <c r="E91" s="35">
        <f t="shared" si="44"/>
        <v>0</v>
      </c>
      <c r="F91" s="35">
        <f t="shared" ca="1" si="45"/>
        <v>0</v>
      </c>
      <c r="G91" s="83">
        <f ca="1">VLOOKUP($A91,[1]!Table,MATCH(G$4,[1]!Curves,0))</f>
        <v>4.8330000000000002</v>
      </c>
      <c r="H91" s="84">
        <f t="shared" ca="1" si="46"/>
        <v>4.8330000000000002</v>
      </c>
      <c r="I91" s="87">
        <f t="shared" si="81"/>
        <v>2.1150000000000002</v>
      </c>
      <c r="J91" s="83">
        <f ca="1">VLOOKUP($A91,[1]!Table,MATCH(J$4,[1]!Curves,0))</f>
        <v>2.2499999999999999E-2</v>
      </c>
      <c r="K91" s="84">
        <f t="shared" ca="1" si="47"/>
        <v>2.2499999999999999E-2</v>
      </c>
      <c r="L91" s="69">
        <f t="shared" si="72"/>
        <v>0</v>
      </c>
      <c r="M91" s="83">
        <f ca="1">VLOOKUP($A91,[1]!Table,MATCH(M$4,[1]!Curves,0))</f>
        <v>1.4999999999999999E-2</v>
      </c>
      <c r="N91" s="84">
        <f t="shared" ca="1" si="48"/>
        <v>1.4999999999999999E-2</v>
      </c>
      <c r="O91" s="69">
        <f t="shared" si="73"/>
        <v>0</v>
      </c>
      <c r="P91" s="7"/>
      <c r="Q91" s="69">
        <f t="shared" ca="1" si="49"/>
        <v>4.8704999999999998</v>
      </c>
      <c r="R91" s="69">
        <f t="shared" ca="1" si="50"/>
        <v>4.8704999999999998</v>
      </c>
      <c r="S91" s="69">
        <f t="shared" si="51"/>
        <v>2.1150000000000002</v>
      </c>
      <c r="T91" s="7"/>
      <c r="U91" s="5">
        <f t="shared" si="52"/>
        <v>31</v>
      </c>
      <c r="V91" s="44">
        <f t="shared" si="53"/>
        <v>39417</v>
      </c>
      <c r="W91" s="5">
        <f t="shared" ca="1" si="54"/>
        <v>2487</v>
      </c>
      <c r="X91" s="54">
        <f ca="1">VLOOKUP($A91,[1]!Table,MATCH(X$4,[1]!Curves,0))</f>
        <v>5.9068641574497996E-2</v>
      </c>
      <c r="Y91" s="46">
        <f t="shared" ca="1" si="55"/>
        <v>0.67275403164178582</v>
      </c>
      <c r="Z91" s="5">
        <f t="shared" si="56"/>
        <v>0</v>
      </c>
      <c r="AA91" s="5">
        <f t="shared" si="57"/>
        <v>0</v>
      </c>
      <c r="AC91" s="39">
        <f t="shared" ca="1" si="58"/>
        <v>0</v>
      </c>
      <c r="AD91" s="39">
        <f t="shared" ca="1" si="59"/>
        <v>0</v>
      </c>
      <c r="AE91" s="39">
        <f t="shared" ca="1" si="60"/>
        <v>0</v>
      </c>
      <c r="AF91" s="39">
        <f t="shared" ca="1" si="61"/>
        <v>0</v>
      </c>
      <c r="AG91" s="39">
        <f t="shared" ca="1" si="62"/>
        <v>0</v>
      </c>
      <c r="AH91" s="39">
        <f t="shared" ca="1" si="63"/>
        <v>0</v>
      </c>
      <c r="AI91" s="39">
        <f t="shared" ca="1" si="64"/>
        <v>0</v>
      </c>
      <c r="AJ91" s="39">
        <f t="shared" ca="1" si="65"/>
        <v>0</v>
      </c>
      <c r="AK91" s="39">
        <f t="shared" ca="1" si="66"/>
        <v>0</v>
      </c>
      <c r="AL91" s="43"/>
      <c r="AM91" s="39">
        <f t="shared" ca="1" si="74"/>
        <v>0</v>
      </c>
      <c r="AN91" s="39">
        <f t="shared" ca="1" si="75"/>
        <v>0</v>
      </c>
      <c r="AO91" s="39">
        <f t="shared" ca="1" si="76"/>
        <v>0</v>
      </c>
      <c r="AP91" s="40">
        <f t="shared" ca="1" si="67"/>
        <v>0</v>
      </c>
      <c r="AR91" s="39">
        <f t="shared" ca="1" si="77"/>
        <v>0</v>
      </c>
      <c r="AS91" s="39">
        <f t="shared" ca="1" si="78"/>
        <v>0</v>
      </c>
      <c r="AT91" s="39">
        <f t="shared" ca="1" si="79"/>
        <v>0</v>
      </c>
      <c r="AU91" s="40">
        <f t="shared" ca="1" si="68"/>
        <v>0</v>
      </c>
      <c r="AV91" s="40"/>
      <c r="AW91" s="51">
        <f t="shared" ca="1" si="69"/>
        <v>0</v>
      </c>
      <c r="AY91" s="51">
        <f t="shared" ca="1" si="70"/>
        <v>0</v>
      </c>
      <c r="AZ91" s="67"/>
      <c r="BA91" s="105">
        <f ca="1">'EO9904.1'!AW91</f>
        <v>0</v>
      </c>
      <c r="BB91" s="105">
        <f t="shared" ca="1" si="80"/>
        <v>0</v>
      </c>
      <c r="BC91" s="67"/>
      <c r="BD91" s="103"/>
    </row>
    <row r="92" spans="1:56">
      <c r="A92" s="88">
        <f t="shared" si="71"/>
        <v>39448</v>
      </c>
      <c r="B92" s="65">
        <f>'EO9904.1'!B92</f>
        <v>0</v>
      </c>
      <c r="C92" s="66"/>
      <c r="D92" s="82">
        <f t="shared" si="43"/>
        <v>0</v>
      </c>
      <c r="E92" s="35">
        <f t="shared" si="44"/>
        <v>0</v>
      </c>
      <c r="F92" s="35">
        <f t="shared" ca="1" si="45"/>
        <v>0</v>
      </c>
      <c r="G92" s="83">
        <f ca="1">VLOOKUP($A92,[1]!Table,MATCH(G$4,[1]!Curves,0))</f>
        <v>4.8980000000000006</v>
      </c>
      <c r="H92" s="84">
        <f t="shared" ca="1" si="46"/>
        <v>4.8980000000000006</v>
      </c>
      <c r="I92" s="87">
        <f t="shared" si="81"/>
        <v>2.1150000000000002</v>
      </c>
      <c r="J92" s="83">
        <f ca="1">VLOOKUP($A92,[1]!Table,MATCH(J$4,[1]!Curves,0))</f>
        <v>2.2499999999999999E-2</v>
      </c>
      <c r="K92" s="84">
        <f t="shared" ca="1" si="47"/>
        <v>2.2499999999999999E-2</v>
      </c>
      <c r="L92" s="69">
        <f t="shared" si="72"/>
        <v>0</v>
      </c>
      <c r="M92" s="83">
        <f ca="1">VLOOKUP($A92,[1]!Table,MATCH(M$4,[1]!Curves,0))</f>
        <v>1.4999999999999999E-2</v>
      </c>
      <c r="N92" s="84">
        <f t="shared" ca="1" si="48"/>
        <v>1.4999999999999999E-2</v>
      </c>
      <c r="O92" s="69">
        <f t="shared" si="73"/>
        <v>0</v>
      </c>
      <c r="P92" s="7"/>
      <c r="Q92" s="69">
        <f t="shared" ca="1" si="49"/>
        <v>4.9355000000000002</v>
      </c>
      <c r="R92" s="69">
        <f t="shared" ca="1" si="50"/>
        <v>4.9355000000000002</v>
      </c>
      <c r="S92" s="69">
        <f t="shared" si="51"/>
        <v>2.1150000000000002</v>
      </c>
      <c r="T92" s="7"/>
      <c r="U92" s="5">
        <f t="shared" si="52"/>
        <v>31</v>
      </c>
      <c r="V92" s="44">
        <f t="shared" si="53"/>
        <v>39448</v>
      </c>
      <c r="W92" s="5">
        <f t="shared" ca="1" si="54"/>
        <v>2518</v>
      </c>
      <c r="X92" s="54">
        <f ca="1">VLOOKUP($A92,[1]!Table,MATCH(X$4,[1]!Curves,0))</f>
        <v>5.9145992333369E-2</v>
      </c>
      <c r="Y92" s="46">
        <f t="shared" ca="1" si="55"/>
        <v>0.66909168084601645</v>
      </c>
      <c r="Z92" s="5">
        <f t="shared" si="56"/>
        <v>0</v>
      </c>
      <c r="AA92" s="5">
        <f t="shared" si="57"/>
        <v>0</v>
      </c>
      <c r="AC92" s="39">
        <f t="shared" ca="1" si="58"/>
        <v>0</v>
      </c>
      <c r="AD92" s="39">
        <f t="shared" ca="1" si="59"/>
        <v>0</v>
      </c>
      <c r="AE92" s="39">
        <f t="shared" ca="1" si="60"/>
        <v>0</v>
      </c>
      <c r="AF92" s="39">
        <f t="shared" ca="1" si="61"/>
        <v>0</v>
      </c>
      <c r="AG92" s="39">
        <f t="shared" ca="1" si="62"/>
        <v>0</v>
      </c>
      <c r="AH92" s="39">
        <f t="shared" ca="1" si="63"/>
        <v>0</v>
      </c>
      <c r="AI92" s="39">
        <f t="shared" ca="1" si="64"/>
        <v>0</v>
      </c>
      <c r="AJ92" s="39">
        <f t="shared" ca="1" si="65"/>
        <v>0</v>
      </c>
      <c r="AK92" s="39">
        <f t="shared" ca="1" si="66"/>
        <v>0</v>
      </c>
      <c r="AL92" s="43"/>
      <c r="AM92" s="39">
        <f t="shared" ca="1" si="74"/>
        <v>0</v>
      </c>
      <c r="AN92" s="39">
        <f t="shared" ca="1" si="75"/>
        <v>0</v>
      </c>
      <c r="AO92" s="39">
        <f t="shared" ca="1" si="76"/>
        <v>0</v>
      </c>
      <c r="AP92" s="40">
        <f t="shared" ca="1" si="67"/>
        <v>0</v>
      </c>
      <c r="AR92" s="39">
        <f t="shared" ca="1" si="77"/>
        <v>0</v>
      </c>
      <c r="AS92" s="39">
        <f t="shared" ca="1" si="78"/>
        <v>0</v>
      </c>
      <c r="AT92" s="39">
        <f t="shared" ca="1" si="79"/>
        <v>0</v>
      </c>
      <c r="AU92" s="40">
        <f t="shared" ca="1" si="68"/>
        <v>0</v>
      </c>
      <c r="AV92" s="40"/>
      <c r="AW92" s="51">
        <f t="shared" ca="1" si="69"/>
        <v>0</v>
      </c>
      <c r="AY92" s="51">
        <f t="shared" ca="1" si="70"/>
        <v>0</v>
      </c>
      <c r="AZ92" s="67"/>
      <c r="BA92" s="105">
        <f ca="1">'EO9904.1'!AW92</f>
        <v>0</v>
      </c>
      <c r="BB92" s="105">
        <f t="shared" ca="1" si="80"/>
        <v>0</v>
      </c>
      <c r="BC92" s="67"/>
      <c r="BD92" s="103"/>
    </row>
    <row r="93" spans="1:56">
      <c r="A93" s="88">
        <f t="shared" si="71"/>
        <v>39479</v>
      </c>
      <c r="B93" s="65">
        <f>'EO9904.1'!B93</f>
        <v>0</v>
      </c>
      <c r="C93" s="66"/>
      <c r="D93" s="82">
        <f t="shared" si="43"/>
        <v>0</v>
      </c>
      <c r="E93" s="35">
        <f t="shared" si="44"/>
        <v>0</v>
      </c>
      <c r="F93" s="35">
        <f t="shared" ca="1" si="45"/>
        <v>0</v>
      </c>
      <c r="G93" s="83">
        <f ca="1">VLOOKUP($A93,[1]!Table,MATCH(G$4,[1]!Curves,0))</f>
        <v>4.7780000000000005</v>
      </c>
      <c r="H93" s="84">
        <f t="shared" ca="1" si="46"/>
        <v>4.7780000000000005</v>
      </c>
      <c r="I93" s="87">
        <f t="shared" si="81"/>
        <v>2.1150000000000002</v>
      </c>
      <c r="J93" s="83">
        <f ca="1">VLOOKUP($A93,[1]!Table,MATCH(J$4,[1]!Curves,0))</f>
        <v>2.2499999999999999E-2</v>
      </c>
      <c r="K93" s="84">
        <f t="shared" ca="1" si="47"/>
        <v>2.2499999999999999E-2</v>
      </c>
      <c r="L93" s="69">
        <f t="shared" si="72"/>
        <v>0</v>
      </c>
      <c r="M93" s="83">
        <f ca="1">VLOOKUP($A93,[1]!Table,MATCH(M$4,[1]!Curves,0))</f>
        <v>1.4999999999999999E-2</v>
      </c>
      <c r="N93" s="84">
        <f t="shared" ca="1" si="48"/>
        <v>1.4999999999999999E-2</v>
      </c>
      <c r="O93" s="69">
        <f t="shared" si="73"/>
        <v>0</v>
      </c>
      <c r="P93" s="7"/>
      <c r="Q93" s="69">
        <f t="shared" ca="1" si="49"/>
        <v>4.8155000000000001</v>
      </c>
      <c r="R93" s="69">
        <f t="shared" ca="1" si="50"/>
        <v>4.8155000000000001</v>
      </c>
      <c r="S93" s="69">
        <f t="shared" si="51"/>
        <v>2.1150000000000002</v>
      </c>
      <c r="T93" s="7"/>
      <c r="U93" s="5">
        <f t="shared" si="52"/>
        <v>29</v>
      </c>
      <c r="V93" s="44">
        <f t="shared" si="53"/>
        <v>39479</v>
      </c>
      <c r="W93" s="5">
        <f t="shared" ca="1" si="54"/>
        <v>2549</v>
      </c>
      <c r="X93" s="54">
        <f ca="1">VLOOKUP($A93,[1]!Table,MATCH(X$4,[1]!Curves,0))</f>
        <v>5.9223343094228997E-2</v>
      </c>
      <c r="Y93" s="46">
        <f t="shared" ca="1" si="55"/>
        <v>0.66544079380795351</v>
      </c>
      <c r="Z93" s="5">
        <f t="shared" si="56"/>
        <v>0</v>
      </c>
      <c r="AA93" s="5">
        <f t="shared" si="57"/>
        <v>0</v>
      </c>
      <c r="AC93" s="39">
        <f t="shared" ca="1" si="58"/>
        <v>0</v>
      </c>
      <c r="AD93" s="39">
        <f t="shared" ca="1" si="59"/>
        <v>0</v>
      </c>
      <c r="AE93" s="39">
        <f t="shared" ca="1" si="60"/>
        <v>0</v>
      </c>
      <c r="AF93" s="39">
        <f t="shared" ca="1" si="61"/>
        <v>0</v>
      </c>
      <c r="AG93" s="39">
        <f t="shared" ca="1" si="62"/>
        <v>0</v>
      </c>
      <c r="AH93" s="39">
        <f t="shared" ca="1" si="63"/>
        <v>0</v>
      </c>
      <c r="AI93" s="39">
        <f t="shared" ca="1" si="64"/>
        <v>0</v>
      </c>
      <c r="AJ93" s="39">
        <f t="shared" ca="1" si="65"/>
        <v>0</v>
      </c>
      <c r="AK93" s="39">
        <f t="shared" ca="1" si="66"/>
        <v>0</v>
      </c>
      <c r="AL93" s="43"/>
      <c r="AM93" s="39">
        <f t="shared" ca="1" si="74"/>
        <v>0</v>
      </c>
      <c r="AN93" s="39">
        <f t="shared" ca="1" si="75"/>
        <v>0</v>
      </c>
      <c r="AO93" s="39">
        <f t="shared" ca="1" si="76"/>
        <v>0</v>
      </c>
      <c r="AP93" s="40">
        <f t="shared" ca="1" si="67"/>
        <v>0</v>
      </c>
      <c r="AR93" s="39">
        <f t="shared" ca="1" si="77"/>
        <v>0</v>
      </c>
      <c r="AS93" s="39">
        <f t="shared" ca="1" si="78"/>
        <v>0</v>
      </c>
      <c r="AT93" s="39">
        <f t="shared" ca="1" si="79"/>
        <v>0</v>
      </c>
      <c r="AU93" s="40">
        <f t="shared" ca="1" si="68"/>
        <v>0</v>
      </c>
      <c r="AV93" s="40"/>
      <c r="AW93" s="51">
        <f t="shared" ca="1" si="69"/>
        <v>0</v>
      </c>
      <c r="AY93" s="51">
        <f t="shared" ca="1" si="70"/>
        <v>0</v>
      </c>
      <c r="AZ93" s="67"/>
      <c r="BA93" s="105">
        <f ca="1">'EO9904.1'!AW93</f>
        <v>0</v>
      </c>
      <c r="BB93" s="105">
        <f t="shared" ca="1" si="80"/>
        <v>0</v>
      </c>
      <c r="BC93" s="67"/>
      <c r="BD93" s="103"/>
    </row>
    <row r="94" spans="1:56">
      <c r="A94" s="88">
        <f t="shared" si="71"/>
        <v>39508</v>
      </c>
      <c r="B94" s="65">
        <f>'EO9904.1'!B94</f>
        <v>0</v>
      </c>
      <c r="C94" s="66"/>
      <c r="D94" s="82">
        <f t="shared" si="43"/>
        <v>0</v>
      </c>
      <c r="E94" s="35">
        <f t="shared" si="44"/>
        <v>0</v>
      </c>
      <c r="F94" s="35">
        <f t="shared" ca="1" si="45"/>
        <v>0</v>
      </c>
      <c r="G94" s="83">
        <f ca="1">VLOOKUP($A94,[1]!Table,MATCH(G$4,[1]!Curves,0))</f>
        <v>4.6530000000000005</v>
      </c>
      <c r="H94" s="84">
        <f t="shared" ca="1" si="46"/>
        <v>4.6530000000000005</v>
      </c>
      <c r="I94" s="87">
        <f t="shared" si="81"/>
        <v>2.1150000000000002</v>
      </c>
      <c r="J94" s="83">
        <f ca="1">VLOOKUP($A94,[1]!Table,MATCH(J$4,[1]!Curves,0))</f>
        <v>2.2499999999999999E-2</v>
      </c>
      <c r="K94" s="84">
        <f t="shared" ca="1" si="47"/>
        <v>2.2499999999999999E-2</v>
      </c>
      <c r="L94" s="69">
        <f t="shared" si="72"/>
        <v>0</v>
      </c>
      <c r="M94" s="83">
        <f ca="1">VLOOKUP($A94,[1]!Table,MATCH(M$4,[1]!Curves,0))</f>
        <v>1.4999999999999999E-2</v>
      </c>
      <c r="N94" s="84">
        <f t="shared" ca="1" si="48"/>
        <v>1.4999999999999999E-2</v>
      </c>
      <c r="O94" s="69">
        <f t="shared" si="73"/>
        <v>0</v>
      </c>
      <c r="P94" s="7"/>
      <c r="Q94" s="69">
        <f t="shared" ca="1" si="49"/>
        <v>4.6905000000000001</v>
      </c>
      <c r="R94" s="69">
        <f t="shared" ca="1" si="50"/>
        <v>4.6905000000000001</v>
      </c>
      <c r="S94" s="69">
        <f t="shared" si="51"/>
        <v>2.1150000000000002</v>
      </c>
      <c r="T94" s="7"/>
      <c r="U94" s="5">
        <f t="shared" si="52"/>
        <v>31</v>
      </c>
      <c r="V94" s="44">
        <f t="shared" si="53"/>
        <v>39508</v>
      </c>
      <c r="W94" s="5">
        <f t="shared" ca="1" si="54"/>
        <v>2578</v>
      </c>
      <c r="X94" s="54">
        <f ca="1">VLOOKUP($A94,[1]!Table,MATCH(X$4,[1]!Curves,0))</f>
        <v>5.9278736741753005E-2</v>
      </c>
      <c r="Y94" s="46">
        <f t="shared" ca="1" si="55"/>
        <v>0.66211285684233234</v>
      </c>
      <c r="Z94" s="5">
        <f t="shared" si="56"/>
        <v>0</v>
      </c>
      <c r="AA94" s="5">
        <f t="shared" si="57"/>
        <v>0</v>
      </c>
      <c r="AC94" s="39">
        <f t="shared" ca="1" si="58"/>
        <v>0</v>
      </c>
      <c r="AD94" s="39">
        <f t="shared" ca="1" si="59"/>
        <v>0</v>
      </c>
      <c r="AE94" s="39">
        <f t="shared" ca="1" si="60"/>
        <v>0</v>
      </c>
      <c r="AF94" s="39">
        <f t="shared" ca="1" si="61"/>
        <v>0</v>
      </c>
      <c r="AG94" s="39">
        <f t="shared" ca="1" si="62"/>
        <v>0</v>
      </c>
      <c r="AH94" s="39">
        <f t="shared" ca="1" si="63"/>
        <v>0</v>
      </c>
      <c r="AI94" s="39">
        <f t="shared" ca="1" si="64"/>
        <v>0</v>
      </c>
      <c r="AJ94" s="39">
        <f t="shared" ca="1" si="65"/>
        <v>0</v>
      </c>
      <c r="AK94" s="39">
        <f t="shared" ca="1" si="66"/>
        <v>0</v>
      </c>
      <c r="AL94" s="43"/>
      <c r="AM94" s="39">
        <f t="shared" ca="1" si="74"/>
        <v>0</v>
      </c>
      <c r="AN94" s="39">
        <f t="shared" ca="1" si="75"/>
        <v>0</v>
      </c>
      <c r="AO94" s="39">
        <f t="shared" ca="1" si="76"/>
        <v>0</v>
      </c>
      <c r="AP94" s="40">
        <f t="shared" ca="1" si="67"/>
        <v>0</v>
      </c>
      <c r="AR94" s="39">
        <f t="shared" ca="1" si="77"/>
        <v>0</v>
      </c>
      <c r="AS94" s="39">
        <f t="shared" ca="1" si="78"/>
        <v>0</v>
      </c>
      <c r="AT94" s="39">
        <f t="shared" ca="1" si="79"/>
        <v>0</v>
      </c>
      <c r="AU94" s="40">
        <f t="shared" ca="1" si="68"/>
        <v>0</v>
      </c>
      <c r="AV94" s="40"/>
      <c r="AW94" s="51">
        <f t="shared" ca="1" si="69"/>
        <v>0</v>
      </c>
      <c r="AY94" s="51">
        <f t="shared" ca="1" si="70"/>
        <v>0</v>
      </c>
      <c r="AZ94" s="67"/>
      <c r="BA94" s="105">
        <f ca="1">'EO9904.1'!AW94</f>
        <v>0</v>
      </c>
      <c r="BB94" s="105">
        <f t="shared" ca="1" si="80"/>
        <v>0</v>
      </c>
      <c r="BC94" s="67"/>
      <c r="BD94" s="103"/>
    </row>
    <row r="95" spans="1:56">
      <c r="A95" s="88">
        <f t="shared" si="71"/>
        <v>39539</v>
      </c>
      <c r="B95" s="65">
        <f>'EO9904.1'!B95</f>
        <v>0</v>
      </c>
      <c r="C95" s="66"/>
      <c r="D95" s="82">
        <f t="shared" si="43"/>
        <v>0</v>
      </c>
      <c r="E95" s="35">
        <f t="shared" si="44"/>
        <v>0</v>
      </c>
      <c r="F95" s="35">
        <f t="shared" ca="1" si="45"/>
        <v>0</v>
      </c>
      <c r="G95" s="83">
        <f ca="1">VLOOKUP($A95,[1]!Table,MATCH(G$4,[1]!Curves,0))</f>
        <v>4.5230000000000006</v>
      </c>
      <c r="H95" s="84">
        <f t="shared" ca="1" si="46"/>
        <v>4.5230000000000006</v>
      </c>
      <c r="I95" s="87">
        <f t="shared" si="81"/>
        <v>2.1150000000000002</v>
      </c>
      <c r="J95" s="83">
        <f ca="1">VLOOKUP($A95,[1]!Table,MATCH(J$4,[1]!Curves,0))</f>
        <v>1.3000000000000001E-2</v>
      </c>
      <c r="K95" s="84">
        <f t="shared" ca="1" si="47"/>
        <v>1.3000000000000001E-2</v>
      </c>
      <c r="L95" s="69">
        <f t="shared" si="72"/>
        <v>0</v>
      </c>
      <c r="M95" s="83">
        <f ca="1">VLOOKUP($A95,[1]!Table,MATCH(M$4,[1]!Curves,0))</f>
        <v>0.01</v>
      </c>
      <c r="N95" s="84">
        <f t="shared" ca="1" si="48"/>
        <v>0.01</v>
      </c>
      <c r="O95" s="69">
        <f t="shared" si="73"/>
        <v>0</v>
      </c>
      <c r="P95" s="7"/>
      <c r="Q95" s="69">
        <f t="shared" ca="1" si="49"/>
        <v>4.5460000000000003</v>
      </c>
      <c r="R95" s="69">
        <f t="shared" ca="1" si="50"/>
        <v>4.5460000000000003</v>
      </c>
      <c r="S95" s="69">
        <f t="shared" si="51"/>
        <v>2.1150000000000002</v>
      </c>
      <c r="T95" s="7"/>
      <c r="U95" s="5">
        <f t="shared" si="52"/>
        <v>30</v>
      </c>
      <c r="V95" s="44">
        <f t="shared" si="53"/>
        <v>39539</v>
      </c>
      <c r="W95" s="5">
        <f t="shared" ca="1" si="54"/>
        <v>2609</v>
      </c>
      <c r="X95" s="54">
        <f ca="1">VLOOKUP($A95,[1]!Table,MATCH(X$4,[1]!Curves,0))</f>
        <v>5.9326867002862001E-2</v>
      </c>
      <c r="Y95" s="46">
        <f t="shared" ca="1" si="55"/>
        <v>0.65861823456069235</v>
      </c>
      <c r="Z95" s="5">
        <f t="shared" si="56"/>
        <v>0</v>
      </c>
      <c r="AA95" s="5">
        <f t="shared" si="57"/>
        <v>0</v>
      </c>
      <c r="AC95" s="39">
        <f t="shared" ca="1" si="58"/>
        <v>0</v>
      </c>
      <c r="AD95" s="39">
        <f t="shared" ca="1" si="59"/>
        <v>0</v>
      </c>
      <c r="AE95" s="39">
        <f t="shared" ca="1" si="60"/>
        <v>0</v>
      </c>
      <c r="AF95" s="39">
        <f t="shared" ca="1" si="61"/>
        <v>0</v>
      </c>
      <c r="AG95" s="39">
        <f t="shared" ca="1" si="62"/>
        <v>0</v>
      </c>
      <c r="AH95" s="39">
        <f t="shared" ca="1" si="63"/>
        <v>0</v>
      </c>
      <c r="AI95" s="39">
        <f t="shared" ca="1" si="64"/>
        <v>0</v>
      </c>
      <c r="AJ95" s="39">
        <f t="shared" ca="1" si="65"/>
        <v>0</v>
      </c>
      <c r="AK95" s="39">
        <f t="shared" ca="1" si="66"/>
        <v>0</v>
      </c>
      <c r="AL95" s="43"/>
      <c r="AM95" s="39">
        <f t="shared" ca="1" si="74"/>
        <v>0</v>
      </c>
      <c r="AN95" s="39">
        <f t="shared" ca="1" si="75"/>
        <v>0</v>
      </c>
      <c r="AO95" s="39">
        <f t="shared" ca="1" si="76"/>
        <v>0</v>
      </c>
      <c r="AP95" s="40">
        <f t="shared" ca="1" si="67"/>
        <v>0</v>
      </c>
      <c r="AR95" s="39">
        <f t="shared" ca="1" si="77"/>
        <v>0</v>
      </c>
      <c r="AS95" s="39">
        <f t="shared" ca="1" si="78"/>
        <v>0</v>
      </c>
      <c r="AT95" s="39">
        <f t="shared" ca="1" si="79"/>
        <v>0</v>
      </c>
      <c r="AU95" s="40">
        <f t="shared" ca="1" si="68"/>
        <v>0</v>
      </c>
      <c r="AV95" s="40"/>
      <c r="AW95" s="51">
        <f t="shared" ca="1" si="69"/>
        <v>0</v>
      </c>
      <c r="AY95" s="51">
        <f t="shared" ca="1" si="70"/>
        <v>0</v>
      </c>
      <c r="AZ95" s="67"/>
      <c r="BA95" s="105">
        <f ca="1">'EO9904.1'!AW95</f>
        <v>0</v>
      </c>
      <c r="BB95" s="105">
        <f t="shared" ca="1" si="80"/>
        <v>0</v>
      </c>
      <c r="BC95" s="67"/>
      <c r="BD95" s="103"/>
    </row>
    <row r="96" spans="1:56">
      <c r="A96" s="88">
        <f t="shared" si="71"/>
        <v>39569</v>
      </c>
      <c r="B96" s="65">
        <f>'EO9904.1'!B96</f>
        <v>0</v>
      </c>
      <c r="C96" s="66"/>
      <c r="D96" s="82">
        <f t="shared" si="43"/>
        <v>0</v>
      </c>
      <c r="E96" s="35">
        <f t="shared" si="44"/>
        <v>0</v>
      </c>
      <c r="F96" s="35">
        <f t="shared" ca="1" si="45"/>
        <v>0</v>
      </c>
      <c r="G96" s="83">
        <f ca="1">VLOOKUP($A96,[1]!Table,MATCH(G$4,[1]!Curves,0))</f>
        <v>4.5129999999999999</v>
      </c>
      <c r="H96" s="84">
        <f t="shared" ca="1" si="46"/>
        <v>4.5129999999999999</v>
      </c>
      <c r="I96" s="87">
        <f t="shared" si="81"/>
        <v>2.1150000000000002</v>
      </c>
      <c r="J96" s="83">
        <f ca="1">VLOOKUP($A96,[1]!Table,MATCH(J$4,[1]!Curves,0))</f>
        <v>1.3000000000000001E-2</v>
      </c>
      <c r="K96" s="84">
        <f t="shared" ca="1" si="47"/>
        <v>1.3000000000000001E-2</v>
      </c>
      <c r="L96" s="69">
        <f t="shared" si="72"/>
        <v>0</v>
      </c>
      <c r="M96" s="83">
        <f ca="1">VLOOKUP($A96,[1]!Table,MATCH(M$4,[1]!Curves,0))</f>
        <v>0.01</v>
      </c>
      <c r="N96" s="84">
        <f t="shared" ca="1" si="48"/>
        <v>0.01</v>
      </c>
      <c r="O96" s="69">
        <f t="shared" si="73"/>
        <v>0</v>
      </c>
      <c r="P96" s="7"/>
      <c r="Q96" s="69">
        <f t="shared" ca="1" si="49"/>
        <v>4.5359999999999996</v>
      </c>
      <c r="R96" s="69">
        <f t="shared" ca="1" si="50"/>
        <v>4.5359999999999996</v>
      </c>
      <c r="S96" s="69">
        <f t="shared" si="51"/>
        <v>2.1150000000000002</v>
      </c>
      <c r="T96" s="7"/>
      <c r="U96" s="5">
        <f t="shared" si="52"/>
        <v>31</v>
      </c>
      <c r="V96" s="44">
        <f t="shared" si="53"/>
        <v>39569</v>
      </c>
      <c r="W96" s="5">
        <f t="shared" ca="1" si="54"/>
        <v>2639</v>
      </c>
      <c r="X96" s="54">
        <f ca="1">VLOOKUP($A96,[1]!Table,MATCH(X$4,[1]!Curves,0))</f>
        <v>5.9373444675636003E-2</v>
      </c>
      <c r="Y96" s="46">
        <f t="shared" ca="1" si="55"/>
        <v>0.65524895929232574</v>
      </c>
      <c r="Z96" s="5">
        <f t="shared" si="56"/>
        <v>0</v>
      </c>
      <c r="AA96" s="5">
        <f t="shared" si="57"/>
        <v>0</v>
      </c>
      <c r="AC96" s="39">
        <f t="shared" ca="1" si="58"/>
        <v>0</v>
      </c>
      <c r="AD96" s="39">
        <f t="shared" ca="1" si="59"/>
        <v>0</v>
      </c>
      <c r="AE96" s="39">
        <f t="shared" ca="1" si="60"/>
        <v>0</v>
      </c>
      <c r="AF96" s="39">
        <f t="shared" ca="1" si="61"/>
        <v>0</v>
      </c>
      <c r="AG96" s="39">
        <f t="shared" ca="1" si="62"/>
        <v>0</v>
      </c>
      <c r="AH96" s="39">
        <f t="shared" ca="1" si="63"/>
        <v>0</v>
      </c>
      <c r="AI96" s="39">
        <f t="shared" ca="1" si="64"/>
        <v>0</v>
      </c>
      <c r="AJ96" s="39">
        <f t="shared" ca="1" si="65"/>
        <v>0</v>
      </c>
      <c r="AK96" s="39">
        <f t="shared" ca="1" si="66"/>
        <v>0</v>
      </c>
      <c r="AL96" s="43"/>
      <c r="AM96" s="39">
        <f t="shared" ca="1" si="74"/>
        <v>0</v>
      </c>
      <c r="AN96" s="39">
        <f t="shared" ca="1" si="75"/>
        <v>0</v>
      </c>
      <c r="AO96" s="39">
        <f t="shared" ca="1" si="76"/>
        <v>0</v>
      </c>
      <c r="AP96" s="40">
        <f t="shared" ca="1" si="67"/>
        <v>0</v>
      </c>
      <c r="AR96" s="39">
        <f t="shared" ca="1" si="77"/>
        <v>0</v>
      </c>
      <c r="AS96" s="39">
        <f t="shared" ca="1" si="78"/>
        <v>0</v>
      </c>
      <c r="AT96" s="39">
        <f t="shared" ca="1" si="79"/>
        <v>0</v>
      </c>
      <c r="AU96" s="40">
        <f t="shared" ca="1" si="68"/>
        <v>0</v>
      </c>
      <c r="AV96" s="40"/>
      <c r="AW96" s="51">
        <f t="shared" ca="1" si="69"/>
        <v>0</v>
      </c>
      <c r="AY96" s="51">
        <f t="shared" ca="1" si="70"/>
        <v>0</v>
      </c>
      <c r="AZ96" s="67"/>
      <c r="BA96" s="105">
        <f ca="1">'EO9904.1'!AW96</f>
        <v>0</v>
      </c>
      <c r="BB96" s="105">
        <f t="shared" ca="1" si="80"/>
        <v>0</v>
      </c>
      <c r="BC96" s="67"/>
      <c r="BD96" s="103"/>
    </row>
    <row r="97" spans="1:56">
      <c r="A97" s="88">
        <f t="shared" si="71"/>
        <v>39600</v>
      </c>
      <c r="B97" s="65">
        <f>'EO9904.1'!B97</f>
        <v>0</v>
      </c>
      <c r="C97" s="66"/>
      <c r="D97" s="82">
        <f t="shared" si="43"/>
        <v>0</v>
      </c>
      <c r="E97" s="35">
        <f t="shared" si="44"/>
        <v>0</v>
      </c>
      <c r="F97" s="35">
        <f t="shared" ca="1" si="45"/>
        <v>0</v>
      </c>
      <c r="G97" s="83">
        <f ca="1">VLOOKUP($A97,[1]!Table,MATCH(G$4,[1]!Curves,0))</f>
        <v>4.5330000000000004</v>
      </c>
      <c r="H97" s="84">
        <f t="shared" ca="1" si="46"/>
        <v>4.5330000000000004</v>
      </c>
      <c r="I97" s="87">
        <f t="shared" si="81"/>
        <v>2.1150000000000002</v>
      </c>
      <c r="J97" s="83">
        <f ca="1">VLOOKUP($A97,[1]!Table,MATCH(J$4,[1]!Curves,0))</f>
        <v>1.3000000000000001E-2</v>
      </c>
      <c r="K97" s="84">
        <f t="shared" ca="1" si="47"/>
        <v>1.3000000000000001E-2</v>
      </c>
      <c r="L97" s="69">
        <f t="shared" si="72"/>
        <v>0</v>
      </c>
      <c r="M97" s="83">
        <f ca="1">VLOOKUP($A97,[1]!Table,MATCH(M$4,[1]!Curves,0))</f>
        <v>0.01</v>
      </c>
      <c r="N97" s="84">
        <f t="shared" ca="1" si="48"/>
        <v>0.01</v>
      </c>
      <c r="O97" s="69">
        <f t="shared" si="73"/>
        <v>0</v>
      </c>
      <c r="P97" s="7"/>
      <c r="Q97" s="69">
        <f t="shared" ca="1" si="49"/>
        <v>4.556</v>
      </c>
      <c r="R97" s="69">
        <f t="shared" ca="1" si="50"/>
        <v>4.556</v>
      </c>
      <c r="S97" s="69">
        <f t="shared" si="51"/>
        <v>2.1150000000000002</v>
      </c>
      <c r="T97" s="7"/>
      <c r="U97" s="5">
        <f t="shared" si="52"/>
        <v>30</v>
      </c>
      <c r="V97" s="44">
        <f t="shared" si="53"/>
        <v>39600</v>
      </c>
      <c r="W97" s="5">
        <f t="shared" ca="1" si="54"/>
        <v>2670</v>
      </c>
      <c r="X97" s="54">
        <f ca="1">VLOOKUP($A97,[1]!Table,MATCH(X$4,[1]!Curves,0))</f>
        <v>5.9421574938259995E-2</v>
      </c>
      <c r="Y97" s="46">
        <f t="shared" ca="1" si="55"/>
        <v>0.65178039826728074</v>
      </c>
      <c r="Z97" s="5">
        <f t="shared" si="56"/>
        <v>0</v>
      </c>
      <c r="AA97" s="5">
        <f t="shared" si="57"/>
        <v>0</v>
      </c>
      <c r="AC97" s="39">
        <f t="shared" ca="1" si="58"/>
        <v>0</v>
      </c>
      <c r="AD97" s="39">
        <f t="shared" ca="1" si="59"/>
        <v>0</v>
      </c>
      <c r="AE97" s="39">
        <f t="shared" ca="1" si="60"/>
        <v>0</v>
      </c>
      <c r="AF97" s="39">
        <f t="shared" ca="1" si="61"/>
        <v>0</v>
      </c>
      <c r="AG97" s="39">
        <f t="shared" ca="1" si="62"/>
        <v>0</v>
      </c>
      <c r="AH97" s="39">
        <f t="shared" ca="1" si="63"/>
        <v>0</v>
      </c>
      <c r="AI97" s="39">
        <f t="shared" ca="1" si="64"/>
        <v>0</v>
      </c>
      <c r="AJ97" s="39">
        <f t="shared" ca="1" si="65"/>
        <v>0</v>
      </c>
      <c r="AK97" s="39">
        <f t="shared" ca="1" si="66"/>
        <v>0</v>
      </c>
      <c r="AL97" s="43"/>
      <c r="AM97" s="39">
        <f t="shared" ca="1" si="74"/>
        <v>0</v>
      </c>
      <c r="AN97" s="39">
        <f t="shared" ca="1" si="75"/>
        <v>0</v>
      </c>
      <c r="AO97" s="39">
        <f t="shared" ca="1" si="76"/>
        <v>0</v>
      </c>
      <c r="AP97" s="40">
        <f t="shared" ca="1" si="67"/>
        <v>0</v>
      </c>
      <c r="AR97" s="39">
        <f t="shared" ca="1" si="77"/>
        <v>0</v>
      </c>
      <c r="AS97" s="39">
        <f t="shared" ca="1" si="78"/>
        <v>0</v>
      </c>
      <c r="AT97" s="39">
        <f t="shared" ca="1" si="79"/>
        <v>0</v>
      </c>
      <c r="AU97" s="40">
        <f t="shared" ca="1" si="68"/>
        <v>0</v>
      </c>
      <c r="AV97" s="40"/>
      <c r="AW97" s="51">
        <f t="shared" ca="1" si="69"/>
        <v>0</v>
      </c>
      <c r="AY97" s="51">
        <f t="shared" ca="1" si="70"/>
        <v>0</v>
      </c>
      <c r="AZ97" s="67"/>
      <c r="BA97" s="105">
        <f ca="1">'EO9904.1'!AW97</f>
        <v>0</v>
      </c>
      <c r="BB97" s="105">
        <f t="shared" ca="1" si="80"/>
        <v>0</v>
      </c>
      <c r="BC97" s="67"/>
      <c r="BD97" s="103"/>
    </row>
    <row r="98" spans="1:56">
      <c r="A98" s="88">
        <f t="shared" si="71"/>
        <v>39630</v>
      </c>
      <c r="B98" s="65">
        <f>'EO9904.1'!B98</f>
        <v>0</v>
      </c>
      <c r="C98" s="66"/>
      <c r="D98" s="82">
        <f t="shared" si="43"/>
        <v>0</v>
      </c>
      <c r="E98" s="35">
        <f t="shared" si="44"/>
        <v>0</v>
      </c>
      <c r="F98" s="35">
        <f t="shared" ca="1" si="45"/>
        <v>0</v>
      </c>
      <c r="G98" s="83">
        <f ca="1">VLOOKUP($A98,[1]!Table,MATCH(G$4,[1]!Curves,0))</f>
        <v>4.5540000000000003</v>
      </c>
      <c r="H98" s="84">
        <f t="shared" ca="1" si="46"/>
        <v>4.5540000000000003</v>
      </c>
      <c r="I98" s="87">
        <f t="shared" si="81"/>
        <v>2.1150000000000002</v>
      </c>
      <c r="J98" s="83">
        <f ca="1">VLOOKUP($A98,[1]!Table,MATCH(J$4,[1]!Curves,0))</f>
        <v>1.3000000000000001E-2</v>
      </c>
      <c r="K98" s="84">
        <f t="shared" ca="1" si="47"/>
        <v>1.3000000000000001E-2</v>
      </c>
      <c r="L98" s="69">
        <f t="shared" si="72"/>
        <v>0</v>
      </c>
      <c r="M98" s="83">
        <f ca="1">VLOOKUP($A98,[1]!Table,MATCH(M$4,[1]!Curves,0))</f>
        <v>0.01</v>
      </c>
      <c r="N98" s="84">
        <f t="shared" ca="1" si="48"/>
        <v>0.01</v>
      </c>
      <c r="O98" s="69">
        <f t="shared" si="73"/>
        <v>0</v>
      </c>
      <c r="P98" s="7"/>
      <c r="Q98" s="69">
        <f t="shared" ca="1" si="49"/>
        <v>4.577</v>
      </c>
      <c r="R98" s="69">
        <f t="shared" ca="1" si="50"/>
        <v>4.577</v>
      </c>
      <c r="S98" s="69">
        <f t="shared" si="51"/>
        <v>2.1150000000000002</v>
      </c>
      <c r="T98" s="7"/>
      <c r="U98" s="5">
        <f t="shared" si="52"/>
        <v>31</v>
      </c>
      <c r="V98" s="44">
        <f t="shared" si="53"/>
        <v>39630</v>
      </c>
      <c r="W98" s="5">
        <f t="shared" ca="1" si="54"/>
        <v>2700</v>
      </c>
      <c r="X98" s="54">
        <f ca="1">VLOOKUP($A98,[1]!Table,MATCH(X$4,[1]!Curves,0))</f>
        <v>5.9468152612499006E-2</v>
      </c>
      <c r="Y98" s="46">
        <f t="shared" ca="1" si="55"/>
        <v>0.64843631559566894</v>
      </c>
      <c r="Z98" s="5">
        <f t="shared" si="56"/>
        <v>0</v>
      </c>
      <c r="AA98" s="5">
        <f t="shared" si="57"/>
        <v>0</v>
      </c>
      <c r="AC98" s="39">
        <f t="shared" ca="1" si="58"/>
        <v>0</v>
      </c>
      <c r="AD98" s="39">
        <f t="shared" ca="1" si="59"/>
        <v>0</v>
      </c>
      <c r="AE98" s="39">
        <f t="shared" ca="1" si="60"/>
        <v>0</v>
      </c>
      <c r="AF98" s="39">
        <f t="shared" ca="1" si="61"/>
        <v>0</v>
      </c>
      <c r="AG98" s="39">
        <f t="shared" ca="1" si="62"/>
        <v>0</v>
      </c>
      <c r="AH98" s="39">
        <f t="shared" ca="1" si="63"/>
        <v>0</v>
      </c>
      <c r="AI98" s="39">
        <f t="shared" ca="1" si="64"/>
        <v>0</v>
      </c>
      <c r="AJ98" s="39">
        <f t="shared" ca="1" si="65"/>
        <v>0</v>
      </c>
      <c r="AK98" s="39">
        <f t="shared" ca="1" si="66"/>
        <v>0</v>
      </c>
      <c r="AL98" s="43"/>
      <c r="AM98" s="39">
        <f t="shared" ca="1" si="74"/>
        <v>0</v>
      </c>
      <c r="AN98" s="39">
        <f t="shared" ca="1" si="75"/>
        <v>0</v>
      </c>
      <c r="AO98" s="39">
        <f t="shared" ca="1" si="76"/>
        <v>0</v>
      </c>
      <c r="AP98" s="40">
        <f t="shared" ca="1" si="67"/>
        <v>0</v>
      </c>
      <c r="AR98" s="39">
        <f t="shared" ca="1" si="77"/>
        <v>0</v>
      </c>
      <c r="AS98" s="39">
        <f t="shared" ca="1" si="78"/>
        <v>0</v>
      </c>
      <c r="AT98" s="39">
        <f t="shared" ca="1" si="79"/>
        <v>0</v>
      </c>
      <c r="AU98" s="40">
        <f t="shared" ca="1" si="68"/>
        <v>0</v>
      </c>
      <c r="AV98" s="40"/>
      <c r="AW98" s="51">
        <f t="shared" ca="1" si="69"/>
        <v>0</v>
      </c>
      <c r="AY98" s="51">
        <f t="shared" ca="1" si="70"/>
        <v>0</v>
      </c>
      <c r="AZ98" s="67"/>
      <c r="BA98" s="105">
        <f ca="1">'EO9904.1'!AW98</f>
        <v>0</v>
      </c>
      <c r="BB98" s="105">
        <f t="shared" ca="1" si="80"/>
        <v>0</v>
      </c>
      <c r="BC98" s="67"/>
      <c r="BD98" s="103"/>
    </row>
    <row r="99" spans="1:56">
      <c r="A99" s="88">
        <f t="shared" si="71"/>
        <v>39661</v>
      </c>
      <c r="B99" s="65">
        <f>'EO9904.1'!B99</f>
        <v>0</v>
      </c>
      <c r="C99" s="66"/>
      <c r="D99" s="82">
        <f t="shared" si="43"/>
        <v>0</v>
      </c>
      <c r="E99" s="35">
        <f t="shared" si="44"/>
        <v>0</v>
      </c>
      <c r="F99" s="35">
        <f t="shared" ca="1" si="45"/>
        <v>0</v>
      </c>
      <c r="G99" s="83">
        <f ca="1">VLOOKUP($A99,[1]!Table,MATCH(G$4,[1]!Curves,0))</f>
        <v>4.5780000000000003</v>
      </c>
      <c r="H99" s="84">
        <f t="shared" ca="1" si="46"/>
        <v>4.5780000000000003</v>
      </c>
      <c r="I99" s="87">
        <f t="shared" si="81"/>
        <v>2.1150000000000002</v>
      </c>
      <c r="J99" s="83">
        <f ca="1">VLOOKUP($A99,[1]!Table,MATCH(J$4,[1]!Curves,0))</f>
        <v>1.3000000000000001E-2</v>
      </c>
      <c r="K99" s="84">
        <f t="shared" ca="1" si="47"/>
        <v>1.3000000000000001E-2</v>
      </c>
      <c r="L99" s="69">
        <f t="shared" si="72"/>
        <v>0</v>
      </c>
      <c r="M99" s="83">
        <f ca="1">VLOOKUP($A99,[1]!Table,MATCH(M$4,[1]!Curves,0))</f>
        <v>0.01</v>
      </c>
      <c r="N99" s="84">
        <f t="shared" ca="1" si="48"/>
        <v>0.01</v>
      </c>
      <c r="O99" s="69">
        <f t="shared" si="73"/>
        <v>0</v>
      </c>
      <c r="P99" s="7"/>
      <c r="Q99" s="69">
        <f t="shared" ca="1" si="49"/>
        <v>4.601</v>
      </c>
      <c r="R99" s="69">
        <f t="shared" ca="1" si="50"/>
        <v>4.601</v>
      </c>
      <c r="S99" s="69">
        <f t="shared" si="51"/>
        <v>2.1150000000000002</v>
      </c>
      <c r="T99" s="7"/>
      <c r="U99" s="5">
        <f t="shared" si="52"/>
        <v>31</v>
      </c>
      <c r="V99" s="44">
        <f t="shared" si="53"/>
        <v>39661</v>
      </c>
      <c r="W99" s="5">
        <f t="shared" ca="1" si="54"/>
        <v>2731</v>
      </c>
      <c r="X99" s="54">
        <f ca="1">VLOOKUP($A99,[1]!Table,MATCH(X$4,[1]!Curves,0))</f>
        <v>5.9516282876637995E-2</v>
      </c>
      <c r="Y99" s="46">
        <f t="shared" ca="1" si="55"/>
        <v>0.64499375755889965</v>
      </c>
      <c r="Z99" s="5">
        <f t="shared" si="56"/>
        <v>0</v>
      </c>
      <c r="AA99" s="5">
        <f t="shared" si="57"/>
        <v>0</v>
      </c>
      <c r="AC99" s="39">
        <f t="shared" ca="1" si="58"/>
        <v>0</v>
      </c>
      <c r="AD99" s="39">
        <f t="shared" ca="1" si="59"/>
        <v>0</v>
      </c>
      <c r="AE99" s="39">
        <f t="shared" ca="1" si="60"/>
        <v>0</v>
      </c>
      <c r="AF99" s="39">
        <f t="shared" ca="1" si="61"/>
        <v>0</v>
      </c>
      <c r="AG99" s="39">
        <f t="shared" ca="1" si="62"/>
        <v>0</v>
      </c>
      <c r="AH99" s="39">
        <f t="shared" ca="1" si="63"/>
        <v>0</v>
      </c>
      <c r="AI99" s="39">
        <f t="shared" ca="1" si="64"/>
        <v>0</v>
      </c>
      <c r="AJ99" s="39">
        <f t="shared" ca="1" si="65"/>
        <v>0</v>
      </c>
      <c r="AK99" s="39">
        <f t="shared" ca="1" si="66"/>
        <v>0</v>
      </c>
      <c r="AL99" s="43"/>
      <c r="AM99" s="39">
        <f t="shared" ca="1" si="74"/>
        <v>0</v>
      </c>
      <c r="AN99" s="39">
        <f t="shared" ca="1" si="75"/>
        <v>0</v>
      </c>
      <c r="AO99" s="39">
        <f t="shared" ca="1" si="76"/>
        <v>0</v>
      </c>
      <c r="AP99" s="40">
        <f t="shared" ca="1" si="67"/>
        <v>0</v>
      </c>
      <c r="AR99" s="39">
        <f t="shared" ca="1" si="77"/>
        <v>0</v>
      </c>
      <c r="AS99" s="39">
        <f t="shared" ca="1" si="78"/>
        <v>0</v>
      </c>
      <c r="AT99" s="39">
        <f t="shared" ca="1" si="79"/>
        <v>0</v>
      </c>
      <c r="AU99" s="40">
        <f t="shared" ca="1" si="68"/>
        <v>0</v>
      </c>
      <c r="AV99" s="40"/>
      <c r="AW99" s="51">
        <f t="shared" ca="1" si="69"/>
        <v>0</v>
      </c>
      <c r="AY99" s="51">
        <f t="shared" ca="1" si="70"/>
        <v>0</v>
      </c>
      <c r="AZ99" s="67"/>
      <c r="BA99" s="105">
        <f ca="1">'EO9904.1'!AW99</f>
        <v>0</v>
      </c>
      <c r="BB99" s="105">
        <f t="shared" ca="1" si="80"/>
        <v>0</v>
      </c>
      <c r="BC99" s="67"/>
      <c r="BD99" s="103"/>
    </row>
    <row r="100" spans="1:56">
      <c r="A100" s="88">
        <f t="shared" si="71"/>
        <v>39692</v>
      </c>
      <c r="B100" s="65">
        <f>'EO9904.1'!B100</f>
        <v>0</v>
      </c>
      <c r="C100" s="66"/>
      <c r="D100" s="82">
        <f t="shared" si="43"/>
        <v>0</v>
      </c>
      <c r="E100" s="35">
        <f t="shared" si="44"/>
        <v>0</v>
      </c>
      <c r="F100" s="35">
        <f t="shared" ca="1" si="45"/>
        <v>0</v>
      </c>
      <c r="G100" s="83">
        <f ca="1">VLOOKUP($A100,[1]!Table,MATCH(G$4,[1]!Curves,0))</f>
        <v>4.5880000000000001</v>
      </c>
      <c r="H100" s="84">
        <f t="shared" ca="1" si="46"/>
        <v>4.5880000000000001</v>
      </c>
      <c r="I100" s="87">
        <f t="shared" si="81"/>
        <v>2.1150000000000002</v>
      </c>
      <c r="J100" s="83">
        <f ca="1">VLOOKUP($A100,[1]!Table,MATCH(J$4,[1]!Curves,0))</f>
        <v>1.3000000000000001E-2</v>
      </c>
      <c r="K100" s="84">
        <f t="shared" ca="1" si="47"/>
        <v>1.3000000000000001E-2</v>
      </c>
      <c r="L100" s="69">
        <f t="shared" si="72"/>
        <v>0</v>
      </c>
      <c r="M100" s="83">
        <f ca="1">VLOOKUP($A100,[1]!Table,MATCH(M$4,[1]!Curves,0))</f>
        <v>0.01</v>
      </c>
      <c r="N100" s="84">
        <f t="shared" ca="1" si="48"/>
        <v>0.01</v>
      </c>
      <c r="O100" s="69">
        <f t="shared" si="73"/>
        <v>0</v>
      </c>
      <c r="P100" s="7"/>
      <c r="Q100" s="69">
        <f t="shared" ca="1" si="49"/>
        <v>4.6109999999999998</v>
      </c>
      <c r="R100" s="69">
        <f t="shared" ca="1" si="50"/>
        <v>4.6109999999999998</v>
      </c>
      <c r="S100" s="69">
        <f t="shared" si="51"/>
        <v>2.1150000000000002</v>
      </c>
      <c r="T100" s="7"/>
      <c r="U100" s="5">
        <f t="shared" si="52"/>
        <v>30</v>
      </c>
      <c r="V100" s="44">
        <f t="shared" si="53"/>
        <v>39692</v>
      </c>
      <c r="W100" s="5">
        <f t="shared" ca="1" si="54"/>
        <v>2762</v>
      </c>
      <c r="X100" s="54">
        <f ca="1">VLOOKUP($A100,[1]!Table,MATCH(X$4,[1]!Curves,0))</f>
        <v>5.9564413141546001E-2</v>
      </c>
      <c r="Y100" s="46">
        <f t="shared" ca="1" si="55"/>
        <v>0.64156439124846143</v>
      </c>
      <c r="Z100" s="5">
        <f t="shared" si="56"/>
        <v>0</v>
      </c>
      <c r="AA100" s="5">
        <f t="shared" si="57"/>
        <v>0</v>
      </c>
      <c r="AC100" s="39">
        <f t="shared" ca="1" si="58"/>
        <v>0</v>
      </c>
      <c r="AD100" s="39">
        <f t="shared" ca="1" si="59"/>
        <v>0</v>
      </c>
      <c r="AE100" s="39">
        <f t="shared" ca="1" si="60"/>
        <v>0</v>
      </c>
      <c r="AF100" s="39">
        <f t="shared" ca="1" si="61"/>
        <v>0</v>
      </c>
      <c r="AG100" s="39">
        <f t="shared" ca="1" si="62"/>
        <v>0</v>
      </c>
      <c r="AH100" s="39">
        <f t="shared" ca="1" si="63"/>
        <v>0</v>
      </c>
      <c r="AI100" s="39">
        <f t="shared" ca="1" si="64"/>
        <v>0</v>
      </c>
      <c r="AJ100" s="39">
        <f t="shared" ca="1" si="65"/>
        <v>0</v>
      </c>
      <c r="AK100" s="39">
        <f t="shared" ca="1" si="66"/>
        <v>0</v>
      </c>
      <c r="AL100" s="43"/>
      <c r="AM100" s="39">
        <f t="shared" ca="1" si="74"/>
        <v>0</v>
      </c>
      <c r="AN100" s="39">
        <f t="shared" ca="1" si="75"/>
        <v>0</v>
      </c>
      <c r="AO100" s="39">
        <f t="shared" ca="1" si="76"/>
        <v>0</v>
      </c>
      <c r="AP100" s="40">
        <f t="shared" ca="1" si="67"/>
        <v>0</v>
      </c>
      <c r="AR100" s="39">
        <f t="shared" ca="1" si="77"/>
        <v>0</v>
      </c>
      <c r="AS100" s="39">
        <f t="shared" ca="1" si="78"/>
        <v>0</v>
      </c>
      <c r="AT100" s="39">
        <f t="shared" ca="1" si="79"/>
        <v>0</v>
      </c>
      <c r="AU100" s="40">
        <f t="shared" ca="1" si="68"/>
        <v>0</v>
      </c>
      <c r="AV100" s="40"/>
      <c r="AW100" s="51">
        <f t="shared" ca="1" si="69"/>
        <v>0</v>
      </c>
      <c r="AY100" s="51">
        <f t="shared" ca="1" si="70"/>
        <v>0</v>
      </c>
      <c r="AZ100" s="67"/>
      <c r="BA100" s="105">
        <f ca="1">'EO9904.1'!AW100</f>
        <v>0</v>
      </c>
      <c r="BB100" s="105">
        <f t="shared" ca="1" si="80"/>
        <v>0</v>
      </c>
      <c r="BC100" s="67"/>
      <c r="BD100" s="103"/>
    </row>
    <row r="101" spans="1:56">
      <c r="A101" s="88">
        <f t="shared" si="71"/>
        <v>39722</v>
      </c>
      <c r="B101" s="65">
        <f>'EO9904.1'!B101</f>
        <v>0</v>
      </c>
      <c r="C101" s="66"/>
      <c r="D101" s="82">
        <f t="shared" si="43"/>
        <v>0</v>
      </c>
      <c r="E101" s="35">
        <f t="shared" si="44"/>
        <v>0</v>
      </c>
      <c r="F101" s="35">
        <f t="shared" ca="1" si="45"/>
        <v>0</v>
      </c>
      <c r="G101" s="83">
        <f ca="1">VLOOKUP($A101,[1]!Table,MATCH(G$4,[1]!Curves,0))</f>
        <v>4.6180000000000003</v>
      </c>
      <c r="H101" s="84">
        <f t="shared" ca="1" si="46"/>
        <v>4.6180000000000003</v>
      </c>
      <c r="I101" s="87">
        <f t="shared" si="81"/>
        <v>2.1150000000000002</v>
      </c>
      <c r="J101" s="83">
        <f ca="1">VLOOKUP($A101,[1]!Table,MATCH(J$4,[1]!Curves,0))</f>
        <v>1.3000000000000001E-2</v>
      </c>
      <c r="K101" s="84">
        <f t="shared" ca="1" si="47"/>
        <v>1.3000000000000001E-2</v>
      </c>
      <c r="L101" s="69">
        <f t="shared" si="72"/>
        <v>0</v>
      </c>
      <c r="M101" s="83">
        <f ca="1">VLOOKUP($A101,[1]!Table,MATCH(M$4,[1]!Curves,0))</f>
        <v>0.01</v>
      </c>
      <c r="N101" s="84">
        <f t="shared" ca="1" si="48"/>
        <v>0.01</v>
      </c>
      <c r="O101" s="69">
        <f t="shared" si="73"/>
        <v>0</v>
      </c>
      <c r="P101" s="7"/>
      <c r="Q101" s="69">
        <f t="shared" ca="1" si="49"/>
        <v>4.641</v>
      </c>
      <c r="R101" s="69">
        <f t="shared" ca="1" si="50"/>
        <v>4.641</v>
      </c>
      <c r="S101" s="69">
        <f t="shared" si="51"/>
        <v>2.1150000000000002</v>
      </c>
      <c r="T101" s="7"/>
      <c r="U101" s="5">
        <f t="shared" si="52"/>
        <v>31</v>
      </c>
      <c r="V101" s="44">
        <f t="shared" si="53"/>
        <v>39722</v>
      </c>
      <c r="W101" s="5">
        <f t="shared" ca="1" si="54"/>
        <v>2792</v>
      </c>
      <c r="X101" s="54">
        <f ca="1">VLOOKUP($A101,[1]!Table,MATCH(X$4,[1]!Curves,0))</f>
        <v>5.9610990818000004E-2</v>
      </c>
      <c r="Y101" s="46">
        <f t="shared" ca="1" si="55"/>
        <v>0.63825819510848314</v>
      </c>
      <c r="Z101" s="5">
        <f t="shared" si="56"/>
        <v>0</v>
      </c>
      <c r="AA101" s="5">
        <f t="shared" si="57"/>
        <v>0</v>
      </c>
      <c r="AC101" s="39">
        <f t="shared" ca="1" si="58"/>
        <v>0</v>
      </c>
      <c r="AD101" s="39">
        <f t="shared" ca="1" si="59"/>
        <v>0</v>
      </c>
      <c r="AE101" s="39">
        <f t="shared" ca="1" si="60"/>
        <v>0</v>
      </c>
      <c r="AF101" s="39">
        <f t="shared" ca="1" si="61"/>
        <v>0</v>
      </c>
      <c r="AG101" s="39">
        <f t="shared" ca="1" si="62"/>
        <v>0</v>
      </c>
      <c r="AH101" s="39">
        <f t="shared" ca="1" si="63"/>
        <v>0</v>
      </c>
      <c r="AI101" s="39">
        <f t="shared" ca="1" si="64"/>
        <v>0</v>
      </c>
      <c r="AJ101" s="39">
        <f t="shared" ca="1" si="65"/>
        <v>0</v>
      </c>
      <c r="AK101" s="39">
        <f t="shared" ca="1" si="66"/>
        <v>0</v>
      </c>
      <c r="AL101" s="43"/>
      <c r="AM101" s="39">
        <f t="shared" ca="1" si="74"/>
        <v>0</v>
      </c>
      <c r="AN101" s="39">
        <f t="shared" ca="1" si="75"/>
        <v>0</v>
      </c>
      <c r="AO101" s="39">
        <f t="shared" ca="1" si="76"/>
        <v>0</v>
      </c>
      <c r="AP101" s="40">
        <f t="shared" ca="1" si="67"/>
        <v>0</v>
      </c>
      <c r="AR101" s="39">
        <f t="shared" ca="1" si="77"/>
        <v>0</v>
      </c>
      <c r="AS101" s="39">
        <f t="shared" ca="1" si="78"/>
        <v>0</v>
      </c>
      <c r="AT101" s="39">
        <f t="shared" ca="1" si="79"/>
        <v>0</v>
      </c>
      <c r="AU101" s="40">
        <f t="shared" ca="1" si="68"/>
        <v>0</v>
      </c>
      <c r="AV101" s="40"/>
      <c r="AW101" s="51">
        <f t="shared" ca="1" si="69"/>
        <v>0</v>
      </c>
      <c r="AY101" s="51">
        <f t="shared" ca="1" si="70"/>
        <v>0</v>
      </c>
      <c r="AZ101" s="67"/>
      <c r="BA101" s="105">
        <f ca="1">'EO9904.1'!AW101</f>
        <v>0</v>
      </c>
      <c r="BB101" s="105">
        <f t="shared" ca="1" si="80"/>
        <v>0</v>
      </c>
      <c r="BC101" s="67"/>
      <c r="BD101" s="103"/>
    </row>
    <row r="102" spans="1:56">
      <c r="A102" s="88">
        <f t="shared" si="71"/>
        <v>39753</v>
      </c>
      <c r="B102" s="65">
        <f>'EO9904.1'!B102</f>
        <v>0</v>
      </c>
      <c r="C102" s="66"/>
      <c r="D102" s="82">
        <f t="shared" si="43"/>
        <v>0</v>
      </c>
      <c r="E102" s="35">
        <f t="shared" si="44"/>
        <v>0</v>
      </c>
      <c r="F102" s="35">
        <f t="shared" ca="1" si="45"/>
        <v>0</v>
      </c>
      <c r="G102" s="83">
        <f ca="1">VLOOKUP($A102,[1]!Table,MATCH(G$4,[1]!Curves,0))</f>
        <v>4.758</v>
      </c>
      <c r="H102" s="84">
        <f t="shared" ca="1" si="46"/>
        <v>4.758</v>
      </c>
      <c r="I102" s="87">
        <f t="shared" si="81"/>
        <v>2.1150000000000002</v>
      </c>
      <c r="J102" s="83">
        <f ca="1">VLOOKUP($A102,[1]!Table,MATCH(J$4,[1]!Curves,0))</f>
        <v>2.35E-2</v>
      </c>
      <c r="K102" s="84">
        <f t="shared" ca="1" si="47"/>
        <v>2.35E-2</v>
      </c>
      <c r="L102" s="69">
        <f t="shared" si="72"/>
        <v>0</v>
      </c>
      <c r="M102" s="83">
        <f ca="1">VLOOKUP($A102,[1]!Table,MATCH(M$4,[1]!Curves,0))</f>
        <v>1.4999999999999999E-2</v>
      </c>
      <c r="N102" s="84">
        <f t="shared" ca="1" si="48"/>
        <v>1.4999999999999999E-2</v>
      </c>
      <c r="O102" s="69">
        <f t="shared" si="73"/>
        <v>0</v>
      </c>
      <c r="P102" s="7"/>
      <c r="Q102" s="69">
        <f t="shared" ca="1" si="49"/>
        <v>4.7965</v>
      </c>
      <c r="R102" s="69">
        <f t="shared" ca="1" si="50"/>
        <v>4.7965</v>
      </c>
      <c r="S102" s="69">
        <f t="shared" si="51"/>
        <v>2.1150000000000002</v>
      </c>
      <c r="T102" s="7"/>
      <c r="U102" s="5">
        <f t="shared" si="52"/>
        <v>30</v>
      </c>
      <c r="V102" s="44">
        <f t="shared" si="53"/>
        <v>39753</v>
      </c>
      <c r="W102" s="5">
        <f t="shared" ca="1" si="54"/>
        <v>2823</v>
      </c>
      <c r="X102" s="54">
        <f ca="1">VLOOKUP($A102,[1]!Table,MATCH(X$4,[1]!Curves,0))</f>
        <v>5.9659121084421E-2</v>
      </c>
      <c r="Y102" s="46">
        <f t="shared" ca="1" si="55"/>
        <v>0.63485474051541202</v>
      </c>
      <c r="Z102" s="5">
        <f t="shared" si="56"/>
        <v>0</v>
      </c>
      <c r="AA102" s="5">
        <f t="shared" si="57"/>
        <v>0</v>
      </c>
      <c r="AC102" s="39">
        <f t="shared" ca="1" si="58"/>
        <v>0</v>
      </c>
      <c r="AD102" s="39">
        <f t="shared" ca="1" si="59"/>
        <v>0</v>
      </c>
      <c r="AE102" s="39">
        <f t="shared" ca="1" si="60"/>
        <v>0</v>
      </c>
      <c r="AF102" s="39">
        <f t="shared" ca="1" si="61"/>
        <v>0</v>
      </c>
      <c r="AG102" s="39">
        <f t="shared" ca="1" si="62"/>
        <v>0</v>
      </c>
      <c r="AH102" s="39">
        <f t="shared" ca="1" si="63"/>
        <v>0</v>
      </c>
      <c r="AI102" s="39">
        <f t="shared" ca="1" si="64"/>
        <v>0</v>
      </c>
      <c r="AJ102" s="39">
        <f t="shared" ca="1" si="65"/>
        <v>0</v>
      </c>
      <c r="AK102" s="39">
        <f t="shared" ca="1" si="66"/>
        <v>0</v>
      </c>
      <c r="AL102" s="43"/>
      <c r="AM102" s="39">
        <f t="shared" ca="1" si="74"/>
        <v>0</v>
      </c>
      <c r="AN102" s="39">
        <f t="shared" ca="1" si="75"/>
        <v>0</v>
      </c>
      <c r="AO102" s="39">
        <f t="shared" ca="1" si="76"/>
        <v>0</v>
      </c>
      <c r="AP102" s="40">
        <f t="shared" ca="1" si="67"/>
        <v>0</v>
      </c>
      <c r="AR102" s="39">
        <f t="shared" ca="1" si="77"/>
        <v>0</v>
      </c>
      <c r="AS102" s="39">
        <f t="shared" ca="1" si="78"/>
        <v>0</v>
      </c>
      <c r="AT102" s="39">
        <f t="shared" ca="1" si="79"/>
        <v>0</v>
      </c>
      <c r="AU102" s="40">
        <f t="shared" ca="1" si="68"/>
        <v>0</v>
      </c>
      <c r="AV102" s="40"/>
      <c r="AW102" s="51">
        <f t="shared" ca="1" si="69"/>
        <v>0</v>
      </c>
      <c r="AY102" s="51">
        <f t="shared" ca="1" si="70"/>
        <v>0</v>
      </c>
      <c r="AZ102" s="67"/>
      <c r="BA102" s="105">
        <f ca="1">'EO9904.1'!AW102</f>
        <v>0</v>
      </c>
      <c r="BB102" s="105">
        <f t="shared" ca="1" si="80"/>
        <v>0</v>
      </c>
      <c r="BC102" s="67"/>
      <c r="BD102" s="103"/>
    </row>
    <row r="103" spans="1:56">
      <c r="A103" s="88">
        <f t="shared" si="71"/>
        <v>39783</v>
      </c>
      <c r="B103" s="65">
        <f>'EO9904.1'!B103</f>
        <v>0</v>
      </c>
      <c r="C103" s="66"/>
      <c r="D103" s="82">
        <f t="shared" si="43"/>
        <v>0</v>
      </c>
      <c r="E103" s="35">
        <f t="shared" si="44"/>
        <v>0</v>
      </c>
      <c r="F103" s="35">
        <f t="shared" ca="1" si="45"/>
        <v>0</v>
      </c>
      <c r="G103" s="83">
        <f ca="1">VLOOKUP($A103,[1]!Table,MATCH(G$4,[1]!Curves,0))</f>
        <v>4.8980000000000006</v>
      </c>
      <c r="H103" s="84">
        <f t="shared" ca="1" si="46"/>
        <v>4.8980000000000006</v>
      </c>
      <c r="I103" s="87">
        <f t="shared" si="81"/>
        <v>2.1150000000000002</v>
      </c>
      <c r="J103" s="83">
        <f ca="1">VLOOKUP($A103,[1]!Table,MATCH(J$4,[1]!Curves,0))</f>
        <v>2.35E-2</v>
      </c>
      <c r="K103" s="84">
        <f t="shared" ca="1" si="47"/>
        <v>2.35E-2</v>
      </c>
      <c r="L103" s="69">
        <f t="shared" si="72"/>
        <v>0</v>
      </c>
      <c r="M103" s="83">
        <f ca="1">VLOOKUP($A103,[1]!Table,MATCH(M$4,[1]!Curves,0))</f>
        <v>1.4999999999999999E-2</v>
      </c>
      <c r="N103" s="84">
        <f t="shared" ca="1" si="48"/>
        <v>1.4999999999999999E-2</v>
      </c>
      <c r="O103" s="69">
        <f t="shared" si="73"/>
        <v>0</v>
      </c>
      <c r="P103" s="7"/>
      <c r="Q103" s="69">
        <f t="shared" ca="1" si="49"/>
        <v>4.9365000000000006</v>
      </c>
      <c r="R103" s="69">
        <f t="shared" ca="1" si="50"/>
        <v>4.9365000000000006</v>
      </c>
      <c r="S103" s="69">
        <f t="shared" si="51"/>
        <v>2.1150000000000002</v>
      </c>
      <c r="T103" s="7"/>
      <c r="U103" s="5">
        <f t="shared" si="52"/>
        <v>31</v>
      </c>
      <c r="V103" s="44">
        <f t="shared" si="53"/>
        <v>39783</v>
      </c>
      <c r="W103" s="5">
        <f t="shared" ca="1" si="54"/>
        <v>2853</v>
      </c>
      <c r="X103" s="54">
        <f ca="1">VLOOKUP($A103,[1]!Table,MATCH(X$4,[1]!Curves,0))</f>
        <v>5.9705698762337001E-2</v>
      </c>
      <c r="Y103" s="46">
        <f t="shared" ca="1" si="55"/>
        <v>0.63157359009174618</v>
      </c>
      <c r="Z103" s="5">
        <f t="shared" si="56"/>
        <v>0</v>
      </c>
      <c r="AA103" s="5">
        <f t="shared" si="57"/>
        <v>0</v>
      </c>
      <c r="AC103" s="39">
        <f t="shared" ca="1" si="58"/>
        <v>0</v>
      </c>
      <c r="AD103" s="39">
        <f t="shared" ca="1" si="59"/>
        <v>0</v>
      </c>
      <c r="AE103" s="39">
        <f t="shared" ca="1" si="60"/>
        <v>0</v>
      </c>
      <c r="AF103" s="39">
        <f t="shared" ca="1" si="61"/>
        <v>0</v>
      </c>
      <c r="AG103" s="39">
        <f t="shared" ca="1" si="62"/>
        <v>0</v>
      </c>
      <c r="AH103" s="39">
        <f t="shared" ca="1" si="63"/>
        <v>0</v>
      </c>
      <c r="AI103" s="39">
        <f t="shared" ca="1" si="64"/>
        <v>0</v>
      </c>
      <c r="AJ103" s="39">
        <f t="shared" ca="1" si="65"/>
        <v>0</v>
      </c>
      <c r="AK103" s="39">
        <f t="shared" ca="1" si="66"/>
        <v>0</v>
      </c>
      <c r="AL103" s="43"/>
      <c r="AM103" s="39">
        <f t="shared" ca="1" si="74"/>
        <v>0</v>
      </c>
      <c r="AN103" s="39">
        <f t="shared" ca="1" si="75"/>
        <v>0</v>
      </c>
      <c r="AO103" s="39">
        <f t="shared" ca="1" si="76"/>
        <v>0</v>
      </c>
      <c r="AP103" s="40">
        <f t="shared" ca="1" si="67"/>
        <v>0</v>
      </c>
      <c r="AR103" s="39">
        <f t="shared" ca="1" si="77"/>
        <v>0</v>
      </c>
      <c r="AS103" s="39">
        <f t="shared" ca="1" si="78"/>
        <v>0</v>
      </c>
      <c r="AT103" s="39">
        <f t="shared" ca="1" si="79"/>
        <v>0</v>
      </c>
      <c r="AU103" s="40">
        <f t="shared" ca="1" si="68"/>
        <v>0</v>
      </c>
      <c r="AV103" s="40"/>
      <c r="AW103" s="51">
        <f t="shared" ca="1" si="69"/>
        <v>0</v>
      </c>
      <c r="AY103" s="51">
        <f t="shared" ca="1" si="70"/>
        <v>0</v>
      </c>
      <c r="AZ103" s="67"/>
      <c r="BA103" s="105">
        <f ca="1">'EO9904.1'!AW103</f>
        <v>0</v>
      </c>
      <c r="BB103" s="105">
        <f t="shared" ca="1" si="80"/>
        <v>0</v>
      </c>
      <c r="BC103" s="67"/>
      <c r="BD103" s="103"/>
    </row>
    <row r="104" spans="1:56">
      <c r="A104" s="88">
        <f t="shared" si="71"/>
        <v>39814</v>
      </c>
      <c r="B104" s="65">
        <f>'EO9904.1'!B104</f>
        <v>0</v>
      </c>
      <c r="C104" s="66"/>
      <c r="D104" s="82">
        <f t="shared" si="43"/>
        <v>0</v>
      </c>
      <c r="E104" s="35">
        <f t="shared" si="44"/>
        <v>0</v>
      </c>
      <c r="F104" s="35">
        <f t="shared" ca="1" si="45"/>
        <v>0</v>
      </c>
      <c r="G104" s="83">
        <f ca="1">VLOOKUP($A104,[1]!Table,MATCH(G$4,[1]!Curves,0))</f>
        <v>4.968</v>
      </c>
      <c r="H104" s="84">
        <f t="shared" ca="1" si="46"/>
        <v>4.968</v>
      </c>
      <c r="I104" s="87">
        <f t="shared" si="81"/>
        <v>2.1150000000000002</v>
      </c>
      <c r="J104" s="83">
        <f ca="1">VLOOKUP($A104,[1]!Table,MATCH(J$4,[1]!Curves,0))</f>
        <v>2.35E-2</v>
      </c>
      <c r="K104" s="84">
        <f t="shared" ca="1" si="47"/>
        <v>2.35E-2</v>
      </c>
      <c r="L104" s="69">
        <f t="shared" si="72"/>
        <v>0</v>
      </c>
      <c r="M104" s="83">
        <f ca="1">VLOOKUP($A104,[1]!Table,MATCH(M$4,[1]!Curves,0))</f>
        <v>1.4999999999999999E-2</v>
      </c>
      <c r="N104" s="84">
        <f t="shared" ca="1" si="48"/>
        <v>1.4999999999999999E-2</v>
      </c>
      <c r="O104" s="69">
        <f t="shared" si="73"/>
        <v>0</v>
      </c>
      <c r="P104" s="7"/>
      <c r="Q104" s="69">
        <f t="shared" ca="1" si="49"/>
        <v>5.0065</v>
      </c>
      <c r="R104" s="69">
        <f t="shared" ca="1" si="50"/>
        <v>5.0065</v>
      </c>
      <c r="S104" s="69">
        <f t="shared" si="51"/>
        <v>2.1150000000000002</v>
      </c>
      <c r="T104" s="7"/>
      <c r="U104" s="5">
        <f t="shared" si="52"/>
        <v>31</v>
      </c>
      <c r="V104" s="44">
        <f t="shared" si="53"/>
        <v>39814</v>
      </c>
      <c r="W104" s="5">
        <f t="shared" ca="1" si="54"/>
        <v>2884</v>
      </c>
      <c r="X104" s="54">
        <f ca="1">VLOOKUP($A104,[1]!Table,MATCH(X$4,[1]!Curves,0))</f>
        <v>5.9753829030275998E-2</v>
      </c>
      <c r="Y104" s="46">
        <f t="shared" ca="1" si="55"/>
        <v>0.62819598448987024</v>
      </c>
      <c r="Z104" s="5">
        <f t="shared" si="56"/>
        <v>0</v>
      </c>
      <c r="AA104" s="5">
        <f t="shared" si="57"/>
        <v>0</v>
      </c>
      <c r="AC104" s="39">
        <f t="shared" ca="1" si="58"/>
        <v>0</v>
      </c>
      <c r="AD104" s="39">
        <f t="shared" ca="1" si="59"/>
        <v>0</v>
      </c>
      <c r="AE104" s="39">
        <f t="shared" ca="1" si="60"/>
        <v>0</v>
      </c>
      <c r="AF104" s="39">
        <f t="shared" ca="1" si="61"/>
        <v>0</v>
      </c>
      <c r="AG104" s="39">
        <f t="shared" ca="1" si="62"/>
        <v>0</v>
      </c>
      <c r="AH104" s="39">
        <f t="shared" ca="1" si="63"/>
        <v>0</v>
      </c>
      <c r="AI104" s="39">
        <f t="shared" ca="1" si="64"/>
        <v>0</v>
      </c>
      <c r="AJ104" s="39">
        <f t="shared" ca="1" si="65"/>
        <v>0</v>
      </c>
      <c r="AK104" s="39">
        <f t="shared" ca="1" si="66"/>
        <v>0</v>
      </c>
      <c r="AL104" s="43"/>
      <c r="AM104" s="39">
        <f t="shared" ca="1" si="74"/>
        <v>0</v>
      </c>
      <c r="AN104" s="39">
        <f t="shared" ca="1" si="75"/>
        <v>0</v>
      </c>
      <c r="AO104" s="39">
        <f t="shared" ca="1" si="76"/>
        <v>0</v>
      </c>
      <c r="AP104" s="40">
        <f t="shared" ca="1" si="67"/>
        <v>0</v>
      </c>
      <c r="AR104" s="39">
        <f t="shared" ca="1" si="77"/>
        <v>0</v>
      </c>
      <c r="AS104" s="39">
        <f t="shared" ca="1" si="78"/>
        <v>0</v>
      </c>
      <c r="AT104" s="39">
        <f t="shared" ca="1" si="79"/>
        <v>0</v>
      </c>
      <c r="AU104" s="40">
        <f t="shared" ca="1" si="68"/>
        <v>0</v>
      </c>
      <c r="AV104" s="40"/>
      <c r="AW104" s="51">
        <f t="shared" ca="1" si="69"/>
        <v>0</v>
      </c>
      <c r="AY104" s="51">
        <f t="shared" ca="1" si="70"/>
        <v>0</v>
      </c>
      <c r="AZ104" s="67"/>
      <c r="BA104" s="105">
        <f ca="1">'EO9904.1'!AW104</f>
        <v>0</v>
      </c>
      <c r="BB104" s="105">
        <f t="shared" ca="1" si="80"/>
        <v>0</v>
      </c>
      <c r="BC104" s="67"/>
      <c r="BD104" s="103"/>
    </row>
    <row r="105" spans="1:56">
      <c r="A105" s="88">
        <f t="shared" si="71"/>
        <v>39845</v>
      </c>
      <c r="B105" s="65">
        <f>'EO9904.1'!B105</f>
        <v>0</v>
      </c>
      <c r="C105" s="66"/>
      <c r="D105" s="82">
        <f t="shared" si="43"/>
        <v>0</v>
      </c>
      <c r="E105" s="35">
        <f t="shared" si="44"/>
        <v>0</v>
      </c>
      <c r="F105" s="35">
        <f t="shared" ca="1" si="45"/>
        <v>0</v>
      </c>
      <c r="G105" s="83">
        <f ca="1">VLOOKUP($A105,[1]!Table,MATCH(G$4,[1]!Curves,0))</f>
        <v>4.8479999999999999</v>
      </c>
      <c r="H105" s="84">
        <f t="shared" ca="1" si="46"/>
        <v>4.8479999999999999</v>
      </c>
      <c r="I105" s="87">
        <f t="shared" si="81"/>
        <v>2.1150000000000002</v>
      </c>
      <c r="J105" s="83">
        <f ca="1">VLOOKUP($A105,[1]!Table,MATCH(J$4,[1]!Curves,0))</f>
        <v>2.35E-2</v>
      </c>
      <c r="K105" s="84">
        <f t="shared" ca="1" si="47"/>
        <v>2.35E-2</v>
      </c>
      <c r="L105" s="69">
        <f t="shared" si="72"/>
        <v>0</v>
      </c>
      <c r="M105" s="83">
        <f ca="1">VLOOKUP($A105,[1]!Table,MATCH(M$4,[1]!Curves,0))</f>
        <v>1.4999999999999999E-2</v>
      </c>
      <c r="N105" s="84">
        <f t="shared" ca="1" si="48"/>
        <v>1.4999999999999999E-2</v>
      </c>
      <c r="O105" s="69">
        <f t="shared" si="73"/>
        <v>0</v>
      </c>
      <c r="P105" s="7"/>
      <c r="Q105" s="69">
        <f t="shared" ca="1" si="49"/>
        <v>4.8864999999999998</v>
      </c>
      <c r="R105" s="69">
        <f t="shared" ca="1" si="50"/>
        <v>4.8864999999999998</v>
      </c>
      <c r="S105" s="69">
        <f t="shared" si="51"/>
        <v>2.1150000000000002</v>
      </c>
      <c r="T105" s="7"/>
      <c r="U105" s="5">
        <f t="shared" si="52"/>
        <v>28</v>
      </c>
      <c r="V105" s="44">
        <f t="shared" si="53"/>
        <v>39845</v>
      </c>
      <c r="W105" s="5">
        <f t="shared" ca="1" si="54"/>
        <v>2915</v>
      </c>
      <c r="X105" s="54">
        <f ca="1">VLOOKUP($A105,[1]!Table,MATCH(X$4,[1]!Curves,0))</f>
        <v>5.9801959298983999E-2</v>
      </c>
      <c r="Y105" s="46">
        <f t="shared" ca="1" si="55"/>
        <v>0.62483149066635035</v>
      </c>
      <c r="Z105" s="5">
        <f t="shared" si="56"/>
        <v>0</v>
      </c>
      <c r="AA105" s="5">
        <f t="shared" si="57"/>
        <v>0</v>
      </c>
      <c r="AC105" s="39">
        <f t="shared" ca="1" si="58"/>
        <v>0</v>
      </c>
      <c r="AD105" s="39">
        <f t="shared" ca="1" si="59"/>
        <v>0</v>
      </c>
      <c r="AE105" s="39">
        <f t="shared" ca="1" si="60"/>
        <v>0</v>
      </c>
      <c r="AF105" s="39">
        <f t="shared" ca="1" si="61"/>
        <v>0</v>
      </c>
      <c r="AG105" s="39">
        <f t="shared" ca="1" si="62"/>
        <v>0</v>
      </c>
      <c r="AH105" s="39">
        <f t="shared" ca="1" si="63"/>
        <v>0</v>
      </c>
      <c r="AI105" s="39">
        <f t="shared" ca="1" si="64"/>
        <v>0</v>
      </c>
      <c r="AJ105" s="39">
        <f t="shared" ca="1" si="65"/>
        <v>0</v>
      </c>
      <c r="AK105" s="39">
        <f t="shared" ca="1" si="66"/>
        <v>0</v>
      </c>
      <c r="AL105" s="43"/>
      <c r="AM105" s="39">
        <f t="shared" ca="1" si="74"/>
        <v>0</v>
      </c>
      <c r="AN105" s="39">
        <f t="shared" ca="1" si="75"/>
        <v>0</v>
      </c>
      <c r="AO105" s="39">
        <f t="shared" ca="1" si="76"/>
        <v>0</v>
      </c>
      <c r="AP105" s="40">
        <f t="shared" ca="1" si="67"/>
        <v>0</v>
      </c>
      <c r="AR105" s="39">
        <f t="shared" ca="1" si="77"/>
        <v>0</v>
      </c>
      <c r="AS105" s="39">
        <f t="shared" ca="1" si="78"/>
        <v>0</v>
      </c>
      <c r="AT105" s="39">
        <f t="shared" ca="1" si="79"/>
        <v>0</v>
      </c>
      <c r="AU105" s="40">
        <f t="shared" ca="1" si="68"/>
        <v>0</v>
      </c>
      <c r="AV105" s="40"/>
      <c r="AW105" s="51">
        <f t="shared" ca="1" si="69"/>
        <v>0</v>
      </c>
      <c r="AY105" s="51">
        <f t="shared" ca="1" si="70"/>
        <v>0</v>
      </c>
      <c r="AZ105" s="67"/>
      <c r="BA105" s="105">
        <f ca="1">'EO9904.1'!AW105</f>
        <v>0</v>
      </c>
      <c r="BB105" s="105">
        <f t="shared" ca="1" si="80"/>
        <v>0</v>
      </c>
      <c r="BC105" s="67"/>
      <c r="BD105" s="103"/>
    </row>
    <row r="106" spans="1:56">
      <c r="A106" s="88">
        <f t="shared" si="71"/>
        <v>39873</v>
      </c>
      <c r="B106" s="65">
        <f>'EO9904.1'!B106</f>
        <v>0</v>
      </c>
      <c r="C106" s="66"/>
      <c r="D106" s="82">
        <f t="shared" si="43"/>
        <v>0</v>
      </c>
      <c r="E106" s="35">
        <f t="shared" si="44"/>
        <v>0</v>
      </c>
      <c r="F106" s="35">
        <f t="shared" ca="1" si="45"/>
        <v>0</v>
      </c>
      <c r="G106" s="83">
        <f ca="1">VLOOKUP($A106,[1]!Table,MATCH(G$4,[1]!Curves,0))</f>
        <v>4.7229999999999999</v>
      </c>
      <c r="H106" s="84">
        <f t="shared" ca="1" si="46"/>
        <v>4.7229999999999999</v>
      </c>
      <c r="I106" s="87">
        <f t="shared" si="81"/>
        <v>2.1150000000000002</v>
      </c>
      <c r="J106" s="83">
        <f ca="1">VLOOKUP($A106,[1]!Table,MATCH(J$4,[1]!Curves,0))</f>
        <v>2.35E-2</v>
      </c>
      <c r="K106" s="84">
        <f t="shared" ca="1" si="47"/>
        <v>2.35E-2</v>
      </c>
      <c r="L106" s="69">
        <f t="shared" si="72"/>
        <v>0</v>
      </c>
      <c r="M106" s="83">
        <f ca="1">VLOOKUP($A106,[1]!Table,MATCH(M$4,[1]!Curves,0))</f>
        <v>1.4999999999999999E-2</v>
      </c>
      <c r="N106" s="84">
        <f t="shared" ca="1" si="48"/>
        <v>1.4999999999999999E-2</v>
      </c>
      <c r="O106" s="69">
        <f t="shared" si="73"/>
        <v>0</v>
      </c>
      <c r="P106" s="7"/>
      <c r="Q106" s="69">
        <f t="shared" ca="1" si="49"/>
        <v>4.7614999999999998</v>
      </c>
      <c r="R106" s="69">
        <f t="shared" ca="1" si="50"/>
        <v>4.7614999999999998</v>
      </c>
      <c r="S106" s="69">
        <f t="shared" si="51"/>
        <v>2.1150000000000002</v>
      </c>
      <c r="T106" s="7"/>
      <c r="U106" s="5">
        <f t="shared" si="52"/>
        <v>31</v>
      </c>
      <c r="V106" s="44">
        <f t="shared" si="53"/>
        <v>39873</v>
      </c>
      <c r="W106" s="5">
        <f t="shared" ca="1" si="54"/>
        <v>2943</v>
      </c>
      <c r="X106" s="54">
        <f ca="1">VLOOKUP($A106,[1]!Table,MATCH(X$4,[1]!Curves,0))</f>
        <v>5.9845431800412997E-2</v>
      </c>
      <c r="Y106" s="46">
        <f t="shared" ca="1" si="55"/>
        <v>0.62180384884297457</v>
      </c>
      <c r="Z106" s="5">
        <f t="shared" si="56"/>
        <v>0</v>
      </c>
      <c r="AA106" s="5">
        <f t="shared" si="57"/>
        <v>0</v>
      </c>
      <c r="AC106" s="39">
        <f t="shared" ca="1" si="58"/>
        <v>0</v>
      </c>
      <c r="AD106" s="39">
        <f t="shared" ca="1" si="59"/>
        <v>0</v>
      </c>
      <c r="AE106" s="39">
        <f t="shared" ca="1" si="60"/>
        <v>0</v>
      </c>
      <c r="AF106" s="39">
        <f t="shared" ca="1" si="61"/>
        <v>0</v>
      </c>
      <c r="AG106" s="39">
        <f t="shared" ca="1" si="62"/>
        <v>0</v>
      </c>
      <c r="AH106" s="39">
        <f t="shared" ca="1" si="63"/>
        <v>0</v>
      </c>
      <c r="AI106" s="39">
        <f t="shared" ca="1" si="64"/>
        <v>0</v>
      </c>
      <c r="AJ106" s="39">
        <f t="shared" ca="1" si="65"/>
        <v>0</v>
      </c>
      <c r="AK106" s="39">
        <f t="shared" ca="1" si="66"/>
        <v>0</v>
      </c>
      <c r="AL106" s="43"/>
      <c r="AM106" s="39">
        <f t="shared" ca="1" si="74"/>
        <v>0</v>
      </c>
      <c r="AN106" s="39">
        <f t="shared" ca="1" si="75"/>
        <v>0</v>
      </c>
      <c r="AO106" s="39">
        <f t="shared" ca="1" si="76"/>
        <v>0</v>
      </c>
      <c r="AP106" s="40">
        <f t="shared" ca="1" si="67"/>
        <v>0</v>
      </c>
      <c r="AR106" s="39">
        <f t="shared" ca="1" si="77"/>
        <v>0</v>
      </c>
      <c r="AS106" s="39">
        <f t="shared" ca="1" si="78"/>
        <v>0</v>
      </c>
      <c r="AT106" s="39">
        <f t="shared" ca="1" si="79"/>
        <v>0</v>
      </c>
      <c r="AU106" s="40">
        <f t="shared" ca="1" si="68"/>
        <v>0</v>
      </c>
      <c r="AV106" s="40"/>
      <c r="AW106" s="51">
        <f t="shared" ca="1" si="69"/>
        <v>0</v>
      </c>
      <c r="AY106" s="51">
        <f t="shared" ca="1" si="70"/>
        <v>0</v>
      </c>
      <c r="AZ106" s="67"/>
      <c r="BA106" s="105">
        <f ca="1">'EO9904.1'!AW106</f>
        <v>0</v>
      </c>
      <c r="BB106" s="105">
        <f t="shared" ca="1" si="80"/>
        <v>0</v>
      </c>
      <c r="BC106" s="67"/>
      <c r="BD106" s="103"/>
    </row>
    <row r="107" spans="1:56">
      <c r="A107" s="88">
        <f t="shared" si="71"/>
        <v>39904</v>
      </c>
      <c r="B107" s="65">
        <f>'EO9904.1'!B107</f>
        <v>0</v>
      </c>
      <c r="C107" s="66"/>
      <c r="D107" s="82">
        <f t="shared" si="43"/>
        <v>0</v>
      </c>
      <c r="E107" s="35">
        <f t="shared" si="44"/>
        <v>0</v>
      </c>
      <c r="F107" s="35">
        <f t="shared" ca="1" si="45"/>
        <v>0</v>
      </c>
      <c r="G107" s="83">
        <f ca="1">VLOOKUP($A107,[1]!Table,MATCH(G$4,[1]!Curves,0))</f>
        <v>4.593</v>
      </c>
      <c r="H107" s="84">
        <f t="shared" ca="1" si="46"/>
        <v>4.593</v>
      </c>
      <c r="I107" s="87">
        <f t="shared" si="81"/>
        <v>2.1150000000000002</v>
      </c>
      <c r="J107" s="83">
        <f ca="1">VLOOKUP($A107,[1]!Table,MATCH(J$4,[1]!Curves,0))</f>
        <v>1.3000000000000001E-2</v>
      </c>
      <c r="K107" s="84">
        <f t="shared" ca="1" si="47"/>
        <v>1.3000000000000001E-2</v>
      </c>
      <c r="L107" s="69">
        <f t="shared" si="72"/>
        <v>0</v>
      </c>
      <c r="M107" s="83">
        <f ca="1">VLOOKUP($A107,[1]!Table,MATCH(M$4,[1]!Curves,0))</f>
        <v>0.01</v>
      </c>
      <c r="N107" s="84">
        <f t="shared" ca="1" si="48"/>
        <v>0.01</v>
      </c>
      <c r="O107" s="69">
        <f t="shared" si="73"/>
        <v>0</v>
      </c>
      <c r="P107" s="7"/>
      <c r="Q107" s="69">
        <f t="shared" ca="1" si="49"/>
        <v>4.6159999999999997</v>
      </c>
      <c r="R107" s="69">
        <f t="shared" ca="1" si="50"/>
        <v>4.6159999999999997</v>
      </c>
      <c r="S107" s="69">
        <f t="shared" si="51"/>
        <v>2.1150000000000002</v>
      </c>
      <c r="T107" s="7"/>
      <c r="U107" s="5">
        <f t="shared" si="52"/>
        <v>30</v>
      </c>
      <c r="V107" s="44">
        <f t="shared" si="53"/>
        <v>39904</v>
      </c>
      <c r="W107" s="5">
        <f t="shared" ca="1" si="54"/>
        <v>2974</v>
      </c>
      <c r="X107" s="54">
        <f ca="1">VLOOKUP($A107,[1]!Table,MATCH(X$4,[1]!Curves,0))</f>
        <v>5.9893562070586E-2</v>
      </c>
      <c r="Y107" s="46">
        <f t="shared" ca="1" si="55"/>
        <v>0.61846426289601963</v>
      </c>
      <c r="Z107" s="5">
        <f t="shared" si="56"/>
        <v>0</v>
      </c>
      <c r="AA107" s="5">
        <f t="shared" si="57"/>
        <v>0</v>
      </c>
      <c r="AC107" s="39">
        <f t="shared" ca="1" si="58"/>
        <v>0</v>
      </c>
      <c r="AD107" s="39">
        <f t="shared" ca="1" si="59"/>
        <v>0</v>
      </c>
      <c r="AE107" s="39">
        <f t="shared" ca="1" si="60"/>
        <v>0</v>
      </c>
      <c r="AF107" s="39">
        <f t="shared" ca="1" si="61"/>
        <v>0</v>
      </c>
      <c r="AG107" s="39">
        <f t="shared" ca="1" si="62"/>
        <v>0</v>
      </c>
      <c r="AH107" s="39">
        <f t="shared" ca="1" si="63"/>
        <v>0</v>
      </c>
      <c r="AI107" s="39">
        <f t="shared" ca="1" si="64"/>
        <v>0</v>
      </c>
      <c r="AJ107" s="39">
        <f t="shared" ca="1" si="65"/>
        <v>0</v>
      </c>
      <c r="AK107" s="39">
        <f t="shared" ca="1" si="66"/>
        <v>0</v>
      </c>
      <c r="AL107" s="43"/>
      <c r="AM107" s="39">
        <f t="shared" ca="1" si="74"/>
        <v>0</v>
      </c>
      <c r="AN107" s="39">
        <f t="shared" ca="1" si="75"/>
        <v>0</v>
      </c>
      <c r="AO107" s="39">
        <f t="shared" ca="1" si="76"/>
        <v>0</v>
      </c>
      <c r="AP107" s="40">
        <f t="shared" ca="1" si="67"/>
        <v>0</v>
      </c>
      <c r="AR107" s="39">
        <f t="shared" ca="1" si="77"/>
        <v>0</v>
      </c>
      <c r="AS107" s="39">
        <f t="shared" ca="1" si="78"/>
        <v>0</v>
      </c>
      <c r="AT107" s="39">
        <f t="shared" ca="1" si="79"/>
        <v>0</v>
      </c>
      <c r="AU107" s="40">
        <f t="shared" ca="1" si="68"/>
        <v>0</v>
      </c>
      <c r="AV107" s="40"/>
      <c r="AW107" s="51">
        <f t="shared" ca="1" si="69"/>
        <v>0</v>
      </c>
      <c r="AY107" s="51">
        <f t="shared" ca="1" si="70"/>
        <v>0</v>
      </c>
      <c r="AZ107" s="67"/>
      <c r="BA107" s="105">
        <f ca="1">'EO9904.1'!AW107</f>
        <v>0</v>
      </c>
      <c r="BB107" s="105">
        <f t="shared" ca="1" si="80"/>
        <v>0</v>
      </c>
      <c r="BC107" s="67"/>
      <c r="BD107" s="103"/>
    </row>
    <row r="108" spans="1:56">
      <c r="A108" s="88">
        <f t="shared" si="71"/>
        <v>39934</v>
      </c>
      <c r="B108" s="65">
        <f>'EO9904.1'!B108</f>
        <v>0</v>
      </c>
      <c r="C108" s="66"/>
      <c r="D108" s="82">
        <f t="shared" si="43"/>
        <v>0</v>
      </c>
      <c r="E108" s="35">
        <f t="shared" si="44"/>
        <v>0</v>
      </c>
      <c r="F108" s="35">
        <f t="shared" ca="1" si="45"/>
        <v>0</v>
      </c>
      <c r="G108" s="83">
        <f ca="1">VLOOKUP($A108,[1]!Table,MATCH(G$4,[1]!Curves,0))</f>
        <v>4.5830000000000002</v>
      </c>
      <c r="H108" s="84">
        <f t="shared" ca="1" si="46"/>
        <v>4.5830000000000002</v>
      </c>
      <c r="I108" s="87">
        <f t="shared" si="81"/>
        <v>2.1150000000000002</v>
      </c>
      <c r="J108" s="83">
        <f ca="1">VLOOKUP($A108,[1]!Table,MATCH(J$4,[1]!Curves,0))</f>
        <v>1.3000000000000001E-2</v>
      </c>
      <c r="K108" s="84">
        <f t="shared" ca="1" si="47"/>
        <v>1.3000000000000001E-2</v>
      </c>
      <c r="L108" s="69">
        <f t="shared" si="72"/>
        <v>0</v>
      </c>
      <c r="M108" s="83">
        <f ca="1">VLOOKUP($A108,[1]!Table,MATCH(M$4,[1]!Curves,0))</f>
        <v>0.01</v>
      </c>
      <c r="N108" s="84">
        <f t="shared" ca="1" si="48"/>
        <v>0.01</v>
      </c>
      <c r="O108" s="69">
        <f t="shared" si="73"/>
        <v>0</v>
      </c>
      <c r="P108" s="7"/>
      <c r="Q108" s="69">
        <f t="shared" ca="1" si="49"/>
        <v>4.6059999999999999</v>
      </c>
      <c r="R108" s="69">
        <f t="shared" ca="1" si="50"/>
        <v>4.6059999999999999</v>
      </c>
      <c r="S108" s="69">
        <f t="shared" si="51"/>
        <v>2.1150000000000002</v>
      </c>
      <c r="T108" s="7"/>
      <c r="U108" s="5">
        <f t="shared" si="52"/>
        <v>31</v>
      </c>
      <c r="V108" s="44">
        <f t="shared" si="53"/>
        <v>39934</v>
      </c>
      <c r="W108" s="5">
        <f t="shared" ca="1" si="54"/>
        <v>3004</v>
      </c>
      <c r="X108" s="54">
        <f ca="1">VLOOKUP($A108,[1]!Table,MATCH(X$4,[1]!Curves,0))</f>
        <v>5.9940139752131999E-2</v>
      </c>
      <c r="Y108" s="46">
        <f t="shared" ca="1" si="55"/>
        <v>0.6152448426429139</v>
      </c>
      <c r="Z108" s="5">
        <f t="shared" si="56"/>
        <v>0</v>
      </c>
      <c r="AA108" s="5">
        <f t="shared" si="57"/>
        <v>0</v>
      </c>
      <c r="AC108" s="39">
        <f t="shared" ca="1" si="58"/>
        <v>0</v>
      </c>
      <c r="AD108" s="39">
        <f t="shared" ca="1" si="59"/>
        <v>0</v>
      </c>
      <c r="AE108" s="39">
        <f t="shared" ca="1" si="60"/>
        <v>0</v>
      </c>
      <c r="AF108" s="39">
        <f t="shared" ca="1" si="61"/>
        <v>0</v>
      </c>
      <c r="AG108" s="39">
        <f t="shared" ca="1" si="62"/>
        <v>0</v>
      </c>
      <c r="AH108" s="39">
        <f t="shared" ca="1" si="63"/>
        <v>0</v>
      </c>
      <c r="AI108" s="39">
        <f t="shared" ca="1" si="64"/>
        <v>0</v>
      </c>
      <c r="AJ108" s="39">
        <f t="shared" ca="1" si="65"/>
        <v>0</v>
      </c>
      <c r="AK108" s="39">
        <f t="shared" ca="1" si="66"/>
        <v>0</v>
      </c>
      <c r="AL108" s="43"/>
      <c r="AM108" s="39">
        <f t="shared" ca="1" si="74"/>
        <v>0</v>
      </c>
      <c r="AN108" s="39">
        <f t="shared" ca="1" si="75"/>
        <v>0</v>
      </c>
      <c r="AO108" s="39">
        <f t="shared" ca="1" si="76"/>
        <v>0</v>
      </c>
      <c r="AP108" s="40">
        <f t="shared" ca="1" si="67"/>
        <v>0</v>
      </c>
      <c r="AR108" s="39">
        <f t="shared" ca="1" si="77"/>
        <v>0</v>
      </c>
      <c r="AS108" s="39">
        <f t="shared" ca="1" si="78"/>
        <v>0</v>
      </c>
      <c r="AT108" s="39">
        <f t="shared" ca="1" si="79"/>
        <v>0</v>
      </c>
      <c r="AU108" s="40">
        <f t="shared" ca="1" si="68"/>
        <v>0</v>
      </c>
      <c r="AV108" s="40"/>
      <c r="AW108" s="51">
        <f t="shared" ca="1" si="69"/>
        <v>0</v>
      </c>
      <c r="AY108" s="51">
        <f t="shared" ca="1" si="70"/>
        <v>0</v>
      </c>
      <c r="AZ108" s="67"/>
      <c r="BA108" s="105">
        <f ca="1">'EO9904.1'!AW108</f>
        <v>0</v>
      </c>
      <c r="BB108" s="105">
        <f t="shared" ca="1" si="80"/>
        <v>0</v>
      </c>
      <c r="BC108" s="67"/>
      <c r="BD108" s="103"/>
    </row>
    <row r="109" spans="1:56">
      <c r="A109" s="88">
        <f t="shared" si="71"/>
        <v>39965</v>
      </c>
      <c r="B109" s="65">
        <f>'EO9904.1'!B109</f>
        <v>0</v>
      </c>
      <c r="C109" s="66"/>
      <c r="D109" s="82">
        <f t="shared" si="43"/>
        <v>0</v>
      </c>
      <c r="E109" s="35">
        <f t="shared" si="44"/>
        <v>0</v>
      </c>
      <c r="F109" s="35">
        <f t="shared" ca="1" si="45"/>
        <v>0</v>
      </c>
      <c r="G109" s="83">
        <f ca="1">VLOOKUP($A109,[1]!Table,MATCH(G$4,[1]!Curves,0))</f>
        <v>4.6030000000000006</v>
      </c>
      <c r="H109" s="84">
        <f t="shared" ca="1" si="46"/>
        <v>4.6030000000000006</v>
      </c>
      <c r="I109" s="87">
        <f t="shared" si="81"/>
        <v>2.1150000000000002</v>
      </c>
      <c r="J109" s="83">
        <f ca="1">VLOOKUP($A109,[1]!Table,MATCH(J$4,[1]!Curves,0))</f>
        <v>1.3000000000000001E-2</v>
      </c>
      <c r="K109" s="84">
        <f t="shared" ca="1" si="47"/>
        <v>1.3000000000000001E-2</v>
      </c>
      <c r="L109" s="69">
        <f t="shared" si="72"/>
        <v>0</v>
      </c>
      <c r="M109" s="83">
        <f ca="1">VLOOKUP($A109,[1]!Table,MATCH(M$4,[1]!Curves,0))</f>
        <v>0.01</v>
      </c>
      <c r="N109" s="84">
        <f t="shared" ca="1" si="48"/>
        <v>0.01</v>
      </c>
      <c r="O109" s="69">
        <f t="shared" si="73"/>
        <v>0</v>
      </c>
      <c r="P109" s="7"/>
      <c r="Q109" s="69">
        <f t="shared" ca="1" si="49"/>
        <v>4.6260000000000003</v>
      </c>
      <c r="R109" s="69">
        <f t="shared" ca="1" si="50"/>
        <v>4.6260000000000003</v>
      </c>
      <c r="S109" s="69">
        <f t="shared" si="51"/>
        <v>2.1150000000000002</v>
      </c>
      <c r="T109" s="7"/>
      <c r="U109" s="5">
        <f t="shared" si="52"/>
        <v>30</v>
      </c>
      <c r="V109" s="44">
        <f t="shared" si="53"/>
        <v>39965</v>
      </c>
      <c r="W109" s="5">
        <f t="shared" ca="1" si="54"/>
        <v>3035</v>
      </c>
      <c r="X109" s="54">
        <f ca="1">VLOOKUP($A109,[1]!Table,MATCH(X$4,[1]!Curves,0))</f>
        <v>5.9988270023819006E-2</v>
      </c>
      <c r="Y109" s="46">
        <f t="shared" ca="1" si="55"/>
        <v>0.61193094302396478</v>
      </c>
      <c r="Z109" s="5">
        <f t="shared" si="56"/>
        <v>0</v>
      </c>
      <c r="AA109" s="5">
        <f t="shared" si="57"/>
        <v>0</v>
      </c>
      <c r="AC109" s="39">
        <f t="shared" ca="1" si="58"/>
        <v>0</v>
      </c>
      <c r="AD109" s="39">
        <f t="shared" ca="1" si="59"/>
        <v>0</v>
      </c>
      <c r="AE109" s="39">
        <f t="shared" ca="1" si="60"/>
        <v>0</v>
      </c>
      <c r="AF109" s="39">
        <f t="shared" ca="1" si="61"/>
        <v>0</v>
      </c>
      <c r="AG109" s="39">
        <f t="shared" ca="1" si="62"/>
        <v>0</v>
      </c>
      <c r="AH109" s="39">
        <f t="shared" ca="1" si="63"/>
        <v>0</v>
      </c>
      <c r="AI109" s="39">
        <f t="shared" ca="1" si="64"/>
        <v>0</v>
      </c>
      <c r="AJ109" s="39">
        <f t="shared" ca="1" si="65"/>
        <v>0</v>
      </c>
      <c r="AK109" s="39">
        <f t="shared" ca="1" si="66"/>
        <v>0</v>
      </c>
      <c r="AL109" s="43"/>
      <c r="AM109" s="39">
        <f t="shared" ca="1" si="74"/>
        <v>0</v>
      </c>
      <c r="AN109" s="39">
        <f t="shared" ca="1" si="75"/>
        <v>0</v>
      </c>
      <c r="AO109" s="39">
        <f t="shared" ca="1" si="76"/>
        <v>0</v>
      </c>
      <c r="AP109" s="40">
        <f t="shared" ca="1" si="67"/>
        <v>0</v>
      </c>
      <c r="AR109" s="39">
        <f t="shared" ca="1" si="77"/>
        <v>0</v>
      </c>
      <c r="AS109" s="39">
        <f t="shared" ca="1" si="78"/>
        <v>0</v>
      </c>
      <c r="AT109" s="39">
        <f t="shared" ca="1" si="79"/>
        <v>0</v>
      </c>
      <c r="AU109" s="40">
        <f t="shared" ca="1" si="68"/>
        <v>0</v>
      </c>
      <c r="AV109" s="40"/>
      <c r="AW109" s="51">
        <f t="shared" ca="1" si="69"/>
        <v>0</v>
      </c>
      <c r="AY109" s="51">
        <f t="shared" ca="1" si="70"/>
        <v>0</v>
      </c>
      <c r="AZ109" s="67"/>
      <c r="BA109" s="105">
        <f ca="1">'EO9904.1'!AW109</f>
        <v>0</v>
      </c>
      <c r="BB109" s="105">
        <f t="shared" ca="1" si="80"/>
        <v>0</v>
      </c>
      <c r="BC109" s="67"/>
      <c r="BD109" s="103"/>
    </row>
    <row r="110" spans="1:56">
      <c r="A110" s="88">
        <f t="shared" si="71"/>
        <v>39995</v>
      </c>
      <c r="B110" s="65">
        <f>'EO9904.1'!B110</f>
        <v>0</v>
      </c>
      <c r="C110" s="66"/>
      <c r="D110" s="82">
        <f t="shared" si="43"/>
        <v>0</v>
      </c>
      <c r="E110" s="35">
        <f t="shared" si="44"/>
        <v>0</v>
      </c>
      <c r="F110" s="35">
        <f t="shared" ca="1" si="45"/>
        <v>0</v>
      </c>
      <c r="G110" s="83">
        <f ca="1">VLOOKUP($A110,[1]!Table,MATCH(G$4,[1]!Curves,0))</f>
        <v>4.6240000000000006</v>
      </c>
      <c r="H110" s="84">
        <f t="shared" ca="1" si="46"/>
        <v>4.6240000000000006</v>
      </c>
      <c r="I110" s="87">
        <f t="shared" si="81"/>
        <v>2.1150000000000002</v>
      </c>
      <c r="J110" s="83">
        <f ca="1">VLOOKUP($A110,[1]!Table,MATCH(J$4,[1]!Curves,0))</f>
        <v>1.3000000000000001E-2</v>
      </c>
      <c r="K110" s="84">
        <f t="shared" ca="1" si="47"/>
        <v>1.3000000000000001E-2</v>
      </c>
      <c r="L110" s="69">
        <f t="shared" si="72"/>
        <v>0</v>
      </c>
      <c r="M110" s="83">
        <f ca="1">VLOOKUP($A110,[1]!Table,MATCH(M$4,[1]!Curves,0))</f>
        <v>0.01</v>
      </c>
      <c r="N110" s="84">
        <f t="shared" ca="1" si="48"/>
        <v>0.01</v>
      </c>
      <c r="O110" s="69">
        <f t="shared" si="73"/>
        <v>0</v>
      </c>
      <c r="P110" s="7"/>
      <c r="Q110" s="69">
        <f t="shared" ca="1" si="49"/>
        <v>4.6470000000000002</v>
      </c>
      <c r="R110" s="69">
        <f t="shared" ca="1" si="50"/>
        <v>4.6470000000000002</v>
      </c>
      <c r="S110" s="69">
        <f t="shared" si="51"/>
        <v>2.1150000000000002</v>
      </c>
      <c r="T110" s="7"/>
      <c r="U110" s="5">
        <f t="shared" si="52"/>
        <v>31</v>
      </c>
      <c r="V110" s="44">
        <f t="shared" si="53"/>
        <v>39995</v>
      </c>
      <c r="W110" s="5">
        <f t="shared" ca="1" si="54"/>
        <v>3065</v>
      </c>
      <c r="X110" s="54">
        <f ca="1">VLOOKUP($A110,[1]!Table,MATCH(X$4,[1]!Curves,0))</f>
        <v>6.0034847706830999E-2</v>
      </c>
      <c r="Y110" s="46">
        <f t="shared" ca="1" si="55"/>
        <v>0.6087363475011659</v>
      </c>
      <c r="Z110" s="5">
        <f t="shared" si="56"/>
        <v>0</v>
      </c>
      <c r="AA110" s="5">
        <f t="shared" si="57"/>
        <v>0</v>
      </c>
      <c r="AC110" s="39">
        <f t="shared" ca="1" si="58"/>
        <v>0</v>
      </c>
      <c r="AD110" s="39">
        <f t="shared" ca="1" si="59"/>
        <v>0</v>
      </c>
      <c r="AE110" s="39">
        <f t="shared" ca="1" si="60"/>
        <v>0</v>
      </c>
      <c r="AF110" s="39">
        <f t="shared" ca="1" si="61"/>
        <v>0</v>
      </c>
      <c r="AG110" s="39">
        <f t="shared" ca="1" si="62"/>
        <v>0</v>
      </c>
      <c r="AH110" s="39">
        <f t="shared" ca="1" si="63"/>
        <v>0</v>
      </c>
      <c r="AI110" s="39">
        <f t="shared" ca="1" si="64"/>
        <v>0</v>
      </c>
      <c r="AJ110" s="39">
        <f t="shared" ca="1" si="65"/>
        <v>0</v>
      </c>
      <c r="AK110" s="39">
        <f t="shared" ca="1" si="66"/>
        <v>0</v>
      </c>
      <c r="AL110" s="43"/>
      <c r="AM110" s="39">
        <f t="shared" ca="1" si="74"/>
        <v>0</v>
      </c>
      <c r="AN110" s="39">
        <f t="shared" ca="1" si="75"/>
        <v>0</v>
      </c>
      <c r="AO110" s="39">
        <f t="shared" ca="1" si="76"/>
        <v>0</v>
      </c>
      <c r="AP110" s="40">
        <f t="shared" ca="1" si="67"/>
        <v>0</v>
      </c>
      <c r="AR110" s="39">
        <f t="shared" ca="1" si="77"/>
        <v>0</v>
      </c>
      <c r="AS110" s="39">
        <f t="shared" ca="1" si="78"/>
        <v>0</v>
      </c>
      <c r="AT110" s="39">
        <f t="shared" ca="1" si="79"/>
        <v>0</v>
      </c>
      <c r="AU110" s="40">
        <f t="shared" ca="1" si="68"/>
        <v>0</v>
      </c>
      <c r="AV110" s="40"/>
      <c r="AW110" s="51">
        <f t="shared" ca="1" si="69"/>
        <v>0</v>
      </c>
      <c r="AY110" s="51">
        <f t="shared" ca="1" si="70"/>
        <v>0</v>
      </c>
      <c r="AZ110" s="67"/>
      <c r="BA110" s="105">
        <f ca="1">'EO9904.1'!AW110</f>
        <v>0</v>
      </c>
      <c r="BB110" s="105">
        <f t="shared" ca="1" si="80"/>
        <v>0</v>
      </c>
      <c r="BC110" s="67"/>
      <c r="BD110" s="103"/>
    </row>
    <row r="111" spans="1:56">
      <c r="A111" s="88">
        <f t="shared" si="71"/>
        <v>40026</v>
      </c>
      <c r="B111" s="65">
        <f>'EO9904.1'!B111</f>
        <v>0</v>
      </c>
      <c r="C111" s="66"/>
      <c r="D111" s="82">
        <f t="shared" si="43"/>
        <v>0</v>
      </c>
      <c r="E111" s="35">
        <f t="shared" si="44"/>
        <v>0</v>
      </c>
      <c r="F111" s="35">
        <f t="shared" ca="1" si="45"/>
        <v>0</v>
      </c>
      <c r="G111" s="83">
        <f ca="1">VLOOKUP($A111,[1]!Table,MATCH(G$4,[1]!Curves,0))</f>
        <v>4.6480000000000006</v>
      </c>
      <c r="H111" s="84">
        <f t="shared" ca="1" si="46"/>
        <v>4.6480000000000006</v>
      </c>
      <c r="I111" s="87">
        <f t="shared" si="81"/>
        <v>2.1150000000000002</v>
      </c>
      <c r="J111" s="83">
        <f ca="1">VLOOKUP($A111,[1]!Table,MATCH(J$4,[1]!Curves,0))</f>
        <v>1.3000000000000001E-2</v>
      </c>
      <c r="K111" s="84">
        <f t="shared" ca="1" si="47"/>
        <v>1.3000000000000001E-2</v>
      </c>
      <c r="L111" s="69">
        <f t="shared" si="72"/>
        <v>0</v>
      </c>
      <c r="M111" s="83">
        <f ca="1">VLOOKUP($A111,[1]!Table,MATCH(M$4,[1]!Curves,0))</f>
        <v>0.01</v>
      </c>
      <c r="N111" s="84">
        <f t="shared" ca="1" si="48"/>
        <v>0.01</v>
      </c>
      <c r="O111" s="69">
        <f t="shared" si="73"/>
        <v>0</v>
      </c>
      <c r="P111" s="7"/>
      <c r="Q111" s="69">
        <f t="shared" ca="1" si="49"/>
        <v>4.6710000000000003</v>
      </c>
      <c r="R111" s="69">
        <f t="shared" ca="1" si="50"/>
        <v>4.6710000000000003</v>
      </c>
      <c r="S111" s="69">
        <f t="shared" si="51"/>
        <v>2.1150000000000002</v>
      </c>
      <c r="T111" s="7"/>
      <c r="U111" s="5">
        <f t="shared" si="52"/>
        <v>31</v>
      </c>
      <c r="V111" s="44">
        <f t="shared" si="53"/>
        <v>40026</v>
      </c>
      <c r="W111" s="5">
        <f t="shared" ca="1" si="54"/>
        <v>3096</v>
      </c>
      <c r="X111" s="54">
        <f ca="1">VLOOKUP($A111,[1]!Table,MATCH(X$4,[1]!Curves,0))</f>
        <v>6.0082977980033002E-2</v>
      </c>
      <c r="Y111" s="46">
        <f t="shared" ca="1" si="55"/>
        <v>0.60544806558142872</v>
      </c>
      <c r="Z111" s="5">
        <f t="shared" si="56"/>
        <v>0</v>
      </c>
      <c r="AA111" s="5">
        <f t="shared" si="57"/>
        <v>0</v>
      </c>
      <c r="AC111" s="39">
        <f t="shared" ca="1" si="58"/>
        <v>0</v>
      </c>
      <c r="AD111" s="39">
        <f t="shared" ca="1" si="59"/>
        <v>0</v>
      </c>
      <c r="AE111" s="39">
        <f t="shared" ca="1" si="60"/>
        <v>0</v>
      </c>
      <c r="AF111" s="39">
        <f t="shared" ca="1" si="61"/>
        <v>0</v>
      </c>
      <c r="AG111" s="39">
        <f t="shared" ca="1" si="62"/>
        <v>0</v>
      </c>
      <c r="AH111" s="39">
        <f t="shared" ca="1" si="63"/>
        <v>0</v>
      </c>
      <c r="AI111" s="39">
        <f t="shared" ca="1" si="64"/>
        <v>0</v>
      </c>
      <c r="AJ111" s="39">
        <f t="shared" ca="1" si="65"/>
        <v>0</v>
      </c>
      <c r="AK111" s="39">
        <f t="shared" ca="1" si="66"/>
        <v>0</v>
      </c>
      <c r="AL111" s="43"/>
      <c r="AM111" s="39">
        <f t="shared" ca="1" si="74"/>
        <v>0</v>
      </c>
      <c r="AN111" s="39">
        <f t="shared" ca="1" si="75"/>
        <v>0</v>
      </c>
      <c r="AO111" s="39">
        <f t="shared" ca="1" si="76"/>
        <v>0</v>
      </c>
      <c r="AP111" s="40">
        <f t="shared" ca="1" si="67"/>
        <v>0</v>
      </c>
      <c r="AR111" s="39">
        <f t="shared" ca="1" si="77"/>
        <v>0</v>
      </c>
      <c r="AS111" s="39">
        <f t="shared" ca="1" si="78"/>
        <v>0</v>
      </c>
      <c r="AT111" s="39">
        <f t="shared" ca="1" si="79"/>
        <v>0</v>
      </c>
      <c r="AU111" s="40">
        <f t="shared" ca="1" si="68"/>
        <v>0</v>
      </c>
      <c r="AV111" s="40"/>
      <c r="AW111" s="51">
        <f t="shared" ca="1" si="69"/>
        <v>0</v>
      </c>
      <c r="AY111" s="51">
        <f t="shared" ca="1" si="70"/>
        <v>0</v>
      </c>
      <c r="AZ111" s="67"/>
      <c r="BA111" s="105">
        <f ca="1">'EO9904.1'!AW111</f>
        <v>0</v>
      </c>
      <c r="BB111" s="105">
        <f t="shared" ca="1" si="80"/>
        <v>0</v>
      </c>
      <c r="BC111" s="67"/>
      <c r="BD111" s="103"/>
    </row>
    <row r="112" spans="1:56">
      <c r="A112" s="88">
        <f t="shared" si="71"/>
        <v>40057</v>
      </c>
      <c r="B112" s="65">
        <f>'EO9904.1'!B112</f>
        <v>0</v>
      </c>
      <c r="C112" s="66"/>
      <c r="D112" s="82">
        <f t="shared" si="43"/>
        <v>0</v>
      </c>
      <c r="E112" s="35">
        <f t="shared" si="44"/>
        <v>0</v>
      </c>
      <c r="F112" s="35">
        <f t="shared" ca="1" si="45"/>
        <v>0</v>
      </c>
      <c r="G112" s="83">
        <f ca="1">VLOOKUP($A112,[1]!Table,MATCH(G$4,[1]!Curves,0))</f>
        <v>4.6580000000000004</v>
      </c>
      <c r="H112" s="84">
        <f t="shared" ca="1" si="46"/>
        <v>4.6580000000000004</v>
      </c>
      <c r="I112" s="87">
        <f t="shared" si="81"/>
        <v>2.1150000000000002</v>
      </c>
      <c r="J112" s="83">
        <f ca="1">VLOOKUP($A112,[1]!Table,MATCH(J$4,[1]!Curves,0))</f>
        <v>1.3000000000000001E-2</v>
      </c>
      <c r="K112" s="84">
        <f t="shared" ca="1" si="47"/>
        <v>1.3000000000000001E-2</v>
      </c>
      <c r="L112" s="69">
        <f t="shared" si="72"/>
        <v>0</v>
      </c>
      <c r="M112" s="83">
        <f ca="1">VLOOKUP($A112,[1]!Table,MATCH(M$4,[1]!Curves,0))</f>
        <v>0.01</v>
      </c>
      <c r="N112" s="84">
        <f t="shared" ca="1" si="48"/>
        <v>0.01</v>
      </c>
      <c r="O112" s="69">
        <f t="shared" si="73"/>
        <v>0</v>
      </c>
      <c r="P112" s="7"/>
      <c r="Q112" s="69">
        <f t="shared" ca="1" si="49"/>
        <v>4.681</v>
      </c>
      <c r="R112" s="69">
        <f t="shared" ca="1" si="50"/>
        <v>4.681</v>
      </c>
      <c r="S112" s="69">
        <f t="shared" si="51"/>
        <v>2.1150000000000002</v>
      </c>
      <c r="T112" s="7"/>
      <c r="U112" s="5">
        <f t="shared" si="52"/>
        <v>30</v>
      </c>
      <c r="V112" s="44">
        <f t="shared" si="53"/>
        <v>40057</v>
      </c>
      <c r="W112" s="5">
        <f t="shared" ca="1" si="54"/>
        <v>3127</v>
      </c>
      <c r="X112" s="54">
        <f ca="1">VLOOKUP($A112,[1]!Table,MATCH(X$4,[1]!Curves,0))</f>
        <v>6.0131108254005E-2</v>
      </c>
      <c r="Y112" s="46">
        <f t="shared" ca="1" si="55"/>
        <v>0.60217277566547356</v>
      </c>
      <c r="Z112" s="5">
        <f t="shared" si="56"/>
        <v>0</v>
      </c>
      <c r="AA112" s="5">
        <f t="shared" si="57"/>
        <v>0</v>
      </c>
      <c r="AC112" s="39">
        <f t="shared" ca="1" si="58"/>
        <v>0</v>
      </c>
      <c r="AD112" s="39">
        <f t="shared" ca="1" si="59"/>
        <v>0</v>
      </c>
      <c r="AE112" s="39">
        <f t="shared" ca="1" si="60"/>
        <v>0</v>
      </c>
      <c r="AF112" s="39">
        <f t="shared" ca="1" si="61"/>
        <v>0</v>
      </c>
      <c r="AG112" s="39">
        <f t="shared" ca="1" si="62"/>
        <v>0</v>
      </c>
      <c r="AH112" s="39">
        <f t="shared" ca="1" si="63"/>
        <v>0</v>
      </c>
      <c r="AI112" s="39">
        <f t="shared" ca="1" si="64"/>
        <v>0</v>
      </c>
      <c r="AJ112" s="39">
        <f t="shared" ca="1" si="65"/>
        <v>0</v>
      </c>
      <c r="AK112" s="39">
        <f t="shared" ca="1" si="66"/>
        <v>0</v>
      </c>
      <c r="AL112" s="43"/>
      <c r="AM112" s="39">
        <f t="shared" ca="1" si="74"/>
        <v>0</v>
      </c>
      <c r="AN112" s="39">
        <f t="shared" ca="1" si="75"/>
        <v>0</v>
      </c>
      <c r="AO112" s="39">
        <f t="shared" ca="1" si="76"/>
        <v>0</v>
      </c>
      <c r="AP112" s="40">
        <f t="shared" ca="1" si="67"/>
        <v>0</v>
      </c>
      <c r="AR112" s="39">
        <f t="shared" ca="1" si="77"/>
        <v>0</v>
      </c>
      <c r="AS112" s="39">
        <f t="shared" ca="1" si="78"/>
        <v>0</v>
      </c>
      <c r="AT112" s="39">
        <f t="shared" ca="1" si="79"/>
        <v>0</v>
      </c>
      <c r="AU112" s="40">
        <f t="shared" ca="1" si="68"/>
        <v>0</v>
      </c>
      <c r="AV112" s="40"/>
      <c r="AW112" s="51">
        <f t="shared" ca="1" si="69"/>
        <v>0</v>
      </c>
      <c r="AY112" s="51">
        <f t="shared" ca="1" si="70"/>
        <v>0</v>
      </c>
      <c r="AZ112" s="67"/>
      <c r="BA112" s="105">
        <f ca="1">'EO9904.1'!AW112</f>
        <v>0</v>
      </c>
      <c r="BB112" s="105">
        <f t="shared" ca="1" si="80"/>
        <v>0</v>
      </c>
      <c r="BC112" s="67"/>
      <c r="BD112" s="103"/>
    </row>
    <row r="113" spans="1:56">
      <c r="A113" s="88">
        <f t="shared" si="71"/>
        <v>40087</v>
      </c>
      <c r="B113" s="65">
        <f>'EO9904.1'!B113</f>
        <v>0</v>
      </c>
      <c r="C113" s="66"/>
      <c r="D113" s="82">
        <f t="shared" si="43"/>
        <v>0</v>
      </c>
      <c r="E113" s="35">
        <f t="shared" si="44"/>
        <v>0</v>
      </c>
      <c r="F113" s="35">
        <f t="shared" ca="1" si="45"/>
        <v>0</v>
      </c>
      <c r="G113" s="83">
        <f ca="1">VLOOKUP($A113,[1]!Table,MATCH(G$4,[1]!Curves,0))</f>
        <v>4.6880000000000006</v>
      </c>
      <c r="H113" s="84">
        <f t="shared" ca="1" si="46"/>
        <v>4.6880000000000006</v>
      </c>
      <c r="I113" s="87">
        <f t="shared" si="81"/>
        <v>2.1150000000000002</v>
      </c>
      <c r="J113" s="83">
        <f ca="1">VLOOKUP($A113,[1]!Table,MATCH(J$4,[1]!Curves,0))</f>
        <v>1.3000000000000001E-2</v>
      </c>
      <c r="K113" s="84">
        <f t="shared" ca="1" si="47"/>
        <v>1.3000000000000001E-2</v>
      </c>
      <c r="L113" s="69">
        <f t="shared" si="72"/>
        <v>0</v>
      </c>
      <c r="M113" s="83">
        <f ca="1">VLOOKUP($A113,[1]!Table,MATCH(M$4,[1]!Curves,0))</f>
        <v>0.01</v>
      </c>
      <c r="N113" s="84">
        <f t="shared" ca="1" si="48"/>
        <v>0.01</v>
      </c>
      <c r="O113" s="69">
        <f t="shared" si="73"/>
        <v>0</v>
      </c>
      <c r="P113" s="7"/>
      <c r="Q113" s="69">
        <f t="shared" ca="1" si="49"/>
        <v>4.7110000000000003</v>
      </c>
      <c r="R113" s="69">
        <f t="shared" ca="1" si="50"/>
        <v>4.7110000000000003</v>
      </c>
      <c r="S113" s="69">
        <f t="shared" si="51"/>
        <v>2.1150000000000002</v>
      </c>
      <c r="T113" s="7"/>
      <c r="U113" s="5">
        <f t="shared" si="52"/>
        <v>31</v>
      </c>
      <c r="V113" s="44">
        <f t="shared" si="53"/>
        <v>40087</v>
      </c>
      <c r="W113" s="5">
        <f t="shared" ca="1" si="54"/>
        <v>3157</v>
      </c>
      <c r="X113" s="54">
        <f ca="1">VLOOKUP($A113,[1]!Table,MATCH(X$4,[1]!Curves,0))</f>
        <v>6.0177685939226004E-2</v>
      </c>
      <c r="Y113" s="46">
        <f t="shared" ca="1" si="55"/>
        <v>0.59901549308870838</v>
      </c>
      <c r="Z113" s="5">
        <f t="shared" si="56"/>
        <v>0</v>
      </c>
      <c r="AA113" s="5">
        <f t="shared" si="57"/>
        <v>0</v>
      </c>
      <c r="AC113" s="39">
        <f t="shared" ca="1" si="58"/>
        <v>0</v>
      </c>
      <c r="AD113" s="39">
        <f t="shared" ca="1" si="59"/>
        <v>0</v>
      </c>
      <c r="AE113" s="39">
        <f t="shared" ca="1" si="60"/>
        <v>0</v>
      </c>
      <c r="AF113" s="39">
        <f t="shared" ca="1" si="61"/>
        <v>0</v>
      </c>
      <c r="AG113" s="39">
        <f t="shared" ca="1" si="62"/>
        <v>0</v>
      </c>
      <c r="AH113" s="39">
        <f t="shared" ca="1" si="63"/>
        <v>0</v>
      </c>
      <c r="AI113" s="39">
        <f t="shared" ca="1" si="64"/>
        <v>0</v>
      </c>
      <c r="AJ113" s="39">
        <f t="shared" ca="1" si="65"/>
        <v>0</v>
      </c>
      <c r="AK113" s="39">
        <f t="shared" ca="1" si="66"/>
        <v>0</v>
      </c>
      <c r="AL113" s="43"/>
      <c r="AM113" s="39">
        <f t="shared" ca="1" si="74"/>
        <v>0</v>
      </c>
      <c r="AN113" s="39">
        <f t="shared" ca="1" si="75"/>
        <v>0</v>
      </c>
      <c r="AO113" s="39">
        <f t="shared" ca="1" si="76"/>
        <v>0</v>
      </c>
      <c r="AP113" s="40">
        <f t="shared" ca="1" si="67"/>
        <v>0</v>
      </c>
      <c r="AR113" s="39">
        <f t="shared" ca="1" si="77"/>
        <v>0</v>
      </c>
      <c r="AS113" s="39">
        <f t="shared" ca="1" si="78"/>
        <v>0</v>
      </c>
      <c r="AT113" s="39">
        <f t="shared" ca="1" si="79"/>
        <v>0</v>
      </c>
      <c r="AU113" s="40">
        <f t="shared" ca="1" si="68"/>
        <v>0</v>
      </c>
      <c r="AV113" s="40"/>
      <c r="AW113" s="51">
        <f t="shared" ca="1" si="69"/>
        <v>0</v>
      </c>
      <c r="AY113" s="51">
        <f t="shared" ca="1" si="70"/>
        <v>0</v>
      </c>
      <c r="AZ113" s="67"/>
      <c r="BA113" s="105">
        <f ca="1">'EO9904.1'!AW113</f>
        <v>0</v>
      </c>
      <c r="BB113" s="105">
        <f t="shared" ca="1" si="80"/>
        <v>0</v>
      </c>
      <c r="BC113" s="67"/>
      <c r="BD113" s="103"/>
    </row>
    <row r="114" spans="1:56">
      <c r="A114" s="88">
        <f t="shared" si="71"/>
        <v>40118</v>
      </c>
      <c r="B114" s="65">
        <f>'EO9904.1'!B114</f>
        <v>0</v>
      </c>
      <c r="C114" s="66"/>
      <c r="D114" s="82">
        <f t="shared" si="43"/>
        <v>0</v>
      </c>
      <c r="E114" s="35">
        <f t="shared" si="44"/>
        <v>0</v>
      </c>
      <c r="F114" s="35">
        <f t="shared" ca="1" si="45"/>
        <v>0</v>
      </c>
      <c r="G114" s="83">
        <f ca="1">VLOOKUP($A114,[1]!Table,MATCH(G$4,[1]!Curves,0))</f>
        <v>4.8280000000000003</v>
      </c>
      <c r="H114" s="84">
        <f t="shared" ca="1" si="46"/>
        <v>4.8280000000000003</v>
      </c>
      <c r="I114" s="87">
        <f t="shared" si="81"/>
        <v>2.1150000000000002</v>
      </c>
      <c r="J114" s="83">
        <f ca="1">VLOOKUP($A114,[1]!Table,MATCH(J$4,[1]!Curves,0))</f>
        <v>2.35E-2</v>
      </c>
      <c r="K114" s="84">
        <f t="shared" ca="1" si="47"/>
        <v>2.35E-2</v>
      </c>
      <c r="L114" s="69">
        <f t="shared" si="72"/>
        <v>0</v>
      </c>
      <c r="M114" s="83">
        <f ca="1">VLOOKUP($A114,[1]!Table,MATCH(M$4,[1]!Curves,0))</f>
        <v>1.4999999999999999E-2</v>
      </c>
      <c r="N114" s="84">
        <f t="shared" ca="1" si="48"/>
        <v>1.4999999999999999E-2</v>
      </c>
      <c r="O114" s="69">
        <f t="shared" si="73"/>
        <v>0</v>
      </c>
      <c r="P114" s="7"/>
      <c r="Q114" s="69">
        <f t="shared" ca="1" si="49"/>
        <v>4.8665000000000003</v>
      </c>
      <c r="R114" s="69">
        <f t="shared" ca="1" si="50"/>
        <v>4.8665000000000003</v>
      </c>
      <c r="S114" s="69">
        <f t="shared" si="51"/>
        <v>2.1150000000000002</v>
      </c>
      <c r="T114" s="7"/>
      <c r="U114" s="5">
        <f t="shared" si="52"/>
        <v>30</v>
      </c>
      <c r="V114" s="44">
        <f t="shared" si="53"/>
        <v>40118</v>
      </c>
      <c r="W114" s="5">
        <f t="shared" ca="1" si="54"/>
        <v>3188</v>
      </c>
      <c r="X114" s="54">
        <f ca="1">VLOOKUP($A114,[1]!Table,MATCH(X$4,[1]!Curves,0))</f>
        <v>6.0225816214712E-2</v>
      </c>
      <c r="Y114" s="46">
        <f t="shared" ca="1" si="55"/>
        <v>0.59576571427373415</v>
      </c>
      <c r="Z114" s="5">
        <f t="shared" si="56"/>
        <v>0</v>
      </c>
      <c r="AA114" s="5">
        <f t="shared" si="57"/>
        <v>0</v>
      </c>
      <c r="AC114" s="39">
        <f t="shared" ca="1" si="58"/>
        <v>0</v>
      </c>
      <c r="AD114" s="39">
        <f t="shared" ca="1" si="59"/>
        <v>0</v>
      </c>
      <c r="AE114" s="39">
        <f t="shared" ca="1" si="60"/>
        <v>0</v>
      </c>
      <c r="AF114" s="39">
        <f t="shared" ca="1" si="61"/>
        <v>0</v>
      </c>
      <c r="AG114" s="39">
        <f t="shared" ca="1" si="62"/>
        <v>0</v>
      </c>
      <c r="AH114" s="39">
        <f t="shared" ca="1" si="63"/>
        <v>0</v>
      </c>
      <c r="AI114" s="39">
        <f t="shared" ca="1" si="64"/>
        <v>0</v>
      </c>
      <c r="AJ114" s="39">
        <f t="shared" ca="1" si="65"/>
        <v>0</v>
      </c>
      <c r="AK114" s="39">
        <f t="shared" ca="1" si="66"/>
        <v>0</v>
      </c>
      <c r="AL114" s="43"/>
      <c r="AM114" s="39">
        <f t="shared" ca="1" si="74"/>
        <v>0</v>
      </c>
      <c r="AN114" s="39">
        <f t="shared" ca="1" si="75"/>
        <v>0</v>
      </c>
      <c r="AO114" s="39">
        <f t="shared" ca="1" si="76"/>
        <v>0</v>
      </c>
      <c r="AP114" s="40">
        <f t="shared" ca="1" si="67"/>
        <v>0</v>
      </c>
      <c r="AR114" s="39">
        <f t="shared" ca="1" si="77"/>
        <v>0</v>
      </c>
      <c r="AS114" s="39">
        <f t="shared" ca="1" si="78"/>
        <v>0</v>
      </c>
      <c r="AT114" s="39">
        <f t="shared" ca="1" si="79"/>
        <v>0</v>
      </c>
      <c r="AU114" s="40">
        <f t="shared" ca="1" si="68"/>
        <v>0</v>
      </c>
      <c r="AV114" s="40"/>
      <c r="AW114" s="51">
        <f t="shared" ca="1" si="69"/>
        <v>0</v>
      </c>
      <c r="AY114" s="51">
        <f t="shared" ca="1" si="70"/>
        <v>0</v>
      </c>
      <c r="AZ114" s="67"/>
      <c r="BA114" s="105">
        <f ca="1">'EO9904.1'!AW114</f>
        <v>0</v>
      </c>
      <c r="BB114" s="105">
        <f t="shared" ca="1" si="80"/>
        <v>0</v>
      </c>
      <c r="BC114" s="67"/>
      <c r="BD114" s="103"/>
    </row>
    <row r="115" spans="1:56">
      <c r="A115" s="88">
        <f t="shared" si="71"/>
        <v>40148</v>
      </c>
      <c r="B115" s="65">
        <f>'EO9904.1'!B115</f>
        <v>0</v>
      </c>
      <c r="C115" s="66"/>
      <c r="D115" s="82">
        <f t="shared" si="43"/>
        <v>0</v>
      </c>
      <c r="E115" s="35">
        <f t="shared" si="44"/>
        <v>0</v>
      </c>
      <c r="F115" s="35">
        <f t="shared" ca="1" si="45"/>
        <v>0</v>
      </c>
      <c r="G115" s="83">
        <f ca="1">VLOOKUP($A115,[1]!Table,MATCH(G$4,[1]!Curves,0))</f>
        <v>4.968</v>
      </c>
      <c r="H115" s="84">
        <f t="shared" ca="1" si="46"/>
        <v>4.968</v>
      </c>
      <c r="I115" s="87">
        <f t="shared" si="81"/>
        <v>2.1150000000000002</v>
      </c>
      <c r="J115" s="83">
        <f ca="1">VLOOKUP($A115,[1]!Table,MATCH(J$4,[1]!Curves,0))</f>
        <v>2.35E-2</v>
      </c>
      <c r="K115" s="84">
        <f t="shared" ca="1" si="47"/>
        <v>2.35E-2</v>
      </c>
      <c r="L115" s="69">
        <f t="shared" si="72"/>
        <v>0</v>
      </c>
      <c r="M115" s="83">
        <f ca="1">VLOOKUP($A115,[1]!Table,MATCH(M$4,[1]!Curves,0))</f>
        <v>1.4999999999999999E-2</v>
      </c>
      <c r="N115" s="84">
        <f t="shared" ca="1" si="48"/>
        <v>1.4999999999999999E-2</v>
      </c>
      <c r="O115" s="69">
        <f t="shared" si="73"/>
        <v>0</v>
      </c>
      <c r="P115" s="7"/>
      <c r="Q115" s="69">
        <f t="shared" ca="1" si="49"/>
        <v>5.0065</v>
      </c>
      <c r="R115" s="69">
        <f t="shared" ca="1" si="50"/>
        <v>5.0065</v>
      </c>
      <c r="S115" s="69">
        <f t="shared" si="51"/>
        <v>2.1150000000000002</v>
      </c>
      <c r="T115" s="7"/>
      <c r="U115" s="5">
        <f t="shared" si="52"/>
        <v>31</v>
      </c>
      <c r="V115" s="44">
        <f t="shared" si="53"/>
        <v>40148</v>
      </c>
      <c r="W115" s="5">
        <f t="shared" ca="1" si="54"/>
        <v>3218</v>
      </c>
      <c r="X115" s="54">
        <f ca="1">VLOOKUP($A115,[1]!Table,MATCH(X$4,[1]!Curves,0))</f>
        <v>6.0272393901399005E-2</v>
      </c>
      <c r="Y115" s="46">
        <f t="shared" ca="1" si="55"/>
        <v>0.59263308487902622</v>
      </c>
      <c r="Z115" s="5">
        <f t="shared" si="56"/>
        <v>0</v>
      </c>
      <c r="AA115" s="5">
        <f t="shared" si="57"/>
        <v>0</v>
      </c>
      <c r="AC115" s="39">
        <f t="shared" ca="1" si="58"/>
        <v>0</v>
      </c>
      <c r="AD115" s="39">
        <f t="shared" ca="1" si="59"/>
        <v>0</v>
      </c>
      <c r="AE115" s="39">
        <f t="shared" ca="1" si="60"/>
        <v>0</v>
      </c>
      <c r="AF115" s="39">
        <f t="shared" ca="1" si="61"/>
        <v>0</v>
      </c>
      <c r="AG115" s="39">
        <f t="shared" ca="1" si="62"/>
        <v>0</v>
      </c>
      <c r="AH115" s="39">
        <f t="shared" ca="1" si="63"/>
        <v>0</v>
      </c>
      <c r="AI115" s="39">
        <f t="shared" ca="1" si="64"/>
        <v>0</v>
      </c>
      <c r="AJ115" s="39">
        <f t="shared" ca="1" si="65"/>
        <v>0</v>
      </c>
      <c r="AK115" s="39">
        <f t="shared" ca="1" si="66"/>
        <v>0</v>
      </c>
      <c r="AL115" s="43"/>
      <c r="AM115" s="39">
        <f t="shared" ca="1" si="74"/>
        <v>0</v>
      </c>
      <c r="AN115" s="39">
        <f t="shared" ca="1" si="75"/>
        <v>0</v>
      </c>
      <c r="AO115" s="39">
        <f t="shared" ca="1" si="76"/>
        <v>0</v>
      </c>
      <c r="AP115" s="40">
        <f t="shared" ca="1" si="67"/>
        <v>0</v>
      </c>
      <c r="AR115" s="39">
        <f t="shared" ca="1" si="77"/>
        <v>0</v>
      </c>
      <c r="AS115" s="39">
        <f t="shared" ca="1" si="78"/>
        <v>0</v>
      </c>
      <c r="AT115" s="39">
        <f t="shared" ca="1" si="79"/>
        <v>0</v>
      </c>
      <c r="AU115" s="40">
        <f t="shared" ca="1" si="68"/>
        <v>0</v>
      </c>
      <c r="AV115" s="40"/>
      <c r="AW115" s="51">
        <f t="shared" ca="1" si="69"/>
        <v>0</v>
      </c>
      <c r="AY115" s="51">
        <f t="shared" ca="1" si="70"/>
        <v>0</v>
      </c>
      <c r="AZ115" s="67"/>
      <c r="BA115" s="105">
        <f ca="1">'EO9904.1'!AW115</f>
        <v>0</v>
      </c>
      <c r="BB115" s="105">
        <f t="shared" ca="1" si="80"/>
        <v>0</v>
      </c>
      <c r="BC115" s="67"/>
      <c r="BD115" s="103"/>
    </row>
    <row r="116" spans="1:56">
      <c r="A116" s="88">
        <f t="shared" si="71"/>
        <v>40179</v>
      </c>
      <c r="B116" s="65">
        <f>'EO9904.1'!B116</f>
        <v>0</v>
      </c>
      <c r="C116" s="66"/>
      <c r="D116" s="82">
        <f t="shared" si="43"/>
        <v>0</v>
      </c>
      <c r="E116" s="35">
        <f t="shared" si="44"/>
        <v>0</v>
      </c>
      <c r="F116" s="35">
        <f t="shared" ca="1" si="45"/>
        <v>0</v>
      </c>
      <c r="G116" s="83">
        <f ca="1">VLOOKUP($A116,[1]!Table,MATCH(G$4,[1]!Curves,0))</f>
        <v>5.0430000000000001</v>
      </c>
      <c r="H116" s="84">
        <f t="shared" ca="1" si="46"/>
        <v>5.0430000000000001</v>
      </c>
      <c r="I116" s="87">
        <f t="shared" si="81"/>
        <v>2.1150000000000002</v>
      </c>
      <c r="J116" s="83">
        <f ca="1">VLOOKUP($A116,[1]!Table,MATCH(J$4,[1]!Curves,0))</f>
        <v>2.35E-2</v>
      </c>
      <c r="K116" s="84">
        <f t="shared" ca="1" si="47"/>
        <v>2.35E-2</v>
      </c>
      <c r="L116" s="69">
        <f t="shared" si="72"/>
        <v>0</v>
      </c>
      <c r="M116" s="83">
        <f ca="1">VLOOKUP($A116,[1]!Table,MATCH(M$4,[1]!Curves,0))</f>
        <v>1.4999999999999999E-2</v>
      </c>
      <c r="N116" s="84">
        <f t="shared" ca="1" si="48"/>
        <v>1.4999999999999999E-2</v>
      </c>
      <c r="O116" s="69">
        <f t="shared" si="73"/>
        <v>0</v>
      </c>
      <c r="P116" s="7"/>
      <c r="Q116" s="69">
        <f t="shared" ca="1" si="49"/>
        <v>5.0815000000000001</v>
      </c>
      <c r="R116" s="69">
        <f t="shared" ca="1" si="50"/>
        <v>5.0815000000000001</v>
      </c>
      <c r="S116" s="69">
        <f t="shared" si="51"/>
        <v>2.1150000000000002</v>
      </c>
      <c r="T116" s="7"/>
      <c r="U116" s="5">
        <f t="shared" si="52"/>
        <v>31</v>
      </c>
      <c r="V116" s="44">
        <f t="shared" si="53"/>
        <v>40179</v>
      </c>
      <c r="W116" s="5">
        <f t="shared" ca="1" si="54"/>
        <v>3249</v>
      </c>
      <c r="X116" s="54">
        <f ca="1">VLOOKUP($A116,[1]!Table,MATCH(X$4,[1]!Curves,0))</f>
        <v>6.0320524178399997E-2</v>
      </c>
      <c r="Y116" s="46">
        <f t="shared" ca="1" si="55"/>
        <v>0.58940874447381375</v>
      </c>
      <c r="Z116" s="5">
        <f t="shared" si="56"/>
        <v>0</v>
      </c>
      <c r="AA116" s="5">
        <f t="shared" si="57"/>
        <v>0</v>
      </c>
      <c r="AC116" s="39">
        <f t="shared" ca="1" si="58"/>
        <v>0</v>
      </c>
      <c r="AD116" s="39">
        <f t="shared" ca="1" si="59"/>
        <v>0</v>
      </c>
      <c r="AE116" s="39">
        <f t="shared" ca="1" si="60"/>
        <v>0</v>
      </c>
      <c r="AF116" s="39">
        <f t="shared" ca="1" si="61"/>
        <v>0</v>
      </c>
      <c r="AG116" s="39">
        <f t="shared" ca="1" si="62"/>
        <v>0</v>
      </c>
      <c r="AH116" s="39">
        <f t="shared" ca="1" si="63"/>
        <v>0</v>
      </c>
      <c r="AI116" s="39">
        <f t="shared" ca="1" si="64"/>
        <v>0</v>
      </c>
      <c r="AJ116" s="39">
        <f t="shared" ca="1" si="65"/>
        <v>0</v>
      </c>
      <c r="AK116" s="39">
        <f t="shared" ca="1" si="66"/>
        <v>0</v>
      </c>
      <c r="AL116" s="43"/>
      <c r="AM116" s="39">
        <f t="shared" ca="1" si="74"/>
        <v>0</v>
      </c>
      <c r="AN116" s="39">
        <f t="shared" ca="1" si="75"/>
        <v>0</v>
      </c>
      <c r="AO116" s="39">
        <f t="shared" ca="1" si="76"/>
        <v>0</v>
      </c>
      <c r="AP116" s="40">
        <f t="shared" ca="1" si="67"/>
        <v>0</v>
      </c>
      <c r="AR116" s="39">
        <f t="shared" ca="1" si="77"/>
        <v>0</v>
      </c>
      <c r="AS116" s="39">
        <f t="shared" ca="1" si="78"/>
        <v>0</v>
      </c>
      <c r="AT116" s="39">
        <f t="shared" ca="1" si="79"/>
        <v>0</v>
      </c>
      <c r="AU116" s="40">
        <f t="shared" ca="1" si="68"/>
        <v>0</v>
      </c>
      <c r="AV116" s="40"/>
      <c r="AW116" s="51">
        <f t="shared" ca="1" si="69"/>
        <v>0</v>
      </c>
      <c r="AY116" s="51">
        <f t="shared" ca="1" si="70"/>
        <v>0</v>
      </c>
      <c r="AZ116" s="67"/>
      <c r="BA116" s="105">
        <f ca="1">'EO9904.1'!AW116</f>
        <v>0</v>
      </c>
      <c r="BB116" s="105">
        <f t="shared" ca="1" si="80"/>
        <v>0</v>
      </c>
      <c r="BC116" s="67"/>
      <c r="BD116" s="103"/>
    </row>
    <row r="117" spans="1:56">
      <c r="A117" s="88">
        <f t="shared" si="71"/>
        <v>40210</v>
      </c>
      <c r="B117" s="65">
        <f>'EO9904.1'!B117</f>
        <v>0</v>
      </c>
      <c r="C117" s="66"/>
      <c r="D117" s="82">
        <f t="shared" si="43"/>
        <v>0</v>
      </c>
      <c r="E117" s="35">
        <f t="shared" si="44"/>
        <v>0</v>
      </c>
      <c r="F117" s="35">
        <f t="shared" ca="1" si="45"/>
        <v>0</v>
      </c>
      <c r="G117" s="83">
        <f ca="1">VLOOKUP($A117,[1]!Table,MATCH(G$4,[1]!Curves,0))</f>
        <v>4.923</v>
      </c>
      <c r="H117" s="84">
        <f t="shared" ca="1" si="46"/>
        <v>4.923</v>
      </c>
      <c r="I117" s="87">
        <f t="shared" si="81"/>
        <v>2.1150000000000002</v>
      </c>
      <c r="J117" s="83">
        <f ca="1">VLOOKUP($A117,[1]!Table,MATCH(J$4,[1]!Curves,0))</f>
        <v>2.35E-2</v>
      </c>
      <c r="K117" s="84">
        <f t="shared" ca="1" si="47"/>
        <v>2.35E-2</v>
      </c>
      <c r="L117" s="69">
        <f t="shared" si="72"/>
        <v>0</v>
      </c>
      <c r="M117" s="83">
        <f ca="1">VLOOKUP($A117,[1]!Table,MATCH(M$4,[1]!Curves,0))</f>
        <v>1.4999999999999999E-2</v>
      </c>
      <c r="N117" s="84">
        <f t="shared" ca="1" si="48"/>
        <v>1.4999999999999999E-2</v>
      </c>
      <c r="O117" s="69">
        <f t="shared" si="73"/>
        <v>0</v>
      </c>
      <c r="P117" s="7"/>
      <c r="Q117" s="69">
        <f t="shared" ca="1" si="49"/>
        <v>4.9615</v>
      </c>
      <c r="R117" s="69">
        <f t="shared" ca="1" si="50"/>
        <v>4.9615</v>
      </c>
      <c r="S117" s="69">
        <f t="shared" si="51"/>
        <v>2.1150000000000002</v>
      </c>
      <c r="T117" s="7"/>
      <c r="U117" s="5">
        <f t="shared" si="52"/>
        <v>28</v>
      </c>
      <c r="V117" s="44">
        <f t="shared" si="53"/>
        <v>40210</v>
      </c>
      <c r="W117" s="5">
        <f t="shared" ca="1" si="54"/>
        <v>3280</v>
      </c>
      <c r="X117" s="54">
        <f ca="1">VLOOKUP($A117,[1]!Table,MATCH(X$4,[1]!Curves,0))</f>
        <v>6.0368654456169998E-2</v>
      </c>
      <c r="Y117" s="46">
        <f t="shared" ca="1" si="55"/>
        <v>0.58619730342233989</v>
      </c>
      <c r="Z117" s="5">
        <f t="shared" si="56"/>
        <v>0</v>
      </c>
      <c r="AA117" s="5">
        <f t="shared" si="57"/>
        <v>0</v>
      </c>
      <c r="AC117" s="39">
        <f t="shared" ca="1" si="58"/>
        <v>0</v>
      </c>
      <c r="AD117" s="39">
        <f t="shared" ca="1" si="59"/>
        <v>0</v>
      </c>
      <c r="AE117" s="39">
        <f t="shared" ca="1" si="60"/>
        <v>0</v>
      </c>
      <c r="AF117" s="39">
        <f t="shared" ca="1" si="61"/>
        <v>0</v>
      </c>
      <c r="AG117" s="39">
        <f t="shared" ca="1" si="62"/>
        <v>0</v>
      </c>
      <c r="AH117" s="39">
        <f t="shared" ca="1" si="63"/>
        <v>0</v>
      </c>
      <c r="AI117" s="39">
        <f t="shared" ca="1" si="64"/>
        <v>0</v>
      </c>
      <c r="AJ117" s="39">
        <f t="shared" ca="1" si="65"/>
        <v>0</v>
      </c>
      <c r="AK117" s="39">
        <f t="shared" ca="1" si="66"/>
        <v>0</v>
      </c>
      <c r="AL117" s="43"/>
      <c r="AM117" s="39">
        <f t="shared" ca="1" si="74"/>
        <v>0</v>
      </c>
      <c r="AN117" s="39">
        <f t="shared" ca="1" si="75"/>
        <v>0</v>
      </c>
      <c r="AO117" s="39">
        <f t="shared" ca="1" si="76"/>
        <v>0</v>
      </c>
      <c r="AP117" s="40">
        <f t="shared" ca="1" si="67"/>
        <v>0</v>
      </c>
      <c r="AR117" s="39">
        <f t="shared" ca="1" si="77"/>
        <v>0</v>
      </c>
      <c r="AS117" s="39">
        <f t="shared" ca="1" si="78"/>
        <v>0</v>
      </c>
      <c r="AT117" s="39">
        <f t="shared" ca="1" si="79"/>
        <v>0</v>
      </c>
      <c r="AU117" s="40">
        <f t="shared" ca="1" si="68"/>
        <v>0</v>
      </c>
      <c r="AV117" s="40"/>
      <c r="AW117" s="51">
        <f t="shared" ca="1" si="69"/>
        <v>0</v>
      </c>
      <c r="AY117" s="51">
        <f t="shared" ca="1" si="70"/>
        <v>0</v>
      </c>
      <c r="AZ117" s="67"/>
      <c r="BA117" s="105">
        <f ca="1">'EO9904.1'!AW117</f>
        <v>0</v>
      </c>
      <c r="BB117" s="105">
        <f t="shared" ca="1" si="80"/>
        <v>0</v>
      </c>
      <c r="BC117" s="67"/>
      <c r="BD117" s="103"/>
    </row>
    <row r="118" spans="1:56">
      <c r="A118" s="88">
        <f t="shared" si="71"/>
        <v>40238</v>
      </c>
      <c r="B118" s="65">
        <f>'EO9904.1'!B118</f>
        <v>0</v>
      </c>
      <c r="C118" s="66"/>
      <c r="D118" s="82">
        <f t="shared" si="43"/>
        <v>0</v>
      </c>
      <c r="E118" s="35">
        <f t="shared" si="44"/>
        <v>0</v>
      </c>
      <c r="F118" s="35">
        <f t="shared" ca="1" si="45"/>
        <v>0</v>
      </c>
      <c r="G118" s="83">
        <f ca="1">VLOOKUP($A118,[1]!Table,MATCH(G$4,[1]!Curves,0))</f>
        <v>4.798</v>
      </c>
      <c r="H118" s="84">
        <f t="shared" ca="1" si="46"/>
        <v>4.798</v>
      </c>
      <c r="I118" s="87">
        <f t="shared" si="81"/>
        <v>2.1150000000000002</v>
      </c>
      <c r="J118" s="83">
        <f ca="1">VLOOKUP($A118,[1]!Table,MATCH(J$4,[1]!Curves,0))</f>
        <v>2.35E-2</v>
      </c>
      <c r="K118" s="84">
        <f t="shared" ca="1" si="47"/>
        <v>2.35E-2</v>
      </c>
      <c r="L118" s="69">
        <f t="shared" si="72"/>
        <v>0</v>
      </c>
      <c r="M118" s="83">
        <f ca="1">VLOOKUP($A118,[1]!Table,MATCH(M$4,[1]!Curves,0))</f>
        <v>1.4999999999999999E-2</v>
      </c>
      <c r="N118" s="84">
        <f t="shared" ca="1" si="48"/>
        <v>1.4999999999999999E-2</v>
      </c>
      <c r="O118" s="69">
        <f t="shared" si="73"/>
        <v>0</v>
      </c>
      <c r="P118" s="7"/>
      <c r="Q118" s="69">
        <f t="shared" ca="1" si="49"/>
        <v>4.8365</v>
      </c>
      <c r="R118" s="69">
        <f t="shared" ca="1" si="50"/>
        <v>4.8365</v>
      </c>
      <c r="S118" s="69">
        <f t="shared" si="51"/>
        <v>2.1150000000000002</v>
      </c>
      <c r="T118" s="7"/>
      <c r="U118" s="5">
        <f t="shared" si="52"/>
        <v>31</v>
      </c>
      <c r="V118" s="44">
        <f t="shared" si="53"/>
        <v>40238</v>
      </c>
      <c r="W118" s="5">
        <f t="shared" ca="1" si="54"/>
        <v>3308</v>
      </c>
      <c r="X118" s="54">
        <f ca="1">VLOOKUP($A118,[1]!Table,MATCH(X$4,[1]!Curves,0))</f>
        <v>6.0412126965785004E-2</v>
      </c>
      <c r="Y118" s="46">
        <f t="shared" ca="1" si="55"/>
        <v>0.58330771813878191</v>
      </c>
      <c r="Z118" s="5">
        <f t="shared" si="56"/>
        <v>0</v>
      </c>
      <c r="AA118" s="5">
        <f t="shared" si="57"/>
        <v>0</v>
      </c>
      <c r="AC118" s="39">
        <f t="shared" ca="1" si="58"/>
        <v>0</v>
      </c>
      <c r="AD118" s="39">
        <f t="shared" ca="1" si="59"/>
        <v>0</v>
      </c>
      <c r="AE118" s="39">
        <f t="shared" ca="1" si="60"/>
        <v>0</v>
      </c>
      <c r="AF118" s="39">
        <f t="shared" ca="1" si="61"/>
        <v>0</v>
      </c>
      <c r="AG118" s="39">
        <f t="shared" ca="1" si="62"/>
        <v>0</v>
      </c>
      <c r="AH118" s="39">
        <f t="shared" ca="1" si="63"/>
        <v>0</v>
      </c>
      <c r="AI118" s="39">
        <f t="shared" ca="1" si="64"/>
        <v>0</v>
      </c>
      <c r="AJ118" s="39">
        <f t="shared" ca="1" si="65"/>
        <v>0</v>
      </c>
      <c r="AK118" s="39">
        <f t="shared" ca="1" si="66"/>
        <v>0</v>
      </c>
      <c r="AL118" s="43"/>
      <c r="AM118" s="39">
        <f t="shared" ca="1" si="74"/>
        <v>0</v>
      </c>
      <c r="AN118" s="39">
        <f t="shared" ca="1" si="75"/>
        <v>0</v>
      </c>
      <c r="AO118" s="39">
        <f t="shared" ca="1" si="76"/>
        <v>0</v>
      </c>
      <c r="AP118" s="40">
        <f t="shared" ca="1" si="67"/>
        <v>0</v>
      </c>
      <c r="AR118" s="39">
        <f t="shared" ca="1" si="77"/>
        <v>0</v>
      </c>
      <c r="AS118" s="39">
        <f t="shared" ca="1" si="78"/>
        <v>0</v>
      </c>
      <c r="AT118" s="39">
        <f t="shared" ca="1" si="79"/>
        <v>0</v>
      </c>
      <c r="AU118" s="40">
        <f t="shared" ca="1" si="68"/>
        <v>0</v>
      </c>
      <c r="AV118" s="40"/>
      <c r="AW118" s="51">
        <f t="shared" ca="1" si="69"/>
        <v>0</v>
      </c>
      <c r="AY118" s="51">
        <f t="shared" ca="1" si="70"/>
        <v>0</v>
      </c>
      <c r="AZ118" s="67"/>
      <c r="BA118" s="105">
        <f ca="1">'EO9904.1'!AW118</f>
        <v>0</v>
      </c>
      <c r="BB118" s="105">
        <f t="shared" ca="1" si="80"/>
        <v>0</v>
      </c>
      <c r="BC118" s="67"/>
      <c r="BD118" s="103"/>
    </row>
    <row r="119" spans="1:56">
      <c r="A119" s="88">
        <f t="shared" si="71"/>
        <v>40269</v>
      </c>
      <c r="B119" s="65">
        <f>'EO9904.1'!B119</f>
        <v>0</v>
      </c>
      <c r="C119" s="66"/>
      <c r="D119" s="82">
        <f t="shared" si="43"/>
        <v>0</v>
      </c>
      <c r="E119" s="35">
        <f t="shared" si="44"/>
        <v>0</v>
      </c>
      <c r="F119" s="35">
        <f t="shared" ca="1" si="45"/>
        <v>0</v>
      </c>
      <c r="G119" s="83">
        <f ca="1">VLOOKUP($A119,[1]!Table,MATCH(G$4,[1]!Curves,0))</f>
        <v>4.6680000000000001</v>
      </c>
      <c r="H119" s="84">
        <f t="shared" ca="1" si="46"/>
        <v>4.6680000000000001</v>
      </c>
      <c r="I119" s="87">
        <f t="shared" si="81"/>
        <v>2.1150000000000002</v>
      </c>
      <c r="J119" s="83">
        <f ca="1">VLOOKUP($A119,[1]!Table,MATCH(J$4,[1]!Curves,0))</f>
        <v>1.3000000000000001E-2</v>
      </c>
      <c r="K119" s="84">
        <f t="shared" ca="1" si="47"/>
        <v>1.3000000000000001E-2</v>
      </c>
      <c r="L119" s="69">
        <f t="shared" si="72"/>
        <v>0</v>
      </c>
      <c r="M119" s="83">
        <f ca="1">VLOOKUP($A119,[1]!Table,MATCH(M$4,[1]!Curves,0))</f>
        <v>0.01</v>
      </c>
      <c r="N119" s="84">
        <f t="shared" ca="1" si="48"/>
        <v>0.01</v>
      </c>
      <c r="O119" s="69">
        <f t="shared" si="73"/>
        <v>0</v>
      </c>
      <c r="P119" s="7"/>
      <c r="Q119" s="69">
        <f t="shared" ca="1" si="49"/>
        <v>4.6909999999999998</v>
      </c>
      <c r="R119" s="69">
        <f t="shared" ca="1" si="50"/>
        <v>4.6909999999999998</v>
      </c>
      <c r="S119" s="69">
        <f t="shared" si="51"/>
        <v>2.1150000000000002</v>
      </c>
      <c r="T119" s="7"/>
      <c r="U119" s="5">
        <f t="shared" si="52"/>
        <v>30</v>
      </c>
      <c r="V119" s="44">
        <f t="shared" si="53"/>
        <v>40269</v>
      </c>
      <c r="W119" s="5">
        <f t="shared" ca="1" si="54"/>
        <v>3339</v>
      </c>
      <c r="X119" s="54">
        <f ca="1">VLOOKUP($A119,[1]!Table,MATCH(X$4,[1]!Curves,0))</f>
        <v>6.0460257245020001E-2</v>
      </c>
      <c r="Y119" s="46">
        <f t="shared" ca="1" si="55"/>
        <v>0.58012077374811666</v>
      </c>
      <c r="Z119" s="5">
        <f t="shared" si="56"/>
        <v>0</v>
      </c>
      <c r="AA119" s="5">
        <f t="shared" si="57"/>
        <v>0</v>
      </c>
      <c r="AC119" s="39">
        <f t="shared" ca="1" si="58"/>
        <v>0</v>
      </c>
      <c r="AD119" s="39">
        <f t="shared" ca="1" si="59"/>
        <v>0</v>
      </c>
      <c r="AE119" s="39">
        <f t="shared" ca="1" si="60"/>
        <v>0</v>
      </c>
      <c r="AF119" s="39">
        <f t="shared" ca="1" si="61"/>
        <v>0</v>
      </c>
      <c r="AG119" s="39">
        <f t="shared" ca="1" si="62"/>
        <v>0</v>
      </c>
      <c r="AH119" s="39">
        <f t="shared" ca="1" si="63"/>
        <v>0</v>
      </c>
      <c r="AI119" s="39">
        <f t="shared" ca="1" si="64"/>
        <v>0</v>
      </c>
      <c r="AJ119" s="39">
        <f t="shared" ca="1" si="65"/>
        <v>0</v>
      </c>
      <c r="AK119" s="39">
        <f t="shared" ca="1" si="66"/>
        <v>0</v>
      </c>
      <c r="AL119" s="43"/>
      <c r="AM119" s="39">
        <f t="shared" ca="1" si="74"/>
        <v>0</v>
      </c>
      <c r="AN119" s="39">
        <f t="shared" ca="1" si="75"/>
        <v>0</v>
      </c>
      <c r="AO119" s="39">
        <f t="shared" ca="1" si="76"/>
        <v>0</v>
      </c>
      <c r="AP119" s="40">
        <f t="shared" ca="1" si="67"/>
        <v>0</v>
      </c>
      <c r="AR119" s="39">
        <f t="shared" ca="1" si="77"/>
        <v>0</v>
      </c>
      <c r="AS119" s="39">
        <f t="shared" ca="1" si="78"/>
        <v>0</v>
      </c>
      <c r="AT119" s="39">
        <f t="shared" ca="1" si="79"/>
        <v>0</v>
      </c>
      <c r="AU119" s="40">
        <f t="shared" ca="1" si="68"/>
        <v>0</v>
      </c>
      <c r="AV119" s="40"/>
      <c r="AW119" s="51">
        <f t="shared" ca="1" si="69"/>
        <v>0</v>
      </c>
      <c r="AY119" s="51">
        <f t="shared" ca="1" si="70"/>
        <v>0</v>
      </c>
      <c r="AZ119" s="67"/>
      <c r="BA119" s="105">
        <f ca="1">'EO9904.1'!AW119</f>
        <v>0</v>
      </c>
      <c r="BB119" s="105">
        <f t="shared" ca="1" si="80"/>
        <v>0</v>
      </c>
      <c r="BC119" s="67"/>
      <c r="BD119" s="103"/>
    </row>
    <row r="120" spans="1:56">
      <c r="A120" s="88">
        <f t="shared" si="71"/>
        <v>40299</v>
      </c>
      <c r="B120" s="65">
        <f>'EO9904.1'!B120</f>
        <v>0</v>
      </c>
      <c r="C120" s="66"/>
      <c r="D120" s="82">
        <f t="shared" si="43"/>
        <v>0</v>
      </c>
      <c r="E120" s="35">
        <f t="shared" si="44"/>
        <v>0</v>
      </c>
      <c r="F120" s="35">
        <f t="shared" ca="1" si="45"/>
        <v>0</v>
      </c>
      <c r="G120" s="83">
        <f ca="1">VLOOKUP($A120,[1]!Table,MATCH(G$4,[1]!Curves,0))</f>
        <v>4.6580000000000004</v>
      </c>
      <c r="H120" s="84">
        <f t="shared" ca="1" si="46"/>
        <v>4.6580000000000004</v>
      </c>
      <c r="I120" s="87">
        <f t="shared" si="81"/>
        <v>2.1150000000000002</v>
      </c>
      <c r="J120" s="83">
        <f ca="1">VLOOKUP($A120,[1]!Table,MATCH(J$4,[1]!Curves,0))</f>
        <v>1.3000000000000001E-2</v>
      </c>
      <c r="K120" s="84">
        <f t="shared" ca="1" si="47"/>
        <v>1.3000000000000001E-2</v>
      </c>
      <c r="L120" s="69">
        <f t="shared" si="72"/>
        <v>0</v>
      </c>
      <c r="M120" s="83">
        <f ca="1">VLOOKUP($A120,[1]!Table,MATCH(M$4,[1]!Curves,0))</f>
        <v>0.01</v>
      </c>
      <c r="N120" s="84">
        <f t="shared" ca="1" si="48"/>
        <v>0.01</v>
      </c>
      <c r="O120" s="69">
        <f t="shared" si="73"/>
        <v>0</v>
      </c>
      <c r="P120" s="7"/>
      <c r="Q120" s="69">
        <f t="shared" ca="1" si="49"/>
        <v>4.681</v>
      </c>
      <c r="R120" s="69">
        <f t="shared" ca="1" si="50"/>
        <v>4.681</v>
      </c>
      <c r="S120" s="69">
        <f t="shared" si="51"/>
        <v>2.1150000000000002</v>
      </c>
      <c r="T120" s="7"/>
      <c r="U120" s="5">
        <f t="shared" si="52"/>
        <v>31</v>
      </c>
      <c r="V120" s="44">
        <f t="shared" si="53"/>
        <v>40299</v>
      </c>
      <c r="W120" s="5">
        <f t="shared" ca="1" si="54"/>
        <v>3369</v>
      </c>
      <c r="X120" s="54">
        <f ca="1">VLOOKUP($A120,[1]!Table,MATCH(X$4,[1]!Curves,0))</f>
        <v>6.0506834935334999E-2</v>
      </c>
      <c r="Y120" s="46">
        <f t="shared" ca="1" si="55"/>
        <v>0.57704886200832739</v>
      </c>
      <c r="Z120" s="5">
        <f t="shared" si="56"/>
        <v>0</v>
      </c>
      <c r="AA120" s="5">
        <f t="shared" si="57"/>
        <v>0</v>
      </c>
      <c r="AC120" s="39">
        <f t="shared" ca="1" si="58"/>
        <v>0</v>
      </c>
      <c r="AD120" s="39">
        <f t="shared" ca="1" si="59"/>
        <v>0</v>
      </c>
      <c r="AE120" s="39">
        <f t="shared" ca="1" si="60"/>
        <v>0</v>
      </c>
      <c r="AF120" s="39">
        <f t="shared" ca="1" si="61"/>
        <v>0</v>
      </c>
      <c r="AG120" s="39">
        <f t="shared" ca="1" si="62"/>
        <v>0</v>
      </c>
      <c r="AH120" s="39">
        <f t="shared" ca="1" si="63"/>
        <v>0</v>
      </c>
      <c r="AI120" s="39">
        <f t="shared" ca="1" si="64"/>
        <v>0</v>
      </c>
      <c r="AJ120" s="39">
        <f t="shared" ca="1" si="65"/>
        <v>0</v>
      </c>
      <c r="AK120" s="39">
        <f t="shared" ca="1" si="66"/>
        <v>0</v>
      </c>
      <c r="AL120" s="43"/>
      <c r="AM120" s="39">
        <f t="shared" ca="1" si="74"/>
        <v>0</v>
      </c>
      <c r="AN120" s="39">
        <f t="shared" ca="1" si="75"/>
        <v>0</v>
      </c>
      <c r="AO120" s="39">
        <f t="shared" ca="1" si="76"/>
        <v>0</v>
      </c>
      <c r="AP120" s="40">
        <f t="shared" ca="1" si="67"/>
        <v>0</v>
      </c>
      <c r="AR120" s="39">
        <f t="shared" ca="1" si="77"/>
        <v>0</v>
      </c>
      <c r="AS120" s="39">
        <f t="shared" ca="1" si="78"/>
        <v>0</v>
      </c>
      <c r="AT120" s="39">
        <f t="shared" ca="1" si="79"/>
        <v>0</v>
      </c>
      <c r="AU120" s="40">
        <f t="shared" ca="1" si="68"/>
        <v>0</v>
      </c>
      <c r="AV120" s="40"/>
      <c r="AW120" s="51">
        <f t="shared" ca="1" si="69"/>
        <v>0</v>
      </c>
      <c r="AY120" s="51">
        <f t="shared" ca="1" si="70"/>
        <v>0</v>
      </c>
      <c r="AZ120" s="67"/>
      <c r="BA120" s="105">
        <f ca="1">'EO9904.1'!AW120</f>
        <v>0</v>
      </c>
      <c r="BB120" s="105">
        <f t="shared" ca="1" si="80"/>
        <v>0</v>
      </c>
      <c r="BC120" s="67"/>
    </row>
    <row r="121" spans="1:56">
      <c r="A121" s="88">
        <f t="shared" si="71"/>
        <v>40330</v>
      </c>
      <c r="B121" s="65">
        <f>'EO9904.1'!B121</f>
        <v>0</v>
      </c>
      <c r="C121" s="66"/>
      <c r="D121" s="82">
        <f t="shared" si="43"/>
        <v>0</v>
      </c>
      <c r="E121" s="35">
        <f t="shared" si="44"/>
        <v>0</v>
      </c>
      <c r="F121" s="35">
        <f t="shared" ca="1" si="45"/>
        <v>0</v>
      </c>
      <c r="G121" s="83">
        <f ca="1">VLOOKUP($A121,[1]!Table,MATCH(G$4,[1]!Curves,0))</f>
        <v>4.6779999999999999</v>
      </c>
      <c r="H121" s="84">
        <f t="shared" ca="1" si="46"/>
        <v>4.6779999999999999</v>
      </c>
      <c r="I121" s="87">
        <f t="shared" si="81"/>
        <v>2.1150000000000002</v>
      </c>
      <c r="J121" s="83">
        <f ca="1">VLOOKUP($A121,[1]!Table,MATCH(J$4,[1]!Curves,0))</f>
        <v>1.3000000000000001E-2</v>
      </c>
      <c r="K121" s="84">
        <f t="shared" ca="1" si="47"/>
        <v>1.3000000000000001E-2</v>
      </c>
      <c r="L121" s="69">
        <f t="shared" si="72"/>
        <v>0</v>
      </c>
      <c r="M121" s="83">
        <f ca="1">VLOOKUP($A121,[1]!Table,MATCH(M$4,[1]!Curves,0))</f>
        <v>0.01</v>
      </c>
      <c r="N121" s="84">
        <f t="shared" ca="1" si="48"/>
        <v>0.01</v>
      </c>
      <c r="O121" s="69">
        <f t="shared" si="73"/>
        <v>0</v>
      </c>
      <c r="P121" s="7"/>
      <c r="Q121" s="69">
        <f t="shared" ca="1" si="49"/>
        <v>4.7009999999999996</v>
      </c>
      <c r="R121" s="69">
        <f t="shared" ca="1" si="50"/>
        <v>4.7009999999999996</v>
      </c>
      <c r="S121" s="69">
        <f t="shared" si="51"/>
        <v>2.1150000000000002</v>
      </c>
      <c r="T121" s="7"/>
      <c r="U121" s="5">
        <f t="shared" si="52"/>
        <v>30</v>
      </c>
      <c r="V121" s="44">
        <f t="shared" si="53"/>
        <v>40330</v>
      </c>
      <c r="W121" s="5">
        <f t="shared" ca="1" si="54"/>
        <v>3400</v>
      </c>
      <c r="X121" s="54">
        <f ca="1">VLOOKUP($A121,[1]!Table,MATCH(X$4,[1]!Curves,0))</f>
        <v>6.0554965216084E-2</v>
      </c>
      <c r="Y121" s="46">
        <f t="shared" ca="1" si="55"/>
        <v>0.57388716937330675</v>
      </c>
      <c r="Z121" s="5">
        <f t="shared" si="56"/>
        <v>0</v>
      </c>
      <c r="AA121" s="5">
        <f t="shared" si="57"/>
        <v>0</v>
      </c>
      <c r="AC121" s="39">
        <f t="shared" ca="1" si="58"/>
        <v>0</v>
      </c>
      <c r="AD121" s="39">
        <f t="shared" ca="1" si="59"/>
        <v>0</v>
      </c>
      <c r="AE121" s="39">
        <f t="shared" ca="1" si="60"/>
        <v>0</v>
      </c>
      <c r="AF121" s="39">
        <f t="shared" ca="1" si="61"/>
        <v>0</v>
      </c>
      <c r="AG121" s="39">
        <f t="shared" ca="1" si="62"/>
        <v>0</v>
      </c>
      <c r="AH121" s="39">
        <f t="shared" ca="1" si="63"/>
        <v>0</v>
      </c>
      <c r="AI121" s="39">
        <f t="shared" ca="1" si="64"/>
        <v>0</v>
      </c>
      <c r="AJ121" s="39">
        <f t="shared" ca="1" si="65"/>
        <v>0</v>
      </c>
      <c r="AK121" s="39">
        <f t="shared" ca="1" si="66"/>
        <v>0</v>
      </c>
      <c r="AL121" s="43"/>
      <c r="AM121" s="39">
        <f t="shared" ca="1" si="74"/>
        <v>0</v>
      </c>
      <c r="AN121" s="39">
        <f t="shared" ca="1" si="75"/>
        <v>0</v>
      </c>
      <c r="AO121" s="39">
        <f t="shared" ca="1" si="76"/>
        <v>0</v>
      </c>
      <c r="AP121" s="40">
        <f t="shared" ca="1" si="67"/>
        <v>0</v>
      </c>
      <c r="AR121" s="39">
        <f t="shared" ca="1" si="77"/>
        <v>0</v>
      </c>
      <c r="AS121" s="39">
        <f t="shared" ca="1" si="78"/>
        <v>0</v>
      </c>
      <c r="AT121" s="39">
        <f t="shared" ca="1" si="79"/>
        <v>0</v>
      </c>
      <c r="AU121" s="40">
        <f t="shared" ca="1" si="68"/>
        <v>0</v>
      </c>
      <c r="AV121" s="40"/>
      <c r="AW121" s="51">
        <f t="shared" ca="1" si="69"/>
        <v>0</v>
      </c>
      <c r="AY121" s="51">
        <f t="shared" ca="1" si="70"/>
        <v>0</v>
      </c>
      <c r="AZ121" s="67"/>
      <c r="BA121" s="105">
        <f ca="1">'EO9904.1'!AW121</f>
        <v>0</v>
      </c>
      <c r="BB121" s="105">
        <f t="shared" ca="1" si="80"/>
        <v>0</v>
      </c>
      <c r="BC121" s="67"/>
    </row>
    <row r="122" spans="1:56">
      <c r="A122" s="88">
        <f t="shared" si="71"/>
        <v>40360</v>
      </c>
      <c r="B122" s="65">
        <f>'EO9904.1'!B122</f>
        <v>0</v>
      </c>
      <c r="C122" s="66"/>
      <c r="D122" s="82">
        <f t="shared" si="43"/>
        <v>0</v>
      </c>
      <c r="E122" s="35">
        <f t="shared" si="44"/>
        <v>0</v>
      </c>
      <c r="F122" s="35">
        <f t="shared" ca="1" si="45"/>
        <v>0</v>
      </c>
      <c r="G122" s="83">
        <f ca="1">VLOOKUP($A122,[1]!Table,MATCH(G$4,[1]!Curves,0))</f>
        <v>4.6989999999999998</v>
      </c>
      <c r="H122" s="84">
        <f t="shared" ca="1" si="46"/>
        <v>4.6989999999999998</v>
      </c>
      <c r="I122" s="87">
        <f t="shared" si="81"/>
        <v>2.1150000000000002</v>
      </c>
      <c r="J122" s="83">
        <f ca="1">VLOOKUP($A122,[1]!Table,MATCH(J$4,[1]!Curves,0))</f>
        <v>1.3000000000000001E-2</v>
      </c>
      <c r="K122" s="84">
        <f t="shared" ca="1" si="47"/>
        <v>1.3000000000000001E-2</v>
      </c>
      <c r="L122" s="69">
        <f t="shared" si="72"/>
        <v>0</v>
      </c>
      <c r="M122" s="83">
        <f ca="1">VLOOKUP($A122,[1]!Table,MATCH(M$4,[1]!Curves,0))</f>
        <v>0.01</v>
      </c>
      <c r="N122" s="84">
        <f t="shared" ca="1" si="48"/>
        <v>0.01</v>
      </c>
      <c r="O122" s="69">
        <f t="shared" si="73"/>
        <v>0</v>
      </c>
      <c r="P122" s="7"/>
      <c r="Q122" s="69">
        <f t="shared" ca="1" si="49"/>
        <v>4.7219999999999995</v>
      </c>
      <c r="R122" s="69">
        <f t="shared" ca="1" si="50"/>
        <v>4.7219999999999995</v>
      </c>
      <c r="S122" s="69">
        <f t="shared" si="51"/>
        <v>2.1150000000000002</v>
      </c>
      <c r="T122" s="7"/>
      <c r="U122" s="5">
        <f t="shared" si="52"/>
        <v>31</v>
      </c>
      <c r="V122" s="44">
        <f t="shared" si="53"/>
        <v>40360</v>
      </c>
      <c r="W122" s="5">
        <f t="shared" ca="1" si="54"/>
        <v>3430</v>
      </c>
      <c r="X122" s="54">
        <f ca="1">VLOOKUP($A122,[1]!Table,MATCH(X$4,[1]!Curves,0))</f>
        <v>6.0601542907864001E-2</v>
      </c>
      <c r="Y122" s="46">
        <f t="shared" ca="1" si="55"/>
        <v>0.57083965723335583</v>
      </c>
      <c r="Z122" s="5">
        <f t="shared" si="56"/>
        <v>0</v>
      </c>
      <c r="AA122" s="5">
        <f t="shared" si="57"/>
        <v>0</v>
      </c>
      <c r="AC122" s="39">
        <f t="shared" ca="1" si="58"/>
        <v>0</v>
      </c>
      <c r="AD122" s="39">
        <f t="shared" ca="1" si="59"/>
        <v>0</v>
      </c>
      <c r="AE122" s="39">
        <f t="shared" ca="1" si="60"/>
        <v>0</v>
      </c>
      <c r="AF122" s="39">
        <f t="shared" ca="1" si="61"/>
        <v>0</v>
      </c>
      <c r="AG122" s="39">
        <f t="shared" ca="1" si="62"/>
        <v>0</v>
      </c>
      <c r="AH122" s="39">
        <f t="shared" ca="1" si="63"/>
        <v>0</v>
      </c>
      <c r="AI122" s="39">
        <f t="shared" ca="1" si="64"/>
        <v>0</v>
      </c>
      <c r="AJ122" s="39">
        <f t="shared" ca="1" si="65"/>
        <v>0</v>
      </c>
      <c r="AK122" s="39">
        <f t="shared" ca="1" si="66"/>
        <v>0</v>
      </c>
      <c r="AL122" s="43"/>
      <c r="AM122" s="39">
        <f t="shared" ca="1" si="74"/>
        <v>0</v>
      </c>
      <c r="AN122" s="39">
        <f t="shared" ca="1" si="75"/>
        <v>0</v>
      </c>
      <c r="AO122" s="39">
        <f t="shared" ca="1" si="76"/>
        <v>0</v>
      </c>
      <c r="AP122" s="40">
        <f t="shared" ca="1" si="67"/>
        <v>0</v>
      </c>
      <c r="AR122" s="39">
        <f t="shared" ca="1" si="77"/>
        <v>0</v>
      </c>
      <c r="AS122" s="39">
        <f t="shared" ca="1" si="78"/>
        <v>0</v>
      </c>
      <c r="AT122" s="39">
        <f t="shared" ca="1" si="79"/>
        <v>0</v>
      </c>
      <c r="AU122" s="40">
        <f t="shared" ca="1" si="68"/>
        <v>0</v>
      </c>
      <c r="AV122" s="40"/>
      <c r="AW122" s="51">
        <f t="shared" ca="1" si="69"/>
        <v>0</v>
      </c>
      <c r="AY122" s="51">
        <f t="shared" ca="1" si="70"/>
        <v>0</v>
      </c>
      <c r="AZ122" s="67"/>
      <c r="BA122" s="105">
        <f ca="1">'EO9904.1'!AW122</f>
        <v>0</v>
      </c>
      <c r="BB122" s="105">
        <f t="shared" ca="1" si="80"/>
        <v>0</v>
      </c>
      <c r="BC122" s="67"/>
    </row>
    <row r="123" spans="1:56">
      <c r="A123" s="88">
        <f t="shared" si="71"/>
        <v>40391</v>
      </c>
      <c r="B123" s="65">
        <f>'EO9904.1'!B123</f>
        <v>0</v>
      </c>
      <c r="C123" s="66"/>
      <c r="D123" s="82">
        <f t="shared" si="43"/>
        <v>0</v>
      </c>
      <c r="E123" s="35">
        <f t="shared" si="44"/>
        <v>0</v>
      </c>
      <c r="F123" s="35">
        <f t="shared" ca="1" si="45"/>
        <v>0</v>
      </c>
      <c r="G123" s="83">
        <f ca="1">VLOOKUP($A123,[1]!Table,MATCH(G$4,[1]!Curves,0))</f>
        <v>4.7229999999999999</v>
      </c>
      <c r="H123" s="84">
        <f t="shared" ca="1" si="46"/>
        <v>4.7229999999999999</v>
      </c>
      <c r="I123" s="87">
        <f t="shared" si="81"/>
        <v>2.1150000000000002</v>
      </c>
      <c r="J123" s="83">
        <f ca="1">VLOOKUP($A123,[1]!Table,MATCH(J$4,[1]!Curves,0))</f>
        <v>1.3000000000000001E-2</v>
      </c>
      <c r="K123" s="84">
        <f t="shared" ca="1" si="47"/>
        <v>1.3000000000000001E-2</v>
      </c>
      <c r="L123" s="69">
        <f t="shared" si="72"/>
        <v>0</v>
      </c>
      <c r="M123" s="83">
        <f ca="1">VLOOKUP($A123,[1]!Table,MATCH(M$4,[1]!Curves,0))</f>
        <v>0.01</v>
      </c>
      <c r="N123" s="84">
        <f t="shared" ca="1" si="48"/>
        <v>0.01</v>
      </c>
      <c r="O123" s="69">
        <f t="shared" si="73"/>
        <v>0</v>
      </c>
      <c r="P123" s="7"/>
      <c r="Q123" s="69">
        <f t="shared" ca="1" si="49"/>
        <v>4.7459999999999996</v>
      </c>
      <c r="R123" s="69">
        <f t="shared" ca="1" si="50"/>
        <v>4.7459999999999996</v>
      </c>
      <c r="S123" s="69">
        <f t="shared" si="51"/>
        <v>2.1150000000000002</v>
      </c>
      <c r="T123" s="7"/>
      <c r="U123" s="5">
        <f t="shared" si="52"/>
        <v>31</v>
      </c>
      <c r="V123" s="44">
        <f t="shared" si="53"/>
        <v>40391</v>
      </c>
      <c r="W123" s="5">
        <f t="shared" ca="1" si="54"/>
        <v>3461</v>
      </c>
      <c r="X123" s="54">
        <f ca="1">VLOOKUP($A123,[1]!Table,MATCH(X$4,[1]!Curves,0))</f>
        <v>6.0649673190126999E-2</v>
      </c>
      <c r="Y123" s="46">
        <f t="shared" ca="1" si="55"/>
        <v>0.56770313830635477</v>
      </c>
      <c r="Z123" s="5">
        <f t="shared" si="56"/>
        <v>0</v>
      </c>
      <c r="AA123" s="5">
        <f t="shared" si="57"/>
        <v>0</v>
      </c>
      <c r="AC123" s="39">
        <f t="shared" ca="1" si="58"/>
        <v>0</v>
      </c>
      <c r="AD123" s="39">
        <f t="shared" ca="1" si="59"/>
        <v>0</v>
      </c>
      <c r="AE123" s="39">
        <f t="shared" ca="1" si="60"/>
        <v>0</v>
      </c>
      <c r="AF123" s="39">
        <f t="shared" ca="1" si="61"/>
        <v>0</v>
      </c>
      <c r="AG123" s="39">
        <f t="shared" ca="1" si="62"/>
        <v>0</v>
      </c>
      <c r="AH123" s="39">
        <f t="shared" ca="1" si="63"/>
        <v>0</v>
      </c>
      <c r="AI123" s="39">
        <f t="shared" ca="1" si="64"/>
        <v>0</v>
      </c>
      <c r="AJ123" s="39">
        <f t="shared" ca="1" si="65"/>
        <v>0</v>
      </c>
      <c r="AK123" s="39">
        <f t="shared" ca="1" si="66"/>
        <v>0</v>
      </c>
      <c r="AL123" s="43"/>
      <c r="AM123" s="39">
        <f t="shared" ca="1" si="74"/>
        <v>0</v>
      </c>
      <c r="AN123" s="39">
        <f t="shared" ca="1" si="75"/>
        <v>0</v>
      </c>
      <c r="AO123" s="39">
        <f t="shared" ca="1" si="76"/>
        <v>0</v>
      </c>
      <c r="AP123" s="40">
        <f t="shared" ca="1" si="67"/>
        <v>0</v>
      </c>
      <c r="AR123" s="39">
        <f t="shared" ca="1" si="77"/>
        <v>0</v>
      </c>
      <c r="AS123" s="39">
        <f t="shared" ca="1" si="78"/>
        <v>0</v>
      </c>
      <c r="AT123" s="39">
        <f t="shared" ca="1" si="79"/>
        <v>0</v>
      </c>
      <c r="AU123" s="40">
        <f t="shared" ca="1" si="68"/>
        <v>0</v>
      </c>
      <c r="AV123" s="40"/>
      <c r="AW123" s="51">
        <f t="shared" ca="1" si="69"/>
        <v>0</v>
      </c>
      <c r="AY123" s="51">
        <f t="shared" ca="1" si="70"/>
        <v>0</v>
      </c>
      <c r="AZ123" s="67"/>
      <c r="BA123" s="105">
        <f ca="1">'EO9904.1'!AW123</f>
        <v>0</v>
      </c>
      <c r="BB123" s="105">
        <f t="shared" ca="1" si="80"/>
        <v>0</v>
      </c>
      <c r="BC123" s="67"/>
    </row>
    <row r="124" spans="1:56">
      <c r="A124" s="88">
        <f t="shared" si="71"/>
        <v>40422</v>
      </c>
      <c r="B124" s="65">
        <f>'EO9904.1'!B124</f>
        <v>0</v>
      </c>
      <c r="C124" s="66"/>
      <c r="D124" s="82">
        <f t="shared" si="43"/>
        <v>0</v>
      </c>
      <c r="E124" s="35">
        <f t="shared" si="44"/>
        <v>0</v>
      </c>
      <c r="F124" s="35">
        <f t="shared" ca="1" si="45"/>
        <v>0</v>
      </c>
      <c r="G124" s="83">
        <f ca="1">VLOOKUP($A124,[1]!Table,MATCH(G$4,[1]!Curves,0))</f>
        <v>4.7330000000000005</v>
      </c>
      <c r="H124" s="84">
        <f t="shared" ca="1" si="46"/>
        <v>4.7330000000000005</v>
      </c>
      <c r="I124" s="87">
        <f t="shared" si="81"/>
        <v>2.1150000000000002</v>
      </c>
      <c r="J124" s="83">
        <f ca="1">VLOOKUP($A124,[1]!Table,MATCH(J$4,[1]!Curves,0))</f>
        <v>1.3000000000000001E-2</v>
      </c>
      <c r="K124" s="84">
        <f t="shared" ca="1" si="47"/>
        <v>1.3000000000000001E-2</v>
      </c>
      <c r="L124" s="69">
        <f t="shared" si="72"/>
        <v>0</v>
      </c>
      <c r="M124" s="83">
        <f ca="1">VLOOKUP($A124,[1]!Table,MATCH(M$4,[1]!Curves,0))</f>
        <v>0.01</v>
      </c>
      <c r="N124" s="84">
        <f t="shared" ca="1" si="48"/>
        <v>0.01</v>
      </c>
      <c r="O124" s="69">
        <f t="shared" si="73"/>
        <v>0</v>
      </c>
      <c r="P124" s="7"/>
      <c r="Q124" s="69">
        <f t="shared" ca="1" si="49"/>
        <v>4.7560000000000002</v>
      </c>
      <c r="R124" s="69">
        <f t="shared" ca="1" si="50"/>
        <v>4.7560000000000002</v>
      </c>
      <c r="S124" s="69">
        <f t="shared" si="51"/>
        <v>2.1150000000000002</v>
      </c>
      <c r="T124" s="7"/>
      <c r="U124" s="5">
        <f t="shared" si="52"/>
        <v>30</v>
      </c>
      <c r="V124" s="44">
        <f t="shared" si="53"/>
        <v>40422</v>
      </c>
      <c r="W124" s="5">
        <f t="shared" ca="1" si="54"/>
        <v>3492</v>
      </c>
      <c r="X124" s="54">
        <f ca="1">VLOOKUP($A124,[1]!Table,MATCH(X$4,[1]!Curves,0))</f>
        <v>6.0697803473159999E-2</v>
      </c>
      <c r="Y124" s="46">
        <f t="shared" ca="1" si="55"/>
        <v>0.56457938218888415</v>
      </c>
      <c r="Z124" s="5">
        <f t="shared" si="56"/>
        <v>0</v>
      </c>
      <c r="AA124" s="5">
        <f t="shared" si="57"/>
        <v>0</v>
      </c>
      <c r="AC124" s="39">
        <f t="shared" ca="1" si="58"/>
        <v>0</v>
      </c>
      <c r="AD124" s="39">
        <f t="shared" ca="1" si="59"/>
        <v>0</v>
      </c>
      <c r="AE124" s="39">
        <f t="shared" ca="1" si="60"/>
        <v>0</v>
      </c>
      <c r="AF124" s="39">
        <f t="shared" ca="1" si="61"/>
        <v>0</v>
      </c>
      <c r="AG124" s="39">
        <f t="shared" ca="1" si="62"/>
        <v>0</v>
      </c>
      <c r="AH124" s="39">
        <f t="shared" ca="1" si="63"/>
        <v>0</v>
      </c>
      <c r="AI124" s="39">
        <f t="shared" ca="1" si="64"/>
        <v>0</v>
      </c>
      <c r="AJ124" s="39">
        <f t="shared" ca="1" si="65"/>
        <v>0</v>
      </c>
      <c r="AK124" s="39">
        <f t="shared" ca="1" si="66"/>
        <v>0</v>
      </c>
      <c r="AL124" s="43"/>
      <c r="AM124" s="39">
        <f t="shared" ca="1" si="74"/>
        <v>0</v>
      </c>
      <c r="AN124" s="39">
        <f t="shared" ca="1" si="75"/>
        <v>0</v>
      </c>
      <c r="AO124" s="39">
        <f t="shared" ca="1" si="76"/>
        <v>0</v>
      </c>
      <c r="AP124" s="40">
        <f t="shared" ca="1" si="67"/>
        <v>0</v>
      </c>
      <c r="AR124" s="39">
        <f t="shared" ca="1" si="77"/>
        <v>0</v>
      </c>
      <c r="AS124" s="39">
        <f t="shared" ca="1" si="78"/>
        <v>0</v>
      </c>
      <c r="AT124" s="39">
        <f t="shared" ca="1" si="79"/>
        <v>0</v>
      </c>
      <c r="AU124" s="40">
        <f t="shared" ca="1" si="68"/>
        <v>0</v>
      </c>
      <c r="AV124" s="40"/>
      <c r="AW124" s="51">
        <f t="shared" ca="1" si="69"/>
        <v>0</v>
      </c>
      <c r="AY124" s="51">
        <f t="shared" ca="1" si="70"/>
        <v>0</v>
      </c>
      <c r="AZ124" s="67"/>
      <c r="BA124" s="105">
        <f ca="1">'EO9904.1'!AW124</f>
        <v>0</v>
      </c>
      <c r="BB124" s="105">
        <f t="shared" ca="1" si="80"/>
        <v>0</v>
      </c>
      <c r="BC124" s="67"/>
    </row>
    <row r="125" spans="1:56">
      <c r="A125" s="88">
        <f t="shared" si="71"/>
        <v>40452</v>
      </c>
      <c r="B125" s="65">
        <f>'EO9904.1'!B125</f>
        <v>0</v>
      </c>
      <c r="C125" s="66"/>
      <c r="D125" s="82">
        <f t="shared" si="43"/>
        <v>0</v>
      </c>
      <c r="E125" s="35">
        <f t="shared" si="44"/>
        <v>0</v>
      </c>
      <c r="F125" s="35">
        <f t="shared" ca="1" si="45"/>
        <v>0</v>
      </c>
      <c r="G125" s="83">
        <f ca="1">VLOOKUP($A125,[1]!Table,MATCH(G$4,[1]!Curves,0))</f>
        <v>4.7629999999999999</v>
      </c>
      <c r="H125" s="84">
        <f t="shared" ca="1" si="46"/>
        <v>4.7629999999999999</v>
      </c>
      <c r="I125" s="87">
        <f t="shared" si="81"/>
        <v>2.1150000000000002</v>
      </c>
      <c r="J125" s="83">
        <f ca="1">VLOOKUP($A125,[1]!Table,MATCH(J$4,[1]!Curves,0))</f>
        <v>1.3000000000000001E-2</v>
      </c>
      <c r="K125" s="84">
        <f t="shared" ca="1" si="47"/>
        <v>1.3000000000000001E-2</v>
      </c>
      <c r="L125" s="69">
        <f t="shared" si="72"/>
        <v>0</v>
      </c>
      <c r="M125" s="83">
        <f ca="1">VLOOKUP($A125,[1]!Table,MATCH(M$4,[1]!Curves,0))</f>
        <v>0.01</v>
      </c>
      <c r="N125" s="84">
        <f t="shared" ca="1" si="48"/>
        <v>0.01</v>
      </c>
      <c r="O125" s="69">
        <f t="shared" si="73"/>
        <v>0</v>
      </c>
      <c r="P125" s="7"/>
      <c r="Q125" s="69">
        <f t="shared" ca="1" si="49"/>
        <v>4.7859999999999996</v>
      </c>
      <c r="R125" s="69">
        <f t="shared" ca="1" si="50"/>
        <v>4.7859999999999996</v>
      </c>
      <c r="S125" s="69">
        <f t="shared" si="51"/>
        <v>2.1150000000000002</v>
      </c>
      <c r="T125" s="7"/>
      <c r="U125" s="5">
        <f t="shared" si="52"/>
        <v>31</v>
      </c>
      <c r="V125" s="44">
        <f t="shared" si="53"/>
        <v>40452</v>
      </c>
      <c r="W125" s="5">
        <f t="shared" ca="1" si="54"/>
        <v>3522</v>
      </c>
      <c r="X125" s="54">
        <f ca="1">VLOOKUP($A125,[1]!Table,MATCH(X$4,[1]!Curves,0))</f>
        <v>6.0744381167149995E-2</v>
      </c>
      <c r="Y125" s="46">
        <f t="shared" ca="1" si="55"/>
        <v>0.56156852476619312</v>
      </c>
      <c r="Z125" s="5">
        <f t="shared" si="56"/>
        <v>0</v>
      </c>
      <c r="AA125" s="5">
        <f t="shared" si="57"/>
        <v>0</v>
      </c>
      <c r="AC125" s="39">
        <f t="shared" ca="1" si="58"/>
        <v>0</v>
      </c>
      <c r="AD125" s="39">
        <f t="shared" ca="1" si="59"/>
        <v>0</v>
      </c>
      <c r="AE125" s="39">
        <f t="shared" ca="1" si="60"/>
        <v>0</v>
      </c>
      <c r="AF125" s="39">
        <f t="shared" ca="1" si="61"/>
        <v>0</v>
      </c>
      <c r="AG125" s="39">
        <f t="shared" ca="1" si="62"/>
        <v>0</v>
      </c>
      <c r="AH125" s="39">
        <f t="shared" ca="1" si="63"/>
        <v>0</v>
      </c>
      <c r="AI125" s="39">
        <f t="shared" ca="1" si="64"/>
        <v>0</v>
      </c>
      <c r="AJ125" s="39">
        <f t="shared" ca="1" si="65"/>
        <v>0</v>
      </c>
      <c r="AK125" s="39">
        <f t="shared" ca="1" si="66"/>
        <v>0</v>
      </c>
      <c r="AL125" s="43"/>
      <c r="AM125" s="39">
        <f t="shared" ca="1" si="74"/>
        <v>0</v>
      </c>
      <c r="AN125" s="39">
        <f t="shared" ca="1" si="75"/>
        <v>0</v>
      </c>
      <c r="AO125" s="39">
        <f t="shared" ca="1" si="76"/>
        <v>0</v>
      </c>
      <c r="AP125" s="40">
        <f t="shared" ca="1" si="67"/>
        <v>0</v>
      </c>
      <c r="AR125" s="39">
        <f t="shared" ca="1" si="77"/>
        <v>0</v>
      </c>
      <c r="AS125" s="39">
        <f t="shared" ca="1" si="78"/>
        <v>0</v>
      </c>
      <c r="AT125" s="39">
        <f t="shared" ca="1" si="79"/>
        <v>0</v>
      </c>
      <c r="AU125" s="40">
        <f t="shared" ca="1" si="68"/>
        <v>0</v>
      </c>
      <c r="AV125" s="40"/>
      <c r="AW125" s="51">
        <f t="shared" ca="1" si="69"/>
        <v>0</v>
      </c>
      <c r="AY125" s="51">
        <f t="shared" ca="1" si="70"/>
        <v>0</v>
      </c>
      <c r="AZ125" s="67"/>
      <c r="BA125" s="105">
        <f ca="1">'EO9904.1'!AW125</f>
        <v>0</v>
      </c>
      <c r="BB125" s="105">
        <f t="shared" ca="1" si="80"/>
        <v>0</v>
      </c>
      <c r="BC125" s="67"/>
    </row>
    <row r="126" spans="1:56">
      <c r="A126" s="88">
        <f t="shared" si="71"/>
        <v>40483</v>
      </c>
      <c r="B126" s="65">
        <f>'EO9904.1'!B126</f>
        <v>0</v>
      </c>
      <c r="C126" s="66"/>
      <c r="D126" s="82">
        <f t="shared" si="43"/>
        <v>0</v>
      </c>
      <c r="E126" s="35">
        <f t="shared" si="44"/>
        <v>0</v>
      </c>
      <c r="F126" s="35">
        <f t="shared" ca="1" si="45"/>
        <v>0</v>
      </c>
      <c r="G126" s="83">
        <f ca="1">VLOOKUP($A126,[1]!Table,MATCH(G$4,[1]!Curves,0))</f>
        <v>4.9030000000000005</v>
      </c>
      <c r="H126" s="84">
        <f t="shared" ca="1" si="46"/>
        <v>4.9030000000000005</v>
      </c>
      <c r="I126" s="87">
        <f t="shared" si="81"/>
        <v>2.1150000000000002</v>
      </c>
      <c r="J126" s="83">
        <f ca="1">VLOOKUP($A126,[1]!Table,MATCH(J$4,[1]!Curves,0))</f>
        <v>2.35E-2</v>
      </c>
      <c r="K126" s="84">
        <f t="shared" ca="1" si="47"/>
        <v>2.35E-2</v>
      </c>
      <c r="L126" s="69">
        <f t="shared" si="72"/>
        <v>0</v>
      </c>
      <c r="M126" s="83">
        <f ca="1">VLOOKUP($A126,[1]!Table,MATCH(M$4,[1]!Curves,0))</f>
        <v>1.4999999999999999E-2</v>
      </c>
      <c r="N126" s="84">
        <f t="shared" ca="1" si="48"/>
        <v>1.4999999999999999E-2</v>
      </c>
      <c r="O126" s="69">
        <f t="shared" si="73"/>
        <v>0</v>
      </c>
      <c r="P126" s="7"/>
      <c r="Q126" s="69">
        <f t="shared" ca="1" si="49"/>
        <v>4.9415000000000004</v>
      </c>
      <c r="R126" s="69">
        <f t="shared" ca="1" si="50"/>
        <v>4.9415000000000004</v>
      </c>
      <c r="S126" s="69">
        <f t="shared" si="51"/>
        <v>2.1150000000000002</v>
      </c>
      <c r="T126" s="7"/>
      <c r="U126" s="5">
        <f t="shared" si="52"/>
        <v>30</v>
      </c>
      <c r="V126" s="44">
        <f t="shared" si="53"/>
        <v>40483</v>
      </c>
      <c r="W126" s="5">
        <f t="shared" ca="1" si="54"/>
        <v>3553</v>
      </c>
      <c r="X126" s="54">
        <f ca="1">VLOOKUP($A126,[1]!Table,MATCH(X$4,[1]!Curves,0))</f>
        <v>6.0792511451697E-2</v>
      </c>
      <c r="Y126" s="46">
        <f t="shared" ca="1" si="55"/>
        <v>0.55846982184926963</v>
      </c>
      <c r="Z126" s="5">
        <f t="shared" si="56"/>
        <v>0</v>
      </c>
      <c r="AA126" s="5">
        <f t="shared" si="57"/>
        <v>0</v>
      </c>
      <c r="AC126" s="39">
        <f t="shared" ca="1" si="58"/>
        <v>0</v>
      </c>
      <c r="AD126" s="39">
        <f t="shared" ca="1" si="59"/>
        <v>0</v>
      </c>
      <c r="AE126" s="39">
        <f t="shared" ca="1" si="60"/>
        <v>0</v>
      </c>
      <c r="AF126" s="39">
        <f t="shared" ca="1" si="61"/>
        <v>0</v>
      </c>
      <c r="AG126" s="39">
        <f t="shared" ca="1" si="62"/>
        <v>0</v>
      </c>
      <c r="AH126" s="39">
        <f t="shared" ca="1" si="63"/>
        <v>0</v>
      </c>
      <c r="AI126" s="39">
        <f t="shared" ca="1" si="64"/>
        <v>0</v>
      </c>
      <c r="AJ126" s="39">
        <f t="shared" ca="1" si="65"/>
        <v>0</v>
      </c>
      <c r="AK126" s="39">
        <f t="shared" ca="1" si="66"/>
        <v>0</v>
      </c>
      <c r="AL126" s="43"/>
      <c r="AM126" s="39">
        <f t="shared" ca="1" si="74"/>
        <v>0</v>
      </c>
      <c r="AN126" s="39">
        <f t="shared" ca="1" si="75"/>
        <v>0</v>
      </c>
      <c r="AO126" s="39">
        <f t="shared" ca="1" si="76"/>
        <v>0</v>
      </c>
      <c r="AP126" s="40">
        <f t="shared" ca="1" si="67"/>
        <v>0</v>
      </c>
      <c r="AR126" s="39">
        <f t="shared" ca="1" si="77"/>
        <v>0</v>
      </c>
      <c r="AS126" s="39">
        <f t="shared" ca="1" si="78"/>
        <v>0</v>
      </c>
      <c r="AT126" s="39">
        <f t="shared" ca="1" si="79"/>
        <v>0</v>
      </c>
      <c r="AU126" s="40">
        <f t="shared" ca="1" si="68"/>
        <v>0</v>
      </c>
      <c r="AV126" s="40"/>
      <c r="AW126" s="51">
        <f t="shared" ca="1" si="69"/>
        <v>0</v>
      </c>
      <c r="AY126" s="51">
        <f t="shared" ca="1" si="70"/>
        <v>0</v>
      </c>
      <c r="AZ126" s="67"/>
      <c r="BA126" s="105">
        <f ca="1">'EO9904.1'!AW126</f>
        <v>0</v>
      </c>
      <c r="BB126" s="105">
        <f t="shared" ca="1" si="80"/>
        <v>0</v>
      </c>
      <c r="BC126" s="67"/>
    </row>
    <row r="127" spans="1:56">
      <c r="A127" s="88">
        <f t="shared" si="71"/>
        <v>40513</v>
      </c>
      <c r="B127" s="65">
        <f>'EO9904.1'!B127</f>
        <v>0</v>
      </c>
      <c r="C127" s="66"/>
      <c r="D127" s="82">
        <f t="shared" si="43"/>
        <v>0</v>
      </c>
      <c r="E127" s="35">
        <f t="shared" si="44"/>
        <v>0</v>
      </c>
      <c r="F127" s="35">
        <f t="shared" ca="1" si="45"/>
        <v>0</v>
      </c>
      <c r="G127" s="83">
        <f ca="1">VLOOKUP($A127,[1]!Table,MATCH(G$4,[1]!Curves,0))</f>
        <v>5.0430000000000001</v>
      </c>
      <c r="H127" s="84">
        <f t="shared" ca="1" si="46"/>
        <v>5.0430000000000001</v>
      </c>
      <c r="I127" s="87">
        <f t="shared" si="81"/>
        <v>2.1150000000000002</v>
      </c>
      <c r="J127" s="83">
        <f ca="1">VLOOKUP($A127,[1]!Table,MATCH(J$4,[1]!Curves,0))</f>
        <v>2.35E-2</v>
      </c>
      <c r="K127" s="84">
        <f t="shared" ca="1" si="47"/>
        <v>2.35E-2</v>
      </c>
      <c r="L127" s="69">
        <f t="shared" si="72"/>
        <v>0</v>
      </c>
      <c r="M127" s="83">
        <f ca="1">VLOOKUP($A127,[1]!Table,MATCH(M$4,[1]!Curves,0))</f>
        <v>1.4999999999999999E-2</v>
      </c>
      <c r="N127" s="84">
        <f t="shared" ca="1" si="48"/>
        <v>1.4999999999999999E-2</v>
      </c>
      <c r="O127" s="69">
        <f t="shared" si="73"/>
        <v>0</v>
      </c>
      <c r="P127" s="7"/>
      <c r="Q127" s="69">
        <f t="shared" ca="1" si="49"/>
        <v>5.0815000000000001</v>
      </c>
      <c r="R127" s="69">
        <f t="shared" ca="1" si="50"/>
        <v>5.0815000000000001</v>
      </c>
      <c r="S127" s="69">
        <f t="shared" si="51"/>
        <v>2.1150000000000002</v>
      </c>
      <c r="T127" s="7"/>
      <c r="U127" s="5">
        <f t="shared" si="52"/>
        <v>31</v>
      </c>
      <c r="V127" s="44">
        <f t="shared" si="53"/>
        <v>40513</v>
      </c>
      <c r="W127" s="5">
        <f t="shared" ca="1" si="54"/>
        <v>3583</v>
      </c>
      <c r="X127" s="54">
        <f ca="1">VLOOKUP($A127,[1]!Table,MATCH(X$4,[1]!Curves,0))</f>
        <v>6.0839089147150999E-2</v>
      </c>
      <c r="Y127" s="46">
        <f t="shared" ca="1" si="55"/>
        <v>0.55548317009259363</v>
      </c>
      <c r="Z127" s="5">
        <f t="shared" si="56"/>
        <v>0</v>
      </c>
      <c r="AA127" s="5">
        <f t="shared" si="57"/>
        <v>0</v>
      </c>
      <c r="AC127" s="39">
        <f t="shared" ca="1" si="58"/>
        <v>0</v>
      </c>
      <c r="AD127" s="39">
        <f t="shared" ca="1" si="59"/>
        <v>0</v>
      </c>
      <c r="AE127" s="39">
        <f t="shared" ca="1" si="60"/>
        <v>0</v>
      </c>
      <c r="AF127" s="39">
        <f t="shared" ca="1" si="61"/>
        <v>0</v>
      </c>
      <c r="AG127" s="39">
        <f t="shared" ca="1" si="62"/>
        <v>0</v>
      </c>
      <c r="AH127" s="39">
        <f t="shared" ca="1" si="63"/>
        <v>0</v>
      </c>
      <c r="AI127" s="39">
        <f t="shared" ca="1" si="64"/>
        <v>0</v>
      </c>
      <c r="AJ127" s="39">
        <f t="shared" ca="1" si="65"/>
        <v>0</v>
      </c>
      <c r="AK127" s="39">
        <f t="shared" ca="1" si="66"/>
        <v>0</v>
      </c>
      <c r="AL127" s="43"/>
      <c r="AM127" s="39">
        <f t="shared" ca="1" si="74"/>
        <v>0</v>
      </c>
      <c r="AN127" s="39">
        <f t="shared" ca="1" si="75"/>
        <v>0</v>
      </c>
      <c r="AO127" s="39">
        <f t="shared" ca="1" si="76"/>
        <v>0</v>
      </c>
      <c r="AP127" s="40">
        <f t="shared" ca="1" si="67"/>
        <v>0</v>
      </c>
      <c r="AR127" s="39">
        <f t="shared" ca="1" si="77"/>
        <v>0</v>
      </c>
      <c r="AS127" s="39">
        <f t="shared" ca="1" si="78"/>
        <v>0</v>
      </c>
      <c r="AT127" s="39">
        <f t="shared" ca="1" si="79"/>
        <v>0</v>
      </c>
      <c r="AU127" s="40">
        <f t="shared" ca="1" si="68"/>
        <v>0</v>
      </c>
      <c r="AV127" s="40"/>
      <c r="AW127" s="51">
        <f t="shared" ca="1" si="69"/>
        <v>0</v>
      </c>
      <c r="AY127" s="51">
        <f t="shared" ca="1" si="70"/>
        <v>0</v>
      </c>
      <c r="AZ127" s="67"/>
      <c r="BA127" s="105">
        <f ca="1">'EO9904.1'!AW127</f>
        <v>0</v>
      </c>
      <c r="BB127" s="105">
        <f t="shared" ca="1" si="80"/>
        <v>0</v>
      </c>
      <c r="BC127" s="67"/>
    </row>
    <row r="128" spans="1:56">
      <c r="A128" s="88">
        <f t="shared" si="71"/>
        <v>40544</v>
      </c>
      <c r="B128" s="65">
        <f>'EO9904.1'!B128</f>
        <v>0</v>
      </c>
      <c r="C128" s="66"/>
      <c r="D128" s="82">
        <f t="shared" si="43"/>
        <v>0</v>
      </c>
      <c r="E128" s="35">
        <f t="shared" si="44"/>
        <v>0</v>
      </c>
      <c r="F128" s="35">
        <f t="shared" ca="1" si="45"/>
        <v>0</v>
      </c>
      <c r="G128" s="83">
        <f ca="1">VLOOKUP($A128,[1]!Table,MATCH(G$4,[1]!Curves,0))</f>
        <v>5.1130000000000004</v>
      </c>
      <c r="H128" s="84">
        <f t="shared" ca="1" si="46"/>
        <v>5.1130000000000004</v>
      </c>
      <c r="I128" s="87">
        <f t="shared" si="81"/>
        <v>2.1150000000000002</v>
      </c>
      <c r="J128" s="83">
        <f ca="1">VLOOKUP($A128,[1]!Table,MATCH(J$4,[1]!Curves,0))</f>
        <v>2.35E-2</v>
      </c>
      <c r="K128" s="84">
        <f t="shared" ca="1" si="47"/>
        <v>2.35E-2</v>
      </c>
      <c r="L128" s="69">
        <f t="shared" si="72"/>
        <v>0</v>
      </c>
      <c r="M128" s="83">
        <f ca="1">VLOOKUP($A128,[1]!Table,MATCH(M$4,[1]!Curves,0))</f>
        <v>1.4999999999999999E-2</v>
      </c>
      <c r="N128" s="84">
        <f t="shared" ca="1" si="48"/>
        <v>1.4999999999999999E-2</v>
      </c>
      <c r="O128" s="69">
        <f t="shared" si="73"/>
        <v>0</v>
      </c>
      <c r="P128" s="7"/>
      <c r="Q128" s="69">
        <f t="shared" ca="1" si="49"/>
        <v>5.1515000000000004</v>
      </c>
      <c r="R128" s="69">
        <f t="shared" ca="1" si="50"/>
        <v>5.1515000000000004</v>
      </c>
      <c r="S128" s="69">
        <f t="shared" si="51"/>
        <v>2.1150000000000002</v>
      </c>
      <c r="T128" s="7"/>
      <c r="U128" s="5">
        <f t="shared" si="52"/>
        <v>31</v>
      </c>
      <c r="V128" s="44">
        <f t="shared" si="53"/>
        <v>40544</v>
      </c>
      <c r="W128" s="5">
        <f t="shared" ca="1" si="54"/>
        <v>3614</v>
      </c>
      <c r="X128" s="54">
        <f ca="1">VLOOKUP($A128,[1]!Table,MATCH(X$4,[1]!Curves,0))</f>
        <v>6.0887219433212E-2</v>
      </c>
      <c r="Y128" s="46">
        <f t="shared" ca="1" si="55"/>
        <v>0.55240943865859149</v>
      </c>
      <c r="Z128" s="5">
        <f t="shared" si="56"/>
        <v>0</v>
      </c>
      <c r="AA128" s="5">
        <f t="shared" si="57"/>
        <v>0</v>
      </c>
      <c r="AC128" s="39">
        <f t="shared" ca="1" si="58"/>
        <v>0</v>
      </c>
      <c r="AD128" s="39">
        <f t="shared" ca="1" si="59"/>
        <v>0</v>
      </c>
      <c r="AE128" s="39">
        <f t="shared" ca="1" si="60"/>
        <v>0</v>
      </c>
      <c r="AF128" s="39">
        <f t="shared" ca="1" si="61"/>
        <v>0</v>
      </c>
      <c r="AG128" s="39">
        <f t="shared" ca="1" si="62"/>
        <v>0</v>
      </c>
      <c r="AH128" s="39">
        <f t="shared" ca="1" si="63"/>
        <v>0</v>
      </c>
      <c r="AI128" s="39">
        <f t="shared" ca="1" si="64"/>
        <v>0</v>
      </c>
      <c r="AJ128" s="39">
        <f t="shared" ca="1" si="65"/>
        <v>0</v>
      </c>
      <c r="AK128" s="39">
        <f t="shared" ca="1" si="66"/>
        <v>0</v>
      </c>
      <c r="AL128" s="43"/>
      <c r="AM128" s="39">
        <f t="shared" ca="1" si="74"/>
        <v>0</v>
      </c>
      <c r="AN128" s="39">
        <f t="shared" ca="1" si="75"/>
        <v>0</v>
      </c>
      <c r="AO128" s="39">
        <f t="shared" ca="1" si="76"/>
        <v>0</v>
      </c>
      <c r="AP128" s="40">
        <f t="shared" ca="1" si="67"/>
        <v>0</v>
      </c>
      <c r="AR128" s="39">
        <f t="shared" ca="1" si="77"/>
        <v>0</v>
      </c>
      <c r="AS128" s="39">
        <f t="shared" ca="1" si="78"/>
        <v>0</v>
      </c>
      <c r="AT128" s="39">
        <f t="shared" ca="1" si="79"/>
        <v>0</v>
      </c>
      <c r="AU128" s="40">
        <f t="shared" ca="1" si="68"/>
        <v>0</v>
      </c>
      <c r="AV128" s="40"/>
      <c r="AW128" s="51">
        <f t="shared" ca="1" si="69"/>
        <v>0</v>
      </c>
      <c r="AY128" s="51">
        <f t="shared" ca="1" si="70"/>
        <v>0</v>
      </c>
      <c r="AZ128" s="67"/>
      <c r="BA128" s="105">
        <f ca="1">'EO9904.1'!AW128</f>
        <v>0</v>
      </c>
      <c r="BB128" s="105">
        <f t="shared" ca="1" si="80"/>
        <v>0</v>
      </c>
      <c r="BC128" s="67"/>
    </row>
    <row r="129" spans="1:55">
      <c r="A129" s="88">
        <f t="shared" si="71"/>
        <v>40575</v>
      </c>
      <c r="B129" s="65">
        <f>'EO9904.1'!B129</f>
        <v>0</v>
      </c>
      <c r="C129" s="66"/>
      <c r="D129" s="82">
        <f t="shared" si="43"/>
        <v>0</v>
      </c>
      <c r="E129" s="35">
        <f t="shared" si="44"/>
        <v>0</v>
      </c>
      <c r="F129" s="35">
        <f t="shared" ca="1" si="45"/>
        <v>0</v>
      </c>
      <c r="G129" s="83">
        <f ca="1">VLOOKUP($A129,[1]!Table,MATCH(G$4,[1]!Curves,0))</f>
        <v>4.9930000000000003</v>
      </c>
      <c r="H129" s="84">
        <f t="shared" ca="1" si="46"/>
        <v>4.9930000000000003</v>
      </c>
      <c r="I129" s="87">
        <f t="shared" si="81"/>
        <v>2.1150000000000002</v>
      </c>
      <c r="J129" s="83">
        <f ca="1">VLOOKUP($A129,[1]!Table,MATCH(J$4,[1]!Curves,0))</f>
        <v>2.35E-2</v>
      </c>
      <c r="K129" s="84">
        <f t="shared" ca="1" si="47"/>
        <v>2.35E-2</v>
      </c>
      <c r="L129" s="69">
        <f t="shared" si="72"/>
        <v>0</v>
      </c>
      <c r="M129" s="83">
        <f ca="1">VLOOKUP($A129,[1]!Table,MATCH(M$4,[1]!Curves,0))</f>
        <v>1.4999999999999999E-2</v>
      </c>
      <c r="N129" s="84">
        <f t="shared" ca="1" si="48"/>
        <v>1.4999999999999999E-2</v>
      </c>
      <c r="O129" s="69">
        <f t="shared" si="73"/>
        <v>0</v>
      </c>
      <c r="P129" s="7"/>
      <c r="Q129" s="69">
        <f t="shared" ca="1" si="49"/>
        <v>5.0315000000000003</v>
      </c>
      <c r="R129" s="69">
        <f t="shared" ca="1" si="50"/>
        <v>5.0315000000000003</v>
      </c>
      <c r="S129" s="69">
        <f t="shared" si="51"/>
        <v>2.1150000000000002</v>
      </c>
      <c r="T129" s="7"/>
      <c r="U129" s="5">
        <f t="shared" si="52"/>
        <v>28</v>
      </c>
      <c r="V129" s="44">
        <f t="shared" si="53"/>
        <v>40575</v>
      </c>
      <c r="W129" s="5">
        <f t="shared" ca="1" si="54"/>
        <v>3645</v>
      </c>
      <c r="X129" s="54">
        <f ca="1">VLOOKUP($A129,[1]!Table,MATCH(X$4,[1]!Curves,0))</f>
        <v>6.0935349720041998E-2</v>
      </c>
      <c r="Y129" s="46">
        <f t="shared" ca="1" si="55"/>
        <v>0.5493483658784144</v>
      </c>
      <c r="Z129" s="5">
        <f t="shared" si="56"/>
        <v>0</v>
      </c>
      <c r="AA129" s="5">
        <f t="shared" si="57"/>
        <v>0</v>
      </c>
      <c r="AC129" s="39">
        <f t="shared" ca="1" si="58"/>
        <v>0</v>
      </c>
      <c r="AD129" s="39">
        <f t="shared" ca="1" si="59"/>
        <v>0</v>
      </c>
      <c r="AE129" s="39">
        <f t="shared" ca="1" si="60"/>
        <v>0</v>
      </c>
      <c r="AF129" s="39">
        <f t="shared" ca="1" si="61"/>
        <v>0</v>
      </c>
      <c r="AG129" s="39">
        <f t="shared" ca="1" si="62"/>
        <v>0</v>
      </c>
      <c r="AH129" s="39">
        <f t="shared" ca="1" si="63"/>
        <v>0</v>
      </c>
      <c r="AI129" s="39">
        <f t="shared" ca="1" si="64"/>
        <v>0</v>
      </c>
      <c r="AJ129" s="39">
        <f t="shared" ca="1" si="65"/>
        <v>0</v>
      </c>
      <c r="AK129" s="39">
        <f t="shared" ca="1" si="66"/>
        <v>0</v>
      </c>
      <c r="AL129" s="43"/>
      <c r="AM129" s="39">
        <f t="shared" ca="1" si="74"/>
        <v>0</v>
      </c>
      <c r="AN129" s="39">
        <f t="shared" ca="1" si="75"/>
        <v>0</v>
      </c>
      <c r="AO129" s="39">
        <f t="shared" ca="1" si="76"/>
        <v>0</v>
      </c>
      <c r="AP129" s="40">
        <f t="shared" ca="1" si="67"/>
        <v>0</v>
      </c>
      <c r="AR129" s="39">
        <f t="shared" ca="1" si="77"/>
        <v>0</v>
      </c>
      <c r="AS129" s="39">
        <f t="shared" ca="1" si="78"/>
        <v>0</v>
      </c>
      <c r="AT129" s="39">
        <f t="shared" ca="1" si="79"/>
        <v>0</v>
      </c>
      <c r="AU129" s="40">
        <f t="shared" ca="1" si="68"/>
        <v>0</v>
      </c>
      <c r="AV129" s="40"/>
      <c r="AW129" s="51">
        <f t="shared" ca="1" si="69"/>
        <v>0</v>
      </c>
      <c r="AY129" s="51">
        <f t="shared" ca="1" si="70"/>
        <v>0</v>
      </c>
      <c r="AZ129" s="67"/>
      <c r="BA129" s="105">
        <f ca="1">'EO9904.1'!AW129</f>
        <v>0</v>
      </c>
      <c r="BB129" s="105">
        <f t="shared" ca="1" si="80"/>
        <v>0</v>
      </c>
      <c r="BC129" s="67"/>
    </row>
    <row r="130" spans="1:55">
      <c r="A130" s="88">
        <f t="shared" si="71"/>
        <v>40603</v>
      </c>
      <c r="B130" s="65">
        <f>'EO9904.1'!B130</f>
        <v>0</v>
      </c>
      <c r="C130" s="66"/>
      <c r="D130" s="82">
        <f t="shared" si="43"/>
        <v>0</v>
      </c>
      <c r="E130" s="35">
        <f t="shared" si="44"/>
        <v>0</v>
      </c>
      <c r="F130" s="35">
        <f t="shared" ca="1" si="45"/>
        <v>0</v>
      </c>
      <c r="G130" s="83">
        <f ca="1">VLOOKUP($A130,[1]!Table,MATCH(G$4,[1]!Curves,0))</f>
        <v>4.8680000000000003</v>
      </c>
      <c r="H130" s="84">
        <f t="shared" ca="1" si="46"/>
        <v>4.8680000000000003</v>
      </c>
      <c r="I130" s="87">
        <f t="shared" si="81"/>
        <v>2.1150000000000002</v>
      </c>
      <c r="J130" s="83">
        <f ca="1">VLOOKUP($A130,[1]!Table,MATCH(J$4,[1]!Curves,0))</f>
        <v>2.35E-2</v>
      </c>
      <c r="K130" s="84">
        <f t="shared" ca="1" si="47"/>
        <v>2.35E-2</v>
      </c>
      <c r="L130" s="69">
        <f t="shared" si="72"/>
        <v>0</v>
      </c>
      <c r="M130" s="83">
        <f ca="1">VLOOKUP($A130,[1]!Table,MATCH(M$4,[1]!Curves,0))</f>
        <v>1.4999999999999999E-2</v>
      </c>
      <c r="N130" s="84">
        <f t="shared" ca="1" si="48"/>
        <v>1.4999999999999999E-2</v>
      </c>
      <c r="O130" s="69">
        <f t="shared" si="73"/>
        <v>0</v>
      </c>
      <c r="P130" s="7"/>
      <c r="Q130" s="69">
        <f t="shared" ca="1" si="49"/>
        <v>4.9065000000000003</v>
      </c>
      <c r="R130" s="69">
        <f t="shared" ca="1" si="50"/>
        <v>4.9065000000000003</v>
      </c>
      <c r="S130" s="69">
        <f t="shared" si="51"/>
        <v>2.1150000000000002</v>
      </c>
      <c r="T130" s="7"/>
      <c r="U130" s="5">
        <f t="shared" si="52"/>
        <v>31</v>
      </c>
      <c r="V130" s="44">
        <f t="shared" si="53"/>
        <v>40603</v>
      </c>
      <c r="W130" s="5">
        <f t="shared" ca="1" si="54"/>
        <v>3673</v>
      </c>
      <c r="X130" s="54">
        <f ca="1">VLOOKUP($A130,[1]!Table,MATCH(X$4,[1]!Curves,0))</f>
        <v>6.0969462180932001E-2</v>
      </c>
      <c r="Y130" s="46">
        <f t="shared" ca="1" si="55"/>
        <v>0.54664431718212081</v>
      </c>
      <c r="Z130" s="5">
        <f t="shared" si="56"/>
        <v>0</v>
      </c>
      <c r="AA130" s="5">
        <f t="shared" si="57"/>
        <v>0</v>
      </c>
      <c r="AC130" s="39">
        <f t="shared" ca="1" si="58"/>
        <v>0</v>
      </c>
      <c r="AD130" s="39">
        <f t="shared" ca="1" si="59"/>
        <v>0</v>
      </c>
      <c r="AE130" s="39">
        <f t="shared" ca="1" si="60"/>
        <v>0</v>
      </c>
      <c r="AF130" s="39">
        <f t="shared" ca="1" si="61"/>
        <v>0</v>
      </c>
      <c r="AG130" s="39">
        <f t="shared" ca="1" si="62"/>
        <v>0</v>
      </c>
      <c r="AH130" s="39">
        <f t="shared" ca="1" si="63"/>
        <v>0</v>
      </c>
      <c r="AI130" s="39">
        <f t="shared" ca="1" si="64"/>
        <v>0</v>
      </c>
      <c r="AJ130" s="39">
        <f t="shared" ca="1" si="65"/>
        <v>0</v>
      </c>
      <c r="AK130" s="39">
        <f t="shared" ca="1" si="66"/>
        <v>0</v>
      </c>
      <c r="AL130" s="43"/>
      <c r="AM130" s="39">
        <f t="shared" ca="1" si="74"/>
        <v>0</v>
      </c>
      <c r="AN130" s="39">
        <f t="shared" ca="1" si="75"/>
        <v>0</v>
      </c>
      <c r="AO130" s="39">
        <f t="shared" ca="1" si="76"/>
        <v>0</v>
      </c>
      <c r="AP130" s="40">
        <f t="shared" ca="1" si="67"/>
        <v>0</v>
      </c>
      <c r="AR130" s="39">
        <f t="shared" ca="1" si="77"/>
        <v>0</v>
      </c>
      <c r="AS130" s="39">
        <f t="shared" ca="1" si="78"/>
        <v>0</v>
      </c>
      <c r="AT130" s="39">
        <f t="shared" ca="1" si="79"/>
        <v>0</v>
      </c>
      <c r="AU130" s="40">
        <f t="shared" ca="1" si="68"/>
        <v>0</v>
      </c>
      <c r="AV130" s="40"/>
      <c r="AW130" s="51">
        <f t="shared" ca="1" si="69"/>
        <v>0</v>
      </c>
      <c r="AY130" s="51">
        <f t="shared" ca="1" si="70"/>
        <v>0</v>
      </c>
      <c r="AZ130" s="67"/>
      <c r="BA130" s="105">
        <f ca="1">'EO9904.1'!AW130</f>
        <v>0</v>
      </c>
      <c r="BB130" s="105">
        <f t="shared" ca="1" si="80"/>
        <v>0</v>
      </c>
      <c r="BC130" s="67"/>
    </row>
    <row r="131" spans="1:55">
      <c r="A131" s="88">
        <f t="shared" si="71"/>
        <v>40634</v>
      </c>
      <c r="B131" s="65">
        <f>'EO9904.1'!B131</f>
        <v>0</v>
      </c>
      <c r="C131" s="66"/>
      <c r="D131" s="82">
        <f t="shared" si="43"/>
        <v>0</v>
      </c>
      <c r="E131" s="35">
        <f t="shared" si="44"/>
        <v>0</v>
      </c>
      <c r="F131" s="35">
        <f t="shared" ca="1" si="45"/>
        <v>0</v>
      </c>
      <c r="G131" s="83">
        <f ca="1">VLOOKUP($A131,[1]!Table,MATCH(G$4,[1]!Curves,0))</f>
        <v>4.7380000000000004</v>
      </c>
      <c r="H131" s="84">
        <f t="shared" ca="1" si="46"/>
        <v>4.7380000000000004</v>
      </c>
      <c r="I131" s="87">
        <f t="shared" si="81"/>
        <v>2.1150000000000002</v>
      </c>
      <c r="J131" s="83">
        <f ca="1">VLOOKUP($A131,[1]!Table,MATCH(J$4,[1]!Curves,0))</f>
        <v>1.3000000000000001E-2</v>
      </c>
      <c r="K131" s="84">
        <f t="shared" ca="1" si="47"/>
        <v>1.3000000000000001E-2</v>
      </c>
      <c r="L131" s="69">
        <f t="shared" si="72"/>
        <v>0</v>
      </c>
      <c r="M131" s="83">
        <f ca="1">VLOOKUP($A131,[1]!Table,MATCH(M$4,[1]!Curves,0))</f>
        <v>0.01</v>
      </c>
      <c r="N131" s="84">
        <f t="shared" ca="1" si="48"/>
        <v>0.01</v>
      </c>
      <c r="O131" s="69">
        <f t="shared" si="73"/>
        <v>0</v>
      </c>
      <c r="P131" s="7"/>
      <c r="Q131" s="69">
        <f t="shared" ca="1" si="49"/>
        <v>4.7610000000000001</v>
      </c>
      <c r="R131" s="69">
        <f t="shared" ca="1" si="50"/>
        <v>4.7610000000000001</v>
      </c>
      <c r="S131" s="69">
        <f t="shared" si="51"/>
        <v>2.1150000000000002</v>
      </c>
      <c r="T131" s="7"/>
      <c r="U131" s="5">
        <f t="shared" si="52"/>
        <v>30</v>
      </c>
      <c r="V131" s="44">
        <f t="shared" si="53"/>
        <v>40634</v>
      </c>
      <c r="W131" s="5">
        <f t="shared" ca="1" si="54"/>
        <v>3704</v>
      </c>
      <c r="X131" s="54">
        <f ca="1">VLOOKUP($A131,[1]!Table,MATCH(X$4,[1]!Curves,0))</f>
        <v>6.0998248351248001E-2</v>
      </c>
      <c r="Y131" s="46">
        <f t="shared" ca="1" si="55"/>
        <v>0.54371090917611176</v>
      </c>
      <c r="Z131" s="5">
        <f t="shared" si="56"/>
        <v>0</v>
      </c>
      <c r="AA131" s="5">
        <f t="shared" si="57"/>
        <v>0</v>
      </c>
      <c r="AC131" s="39">
        <f t="shared" ca="1" si="58"/>
        <v>0</v>
      </c>
      <c r="AD131" s="39">
        <f t="shared" ca="1" si="59"/>
        <v>0</v>
      </c>
      <c r="AE131" s="39">
        <f t="shared" ca="1" si="60"/>
        <v>0</v>
      </c>
      <c r="AF131" s="39">
        <f t="shared" ca="1" si="61"/>
        <v>0</v>
      </c>
      <c r="AG131" s="39">
        <f t="shared" ca="1" si="62"/>
        <v>0</v>
      </c>
      <c r="AH131" s="39">
        <f t="shared" ca="1" si="63"/>
        <v>0</v>
      </c>
      <c r="AI131" s="39">
        <f t="shared" ca="1" si="64"/>
        <v>0</v>
      </c>
      <c r="AJ131" s="39">
        <f t="shared" ca="1" si="65"/>
        <v>0</v>
      </c>
      <c r="AK131" s="39">
        <f t="shared" ca="1" si="66"/>
        <v>0</v>
      </c>
      <c r="AL131" s="43"/>
      <c r="AM131" s="39">
        <f t="shared" ca="1" si="74"/>
        <v>0</v>
      </c>
      <c r="AN131" s="39">
        <f t="shared" ca="1" si="75"/>
        <v>0</v>
      </c>
      <c r="AO131" s="39">
        <f t="shared" ca="1" si="76"/>
        <v>0</v>
      </c>
      <c r="AP131" s="40">
        <f t="shared" ca="1" si="67"/>
        <v>0</v>
      </c>
      <c r="AR131" s="39">
        <f t="shared" ca="1" si="77"/>
        <v>0</v>
      </c>
      <c r="AS131" s="39">
        <f t="shared" ca="1" si="78"/>
        <v>0</v>
      </c>
      <c r="AT131" s="39">
        <f t="shared" ca="1" si="79"/>
        <v>0</v>
      </c>
      <c r="AU131" s="40">
        <f t="shared" ca="1" si="68"/>
        <v>0</v>
      </c>
      <c r="AV131" s="40"/>
      <c r="AW131" s="51">
        <f t="shared" ca="1" si="69"/>
        <v>0</v>
      </c>
      <c r="AY131" s="51">
        <f t="shared" ca="1" si="70"/>
        <v>0</v>
      </c>
      <c r="AZ131" s="67"/>
      <c r="BA131" s="105">
        <f ca="1">'EO9904.1'!AW131</f>
        <v>0</v>
      </c>
      <c r="BB131" s="105">
        <f t="shared" ca="1" si="80"/>
        <v>0</v>
      </c>
      <c r="BC131" s="67"/>
    </row>
    <row r="132" spans="1:55">
      <c r="A132" s="88">
        <f t="shared" si="71"/>
        <v>40664</v>
      </c>
      <c r="B132" s="65">
        <f>'EO9904.1'!B132</f>
        <v>0</v>
      </c>
      <c r="C132" s="66"/>
      <c r="D132" s="82">
        <f t="shared" si="43"/>
        <v>0</v>
      </c>
      <c r="E132" s="35">
        <f t="shared" si="44"/>
        <v>0</v>
      </c>
      <c r="F132" s="35">
        <f t="shared" ca="1" si="45"/>
        <v>0</v>
      </c>
      <c r="G132" s="83">
        <f ca="1">VLOOKUP($A132,[1]!Table,MATCH(G$4,[1]!Curves,0))</f>
        <v>4.7280000000000006</v>
      </c>
      <c r="H132" s="84">
        <f t="shared" ca="1" si="46"/>
        <v>4.7280000000000006</v>
      </c>
      <c r="I132" s="87">
        <f t="shared" si="81"/>
        <v>2.1150000000000002</v>
      </c>
      <c r="J132" s="83">
        <f ca="1">VLOOKUP($A132,[1]!Table,MATCH(J$4,[1]!Curves,0))</f>
        <v>1.3000000000000001E-2</v>
      </c>
      <c r="K132" s="84">
        <f t="shared" ca="1" si="47"/>
        <v>1.3000000000000001E-2</v>
      </c>
      <c r="L132" s="69">
        <f t="shared" si="72"/>
        <v>0</v>
      </c>
      <c r="M132" s="83">
        <f ca="1">VLOOKUP($A132,[1]!Table,MATCH(M$4,[1]!Curves,0))</f>
        <v>0.01</v>
      </c>
      <c r="N132" s="84">
        <f t="shared" ca="1" si="48"/>
        <v>0.01</v>
      </c>
      <c r="O132" s="69">
        <f t="shared" si="73"/>
        <v>0</v>
      </c>
      <c r="P132" s="7"/>
      <c r="Q132" s="69">
        <f t="shared" ca="1" si="49"/>
        <v>4.7510000000000003</v>
      </c>
      <c r="R132" s="69">
        <f t="shared" ca="1" si="50"/>
        <v>4.7510000000000003</v>
      </c>
      <c r="S132" s="69">
        <f t="shared" si="51"/>
        <v>2.1150000000000002</v>
      </c>
      <c r="T132" s="7"/>
      <c r="U132" s="5">
        <f t="shared" si="52"/>
        <v>31</v>
      </c>
      <c r="V132" s="44">
        <f t="shared" si="53"/>
        <v>40664</v>
      </c>
      <c r="W132" s="5">
        <f t="shared" ca="1" si="54"/>
        <v>3734</v>
      </c>
      <c r="X132" s="54">
        <f ca="1">VLOOKUP($A132,[1]!Table,MATCH(X$4,[1]!Curves,0))</f>
        <v>6.1026105935687004E-2</v>
      </c>
      <c r="Y132" s="46">
        <f t="shared" ca="1" si="55"/>
        <v>0.5408846759596222</v>
      </c>
      <c r="Z132" s="5">
        <f t="shared" si="56"/>
        <v>0</v>
      </c>
      <c r="AA132" s="5">
        <f t="shared" si="57"/>
        <v>0</v>
      </c>
      <c r="AC132" s="39">
        <f t="shared" ca="1" si="58"/>
        <v>0</v>
      </c>
      <c r="AD132" s="39">
        <f t="shared" ca="1" si="59"/>
        <v>0</v>
      </c>
      <c r="AE132" s="39">
        <f t="shared" ca="1" si="60"/>
        <v>0</v>
      </c>
      <c r="AF132" s="39">
        <f t="shared" ca="1" si="61"/>
        <v>0</v>
      </c>
      <c r="AG132" s="39">
        <f t="shared" ca="1" si="62"/>
        <v>0</v>
      </c>
      <c r="AH132" s="39">
        <f t="shared" ca="1" si="63"/>
        <v>0</v>
      </c>
      <c r="AI132" s="39">
        <f t="shared" ca="1" si="64"/>
        <v>0</v>
      </c>
      <c r="AJ132" s="39">
        <f t="shared" ca="1" si="65"/>
        <v>0</v>
      </c>
      <c r="AK132" s="39">
        <f t="shared" ca="1" si="66"/>
        <v>0</v>
      </c>
      <c r="AL132" s="43"/>
      <c r="AM132" s="39">
        <f t="shared" ca="1" si="74"/>
        <v>0</v>
      </c>
      <c r="AN132" s="39">
        <f t="shared" ca="1" si="75"/>
        <v>0</v>
      </c>
      <c r="AO132" s="39">
        <f t="shared" ca="1" si="76"/>
        <v>0</v>
      </c>
      <c r="AP132" s="40">
        <f t="shared" ca="1" si="67"/>
        <v>0</v>
      </c>
      <c r="AR132" s="39">
        <f t="shared" ca="1" si="77"/>
        <v>0</v>
      </c>
      <c r="AS132" s="39">
        <f t="shared" ca="1" si="78"/>
        <v>0</v>
      </c>
      <c r="AT132" s="39">
        <f t="shared" ca="1" si="79"/>
        <v>0</v>
      </c>
      <c r="AU132" s="40">
        <f t="shared" ca="1" si="68"/>
        <v>0</v>
      </c>
      <c r="AV132" s="40"/>
      <c r="AW132" s="51">
        <f t="shared" ca="1" si="69"/>
        <v>0</v>
      </c>
      <c r="AY132" s="51">
        <f t="shared" ca="1" si="70"/>
        <v>0</v>
      </c>
      <c r="AZ132" s="67"/>
      <c r="BA132" s="105">
        <f ca="1">'EO9904.1'!AW132</f>
        <v>0</v>
      </c>
      <c r="BB132" s="105">
        <f t="shared" ca="1" si="80"/>
        <v>0</v>
      </c>
      <c r="BC132" s="67"/>
    </row>
    <row r="133" spans="1:55">
      <c r="A133" s="88">
        <f t="shared" si="71"/>
        <v>40695</v>
      </c>
      <c r="B133" s="65">
        <f>'EO9904.1'!B133</f>
        <v>0</v>
      </c>
      <c r="C133" s="66"/>
      <c r="D133" s="82">
        <f t="shared" si="43"/>
        <v>0</v>
      </c>
      <c r="E133" s="35">
        <f t="shared" si="44"/>
        <v>0</v>
      </c>
      <c r="F133" s="35">
        <f t="shared" ca="1" si="45"/>
        <v>0</v>
      </c>
      <c r="G133" s="83">
        <f ca="1">VLOOKUP($A133,[1]!Table,MATCH(G$4,[1]!Curves,0))</f>
        <v>4.7480000000000002</v>
      </c>
      <c r="H133" s="84">
        <f t="shared" ca="1" si="46"/>
        <v>4.7480000000000002</v>
      </c>
      <c r="I133" s="87">
        <f t="shared" si="81"/>
        <v>2.1150000000000002</v>
      </c>
      <c r="J133" s="83">
        <f ca="1">VLOOKUP($A133,[1]!Table,MATCH(J$4,[1]!Curves,0))</f>
        <v>1.3000000000000001E-2</v>
      </c>
      <c r="K133" s="84">
        <f t="shared" ca="1" si="47"/>
        <v>1.3000000000000001E-2</v>
      </c>
      <c r="L133" s="69">
        <f t="shared" si="72"/>
        <v>0</v>
      </c>
      <c r="M133" s="83">
        <f ca="1">VLOOKUP($A133,[1]!Table,MATCH(M$4,[1]!Curves,0))</f>
        <v>0.01</v>
      </c>
      <c r="N133" s="84">
        <f t="shared" ca="1" si="48"/>
        <v>0.01</v>
      </c>
      <c r="O133" s="69">
        <f t="shared" si="73"/>
        <v>0</v>
      </c>
      <c r="P133" s="7"/>
      <c r="Q133" s="69">
        <f t="shared" ca="1" si="49"/>
        <v>4.7709999999999999</v>
      </c>
      <c r="R133" s="69">
        <f t="shared" ca="1" si="50"/>
        <v>4.7709999999999999</v>
      </c>
      <c r="S133" s="69">
        <f t="shared" si="51"/>
        <v>2.1150000000000002</v>
      </c>
      <c r="T133" s="7"/>
      <c r="U133" s="5">
        <f t="shared" si="52"/>
        <v>30</v>
      </c>
      <c r="V133" s="44">
        <f t="shared" si="53"/>
        <v>40695</v>
      </c>
      <c r="W133" s="5">
        <f t="shared" ca="1" si="54"/>
        <v>3765</v>
      </c>
      <c r="X133" s="54">
        <f ca="1">VLOOKUP($A133,[1]!Table,MATCH(X$4,[1]!Curves,0))</f>
        <v>6.1054892106545001E-2</v>
      </c>
      <c r="Y133" s="46">
        <f t="shared" ca="1" si="55"/>
        <v>0.53797716000197104</v>
      </c>
      <c r="Z133" s="5">
        <f t="shared" si="56"/>
        <v>0</v>
      </c>
      <c r="AA133" s="5">
        <f t="shared" si="57"/>
        <v>0</v>
      </c>
      <c r="AC133" s="39">
        <f t="shared" ca="1" si="58"/>
        <v>0</v>
      </c>
      <c r="AD133" s="39">
        <f t="shared" ca="1" si="59"/>
        <v>0</v>
      </c>
      <c r="AE133" s="39">
        <f t="shared" ca="1" si="60"/>
        <v>0</v>
      </c>
      <c r="AF133" s="39">
        <f t="shared" ca="1" si="61"/>
        <v>0</v>
      </c>
      <c r="AG133" s="39">
        <f t="shared" ca="1" si="62"/>
        <v>0</v>
      </c>
      <c r="AH133" s="39">
        <f t="shared" ca="1" si="63"/>
        <v>0</v>
      </c>
      <c r="AI133" s="39">
        <f t="shared" ca="1" si="64"/>
        <v>0</v>
      </c>
      <c r="AJ133" s="39">
        <f t="shared" ca="1" si="65"/>
        <v>0</v>
      </c>
      <c r="AK133" s="39">
        <f t="shared" ca="1" si="66"/>
        <v>0</v>
      </c>
      <c r="AL133" s="43"/>
      <c r="AM133" s="39">
        <f t="shared" ca="1" si="74"/>
        <v>0</v>
      </c>
      <c r="AN133" s="39">
        <f t="shared" ca="1" si="75"/>
        <v>0</v>
      </c>
      <c r="AO133" s="39">
        <f t="shared" ca="1" si="76"/>
        <v>0</v>
      </c>
      <c r="AP133" s="40">
        <f t="shared" ca="1" si="67"/>
        <v>0</v>
      </c>
      <c r="AR133" s="39">
        <f t="shared" ca="1" si="77"/>
        <v>0</v>
      </c>
      <c r="AS133" s="39">
        <f t="shared" ca="1" si="78"/>
        <v>0</v>
      </c>
      <c r="AT133" s="39">
        <f t="shared" ca="1" si="79"/>
        <v>0</v>
      </c>
      <c r="AU133" s="40">
        <f t="shared" ca="1" si="68"/>
        <v>0</v>
      </c>
      <c r="AV133" s="40"/>
      <c r="AW133" s="51">
        <f t="shared" ca="1" si="69"/>
        <v>0</v>
      </c>
      <c r="AY133" s="51">
        <f t="shared" ca="1" si="70"/>
        <v>0</v>
      </c>
      <c r="AZ133" s="67"/>
      <c r="BA133" s="105">
        <f ca="1">'EO9904.1'!AW133</f>
        <v>0</v>
      </c>
      <c r="BB133" s="105">
        <f t="shared" ca="1" si="80"/>
        <v>0</v>
      </c>
      <c r="BC133" s="67"/>
    </row>
    <row r="134" spans="1:55">
      <c r="A134" s="88">
        <f t="shared" si="71"/>
        <v>40725</v>
      </c>
      <c r="B134" s="65">
        <f>'EO9904.1'!B134</f>
        <v>0</v>
      </c>
      <c r="C134" s="66"/>
      <c r="D134" s="82">
        <f t="shared" si="43"/>
        <v>0</v>
      </c>
      <c r="E134" s="35">
        <f t="shared" si="44"/>
        <v>0</v>
      </c>
      <c r="F134" s="35">
        <f t="shared" ca="1" si="45"/>
        <v>0</v>
      </c>
      <c r="G134" s="83">
        <f ca="1">VLOOKUP($A134,[1]!Table,MATCH(G$4,[1]!Curves,0))</f>
        <v>4.7690000000000001</v>
      </c>
      <c r="H134" s="84">
        <f t="shared" ca="1" si="46"/>
        <v>4.7690000000000001</v>
      </c>
      <c r="I134" s="87">
        <f t="shared" si="81"/>
        <v>2.1150000000000002</v>
      </c>
      <c r="J134" s="83">
        <f ca="1">VLOOKUP($A134,[1]!Table,MATCH(J$4,[1]!Curves,0))</f>
        <v>1.3000000000000001E-2</v>
      </c>
      <c r="K134" s="84">
        <f t="shared" ca="1" si="47"/>
        <v>1.3000000000000001E-2</v>
      </c>
      <c r="L134" s="69">
        <f t="shared" si="72"/>
        <v>0</v>
      </c>
      <c r="M134" s="83">
        <f ca="1">VLOOKUP($A134,[1]!Table,MATCH(M$4,[1]!Curves,0))</f>
        <v>0.01</v>
      </c>
      <c r="N134" s="84">
        <f t="shared" ca="1" si="48"/>
        <v>0.01</v>
      </c>
      <c r="O134" s="69">
        <f t="shared" si="73"/>
        <v>0</v>
      </c>
      <c r="P134" s="7"/>
      <c r="Q134" s="69">
        <f t="shared" ca="1" si="49"/>
        <v>4.7919999999999998</v>
      </c>
      <c r="R134" s="69">
        <f t="shared" ca="1" si="50"/>
        <v>4.7919999999999998</v>
      </c>
      <c r="S134" s="69">
        <f t="shared" si="51"/>
        <v>2.1150000000000002</v>
      </c>
      <c r="T134" s="7"/>
      <c r="U134" s="5">
        <f t="shared" si="52"/>
        <v>31</v>
      </c>
      <c r="V134" s="44">
        <f t="shared" si="53"/>
        <v>40725</v>
      </c>
      <c r="W134" s="5">
        <f t="shared" ca="1" si="54"/>
        <v>3795</v>
      </c>
      <c r="X134" s="54">
        <f ca="1">VLOOKUP($A134,[1]!Table,MATCH(X$4,[1]!Curves,0))</f>
        <v>6.1082749691507003E-2</v>
      </c>
      <c r="Y134" s="46">
        <f t="shared" ca="1" si="55"/>
        <v>0.53517590283181371</v>
      </c>
      <c r="Z134" s="5">
        <f t="shared" si="56"/>
        <v>0</v>
      </c>
      <c r="AA134" s="5">
        <f t="shared" si="57"/>
        <v>0</v>
      </c>
      <c r="AC134" s="39">
        <f t="shared" ca="1" si="58"/>
        <v>0</v>
      </c>
      <c r="AD134" s="39">
        <f t="shared" ca="1" si="59"/>
        <v>0</v>
      </c>
      <c r="AE134" s="39">
        <f t="shared" ca="1" si="60"/>
        <v>0</v>
      </c>
      <c r="AF134" s="39">
        <f t="shared" ca="1" si="61"/>
        <v>0</v>
      </c>
      <c r="AG134" s="39">
        <f t="shared" ca="1" si="62"/>
        <v>0</v>
      </c>
      <c r="AH134" s="39">
        <f t="shared" ca="1" si="63"/>
        <v>0</v>
      </c>
      <c r="AI134" s="39">
        <f t="shared" ca="1" si="64"/>
        <v>0</v>
      </c>
      <c r="AJ134" s="39">
        <f t="shared" ca="1" si="65"/>
        <v>0</v>
      </c>
      <c r="AK134" s="39">
        <f t="shared" ca="1" si="66"/>
        <v>0</v>
      </c>
      <c r="AL134" s="43"/>
      <c r="AM134" s="39">
        <f t="shared" ca="1" si="74"/>
        <v>0</v>
      </c>
      <c r="AN134" s="39">
        <f t="shared" ca="1" si="75"/>
        <v>0</v>
      </c>
      <c r="AO134" s="39">
        <f t="shared" ca="1" si="76"/>
        <v>0</v>
      </c>
      <c r="AP134" s="40">
        <f t="shared" ca="1" si="67"/>
        <v>0</v>
      </c>
      <c r="AR134" s="39">
        <f t="shared" ca="1" si="77"/>
        <v>0</v>
      </c>
      <c r="AS134" s="39">
        <f t="shared" ca="1" si="78"/>
        <v>0</v>
      </c>
      <c r="AT134" s="39">
        <f t="shared" ca="1" si="79"/>
        <v>0</v>
      </c>
      <c r="AU134" s="40">
        <f t="shared" ca="1" si="68"/>
        <v>0</v>
      </c>
      <c r="AV134" s="40"/>
      <c r="AW134" s="51">
        <f t="shared" ca="1" si="69"/>
        <v>0</v>
      </c>
      <c r="AY134" s="51">
        <f t="shared" ca="1" si="70"/>
        <v>0</v>
      </c>
      <c r="AZ134" s="67"/>
      <c r="BA134" s="105">
        <f ca="1">'EO9904.1'!AW134</f>
        <v>0</v>
      </c>
      <c r="BB134" s="105">
        <f t="shared" ca="1" si="80"/>
        <v>0</v>
      </c>
      <c r="BC134" s="67"/>
    </row>
    <row r="135" spans="1:55">
      <c r="A135" s="88">
        <f t="shared" si="71"/>
        <v>40756</v>
      </c>
      <c r="B135" s="65">
        <f>'EO9904.1'!B135</f>
        <v>0</v>
      </c>
      <c r="C135" s="66"/>
      <c r="D135" s="82">
        <f t="shared" si="43"/>
        <v>0</v>
      </c>
      <c r="E135" s="35">
        <f t="shared" si="44"/>
        <v>0</v>
      </c>
      <c r="F135" s="35">
        <f t="shared" ca="1" si="45"/>
        <v>0</v>
      </c>
      <c r="G135" s="83">
        <f ca="1">VLOOKUP($A135,[1]!Table,MATCH(G$4,[1]!Curves,0))</f>
        <v>4.7930000000000001</v>
      </c>
      <c r="H135" s="84">
        <f t="shared" ca="1" si="46"/>
        <v>4.7930000000000001</v>
      </c>
      <c r="I135" s="87">
        <f t="shared" si="81"/>
        <v>2.1150000000000002</v>
      </c>
      <c r="J135" s="83">
        <f ca="1">VLOOKUP($A135,[1]!Table,MATCH(J$4,[1]!Curves,0))</f>
        <v>1.3000000000000001E-2</v>
      </c>
      <c r="K135" s="84">
        <f t="shared" ca="1" si="47"/>
        <v>1.3000000000000001E-2</v>
      </c>
      <c r="L135" s="69">
        <f t="shared" si="72"/>
        <v>0</v>
      </c>
      <c r="M135" s="83">
        <f ca="1">VLOOKUP($A135,[1]!Table,MATCH(M$4,[1]!Curves,0))</f>
        <v>0.01</v>
      </c>
      <c r="N135" s="84">
        <f t="shared" ca="1" si="48"/>
        <v>0.01</v>
      </c>
      <c r="O135" s="69">
        <f t="shared" si="73"/>
        <v>0</v>
      </c>
      <c r="P135" s="7"/>
      <c r="Q135" s="69">
        <f t="shared" ca="1" si="49"/>
        <v>4.8159999999999998</v>
      </c>
      <c r="R135" s="69">
        <f t="shared" ca="1" si="50"/>
        <v>4.8159999999999998</v>
      </c>
      <c r="S135" s="69">
        <f t="shared" si="51"/>
        <v>2.1150000000000002</v>
      </c>
      <c r="T135" s="7"/>
      <c r="U135" s="5">
        <f t="shared" si="52"/>
        <v>31</v>
      </c>
      <c r="V135" s="44">
        <f t="shared" si="53"/>
        <v>40756</v>
      </c>
      <c r="W135" s="5">
        <f t="shared" ca="1" si="54"/>
        <v>3826</v>
      </c>
      <c r="X135" s="54">
        <f ca="1">VLOOKUP($A135,[1]!Table,MATCH(X$4,[1]!Curves,0))</f>
        <v>6.1111535862905998E-2</v>
      </c>
      <c r="Y135" s="46">
        <f t="shared" ca="1" si="55"/>
        <v>0.53229411207435684</v>
      </c>
      <c r="Z135" s="5">
        <f t="shared" si="56"/>
        <v>0</v>
      </c>
      <c r="AA135" s="5">
        <f t="shared" si="57"/>
        <v>0</v>
      </c>
      <c r="AC135" s="39">
        <f t="shared" ca="1" si="58"/>
        <v>0</v>
      </c>
      <c r="AD135" s="39">
        <f t="shared" ca="1" si="59"/>
        <v>0</v>
      </c>
      <c r="AE135" s="39">
        <f t="shared" ca="1" si="60"/>
        <v>0</v>
      </c>
      <c r="AF135" s="39">
        <f t="shared" ca="1" si="61"/>
        <v>0</v>
      </c>
      <c r="AG135" s="39">
        <f t="shared" ca="1" si="62"/>
        <v>0</v>
      </c>
      <c r="AH135" s="39">
        <f t="shared" ca="1" si="63"/>
        <v>0</v>
      </c>
      <c r="AI135" s="39">
        <f t="shared" ca="1" si="64"/>
        <v>0</v>
      </c>
      <c r="AJ135" s="39">
        <f t="shared" ca="1" si="65"/>
        <v>0</v>
      </c>
      <c r="AK135" s="39">
        <f t="shared" ca="1" si="66"/>
        <v>0</v>
      </c>
      <c r="AL135" s="43"/>
      <c r="AM135" s="39">
        <f t="shared" ca="1" si="74"/>
        <v>0</v>
      </c>
      <c r="AN135" s="39">
        <f t="shared" ca="1" si="75"/>
        <v>0</v>
      </c>
      <c r="AO135" s="39">
        <f t="shared" ca="1" si="76"/>
        <v>0</v>
      </c>
      <c r="AP135" s="40">
        <f t="shared" ca="1" si="67"/>
        <v>0</v>
      </c>
      <c r="AR135" s="39">
        <f t="shared" ca="1" si="77"/>
        <v>0</v>
      </c>
      <c r="AS135" s="39">
        <f t="shared" ca="1" si="78"/>
        <v>0</v>
      </c>
      <c r="AT135" s="39">
        <f t="shared" ca="1" si="79"/>
        <v>0</v>
      </c>
      <c r="AU135" s="40">
        <f t="shared" ca="1" si="68"/>
        <v>0</v>
      </c>
      <c r="AV135" s="40"/>
      <c r="AW135" s="51">
        <f t="shared" ca="1" si="69"/>
        <v>0</v>
      </c>
      <c r="AY135" s="51">
        <f t="shared" ca="1" si="70"/>
        <v>0</v>
      </c>
      <c r="AZ135" s="67"/>
      <c r="BA135" s="105">
        <f ca="1">'EO9904.1'!AW135</f>
        <v>0</v>
      </c>
      <c r="BB135" s="105">
        <f t="shared" ca="1" si="80"/>
        <v>0</v>
      </c>
      <c r="BC135" s="67"/>
    </row>
    <row r="136" spans="1:55">
      <c r="A136" s="88">
        <f t="shared" si="71"/>
        <v>40787</v>
      </c>
      <c r="B136" s="65">
        <f>'EO9904.1'!B136</f>
        <v>0</v>
      </c>
      <c r="C136" s="66"/>
      <c r="D136" s="82">
        <f t="shared" si="43"/>
        <v>0</v>
      </c>
      <c r="E136" s="35">
        <f t="shared" si="44"/>
        <v>0</v>
      </c>
      <c r="F136" s="35">
        <f t="shared" ca="1" si="45"/>
        <v>0</v>
      </c>
      <c r="G136" s="83">
        <f ca="1">VLOOKUP($A136,[1]!Table,MATCH(G$4,[1]!Curves,0))</f>
        <v>4.8029999999999999</v>
      </c>
      <c r="H136" s="84">
        <f t="shared" ca="1" si="46"/>
        <v>4.8029999999999999</v>
      </c>
      <c r="I136" s="87">
        <f t="shared" si="81"/>
        <v>2.1150000000000002</v>
      </c>
      <c r="J136" s="83">
        <f ca="1">VLOOKUP($A136,[1]!Table,MATCH(J$4,[1]!Curves,0))</f>
        <v>1.3000000000000001E-2</v>
      </c>
      <c r="K136" s="84">
        <f t="shared" ca="1" si="47"/>
        <v>1.3000000000000001E-2</v>
      </c>
      <c r="L136" s="69">
        <f t="shared" si="72"/>
        <v>0</v>
      </c>
      <c r="M136" s="83">
        <f ca="1">VLOOKUP($A136,[1]!Table,MATCH(M$4,[1]!Curves,0))</f>
        <v>0.01</v>
      </c>
      <c r="N136" s="84">
        <f t="shared" ca="1" si="48"/>
        <v>0.01</v>
      </c>
      <c r="O136" s="69">
        <f t="shared" si="73"/>
        <v>0</v>
      </c>
      <c r="P136" s="7"/>
      <c r="Q136" s="69">
        <f t="shared" ca="1" si="49"/>
        <v>4.8259999999999996</v>
      </c>
      <c r="R136" s="69">
        <f t="shared" ca="1" si="50"/>
        <v>4.8259999999999996</v>
      </c>
      <c r="S136" s="69">
        <f t="shared" si="51"/>
        <v>2.1150000000000002</v>
      </c>
      <c r="T136" s="7"/>
      <c r="U136" s="5">
        <f t="shared" si="52"/>
        <v>30</v>
      </c>
      <c r="V136" s="44">
        <f t="shared" si="53"/>
        <v>40787</v>
      </c>
      <c r="W136" s="5">
        <f t="shared" ca="1" si="54"/>
        <v>3857</v>
      </c>
      <c r="X136" s="54">
        <f ca="1">VLOOKUP($A136,[1]!Table,MATCH(X$4,[1]!Curves,0))</f>
        <v>6.1140322034581002E-2</v>
      </c>
      <c r="Y136" s="46">
        <f t="shared" ca="1" si="55"/>
        <v>0.52942533094886057</v>
      </c>
      <c r="Z136" s="5">
        <f t="shared" si="56"/>
        <v>0</v>
      </c>
      <c r="AA136" s="5">
        <f t="shared" si="57"/>
        <v>0</v>
      </c>
      <c r="AC136" s="39">
        <f t="shared" ca="1" si="58"/>
        <v>0</v>
      </c>
      <c r="AD136" s="39">
        <f t="shared" ca="1" si="59"/>
        <v>0</v>
      </c>
      <c r="AE136" s="39">
        <f t="shared" ca="1" si="60"/>
        <v>0</v>
      </c>
      <c r="AF136" s="39">
        <f t="shared" ca="1" si="61"/>
        <v>0</v>
      </c>
      <c r="AG136" s="39">
        <f t="shared" ca="1" si="62"/>
        <v>0</v>
      </c>
      <c r="AH136" s="39">
        <f t="shared" ca="1" si="63"/>
        <v>0</v>
      </c>
      <c r="AI136" s="39">
        <f t="shared" ca="1" si="64"/>
        <v>0</v>
      </c>
      <c r="AJ136" s="39">
        <f t="shared" ca="1" si="65"/>
        <v>0</v>
      </c>
      <c r="AK136" s="39">
        <f t="shared" ca="1" si="66"/>
        <v>0</v>
      </c>
      <c r="AL136" s="43"/>
      <c r="AM136" s="39">
        <f t="shared" ca="1" si="74"/>
        <v>0</v>
      </c>
      <c r="AN136" s="39">
        <f t="shared" ca="1" si="75"/>
        <v>0</v>
      </c>
      <c r="AO136" s="39">
        <f t="shared" ca="1" si="76"/>
        <v>0</v>
      </c>
      <c r="AP136" s="40">
        <f t="shared" ca="1" si="67"/>
        <v>0</v>
      </c>
      <c r="AR136" s="39">
        <f t="shared" ca="1" si="77"/>
        <v>0</v>
      </c>
      <c r="AS136" s="39">
        <f t="shared" ca="1" si="78"/>
        <v>0</v>
      </c>
      <c r="AT136" s="39">
        <f t="shared" ca="1" si="79"/>
        <v>0</v>
      </c>
      <c r="AU136" s="40">
        <f t="shared" ca="1" si="68"/>
        <v>0</v>
      </c>
      <c r="AV136" s="40"/>
      <c r="AW136" s="51">
        <f t="shared" ca="1" si="69"/>
        <v>0</v>
      </c>
      <c r="AY136" s="51">
        <f t="shared" ca="1" si="70"/>
        <v>0</v>
      </c>
      <c r="AZ136" s="67"/>
      <c r="BA136" s="105">
        <f ca="1">'EO9904.1'!AW136</f>
        <v>0</v>
      </c>
      <c r="BB136" s="105">
        <f t="shared" ca="1" si="80"/>
        <v>0</v>
      </c>
      <c r="BC136" s="67"/>
    </row>
    <row r="137" spans="1:55">
      <c r="A137" s="88">
        <f t="shared" si="71"/>
        <v>40817</v>
      </c>
      <c r="B137" s="65">
        <f>'EO9904.1'!B137</f>
        <v>0</v>
      </c>
      <c r="C137" s="66"/>
      <c r="D137" s="82">
        <f t="shared" si="43"/>
        <v>0</v>
      </c>
      <c r="E137" s="35">
        <f t="shared" si="44"/>
        <v>0</v>
      </c>
      <c r="F137" s="35">
        <f t="shared" ca="1" si="45"/>
        <v>0</v>
      </c>
      <c r="G137" s="83">
        <f ca="1">VLOOKUP($A137,[1]!Table,MATCH(G$4,[1]!Curves,0))</f>
        <v>4.8330000000000002</v>
      </c>
      <c r="H137" s="84">
        <f t="shared" ca="1" si="46"/>
        <v>4.8330000000000002</v>
      </c>
      <c r="I137" s="87">
        <f t="shared" si="81"/>
        <v>2.1150000000000002</v>
      </c>
      <c r="J137" s="83">
        <f ca="1">VLOOKUP($A137,[1]!Table,MATCH(J$4,[1]!Curves,0))</f>
        <v>1.3000000000000001E-2</v>
      </c>
      <c r="K137" s="84">
        <f t="shared" ca="1" si="47"/>
        <v>1.3000000000000001E-2</v>
      </c>
      <c r="L137" s="69">
        <f t="shared" si="72"/>
        <v>0</v>
      </c>
      <c r="M137" s="83">
        <f ca="1">VLOOKUP($A137,[1]!Table,MATCH(M$4,[1]!Curves,0))</f>
        <v>0.01</v>
      </c>
      <c r="N137" s="84">
        <f t="shared" ca="1" si="48"/>
        <v>0.01</v>
      </c>
      <c r="O137" s="69">
        <f t="shared" si="73"/>
        <v>0</v>
      </c>
      <c r="P137" s="7"/>
      <c r="Q137" s="69">
        <f t="shared" ca="1" si="49"/>
        <v>4.8559999999999999</v>
      </c>
      <c r="R137" s="69">
        <f t="shared" ca="1" si="50"/>
        <v>4.8559999999999999</v>
      </c>
      <c r="S137" s="69">
        <f t="shared" si="51"/>
        <v>2.1150000000000002</v>
      </c>
      <c r="T137" s="7"/>
      <c r="U137" s="5">
        <f t="shared" si="52"/>
        <v>31</v>
      </c>
      <c r="V137" s="44">
        <f t="shared" si="53"/>
        <v>40817</v>
      </c>
      <c r="W137" s="5">
        <f t="shared" ca="1" si="54"/>
        <v>3887</v>
      </c>
      <c r="X137" s="54">
        <f ca="1">VLOOKUP($A137,[1]!Table,MATCH(X$4,[1]!Curves,0))</f>
        <v>6.1168179620334003E-2</v>
      </c>
      <c r="Y137" s="46">
        <f t="shared" ca="1" si="55"/>
        <v>0.52666143759300843</v>
      </c>
      <c r="Z137" s="5">
        <f t="shared" si="56"/>
        <v>0</v>
      </c>
      <c r="AA137" s="5">
        <f t="shared" si="57"/>
        <v>0</v>
      </c>
      <c r="AC137" s="39">
        <f t="shared" ca="1" si="58"/>
        <v>0</v>
      </c>
      <c r="AD137" s="39">
        <f t="shared" ca="1" si="59"/>
        <v>0</v>
      </c>
      <c r="AE137" s="39">
        <f t="shared" ca="1" si="60"/>
        <v>0</v>
      </c>
      <c r="AF137" s="39">
        <f t="shared" ca="1" si="61"/>
        <v>0</v>
      </c>
      <c r="AG137" s="39">
        <f t="shared" ca="1" si="62"/>
        <v>0</v>
      </c>
      <c r="AH137" s="39">
        <f t="shared" ca="1" si="63"/>
        <v>0</v>
      </c>
      <c r="AI137" s="39">
        <f t="shared" ca="1" si="64"/>
        <v>0</v>
      </c>
      <c r="AJ137" s="39">
        <f t="shared" ca="1" si="65"/>
        <v>0</v>
      </c>
      <c r="AK137" s="39">
        <f t="shared" ca="1" si="66"/>
        <v>0</v>
      </c>
      <c r="AL137" s="43"/>
      <c r="AM137" s="39">
        <f t="shared" ca="1" si="74"/>
        <v>0</v>
      </c>
      <c r="AN137" s="39">
        <f t="shared" ca="1" si="75"/>
        <v>0</v>
      </c>
      <c r="AO137" s="39">
        <f t="shared" ca="1" si="76"/>
        <v>0</v>
      </c>
      <c r="AP137" s="40">
        <f t="shared" ca="1" si="67"/>
        <v>0</v>
      </c>
      <c r="AR137" s="39">
        <f t="shared" ca="1" si="77"/>
        <v>0</v>
      </c>
      <c r="AS137" s="39">
        <f t="shared" ca="1" si="78"/>
        <v>0</v>
      </c>
      <c r="AT137" s="39">
        <f t="shared" ca="1" si="79"/>
        <v>0</v>
      </c>
      <c r="AU137" s="40">
        <f t="shared" ca="1" si="68"/>
        <v>0</v>
      </c>
      <c r="AV137" s="40"/>
      <c r="AW137" s="51">
        <f t="shared" ca="1" si="69"/>
        <v>0</v>
      </c>
      <c r="AY137" s="51">
        <f t="shared" ca="1" si="70"/>
        <v>0</v>
      </c>
      <c r="AZ137" s="67"/>
      <c r="BA137" s="105">
        <f ca="1">'EO9904.1'!AW137</f>
        <v>0</v>
      </c>
      <c r="BB137" s="105">
        <f t="shared" ca="1" si="80"/>
        <v>0</v>
      </c>
      <c r="BC137" s="67"/>
    </row>
    <row r="138" spans="1:55">
      <c r="A138" s="88">
        <f t="shared" si="71"/>
        <v>40848</v>
      </c>
      <c r="B138" s="65">
        <f>'EO9904.1'!B138</f>
        <v>0</v>
      </c>
      <c r="C138" s="66"/>
      <c r="D138" s="82">
        <f t="shared" ref="D138:D201" si="82">B138+C138</f>
        <v>0</v>
      </c>
      <c r="E138" s="35">
        <f t="shared" ref="E138:E201" si="83">IF(Z138=0,0,IF(AND(Z138=1,$H$3=1),D138*U138,IF($H$3=2,D138,"N/A")))</f>
        <v>0</v>
      </c>
      <c r="F138" s="35">
        <f t="shared" ref="F138:F201" ca="1" si="84">E138*Y138</f>
        <v>0</v>
      </c>
      <c r="G138" s="83">
        <f ca="1">VLOOKUP($A138,[1]!Table,MATCH(G$4,[1]!Curves,0))</f>
        <v>4.9729999999999999</v>
      </c>
      <c r="H138" s="84">
        <f t="shared" ref="H138:H201" ca="1" si="85">G138</f>
        <v>4.9729999999999999</v>
      </c>
      <c r="I138" s="87">
        <f t="shared" si="81"/>
        <v>2.1150000000000002</v>
      </c>
      <c r="J138" s="83">
        <f ca="1">VLOOKUP($A138,[1]!Table,MATCH(J$4,[1]!Curves,0))</f>
        <v>2.35E-2</v>
      </c>
      <c r="K138" s="84">
        <f t="shared" ref="K138:K201" ca="1" si="86">J138</f>
        <v>2.35E-2</v>
      </c>
      <c r="L138" s="69">
        <f t="shared" si="72"/>
        <v>0</v>
      </c>
      <c r="M138" s="83">
        <f ca="1">VLOOKUP($A138,[1]!Table,MATCH(M$4,[1]!Curves,0))</f>
        <v>1.4999999999999999E-2</v>
      </c>
      <c r="N138" s="84">
        <f t="shared" ref="N138:N201" ca="1" si="87">M138</f>
        <v>1.4999999999999999E-2</v>
      </c>
      <c r="O138" s="69">
        <f t="shared" si="73"/>
        <v>0</v>
      </c>
      <c r="P138" s="7"/>
      <c r="Q138" s="69">
        <f t="shared" ref="Q138:Q201" ca="1" si="88">M138+J138+G138</f>
        <v>5.0114999999999998</v>
      </c>
      <c r="R138" s="69">
        <f t="shared" ref="R138:R201" ca="1" si="89">N138+K138+H138</f>
        <v>5.0114999999999998</v>
      </c>
      <c r="S138" s="69">
        <f t="shared" ref="S138:S201" si="90">O138+L138+I138</f>
        <v>2.1150000000000002</v>
      </c>
      <c r="T138" s="7"/>
      <c r="U138" s="5">
        <f t="shared" ref="U138:U201" si="91">A139-A138</f>
        <v>30</v>
      </c>
      <c r="V138" s="44">
        <f t="shared" ref="V138:V201" si="92">CHOOSE(F$3,A139+24,A138)</f>
        <v>40848</v>
      </c>
      <c r="W138" s="5">
        <f t="shared" ref="W138:W201" ca="1" si="93">V138-C$3</f>
        <v>3918</v>
      </c>
      <c r="X138" s="54">
        <f ca="1">VLOOKUP($A138,[1]!Table,MATCH(X$4,[1]!Curves,0))</f>
        <v>6.1196965792549997E-2</v>
      </c>
      <c r="Y138" s="46">
        <f t="shared" ref="Y138:Y201" ca="1" si="94">1/(1+CHOOSE(F$3,(X139+($K$3/10000))/2,(X138+($K$3/10000))/2))^(2*W138/365.25)</f>
        <v>0.52381813068698857</v>
      </c>
      <c r="Z138" s="5">
        <f t="shared" ref="Z138:Z201" si="95">IF(AND(mthbeg&lt;=A138,mthend&gt;=A138),1,0)</f>
        <v>0</v>
      </c>
      <c r="AA138" s="5">
        <f t="shared" ref="AA138:AA201" si="96">U138*Z138</f>
        <v>0</v>
      </c>
      <c r="AC138" s="39">
        <f t="shared" ref="AC138:AC201" ca="1" si="97">F138*G138</f>
        <v>0</v>
      </c>
      <c r="AD138" s="39">
        <f t="shared" ref="AD138:AD201" ca="1" si="98">$F138*H138</f>
        <v>0</v>
      </c>
      <c r="AE138" s="39">
        <f t="shared" ref="AE138:AE201" ca="1" si="99">$F138*I138</f>
        <v>0</v>
      </c>
      <c r="AF138" s="39">
        <f t="shared" ref="AF138:AF201" ca="1" si="100">$F138*J138</f>
        <v>0</v>
      </c>
      <c r="AG138" s="39">
        <f t="shared" ref="AG138:AG201" ca="1" si="101">$F138*K138</f>
        <v>0</v>
      </c>
      <c r="AH138" s="39">
        <f t="shared" ref="AH138:AH201" ca="1" si="102">$F138*L138</f>
        <v>0</v>
      </c>
      <c r="AI138" s="39">
        <f t="shared" ref="AI138:AI201" ca="1" si="103">$F138*M138</f>
        <v>0</v>
      </c>
      <c r="AJ138" s="39">
        <f t="shared" ref="AJ138:AJ201" ca="1" si="104">$F138*N138</f>
        <v>0</v>
      </c>
      <c r="AK138" s="39">
        <f t="shared" ref="AK138:AK201" ca="1" si="105">F138*O138</f>
        <v>0</v>
      </c>
      <c r="AL138" s="43"/>
      <c r="AM138" s="39">
        <f t="shared" ca="1" si="74"/>
        <v>0</v>
      </c>
      <c r="AN138" s="39">
        <f t="shared" ca="1" si="75"/>
        <v>0</v>
      </c>
      <c r="AO138" s="39">
        <f t="shared" ca="1" si="76"/>
        <v>0</v>
      </c>
      <c r="AP138" s="40">
        <f t="shared" ref="AP138:AP201" ca="1" si="106">SUM(AM138:AO138)</f>
        <v>0</v>
      </c>
      <c r="AR138" s="39">
        <f t="shared" ca="1" si="77"/>
        <v>0</v>
      </c>
      <c r="AS138" s="39">
        <f t="shared" ca="1" si="78"/>
        <v>0</v>
      </c>
      <c r="AT138" s="39">
        <f t="shared" ca="1" si="79"/>
        <v>0</v>
      </c>
      <c r="AU138" s="40">
        <f t="shared" ref="AU138:AU201" ca="1" si="107">AR138+AS138+AT138</f>
        <v>0</v>
      </c>
      <c r="AV138" s="40"/>
      <c r="AW138" s="51">
        <f t="shared" ref="AW138:AW201" ca="1" si="108">AU138+AP138</f>
        <v>0</v>
      </c>
      <c r="AY138" s="51">
        <f t="shared" ref="AY138:AY201" ca="1" si="109">AK138+AH138+AE138</f>
        <v>0</v>
      </c>
      <c r="AZ138" s="67"/>
      <c r="BA138" s="105">
        <f ca="1">'EO9904.1'!AW138</f>
        <v>0</v>
      </c>
      <c r="BB138" s="105">
        <f t="shared" ca="1" si="80"/>
        <v>0</v>
      </c>
      <c r="BC138" s="67"/>
    </row>
    <row r="139" spans="1:55">
      <c r="A139" s="88">
        <f t="shared" ref="A139:A202" si="110">EDATE(A138,1)</f>
        <v>40878</v>
      </c>
      <c r="B139" s="65">
        <f>'EO9904.1'!B139</f>
        <v>0</v>
      </c>
      <c r="C139" s="66"/>
      <c r="D139" s="82">
        <f t="shared" si="82"/>
        <v>0</v>
      </c>
      <c r="E139" s="35">
        <f t="shared" si="83"/>
        <v>0</v>
      </c>
      <c r="F139" s="35">
        <f t="shared" ca="1" si="84"/>
        <v>0</v>
      </c>
      <c r="G139" s="83">
        <f ca="1">VLOOKUP($A139,[1]!Table,MATCH(G$4,[1]!Curves,0))</f>
        <v>5.1130000000000004</v>
      </c>
      <c r="H139" s="84">
        <f t="shared" ca="1" si="85"/>
        <v>5.1130000000000004</v>
      </c>
      <c r="I139" s="87">
        <f t="shared" si="81"/>
        <v>2.1150000000000002</v>
      </c>
      <c r="J139" s="83">
        <f ca="1">VLOOKUP($A139,[1]!Table,MATCH(J$4,[1]!Curves,0))</f>
        <v>2.35E-2</v>
      </c>
      <c r="K139" s="84">
        <f t="shared" ca="1" si="86"/>
        <v>2.35E-2</v>
      </c>
      <c r="L139" s="69">
        <f t="shared" ref="L139:L202" si="111">L138</f>
        <v>0</v>
      </c>
      <c r="M139" s="83">
        <f ca="1">VLOOKUP($A139,[1]!Table,MATCH(M$4,[1]!Curves,0))</f>
        <v>1.4999999999999999E-2</v>
      </c>
      <c r="N139" s="84">
        <f t="shared" ca="1" si="87"/>
        <v>1.4999999999999999E-2</v>
      </c>
      <c r="O139" s="69">
        <f t="shared" ref="O139:O202" si="112">O138</f>
        <v>0</v>
      </c>
      <c r="P139" s="7"/>
      <c r="Q139" s="69">
        <f t="shared" ca="1" si="88"/>
        <v>5.1515000000000004</v>
      </c>
      <c r="R139" s="69">
        <f t="shared" ca="1" si="89"/>
        <v>5.1515000000000004</v>
      </c>
      <c r="S139" s="69">
        <f t="shared" si="90"/>
        <v>2.1150000000000002</v>
      </c>
      <c r="T139" s="7"/>
      <c r="U139" s="5">
        <f t="shared" si="91"/>
        <v>31</v>
      </c>
      <c r="V139" s="44">
        <f t="shared" si="92"/>
        <v>40878</v>
      </c>
      <c r="W139" s="5">
        <f t="shared" ca="1" si="93"/>
        <v>3948</v>
      </c>
      <c r="X139" s="54">
        <f ca="1">VLOOKUP($A139,[1]!Table,MATCH(X$4,[1]!Curves,0))</f>
        <v>6.1224823378827002E-2</v>
      </c>
      <c r="Y139" s="46">
        <f t="shared" ca="1" si="94"/>
        <v>0.5210788094533374</v>
      </c>
      <c r="Z139" s="5">
        <f t="shared" si="95"/>
        <v>0</v>
      </c>
      <c r="AA139" s="5">
        <f t="shared" si="96"/>
        <v>0</v>
      </c>
      <c r="AC139" s="39">
        <f t="shared" ca="1" si="97"/>
        <v>0</v>
      </c>
      <c r="AD139" s="39">
        <f t="shared" ca="1" si="98"/>
        <v>0</v>
      </c>
      <c r="AE139" s="39">
        <f t="shared" ca="1" si="99"/>
        <v>0</v>
      </c>
      <c r="AF139" s="39">
        <f t="shared" ca="1" si="100"/>
        <v>0</v>
      </c>
      <c r="AG139" s="39">
        <f t="shared" ca="1" si="101"/>
        <v>0</v>
      </c>
      <c r="AH139" s="39">
        <f t="shared" ca="1" si="102"/>
        <v>0</v>
      </c>
      <c r="AI139" s="39">
        <f t="shared" ca="1" si="103"/>
        <v>0</v>
      </c>
      <c r="AJ139" s="39">
        <f t="shared" ca="1" si="104"/>
        <v>0</v>
      </c>
      <c r="AK139" s="39">
        <f t="shared" ca="1" si="105"/>
        <v>0</v>
      </c>
      <c r="AL139" s="43"/>
      <c r="AM139" s="39">
        <f t="shared" ref="AM139:AM202" ca="1" si="113">-CHOOSE($G$3,AC139-AE139,AE139-AC139)</f>
        <v>0</v>
      </c>
      <c r="AN139" s="39">
        <f t="shared" ref="AN139:AN202" ca="1" si="114">-CHOOSE($G$3,AF139-AH139,AH139-AF139)</f>
        <v>0</v>
      </c>
      <c r="AO139" s="39">
        <f t="shared" ref="AO139:AO202" ca="1" si="115">-CHOOSE($G$3,AI139-AL139,AK139-AI139)</f>
        <v>0</v>
      </c>
      <c r="AP139" s="40">
        <f t="shared" ca="1" si="106"/>
        <v>0</v>
      </c>
      <c r="AR139" s="39">
        <f t="shared" ref="AR139:AR202" ca="1" si="116">-CHOOSE($G$3,AD139-AC139,AC139-AD139)</f>
        <v>0</v>
      </c>
      <c r="AS139" s="39">
        <f t="shared" ref="AS139:AS202" ca="1" si="117">-CHOOSE($G$3,AG139-AF139,AF139-AG139)</f>
        <v>0</v>
      </c>
      <c r="AT139" s="39">
        <f t="shared" ref="AT139:AT202" ca="1" si="118">-CHOOSE($G$3,AJ139-AI139,AI139-AJ139:AJ140)</f>
        <v>0</v>
      </c>
      <c r="AU139" s="40">
        <f t="shared" ca="1" si="107"/>
        <v>0</v>
      </c>
      <c r="AV139" s="40"/>
      <c r="AW139" s="51">
        <f t="shared" ca="1" si="108"/>
        <v>0</v>
      </c>
      <c r="AY139" s="51">
        <f t="shared" ca="1" si="109"/>
        <v>0</v>
      </c>
      <c r="AZ139" s="67"/>
      <c r="BA139" s="105">
        <f ca="1">'EO9904.1'!AW139</f>
        <v>0</v>
      </c>
      <c r="BB139" s="105">
        <f t="shared" ref="BB139:BB202" ca="1" si="119">AW139-BA139</f>
        <v>0</v>
      </c>
      <c r="BC139" s="67"/>
    </row>
    <row r="140" spans="1:55">
      <c r="A140" s="88">
        <f t="shared" si="110"/>
        <v>40909</v>
      </c>
      <c r="B140" s="65">
        <f>'EO9904.1'!B140</f>
        <v>0</v>
      </c>
      <c r="C140" s="66"/>
      <c r="D140" s="82">
        <f t="shared" si="82"/>
        <v>0</v>
      </c>
      <c r="E140" s="35">
        <f t="shared" si="83"/>
        <v>0</v>
      </c>
      <c r="F140" s="35">
        <f t="shared" ca="1" si="84"/>
        <v>0</v>
      </c>
      <c r="G140" s="83">
        <f ca="1">VLOOKUP($A140,[1]!Table,MATCH(G$4,[1]!Curves,0))</f>
        <v>5.1880000000000006</v>
      </c>
      <c r="H140" s="84">
        <f t="shared" ca="1" si="85"/>
        <v>5.1880000000000006</v>
      </c>
      <c r="I140" s="87">
        <f t="shared" si="81"/>
        <v>2.1150000000000002</v>
      </c>
      <c r="J140" s="83">
        <f ca="1">VLOOKUP($A140,[1]!Table,MATCH(J$4,[1]!Curves,0))</f>
        <v>2.35E-2</v>
      </c>
      <c r="K140" s="84">
        <f t="shared" ca="1" si="86"/>
        <v>2.35E-2</v>
      </c>
      <c r="L140" s="69">
        <f t="shared" si="111"/>
        <v>0</v>
      </c>
      <c r="M140" s="83">
        <f ca="1">VLOOKUP($A140,[1]!Table,MATCH(M$4,[1]!Curves,0))</f>
        <v>1.4999999999999999E-2</v>
      </c>
      <c r="N140" s="84">
        <f t="shared" ca="1" si="87"/>
        <v>1.4999999999999999E-2</v>
      </c>
      <c r="O140" s="69">
        <f t="shared" si="112"/>
        <v>0</v>
      </c>
      <c r="P140" s="7"/>
      <c r="Q140" s="69">
        <f t="shared" ca="1" si="88"/>
        <v>5.2265000000000006</v>
      </c>
      <c r="R140" s="69">
        <f t="shared" ca="1" si="89"/>
        <v>5.2265000000000006</v>
      </c>
      <c r="S140" s="69">
        <f t="shared" si="90"/>
        <v>2.1150000000000002</v>
      </c>
      <c r="T140" s="7"/>
      <c r="U140" s="5">
        <f t="shared" si="91"/>
        <v>31</v>
      </c>
      <c r="V140" s="44">
        <f t="shared" si="92"/>
        <v>40909</v>
      </c>
      <c r="W140" s="5">
        <f t="shared" ca="1" si="93"/>
        <v>3979</v>
      </c>
      <c r="X140" s="54">
        <f ca="1">VLOOKUP($A140,[1]!Table,MATCH(X$4,[1]!Curves,0))</f>
        <v>6.1253609551585E-2</v>
      </c>
      <c r="Y140" s="46">
        <f t="shared" ca="1" si="94"/>
        <v>0.5182608108052682</v>
      </c>
      <c r="Z140" s="5">
        <f t="shared" si="95"/>
        <v>0</v>
      </c>
      <c r="AA140" s="5">
        <f t="shared" si="96"/>
        <v>0</v>
      </c>
      <c r="AC140" s="39">
        <f t="shared" ca="1" si="97"/>
        <v>0</v>
      </c>
      <c r="AD140" s="39">
        <f t="shared" ca="1" si="98"/>
        <v>0</v>
      </c>
      <c r="AE140" s="39">
        <f t="shared" ca="1" si="99"/>
        <v>0</v>
      </c>
      <c r="AF140" s="39">
        <f t="shared" ca="1" si="100"/>
        <v>0</v>
      </c>
      <c r="AG140" s="39">
        <f t="shared" ca="1" si="101"/>
        <v>0</v>
      </c>
      <c r="AH140" s="39">
        <f t="shared" ca="1" si="102"/>
        <v>0</v>
      </c>
      <c r="AI140" s="39">
        <f t="shared" ca="1" si="103"/>
        <v>0</v>
      </c>
      <c r="AJ140" s="39">
        <f t="shared" ca="1" si="104"/>
        <v>0</v>
      </c>
      <c r="AK140" s="39">
        <f t="shared" ca="1" si="105"/>
        <v>0</v>
      </c>
      <c r="AL140" s="43"/>
      <c r="AM140" s="39">
        <f t="shared" ca="1" si="113"/>
        <v>0</v>
      </c>
      <c r="AN140" s="39">
        <f t="shared" ca="1" si="114"/>
        <v>0</v>
      </c>
      <c r="AO140" s="39">
        <f t="shared" ca="1" si="115"/>
        <v>0</v>
      </c>
      <c r="AP140" s="40">
        <f t="shared" ca="1" si="106"/>
        <v>0</v>
      </c>
      <c r="AR140" s="39">
        <f t="shared" ca="1" si="116"/>
        <v>0</v>
      </c>
      <c r="AS140" s="39">
        <f t="shared" ca="1" si="117"/>
        <v>0</v>
      </c>
      <c r="AT140" s="39">
        <f t="shared" ca="1" si="118"/>
        <v>0</v>
      </c>
      <c r="AU140" s="40">
        <f t="shared" ca="1" si="107"/>
        <v>0</v>
      </c>
      <c r="AV140" s="40"/>
      <c r="AW140" s="51">
        <f t="shared" ca="1" si="108"/>
        <v>0</v>
      </c>
      <c r="AY140" s="51">
        <f t="shared" ca="1" si="109"/>
        <v>0</v>
      </c>
      <c r="AZ140" s="67"/>
      <c r="BA140" s="105">
        <f ca="1">'EO9904.1'!AW140</f>
        <v>0</v>
      </c>
      <c r="BB140" s="105">
        <f t="shared" ca="1" si="119"/>
        <v>0</v>
      </c>
      <c r="BC140" s="67"/>
    </row>
    <row r="141" spans="1:55">
      <c r="A141" s="88">
        <f t="shared" si="110"/>
        <v>40940</v>
      </c>
      <c r="B141" s="65">
        <f>'EO9904.1'!B141</f>
        <v>0</v>
      </c>
      <c r="C141" s="66"/>
      <c r="D141" s="82">
        <f t="shared" si="82"/>
        <v>0</v>
      </c>
      <c r="E141" s="35">
        <f t="shared" si="83"/>
        <v>0</v>
      </c>
      <c r="F141" s="35">
        <f t="shared" ca="1" si="84"/>
        <v>0</v>
      </c>
      <c r="G141" s="83">
        <f ca="1">VLOOKUP($A141,[1]!Table,MATCH(G$4,[1]!Curves,0))</f>
        <v>5.0680000000000005</v>
      </c>
      <c r="H141" s="84">
        <f t="shared" ca="1" si="85"/>
        <v>5.0680000000000005</v>
      </c>
      <c r="I141" s="87">
        <f t="shared" si="81"/>
        <v>2.1150000000000002</v>
      </c>
      <c r="J141" s="83">
        <f ca="1">VLOOKUP($A141,[1]!Table,MATCH(J$4,[1]!Curves,0))</f>
        <v>2.35E-2</v>
      </c>
      <c r="K141" s="84">
        <f t="shared" ca="1" si="86"/>
        <v>2.35E-2</v>
      </c>
      <c r="L141" s="69">
        <f t="shared" si="111"/>
        <v>0</v>
      </c>
      <c r="M141" s="83">
        <f ca="1">VLOOKUP($A141,[1]!Table,MATCH(M$4,[1]!Curves,0))</f>
        <v>1.4999999999999999E-2</v>
      </c>
      <c r="N141" s="84">
        <f t="shared" ca="1" si="87"/>
        <v>1.4999999999999999E-2</v>
      </c>
      <c r="O141" s="69">
        <f t="shared" si="112"/>
        <v>0</v>
      </c>
      <c r="P141" s="7"/>
      <c r="Q141" s="69">
        <f t="shared" ca="1" si="88"/>
        <v>5.1065000000000005</v>
      </c>
      <c r="R141" s="69">
        <f t="shared" ca="1" si="89"/>
        <v>5.1065000000000005</v>
      </c>
      <c r="S141" s="69">
        <f t="shared" si="90"/>
        <v>2.1150000000000002</v>
      </c>
      <c r="T141" s="7"/>
      <c r="U141" s="5">
        <f t="shared" si="91"/>
        <v>29</v>
      </c>
      <c r="V141" s="44">
        <f t="shared" si="92"/>
        <v>40940</v>
      </c>
      <c r="W141" s="5">
        <f t="shared" ca="1" si="93"/>
        <v>4010</v>
      </c>
      <c r="X141" s="54">
        <f ca="1">VLOOKUP($A141,[1]!Table,MATCH(X$4,[1]!Curves,0))</f>
        <v>6.1282395724616003E-2</v>
      </c>
      <c r="Y141" s="46">
        <f t="shared" ca="1" si="94"/>
        <v>0.51545561024713682</v>
      </c>
      <c r="Z141" s="5">
        <f t="shared" si="95"/>
        <v>0</v>
      </c>
      <c r="AA141" s="5">
        <f t="shared" si="96"/>
        <v>0</v>
      </c>
      <c r="AC141" s="39">
        <f t="shared" ca="1" si="97"/>
        <v>0</v>
      </c>
      <c r="AD141" s="39">
        <f t="shared" ca="1" si="98"/>
        <v>0</v>
      </c>
      <c r="AE141" s="39">
        <f t="shared" ca="1" si="99"/>
        <v>0</v>
      </c>
      <c r="AF141" s="39">
        <f t="shared" ca="1" si="100"/>
        <v>0</v>
      </c>
      <c r="AG141" s="39">
        <f t="shared" ca="1" si="101"/>
        <v>0</v>
      </c>
      <c r="AH141" s="39">
        <f t="shared" ca="1" si="102"/>
        <v>0</v>
      </c>
      <c r="AI141" s="39">
        <f t="shared" ca="1" si="103"/>
        <v>0</v>
      </c>
      <c r="AJ141" s="39">
        <f t="shared" ca="1" si="104"/>
        <v>0</v>
      </c>
      <c r="AK141" s="39">
        <f t="shared" ca="1" si="105"/>
        <v>0</v>
      </c>
      <c r="AL141" s="43"/>
      <c r="AM141" s="39">
        <f t="shared" ca="1" si="113"/>
        <v>0</v>
      </c>
      <c r="AN141" s="39">
        <f t="shared" ca="1" si="114"/>
        <v>0</v>
      </c>
      <c r="AO141" s="39">
        <f t="shared" ca="1" si="115"/>
        <v>0</v>
      </c>
      <c r="AP141" s="40">
        <f t="shared" ca="1" si="106"/>
        <v>0</v>
      </c>
      <c r="AR141" s="39">
        <f t="shared" ca="1" si="116"/>
        <v>0</v>
      </c>
      <c r="AS141" s="39">
        <f t="shared" ca="1" si="117"/>
        <v>0</v>
      </c>
      <c r="AT141" s="39">
        <f t="shared" ca="1" si="118"/>
        <v>0</v>
      </c>
      <c r="AU141" s="40">
        <f t="shared" ca="1" si="107"/>
        <v>0</v>
      </c>
      <c r="AV141" s="40"/>
      <c r="AW141" s="51">
        <f t="shared" ca="1" si="108"/>
        <v>0</v>
      </c>
      <c r="AY141" s="51">
        <f t="shared" ca="1" si="109"/>
        <v>0</v>
      </c>
      <c r="AZ141" s="67"/>
      <c r="BA141" s="105">
        <f ca="1">'EO9904.1'!AW141</f>
        <v>0</v>
      </c>
      <c r="BB141" s="105">
        <f t="shared" ca="1" si="119"/>
        <v>0</v>
      </c>
      <c r="BC141" s="67"/>
    </row>
    <row r="142" spans="1:55">
      <c r="A142" s="88">
        <f t="shared" si="110"/>
        <v>40969</v>
      </c>
      <c r="B142" s="65">
        <f>'EO9904.1'!B142</f>
        <v>0</v>
      </c>
      <c r="C142" s="66"/>
      <c r="D142" s="82">
        <f t="shared" si="82"/>
        <v>0</v>
      </c>
      <c r="E142" s="35">
        <f t="shared" si="83"/>
        <v>0</v>
      </c>
      <c r="F142" s="35">
        <f t="shared" ca="1" si="84"/>
        <v>0</v>
      </c>
      <c r="G142" s="83">
        <f ca="1">VLOOKUP($A142,[1]!Table,MATCH(G$4,[1]!Curves,0))</f>
        <v>4.9430000000000005</v>
      </c>
      <c r="H142" s="84">
        <f t="shared" ca="1" si="85"/>
        <v>4.9430000000000005</v>
      </c>
      <c r="I142" s="87">
        <f t="shared" si="81"/>
        <v>2.1150000000000002</v>
      </c>
      <c r="J142" s="83">
        <f ca="1">VLOOKUP($A142,[1]!Table,MATCH(J$4,[1]!Curves,0))</f>
        <v>2.35E-2</v>
      </c>
      <c r="K142" s="84">
        <f t="shared" ca="1" si="86"/>
        <v>2.35E-2</v>
      </c>
      <c r="L142" s="69">
        <f t="shared" si="111"/>
        <v>0</v>
      </c>
      <c r="M142" s="83">
        <f ca="1">VLOOKUP($A142,[1]!Table,MATCH(M$4,[1]!Curves,0))</f>
        <v>1.4999999999999999E-2</v>
      </c>
      <c r="N142" s="84">
        <f t="shared" ca="1" si="87"/>
        <v>1.4999999999999999E-2</v>
      </c>
      <c r="O142" s="69">
        <f t="shared" si="112"/>
        <v>0</v>
      </c>
      <c r="P142" s="7"/>
      <c r="Q142" s="69">
        <f t="shared" ca="1" si="88"/>
        <v>4.9815000000000005</v>
      </c>
      <c r="R142" s="69">
        <f t="shared" ca="1" si="89"/>
        <v>4.9815000000000005</v>
      </c>
      <c r="S142" s="69">
        <f t="shared" si="90"/>
        <v>2.1150000000000002</v>
      </c>
      <c r="T142" s="7"/>
      <c r="U142" s="5">
        <f t="shared" si="91"/>
        <v>31</v>
      </c>
      <c r="V142" s="44">
        <f t="shared" si="92"/>
        <v>40969</v>
      </c>
      <c r="W142" s="5">
        <f t="shared" ca="1" si="93"/>
        <v>4039</v>
      </c>
      <c r="X142" s="54">
        <f ca="1">VLOOKUP($A142,[1]!Table,MATCH(X$4,[1]!Curves,0))</f>
        <v>6.1309324725444002E-2</v>
      </c>
      <c r="Y142" s="46">
        <f t="shared" ca="1" si="94"/>
        <v>0.51284293872853781</v>
      </c>
      <c r="Z142" s="5">
        <f t="shared" si="95"/>
        <v>0</v>
      </c>
      <c r="AA142" s="5">
        <f t="shared" si="96"/>
        <v>0</v>
      </c>
      <c r="AC142" s="39">
        <f t="shared" ca="1" si="97"/>
        <v>0</v>
      </c>
      <c r="AD142" s="39">
        <f t="shared" ca="1" si="98"/>
        <v>0</v>
      </c>
      <c r="AE142" s="39">
        <f t="shared" ca="1" si="99"/>
        <v>0</v>
      </c>
      <c r="AF142" s="39">
        <f t="shared" ca="1" si="100"/>
        <v>0</v>
      </c>
      <c r="AG142" s="39">
        <f t="shared" ca="1" si="101"/>
        <v>0</v>
      </c>
      <c r="AH142" s="39">
        <f t="shared" ca="1" si="102"/>
        <v>0</v>
      </c>
      <c r="AI142" s="39">
        <f t="shared" ca="1" si="103"/>
        <v>0</v>
      </c>
      <c r="AJ142" s="39">
        <f t="shared" ca="1" si="104"/>
        <v>0</v>
      </c>
      <c r="AK142" s="39">
        <f t="shared" ca="1" si="105"/>
        <v>0</v>
      </c>
      <c r="AL142" s="43"/>
      <c r="AM142" s="39">
        <f t="shared" ca="1" si="113"/>
        <v>0</v>
      </c>
      <c r="AN142" s="39">
        <f t="shared" ca="1" si="114"/>
        <v>0</v>
      </c>
      <c r="AO142" s="39">
        <f t="shared" ca="1" si="115"/>
        <v>0</v>
      </c>
      <c r="AP142" s="40">
        <f t="shared" ca="1" si="106"/>
        <v>0</v>
      </c>
      <c r="AR142" s="39">
        <f t="shared" ca="1" si="116"/>
        <v>0</v>
      </c>
      <c r="AS142" s="39">
        <f t="shared" ca="1" si="117"/>
        <v>0</v>
      </c>
      <c r="AT142" s="39">
        <f t="shared" ca="1" si="118"/>
        <v>0</v>
      </c>
      <c r="AU142" s="40">
        <f t="shared" ca="1" si="107"/>
        <v>0</v>
      </c>
      <c r="AV142" s="40"/>
      <c r="AW142" s="51">
        <f t="shared" ca="1" si="108"/>
        <v>0</v>
      </c>
      <c r="AY142" s="51">
        <f t="shared" ca="1" si="109"/>
        <v>0</v>
      </c>
      <c r="AZ142" s="67"/>
      <c r="BA142" s="105">
        <f ca="1">'EO9904.1'!AW142</f>
        <v>0</v>
      </c>
      <c r="BB142" s="105">
        <f t="shared" ca="1" si="119"/>
        <v>0</v>
      </c>
      <c r="BC142" s="67"/>
    </row>
    <row r="143" spans="1:55">
      <c r="A143" s="88">
        <f t="shared" si="110"/>
        <v>41000</v>
      </c>
      <c r="B143" s="65">
        <f>'EO9904.1'!B143</f>
        <v>0</v>
      </c>
      <c r="C143" s="66"/>
      <c r="D143" s="82">
        <f t="shared" si="82"/>
        <v>0</v>
      </c>
      <c r="E143" s="35">
        <f t="shared" si="83"/>
        <v>0</v>
      </c>
      <c r="F143" s="35">
        <f t="shared" ca="1" si="84"/>
        <v>0</v>
      </c>
      <c r="G143" s="83">
        <f ca="1">VLOOKUP($A143,[1]!Table,MATCH(G$4,[1]!Curves,0))</f>
        <v>4.8130000000000006</v>
      </c>
      <c r="H143" s="84">
        <f t="shared" ca="1" si="85"/>
        <v>4.8130000000000006</v>
      </c>
      <c r="I143" s="87">
        <f t="shared" si="81"/>
        <v>2.1150000000000002</v>
      </c>
      <c r="J143" s="83">
        <f ca="1">VLOOKUP($A143,[1]!Table,MATCH(J$4,[1]!Curves,0))</f>
        <v>1.3000000000000001E-2</v>
      </c>
      <c r="K143" s="84">
        <f t="shared" ca="1" si="86"/>
        <v>1.3000000000000001E-2</v>
      </c>
      <c r="L143" s="69">
        <f t="shared" si="111"/>
        <v>0</v>
      </c>
      <c r="M143" s="83">
        <f ca="1">VLOOKUP($A143,[1]!Table,MATCH(M$4,[1]!Curves,0))</f>
        <v>0.01</v>
      </c>
      <c r="N143" s="84">
        <f t="shared" ca="1" si="87"/>
        <v>0.01</v>
      </c>
      <c r="O143" s="69">
        <f t="shared" si="112"/>
        <v>0</v>
      </c>
      <c r="P143" s="7"/>
      <c r="Q143" s="69">
        <f t="shared" ca="1" si="88"/>
        <v>4.8360000000000003</v>
      </c>
      <c r="R143" s="69">
        <f t="shared" ca="1" si="89"/>
        <v>4.8360000000000003</v>
      </c>
      <c r="S143" s="69">
        <f t="shared" si="90"/>
        <v>2.1150000000000002</v>
      </c>
      <c r="T143" s="7"/>
      <c r="U143" s="5">
        <f t="shared" si="91"/>
        <v>30</v>
      </c>
      <c r="V143" s="44">
        <f t="shared" si="92"/>
        <v>41000</v>
      </c>
      <c r="W143" s="5">
        <f t="shared" ca="1" si="93"/>
        <v>4070</v>
      </c>
      <c r="X143" s="54">
        <f ca="1">VLOOKUP($A143,[1]!Table,MATCH(X$4,[1]!Curves,0))</f>
        <v>6.133811089901E-2</v>
      </c>
      <c r="Y143" s="46">
        <f t="shared" ca="1" si="94"/>
        <v>0.51006238735902021</v>
      </c>
      <c r="Z143" s="5">
        <f t="shared" si="95"/>
        <v>0</v>
      </c>
      <c r="AA143" s="5">
        <f t="shared" si="96"/>
        <v>0</v>
      </c>
      <c r="AC143" s="39">
        <f t="shared" ca="1" si="97"/>
        <v>0</v>
      </c>
      <c r="AD143" s="39">
        <f t="shared" ca="1" si="98"/>
        <v>0</v>
      </c>
      <c r="AE143" s="39">
        <f t="shared" ca="1" si="99"/>
        <v>0</v>
      </c>
      <c r="AF143" s="39">
        <f t="shared" ca="1" si="100"/>
        <v>0</v>
      </c>
      <c r="AG143" s="39">
        <f t="shared" ca="1" si="101"/>
        <v>0</v>
      </c>
      <c r="AH143" s="39">
        <f t="shared" ca="1" si="102"/>
        <v>0</v>
      </c>
      <c r="AI143" s="39">
        <f t="shared" ca="1" si="103"/>
        <v>0</v>
      </c>
      <c r="AJ143" s="39">
        <f t="shared" ca="1" si="104"/>
        <v>0</v>
      </c>
      <c r="AK143" s="39">
        <f t="shared" ca="1" si="105"/>
        <v>0</v>
      </c>
      <c r="AL143" s="43"/>
      <c r="AM143" s="39">
        <f t="shared" ca="1" si="113"/>
        <v>0</v>
      </c>
      <c r="AN143" s="39">
        <f t="shared" ca="1" si="114"/>
        <v>0</v>
      </c>
      <c r="AO143" s="39">
        <f t="shared" ca="1" si="115"/>
        <v>0</v>
      </c>
      <c r="AP143" s="40">
        <f t="shared" ca="1" si="106"/>
        <v>0</v>
      </c>
      <c r="AR143" s="39">
        <f t="shared" ca="1" si="116"/>
        <v>0</v>
      </c>
      <c r="AS143" s="39">
        <f t="shared" ca="1" si="117"/>
        <v>0</v>
      </c>
      <c r="AT143" s="39">
        <f t="shared" ca="1" si="118"/>
        <v>0</v>
      </c>
      <c r="AU143" s="40">
        <f t="shared" ca="1" si="107"/>
        <v>0</v>
      </c>
      <c r="AV143" s="40"/>
      <c r="AW143" s="51">
        <f t="shared" ca="1" si="108"/>
        <v>0</v>
      </c>
      <c r="AY143" s="51">
        <f t="shared" ca="1" si="109"/>
        <v>0</v>
      </c>
      <c r="AZ143" s="67"/>
      <c r="BA143" s="105">
        <f ca="1">'EO9904.1'!AW143</f>
        <v>0</v>
      </c>
      <c r="BB143" s="105">
        <f t="shared" ca="1" si="119"/>
        <v>0</v>
      </c>
      <c r="BC143" s="67"/>
    </row>
    <row r="144" spans="1:55">
      <c r="A144" s="88">
        <f t="shared" si="110"/>
        <v>41030</v>
      </c>
      <c r="B144" s="65">
        <f>'EO9904.1'!B144</f>
        <v>0</v>
      </c>
      <c r="C144" s="66"/>
      <c r="D144" s="82">
        <f t="shared" si="82"/>
        <v>0</v>
      </c>
      <c r="E144" s="35">
        <f t="shared" si="83"/>
        <v>0</v>
      </c>
      <c r="F144" s="35">
        <f t="shared" ca="1" si="84"/>
        <v>0</v>
      </c>
      <c r="G144" s="83">
        <f ca="1">VLOOKUP($A144,[1]!Table,MATCH(G$4,[1]!Curves,0))</f>
        <v>4.8029999999999999</v>
      </c>
      <c r="H144" s="84">
        <f t="shared" ca="1" si="85"/>
        <v>4.8029999999999999</v>
      </c>
      <c r="I144" s="87">
        <f t="shared" si="81"/>
        <v>2.1150000000000002</v>
      </c>
      <c r="J144" s="83">
        <f ca="1">VLOOKUP($A144,[1]!Table,MATCH(J$4,[1]!Curves,0))</f>
        <v>1.3000000000000001E-2</v>
      </c>
      <c r="K144" s="84">
        <f t="shared" ca="1" si="86"/>
        <v>1.3000000000000001E-2</v>
      </c>
      <c r="L144" s="69">
        <f t="shared" si="111"/>
        <v>0</v>
      </c>
      <c r="M144" s="83">
        <f ca="1">VLOOKUP($A144,[1]!Table,MATCH(M$4,[1]!Curves,0))</f>
        <v>0.01</v>
      </c>
      <c r="N144" s="84">
        <f t="shared" ca="1" si="87"/>
        <v>0.01</v>
      </c>
      <c r="O144" s="69">
        <f t="shared" si="112"/>
        <v>0</v>
      </c>
      <c r="P144" s="7"/>
      <c r="Q144" s="69">
        <f t="shared" ca="1" si="88"/>
        <v>4.8259999999999996</v>
      </c>
      <c r="R144" s="69">
        <f t="shared" ca="1" si="89"/>
        <v>4.8259999999999996</v>
      </c>
      <c r="S144" s="69">
        <f t="shared" si="90"/>
        <v>2.1150000000000002</v>
      </c>
      <c r="T144" s="7"/>
      <c r="U144" s="5">
        <f t="shared" si="91"/>
        <v>31</v>
      </c>
      <c r="V144" s="44">
        <f t="shared" si="92"/>
        <v>41030</v>
      </c>
      <c r="W144" s="5">
        <f t="shared" ca="1" si="93"/>
        <v>4100</v>
      </c>
      <c r="X144" s="54">
        <f ca="1">VLOOKUP($A144,[1]!Table,MATCH(X$4,[1]!Curves,0))</f>
        <v>6.1365968486593002E-2</v>
      </c>
      <c r="Y144" s="46">
        <f t="shared" ca="1" si="94"/>
        <v>0.50738359785738485</v>
      </c>
      <c r="Z144" s="5">
        <f t="shared" si="95"/>
        <v>0</v>
      </c>
      <c r="AA144" s="5">
        <f t="shared" si="96"/>
        <v>0</v>
      </c>
      <c r="AC144" s="39">
        <f t="shared" ca="1" si="97"/>
        <v>0</v>
      </c>
      <c r="AD144" s="39">
        <f t="shared" ca="1" si="98"/>
        <v>0</v>
      </c>
      <c r="AE144" s="39">
        <f t="shared" ca="1" si="99"/>
        <v>0</v>
      </c>
      <c r="AF144" s="39">
        <f t="shared" ca="1" si="100"/>
        <v>0</v>
      </c>
      <c r="AG144" s="39">
        <f t="shared" ca="1" si="101"/>
        <v>0</v>
      </c>
      <c r="AH144" s="39">
        <f t="shared" ca="1" si="102"/>
        <v>0</v>
      </c>
      <c r="AI144" s="39">
        <f t="shared" ca="1" si="103"/>
        <v>0</v>
      </c>
      <c r="AJ144" s="39">
        <f t="shared" ca="1" si="104"/>
        <v>0</v>
      </c>
      <c r="AK144" s="39">
        <f t="shared" ca="1" si="105"/>
        <v>0</v>
      </c>
      <c r="AL144" s="43"/>
      <c r="AM144" s="39">
        <f t="shared" ca="1" si="113"/>
        <v>0</v>
      </c>
      <c r="AN144" s="39">
        <f t="shared" ca="1" si="114"/>
        <v>0</v>
      </c>
      <c r="AO144" s="39">
        <f t="shared" ca="1" si="115"/>
        <v>0</v>
      </c>
      <c r="AP144" s="40">
        <f t="shared" ca="1" si="106"/>
        <v>0</v>
      </c>
      <c r="AR144" s="39">
        <f t="shared" ca="1" si="116"/>
        <v>0</v>
      </c>
      <c r="AS144" s="39">
        <f t="shared" ca="1" si="117"/>
        <v>0</v>
      </c>
      <c r="AT144" s="39">
        <f t="shared" ca="1" si="118"/>
        <v>0</v>
      </c>
      <c r="AU144" s="40">
        <f t="shared" ca="1" si="107"/>
        <v>0</v>
      </c>
      <c r="AV144" s="40"/>
      <c r="AW144" s="51">
        <f t="shared" ca="1" si="108"/>
        <v>0</v>
      </c>
      <c r="AY144" s="51">
        <f t="shared" ca="1" si="109"/>
        <v>0</v>
      </c>
      <c r="AZ144" s="67"/>
      <c r="BA144" s="105">
        <f ca="1">'EO9904.1'!AW144</f>
        <v>0</v>
      </c>
      <c r="BB144" s="105">
        <f t="shared" ca="1" si="119"/>
        <v>0</v>
      </c>
      <c r="BC144" s="67"/>
    </row>
    <row r="145" spans="1:55">
      <c r="A145" s="88">
        <f t="shared" si="110"/>
        <v>41061</v>
      </c>
      <c r="B145" s="65">
        <f>'EO9904.1'!B145</f>
        <v>0</v>
      </c>
      <c r="C145" s="66"/>
      <c r="D145" s="82">
        <f t="shared" si="82"/>
        <v>0</v>
      </c>
      <c r="E145" s="35">
        <f t="shared" si="83"/>
        <v>0</v>
      </c>
      <c r="F145" s="35">
        <f t="shared" ca="1" si="84"/>
        <v>0</v>
      </c>
      <c r="G145" s="83">
        <f ca="1">VLOOKUP($A145,[1]!Table,MATCH(G$4,[1]!Curves,0))</f>
        <v>4.8230000000000004</v>
      </c>
      <c r="H145" s="84">
        <f t="shared" ca="1" si="85"/>
        <v>4.8230000000000004</v>
      </c>
      <c r="I145" s="87">
        <f t="shared" si="81"/>
        <v>2.1150000000000002</v>
      </c>
      <c r="J145" s="83">
        <f ca="1">VLOOKUP($A145,[1]!Table,MATCH(J$4,[1]!Curves,0))</f>
        <v>1.3000000000000001E-2</v>
      </c>
      <c r="K145" s="84">
        <f t="shared" ca="1" si="86"/>
        <v>1.3000000000000001E-2</v>
      </c>
      <c r="L145" s="69">
        <f t="shared" si="111"/>
        <v>0</v>
      </c>
      <c r="M145" s="83">
        <f ca="1">VLOOKUP($A145,[1]!Table,MATCH(M$4,[1]!Curves,0))</f>
        <v>0.01</v>
      </c>
      <c r="N145" s="84">
        <f t="shared" ca="1" si="87"/>
        <v>0.01</v>
      </c>
      <c r="O145" s="69">
        <f t="shared" si="112"/>
        <v>0</v>
      </c>
      <c r="P145" s="7"/>
      <c r="Q145" s="69">
        <f t="shared" ca="1" si="88"/>
        <v>4.8460000000000001</v>
      </c>
      <c r="R145" s="69">
        <f t="shared" ca="1" si="89"/>
        <v>4.8460000000000001</v>
      </c>
      <c r="S145" s="69">
        <f t="shared" si="90"/>
        <v>2.1150000000000002</v>
      </c>
      <c r="T145" s="7"/>
      <c r="U145" s="5">
        <f t="shared" si="91"/>
        <v>30</v>
      </c>
      <c r="V145" s="44">
        <f t="shared" si="92"/>
        <v>41061</v>
      </c>
      <c r="W145" s="5">
        <f t="shared" ca="1" si="93"/>
        <v>4131</v>
      </c>
      <c r="X145" s="54">
        <f ca="1">VLOOKUP($A145,[1]!Table,MATCH(X$4,[1]!Curves,0))</f>
        <v>6.1394754660698998E-2</v>
      </c>
      <c r="Y145" s="46">
        <f t="shared" ca="1" si="94"/>
        <v>0.50462794282282375</v>
      </c>
      <c r="Z145" s="5">
        <f t="shared" si="95"/>
        <v>0</v>
      </c>
      <c r="AA145" s="5">
        <f t="shared" si="96"/>
        <v>0</v>
      </c>
      <c r="AC145" s="39">
        <f t="shared" ca="1" si="97"/>
        <v>0</v>
      </c>
      <c r="AD145" s="39">
        <f t="shared" ca="1" si="98"/>
        <v>0</v>
      </c>
      <c r="AE145" s="39">
        <f t="shared" ca="1" si="99"/>
        <v>0</v>
      </c>
      <c r="AF145" s="39">
        <f t="shared" ca="1" si="100"/>
        <v>0</v>
      </c>
      <c r="AG145" s="39">
        <f t="shared" ca="1" si="101"/>
        <v>0</v>
      </c>
      <c r="AH145" s="39">
        <f t="shared" ca="1" si="102"/>
        <v>0</v>
      </c>
      <c r="AI145" s="39">
        <f t="shared" ca="1" si="103"/>
        <v>0</v>
      </c>
      <c r="AJ145" s="39">
        <f t="shared" ca="1" si="104"/>
        <v>0</v>
      </c>
      <c r="AK145" s="39">
        <f t="shared" ca="1" si="105"/>
        <v>0</v>
      </c>
      <c r="AL145" s="43"/>
      <c r="AM145" s="39">
        <f t="shared" ca="1" si="113"/>
        <v>0</v>
      </c>
      <c r="AN145" s="39">
        <f t="shared" ca="1" si="114"/>
        <v>0</v>
      </c>
      <c r="AO145" s="39">
        <f t="shared" ca="1" si="115"/>
        <v>0</v>
      </c>
      <c r="AP145" s="40">
        <f t="shared" ca="1" si="106"/>
        <v>0</v>
      </c>
      <c r="AR145" s="39">
        <f t="shared" ca="1" si="116"/>
        <v>0</v>
      </c>
      <c r="AS145" s="39">
        <f t="shared" ca="1" si="117"/>
        <v>0</v>
      </c>
      <c r="AT145" s="39">
        <f t="shared" ca="1" si="118"/>
        <v>0</v>
      </c>
      <c r="AU145" s="40">
        <f t="shared" ca="1" si="107"/>
        <v>0</v>
      </c>
      <c r="AV145" s="40"/>
      <c r="AW145" s="51">
        <f t="shared" ca="1" si="108"/>
        <v>0</v>
      </c>
      <c r="AY145" s="51">
        <f t="shared" ca="1" si="109"/>
        <v>0</v>
      </c>
      <c r="AZ145" s="67"/>
      <c r="BA145" s="105">
        <f ca="1">'EO9904.1'!AW145</f>
        <v>0</v>
      </c>
      <c r="BB145" s="105">
        <f t="shared" ca="1" si="119"/>
        <v>0</v>
      </c>
      <c r="BC145" s="67"/>
    </row>
    <row r="146" spans="1:55">
      <c r="A146" s="88">
        <f t="shared" si="110"/>
        <v>41091</v>
      </c>
      <c r="B146" s="65">
        <f>'EO9904.1'!B146</f>
        <v>0</v>
      </c>
      <c r="C146" s="66"/>
      <c r="D146" s="82">
        <f t="shared" si="82"/>
        <v>0</v>
      </c>
      <c r="E146" s="35">
        <f t="shared" si="83"/>
        <v>0</v>
      </c>
      <c r="F146" s="35">
        <f t="shared" ca="1" si="84"/>
        <v>0</v>
      </c>
      <c r="G146" s="83">
        <f ca="1">VLOOKUP($A146,[1]!Table,MATCH(G$4,[1]!Curves,0))</f>
        <v>4.8440000000000003</v>
      </c>
      <c r="H146" s="84">
        <f t="shared" ca="1" si="85"/>
        <v>4.8440000000000003</v>
      </c>
      <c r="I146" s="87">
        <f t="shared" si="81"/>
        <v>2.1150000000000002</v>
      </c>
      <c r="J146" s="83">
        <f ca="1">VLOOKUP($A146,[1]!Table,MATCH(J$4,[1]!Curves,0))</f>
        <v>1.3000000000000001E-2</v>
      </c>
      <c r="K146" s="84">
        <f t="shared" ca="1" si="86"/>
        <v>1.3000000000000001E-2</v>
      </c>
      <c r="L146" s="69">
        <f t="shared" si="111"/>
        <v>0</v>
      </c>
      <c r="M146" s="83">
        <f ca="1">VLOOKUP($A146,[1]!Table,MATCH(M$4,[1]!Curves,0))</f>
        <v>0.01</v>
      </c>
      <c r="N146" s="84">
        <f t="shared" ca="1" si="87"/>
        <v>0.01</v>
      </c>
      <c r="O146" s="69">
        <f t="shared" si="112"/>
        <v>0</v>
      </c>
      <c r="P146" s="7"/>
      <c r="Q146" s="69">
        <f t="shared" ca="1" si="88"/>
        <v>4.867</v>
      </c>
      <c r="R146" s="69">
        <f t="shared" ca="1" si="89"/>
        <v>4.867</v>
      </c>
      <c r="S146" s="69">
        <f t="shared" si="90"/>
        <v>2.1150000000000002</v>
      </c>
      <c r="T146" s="7"/>
      <c r="U146" s="5">
        <f t="shared" si="91"/>
        <v>31</v>
      </c>
      <c r="V146" s="44">
        <f t="shared" si="92"/>
        <v>41091</v>
      </c>
      <c r="W146" s="5">
        <f t="shared" ca="1" si="93"/>
        <v>4161</v>
      </c>
      <c r="X146" s="54">
        <f ca="1">VLOOKUP($A146,[1]!Table,MATCH(X$4,[1]!Curves,0))</f>
        <v>6.1422612248805998E-2</v>
      </c>
      <c r="Y146" s="46">
        <f t="shared" ca="1" si="94"/>
        <v>0.50197316683652449</v>
      </c>
      <c r="Z146" s="5">
        <f t="shared" si="95"/>
        <v>0</v>
      </c>
      <c r="AA146" s="5">
        <f t="shared" si="96"/>
        <v>0</v>
      </c>
      <c r="AC146" s="39">
        <f t="shared" ca="1" si="97"/>
        <v>0</v>
      </c>
      <c r="AD146" s="39">
        <f t="shared" ca="1" si="98"/>
        <v>0</v>
      </c>
      <c r="AE146" s="39">
        <f t="shared" ca="1" si="99"/>
        <v>0</v>
      </c>
      <c r="AF146" s="39">
        <f t="shared" ca="1" si="100"/>
        <v>0</v>
      </c>
      <c r="AG146" s="39">
        <f t="shared" ca="1" si="101"/>
        <v>0</v>
      </c>
      <c r="AH146" s="39">
        <f t="shared" ca="1" si="102"/>
        <v>0</v>
      </c>
      <c r="AI146" s="39">
        <f t="shared" ca="1" si="103"/>
        <v>0</v>
      </c>
      <c r="AJ146" s="39">
        <f t="shared" ca="1" si="104"/>
        <v>0</v>
      </c>
      <c r="AK146" s="39">
        <f t="shared" ca="1" si="105"/>
        <v>0</v>
      </c>
      <c r="AL146" s="43"/>
      <c r="AM146" s="39">
        <f t="shared" ca="1" si="113"/>
        <v>0</v>
      </c>
      <c r="AN146" s="39">
        <f t="shared" ca="1" si="114"/>
        <v>0</v>
      </c>
      <c r="AO146" s="39">
        <f t="shared" ca="1" si="115"/>
        <v>0</v>
      </c>
      <c r="AP146" s="40">
        <f t="shared" ca="1" si="106"/>
        <v>0</v>
      </c>
      <c r="AR146" s="39">
        <f t="shared" ca="1" si="116"/>
        <v>0</v>
      </c>
      <c r="AS146" s="39">
        <f t="shared" ca="1" si="117"/>
        <v>0</v>
      </c>
      <c r="AT146" s="39">
        <f t="shared" ca="1" si="118"/>
        <v>0</v>
      </c>
      <c r="AU146" s="40">
        <f t="shared" ca="1" si="107"/>
        <v>0</v>
      </c>
      <c r="AV146" s="40"/>
      <c r="AW146" s="51">
        <f t="shared" ca="1" si="108"/>
        <v>0</v>
      </c>
      <c r="AY146" s="51">
        <f t="shared" ca="1" si="109"/>
        <v>0</v>
      </c>
      <c r="AZ146" s="67"/>
      <c r="BA146" s="105">
        <f ca="1">'EO9904.1'!AW146</f>
        <v>0</v>
      </c>
      <c r="BB146" s="105">
        <f t="shared" ca="1" si="119"/>
        <v>0</v>
      </c>
      <c r="BC146" s="67"/>
    </row>
    <row r="147" spans="1:55">
      <c r="A147" s="88">
        <f t="shared" si="110"/>
        <v>41122</v>
      </c>
      <c r="B147" s="65">
        <f>'EO9904.1'!B147</f>
        <v>0</v>
      </c>
      <c r="C147" s="66"/>
      <c r="D147" s="82">
        <f t="shared" si="82"/>
        <v>0</v>
      </c>
      <c r="E147" s="35">
        <f t="shared" si="83"/>
        <v>0</v>
      </c>
      <c r="F147" s="35">
        <f t="shared" ca="1" si="84"/>
        <v>0</v>
      </c>
      <c r="G147" s="83">
        <f ca="1">VLOOKUP($A147,[1]!Table,MATCH(G$4,[1]!Curves,0))</f>
        <v>4.8680000000000003</v>
      </c>
      <c r="H147" s="84">
        <f t="shared" ca="1" si="85"/>
        <v>4.8680000000000003</v>
      </c>
      <c r="I147" s="87">
        <f t="shared" si="81"/>
        <v>2.1150000000000002</v>
      </c>
      <c r="J147" s="83">
        <f ca="1">VLOOKUP($A147,[1]!Table,MATCH(J$4,[1]!Curves,0))</f>
        <v>1.3000000000000001E-2</v>
      </c>
      <c r="K147" s="84">
        <f t="shared" ca="1" si="86"/>
        <v>1.3000000000000001E-2</v>
      </c>
      <c r="L147" s="69">
        <f t="shared" si="111"/>
        <v>0</v>
      </c>
      <c r="M147" s="83">
        <f ca="1">VLOOKUP($A147,[1]!Table,MATCH(M$4,[1]!Curves,0))</f>
        <v>0.01</v>
      </c>
      <c r="N147" s="84">
        <f t="shared" ca="1" si="87"/>
        <v>0.01</v>
      </c>
      <c r="O147" s="69">
        <f t="shared" si="112"/>
        <v>0</v>
      </c>
      <c r="P147" s="7"/>
      <c r="Q147" s="69">
        <f t="shared" ca="1" si="88"/>
        <v>4.891</v>
      </c>
      <c r="R147" s="69">
        <f t="shared" ca="1" si="89"/>
        <v>4.891</v>
      </c>
      <c r="S147" s="69">
        <f t="shared" si="90"/>
        <v>2.1150000000000002</v>
      </c>
      <c r="T147" s="7"/>
      <c r="U147" s="5">
        <f t="shared" si="91"/>
        <v>31</v>
      </c>
      <c r="V147" s="44">
        <f t="shared" si="92"/>
        <v>41122</v>
      </c>
      <c r="W147" s="5">
        <f t="shared" ca="1" si="93"/>
        <v>4192</v>
      </c>
      <c r="X147" s="54">
        <f ca="1">VLOOKUP($A147,[1]!Table,MATCH(X$4,[1]!Curves,0))</f>
        <v>6.1451398423452999E-2</v>
      </c>
      <c r="Y147" s="46">
        <f t="shared" ca="1" si="94"/>
        <v>0.49924224349745377</v>
      </c>
      <c r="Z147" s="5">
        <f t="shared" si="95"/>
        <v>0</v>
      </c>
      <c r="AA147" s="5">
        <f t="shared" si="96"/>
        <v>0</v>
      </c>
      <c r="AC147" s="39">
        <f t="shared" ca="1" si="97"/>
        <v>0</v>
      </c>
      <c r="AD147" s="39">
        <f t="shared" ca="1" si="98"/>
        <v>0</v>
      </c>
      <c r="AE147" s="39">
        <f t="shared" ca="1" si="99"/>
        <v>0</v>
      </c>
      <c r="AF147" s="39">
        <f t="shared" ca="1" si="100"/>
        <v>0</v>
      </c>
      <c r="AG147" s="39">
        <f t="shared" ca="1" si="101"/>
        <v>0</v>
      </c>
      <c r="AH147" s="39">
        <f t="shared" ca="1" si="102"/>
        <v>0</v>
      </c>
      <c r="AI147" s="39">
        <f t="shared" ca="1" si="103"/>
        <v>0</v>
      </c>
      <c r="AJ147" s="39">
        <f t="shared" ca="1" si="104"/>
        <v>0</v>
      </c>
      <c r="AK147" s="39">
        <f t="shared" ca="1" si="105"/>
        <v>0</v>
      </c>
      <c r="AL147" s="43"/>
      <c r="AM147" s="39">
        <f t="shared" ca="1" si="113"/>
        <v>0</v>
      </c>
      <c r="AN147" s="39">
        <f t="shared" ca="1" si="114"/>
        <v>0</v>
      </c>
      <c r="AO147" s="39">
        <f t="shared" ca="1" si="115"/>
        <v>0</v>
      </c>
      <c r="AP147" s="40">
        <f t="shared" ca="1" si="106"/>
        <v>0</v>
      </c>
      <c r="AR147" s="39">
        <f t="shared" ca="1" si="116"/>
        <v>0</v>
      </c>
      <c r="AS147" s="39">
        <f t="shared" ca="1" si="117"/>
        <v>0</v>
      </c>
      <c r="AT147" s="39">
        <f t="shared" ca="1" si="118"/>
        <v>0</v>
      </c>
      <c r="AU147" s="40">
        <f t="shared" ca="1" si="107"/>
        <v>0</v>
      </c>
      <c r="AV147" s="40"/>
      <c r="AW147" s="51">
        <f t="shared" ca="1" si="108"/>
        <v>0</v>
      </c>
      <c r="AY147" s="51">
        <f t="shared" ca="1" si="109"/>
        <v>0</v>
      </c>
      <c r="AZ147" s="67"/>
      <c r="BA147" s="105">
        <f ca="1">'EO9904.1'!AW147</f>
        <v>0</v>
      </c>
      <c r="BB147" s="105">
        <f t="shared" ca="1" si="119"/>
        <v>0</v>
      </c>
      <c r="BC147" s="67"/>
    </row>
    <row r="148" spans="1:55">
      <c r="A148" s="88">
        <f t="shared" si="110"/>
        <v>41153</v>
      </c>
      <c r="B148" s="65">
        <f>'EO9904.1'!B148</f>
        <v>0</v>
      </c>
      <c r="C148" s="66"/>
      <c r="D148" s="82">
        <f t="shared" si="82"/>
        <v>0</v>
      </c>
      <c r="E148" s="35">
        <f t="shared" si="83"/>
        <v>0</v>
      </c>
      <c r="F148" s="35">
        <f t="shared" ca="1" si="84"/>
        <v>0</v>
      </c>
      <c r="G148" s="83">
        <f ca="1">VLOOKUP($A148,[1]!Table,MATCH(G$4,[1]!Curves,0))</f>
        <v>4.8780000000000001</v>
      </c>
      <c r="H148" s="84">
        <f t="shared" ca="1" si="85"/>
        <v>4.8780000000000001</v>
      </c>
      <c r="I148" s="87">
        <f t="shared" si="81"/>
        <v>2.1150000000000002</v>
      </c>
      <c r="J148" s="83">
        <f ca="1">VLOOKUP($A148,[1]!Table,MATCH(J$4,[1]!Curves,0))</f>
        <v>1.3000000000000001E-2</v>
      </c>
      <c r="K148" s="84">
        <f t="shared" ca="1" si="86"/>
        <v>1.3000000000000001E-2</v>
      </c>
      <c r="L148" s="69">
        <f t="shared" si="111"/>
        <v>0</v>
      </c>
      <c r="M148" s="83">
        <f ca="1">VLOOKUP($A148,[1]!Table,MATCH(M$4,[1]!Curves,0))</f>
        <v>0.01</v>
      </c>
      <c r="N148" s="84">
        <f t="shared" ca="1" si="87"/>
        <v>0.01</v>
      </c>
      <c r="O148" s="69">
        <f t="shared" si="112"/>
        <v>0</v>
      </c>
      <c r="P148" s="7"/>
      <c r="Q148" s="69">
        <f t="shared" ca="1" si="88"/>
        <v>4.9009999999999998</v>
      </c>
      <c r="R148" s="69">
        <f t="shared" ca="1" si="89"/>
        <v>4.9009999999999998</v>
      </c>
      <c r="S148" s="69">
        <f t="shared" si="90"/>
        <v>2.1150000000000002</v>
      </c>
      <c r="T148" s="7"/>
      <c r="U148" s="5">
        <f t="shared" si="91"/>
        <v>30</v>
      </c>
      <c r="V148" s="44">
        <f t="shared" si="92"/>
        <v>41153</v>
      </c>
      <c r="W148" s="5">
        <f t="shared" ca="1" si="93"/>
        <v>4223</v>
      </c>
      <c r="X148" s="54">
        <f ca="1">VLOOKUP($A148,[1]!Table,MATCH(X$4,[1]!Curves,0))</f>
        <v>6.1480184598376002E-2</v>
      </c>
      <c r="Y148" s="46">
        <f t="shared" ca="1" si="94"/>
        <v>0.49652382575691623</v>
      </c>
      <c r="Z148" s="5">
        <f t="shared" si="95"/>
        <v>0</v>
      </c>
      <c r="AA148" s="5">
        <f t="shared" si="96"/>
        <v>0</v>
      </c>
      <c r="AC148" s="39">
        <f t="shared" ca="1" si="97"/>
        <v>0</v>
      </c>
      <c r="AD148" s="39">
        <f t="shared" ca="1" si="98"/>
        <v>0</v>
      </c>
      <c r="AE148" s="39">
        <f t="shared" ca="1" si="99"/>
        <v>0</v>
      </c>
      <c r="AF148" s="39">
        <f t="shared" ca="1" si="100"/>
        <v>0</v>
      </c>
      <c r="AG148" s="39">
        <f t="shared" ca="1" si="101"/>
        <v>0</v>
      </c>
      <c r="AH148" s="39">
        <f t="shared" ca="1" si="102"/>
        <v>0</v>
      </c>
      <c r="AI148" s="39">
        <f t="shared" ca="1" si="103"/>
        <v>0</v>
      </c>
      <c r="AJ148" s="39">
        <f t="shared" ca="1" si="104"/>
        <v>0</v>
      </c>
      <c r="AK148" s="39">
        <f t="shared" ca="1" si="105"/>
        <v>0</v>
      </c>
      <c r="AL148" s="43"/>
      <c r="AM148" s="39">
        <f t="shared" ca="1" si="113"/>
        <v>0</v>
      </c>
      <c r="AN148" s="39">
        <f t="shared" ca="1" si="114"/>
        <v>0</v>
      </c>
      <c r="AO148" s="39">
        <f t="shared" ca="1" si="115"/>
        <v>0</v>
      </c>
      <c r="AP148" s="40">
        <f t="shared" ca="1" si="106"/>
        <v>0</v>
      </c>
      <c r="AR148" s="39">
        <f t="shared" ca="1" si="116"/>
        <v>0</v>
      </c>
      <c r="AS148" s="39">
        <f t="shared" ca="1" si="117"/>
        <v>0</v>
      </c>
      <c r="AT148" s="39">
        <f t="shared" ca="1" si="118"/>
        <v>0</v>
      </c>
      <c r="AU148" s="40">
        <f t="shared" ca="1" si="107"/>
        <v>0</v>
      </c>
      <c r="AV148" s="40"/>
      <c r="AW148" s="51">
        <f t="shared" ca="1" si="108"/>
        <v>0</v>
      </c>
      <c r="AY148" s="51">
        <f t="shared" ca="1" si="109"/>
        <v>0</v>
      </c>
      <c r="AZ148" s="67"/>
      <c r="BA148" s="105">
        <f ca="1">'EO9904.1'!AW148</f>
        <v>0</v>
      </c>
      <c r="BB148" s="105">
        <f t="shared" ca="1" si="119"/>
        <v>0</v>
      </c>
      <c r="BC148" s="67"/>
    </row>
    <row r="149" spans="1:55">
      <c r="A149" s="88">
        <f t="shared" si="110"/>
        <v>41183</v>
      </c>
      <c r="B149" s="65">
        <f>'EO9904.1'!B149</f>
        <v>0</v>
      </c>
      <c r="C149" s="66"/>
      <c r="D149" s="82">
        <f t="shared" si="82"/>
        <v>0</v>
      </c>
      <c r="E149" s="35">
        <f t="shared" si="83"/>
        <v>0</v>
      </c>
      <c r="F149" s="35">
        <f t="shared" ca="1" si="84"/>
        <v>0</v>
      </c>
      <c r="G149" s="83">
        <f ca="1">VLOOKUP($A149,[1]!Table,MATCH(G$4,[1]!Curves,0))</f>
        <v>4.9080000000000004</v>
      </c>
      <c r="H149" s="84">
        <f t="shared" ca="1" si="85"/>
        <v>4.9080000000000004</v>
      </c>
      <c r="I149" s="87">
        <f t="shared" si="81"/>
        <v>2.1150000000000002</v>
      </c>
      <c r="J149" s="83">
        <f ca="1">VLOOKUP($A149,[1]!Table,MATCH(J$4,[1]!Curves,0))</f>
        <v>1.3000000000000001E-2</v>
      </c>
      <c r="K149" s="84">
        <f t="shared" ca="1" si="86"/>
        <v>1.3000000000000001E-2</v>
      </c>
      <c r="L149" s="69">
        <f t="shared" si="111"/>
        <v>0</v>
      </c>
      <c r="M149" s="83">
        <f ca="1">VLOOKUP($A149,[1]!Table,MATCH(M$4,[1]!Curves,0))</f>
        <v>0.01</v>
      </c>
      <c r="N149" s="84">
        <f t="shared" ca="1" si="87"/>
        <v>0.01</v>
      </c>
      <c r="O149" s="69">
        <f t="shared" si="112"/>
        <v>0</v>
      </c>
      <c r="P149" s="7"/>
      <c r="Q149" s="69">
        <f t="shared" ca="1" si="88"/>
        <v>4.931</v>
      </c>
      <c r="R149" s="69">
        <f t="shared" ca="1" si="89"/>
        <v>4.931</v>
      </c>
      <c r="S149" s="69">
        <f t="shared" si="90"/>
        <v>2.1150000000000002</v>
      </c>
      <c r="T149" s="7"/>
      <c r="U149" s="5">
        <f t="shared" si="91"/>
        <v>31</v>
      </c>
      <c r="V149" s="44">
        <f t="shared" si="92"/>
        <v>41183</v>
      </c>
      <c r="W149" s="5">
        <f t="shared" ca="1" si="93"/>
        <v>4253</v>
      </c>
      <c r="X149" s="54">
        <f ca="1">VLOOKUP($A149,[1]!Table,MATCH(X$4,[1]!Curves,0))</f>
        <v>6.1508042187274001E-2</v>
      </c>
      <c r="Y149" s="46">
        <f t="shared" ca="1" si="94"/>
        <v>0.49390496600271228</v>
      </c>
      <c r="Z149" s="5">
        <f t="shared" si="95"/>
        <v>0</v>
      </c>
      <c r="AA149" s="5">
        <f t="shared" si="96"/>
        <v>0</v>
      </c>
      <c r="AC149" s="39">
        <f t="shared" ca="1" si="97"/>
        <v>0</v>
      </c>
      <c r="AD149" s="39">
        <f t="shared" ca="1" si="98"/>
        <v>0</v>
      </c>
      <c r="AE149" s="39">
        <f t="shared" ca="1" si="99"/>
        <v>0</v>
      </c>
      <c r="AF149" s="39">
        <f t="shared" ca="1" si="100"/>
        <v>0</v>
      </c>
      <c r="AG149" s="39">
        <f t="shared" ca="1" si="101"/>
        <v>0</v>
      </c>
      <c r="AH149" s="39">
        <f t="shared" ca="1" si="102"/>
        <v>0</v>
      </c>
      <c r="AI149" s="39">
        <f t="shared" ca="1" si="103"/>
        <v>0</v>
      </c>
      <c r="AJ149" s="39">
        <f t="shared" ca="1" si="104"/>
        <v>0</v>
      </c>
      <c r="AK149" s="39">
        <f t="shared" ca="1" si="105"/>
        <v>0</v>
      </c>
      <c r="AL149" s="43"/>
      <c r="AM149" s="39">
        <f t="shared" ca="1" si="113"/>
        <v>0</v>
      </c>
      <c r="AN149" s="39">
        <f t="shared" ca="1" si="114"/>
        <v>0</v>
      </c>
      <c r="AO149" s="39">
        <f t="shared" ca="1" si="115"/>
        <v>0</v>
      </c>
      <c r="AP149" s="40">
        <f t="shared" ca="1" si="106"/>
        <v>0</v>
      </c>
      <c r="AR149" s="39">
        <f t="shared" ca="1" si="116"/>
        <v>0</v>
      </c>
      <c r="AS149" s="39">
        <f t="shared" ca="1" si="117"/>
        <v>0</v>
      </c>
      <c r="AT149" s="39">
        <f t="shared" ca="1" si="118"/>
        <v>0</v>
      </c>
      <c r="AU149" s="40">
        <f t="shared" ca="1" si="107"/>
        <v>0</v>
      </c>
      <c r="AV149" s="40"/>
      <c r="AW149" s="51">
        <f t="shared" ca="1" si="108"/>
        <v>0</v>
      </c>
      <c r="AY149" s="51">
        <f t="shared" ca="1" si="109"/>
        <v>0</v>
      </c>
      <c r="AZ149" s="67"/>
      <c r="BA149" s="105">
        <f ca="1">'EO9904.1'!AW149</f>
        <v>0</v>
      </c>
      <c r="BB149" s="105">
        <f t="shared" ca="1" si="119"/>
        <v>0</v>
      </c>
      <c r="BC149" s="67"/>
    </row>
    <row r="150" spans="1:55">
      <c r="A150" s="88">
        <f t="shared" si="110"/>
        <v>41214</v>
      </c>
      <c r="B150" s="65">
        <f>'EO9904.1'!B150</f>
        <v>0</v>
      </c>
      <c r="C150" s="66"/>
      <c r="D150" s="82">
        <f t="shared" si="82"/>
        <v>0</v>
      </c>
      <c r="E150" s="35">
        <f t="shared" si="83"/>
        <v>0</v>
      </c>
      <c r="F150" s="35">
        <f t="shared" ca="1" si="84"/>
        <v>0</v>
      </c>
      <c r="G150" s="83">
        <f ca="1">VLOOKUP($A150,[1]!Table,MATCH(G$4,[1]!Curves,0))</f>
        <v>5.048</v>
      </c>
      <c r="H150" s="84">
        <f t="shared" ca="1" si="85"/>
        <v>5.048</v>
      </c>
      <c r="I150" s="87">
        <f t="shared" ref="I150:I213" si="120">I138</f>
        <v>2.1150000000000002</v>
      </c>
      <c r="J150" s="83">
        <f ca="1">VLOOKUP($A150,[1]!Table,MATCH(J$4,[1]!Curves,0))</f>
        <v>2.35E-2</v>
      </c>
      <c r="K150" s="84">
        <f t="shared" ca="1" si="86"/>
        <v>2.35E-2</v>
      </c>
      <c r="L150" s="69">
        <f t="shared" si="111"/>
        <v>0</v>
      </c>
      <c r="M150" s="83">
        <f ca="1">VLOOKUP($A150,[1]!Table,MATCH(M$4,[1]!Curves,0))</f>
        <v>1.4999999999999999E-2</v>
      </c>
      <c r="N150" s="84">
        <f t="shared" ca="1" si="87"/>
        <v>1.4999999999999999E-2</v>
      </c>
      <c r="O150" s="69">
        <f t="shared" si="112"/>
        <v>0</v>
      </c>
      <c r="P150" s="7"/>
      <c r="Q150" s="69">
        <f t="shared" ca="1" si="88"/>
        <v>5.0865</v>
      </c>
      <c r="R150" s="69">
        <f t="shared" ca="1" si="89"/>
        <v>5.0865</v>
      </c>
      <c r="S150" s="69">
        <f t="shared" si="90"/>
        <v>2.1150000000000002</v>
      </c>
      <c r="T150" s="7"/>
      <c r="U150" s="5">
        <f t="shared" si="91"/>
        <v>30</v>
      </c>
      <c r="V150" s="44">
        <f t="shared" si="92"/>
        <v>41214</v>
      </c>
      <c r="W150" s="5">
        <f t="shared" ca="1" si="93"/>
        <v>4284</v>
      </c>
      <c r="X150" s="54">
        <f ca="1">VLOOKUP($A150,[1]!Table,MATCH(X$4,[1]!Curves,0))</f>
        <v>6.1536828362738001E-2</v>
      </c>
      <c r="Y150" s="46">
        <f t="shared" ca="1" si="94"/>
        <v>0.49121103240195274</v>
      </c>
      <c r="Z150" s="5">
        <f t="shared" si="95"/>
        <v>0</v>
      </c>
      <c r="AA150" s="5">
        <f t="shared" si="96"/>
        <v>0</v>
      </c>
      <c r="AC150" s="39">
        <f t="shared" ca="1" si="97"/>
        <v>0</v>
      </c>
      <c r="AD150" s="39">
        <f t="shared" ca="1" si="98"/>
        <v>0</v>
      </c>
      <c r="AE150" s="39">
        <f t="shared" ca="1" si="99"/>
        <v>0</v>
      </c>
      <c r="AF150" s="39">
        <f t="shared" ca="1" si="100"/>
        <v>0</v>
      </c>
      <c r="AG150" s="39">
        <f t="shared" ca="1" si="101"/>
        <v>0</v>
      </c>
      <c r="AH150" s="39">
        <f t="shared" ca="1" si="102"/>
        <v>0</v>
      </c>
      <c r="AI150" s="39">
        <f t="shared" ca="1" si="103"/>
        <v>0</v>
      </c>
      <c r="AJ150" s="39">
        <f t="shared" ca="1" si="104"/>
        <v>0</v>
      </c>
      <c r="AK150" s="39">
        <f t="shared" ca="1" si="105"/>
        <v>0</v>
      </c>
      <c r="AL150" s="43"/>
      <c r="AM150" s="39">
        <f t="shared" ca="1" si="113"/>
        <v>0</v>
      </c>
      <c r="AN150" s="39">
        <f t="shared" ca="1" si="114"/>
        <v>0</v>
      </c>
      <c r="AO150" s="39">
        <f t="shared" ca="1" si="115"/>
        <v>0</v>
      </c>
      <c r="AP150" s="40">
        <f t="shared" ca="1" si="106"/>
        <v>0</v>
      </c>
      <c r="AR150" s="39">
        <f t="shared" ca="1" si="116"/>
        <v>0</v>
      </c>
      <c r="AS150" s="39">
        <f t="shared" ca="1" si="117"/>
        <v>0</v>
      </c>
      <c r="AT150" s="39">
        <f t="shared" ca="1" si="118"/>
        <v>0</v>
      </c>
      <c r="AU150" s="40">
        <f t="shared" ca="1" si="107"/>
        <v>0</v>
      </c>
      <c r="AV150" s="40"/>
      <c r="AW150" s="51">
        <f t="shared" ca="1" si="108"/>
        <v>0</v>
      </c>
      <c r="AY150" s="51">
        <f t="shared" ca="1" si="109"/>
        <v>0</v>
      </c>
      <c r="AZ150" s="67"/>
      <c r="BA150" s="105">
        <f ca="1">'EO9904.1'!AW150</f>
        <v>0</v>
      </c>
      <c r="BB150" s="105">
        <f t="shared" ca="1" si="119"/>
        <v>0</v>
      </c>
      <c r="BC150" s="67"/>
    </row>
    <row r="151" spans="1:55">
      <c r="A151" s="88">
        <f t="shared" si="110"/>
        <v>41244</v>
      </c>
      <c r="B151" s="65">
        <f>'EO9904.1'!B151</f>
        <v>0</v>
      </c>
      <c r="C151" s="66"/>
      <c r="D151" s="82">
        <f t="shared" si="82"/>
        <v>0</v>
      </c>
      <c r="E151" s="35">
        <f t="shared" si="83"/>
        <v>0</v>
      </c>
      <c r="F151" s="35">
        <f t="shared" ca="1" si="84"/>
        <v>0</v>
      </c>
      <c r="G151" s="83">
        <f ca="1">VLOOKUP($A151,[1]!Table,MATCH(G$4,[1]!Curves,0))</f>
        <v>5.1880000000000006</v>
      </c>
      <c r="H151" s="84">
        <f t="shared" ca="1" si="85"/>
        <v>5.1880000000000006</v>
      </c>
      <c r="I151" s="87">
        <f t="shared" si="120"/>
        <v>2.1150000000000002</v>
      </c>
      <c r="J151" s="83">
        <f ca="1">VLOOKUP($A151,[1]!Table,MATCH(J$4,[1]!Curves,0))</f>
        <v>2.35E-2</v>
      </c>
      <c r="K151" s="84">
        <f t="shared" ca="1" si="86"/>
        <v>2.35E-2</v>
      </c>
      <c r="L151" s="69">
        <f t="shared" si="111"/>
        <v>0</v>
      </c>
      <c r="M151" s="83">
        <f ca="1">VLOOKUP($A151,[1]!Table,MATCH(M$4,[1]!Curves,0))</f>
        <v>1.4999999999999999E-2</v>
      </c>
      <c r="N151" s="84">
        <f t="shared" ca="1" si="87"/>
        <v>1.4999999999999999E-2</v>
      </c>
      <c r="O151" s="69">
        <f t="shared" si="112"/>
        <v>0</v>
      </c>
      <c r="P151" s="7"/>
      <c r="Q151" s="69">
        <f t="shared" ca="1" si="88"/>
        <v>5.2265000000000006</v>
      </c>
      <c r="R151" s="69">
        <f t="shared" ca="1" si="89"/>
        <v>5.2265000000000006</v>
      </c>
      <c r="S151" s="69">
        <f t="shared" si="90"/>
        <v>2.1150000000000002</v>
      </c>
      <c r="T151" s="7"/>
      <c r="U151" s="5">
        <f t="shared" si="91"/>
        <v>31</v>
      </c>
      <c r="V151" s="44">
        <f t="shared" si="92"/>
        <v>41244</v>
      </c>
      <c r="W151" s="5">
        <f t="shared" ca="1" si="93"/>
        <v>4314</v>
      </c>
      <c r="X151" s="54">
        <f ca="1">VLOOKUP($A151,[1]!Table,MATCH(X$4,[1]!Curves,0))</f>
        <v>6.1564685952158998E-2</v>
      </c>
      <c r="Y151" s="46">
        <f t="shared" ca="1" si="94"/>
        <v>0.48861578775086356</v>
      </c>
      <c r="Z151" s="5">
        <f t="shared" si="95"/>
        <v>0</v>
      </c>
      <c r="AA151" s="5">
        <f t="shared" si="96"/>
        <v>0</v>
      </c>
      <c r="AC151" s="39">
        <f t="shared" ca="1" si="97"/>
        <v>0</v>
      </c>
      <c r="AD151" s="39">
        <f t="shared" ca="1" si="98"/>
        <v>0</v>
      </c>
      <c r="AE151" s="39">
        <f t="shared" ca="1" si="99"/>
        <v>0</v>
      </c>
      <c r="AF151" s="39">
        <f t="shared" ca="1" si="100"/>
        <v>0</v>
      </c>
      <c r="AG151" s="39">
        <f t="shared" ca="1" si="101"/>
        <v>0</v>
      </c>
      <c r="AH151" s="39">
        <f t="shared" ca="1" si="102"/>
        <v>0</v>
      </c>
      <c r="AI151" s="39">
        <f t="shared" ca="1" si="103"/>
        <v>0</v>
      </c>
      <c r="AJ151" s="39">
        <f t="shared" ca="1" si="104"/>
        <v>0</v>
      </c>
      <c r="AK151" s="39">
        <f t="shared" ca="1" si="105"/>
        <v>0</v>
      </c>
      <c r="AL151" s="43"/>
      <c r="AM151" s="39">
        <f t="shared" ca="1" si="113"/>
        <v>0</v>
      </c>
      <c r="AN151" s="39">
        <f t="shared" ca="1" si="114"/>
        <v>0</v>
      </c>
      <c r="AO151" s="39">
        <f t="shared" ca="1" si="115"/>
        <v>0</v>
      </c>
      <c r="AP151" s="40">
        <f t="shared" ca="1" si="106"/>
        <v>0</v>
      </c>
      <c r="AR151" s="39">
        <f t="shared" ca="1" si="116"/>
        <v>0</v>
      </c>
      <c r="AS151" s="39">
        <f t="shared" ca="1" si="117"/>
        <v>0</v>
      </c>
      <c r="AT151" s="39">
        <f t="shared" ca="1" si="118"/>
        <v>0</v>
      </c>
      <c r="AU151" s="40">
        <f t="shared" ca="1" si="107"/>
        <v>0</v>
      </c>
      <c r="AV151" s="40"/>
      <c r="AW151" s="51">
        <f t="shared" ca="1" si="108"/>
        <v>0</v>
      </c>
      <c r="AY151" s="51">
        <f t="shared" ca="1" si="109"/>
        <v>0</v>
      </c>
      <c r="AZ151" s="67"/>
      <c r="BA151" s="105">
        <f ca="1">'EO9904.1'!AW151</f>
        <v>0</v>
      </c>
      <c r="BB151" s="105">
        <f t="shared" ca="1" si="119"/>
        <v>0</v>
      </c>
      <c r="BC151" s="67"/>
    </row>
    <row r="152" spans="1:55">
      <c r="A152" s="88">
        <f t="shared" si="110"/>
        <v>41275</v>
      </c>
      <c r="B152" s="65">
        <f>'EO9904.1'!B152</f>
        <v>0</v>
      </c>
      <c r="C152" s="66"/>
      <c r="D152" s="82">
        <f t="shared" si="82"/>
        <v>0</v>
      </c>
      <c r="E152" s="35">
        <f t="shared" si="83"/>
        <v>0</v>
      </c>
      <c r="F152" s="35">
        <f t="shared" ca="1" si="84"/>
        <v>0</v>
      </c>
      <c r="G152" s="83">
        <f ca="1">VLOOKUP($A152,[1]!Table,MATCH(G$4,[1]!Curves,0))</f>
        <v>5.2680000000000007</v>
      </c>
      <c r="H152" s="84">
        <f t="shared" ca="1" si="85"/>
        <v>5.2680000000000007</v>
      </c>
      <c r="I152" s="87">
        <f t="shared" si="120"/>
        <v>2.1150000000000002</v>
      </c>
      <c r="J152" s="83">
        <f ca="1">VLOOKUP($A152,[1]!Table,MATCH(J$4,[1]!Curves,0))</f>
        <v>2.35E-2</v>
      </c>
      <c r="K152" s="84">
        <f t="shared" ca="1" si="86"/>
        <v>2.35E-2</v>
      </c>
      <c r="L152" s="69">
        <f t="shared" si="111"/>
        <v>0</v>
      </c>
      <c r="M152" s="83">
        <f ca="1">VLOOKUP($A152,[1]!Table,MATCH(M$4,[1]!Curves,0))</f>
        <v>1.4999999999999999E-2</v>
      </c>
      <c r="N152" s="84">
        <f t="shared" ca="1" si="87"/>
        <v>1.4999999999999999E-2</v>
      </c>
      <c r="O152" s="69">
        <f t="shared" si="112"/>
        <v>0</v>
      </c>
      <c r="P152" s="7"/>
      <c r="Q152" s="69">
        <f t="shared" ca="1" si="88"/>
        <v>5.3065000000000007</v>
      </c>
      <c r="R152" s="69">
        <f t="shared" ca="1" si="89"/>
        <v>5.3065000000000007</v>
      </c>
      <c r="S152" s="69">
        <f t="shared" si="90"/>
        <v>2.1150000000000002</v>
      </c>
      <c r="T152" s="7"/>
      <c r="U152" s="5">
        <f t="shared" si="91"/>
        <v>31</v>
      </c>
      <c r="V152" s="44">
        <f t="shared" si="92"/>
        <v>41275</v>
      </c>
      <c r="W152" s="5">
        <f t="shared" ca="1" si="93"/>
        <v>4345</v>
      </c>
      <c r="X152" s="54">
        <f ca="1">VLOOKUP($A152,[1]!Table,MATCH(X$4,[1]!Curves,0))</f>
        <v>6.1593472128164004E-2</v>
      </c>
      <c r="Y152" s="46">
        <f t="shared" ca="1" si="94"/>
        <v>0.48594617466042739</v>
      </c>
      <c r="Z152" s="5">
        <f t="shared" si="95"/>
        <v>0</v>
      </c>
      <c r="AA152" s="5">
        <f t="shared" si="96"/>
        <v>0</v>
      </c>
      <c r="AC152" s="39">
        <f t="shared" ca="1" si="97"/>
        <v>0</v>
      </c>
      <c r="AD152" s="39">
        <f t="shared" ca="1" si="98"/>
        <v>0</v>
      </c>
      <c r="AE152" s="39">
        <f t="shared" ca="1" si="99"/>
        <v>0</v>
      </c>
      <c r="AF152" s="39">
        <f t="shared" ca="1" si="100"/>
        <v>0</v>
      </c>
      <c r="AG152" s="39">
        <f t="shared" ca="1" si="101"/>
        <v>0</v>
      </c>
      <c r="AH152" s="39">
        <f t="shared" ca="1" si="102"/>
        <v>0</v>
      </c>
      <c r="AI152" s="39">
        <f t="shared" ca="1" si="103"/>
        <v>0</v>
      </c>
      <c r="AJ152" s="39">
        <f t="shared" ca="1" si="104"/>
        <v>0</v>
      </c>
      <c r="AK152" s="39">
        <f t="shared" ca="1" si="105"/>
        <v>0</v>
      </c>
      <c r="AL152" s="43"/>
      <c r="AM152" s="39">
        <f t="shared" ca="1" si="113"/>
        <v>0</v>
      </c>
      <c r="AN152" s="39">
        <f t="shared" ca="1" si="114"/>
        <v>0</v>
      </c>
      <c r="AO152" s="39">
        <f t="shared" ca="1" si="115"/>
        <v>0</v>
      </c>
      <c r="AP152" s="40">
        <f t="shared" ca="1" si="106"/>
        <v>0</v>
      </c>
      <c r="AR152" s="39">
        <f t="shared" ca="1" si="116"/>
        <v>0</v>
      </c>
      <c r="AS152" s="39">
        <f t="shared" ca="1" si="117"/>
        <v>0</v>
      </c>
      <c r="AT152" s="39">
        <f t="shared" ca="1" si="118"/>
        <v>0</v>
      </c>
      <c r="AU152" s="40">
        <f t="shared" ca="1" si="107"/>
        <v>0</v>
      </c>
      <c r="AV152" s="40"/>
      <c r="AW152" s="51">
        <f t="shared" ca="1" si="108"/>
        <v>0</v>
      </c>
      <c r="AY152" s="51">
        <f t="shared" ca="1" si="109"/>
        <v>0</v>
      </c>
      <c r="AZ152" s="67"/>
      <c r="BA152" s="105">
        <f ca="1">'EO9904.1'!AW152</f>
        <v>0</v>
      </c>
      <c r="BB152" s="105">
        <f t="shared" ca="1" si="119"/>
        <v>0</v>
      </c>
      <c r="BC152" s="67"/>
    </row>
    <row r="153" spans="1:55">
      <c r="A153" s="88">
        <f t="shared" si="110"/>
        <v>41306</v>
      </c>
      <c r="B153" s="65">
        <f>'EO9904.1'!B153</f>
        <v>0</v>
      </c>
      <c r="C153" s="66"/>
      <c r="D153" s="82">
        <f t="shared" si="82"/>
        <v>0</v>
      </c>
      <c r="E153" s="35">
        <f t="shared" si="83"/>
        <v>0</v>
      </c>
      <c r="F153" s="35">
        <f t="shared" ca="1" si="84"/>
        <v>0</v>
      </c>
      <c r="G153" s="83">
        <f ca="1">VLOOKUP($A153,[1]!Table,MATCH(G$4,[1]!Curves,0))</f>
        <v>5.1480000000000006</v>
      </c>
      <c r="H153" s="84">
        <f t="shared" ca="1" si="85"/>
        <v>5.1480000000000006</v>
      </c>
      <c r="I153" s="87">
        <f t="shared" si="120"/>
        <v>2.1150000000000002</v>
      </c>
      <c r="J153" s="83">
        <f ca="1">VLOOKUP($A153,[1]!Table,MATCH(J$4,[1]!Curves,0))</f>
        <v>2.35E-2</v>
      </c>
      <c r="K153" s="84">
        <f t="shared" ca="1" si="86"/>
        <v>2.35E-2</v>
      </c>
      <c r="L153" s="69">
        <f t="shared" si="111"/>
        <v>0</v>
      </c>
      <c r="M153" s="83">
        <f ca="1">VLOOKUP($A153,[1]!Table,MATCH(M$4,[1]!Curves,0))</f>
        <v>1.4999999999999999E-2</v>
      </c>
      <c r="N153" s="84">
        <f t="shared" ca="1" si="87"/>
        <v>1.4999999999999999E-2</v>
      </c>
      <c r="O153" s="69">
        <f t="shared" si="112"/>
        <v>0</v>
      </c>
      <c r="P153" s="7"/>
      <c r="Q153" s="69">
        <f t="shared" ca="1" si="88"/>
        <v>5.1865000000000006</v>
      </c>
      <c r="R153" s="69">
        <f t="shared" ca="1" si="89"/>
        <v>5.1865000000000006</v>
      </c>
      <c r="S153" s="69">
        <f t="shared" si="90"/>
        <v>2.1150000000000002</v>
      </c>
      <c r="T153" s="7"/>
      <c r="U153" s="5">
        <f t="shared" si="91"/>
        <v>28</v>
      </c>
      <c r="V153" s="44">
        <f t="shared" si="92"/>
        <v>41306</v>
      </c>
      <c r="W153" s="5">
        <f t="shared" ca="1" si="93"/>
        <v>4376</v>
      </c>
      <c r="X153" s="54">
        <f ca="1">VLOOKUP($A153,[1]!Table,MATCH(X$4,[1]!Curves,0))</f>
        <v>6.1622258304445003E-2</v>
      </c>
      <c r="Y153" s="46">
        <f t="shared" ca="1" si="94"/>
        <v>0.48328885859889703</v>
      </c>
      <c r="Z153" s="5">
        <f t="shared" si="95"/>
        <v>0</v>
      </c>
      <c r="AA153" s="5">
        <f t="shared" si="96"/>
        <v>0</v>
      </c>
      <c r="AC153" s="39">
        <f t="shared" ca="1" si="97"/>
        <v>0</v>
      </c>
      <c r="AD153" s="39">
        <f t="shared" ca="1" si="98"/>
        <v>0</v>
      </c>
      <c r="AE153" s="39">
        <f t="shared" ca="1" si="99"/>
        <v>0</v>
      </c>
      <c r="AF153" s="39">
        <f t="shared" ca="1" si="100"/>
        <v>0</v>
      </c>
      <c r="AG153" s="39">
        <f t="shared" ca="1" si="101"/>
        <v>0</v>
      </c>
      <c r="AH153" s="39">
        <f t="shared" ca="1" si="102"/>
        <v>0</v>
      </c>
      <c r="AI153" s="39">
        <f t="shared" ca="1" si="103"/>
        <v>0</v>
      </c>
      <c r="AJ153" s="39">
        <f t="shared" ca="1" si="104"/>
        <v>0</v>
      </c>
      <c r="AK153" s="39">
        <f t="shared" ca="1" si="105"/>
        <v>0</v>
      </c>
      <c r="AL153" s="43"/>
      <c r="AM153" s="39">
        <f t="shared" ca="1" si="113"/>
        <v>0</v>
      </c>
      <c r="AN153" s="39">
        <f t="shared" ca="1" si="114"/>
        <v>0</v>
      </c>
      <c r="AO153" s="39">
        <f t="shared" ca="1" si="115"/>
        <v>0</v>
      </c>
      <c r="AP153" s="40">
        <f t="shared" ca="1" si="106"/>
        <v>0</v>
      </c>
      <c r="AR153" s="39">
        <f t="shared" ca="1" si="116"/>
        <v>0</v>
      </c>
      <c r="AS153" s="39">
        <f t="shared" ca="1" si="117"/>
        <v>0</v>
      </c>
      <c r="AT153" s="39">
        <f t="shared" ca="1" si="118"/>
        <v>0</v>
      </c>
      <c r="AU153" s="40">
        <f t="shared" ca="1" si="107"/>
        <v>0</v>
      </c>
      <c r="AV153" s="40"/>
      <c r="AW153" s="51">
        <f t="shared" ca="1" si="108"/>
        <v>0</v>
      </c>
      <c r="AY153" s="51">
        <f t="shared" ca="1" si="109"/>
        <v>0</v>
      </c>
      <c r="AZ153" s="67"/>
      <c r="BA153" s="105">
        <f ca="1">'EO9904.1'!AW153</f>
        <v>0</v>
      </c>
      <c r="BB153" s="105">
        <f t="shared" ca="1" si="119"/>
        <v>0</v>
      </c>
      <c r="BC153" s="67"/>
    </row>
    <row r="154" spans="1:55">
      <c r="A154" s="88">
        <f t="shared" si="110"/>
        <v>41334</v>
      </c>
      <c r="B154" s="65">
        <f>'EO9904.1'!B154</f>
        <v>0</v>
      </c>
      <c r="C154" s="66"/>
      <c r="D154" s="82">
        <f t="shared" si="82"/>
        <v>0</v>
      </c>
      <c r="E154" s="35">
        <f t="shared" si="83"/>
        <v>0</v>
      </c>
      <c r="F154" s="35">
        <f t="shared" ca="1" si="84"/>
        <v>0</v>
      </c>
      <c r="G154" s="83">
        <f ca="1">VLOOKUP($A154,[1]!Table,MATCH(G$4,[1]!Curves,0))</f>
        <v>5.0230000000000006</v>
      </c>
      <c r="H154" s="84">
        <f t="shared" ca="1" si="85"/>
        <v>5.0230000000000006</v>
      </c>
      <c r="I154" s="87">
        <f t="shared" si="120"/>
        <v>2.1150000000000002</v>
      </c>
      <c r="J154" s="83">
        <f ca="1">VLOOKUP($A154,[1]!Table,MATCH(J$4,[1]!Curves,0))</f>
        <v>2.35E-2</v>
      </c>
      <c r="K154" s="84">
        <f t="shared" ca="1" si="86"/>
        <v>2.35E-2</v>
      </c>
      <c r="L154" s="69">
        <f t="shared" si="111"/>
        <v>0</v>
      </c>
      <c r="M154" s="83">
        <f ca="1">VLOOKUP($A154,[1]!Table,MATCH(M$4,[1]!Curves,0))</f>
        <v>1.4999999999999999E-2</v>
      </c>
      <c r="N154" s="84">
        <f t="shared" ca="1" si="87"/>
        <v>1.4999999999999999E-2</v>
      </c>
      <c r="O154" s="69">
        <f t="shared" si="112"/>
        <v>0</v>
      </c>
      <c r="P154" s="7"/>
      <c r="Q154" s="69">
        <f t="shared" ca="1" si="88"/>
        <v>5.0615000000000006</v>
      </c>
      <c r="R154" s="69">
        <f t="shared" ca="1" si="89"/>
        <v>5.0615000000000006</v>
      </c>
      <c r="S154" s="69">
        <f t="shared" si="90"/>
        <v>2.1150000000000002</v>
      </c>
      <c r="T154" s="7"/>
      <c r="U154" s="5">
        <f t="shared" si="91"/>
        <v>31</v>
      </c>
      <c r="V154" s="44">
        <f t="shared" si="92"/>
        <v>41334</v>
      </c>
      <c r="W154" s="5">
        <f t="shared" ca="1" si="93"/>
        <v>4404</v>
      </c>
      <c r="X154" s="54">
        <f ca="1">VLOOKUP($A154,[1]!Table,MATCH(X$4,[1]!Curves,0))</f>
        <v>6.1648258721968004E-2</v>
      </c>
      <c r="Y154" s="46">
        <f t="shared" ca="1" si="94"/>
        <v>0.48089923669784906</v>
      </c>
      <c r="Z154" s="5">
        <f t="shared" si="95"/>
        <v>0</v>
      </c>
      <c r="AA154" s="5">
        <f t="shared" si="96"/>
        <v>0</v>
      </c>
      <c r="AC154" s="39">
        <f t="shared" ca="1" si="97"/>
        <v>0</v>
      </c>
      <c r="AD154" s="39">
        <f t="shared" ca="1" si="98"/>
        <v>0</v>
      </c>
      <c r="AE154" s="39">
        <f t="shared" ca="1" si="99"/>
        <v>0</v>
      </c>
      <c r="AF154" s="39">
        <f t="shared" ca="1" si="100"/>
        <v>0</v>
      </c>
      <c r="AG154" s="39">
        <f t="shared" ca="1" si="101"/>
        <v>0</v>
      </c>
      <c r="AH154" s="39">
        <f t="shared" ca="1" si="102"/>
        <v>0</v>
      </c>
      <c r="AI154" s="39">
        <f t="shared" ca="1" si="103"/>
        <v>0</v>
      </c>
      <c r="AJ154" s="39">
        <f t="shared" ca="1" si="104"/>
        <v>0</v>
      </c>
      <c r="AK154" s="39">
        <f t="shared" ca="1" si="105"/>
        <v>0</v>
      </c>
      <c r="AL154" s="43"/>
      <c r="AM154" s="39">
        <f t="shared" ca="1" si="113"/>
        <v>0</v>
      </c>
      <c r="AN154" s="39">
        <f t="shared" ca="1" si="114"/>
        <v>0</v>
      </c>
      <c r="AO154" s="39">
        <f t="shared" ca="1" si="115"/>
        <v>0</v>
      </c>
      <c r="AP154" s="40">
        <f t="shared" ca="1" si="106"/>
        <v>0</v>
      </c>
      <c r="AR154" s="39">
        <f t="shared" ca="1" si="116"/>
        <v>0</v>
      </c>
      <c r="AS154" s="39">
        <f t="shared" ca="1" si="117"/>
        <v>0</v>
      </c>
      <c r="AT154" s="39">
        <f t="shared" ca="1" si="118"/>
        <v>0</v>
      </c>
      <c r="AU154" s="40">
        <f t="shared" ca="1" si="107"/>
        <v>0</v>
      </c>
      <c r="AV154" s="40"/>
      <c r="AW154" s="51">
        <f t="shared" ca="1" si="108"/>
        <v>0</v>
      </c>
      <c r="AY154" s="51">
        <f t="shared" ca="1" si="109"/>
        <v>0</v>
      </c>
      <c r="AZ154" s="67"/>
      <c r="BA154" s="105">
        <f ca="1">'EO9904.1'!AW154</f>
        <v>0</v>
      </c>
      <c r="BB154" s="105">
        <f t="shared" ca="1" si="119"/>
        <v>0</v>
      </c>
      <c r="BC154" s="67"/>
    </row>
    <row r="155" spans="1:55">
      <c r="A155" s="88">
        <f t="shared" si="110"/>
        <v>41365</v>
      </c>
      <c r="B155" s="65">
        <f>'EO9904.1'!B155</f>
        <v>0</v>
      </c>
      <c r="C155" s="66"/>
      <c r="D155" s="82">
        <f t="shared" si="82"/>
        <v>0</v>
      </c>
      <c r="E155" s="35">
        <f t="shared" si="83"/>
        <v>0</v>
      </c>
      <c r="F155" s="35">
        <f t="shared" ca="1" si="84"/>
        <v>0</v>
      </c>
      <c r="G155" s="83">
        <f ca="1">VLOOKUP($A155,[1]!Table,MATCH(G$4,[1]!Curves,0))</f>
        <v>4.8929999999999998</v>
      </c>
      <c r="H155" s="84">
        <f t="shared" ca="1" si="85"/>
        <v>4.8929999999999998</v>
      </c>
      <c r="I155" s="87">
        <f t="shared" si="120"/>
        <v>2.1150000000000002</v>
      </c>
      <c r="J155" s="83">
        <f ca="1">VLOOKUP($A155,[1]!Table,MATCH(J$4,[1]!Curves,0))</f>
        <v>1.3000000000000001E-2</v>
      </c>
      <c r="K155" s="84">
        <f t="shared" ca="1" si="86"/>
        <v>1.3000000000000001E-2</v>
      </c>
      <c r="L155" s="69">
        <f t="shared" si="111"/>
        <v>0</v>
      </c>
      <c r="M155" s="83">
        <f ca="1">VLOOKUP($A155,[1]!Table,MATCH(M$4,[1]!Curves,0))</f>
        <v>0.01</v>
      </c>
      <c r="N155" s="84">
        <f t="shared" ca="1" si="87"/>
        <v>0.01</v>
      </c>
      <c r="O155" s="69">
        <f t="shared" si="112"/>
        <v>0</v>
      </c>
      <c r="P155" s="7"/>
      <c r="Q155" s="69">
        <f t="shared" ca="1" si="88"/>
        <v>4.9159999999999995</v>
      </c>
      <c r="R155" s="69">
        <f t="shared" ca="1" si="89"/>
        <v>4.9159999999999995</v>
      </c>
      <c r="S155" s="69">
        <f t="shared" si="90"/>
        <v>2.1150000000000002</v>
      </c>
      <c r="T155" s="7"/>
      <c r="U155" s="5">
        <f t="shared" si="91"/>
        <v>30</v>
      </c>
      <c r="V155" s="44">
        <f t="shared" si="92"/>
        <v>41365</v>
      </c>
      <c r="W155" s="5">
        <f t="shared" ca="1" si="93"/>
        <v>4435</v>
      </c>
      <c r="X155" s="54">
        <f ca="1">VLOOKUP($A155,[1]!Table,MATCH(X$4,[1]!Curves,0))</f>
        <v>6.1677044898772002E-2</v>
      </c>
      <c r="Y155" s="46">
        <f t="shared" ca="1" si="94"/>
        <v>0.4782652084027012</v>
      </c>
      <c r="Z155" s="5">
        <f t="shared" si="95"/>
        <v>0</v>
      </c>
      <c r="AA155" s="5">
        <f t="shared" si="96"/>
        <v>0</v>
      </c>
      <c r="AC155" s="39">
        <f t="shared" ca="1" si="97"/>
        <v>0</v>
      </c>
      <c r="AD155" s="39">
        <f t="shared" ca="1" si="98"/>
        <v>0</v>
      </c>
      <c r="AE155" s="39">
        <f t="shared" ca="1" si="99"/>
        <v>0</v>
      </c>
      <c r="AF155" s="39">
        <f t="shared" ca="1" si="100"/>
        <v>0</v>
      </c>
      <c r="AG155" s="39">
        <f t="shared" ca="1" si="101"/>
        <v>0</v>
      </c>
      <c r="AH155" s="39">
        <f t="shared" ca="1" si="102"/>
        <v>0</v>
      </c>
      <c r="AI155" s="39">
        <f t="shared" ca="1" si="103"/>
        <v>0</v>
      </c>
      <c r="AJ155" s="39">
        <f t="shared" ca="1" si="104"/>
        <v>0</v>
      </c>
      <c r="AK155" s="39">
        <f t="shared" ca="1" si="105"/>
        <v>0</v>
      </c>
      <c r="AL155" s="43"/>
      <c r="AM155" s="39">
        <f t="shared" ca="1" si="113"/>
        <v>0</v>
      </c>
      <c r="AN155" s="39">
        <f t="shared" ca="1" si="114"/>
        <v>0</v>
      </c>
      <c r="AO155" s="39">
        <f t="shared" ca="1" si="115"/>
        <v>0</v>
      </c>
      <c r="AP155" s="40">
        <f t="shared" ca="1" si="106"/>
        <v>0</v>
      </c>
      <c r="AR155" s="39">
        <f t="shared" ca="1" si="116"/>
        <v>0</v>
      </c>
      <c r="AS155" s="39">
        <f t="shared" ca="1" si="117"/>
        <v>0</v>
      </c>
      <c r="AT155" s="39">
        <f t="shared" ca="1" si="118"/>
        <v>0</v>
      </c>
      <c r="AU155" s="40">
        <f t="shared" ca="1" si="107"/>
        <v>0</v>
      </c>
      <c r="AV155" s="40"/>
      <c r="AW155" s="51">
        <f t="shared" ca="1" si="108"/>
        <v>0</v>
      </c>
      <c r="AY155" s="51">
        <f t="shared" ca="1" si="109"/>
        <v>0</v>
      </c>
      <c r="AZ155" s="67"/>
      <c r="BA155" s="105">
        <f ca="1">'EO9904.1'!AW155</f>
        <v>0</v>
      </c>
      <c r="BB155" s="105">
        <f t="shared" ca="1" si="119"/>
        <v>0</v>
      </c>
      <c r="BC155" s="67"/>
    </row>
    <row r="156" spans="1:55">
      <c r="A156" s="88">
        <f t="shared" si="110"/>
        <v>41395</v>
      </c>
      <c r="B156" s="65">
        <f>'EO9904.1'!B156</f>
        <v>0</v>
      </c>
      <c r="C156" s="66"/>
      <c r="D156" s="82">
        <f t="shared" si="82"/>
        <v>0</v>
      </c>
      <c r="E156" s="35">
        <f t="shared" si="83"/>
        <v>0</v>
      </c>
      <c r="F156" s="35">
        <f t="shared" ca="1" si="84"/>
        <v>0</v>
      </c>
      <c r="G156" s="83">
        <f ca="1">VLOOKUP($A156,[1]!Table,MATCH(G$4,[1]!Curves,0))</f>
        <v>4.883</v>
      </c>
      <c r="H156" s="84">
        <f t="shared" ca="1" si="85"/>
        <v>4.883</v>
      </c>
      <c r="I156" s="87">
        <f t="shared" si="120"/>
        <v>2.1150000000000002</v>
      </c>
      <c r="J156" s="83">
        <f ca="1">VLOOKUP($A156,[1]!Table,MATCH(J$4,[1]!Curves,0))</f>
        <v>1.3000000000000001E-2</v>
      </c>
      <c r="K156" s="84">
        <f t="shared" ca="1" si="86"/>
        <v>1.3000000000000001E-2</v>
      </c>
      <c r="L156" s="69">
        <f t="shared" si="111"/>
        <v>0</v>
      </c>
      <c r="M156" s="83">
        <f ca="1">VLOOKUP($A156,[1]!Table,MATCH(M$4,[1]!Curves,0))</f>
        <v>0.01</v>
      </c>
      <c r="N156" s="84">
        <f t="shared" ca="1" si="87"/>
        <v>0.01</v>
      </c>
      <c r="O156" s="69">
        <f t="shared" si="112"/>
        <v>0</v>
      </c>
      <c r="P156" s="7"/>
      <c r="Q156" s="69">
        <f t="shared" ca="1" si="88"/>
        <v>4.9059999999999997</v>
      </c>
      <c r="R156" s="69">
        <f t="shared" ca="1" si="89"/>
        <v>4.9059999999999997</v>
      </c>
      <c r="S156" s="69">
        <f t="shared" si="90"/>
        <v>2.1150000000000002</v>
      </c>
      <c r="T156" s="7"/>
      <c r="U156" s="5">
        <f t="shared" si="91"/>
        <v>31</v>
      </c>
      <c r="V156" s="44">
        <f t="shared" si="92"/>
        <v>41395</v>
      </c>
      <c r="W156" s="5">
        <f t="shared" ca="1" si="93"/>
        <v>4465</v>
      </c>
      <c r="X156" s="54">
        <f ca="1">VLOOKUP($A156,[1]!Table,MATCH(X$4,[1]!Curves,0))</f>
        <v>6.1704902489489996E-2</v>
      </c>
      <c r="Y156" s="46">
        <f t="shared" ca="1" si="94"/>
        <v>0.47572774138205709</v>
      </c>
      <c r="Z156" s="5">
        <f t="shared" si="95"/>
        <v>0</v>
      </c>
      <c r="AA156" s="5">
        <f t="shared" si="96"/>
        <v>0</v>
      </c>
      <c r="AC156" s="39">
        <f t="shared" ca="1" si="97"/>
        <v>0</v>
      </c>
      <c r="AD156" s="39">
        <f t="shared" ca="1" si="98"/>
        <v>0</v>
      </c>
      <c r="AE156" s="39">
        <f t="shared" ca="1" si="99"/>
        <v>0</v>
      </c>
      <c r="AF156" s="39">
        <f t="shared" ca="1" si="100"/>
        <v>0</v>
      </c>
      <c r="AG156" s="39">
        <f t="shared" ca="1" si="101"/>
        <v>0</v>
      </c>
      <c r="AH156" s="39">
        <f t="shared" ca="1" si="102"/>
        <v>0</v>
      </c>
      <c r="AI156" s="39">
        <f t="shared" ca="1" si="103"/>
        <v>0</v>
      </c>
      <c r="AJ156" s="39">
        <f t="shared" ca="1" si="104"/>
        <v>0</v>
      </c>
      <c r="AK156" s="39">
        <f t="shared" ca="1" si="105"/>
        <v>0</v>
      </c>
      <c r="AL156" s="43"/>
      <c r="AM156" s="39">
        <f t="shared" ca="1" si="113"/>
        <v>0</v>
      </c>
      <c r="AN156" s="39">
        <f t="shared" ca="1" si="114"/>
        <v>0</v>
      </c>
      <c r="AO156" s="39">
        <f t="shared" ca="1" si="115"/>
        <v>0</v>
      </c>
      <c r="AP156" s="40">
        <f t="shared" ca="1" si="106"/>
        <v>0</v>
      </c>
      <c r="AR156" s="39">
        <f t="shared" ca="1" si="116"/>
        <v>0</v>
      </c>
      <c r="AS156" s="39">
        <f t="shared" ca="1" si="117"/>
        <v>0</v>
      </c>
      <c r="AT156" s="39">
        <f t="shared" ca="1" si="118"/>
        <v>0</v>
      </c>
      <c r="AU156" s="40">
        <f t="shared" ca="1" si="107"/>
        <v>0</v>
      </c>
      <c r="AV156" s="40"/>
      <c r="AW156" s="51">
        <f t="shared" ca="1" si="108"/>
        <v>0</v>
      </c>
      <c r="AY156" s="51">
        <f t="shared" ca="1" si="109"/>
        <v>0</v>
      </c>
      <c r="AZ156" s="67"/>
      <c r="BA156" s="105">
        <f ca="1">'EO9904.1'!AW156</f>
        <v>0</v>
      </c>
      <c r="BB156" s="105">
        <f t="shared" ca="1" si="119"/>
        <v>0</v>
      </c>
      <c r="BC156" s="67"/>
    </row>
    <row r="157" spans="1:55">
      <c r="A157" s="88">
        <f t="shared" si="110"/>
        <v>41426</v>
      </c>
      <c r="B157" s="65">
        <f>'EO9904.1'!B157</f>
        <v>0</v>
      </c>
      <c r="C157" s="66"/>
      <c r="D157" s="82">
        <f t="shared" si="82"/>
        <v>0</v>
      </c>
      <c r="E157" s="35">
        <f t="shared" si="83"/>
        <v>0</v>
      </c>
      <c r="F157" s="35">
        <f t="shared" ca="1" si="84"/>
        <v>0</v>
      </c>
      <c r="G157" s="83">
        <f ca="1">VLOOKUP($A157,[1]!Table,MATCH(G$4,[1]!Curves,0))</f>
        <v>4.9030000000000005</v>
      </c>
      <c r="H157" s="84">
        <f t="shared" ca="1" si="85"/>
        <v>4.9030000000000005</v>
      </c>
      <c r="I157" s="87">
        <f t="shared" si="120"/>
        <v>2.1150000000000002</v>
      </c>
      <c r="J157" s="83">
        <f ca="1">VLOOKUP($A157,[1]!Table,MATCH(J$4,[1]!Curves,0))</f>
        <v>1.3000000000000001E-2</v>
      </c>
      <c r="K157" s="84">
        <f t="shared" ca="1" si="86"/>
        <v>1.3000000000000001E-2</v>
      </c>
      <c r="L157" s="69">
        <f t="shared" si="111"/>
        <v>0</v>
      </c>
      <c r="M157" s="83">
        <f ca="1">VLOOKUP($A157,[1]!Table,MATCH(M$4,[1]!Curves,0))</f>
        <v>0.01</v>
      </c>
      <c r="N157" s="84">
        <f t="shared" ca="1" si="87"/>
        <v>0.01</v>
      </c>
      <c r="O157" s="69">
        <f t="shared" si="112"/>
        <v>0</v>
      </c>
      <c r="P157" s="7"/>
      <c r="Q157" s="69">
        <f t="shared" ca="1" si="88"/>
        <v>4.9260000000000002</v>
      </c>
      <c r="R157" s="69">
        <f t="shared" ca="1" si="89"/>
        <v>4.9260000000000002</v>
      </c>
      <c r="S157" s="69">
        <f t="shared" si="90"/>
        <v>2.1150000000000002</v>
      </c>
      <c r="T157" s="7"/>
      <c r="U157" s="5">
        <f t="shared" si="91"/>
        <v>30</v>
      </c>
      <c r="V157" s="44">
        <f t="shared" si="92"/>
        <v>41426</v>
      </c>
      <c r="W157" s="5">
        <f t="shared" ca="1" si="93"/>
        <v>4496</v>
      </c>
      <c r="X157" s="54">
        <f ca="1">VLOOKUP($A157,[1]!Table,MATCH(X$4,[1]!Curves,0))</f>
        <v>6.1733688666835998E-2</v>
      </c>
      <c r="Y157" s="46">
        <f t="shared" ca="1" si="94"/>
        <v>0.47311763035374033</v>
      </c>
      <c r="Z157" s="5">
        <f t="shared" si="95"/>
        <v>0</v>
      </c>
      <c r="AA157" s="5">
        <f t="shared" si="96"/>
        <v>0</v>
      </c>
      <c r="AC157" s="39">
        <f t="shared" ca="1" si="97"/>
        <v>0</v>
      </c>
      <c r="AD157" s="39">
        <f t="shared" ca="1" si="98"/>
        <v>0</v>
      </c>
      <c r="AE157" s="39">
        <f t="shared" ca="1" si="99"/>
        <v>0</v>
      </c>
      <c r="AF157" s="39">
        <f t="shared" ca="1" si="100"/>
        <v>0</v>
      </c>
      <c r="AG157" s="39">
        <f t="shared" ca="1" si="101"/>
        <v>0</v>
      </c>
      <c r="AH157" s="39">
        <f t="shared" ca="1" si="102"/>
        <v>0</v>
      </c>
      <c r="AI157" s="39">
        <f t="shared" ca="1" si="103"/>
        <v>0</v>
      </c>
      <c r="AJ157" s="39">
        <f t="shared" ca="1" si="104"/>
        <v>0</v>
      </c>
      <c r="AK157" s="39">
        <f t="shared" ca="1" si="105"/>
        <v>0</v>
      </c>
      <c r="AL157" s="43"/>
      <c r="AM157" s="39">
        <f t="shared" ca="1" si="113"/>
        <v>0</v>
      </c>
      <c r="AN157" s="39">
        <f t="shared" ca="1" si="114"/>
        <v>0</v>
      </c>
      <c r="AO157" s="39">
        <f t="shared" ca="1" si="115"/>
        <v>0</v>
      </c>
      <c r="AP157" s="40">
        <f t="shared" ca="1" si="106"/>
        <v>0</v>
      </c>
      <c r="AR157" s="39">
        <f t="shared" ca="1" si="116"/>
        <v>0</v>
      </c>
      <c r="AS157" s="39">
        <f t="shared" ca="1" si="117"/>
        <v>0</v>
      </c>
      <c r="AT157" s="39">
        <f t="shared" ca="1" si="118"/>
        <v>0</v>
      </c>
      <c r="AU157" s="40">
        <f t="shared" ca="1" si="107"/>
        <v>0</v>
      </c>
      <c r="AV157" s="40"/>
      <c r="AW157" s="51">
        <f t="shared" ca="1" si="108"/>
        <v>0</v>
      </c>
      <c r="AY157" s="51">
        <f t="shared" ca="1" si="109"/>
        <v>0</v>
      </c>
      <c r="AZ157" s="67"/>
      <c r="BA157" s="105">
        <f ca="1">'EO9904.1'!AW157</f>
        <v>0</v>
      </c>
      <c r="BB157" s="105">
        <f t="shared" ca="1" si="119"/>
        <v>0</v>
      </c>
      <c r="BC157" s="67"/>
    </row>
    <row r="158" spans="1:55">
      <c r="A158" s="88">
        <f t="shared" si="110"/>
        <v>41456</v>
      </c>
      <c r="B158" s="65">
        <f>'EO9904.1'!B158</f>
        <v>0</v>
      </c>
      <c r="C158" s="66"/>
      <c r="D158" s="82">
        <f t="shared" si="82"/>
        <v>0</v>
      </c>
      <c r="E158" s="35">
        <f t="shared" si="83"/>
        <v>0</v>
      </c>
      <c r="F158" s="35">
        <f t="shared" ca="1" si="84"/>
        <v>0</v>
      </c>
      <c r="G158" s="83">
        <f ca="1">VLOOKUP($A158,[1]!Table,MATCH(G$4,[1]!Curves,0))</f>
        <v>4.9240000000000004</v>
      </c>
      <c r="H158" s="84">
        <f t="shared" ca="1" si="85"/>
        <v>4.9240000000000004</v>
      </c>
      <c r="I158" s="87">
        <f t="shared" si="120"/>
        <v>2.1150000000000002</v>
      </c>
      <c r="J158" s="83">
        <f ca="1">VLOOKUP($A158,[1]!Table,MATCH(J$4,[1]!Curves,0))</f>
        <v>1.3000000000000001E-2</v>
      </c>
      <c r="K158" s="84">
        <f t="shared" ca="1" si="86"/>
        <v>1.3000000000000001E-2</v>
      </c>
      <c r="L158" s="69">
        <f t="shared" si="111"/>
        <v>0</v>
      </c>
      <c r="M158" s="83">
        <f ca="1">VLOOKUP($A158,[1]!Table,MATCH(M$4,[1]!Curves,0))</f>
        <v>0.01</v>
      </c>
      <c r="N158" s="84">
        <f t="shared" ca="1" si="87"/>
        <v>0.01</v>
      </c>
      <c r="O158" s="69">
        <f t="shared" si="112"/>
        <v>0</v>
      </c>
      <c r="P158" s="7"/>
      <c r="Q158" s="69">
        <f t="shared" ca="1" si="88"/>
        <v>4.9470000000000001</v>
      </c>
      <c r="R158" s="69">
        <f t="shared" ca="1" si="89"/>
        <v>4.9470000000000001</v>
      </c>
      <c r="S158" s="69">
        <f t="shared" si="90"/>
        <v>2.1150000000000002</v>
      </c>
      <c r="T158" s="7"/>
      <c r="U158" s="5">
        <f t="shared" si="91"/>
        <v>31</v>
      </c>
      <c r="V158" s="44">
        <f t="shared" si="92"/>
        <v>41456</v>
      </c>
      <c r="W158" s="5">
        <f t="shared" ca="1" si="93"/>
        <v>4526</v>
      </c>
      <c r="X158" s="54">
        <f ca="1">VLOOKUP($A158,[1]!Table,MATCH(X$4,[1]!Curves,0))</f>
        <v>6.1761546258077005E-2</v>
      </c>
      <c r="Y158" s="46">
        <f t="shared" ca="1" si="94"/>
        <v>0.47060323056192804</v>
      </c>
      <c r="Z158" s="5">
        <f t="shared" si="95"/>
        <v>0</v>
      </c>
      <c r="AA158" s="5">
        <f t="shared" si="96"/>
        <v>0</v>
      </c>
      <c r="AC158" s="39">
        <f t="shared" ca="1" si="97"/>
        <v>0</v>
      </c>
      <c r="AD158" s="39">
        <f t="shared" ca="1" si="98"/>
        <v>0</v>
      </c>
      <c r="AE158" s="39">
        <f t="shared" ca="1" si="99"/>
        <v>0</v>
      </c>
      <c r="AF158" s="39">
        <f t="shared" ca="1" si="100"/>
        <v>0</v>
      </c>
      <c r="AG158" s="39">
        <f t="shared" ca="1" si="101"/>
        <v>0</v>
      </c>
      <c r="AH158" s="39">
        <f t="shared" ca="1" si="102"/>
        <v>0</v>
      </c>
      <c r="AI158" s="39">
        <f t="shared" ca="1" si="103"/>
        <v>0</v>
      </c>
      <c r="AJ158" s="39">
        <f t="shared" ca="1" si="104"/>
        <v>0</v>
      </c>
      <c r="AK158" s="39">
        <f t="shared" ca="1" si="105"/>
        <v>0</v>
      </c>
      <c r="AL158" s="43"/>
      <c r="AM158" s="39">
        <f t="shared" ca="1" si="113"/>
        <v>0</v>
      </c>
      <c r="AN158" s="39">
        <f t="shared" ca="1" si="114"/>
        <v>0</v>
      </c>
      <c r="AO158" s="39">
        <f t="shared" ca="1" si="115"/>
        <v>0</v>
      </c>
      <c r="AP158" s="40">
        <f t="shared" ca="1" si="106"/>
        <v>0</v>
      </c>
      <c r="AR158" s="39">
        <f t="shared" ca="1" si="116"/>
        <v>0</v>
      </c>
      <c r="AS158" s="39">
        <f t="shared" ca="1" si="117"/>
        <v>0</v>
      </c>
      <c r="AT158" s="39">
        <f t="shared" ca="1" si="118"/>
        <v>0</v>
      </c>
      <c r="AU158" s="40">
        <f t="shared" ca="1" si="107"/>
        <v>0</v>
      </c>
      <c r="AV158" s="40"/>
      <c r="AW158" s="51">
        <f t="shared" ca="1" si="108"/>
        <v>0</v>
      </c>
      <c r="AY158" s="51">
        <f t="shared" ca="1" si="109"/>
        <v>0</v>
      </c>
      <c r="AZ158" s="67"/>
      <c r="BA158" s="105">
        <f ca="1">'EO9904.1'!AW158</f>
        <v>0</v>
      </c>
      <c r="BB158" s="105">
        <f t="shared" ca="1" si="119"/>
        <v>0</v>
      </c>
      <c r="BC158" s="67"/>
    </row>
    <row r="159" spans="1:55">
      <c r="A159" s="88">
        <f t="shared" si="110"/>
        <v>41487</v>
      </c>
      <c r="B159" s="65">
        <f>'EO9904.1'!B159</f>
        <v>0</v>
      </c>
      <c r="C159" s="66"/>
      <c r="D159" s="82">
        <f t="shared" si="82"/>
        <v>0</v>
      </c>
      <c r="E159" s="35">
        <f t="shared" si="83"/>
        <v>0</v>
      </c>
      <c r="F159" s="35">
        <f t="shared" ca="1" si="84"/>
        <v>0</v>
      </c>
      <c r="G159" s="83">
        <f ca="1">VLOOKUP($A159,[1]!Table,MATCH(G$4,[1]!Curves,0))</f>
        <v>4.9480000000000004</v>
      </c>
      <c r="H159" s="84">
        <f t="shared" ca="1" si="85"/>
        <v>4.9480000000000004</v>
      </c>
      <c r="I159" s="87">
        <f t="shared" si="120"/>
        <v>2.1150000000000002</v>
      </c>
      <c r="J159" s="83">
        <f ca="1">VLOOKUP($A159,[1]!Table,MATCH(J$4,[1]!Curves,0))</f>
        <v>1.3000000000000001E-2</v>
      </c>
      <c r="K159" s="84">
        <f t="shared" ca="1" si="86"/>
        <v>1.3000000000000001E-2</v>
      </c>
      <c r="L159" s="69">
        <f t="shared" si="111"/>
        <v>0</v>
      </c>
      <c r="M159" s="83">
        <f ca="1">VLOOKUP($A159,[1]!Table,MATCH(M$4,[1]!Curves,0))</f>
        <v>0.01</v>
      </c>
      <c r="N159" s="84">
        <f t="shared" ca="1" si="87"/>
        <v>0.01</v>
      </c>
      <c r="O159" s="69">
        <f t="shared" si="112"/>
        <v>0</v>
      </c>
      <c r="P159" s="7"/>
      <c r="Q159" s="69">
        <f t="shared" ca="1" si="88"/>
        <v>4.9710000000000001</v>
      </c>
      <c r="R159" s="69">
        <f t="shared" ca="1" si="89"/>
        <v>4.9710000000000001</v>
      </c>
      <c r="S159" s="69">
        <f t="shared" si="90"/>
        <v>2.1150000000000002</v>
      </c>
      <c r="T159" s="7"/>
      <c r="U159" s="5">
        <f t="shared" si="91"/>
        <v>31</v>
      </c>
      <c r="V159" s="44">
        <f t="shared" si="92"/>
        <v>41487</v>
      </c>
      <c r="W159" s="5">
        <f t="shared" ca="1" si="93"/>
        <v>4557</v>
      </c>
      <c r="X159" s="54">
        <f ca="1">VLOOKUP($A159,[1]!Table,MATCH(X$4,[1]!Curves,0))</f>
        <v>6.1790332435964004E-2</v>
      </c>
      <c r="Y159" s="46">
        <f t="shared" ca="1" si="94"/>
        <v>0.46801687464988212</v>
      </c>
      <c r="Z159" s="5">
        <f t="shared" si="95"/>
        <v>0</v>
      </c>
      <c r="AA159" s="5">
        <f t="shared" si="96"/>
        <v>0</v>
      </c>
      <c r="AC159" s="39">
        <f t="shared" ca="1" si="97"/>
        <v>0</v>
      </c>
      <c r="AD159" s="39">
        <f t="shared" ca="1" si="98"/>
        <v>0</v>
      </c>
      <c r="AE159" s="39">
        <f t="shared" ca="1" si="99"/>
        <v>0</v>
      </c>
      <c r="AF159" s="39">
        <f t="shared" ca="1" si="100"/>
        <v>0</v>
      </c>
      <c r="AG159" s="39">
        <f t="shared" ca="1" si="101"/>
        <v>0</v>
      </c>
      <c r="AH159" s="39">
        <f t="shared" ca="1" si="102"/>
        <v>0</v>
      </c>
      <c r="AI159" s="39">
        <f t="shared" ca="1" si="103"/>
        <v>0</v>
      </c>
      <c r="AJ159" s="39">
        <f t="shared" ca="1" si="104"/>
        <v>0</v>
      </c>
      <c r="AK159" s="39">
        <f t="shared" ca="1" si="105"/>
        <v>0</v>
      </c>
      <c r="AL159" s="43"/>
      <c r="AM159" s="39">
        <f t="shared" ca="1" si="113"/>
        <v>0</v>
      </c>
      <c r="AN159" s="39">
        <f t="shared" ca="1" si="114"/>
        <v>0</v>
      </c>
      <c r="AO159" s="39">
        <f t="shared" ca="1" si="115"/>
        <v>0</v>
      </c>
      <c r="AP159" s="40">
        <f t="shared" ca="1" si="106"/>
        <v>0</v>
      </c>
      <c r="AR159" s="39">
        <f t="shared" ca="1" si="116"/>
        <v>0</v>
      </c>
      <c r="AS159" s="39">
        <f t="shared" ca="1" si="117"/>
        <v>0</v>
      </c>
      <c r="AT159" s="39">
        <f t="shared" ca="1" si="118"/>
        <v>0</v>
      </c>
      <c r="AU159" s="40">
        <f t="shared" ca="1" si="107"/>
        <v>0</v>
      </c>
      <c r="AV159" s="40"/>
      <c r="AW159" s="51">
        <f t="shared" ca="1" si="108"/>
        <v>0</v>
      </c>
      <c r="AY159" s="51">
        <f t="shared" ca="1" si="109"/>
        <v>0</v>
      </c>
      <c r="AZ159" s="67"/>
      <c r="BA159" s="105">
        <f ca="1">'EO9904.1'!AW159</f>
        <v>0</v>
      </c>
      <c r="BB159" s="105">
        <f t="shared" ca="1" si="119"/>
        <v>0</v>
      </c>
      <c r="BC159" s="67"/>
    </row>
    <row r="160" spans="1:55">
      <c r="A160" s="88">
        <f t="shared" si="110"/>
        <v>41518</v>
      </c>
      <c r="B160" s="65">
        <f>'EO9904.1'!B160</f>
        <v>0</v>
      </c>
      <c r="C160" s="66"/>
      <c r="D160" s="82">
        <f t="shared" si="82"/>
        <v>0</v>
      </c>
      <c r="E160" s="35">
        <f t="shared" si="83"/>
        <v>0</v>
      </c>
      <c r="F160" s="35">
        <f t="shared" ca="1" si="84"/>
        <v>0</v>
      </c>
      <c r="G160" s="83">
        <f ca="1">VLOOKUP($A160,[1]!Table,MATCH(G$4,[1]!Curves,0))</f>
        <v>4.9580000000000002</v>
      </c>
      <c r="H160" s="84">
        <f t="shared" ca="1" si="85"/>
        <v>4.9580000000000002</v>
      </c>
      <c r="I160" s="87">
        <f t="shared" si="120"/>
        <v>2.1150000000000002</v>
      </c>
      <c r="J160" s="83">
        <f ca="1">VLOOKUP($A160,[1]!Table,MATCH(J$4,[1]!Curves,0))</f>
        <v>1.3000000000000001E-2</v>
      </c>
      <c r="K160" s="84">
        <f t="shared" ca="1" si="86"/>
        <v>1.3000000000000001E-2</v>
      </c>
      <c r="L160" s="69">
        <f t="shared" si="111"/>
        <v>0</v>
      </c>
      <c r="M160" s="83">
        <f ca="1">VLOOKUP($A160,[1]!Table,MATCH(M$4,[1]!Curves,0))</f>
        <v>0.01</v>
      </c>
      <c r="N160" s="84">
        <f t="shared" ca="1" si="87"/>
        <v>0.01</v>
      </c>
      <c r="O160" s="69">
        <f t="shared" si="112"/>
        <v>0</v>
      </c>
      <c r="P160" s="7"/>
      <c r="Q160" s="69">
        <f t="shared" ca="1" si="88"/>
        <v>4.9809999999999999</v>
      </c>
      <c r="R160" s="69">
        <f t="shared" ca="1" si="89"/>
        <v>4.9809999999999999</v>
      </c>
      <c r="S160" s="69">
        <f t="shared" si="90"/>
        <v>2.1150000000000002</v>
      </c>
      <c r="T160" s="7"/>
      <c r="U160" s="5">
        <f t="shared" si="91"/>
        <v>30</v>
      </c>
      <c r="V160" s="44">
        <f t="shared" si="92"/>
        <v>41518</v>
      </c>
      <c r="W160" s="5">
        <f t="shared" ca="1" si="93"/>
        <v>4588</v>
      </c>
      <c r="X160" s="54">
        <f ca="1">VLOOKUP($A160,[1]!Table,MATCH(X$4,[1]!Curves,0))</f>
        <v>6.1819118614126999E-2</v>
      </c>
      <c r="Y160" s="46">
        <f t="shared" ca="1" si="94"/>
        <v>0.46544252901035088</v>
      </c>
      <c r="Z160" s="5">
        <f t="shared" si="95"/>
        <v>0</v>
      </c>
      <c r="AA160" s="5">
        <f t="shared" si="96"/>
        <v>0</v>
      </c>
      <c r="AC160" s="39">
        <f t="shared" ca="1" si="97"/>
        <v>0</v>
      </c>
      <c r="AD160" s="39">
        <f t="shared" ca="1" si="98"/>
        <v>0</v>
      </c>
      <c r="AE160" s="39">
        <f t="shared" ca="1" si="99"/>
        <v>0</v>
      </c>
      <c r="AF160" s="39">
        <f t="shared" ca="1" si="100"/>
        <v>0</v>
      </c>
      <c r="AG160" s="39">
        <f t="shared" ca="1" si="101"/>
        <v>0</v>
      </c>
      <c r="AH160" s="39">
        <f t="shared" ca="1" si="102"/>
        <v>0</v>
      </c>
      <c r="AI160" s="39">
        <f t="shared" ca="1" si="103"/>
        <v>0</v>
      </c>
      <c r="AJ160" s="39">
        <f t="shared" ca="1" si="104"/>
        <v>0</v>
      </c>
      <c r="AK160" s="39">
        <f t="shared" ca="1" si="105"/>
        <v>0</v>
      </c>
      <c r="AL160" s="43"/>
      <c r="AM160" s="39">
        <f t="shared" ca="1" si="113"/>
        <v>0</v>
      </c>
      <c r="AN160" s="39">
        <f t="shared" ca="1" si="114"/>
        <v>0</v>
      </c>
      <c r="AO160" s="39">
        <f t="shared" ca="1" si="115"/>
        <v>0</v>
      </c>
      <c r="AP160" s="40">
        <f t="shared" ca="1" si="106"/>
        <v>0</v>
      </c>
      <c r="AR160" s="39">
        <f t="shared" ca="1" si="116"/>
        <v>0</v>
      </c>
      <c r="AS160" s="39">
        <f t="shared" ca="1" si="117"/>
        <v>0</v>
      </c>
      <c r="AT160" s="39">
        <f t="shared" ca="1" si="118"/>
        <v>0</v>
      </c>
      <c r="AU160" s="40">
        <f t="shared" ca="1" si="107"/>
        <v>0</v>
      </c>
      <c r="AV160" s="40"/>
      <c r="AW160" s="51">
        <f t="shared" ca="1" si="108"/>
        <v>0</v>
      </c>
      <c r="AY160" s="51">
        <f t="shared" ca="1" si="109"/>
        <v>0</v>
      </c>
      <c r="AZ160" s="67"/>
      <c r="BA160" s="105">
        <f ca="1">'EO9904.1'!AW160</f>
        <v>0</v>
      </c>
      <c r="BB160" s="105">
        <f t="shared" ca="1" si="119"/>
        <v>0</v>
      </c>
      <c r="BC160" s="67"/>
    </row>
    <row r="161" spans="1:55">
      <c r="A161" s="88">
        <f t="shared" si="110"/>
        <v>41548</v>
      </c>
      <c r="B161" s="65">
        <f>'EO9904.1'!B161</f>
        <v>0</v>
      </c>
      <c r="C161" s="66"/>
      <c r="D161" s="82">
        <f t="shared" si="82"/>
        <v>0</v>
      </c>
      <c r="E161" s="35">
        <f t="shared" si="83"/>
        <v>0</v>
      </c>
      <c r="F161" s="35">
        <f t="shared" ca="1" si="84"/>
        <v>0</v>
      </c>
      <c r="G161" s="83">
        <f ca="1">VLOOKUP($A161,[1]!Table,MATCH(G$4,[1]!Curves,0))</f>
        <v>4.9880000000000004</v>
      </c>
      <c r="H161" s="84">
        <f t="shared" ca="1" si="85"/>
        <v>4.9880000000000004</v>
      </c>
      <c r="I161" s="87">
        <f t="shared" si="120"/>
        <v>2.1150000000000002</v>
      </c>
      <c r="J161" s="83">
        <f ca="1">VLOOKUP($A161,[1]!Table,MATCH(J$4,[1]!Curves,0))</f>
        <v>1.3000000000000001E-2</v>
      </c>
      <c r="K161" s="84">
        <f t="shared" ca="1" si="86"/>
        <v>1.3000000000000001E-2</v>
      </c>
      <c r="L161" s="69">
        <f t="shared" si="111"/>
        <v>0</v>
      </c>
      <c r="M161" s="83">
        <f ca="1">VLOOKUP($A161,[1]!Table,MATCH(M$4,[1]!Curves,0))</f>
        <v>0.01</v>
      </c>
      <c r="N161" s="84">
        <f t="shared" ca="1" si="87"/>
        <v>0.01</v>
      </c>
      <c r="O161" s="69">
        <f t="shared" si="112"/>
        <v>0</v>
      </c>
      <c r="P161" s="7"/>
      <c r="Q161" s="69">
        <f t="shared" ca="1" si="88"/>
        <v>5.0110000000000001</v>
      </c>
      <c r="R161" s="69">
        <f t="shared" ca="1" si="89"/>
        <v>5.0110000000000001</v>
      </c>
      <c r="S161" s="69">
        <f t="shared" si="90"/>
        <v>2.1150000000000002</v>
      </c>
      <c r="T161" s="7"/>
      <c r="U161" s="5">
        <f t="shared" si="91"/>
        <v>31</v>
      </c>
      <c r="V161" s="44">
        <f t="shared" si="92"/>
        <v>41548</v>
      </c>
      <c r="W161" s="5">
        <f t="shared" ca="1" si="93"/>
        <v>4618</v>
      </c>
      <c r="X161" s="54">
        <f ca="1">VLOOKUP($A161,[1]!Table,MATCH(X$4,[1]!Curves,0))</f>
        <v>6.1846976206157998E-2</v>
      </c>
      <c r="Y161" s="46">
        <f t="shared" ca="1" si="94"/>
        <v>0.46296262287561607</v>
      </c>
      <c r="Z161" s="5">
        <f t="shared" si="95"/>
        <v>0</v>
      </c>
      <c r="AA161" s="5">
        <f t="shared" si="96"/>
        <v>0</v>
      </c>
      <c r="AC161" s="39">
        <f t="shared" ca="1" si="97"/>
        <v>0</v>
      </c>
      <c r="AD161" s="39">
        <f t="shared" ca="1" si="98"/>
        <v>0</v>
      </c>
      <c r="AE161" s="39">
        <f t="shared" ca="1" si="99"/>
        <v>0</v>
      </c>
      <c r="AF161" s="39">
        <f t="shared" ca="1" si="100"/>
        <v>0</v>
      </c>
      <c r="AG161" s="39">
        <f t="shared" ca="1" si="101"/>
        <v>0</v>
      </c>
      <c r="AH161" s="39">
        <f t="shared" ca="1" si="102"/>
        <v>0</v>
      </c>
      <c r="AI161" s="39">
        <f t="shared" ca="1" si="103"/>
        <v>0</v>
      </c>
      <c r="AJ161" s="39">
        <f t="shared" ca="1" si="104"/>
        <v>0</v>
      </c>
      <c r="AK161" s="39">
        <f t="shared" ca="1" si="105"/>
        <v>0</v>
      </c>
      <c r="AL161" s="43"/>
      <c r="AM161" s="39">
        <f t="shared" ca="1" si="113"/>
        <v>0</v>
      </c>
      <c r="AN161" s="39">
        <f t="shared" ca="1" si="114"/>
        <v>0</v>
      </c>
      <c r="AO161" s="39">
        <f t="shared" ca="1" si="115"/>
        <v>0</v>
      </c>
      <c r="AP161" s="40">
        <f t="shared" ca="1" si="106"/>
        <v>0</v>
      </c>
      <c r="AR161" s="39">
        <f t="shared" ca="1" si="116"/>
        <v>0</v>
      </c>
      <c r="AS161" s="39">
        <f t="shared" ca="1" si="117"/>
        <v>0</v>
      </c>
      <c r="AT161" s="39">
        <f t="shared" ca="1" si="118"/>
        <v>0</v>
      </c>
      <c r="AU161" s="40">
        <f t="shared" ca="1" si="107"/>
        <v>0</v>
      </c>
      <c r="AV161" s="40"/>
      <c r="AW161" s="51">
        <f t="shared" ca="1" si="108"/>
        <v>0</v>
      </c>
      <c r="AY161" s="51">
        <f t="shared" ca="1" si="109"/>
        <v>0</v>
      </c>
      <c r="AZ161" s="67"/>
      <c r="BA161" s="105">
        <f ca="1">'EO9904.1'!AW161</f>
        <v>0</v>
      </c>
      <c r="BB161" s="105">
        <f t="shared" ca="1" si="119"/>
        <v>0</v>
      </c>
      <c r="BC161" s="67"/>
    </row>
    <row r="162" spans="1:55">
      <c r="A162" s="88">
        <f t="shared" si="110"/>
        <v>41579</v>
      </c>
      <c r="B162" s="65">
        <f>'EO9904.1'!B162</f>
        <v>0</v>
      </c>
      <c r="C162" s="66"/>
      <c r="D162" s="82">
        <f t="shared" si="82"/>
        <v>0</v>
      </c>
      <c r="E162" s="35">
        <f t="shared" si="83"/>
        <v>0</v>
      </c>
      <c r="F162" s="35">
        <f t="shared" ca="1" si="84"/>
        <v>0</v>
      </c>
      <c r="G162" s="83">
        <f ca="1">VLOOKUP($A162,[1]!Table,MATCH(G$4,[1]!Curves,0))</f>
        <v>5.1280000000000001</v>
      </c>
      <c r="H162" s="84">
        <f t="shared" ca="1" si="85"/>
        <v>5.1280000000000001</v>
      </c>
      <c r="I162" s="87">
        <f t="shared" si="120"/>
        <v>2.1150000000000002</v>
      </c>
      <c r="J162" s="83">
        <f ca="1">VLOOKUP($A162,[1]!Table,MATCH(J$4,[1]!Curves,0))</f>
        <v>2.35E-2</v>
      </c>
      <c r="K162" s="84">
        <f t="shared" ca="1" si="86"/>
        <v>2.35E-2</v>
      </c>
      <c r="L162" s="69">
        <f t="shared" si="111"/>
        <v>0</v>
      </c>
      <c r="M162" s="83">
        <f ca="1">VLOOKUP($A162,[1]!Table,MATCH(M$4,[1]!Curves,0))</f>
        <v>1.4999999999999999E-2</v>
      </c>
      <c r="N162" s="84">
        <f t="shared" ca="1" si="87"/>
        <v>1.4999999999999999E-2</v>
      </c>
      <c r="O162" s="69">
        <f t="shared" si="112"/>
        <v>0</v>
      </c>
      <c r="P162" s="7"/>
      <c r="Q162" s="69">
        <f t="shared" ca="1" si="88"/>
        <v>5.1665000000000001</v>
      </c>
      <c r="R162" s="69">
        <f t="shared" ca="1" si="89"/>
        <v>5.1665000000000001</v>
      </c>
      <c r="S162" s="69">
        <f t="shared" si="90"/>
        <v>2.1150000000000002</v>
      </c>
      <c r="T162" s="7"/>
      <c r="U162" s="5">
        <f t="shared" si="91"/>
        <v>30</v>
      </c>
      <c r="V162" s="44">
        <f t="shared" si="92"/>
        <v>41579</v>
      </c>
      <c r="W162" s="5">
        <f t="shared" ca="1" si="93"/>
        <v>4649</v>
      </c>
      <c r="X162" s="54">
        <f ca="1">VLOOKUP($A162,[1]!Table,MATCH(X$4,[1]!Curves,0))</f>
        <v>6.1875762384862004E-2</v>
      </c>
      <c r="Y162" s="46">
        <f t="shared" ca="1" si="94"/>
        <v>0.46041178863567495</v>
      </c>
      <c r="Z162" s="5">
        <f t="shared" si="95"/>
        <v>0</v>
      </c>
      <c r="AA162" s="5">
        <f t="shared" si="96"/>
        <v>0</v>
      </c>
      <c r="AC162" s="39">
        <f t="shared" ca="1" si="97"/>
        <v>0</v>
      </c>
      <c r="AD162" s="39">
        <f t="shared" ca="1" si="98"/>
        <v>0</v>
      </c>
      <c r="AE162" s="39">
        <f t="shared" ca="1" si="99"/>
        <v>0</v>
      </c>
      <c r="AF162" s="39">
        <f t="shared" ca="1" si="100"/>
        <v>0</v>
      </c>
      <c r="AG162" s="39">
        <f t="shared" ca="1" si="101"/>
        <v>0</v>
      </c>
      <c r="AH162" s="39">
        <f t="shared" ca="1" si="102"/>
        <v>0</v>
      </c>
      <c r="AI162" s="39">
        <f t="shared" ca="1" si="103"/>
        <v>0</v>
      </c>
      <c r="AJ162" s="39">
        <f t="shared" ca="1" si="104"/>
        <v>0</v>
      </c>
      <c r="AK162" s="39">
        <f t="shared" ca="1" si="105"/>
        <v>0</v>
      </c>
      <c r="AL162" s="43"/>
      <c r="AM162" s="39">
        <f t="shared" ca="1" si="113"/>
        <v>0</v>
      </c>
      <c r="AN162" s="39">
        <f t="shared" ca="1" si="114"/>
        <v>0</v>
      </c>
      <c r="AO162" s="39">
        <f t="shared" ca="1" si="115"/>
        <v>0</v>
      </c>
      <c r="AP162" s="40">
        <f t="shared" ca="1" si="106"/>
        <v>0</v>
      </c>
      <c r="AR162" s="39">
        <f t="shared" ca="1" si="116"/>
        <v>0</v>
      </c>
      <c r="AS162" s="39">
        <f t="shared" ca="1" si="117"/>
        <v>0</v>
      </c>
      <c r="AT162" s="39">
        <f t="shared" ca="1" si="118"/>
        <v>0</v>
      </c>
      <c r="AU162" s="40">
        <f t="shared" ca="1" si="107"/>
        <v>0</v>
      </c>
      <c r="AV162" s="40"/>
      <c r="AW162" s="51">
        <f t="shared" ca="1" si="108"/>
        <v>0</v>
      </c>
      <c r="AY162" s="51">
        <f t="shared" ca="1" si="109"/>
        <v>0</v>
      </c>
      <c r="AZ162" s="67"/>
      <c r="BA162" s="105">
        <f ca="1">'EO9904.1'!AW162</f>
        <v>0</v>
      </c>
      <c r="BB162" s="105">
        <f t="shared" ca="1" si="119"/>
        <v>0</v>
      </c>
      <c r="BC162" s="67"/>
    </row>
    <row r="163" spans="1:55">
      <c r="A163" s="88">
        <f t="shared" si="110"/>
        <v>41609</v>
      </c>
      <c r="B163" s="65">
        <f>'EO9904.1'!B163</f>
        <v>0</v>
      </c>
      <c r="C163" s="66"/>
      <c r="D163" s="82">
        <f t="shared" si="82"/>
        <v>0</v>
      </c>
      <c r="E163" s="35">
        <f t="shared" si="83"/>
        <v>0</v>
      </c>
      <c r="F163" s="35">
        <f t="shared" ca="1" si="84"/>
        <v>0</v>
      </c>
      <c r="G163" s="83">
        <f ca="1">VLOOKUP($A163,[1]!Table,MATCH(G$4,[1]!Curves,0))</f>
        <v>5.2680000000000007</v>
      </c>
      <c r="H163" s="84">
        <f t="shared" ca="1" si="85"/>
        <v>5.2680000000000007</v>
      </c>
      <c r="I163" s="87">
        <f t="shared" si="120"/>
        <v>2.1150000000000002</v>
      </c>
      <c r="J163" s="83">
        <f ca="1">VLOOKUP($A163,[1]!Table,MATCH(J$4,[1]!Curves,0))</f>
        <v>2.35E-2</v>
      </c>
      <c r="K163" s="84">
        <f t="shared" ca="1" si="86"/>
        <v>2.35E-2</v>
      </c>
      <c r="L163" s="69">
        <f t="shared" si="111"/>
        <v>0</v>
      </c>
      <c r="M163" s="83">
        <f ca="1">VLOOKUP($A163,[1]!Table,MATCH(M$4,[1]!Curves,0))</f>
        <v>1.4999999999999999E-2</v>
      </c>
      <c r="N163" s="84">
        <f t="shared" ca="1" si="87"/>
        <v>1.4999999999999999E-2</v>
      </c>
      <c r="O163" s="69">
        <f t="shared" si="112"/>
        <v>0</v>
      </c>
      <c r="P163" s="7"/>
      <c r="Q163" s="69">
        <f t="shared" ca="1" si="88"/>
        <v>5.3065000000000007</v>
      </c>
      <c r="R163" s="69">
        <f t="shared" ca="1" si="89"/>
        <v>5.3065000000000007</v>
      </c>
      <c r="S163" s="69">
        <f t="shared" si="90"/>
        <v>2.1150000000000002</v>
      </c>
      <c r="T163" s="7"/>
      <c r="U163" s="5">
        <f t="shared" si="91"/>
        <v>31</v>
      </c>
      <c r="V163" s="44">
        <f t="shared" si="92"/>
        <v>41609</v>
      </c>
      <c r="W163" s="5">
        <f t="shared" ca="1" si="93"/>
        <v>4679</v>
      </c>
      <c r="X163" s="54">
        <f ca="1">VLOOKUP($A163,[1]!Table,MATCH(X$4,[1]!Curves,0))</f>
        <v>6.1903619977417002E-2</v>
      </c>
      <c r="Y163" s="46">
        <f t="shared" ca="1" si="94"/>
        <v>0.45795455749576985</v>
      </c>
      <c r="Z163" s="5">
        <f t="shared" si="95"/>
        <v>0</v>
      </c>
      <c r="AA163" s="5">
        <f t="shared" si="96"/>
        <v>0</v>
      </c>
      <c r="AC163" s="39">
        <f t="shared" ca="1" si="97"/>
        <v>0</v>
      </c>
      <c r="AD163" s="39">
        <f t="shared" ca="1" si="98"/>
        <v>0</v>
      </c>
      <c r="AE163" s="39">
        <f t="shared" ca="1" si="99"/>
        <v>0</v>
      </c>
      <c r="AF163" s="39">
        <f t="shared" ca="1" si="100"/>
        <v>0</v>
      </c>
      <c r="AG163" s="39">
        <f t="shared" ca="1" si="101"/>
        <v>0</v>
      </c>
      <c r="AH163" s="39">
        <f t="shared" ca="1" si="102"/>
        <v>0</v>
      </c>
      <c r="AI163" s="39">
        <f t="shared" ca="1" si="103"/>
        <v>0</v>
      </c>
      <c r="AJ163" s="39">
        <f t="shared" ca="1" si="104"/>
        <v>0</v>
      </c>
      <c r="AK163" s="39">
        <f t="shared" ca="1" si="105"/>
        <v>0</v>
      </c>
      <c r="AL163" s="43"/>
      <c r="AM163" s="39">
        <f t="shared" ca="1" si="113"/>
        <v>0</v>
      </c>
      <c r="AN163" s="39">
        <f t="shared" ca="1" si="114"/>
        <v>0</v>
      </c>
      <c r="AO163" s="39">
        <f t="shared" ca="1" si="115"/>
        <v>0</v>
      </c>
      <c r="AP163" s="40">
        <f t="shared" ca="1" si="106"/>
        <v>0</v>
      </c>
      <c r="AR163" s="39">
        <f t="shared" ca="1" si="116"/>
        <v>0</v>
      </c>
      <c r="AS163" s="39">
        <f t="shared" ca="1" si="117"/>
        <v>0</v>
      </c>
      <c r="AT163" s="39">
        <f t="shared" ca="1" si="118"/>
        <v>0</v>
      </c>
      <c r="AU163" s="40">
        <f t="shared" ca="1" si="107"/>
        <v>0</v>
      </c>
      <c r="AV163" s="40"/>
      <c r="AW163" s="51">
        <f t="shared" ca="1" si="108"/>
        <v>0</v>
      </c>
      <c r="AY163" s="51">
        <f t="shared" ca="1" si="109"/>
        <v>0</v>
      </c>
      <c r="AZ163" s="67"/>
      <c r="BA163" s="105">
        <f ca="1">'EO9904.1'!AW163</f>
        <v>0</v>
      </c>
      <c r="BB163" s="105">
        <f t="shared" ca="1" si="119"/>
        <v>0</v>
      </c>
      <c r="BC163" s="67"/>
    </row>
    <row r="164" spans="1:55">
      <c r="A164" s="88">
        <f t="shared" si="110"/>
        <v>41640</v>
      </c>
      <c r="B164" s="65">
        <f>'EO9904.1'!B164</f>
        <v>0</v>
      </c>
      <c r="C164" s="66"/>
      <c r="D164" s="82">
        <f t="shared" si="82"/>
        <v>0</v>
      </c>
      <c r="E164" s="35">
        <f t="shared" si="83"/>
        <v>0</v>
      </c>
      <c r="F164" s="35">
        <f t="shared" ca="1" si="84"/>
        <v>0</v>
      </c>
      <c r="G164" s="83">
        <f ca="1">VLOOKUP($A164,[1]!Table,MATCH(G$4,[1]!Curves,0))</f>
        <v>5.3530000000000006</v>
      </c>
      <c r="H164" s="84">
        <f t="shared" ca="1" si="85"/>
        <v>5.3530000000000006</v>
      </c>
      <c r="I164" s="87">
        <f t="shared" si="120"/>
        <v>2.1150000000000002</v>
      </c>
      <c r="J164" s="83">
        <f ca="1">VLOOKUP($A164,[1]!Table,MATCH(J$4,[1]!Curves,0))</f>
        <v>2.35E-2</v>
      </c>
      <c r="K164" s="84">
        <f t="shared" ca="1" si="86"/>
        <v>2.35E-2</v>
      </c>
      <c r="L164" s="69">
        <f t="shared" si="111"/>
        <v>0</v>
      </c>
      <c r="M164" s="83">
        <f ca="1">VLOOKUP($A164,[1]!Table,MATCH(M$4,[1]!Curves,0))</f>
        <v>1.4999999999999999E-2</v>
      </c>
      <c r="N164" s="84">
        <f t="shared" ca="1" si="87"/>
        <v>1.4999999999999999E-2</v>
      </c>
      <c r="O164" s="69">
        <f t="shared" si="112"/>
        <v>0</v>
      </c>
      <c r="P164" s="7"/>
      <c r="Q164" s="69">
        <f t="shared" ca="1" si="88"/>
        <v>5.3915000000000006</v>
      </c>
      <c r="R164" s="69">
        <f t="shared" ca="1" si="89"/>
        <v>5.3915000000000006</v>
      </c>
      <c r="S164" s="69">
        <f t="shared" si="90"/>
        <v>2.1150000000000002</v>
      </c>
      <c r="T164" s="7"/>
      <c r="U164" s="5">
        <f t="shared" si="91"/>
        <v>31</v>
      </c>
      <c r="V164" s="44">
        <f t="shared" si="92"/>
        <v>41640</v>
      </c>
      <c r="W164" s="5">
        <f t="shared" ca="1" si="93"/>
        <v>4710</v>
      </c>
      <c r="X164" s="54">
        <f ca="1">VLOOKUP($A164,[1]!Table,MATCH(X$4,[1]!Curves,0))</f>
        <v>6.1932406156661998E-2</v>
      </c>
      <c r="Y164" s="46">
        <f t="shared" ca="1" si="94"/>
        <v>0.45542707362689272</v>
      </c>
      <c r="Z164" s="5">
        <f t="shared" si="95"/>
        <v>0</v>
      </c>
      <c r="AA164" s="5">
        <f t="shared" si="96"/>
        <v>0</v>
      </c>
      <c r="AC164" s="39">
        <f t="shared" ca="1" si="97"/>
        <v>0</v>
      </c>
      <c r="AD164" s="39">
        <f t="shared" ca="1" si="98"/>
        <v>0</v>
      </c>
      <c r="AE164" s="39">
        <f t="shared" ca="1" si="99"/>
        <v>0</v>
      </c>
      <c r="AF164" s="39">
        <f t="shared" ca="1" si="100"/>
        <v>0</v>
      </c>
      <c r="AG164" s="39">
        <f t="shared" ca="1" si="101"/>
        <v>0</v>
      </c>
      <c r="AH164" s="39">
        <f t="shared" ca="1" si="102"/>
        <v>0</v>
      </c>
      <c r="AI164" s="39">
        <f t="shared" ca="1" si="103"/>
        <v>0</v>
      </c>
      <c r="AJ164" s="39">
        <f t="shared" ca="1" si="104"/>
        <v>0</v>
      </c>
      <c r="AK164" s="39">
        <f t="shared" ca="1" si="105"/>
        <v>0</v>
      </c>
      <c r="AL164" s="43"/>
      <c r="AM164" s="39">
        <f t="shared" ca="1" si="113"/>
        <v>0</v>
      </c>
      <c r="AN164" s="39">
        <f t="shared" ca="1" si="114"/>
        <v>0</v>
      </c>
      <c r="AO164" s="39">
        <f t="shared" ca="1" si="115"/>
        <v>0</v>
      </c>
      <c r="AP164" s="40">
        <f t="shared" ca="1" si="106"/>
        <v>0</v>
      </c>
      <c r="AR164" s="39">
        <f t="shared" ca="1" si="116"/>
        <v>0</v>
      </c>
      <c r="AS164" s="39">
        <f t="shared" ca="1" si="117"/>
        <v>0</v>
      </c>
      <c r="AT164" s="39">
        <f t="shared" ca="1" si="118"/>
        <v>0</v>
      </c>
      <c r="AU164" s="40">
        <f t="shared" ca="1" si="107"/>
        <v>0</v>
      </c>
      <c r="AV164" s="40"/>
      <c r="AW164" s="51">
        <f t="shared" ca="1" si="108"/>
        <v>0</v>
      </c>
      <c r="AY164" s="51">
        <f t="shared" ca="1" si="109"/>
        <v>0</v>
      </c>
      <c r="AZ164" s="67"/>
      <c r="BA164" s="105">
        <f ca="1">'EO9904.1'!AW164</f>
        <v>0</v>
      </c>
      <c r="BB164" s="105">
        <f t="shared" ca="1" si="119"/>
        <v>0</v>
      </c>
      <c r="BC164" s="67"/>
    </row>
    <row r="165" spans="1:55">
      <c r="A165" s="88">
        <f t="shared" si="110"/>
        <v>41671</v>
      </c>
      <c r="B165" s="65">
        <f>'EO9904.1'!B165</f>
        <v>0</v>
      </c>
      <c r="C165" s="66"/>
      <c r="D165" s="82">
        <f t="shared" si="82"/>
        <v>0</v>
      </c>
      <c r="E165" s="35">
        <f t="shared" si="83"/>
        <v>0</v>
      </c>
      <c r="F165" s="35">
        <f t="shared" ca="1" si="84"/>
        <v>0</v>
      </c>
      <c r="G165" s="83">
        <f ca="1">VLOOKUP($A165,[1]!Table,MATCH(G$4,[1]!Curves,0))</f>
        <v>5.2330000000000005</v>
      </c>
      <c r="H165" s="84">
        <f t="shared" ca="1" si="85"/>
        <v>5.2330000000000005</v>
      </c>
      <c r="I165" s="87">
        <f t="shared" si="120"/>
        <v>2.1150000000000002</v>
      </c>
      <c r="J165" s="83">
        <f ca="1">VLOOKUP($A165,[1]!Table,MATCH(J$4,[1]!Curves,0))</f>
        <v>2.35E-2</v>
      </c>
      <c r="K165" s="84">
        <f t="shared" ca="1" si="86"/>
        <v>2.35E-2</v>
      </c>
      <c r="L165" s="69">
        <f t="shared" si="111"/>
        <v>0</v>
      </c>
      <c r="M165" s="83">
        <f ca="1">VLOOKUP($A165,[1]!Table,MATCH(M$4,[1]!Curves,0))</f>
        <v>1.4999999999999999E-2</v>
      </c>
      <c r="N165" s="84">
        <f t="shared" ca="1" si="87"/>
        <v>1.4999999999999999E-2</v>
      </c>
      <c r="O165" s="69">
        <f t="shared" si="112"/>
        <v>0</v>
      </c>
      <c r="P165" s="7"/>
      <c r="Q165" s="69">
        <f t="shared" ca="1" si="88"/>
        <v>5.2715000000000005</v>
      </c>
      <c r="R165" s="69">
        <f t="shared" ca="1" si="89"/>
        <v>5.2715000000000005</v>
      </c>
      <c r="S165" s="69">
        <f t="shared" si="90"/>
        <v>2.1150000000000002</v>
      </c>
      <c r="T165" s="7"/>
      <c r="U165" s="5">
        <f t="shared" si="91"/>
        <v>28</v>
      </c>
      <c r="V165" s="44">
        <f t="shared" si="92"/>
        <v>41671</v>
      </c>
      <c r="W165" s="5">
        <f t="shared" ca="1" si="93"/>
        <v>4741</v>
      </c>
      <c r="X165" s="54">
        <f ca="1">VLOOKUP($A165,[1]!Table,MATCH(X$4,[1]!Curves,0))</f>
        <v>6.1961192336182004E-2</v>
      </c>
      <c r="Y165" s="46">
        <f t="shared" ca="1" si="94"/>
        <v>0.45291139477602943</v>
      </c>
      <c r="Z165" s="5">
        <f t="shared" si="95"/>
        <v>0</v>
      </c>
      <c r="AA165" s="5">
        <f t="shared" si="96"/>
        <v>0</v>
      </c>
      <c r="AC165" s="39">
        <f t="shared" ca="1" si="97"/>
        <v>0</v>
      </c>
      <c r="AD165" s="39">
        <f t="shared" ca="1" si="98"/>
        <v>0</v>
      </c>
      <c r="AE165" s="39">
        <f t="shared" ca="1" si="99"/>
        <v>0</v>
      </c>
      <c r="AF165" s="39">
        <f t="shared" ca="1" si="100"/>
        <v>0</v>
      </c>
      <c r="AG165" s="39">
        <f t="shared" ca="1" si="101"/>
        <v>0</v>
      </c>
      <c r="AH165" s="39">
        <f t="shared" ca="1" si="102"/>
        <v>0</v>
      </c>
      <c r="AI165" s="39">
        <f t="shared" ca="1" si="103"/>
        <v>0</v>
      </c>
      <c r="AJ165" s="39">
        <f t="shared" ca="1" si="104"/>
        <v>0</v>
      </c>
      <c r="AK165" s="39">
        <f t="shared" ca="1" si="105"/>
        <v>0</v>
      </c>
      <c r="AL165" s="43"/>
      <c r="AM165" s="39">
        <f t="shared" ca="1" si="113"/>
        <v>0</v>
      </c>
      <c r="AN165" s="39">
        <f t="shared" ca="1" si="114"/>
        <v>0</v>
      </c>
      <c r="AO165" s="39">
        <f t="shared" ca="1" si="115"/>
        <v>0</v>
      </c>
      <c r="AP165" s="40">
        <f t="shared" ca="1" si="106"/>
        <v>0</v>
      </c>
      <c r="AR165" s="39">
        <f t="shared" ca="1" si="116"/>
        <v>0</v>
      </c>
      <c r="AS165" s="39">
        <f t="shared" ca="1" si="117"/>
        <v>0</v>
      </c>
      <c r="AT165" s="39">
        <f t="shared" ca="1" si="118"/>
        <v>0</v>
      </c>
      <c r="AU165" s="40">
        <f t="shared" ca="1" si="107"/>
        <v>0</v>
      </c>
      <c r="AV165" s="40"/>
      <c r="AW165" s="51">
        <f t="shared" ca="1" si="108"/>
        <v>0</v>
      </c>
      <c r="AY165" s="51">
        <f t="shared" ca="1" si="109"/>
        <v>0</v>
      </c>
      <c r="AZ165" s="67"/>
      <c r="BA165" s="105">
        <f ca="1">'EO9904.1'!AW165</f>
        <v>0</v>
      </c>
      <c r="BB165" s="105">
        <f t="shared" ca="1" si="119"/>
        <v>0</v>
      </c>
      <c r="BC165" s="67"/>
    </row>
    <row r="166" spans="1:55">
      <c r="A166" s="88">
        <f t="shared" si="110"/>
        <v>41699</v>
      </c>
      <c r="B166" s="65">
        <f>'EO9904.1'!B166</f>
        <v>0</v>
      </c>
      <c r="C166" s="66"/>
      <c r="D166" s="82">
        <f t="shared" si="82"/>
        <v>0</v>
      </c>
      <c r="E166" s="35">
        <f t="shared" si="83"/>
        <v>0</v>
      </c>
      <c r="F166" s="35">
        <f t="shared" ca="1" si="84"/>
        <v>0</v>
      </c>
      <c r="G166" s="83">
        <f ca="1">VLOOKUP($A166,[1]!Table,MATCH(G$4,[1]!Curves,0))</f>
        <v>5.1080000000000005</v>
      </c>
      <c r="H166" s="84">
        <f t="shared" ca="1" si="85"/>
        <v>5.1080000000000005</v>
      </c>
      <c r="I166" s="87">
        <f t="shared" si="120"/>
        <v>2.1150000000000002</v>
      </c>
      <c r="J166" s="83">
        <f ca="1">VLOOKUP($A166,[1]!Table,MATCH(J$4,[1]!Curves,0))</f>
        <v>2.35E-2</v>
      </c>
      <c r="K166" s="84">
        <f t="shared" ca="1" si="86"/>
        <v>2.35E-2</v>
      </c>
      <c r="L166" s="69">
        <f t="shared" si="111"/>
        <v>0</v>
      </c>
      <c r="M166" s="83">
        <f ca="1">VLOOKUP($A166,[1]!Table,MATCH(M$4,[1]!Curves,0))</f>
        <v>1.4999999999999999E-2</v>
      </c>
      <c r="N166" s="84">
        <f t="shared" ca="1" si="87"/>
        <v>1.4999999999999999E-2</v>
      </c>
      <c r="O166" s="69">
        <f t="shared" si="112"/>
        <v>0</v>
      </c>
      <c r="P166" s="7"/>
      <c r="Q166" s="69">
        <f t="shared" ca="1" si="88"/>
        <v>5.1465000000000005</v>
      </c>
      <c r="R166" s="69">
        <f t="shared" ca="1" si="89"/>
        <v>5.1465000000000005</v>
      </c>
      <c r="S166" s="69">
        <f t="shared" si="90"/>
        <v>2.1150000000000002</v>
      </c>
      <c r="T166" s="7"/>
      <c r="U166" s="5">
        <f t="shared" si="91"/>
        <v>31</v>
      </c>
      <c r="V166" s="44">
        <f t="shared" si="92"/>
        <v>41699</v>
      </c>
      <c r="W166" s="5">
        <f t="shared" ca="1" si="93"/>
        <v>4769</v>
      </c>
      <c r="X166" s="54">
        <f ca="1">VLOOKUP($A166,[1]!Table,MATCH(X$4,[1]!Curves,0))</f>
        <v>6.1987192756628999E-2</v>
      </c>
      <c r="Y166" s="46">
        <f t="shared" ca="1" si="94"/>
        <v>0.45064928093759343</v>
      </c>
      <c r="Z166" s="5">
        <f t="shared" si="95"/>
        <v>0</v>
      </c>
      <c r="AA166" s="5">
        <f t="shared" si="96"/>
        <v>0</v>
      </c>
      <c r="AC166" s="39">
        <f t="shared" ca="1" si="97"/>
        <v>0</v>
      </c>
      <c r="AD166" s="39">
        <f t="shared" ca="1" si="98"/>
        <v>0</v>
      </c>
      <c r="AE166" s="39">
        <f t="shared" ca="1" si="99"/>
        <v>0</v>
      </c>
      <c r="AF166" s="39">
        <f t="shared" ca="1" si="100"/>
        <v>0</v>
      </c>
      <c r="AG166" s="39">
        <f t="shared" ca="1" si="101"/>
        <v>0</v>
      </c>
      <c r="AH166" s="39">
        <f t="shared" ca="1" si="102"/>
        <v>0</v>
      </c>
      <c r="AI166" s="39">
        <f t="shared" ca="1" si="103"/>
        <v>0</v>
      </c>
      <c r="AJ166" s="39">
        <f t="shared" ca="1" si="104"/>
        <v>0</v>
      </c>
      <c r="AK166" s="39">
        <f t="shared" ca="1" si="105"/>
        <v>0</v>
      </c>
      <c r="AL166" s="43"/>
      <c r="AM166" s="39">
        <f t="shared" ca="1" si="113"/>
        <v>0</v>
      </c>
      <c r="AN166" s="39">
        <f t="shared" ca="1" si="114"/>
        <v>0</v>
      </c>
      <c r="AO166" s="39">
        <f t="shared" ca="1" si="115"/>
        <v>0</v>
      </c>
      <c r="AP166" s="40">
        <f t="shared" ca="1" si="106"/>
        <v>0</v>
      </c>
      <c r="AR166" s="39">
        <f t="shared" ca="1" si="116"/>
        <v>0</v>
      </c>
      <c r="AS166" s="39">
        <f t="shared" ca="1" si="117"/>
        <v>0</v>
      </c>
      <c r="AT166" s="39">
        <f t="shared" ca="1" si="118"/>
        <v>0</v>
      </c>
      <c r="AU166" s="40">
        <f t="shared" ca="1" si="107"/>
        <v>0</v>
      </c>
      <c r="AV166" s="40"/>
      <c r="AW166" s="51">
        <f t="shared" ca="1" si="108"/>
        <v>0</v>
      </c>
      <c r="AY166" s="51">
        <f t="shared" ca="1" si="109"/>
        <v>0</v>
      </c>
      <c r="AZ166" s="67"/>
      <c r="BA166" s="105">
        <f ca="1">'EO9904.1'!AW166</f>
        <v>0</v>
      </c>
      <c r="BB166" s="105">
        <f t="shared" ca="1" si="119"/>
        <v>0</v>
      </c>
      <c r="BC166" s="67"/>
    </row>
    <row r="167" spans="1:55">
      <c r="A167" s="88">
        <f t="shared" si="110"/>
        <v>41730</v>
      </c>
      <c r="B167" s="65">
        <f>'EO9904.1'!B167</f>
        <v>0</v>
      </c>
      <c r="C167" s="66"/>
      <c r="D167" s="82">
        <f t="shared" si="82"/>
        <v>0</v>
      </c>
      <c r="E167" s="35">
        <f t="shared" si="83"/>
        <v>0</v>
      </c>
      <c r="F167" s="35">
        <f t="shared" ca="1" si="84"/>
        <v>0</v>
      </c>
      <c r="G167" s="83">
        <f ca="1">VLOOKUP($A167,[1]!Table,MATCH(G$4,[1]!Curves,0))</f>
        <v>4.9780000000000006</v>
      </c>
      <c r="H167" s="84">
        <f t="shared" ca="1" si="85"/>
        <v>4.9780000000000006</v>
      </c>
      <c r="I167" s="87">
        <f t="shared" si="120"/>
        <v>2.1150000000000002</v>
      </c>
      <c r="J167" s="83">
        <f ca="1">VLOOKUP($A167,[1]!Table,MATCH(J$4,[1]!Curves,0))</f>
        <v>1.3000000000000001E-2</v>
      </c>
      <c r="K167" s="84">
        <f t="shared" ca="1" si="86"/>
        <v>1.3000000000000001E-2</v>
      </c>
      <c r="L167" s="69">
        <f t="shared" si="111"/>
        <v>0</v>
      </c>
      <c r="M167" s="83">
        <f ca="1">VLOOKUP($A167,[1]!Table,MATCH(M$4,[1]!Curves,0))</f>
        <v>0.01</v>
      </c>
      <c r="N167" s="84">
        <f t="shared" ca="1" si="87"/>
        <v>0.01</v>
      </c>
      <c r="O167" s="69">
        <f t="shared" si="112"/>
        <v>0</v>
      </c>
      <c r="P167" s="7"/>
      <c r="Q167" s="69">
        <f t="shared" ca="1" si="88"/>
        <v>5.0010000000000003</v>
      </c>
      <c r="R167" s="69">
        <f t="shared" ca="1" si="89"/>
        <v>5.0010000000000003</v>
      </c>
      <c r="S167" s="69">
        <f t="shared" si="90"/>
        <v>2.1150000000000002</v>
      </c>
      <c r="T167" s="7"/>
      <c r="U167" s="5">
        <f t="shared" si="91"/>
        <v>30</v>
      </c>
      <c r="V167" s="44">
        <f t="shared" si="92"/>
        <v>41730</v>
      </c>
      <c r="W167" s="5">
        <f t="shared" ca="1" si="93"/>
        <v>4800</v>
      </c>
      <c r="X167" s="54">
        <f ca="1">VLOOKUP($A167,[1]!Table,MATCH(X$4,[1]!Curves,0))</f>
        <v>6.2015978936673002E-2</v>
      </c>
      <c r="Y167" s="46">
        <f t="shared" ca="1" si="94"/>
        <v>0.44815595535225616</v>
      </c>
      <c r="Z167" s="5">
        <f t="shared" si="95"/>
        <v>0</v>
      </c>
      <c r="AA167" s="5">
        <f t="shared" si="96"/>
        <v>0</v>
      </c>
      <c r="AC167" s="39">
        <f t="shared" ca="1" si="97"/>
        <v>0</v>
      </c>
      <c r="AD167" s="39">
        <f t="shared" ca="1" si="98"/>
        <v>0</v>
      </c>
      <c r="AE167" s="39">
        <f t="shared" ca="1" si="99"/>
        <v>0</v>
      </c>
      <c r="AF167" s="39">
        <f t="shared" ca="1" si="100"/>
        <v>0</v>
      </c>
      <c r="AG167" s="39">
        <f t="shared" ca="1" si="101"/>
        <v>0</v>
      </c>
      <c r="AH167" s="39">
        <f t="shared" ca="1" si="102"/>
        <v>0</v>
      </c>
      <c r="AI167" s="39">
        <f t="shared" ca="1" si="103"/>
        <v>0</v>
      </c>
      <c r="AJ167" s="39">
        <f t="shared" ca="1" si="104"/>
        <v>0</v>
      </c>
      <c r="AK167" s="39">
        <f t="shared" ca="1" si="105"/>
        <v>0</v>
      </c>
      <c r="AL167" s="43"/>
      <c r="AM167" s="39">
        <f t="shared" ca="1" si="113"/>
        <v>0</v>
      </c>
      <c r="AN167" s="39">
        <f t="shared" ca="1" si="114"/>
        <v>0</v>
      </c>
      <c r="AO167" s="39">
        <f t="shared" ca="1" si="115"/>
        <v>0</v>
      </c>
      <c r="AP167" s="40">
        <f t="shared" ca="1" si="106"/>
        <v>0</v>
      </c>
      <c r="AR167" s="39">
        <f t="shared" ca="1" si="116"/>
        <v>0</v>
      </c>
      <c r="AS167" s="39">
        <f t="shared" ca="1" si="117"/>
        <v>0</v>
      </c>
      <c r="AT167" s="39">
        <f t="shared" ca="1" si="118"/>
        <v>0</v>
      </c>
      <c r="AU167" s="40">
        <f t="shared" ca="1" si="107"/>
        <v>0</v>
      </c>
      <c r="AV167" s="40"/>
      <c r="AW167" s="51">
        <f t="shared" ca="1" si="108"/>
        <v>0</v>
      </c>
      <c r="AY167" s="51">
        <f t="shared" ca="1" si="109"/>
        <v>0</v>
      </c>
      <c r="AZ167" s="67"/>
      <c r="BA167" s="105">
        <f ca="1">'EO9904.1'!AW167</f>
        <v>0</v>
      </c>
      <c r="BB167" s="105">
        <f t="shared" ca="1" si="119"/>
        <v>0</v>
      </c>
      <c r="BC167" s="67"/>
    </row>
    <row r="168" spans="1:55">
      <c r="A168" s="88">
        <f t="shared" si="110"/>
        <v>41760</v>
      </c>
      <c r="B168" s="65">
        <f>'EO9904.1'!B168</f>
        <v>0</v>
      </c>
      <c r="C168" s="66"/>
      <c r="D168" s="82">
        <f t="shared" si="82"/>
        <v>0</v>
      </c>
      <c r="E168" s="35">
        <f t="shared" si="83"/>
        <v>0</v>
      </c>
      <c r="F168" s="35">
        <f t="shared" ca="1" si="84"/>
        <v>0</v>
      </c>
      <c r="G168" s="83">
        <f ca="1">VLOOKUP($A168,[1]!Table,MATCH(G$4,[1]!Curves,0))</f>
        <v>4.968</v>
      </c>
      <c r="H168" s="84">
        <f t="shared" ca="1" si="85"/>
        <v>4.968</v>
      </c>
      <c r="I168" s="87">
        <f t="shared" si="120"/>
        <v>2.1150000000000002</v>
      </c>
      <c r="J168" s="83">
        <f ca="1">VLOOKUP($A168,[1]!Table,MATCH(J$4,[1]!Curves,0))</f>
        <v>1.3000000000000001E-2</v>
      </c>
      <c r="K168" s="84">
        <f t="shared" ca="1" si="86"/>
        <v>1.3000000000000001E-2</v>
      </c>
      <c r="L168" s="69">
        <f t="shared" si="111"/>
        <v>0</v>
      </c>
      <c r="M168" s="83">
        <f ca="1">VLOOKUP($A168,[1]!Table,MATCH(M$4,[1]!Curves,0))</f>
        <v>0.01</v>
      </c>
      <c r="N168" s="84">
        <f t="shared" ca="1" si="87"/>
        <v>0.01</v>
      </c>
      <c r="O168" s="69">
        <f t="shared" si="112"/>
        <v>0</v>
      </c>
      <c r="P168" s="7"/>
      <c r="Q168" s="69">
        <f t="shared" ca="1" si="88"/>
        <v>4.9909999999999997</v>
      </c>
      <c r="R168" s="69">
        <f t="shared" ca="1" si="89"/>
        <v>4.9909999999999997</v>
      </c>
      <c r="S168" s="69">
        <f t="shared" si="90"/>
        <v>2.1150000000000002</v>
      </c>
      <c r="T168" s="7"/>
      <c r="U168" s="5">
        <f t="shared" si="91"/>
        <v>31</v>
      </c>
      <c r="V168" s="44">
        <f t="shared" si="92"/>
        <v>41760</v>
      </c>
      <c r="W168" s="5">
        <f t="shared" ca="1" si="93"/>
        <v>4830</v>
      </c>
      <c r="X168" s="54">
        <f ca="1">VLOOKUP($A168,[1]!Table,MATCH(X$4,[1]!Curves,0))</f>
        <v>6.2043836530525004E-2</v>
      </c>
      <c r="Y168" s="46">
        <f t="shared" ca="1" si="94"/>
        <v>0.44575418569526604</v>
      </c>
      <c r="Z168" s="5">
        <f t="shared" si="95"/>
        <v>0</v>
      </c>
      <c r="AA168" s="5">
        <f t="shared" si="96"/>
        <v>0</v>
      </c>
      <c r="AC168" s="39">
        <f t="shared" ca="1" si="97"/>
        <v>0</v>
      </c>
      <c r="AD168" s="39">
        <f t="shared" ca="1" si="98"/>
        <v>0</v>
      </c>
      <c r="AE168" s="39">
        <f t="shared" ca="1" si="99"/>
        <v>0</v>
      </c>
      <c r="AF168" s="39">
        <f t="shared" ca="1" si="100"/>
        <v>0</v>
      </c>
      <c r="AG168" s="39">
        <f t="shared" ca="1" si="101"/>
        <v>0</v>
      </c>
      <c r="AH168" s="39">
        <f t="shared" ca="1" si="102"/>
        <v>0</v>
      </c>
      <c r="AI168" s="39">
        <f t="shared" ca="1" si="103"/>
        <v>0</v>
      </c>
      <c r="AJ168" s="39">
        <f t="shared" ca="1" si="104"/>
        <v>0</v>
      </c>
      <c r="AK168" s="39">
        <f t="shared" ca="1" si="105"/>
        <v>0</v>
      </c>
      <c r="AL168" s="43"/>
      <c r="AM168" s="39">
        <f t="shared" ca="1" si="113"/>
        <v>0</v>
      </c>
      <c r="AN168" s="39">
        <f t="shared" ca="1" si="114"/>
        <v>0</v>
      </c>
      <c r="AO168" s="39">
        <f t="shared" ca="1" si="115"/>
        <v>0</v>
      </c>
      <c r="AP168" s="40">
        <f t="shared" ca="1" si="106"/>
        <v>0</v>
      </c>
      <c r="AR168" s="39">
        <f t="shared" ca="1" si="116"/>
        <v>0</v>
      </c>
      <c r="AS168" s="39">
        <f t="shared" ca="1" si="117"/>
        <v>0</v>
      </c>
      <c r="AT168" s="39">
        <f t="shared" ca="1" si="118"/>
        <v>0</v>
      </c>
      <c r="AU168" s="40">
        <f t="shared" ca="1" si="107"/>
        <v>0</v>
      </c>
      <c r="AV168" s="40"/>
      <c r="AW168" s="51">
        <f t="shared" ca="1" si="108"/>
        <v>0</v>
      </c>
      <c r="AY168" s="51">
        <f t="shared" ca="1" si="109"/>
        <v>0</v>
      </c>
      <c r="AZ168" s="67"/>
      <c r="BA168" s="105">
        <f ca="1">'EO9904.1'!AW168</f>
        <v>0</v>
      </c>
      <c r="BB168" s="105">
        <f t="shared" ca="1" si="119"/>
        <v>0</v>
      </c>
      <c r="BC168" s="67"/>
    </row>
    <row r="169" spans="1:55">
      <c r="A169" s="88">
        <f t="shared" si="110"/>
        <v>41791</v>
      </c>
      <c r="B169" s="65">
        <f>'EO9904.1'!B169</f>
        <v>0</v>
      </c>
      <c r="C169" s="66"/>
      <c r="D169" s="82">
        <f t="shared" si="82"/>
        <v>0</v>
      </c>
      <c r="E169" s="35">
        <f t="shared" si="83"/>
        <v>0</v>
      </c>
      <c r="F169" s="35">
        <f t="shared" ca="1" si="84"/>
        <v>0</v>
      </c>
      <c r="G169" s="83">
        <f ca="1">VLOOKUP($A169,[1]!Table,MATCH(G$4,[1]!Curves,0))</f>
        <v>4.9880000000000004</v>
      </c>
      <c r="H169" s="84">
        <f t="shared" ca="1" si="85"/>
        <v>4.9880000000000004</v>
      </c>
      <c r="I169" s="87">
        <f t="shared" si="120"/>
        <v>2.1150000000000002</v>
      </c>
      <c r="J169" s="83">
        <f ca="1">VLOOKUP($A169,[1]!Table,MATCH(J$4,[1]!Curves,0))</f>
        <v>1.3000000000000001E-2</v>
      </c>
      <c r="K169" s="84">
        <f t="shared" ca="1" si="86"/>
        <v>1.3000000000000001E-2</v>
      </c>
      <c r="L169" s="69">
        <f t="shared" si="111"/>
        <v>0</v>
      </c>
      <c r="M169" s="83">
        <f ca="1">VLOOKUP($A169,[1]!Table,MATCH(M$4,[1]!Curves,0))</f>
        <v>0.01</v>
      </c>
      <c r="N169" s="84">
        <f t="shared" ca="1" si="87"/>
        <v>0.01</v>
      </c>
      <c r="O169" s="69">
        <f t="shared" si="112"/>
        <v>0</v>
      </c>
      <c r="P169" s="7"/>
      <c r="Q169" s="69">
        <f t="shared" ca="1" si="88"/>
        <v>5.0110000000000001</v>
      </c>
      <c r="R169" s="69">
        <f t="shared" ca="1" si="89"/>
        <v>5.0110000000000001</v>
      </c>
      <c r="S169" s="69">
        <f t="shared" si="90"/>
        <v>2.1150000000000002</v>
      </c>
      <c r="T169" s="7"/>
      <c r="U169" s="5">
        <f t="shared" si="91"/>
        <v>30</v>
      </c>
      <c r="V169" s="44">
        <f t="shared" si="92"/>
        <v>41791</v>
      </c>
      <c r="W169" s="5">
        <f t="shared" ca="1" si="93"/>
        <v>4861</v>
      </c>
      <c r="X169" s="54">
        <f ca="1">VLOOKUP($A169,[1]!Table,MATCH(X$4,[1]!Curves,0))</f>
        <v>6.2072622711108999E-2</v>
      </c>
      <c r="Y169" s="46">
        <f t="shared" ca="1" si="94"/>
        <v>0.44328381386107113</v>
      </c>
      <c r="Z169" s="5">
        <f t="shared" si="95"/>
        <v>0</v>
      </c>
      <c r="AA169" s="5">
        <f t="shared" si="96"/>
        <v>0</v>
      </c>
      <c r="AC169" s="39">
        <f t="shared" ca="1" si="97"/>
        <v>0</v>
      </c>
      <c r="AD169" s="39">
        <f t="shared" ca="1" si="98"/>
        <v>0</v>
      </c>
      <c r="AE169" s="39">
        <f t="shared" ca="1" si="99"/>
        <v>0</v>
      </c>
      <c r="AF169" s="39">
        <f t="shared" ca="1" si="100"/>
        <v>0</v>
      </c>
      <c r="AG169" s="39">
        <f t="shared" ca="1" si="101"/>
        <v>0</v>
      </c>
      <c r="AH169" s="39">
        <f t="shared" ca="1" si="102"/>
        <v>0</v>
      </c>
      <c r="AI169" s="39">
        <f t="shared" ca="1" si="103"/>
        <v>0</v>
      </c>
      <c r="AJ169" s="39">
        <f t="shared" ca="1" si="104"/>
        <v>0</v>
      </c>
      <c r="AK169" s="39">
        <f t="shared" ca="1" si="105"/>
        <v>0</v>
      </c>
      <c r="AL169" s="43"/>
      <c r="AM169" s="39">
        <f t="shared" ca="1" si="113"/>
        <v>0</v>
      </c>
      <c r="AN169" s="39">
        <f t="shared" ca="1" si="114"/>
        <v>0</v>
      </c>
      <c r="AO169" s="39">
        <f t="shared" ca="1" si="115"/>
        <v>0</v>
      </c>
      <c r="AP169" s="40">
        <f t="shared" ca="1" si="106"/>
        <v>0</v>
      </c>
      <c r="AR169" s="39">
        <f t="shared" ca="1" si="116"/>
        <v>0</v>
      </c>
      <c r="AS169" s="39">
        <f t="shared" ca="1" si="117"/>
        <v>0</v>
      </c>
      <c r="AT169" s="39">
        <f t="shared" ca="1" si="118"/>
        <v>0</v>
      </c>
      <c r="AU169" s="40">
        <f t="shared" ca="1" si="107"/>
        <v>0</v>
      </c>
      <c r="AV169" s="40"/>
      <c r="AW169" s="51">
        <f t="shared" ca="1" si="108"/>
        <v>0</v>
      </c>
      <c r="AY169" s="51">
        <f t="shared" ca="1" si="109"/>
        <v>0</v>
      </c>
      <c r="AZ169" s="67"/>
      <c r="BA169" s="105">
        <f ca="1">'EO9904.1'!AW169</f>
        <v>0</v>
      </c>
      <c r="BB169" s="105">
        <f t="shared" ca="1" si="119"/>
        <v>0</v>
      </c>
      <c r="BC169" s="67"/>
    </row>
    <row r="170" spans="1:55" ht="12" customHeight="1">
      <c r="A170" s="88">
        <f t="shared" si="110"/>
        <v>41821</v>
      </c>
      <c r="B170" s="65">
        <f>'EO9904.1'!B170</f>
        <v>0</v>
      </c>
      <c r="C170" s="66"/>
      <c r="D170" s="82">
        <f t="shared" si="82"/>
        <v>0</v>
      </c>
      <c r="E170" s="35">
        <f t="shared" si="83"/>
        <v>0</v>
      </c>
      <c r="F170" s="35">
        <f t="shared" ca="1" si="84"/>
        <v>0</v>
      </c>
      <c r="G170" s="83">
        <f ca="1">VLOOKUP($A170,[1]!Table,MATCH(G$4,[1]!Curves,0))</f>
        <v>5.0090000000000003</v>
      </c>
      <c r="H170" s="84">
        <f t="shared" ca="1" si="85"/>
        <v>5.0090000000000003</v>
      </c>
      <c r="I170" s="87">
        <f t="shared" si="120"/>
        <v>2.1150000000000002</v>
      </c>
      <c r="J170" s="83">
        <f ca="1">VLOOKUP($A170,[1]!Table,MATCH(J$4,[1]!Curves,0))</f>
        <v>1.3000000000000001E-2</v>
      </c>
      <c r="K170" s="84">
        <f t="shared" ca="1" si="86"/>
        <v>1.3000000000000001E-2</v>
      </c>
      <c r="L170" s="69">
        <f t="shared" si="111"/>
        <v>0</v>
      </c>
      <c r="M170" s="83">
        <f ca="1">VLOOKUP($A170,[1]!Table,MATCH(M$4,[1]!Curves,0))</f>
        <v>0.01</v>
      </c>
      <c r="N170" s="84">
        <f t="shared" ca="1" si="87"/>
        <v>0.01</v>
      </c>
      <c r="O170" s="69">
        <f t="shared" si="112"/>
        <v>0</v>
      </c>
      <c r="P170" s="7"/>
      <c r="Q170" s="69">
        <f t="shared" ca="1" si="88"/>
        <v>5.032</v>
      </c>
      <c r="R170" s="69">
        <f t="shared" ca="1" si="89"/>
        <v>5.032</v>
      </c>
      <c r="S170" s="69">
        <f t="shared" si="90"/>
        <v>2.1150000000000002</v>
      </c>
      <c r="T170" s="7"/>
      <c r="U170" s="5">
        <f t="shared" si="91"/>
        <v>31</v>
      </c>
      <c r="V170" s="44">
        <f t="shared" si="92"/>
        <v>41821</v>
      </c>
      <c r="W170" s="5">
        <f t="shared" ca="1" si="93"/>
        <v>4891</v>
      </c>
      <c r="X170" s="54">
        <f ca="1">VLOOKUP($A170,[1]!Table,MATCH(X$4,[1]!Curves,0))</f>
        <v>6.2100480305484998E-2</v>
      </c>
      <c r="Y170" s="46">
        <f t="shared" ca="1" si="94"/>
        <v>0.44090418032335099</v>
      </c>
      <c r="Z170" s="5">
        <f t="shared" si="95"/>
        <v>0</v>
      </c>
      <c r="AA170" s="5">
        <f t="shared" si="96"/>
        <v>0</v>
      </c>
      <c r="AC170" s="39">
        <f t="shared" ca="1" si="97"/>
        <v>0</v>
      </c>
      <c r="AD170" s="39">
        <f t="shared" ca="1" si="98"/>
        <v>0</v>
      </c>
      <c r="AE170" s="39">
        <f t="shared" ca="1" si="99"/>
        <v>0</v>
      </c>
      <c r="AF170" s="39">
        <f t="shared" ca="1" si="100"/>
        <v>0</v>
      </c>
      <c r="AG170" s="39">
        <f t="shared" ca="1" si="101"/>
        <v>0</v>
      </c>
      <c r="AH170" s="39">
        <f t="shared" ca="1" si="102"/>
        <v>0</v>
      </c>
      <c r="AI170" s="39">
        <f t="shared" ca="1" si="103"/>
        <v>0</v>
      </c>
      <c r="AJ170" s="39">
        <f t="shared" ca="1" si="104"/>
        <v>0</v>
      </c>
      <c r="AK170" s="39">
        <f t="shared" ca="1" si="105"/>
        <v>0</v>
      </c>
      <c r="AL170" s="43"/>
      <c r="AM170" s="39">
        <f t="shared" ca="1" si="113"/>
        <v>0</v>
      </c>
      <c r="AN170" s="39">
        <f t="shared" ca="1" si="114"/>
        <v>0</v>
      </c>
      <c r="AO170" s="39">
        <f t="shared" ca="1" si="115"/>
        <v>0</v>
      </c>
      <c r="AP170" s="40">
        <f t="shared" ca="1" si="106"/>
        <v>0</v>
      </c>
      <c r="AR170" s="39">
        <f t="shared" ca="1" si="116"/>
        <v>0</v>
      </c>
      <c r="AS170" s="39">
        <f t="shared" ca="1" si="117"/>
        <v>0</v>
      </c>
      <c r="AT170" s="39">
        <f t="shared" ca="1" si="118"/>
        <v>0</v>
      </c>
      <c r="AU170" s="40">
        <f t="shared" ca="1" si="107"/>
        <v>0</v>
      </c>
      <c r="AV170" s="40"/>
      <c r="AW170" s="51">
        <f t="shared" ca="1" si="108"/>
        <v>0</v>
      </c>
      <c r="AY170" s="51">
        <f t="shared" ca="1" si="109"/>
        <v>0</v>
      </c>
      <c r="AZ170" s="67"/>
      <c r="BA170" s="105">
        <f ca="1">'EO9904.1'!AW170</f>
        <v>0</v>
      </c>
      <c r="BB170" s="105">
        <f t="shared" ca="1" si="119"/>
        <v>0</v>
      </c>
      <c r="BC170" s="67"/>
    </row>
    <row r="171" spans="1:55" ht="12" customHeight="1">
      <c r="A171" s="88">
        <f t="shared" si="110"/>
        <v>41852</v>
      </c>
      <c r="B171" s="65">
        <f>'EO9904.1'!B171</f>
        <v>0</v>
      </c>
      <c r="C171" s="66"/>
      <c r="D171" s="82">
        <f t="shared" si="82"/>
        <v>0</v>
      </c>
      <c r="E171" s="35">
        <f t="shared" si="83"/>
        <v>0</v>
      </c>
      <c r="F171" s="35">
        <f t="shared" ca="1" si="84"/>
        <v>0</v>
      </c>
      <c r="G171" s="83">
        <f ca="1">VLOOKUP($A171,[1]!Table,MATCH(G$4,[1]!Curves,0))</f>
        <v>5.0330000000000004</v>
      </c>
      <c r="H171" s="84">
        <f t="shared" ca="1" si="85"/>
        <v>5.0330000000000004</v>
      </c>
      <c r="I171" s="87">
        <f t="shared" si="120"/>
        <v>2.1150000000000002</v>
      </c>
      <c r="J171" s="83">
        <f ca="1">VLOOKUP($A171,[1]!Table,MATCH(J$4,[1]!Curves,0))</f>
        <v>1.3000000000000001E-2</v>
      </c>
      <c r="K171" s="84">
        <f t="shared" ca="1" si="86"/>
        <v>1.3000000000000001E-2</v>
      </c>
      <c r="L171" s="69">
        <f t="shared" si="111"/>
        <v>0</v>
      </c>
      <c r="M171" s="83">
        <f ca="1">VLOOKUP($A171,[1]!Table,MATCH(M$4,[1]!Curves,0))</f>
        <v>0.01</v>
      </c>
      <c r="N171" s="84">
        <f t="shared" ca="1" si="87"/>
        <v>0.01</v>
      </c>
      <c r="O171" s="69">
        <f t="shared" si="112"/>
        <v>0</v>
      </c>
      <c r="P171" s="7"/>
      <c r="Q171" s="69">
        <f t="shared" ca="1" si="88"/>
        <v>5.056</v>
      </c>
      <c r="R171" s="69">
        <f t="shared" ca="1" si="89"/>
        <v>5.056</v>
      </c>
      <c r="S171" s="69">
        <f t="shared" si="90"/>
        <v>2.1150000000000002</v>
      </c>
      <c r="T171" s="7"/>
      <c r="U171" s="5">
        <f t="shared" si="91"/>
        <v>31</v>
      </c>
      <c r="V171" s="44">
        <f t="shared" si="92"/>
        <v>41852</v>
      </c>
      <c r="W171" s="5">
        <f t="shared" ca="1" si="93"/>
        <v>4922</v>
      </c>
      <c r="X171" s="54">
        <f ca="1">VLOOKUP($A171,[1]!Table,MATCH(X$4,[1]!Curves,0))</f>
        <v>6.2129266486611004E-2</v>
      </c>
      <c r="Y171" s="46">
        <f t="shared" ca="1" si="94"/>
        <v>0.43845660283842131</v>
      </c>
      <c r="Z171" s="5">
        <f t="shared" si="95"/>
        <v>0</v>
      </c>
      <c r="AA171" s="5">
        <f t="shared" si="96"/>
        <v>0</v>
      </c>
      <c r="AC171" s="39">
        <f t="shared" ca="1" si="97"/>
        <v>0</v>
      </c>
      <c r="AD171" s="39">
        <f t="shared" ca="1" si="98"/>
        <v>0</v>
      </c>
      <c r="AE171" s="39">
        <f t="shared" ca="1" si="99"/>
        <v>0</v>
      </c>
      <c r="AF171" s="39">
        <f t="shared" ca="1" si="100"/>
        <v>0</v>
      </c>
      <c r="AG171" s="39">
        <f t="shared" ca="1" si="101"/>
        <v>0</v>
      </c>
      <c r="AH171" s="39">
        <f t="shared" ca="1" si="102"/>
        <v>0</v>
      </c>
      <c r="AI171" s="39">
        <f t="shared" ca="1" si="103"/>
        <v>0</v>
      </c>
      <c r="AJ171" s="39">
        <f t="shared" ca="1" si="104"/>
        <v>0</v>
      </c>
      <c r="AK171" s="39">
        <f t="shared" ca="1" si="105"/>
        <v>0</v>
      </c>
      <c r="AL171" s="43"/>
      <c r="AM171" s="39">
        <f t="shared" ca="1" si="113"/>
        <v>0</v>
      </c>
      <c r="AN171" s="39">
        <f t="shared" ca="1" si="114"/>
        <v>0</v>
      </c>
      <c r="AO171" s="39">
        <f t="shared" ca="1" si="115"/>
        <v>0</v>
      </c>
      <c r="AP171" s="40">
        <f t="shared" ca="1" si="106"/>
        <v>0</v>
      </c>
      <c r="AR171" s="39">
        <f t="shared" ca="1" si="116"/>
        <v>0</v>
      </c>
      <c r="AS171" s="39">
        <f t="shared" ca="1" si="117"/>
        <v>0</v>
      </c>
      <c r="AT171" s="39">
        <f t="shared" ca="1" si="118"/>
        <v>0</v>
      </c>
      <c r="AU171" s="40">
        <f t="shared" ca="1" si="107"/>
        <v>0</v>
      </c>
      <c r="AV171" s="40"/>
      <c r="AW171" s="51">
        <f t="shared" ca="1" si="108"/>
        <v>0</v>
      </c>
      <c r="AY171" s="51">
        <f t="shared" ca="1" si="109"/>
        <v>0</v>
      </c>
      <c r="AZ171" s="67"/>
      <c r="BA171" s="105">
        <f ca="1">'EO9904.1'!AW171</f>
        <v>0</v>
      </c>
      <c r="BB171" s="105">
        <f t="shared" ca="1" si="119"/>
        <v>0</v>
      </c>
      <c r="BC171" s="67"/>
    </row>
    <row r="172" spans="1:55" ht="12" customHeight="1">
      <c r="A172" s="88">
        <f t="shared" si="110"/>
        <v>41883</v>
      </c>
      <c r="B172" s="65">
        <f>'EO9904.1'!B172</f>
        <v>0</v>
      </c>
      <c r="C172" s="66"/>
      <c r="D172" s="82">
        <f t="shared" si="82"/>
        <v>0</v>
      </c>
      <c r="E172" s="35">
        <f t="shared" si="83"/>
        <v>0</v>
      </c>
      <c r="F172" s="35">
        <f t="shared" ca="1" si="84"/>
        <v>0</v>
      </c>
      <c r="G172" s="83">
        <f ca="1">VLOOKUP($A172,[1]!Table,MATCH(G$4,[1]!Curves,0))</f>
        <v>5.0430000000000001</v>
      </c>
      <c r="H172" s="84">
        <f t="shared" ca="1" si="85"/>
        <v>5.0430000000000001</v>
      </c>
      <c r="I172" s="87">
        <f t="shared" si="120"/>
        <v>2.1150000000000002</v>
      </c>
      <c r="J172" s="83">
        <f ca="1">VLOOKUP($A172,[1]!Table,MATCH(J$4,[1]!Curves,0))</f>
        <v>1.3000000000000001E-2</v>
      </c>
      <c r="K172" s="84">
        <f t="shared" ca="1" si="86"/>
        <v>1.3000000000000001E-2</v>
      </c>
      <c r="L172" s="69">
        <f t="shared" si="111"/>
        <v>0</v>
      </c>
      <c r="M172" s="83">
        <f ca="1">VLOOKUP($A172,[1]!Table,MATCH(M$4,[1]!Curves,0))</f>
        <v>0.01</v>
      </c>
      <c r="N172" s="84">
        <f t="shared" ca="1" si="87"/>
        <v>0.01</v>
      </c>
      <c r="O172" s="69">
        <f t="shared" si="112"/>
        <v>0</v>
      </c>
      <c r="P172" s="7"/>
      <c r="Q172" s="69">
        <f t="shared" ca="1" si="88"/>
        <v>5.0659999999999998</v>
      </c>
      <c r="R172" s="69">
        <f t="shared" ca="1" si="89"/>
        <v>5.0659999999999998</v>
      </c>
      <c r="S172" s="69">
        <f t="shared" si="90"/>
        <v>2.1150000000000002</v>
      </c>
      <c r="T172" s="7"/>
      <c r="U172" s="5">
        <f t="shared" si="91"/>
        <v>30</v>
      </c>
      <c r="V172" s="44">
        <f t="shared" si="92"/>
        <v>41883</v>
      </c>
      <c r="W172" s="5">
        <f t="shared" ca="1" si="93"/>
        <v>4953</v>
      </c>
      <c r="X172" s="54">
        <f ca="1">VLOOKUP($A172,[1]!Table,MATCH(X$4,[1]!Curves,0))</f>
        <v>6.2158052668011998E-2</v>
      </c>
      <c r="Y172" s="46">
        <f t="shared" ca="1" si="94"/>
        <v>0.43602054843390103</v>
      </c>
      <c r="Z172" s="5">
        <f t="shared" si="95"/>
        <v>0</v>
      </c>
      <c r="AA172" s="5">
        <f t="shared" si="96"/>
        <v>0</v>
      </c>
      <c r="AC172" s="39">
        <f t="shared" ca="1" si="97"/>
        <v>0</v>
      </c>
      <c r="AD172" s="39">
        <f t="shared" ca="1" si="98"/>
        <v>0</v>
      </c>
      <c r="AE172" s="39">
        <f t="shared" ca="1" si="99"/>
        <v>0</v>
      </c>
      <c r="AF172" s="39">
        <f t="shared" ca="1" si="100"/>
        <v>0</v>
      </c>
      <c r="AG172" s="39">
        <f t="shared" ca="1" si="101"/>
        <v>0</v>
      </c>
      <c r="AH172" s="39">
        <f t="shared" ca="1" si="102"/>
        <v>0</v>
      </c>
      <c r="AI172" s="39">
        <f t="shared" ca="1" si="103"/>
        <v>0</v>
      </c>
      <c r="AJ172" s="39">
        <f t="shared" ca="1" si="104"/>
        <v>0</v>
      </c>
      <c r="AK172" s="39">
        <f t="shared" ca="1" si="105"/>
        <v>0</v>
      </c>
      <c r="AL172" s="43"/>
      <c r="AM172" s="39">
        <f t="shared" ca="1" si="113"/>
        <v>0</v>
      </c>
      <c r="AN172" s="39">
        <f t="shared" ca="1" si="114"/>
        <v>0</v>
      </c>
      <c r="AO172" s="39">
        <f t="shared" ca="1" si="115"/>
        <v>0</v>
      </c>
      <c r="AP172" s="40">
        <f t="shared" ca="1" si="106"/>
        <v>0</v>
      </c>
      <c r="AR172" s="39">
        <f t="shared" ca="1" si="116"/>
        <v>0</v>
      </c>
      <c r="AS172" s="39">
        <f t="shared" ca="1" si="117"/>
        <v>0</v>
      </c>
      <c r="AT172" s="39">
        <f t="shared" ca="1" si="118"/>
        <v>0</v>
      </c>
      <c r="AU172" s="40">
        <f t="shared" ca="1" si="107"/>
        <v>0</v>
      </c>
      <c r="AV172" s="40"/>
      <c r="AW172" s="51">
        <f t="shared" ca="1" si="108"/>
        <v>0</v>
      </c>
      <c r="AY172" s="51">
        <f t="shared" ca="1" si="109"/>
        <v>0</v>
      </c>
      <c r="AZ172" s="67"/>
      <c r="BA172" s="105">
        <f ca="1">'EO9904.1'!AW172</f>
        <v>0</v>
      </c>
      <c r="BB172" s="105">
        <f t="shared" ca="1" si="119"/>
        <v>0</v>
      </c>
      <c r="BC172" s="67"/>
    </row>
    <row r="173" spans="1:55" ht="12" customHeight="1">
      <c r="A173" s="88">
        <f t="shared" si="110"/>
        <v>41913</v>
      </c>
      <c r="B173" s="65">
        <f>'EO9904.1'!B173</f>
        <v>0</v>
      </c>
      <c r="C173" s="66"/>
      <c r="D173" s="82">
        <f t="shared" si="82"/>
        <v>0</v>
      </c>
      <c r="E173" s="35">
        <f t="shared" si="83"/>
        <v>0</v>
      </c>
      <c r="F173" s="35">
        <f t="shared" ca="1" si="84"/>
        <v>0</v>
      </c>
      <c r="G173" s="83">
        <f ca="1">VLOOKUP($A173,[1]!Table,MATCH(G$4,[1]!Curves,0))</f>
        <v>5.0730000000000004</v>
      </c>
      <c r="H173" s="84">
        <f t="shared" ca="1" si="85"/>
        <v>5.0730000000000004</v>
      </c>
      <c r="I173" s="87">
        <f t="shared" si="120"/>
        <v>2.1150000000000002</v>
      </c>
      <c r="J173" s="83">
        <f ca="1">VLOOKUP($A173,[1]!Table,MATCH(J$4,[1]!Curves,0))</f>
        <v>1.3000000000000001E-2</v>
      </c>
      <c r="K173" s="84">
        <f t="shared" ca="1" si="86"/>
        <v>1.3000000000000001E-2</v>
      </c>
      <c r="L173" s="69">
        <f t="shared" si="111"/>
        <v>0</v>
      </c>
      <c r="M173" s="83">
        <f ca="1">VLOOKUP($A173,[1]!Table,MATCH(M$4,[1]!Curves,0))</f>
        <v>0.01</v>
      </c>
      <c r="N173" s="84">
        <f t="shared" ca="1" si="87"/>
        <v>0.01</v>
      </c>
      <c r="O173" s="69">
        <f t="shared" si="112"/>
        <v>0</v>
      </c>
      <c r="P173" s="7"/>
      <c r="Q173" s="69">
        <f t="shared" ca="1" si="88"/>
        <v>5.0960000000000001</v>
      </c>
      <c r="R173" s="69">
        <f t="shared" ca="1" si="89"/>
        <v>5.0960000000000001</v>
      </c>
      <c r="S173" s="69">
        <f t="shared" si="90"/>
        <v>2.1150000000000002</v>
      </c>
      <c r="T173" s="7"/>
      <c r="U173" s="5">
        <f t="shared" si="91"/>
        <v>31</v>
      </c>
      <c r="V173" s="44">
        <f t="shared" si="92"/>
        <v>41913</v>
      </c>
      <c r="W173" s="5">
        <f t="shared" ca="1" si="93"/>
        <v>4983</v>
      </c>
      <c r="X173" s="54">
        <f ca="1">VLOOKUP($A173,[1]!Table,MATCH(X$4,[1]!Curves,0))</f>
        <v>6.2185910263178004E-2</v>
      </c>
      <c r="Y173" s="46">
        <f t="shared" ca="1" si="94"/>
        <v>0.43367400933836814</v>
      </c>
      <c r="Z173" s="5">
        <f t="shared" si="95"/>
        <v>0</v>
      </c>
      <c r="AA173" s="5">
        <f t="shared" si="96"/>
        <v>0</v>
      </c>
      <c r="AC173" s="39">
        <f t="shared" ca="1" si="97"/>
        <v>0</v>
      </c>
      <c r="AD173" s="39">
        <f t="shared" ca="1" si="98"/>
        <v>0</v>
      </c>
      <c r="AE173" s="39">
        <f t="shared" ca="1" si="99"/>
        <v>0</v>
      </c>
      <c r="AF173" s="39">
        <f t="shared" ca="1" si="100"/>
        <v>0</v>
      </c>
      <c r="AG173" s="39">
        <f t="shared" ca="1" si="101"/>
        <v>0</v>
      </c>
      <c r="AH173" s="39">
        <f t="shared" ca="1" si="102"/>
        <v>0</v>
      </c>
      <c r="AI173" s="39">
        <f t="shared" ca="1" si="103"/>
        <v>0</v>
      </c>
      <c r="AJ173" s="39">
        <f t="shared" ca="1" si="104"/>
        <v>0</v>
      </c>
      <c r="AK173" s="39">
        <f t="shared" ca="1" si="105"/>
        <v>0</v>
      </c>
      <c r="AL173" s="43"/>
      <c r="AM173" s="39">
        <f t="shared" ca="1" si="113"/>
        <v>0</v>
      </c>
      <c r="AN173" s="39">
        <f t="shared" ca="1" si="114"/>
        <v>0</v>
      </c>
      <c r="AO173" s="39">
        <f t="shared" ca="1" si="115"/>
        <v>0</v>
      </c>
      <c r="AP173" s="40">
        <f t="shared" ca="1" si="106"/>
        <v>0</v>
      </c>
      <c r="AR173" s="39">
        <f t="shared" ca="1" si="116"/>
        <v>0</v>
      </c>
      <c r="AS173" s="39">
        <f t="shared" ca="1" si="117"/>
        <v>0</v>
      </c>
      <c r="AT173" s="39">
        <f t="shared" ca="1" si="118"/>
        <v>0</v>
      </c>
      <c r="AU173" s="40">
        <f t="shared" ca="1" si="107"/>
        <v>0</v>
      </c>
      <c r="AV173" s="40"/>
      <c r="AW173" s="51">
        <f t="shared" ca="1" si="108"/>
        <v>0</v>
      </c>
      <c r="AY173" s="51">
        <f t="shared" ca="1" si="109"/>
        <v>0</v>
      </c>
      <c r="AZ173" s="67"/>
      <c r="BA173" s="105">
        <f ca="1">'EO9904.1'!AW173</f>
        <v>0</v>
      </c>
      <c r="BB173" s="105">
        <f t="shared" ca="1" si="119"/>
        <v>0</v>
      </c>
      <c r="BC173" s="67"/>
    </row>
    <row r="174" spans="1:55" ht="12" customHeight="1">
      <c r="A174" s="88">
        <f t="shared" si="110"/>
        <v>41944</v>
      </c>
      <c r="B174" s="65">
        <f>'EO9904.1'!B174</f>
        <v>0</v>
      </c>
      <c r="C174" s="66"/>
      <c r="D174" s="82">
        <f t="shared" si="82"/>
        <v>0</v>
      </c>
      <c r="E174" s="35">
        <f t="shared" si="83"/>
        <v>0</v>
      </c>
      <c r="F174" s="35">
        <f t="shared" ca="1" si="84"/>
        <v>0</v>
      </c>
      <c r="G174" s="83">
        <f ca="1">VLOOKUP($A174,[1]!Table,MATCH(G$4,[1]!Curves,0))</f>
        <v>5.2130000000000001</v>
      </c>
      <c r="H174" s="84">
        <f t="shared" ca="1" si="85"/>
        <v>5.2130000000000001</v>
      </c>
      <c r="I174" s="87">
        <f t="shared" si="120"/>
        <v>2.1150000000000002</v>
      </c>
      <c r="J174" s="83">
        <f ca="1">VLOOKUP($A174,[1]!Table,MATCH(J$4,[1]!Curves,0))</f>
        <v>2.35E-2</v>
      </c>
      <c r="K174" s="84">
        <f t="shared" ca="1" si="86"/>
        <v>2.35E-2</v>
      </c>
      <c r="L174" s="69">
        <f t="shared" si="111"/>
        <v>0</v>
      </c>
      <c r="M174" s="83">
        <f ca="1">VLOOKUP($A174,[1]!Table,MATCH(M$4,[1]!Curves,0))</f>
        <v>1.4999999999999999E-2</v>
      </c>
      <c r="N174" s="84">
        <f t="shared" ca="1" si="87"/>
        <v>1.4999999999999999E-2</v>
      </c>
      <c r="O174" s="69">
        <f t="shared" si="112"/>
        <v>0</v>
      </c>
      <c r="P174" s="7"/>
      <c r="Q174" s="69">
        <f t="shared" ca="1" si="88"/>
        <v>5.2515000000000001</v>
      </c>
      <c r="R174" s="69">
        <f t="shared" ca="1" si="89"/>
        <v>5.2515000000000001</v>
      </c>
      <c r="S174" s="69">
        <f t="shared" si="90"/>
        <v>2.1150000000000002</v>
      </c>
      <c r="T174" s="7"/>
      <c r="U174" s="5">
        <f t="shared" si="91"/>
        <v>30</v>
      </c>
      <c r="V174" s="44">
        <f t="shared" si="92"/>
        <v>41944</v>
      </c>
      <c r="W174" s="5">
        <f t="shared" ca="1" si="93"/>
        <v>5014</v>
      </c>
      <c r="X174" s="54">
        <f ca="1">VLOOKUP($A174,[1]!Table,MATCH(X$4,[1]!Curves,0))</f>
        <v>6.2214696445119996E-2</v>
      </c>
      <c r="Y174" s="46">
        <f t="shared" ca="1" si="94"/>
        <v>0.43126050978920499</v>
      </c>
      <c r="Z174" s="5">
        <f t="shared" si="95"/>
        <v>0</v>
      </c>
      <c r="AA174" s="5">
        <f t="shared" si="96"/>
        <v>0</v>
      </c>
      <c r="AC174" s="39">
        <f t="shared" ca="1" si="97"/>
        <v>0</v>
      </c>
      <c r="AD174" s="39">
        <f t="shared" ca="1" si="98"/>
        <v>0</v>
      </c>
      <c r="AE174" s="39">
        <f t="shared" ca="1" si="99"/>
        <v>0</v>
      </c>
      <c r="AF174" s="39">
        <f t="shared" ca="1" si="100"/>
        <v>0</v>
      </c>
      <c r="AG174" s="39">
        <f t="shared" ca="1" si="101"/>
        <v>0</v>
      </c>
      <c r="AH174" s="39">
        <f t="shared" ca="1" si="102"/>
        <v>0</v>
      </c>
      <c r="AI174" s="39">
        <f t="shared" ca="1" si="103"/>
        <v>0</v>
      </c>
      <c r="AJ174" s="39">
        <f t="shared" ca="1" si="104"/>
        <v>0</v>
      </c>
      <c r="AK174" s="39">
        <f t="shared" ca="1" si="105"/>
        <v>0</v>
      </c>
      <c r="AL174" s="43"/>
      <c r="AM174" s="39">
        <f t="shared" ca="1" si="113"/>
        <v>0</v>
      </c>
      <c r="AN174" s="39">
        <f t="shared" ca="1" si="114"/>
        <v>0</v>
      </c>
      <c r="AO174" s="39">
        <f t="shared" ca="1" si="115"/>
        <v>0</v>
      </c>
      <c r="AP174" s="40">
        <f t="shared" ca="1" si="106"/>
        <v>0</v>
      </c>
      <c r="AR174" s="39">
        <f t="shared" ca="1" si="116"/>
        <v>0</v>
      </c>
      <c r="AS174" s="39">
        <f t="shared" ca="1" si="117"/>
        <v>0</v>
      </c>
      <c r="AT174" s="39">
        <f t="shared" ca="1" si="118"/>
        <v>0</v>
      </c>
      <c r="AU174" s="40">
        <f t="shared" ca="1" si="107"/>
        <v>0</v>
      </c>
      <c r="AV174" s="40"/>
      <c r="AW174" s="51">
        <f t="shared" ca="1" si="108"/>
        <v>0</v>
      </c>
      <c r="AY174" s="51">
        <f t="shared" ca="1" si="109"/>
        <v>0</v>
      </c>
      <c r="AZ174" s="67"/>
      <c r="BA174" s="105">
        <f ca="1">'EO9904.1'!AW174</f>
        <v>0</v>
      </c>
      <c r="BB174" s="105">
        <f t="shared" ca="1" si="119"/>
        <v>0</v>
      </c>
      <c r="BC174" s="67"/>
    </row>
    <row r="175" spans="1:55" ht="12" customHeight="1">
      <c r="A175" s="88">
        <f t="shared" si="110"/>
        <v>41974</v>
      </c>
      <c r="B175" s="65">
        <f>'EO9904.1'!B175</f>
        <v>0</v>
      </c>
      <c r="C175" s="66"/>
      <c r="D175" s="82">
        <f t="shared" si="82"/>
        <v>0</v>
      </c>
      <c r="E175" s="35">
        <f t="shared" si="83"/>
        <v>0</v>
      </c>
      <c r="F175" s="35">
        <f t="shared" ca="1" si="84"/>
        <v>0</v>
      </c>
      <c r="G175" s="83">
        <f ca="1">VLOOKUP($A175,[1]!Table,MATCH(G$4,[1]!Curves,0))</f>
        <v>5.3530000000000006</v>
      </c>
      <c r="H175" s="84">
        <f t="shared" ca="1" si="85"/>
        <v>5.3530000000000006</v>
      </c>
      <c r="I175" s="87">
        <f t="shared" si="120"/>
        <v>2.1150000000000002</v>
      </c>
      <c r="J175" s="83">
        <f ca="1">VLOOKUP($A175,[1]!Table,MATCH(J$4,[1]!Curves,0))</f>
        <v>2.35E-2</v>
      </c>
      <c r="K175" s="84">
        <f t="shared" ca="1" si="86"/>
        <v>2.35E-2</v>
      </c>
      <c r="L175" s="69">
        <f t="shared" si="111"/>
        <v>0</v>
      </c>
      <c r="M175" s="83">
        <f ca="1">VLOOKUP($A175,[1]!Table,MATCH(M$4,[1]!Curves,0))</f>
        <v>1.4999999999999999E-2</v>
      </c>
      <c r="N175" s="84">
        <f t="shared" ca="1" si="87"/>
        <v>1.4999999999999999E-2</v>
      </c>
      <c r="O175" s="69">
        <f t="shared" si="112"/>
        <v>0</v>
      </c>
      <c r="P175" s="7"/>
      <c r="Q175" s="69">
        <f t="shared" ca="1" si="88"/>
        <v>5.3915000000000006</v>
      </c>
      <c r="R175" s="69">
        <f t="shared" ca="1" si="89"/>
        <v>5.3915000000000006</v>
      </c>
      <c r="S175" s="69">
        <f t="shared" si="90"/>
        <v>2.1150000000000002</v>
      </c>
      <c r="T175" s="7"/>
      <c r="U175" s="5">
        <f t="shared" si="91"/>
        <v>31</v>
      </c>
      <c r="V175" s="44">
        <f t="shared" si="92"/>
        <v>41974</v>
      </c>
      <c r="W175" s="5">
        <f t="shared" ca="1" si="93"/>
        <v>5044</v>
      </c>
      <c r="X175" s="54">
        <f ca="1">VLOOKUP($A175,[1]!Table,MATCH(X$4,[1]!Curves,0))</f>
        <v>6.2242554040809001E-2</v>
      </c>
      <c r="Y175" s="46">
        <f t="shared" ca="1" si="94"/>
        <v>0.42893572137477409</v>
      </c>
      <c r="Z175" s="5">
        <f t="shared" si="95"/>
        <v>0</v>
      </c>
      <c r="AA175" s="5">
        <f t="shared" si="96"/>
        <v>0</v>
      </c>
      <c r="AC175" s="39">
        <f t="shared" ca="1" si="97"/>
        <v>0</v>
      </c>
      <c r="AD175" s="39">
        <f t="shared" ca="1" si="98"/>
        <v>0</v>
      </c>
      <c r="AE175" s="39">
        <f t="shared" ca="1" si="99"/>
        <v>0</v>
      </c>
      <c r="AF175" s="39">
        <f t="shared" ca="1" si="100"/>
        <v>0</v>
      </c>
      <c r="AG175" s="39">
        <f t="shared" ca="1" si="101"/>
        <v>0</v>
      </c>
      <c r="AH175" s="39">
        <f t="shared" ca="1" si="102"/>
        <v>0</v>
      </c>
      <c r="AI175" s="39">
        <f t="shared" ca="1" si="103"/>
        <v>0</v>
      </c>
      <c r="AJ175" s="39">
        <f t="shared" ca="1" si="104"/>
        <v>0</v>
      </c>
      <c r="AK175" s="39">
        <f t="shared" ca="1" si="105"/>
        <v>0</v>
      </c>
      <c r="AL175" s="43"/>
      <c r="AM175" s="39">
        <f t="shared" ca="1" si="113"/>
        <v>0</v>
      </c>
      <c r="AN175" s="39">
        <f t="shared" ca="1" si="114"/>
        <v>0</v>
      </c>
      <c r="AO175" s="39">
        <f t="shared" ca="1" si="115"/>
        <v>0</v>
      </c>
      <c r="AP175" s="40">
        <f t="shared" ca="1" si="106"/>
        <v>0</v>
      </c>
      <c r="AR175" s="39">
        <f t="shared" ca="1" si="116"/>
        <v>0</v>
      </c>
      <c r="AS175" s="39">
        <f t="shared" ca="1" si="117"/>
        <v>0</v>
      </c>
      <c r="AT175" s="39">
        <f t="shared" ca="1" si="118"/>
        <v>0</v>
      </c>
      <c r="AU175" s="40">
        <f t="shared" ca="1" si="107"/>
        <v>0</v>
      </c>
      <c r="AV175" s="40"/>
      <c r="AW175" s="51">
        <f t="shared" ca="1" si="108"/>
        <v>0</v>
      </c>
      <c r="AY175" s="51">
        <f t="shared" ca="1" si="109"/>
        <v>0</v>
      </c>
      <c r="AZ175" s="67"/>
      <c r="BA175" s="105">
        <f ca="1">'EO9904.1'!AW175</f>
        <v>0</v>
      </c>
      <c r="BB175" s="105">
        <f t="shared" ca="1" si="119"/>
        <v>0</v>
      </c>
      <c r="BC175" s="67"/>
    </row>
    <row r="176" spans="1:55" ht="12" customHeight="1">
      <c r="A176" s="88">
        <f t="shared" si="110"/>
        <v>42005</v>
      </c>
      <c r="B176" s="65">
        <f>'EO9904.1'!B176</f>
        <v>0</v>
      </c>
      <c r="C176" s="66"/>
      <c r="D176" s="82">
        <f t="shared" si="82"/>
        <v>0</v>
      </c>
      <c r="E176" s="35">
        <f t="shared" si="83"/>
        <v>0</v>
      </c>
      <c r="F176" s="35">
        <f t="shared" ca="1" si="84"/>
        <v>0</v>
      </c>
      <c r="G176" s="83">
        <f ca="1">VLOOKUP($A176,[1]!Table,MATCH(G$4,[1]!Curves,0))</f>
        <v>5.4430000000000005</v>
      </c>
      <c r="H176" s="84">
        <f t="shared" ca="1" si="85"/>
        <v>5.4430000000000005</v>
      </c>
      <c r="I176" s="87">
        <f t="shared" si="120"/>
        <v>2.1150000000000002</v>
      </c>
      <c r="J176" s="83">
        <f ca="1">VLOOKUP($A176,[1]!Table,MATCH(J$4,[1]!Curves,0))</f>
        <v>2.35E-2</v>
      </c>
      <c r="K176" s="84">
        <f t="shared" ca="1" si="86"/>
        <v>2.35E-2</v>
      </c>
      <c r="L176" s="69">
        <f t="shared" si="111"/>
        <v>0</v>
      </c>
      <c r="M176" s="83">
        <f ca="1">VLOOKUP($A176,[1]!Table,MATCH(M$4,[1]!Curves,0))</f>
        <v>1.4999999999999999E-2</v>
      </c>
      <c r="N176" s="84">
        <f t="shared" ca="1" si="87"/>
        <v>1.4999999999999999E-2</v>
      </c>
      <c r="O176" s="69">
        <f t="shared" si="112"/>
        <v>0</v>
      </c>
      <c r="P176" s="7"/>
      <c r="Q176" s="69">
        <f t="shared" ca="1" si="88"/>
        <v>5.4815000000000005</v>
      </c>
      <c r="R176" s="69">
        <f t="shared" ca="1" si="89"/>
        <v>5.4815000000000005</v>
      </c>
      <c r="S176" s="69">
        <f t="shared" si="90"/>
        <v>2.1150000000000002</v>
      </c>
      <c r="T176" s="7"/>
      <c r="U176" s="5">
        <f t="shared" si="91"/>
        <v>31</v>
      </c>
      <c r="V176" s="44">
        <f t="shared" si="92"/>
        <v>42005</v>
      </c>
      <c r="W176" s="5">
        <f t="shared" ca="1" si="93"/>
        <v>5075</v>
      </c>
      <c r="X176" s="54">
        <f ca="1">VLOOKUP($A176,[1]!Table,MATCH(X$4,[1]!Curves,0))</f>
        <v>6.2271340223293004E-2</v>
      </c>
      <c r="Y176" s="46">
        <f t="shared" ca="1" si="94"/>
        <v>0.42654461850245967</v>
      </c>
      <c r="Z176" s="5">
        <f t="shared" si="95"/>
        <v>0</v>
      </c>
      <c r="AA176" s="5">
        <f t="shared" si="96"/>
        <v>0</v>
      </c>
      <c r="AC176" s="39">
        <f t="shared" ca="1" si="97"/>
        <v>0</v>
      </c>
      <c r="AD176" s="39">
        <f t="shared" ca="1" si="98"/>
        <v>0</v>
      </c>
      <c r="AE176" s="39">
        <f t="shared" ca="1" si="99"/>
        <v>0</v>
      </c>
      <c r="AF176" s="39">
        <f t="shared" ca="1" si="100"/>
        <v>0</v>
      </c>
      <c r="AG176" s="39">
        <f t="shared" ca="1" si="101"/>
        <v>0</v>
      </c>
      <c r="AH176" s="39">
        <f t="shared" ca="1" si="102"/>
        <v>0</v>
      </c>
      <c r="AI176" s="39">
        <f t="shared" ca="1" si="103"/>
        <v>0</v>
      </c>
      <c r="AJ176" s="39">
        <f t="shared" ca="1" si="104"/>
        <v>0</v>
      </c>
      <c r="AK176" s="39">
        <f t="shared" ca="1" si="105"/>
        <v>0</v>
      </c>
      <c r="AL176" s="43"/>
      <c r="AM176" s="39">
        <f t="shared" ca="1" si="113"/>
        <v>0</v>
      </c>
      <c r="AN176" s="39">
        <f t="shared" ca="1" si="114"/>
        <v>0</v>
      </c>
      <c r="AO176" s="39">
        <f t="shared" ca="1" si="115"/>
        <v>0</v>
      </c>
      <c r="AP176" s="40">
        <f t="shared" ca="1" si="106"/>
        <v>0</v>
      </c>
      <c r="AR176" s="39">
        <f t="shared" ca="1" si="116"/>
        <v>0</v>
      </c>
      <c r="AS176" s="39">
        <f t="shared" ca="1" si="117"/>
        <v>0</v>
      </c>
      <c r="AT176" s="39">
        <f t="shared" ca="1" si="118"/>
        <v>0</v>
      </c>
      <c r="AU176" s="40">
        <f t="shared" ca="1" si="107"/>
        <v>0</v>
      </c>
      <c r="AV176" s="40"/>
      <c r="AW176" s="51">
        <f t="shared" ca="1" si="108"/>
        <v>0</v>
      </c>
      <c r="AY176" s="51">
        <f t="shared" ca="1" si="109"/>
        <v>0</v>
      </c>
      <c r="AZ176" s="67"/>
      <c r="BA176" s="105">
        <f ca="1">'EO9904.1'!AW176</f>
        <v>0</v>
      </c>
      <c r="BB176" s="105">
        <f t="shared" ca="1" si="119"/>
        <v>0</v>
      </c>
      <c r="BC176" s="67"/>
    </row>
    <row r="177" spans="1:55" ht="12" customHeight="1">
      <c r="A177" s="88">
        <f t="shared" si="110"/>
        <v>42036</v>
      </c>
      <c r="B177" s="65">
        <f>'EO9904.1'!B177</f>
        <v>0</v>
      </c>
      <c r="C177" s="66"/>
      <c r="D177" s="82">
        <f t="shared" si="82"/>
        <v>0</v>
      </c>
      <c r="E177" s="35">
        <f t="shared" si="83"/>
        <v>0</v>
      </c>
      <c r="F177" s="35">
        <f t="shared" ca="1" si="84"/>
        <v>0</v>
      </c>
      <c r="G177" s="83">
        <f ca="1">VLOOKUP($A177,[1]!Table,MATCH(G$4,[1]!Curves,0))</f>
        <v>5.3230000000000004</v>
      </c>
      <c r="H177" s="84">
        <f t="shared" ca="1" si="85"/>
        <v>5.3230000000000004</v>
      </c>
      <c r="I177" s="87">
        <f t="shared" si="120"/>
        <v>2.1150000000000002</v>
      </c>
      <c r="J177" s="83">
        <f ca="1">VLOOKUP($A177,[1]!Table,MATCH(J$4,[1]!Curves,0))</f>
        <v>2.35E-2</v>
      </c>
      <c r="K177" s="84">
        <f t="shared" ca="1" si="86"/>
        <v>2.35E-2</v>
      </c>
      <c r="L177" s="69">
        <f t="shared" si="111"/>
        <v>0</v>
      </c>
      <c r="M177" s="83">
        <f ca="1">VLOOKUP($A177,[1]!Table,MATCH(M$4,[1]!Curves,0))</f>
        <v>1.4999999999999999E-2</v>
      </c>
      <c r="N177" s="84">
        <f t="shared" ca="1" si="87"/>
        <v>1.4999999999999999E-2</v>
      </c>
      <c r="O177" s="69">
        <f t="shared" si="112"/>
        <v>0</v>
      </c>
      <c r="P177" s="7"/>
      <c r="Q177" s="69">
        <f t="shared" ca="1" si="88"/>
        <v>5.3615000000000004</v>
      </c>
      <c r="R177" s="69">
        <f t="shared" ca="1" si="89"/>
        <v>5.3615000000000004</v>
      </c>
      <c r="S177" s="69">
        <f t="shared" si="90"/>
        <v>2.1150000000000002</v>
      </c>
      <c r="T177" s="7"/>
      <c r="U177" s="5">
        <f t="shared" si="91"/>
        <v>28</v>
      </c>
      <c r="V177" s="44">
        <f t="shared" si="92"/>
        <v>42036</v>
      </c>
      <c r="W177" s="5">
        <f t="shared" ca="1" si="93"/>
        <v>5106</v>
      </c>
      <c r="X177" s="54">
        <f ca="1">VLOOKUP($A177,[1]!Table,MATCH(X$4,[1]!Curves,0))</f>
        <v>6.2300126406051003E-2</v>
      </c>
      <c r="Y177" s="46">
        <f t="shared" ca="1" si="94"/>
        <v>0.42416483708868247</v>
      </c>
      <c r="Z177" s="5">
        <f t="shared" si="95"/>
        <v>0</v>
      </c>
      <c r="AA177" s="5">
        <f t="shared" si="96"/>
        <v>0</v>
      </c>
      <c r="AC177" s="39">
        <f t="shared" ca="1" si="97"/>
        <v>0</v>
      </c>
      <c r="AD177" s="39">
        <f t="shared" ca="1" si="98"/>
        <v>0</v>
      </c>
      <c r="AE177" s="39">
        <f t="shared" ca="1" si="99"/>
        <v>0</v>
      </c>
      <c r="AF177" s="39">
        <f t="shared" ca="1" si="100"/>
        <v>0</v>
      </c>
      <c r="AG177" s="39">
        <f t="shared" ca="1" si="101"/>
        <v>0</v>
      </c>
      <c r="AH177" s="39">
        <f t="shared" ca="1" si="102"/>
        <v>0</v>
      </c>
      <c r="AI177" s="39">
        <f t="shared" ca="1" si="103"/>
        <v>0</v>
      </c>
      <c r="AJ177" s="39">
        <f t="shared" ca="1" si="104"/>
        <v>0</v>
      </c>
      <c r="AK177" s="39">
        <f t="shared" ca="1" si="105"/>
        <v>0</v>
      </c>
      <c r="AL177" s="43"/>
      <c r="AM177" s="39">
        <f t="shared" ca="1" si="113"/>
        <v>0</v>
      </c>
      <c r="AN177" s="39">
        <f t="shared" ca="1" si="114"/>
        <v>0</v>
      </c>
      <c r="AO177" s="39">
        <f t="shared" ca="1" si="115"/>
        <v>0</v>
      </c>
      <c r="AP177" s="40">
        <f t="shared" ca="1" si="106"/>
        <v>0</v>
      </c>
      <c r="AR177" s="39">
        <f t="shared" ca="1" si="116"/>
        <v>0</v>
      </c>
      <c r="AS177" s="39">
        <f t="shared" ca="1" si="117"/>
        <v>0</v>
      </c>
      <c r="AT177" s="39">
        <f t="shared" ca="1" si="118"/>
        <v>0</v>
      </c>
      <c r="AU177" s="40">
        <f t="shared" ca="1" si="107"/>
        <v>0</v>
      </c>
      <c r="AV177" s="40"/>
      <c r="AW177" s="51">
        <f t="shared" ca="1" si="108"/>
        <v>0</v>
      </c>
      <c r="AY177" s="51">
        <f t="shared" ca="1" si="109"/>
        <v>0</v>
      </c>
      <c r="AZ177" s="67"/>
      <c r="BA177" s="105">
        <f ca="1">'EO9904.1'!AW177</f>
        <v>0</v>
      </c>
      <c r="BB177" s="105">
        <f t="shared" ca="1" si="119"/>
        <v>0</v>
      </c>
      <c r="BC177" s="67"/>
    </row>
    <row r="178" spans="1:55" ht="12" customHeight="1">
      <c r="A178" s="88">
        <f t="shared" si="110"/>
        <v>42064</v>
      </c>
      <c r="B178" s="65">
        <f>'EO9904.1'!B178</f>
        <v>0</v>
      </c>
      <c r="C178" s="66"/>
      <c r="D178" s="82">
        <f t="shared" si="82"/>
        <v>0</v>
      </c>
      <c r="E178" s="35">
        <f t="shared" si="83"/>
        <v>0</v>
      </c>
      <c r="F178" s="35">
        <f t="shared" ca="1" si="84"/>
        <v>0</v>
      </c>
      <c r="G178" s="83">
        <f ca="1">VLOOKUP($A178,[1]!Table,MATCH(G$4,[1]!Curves,0))</f>
        <v>5.1980000000000004</v>
      </c>
      <c r="H178" s="84">
        <f t="shared" ca="1" si="85"/>
        <v>5.1980000000000004</v>
      </c>
      <c r="I178" s="87">
        <f t="shared" si="120"/>
        <v>2.1150000000000002</v>
      </c>
      <c r="J178" s="83">
        <f ca="1">VLOOKUP($A178,[1]!Table,MATCH(J$4,[1]!Curves,0))</f>
        <v>2.35E-2</v>
      </c>
      <c r="K178" s="84">
        <f t="shared" ca="1" si="86"/>
        <v>2.35E-2</v>
      </c>
      <c r="L178" s="69">
        <f t="shared" si="111"/>
        <v>0</v>
      </c>
      <c r="M178" s="83">
        <f ca="1">VLOOKUP($A178,[1]!Table,MATCH(M$4,[1]!Curves,0))</f>
        <v>1.4999999999999999E-2</v>
      </c>
      <c r="N178" s="84">
        <f t="shared" ca="1" si="87"/>
        <v>1.4999999999999999E-2</v>
      </c>
      <c r="O178" s="69">
        <f t="shared" si="112"/>
        <v>0</v>
      </c>
      <c r="P178" s="7"/>
      <c r="Q178" s="69">
        <f t="shared" ca="1" si="88"/>
        <v>5.2365000000000004</v>
      </c>
      <c r="R178" s="69">
        <f t="shared" ca="1" si="89"/>
        <v>5.2365000000000004</v>
      </c>
      <c r="S178" s="69">
        <f t="shared" si="90"/>
        <v>2.1150000000000002</v>
      </c>
      <c r="T178" s="7"/>
      <c r="U178" s="5">
        <f t="shared" si="91"/>
        <v>31</v>
      </c>
      <c r="V178" s="44">
        <f t="shared" si="92"/>
        <v>42064</v>
      </c>
      <c r="W178" s="5">
        <f t="shared" ca="1" si="93"/>
        <v>5134</v>
      </c>
      <c r="X178" s="54">
        <f ca="1">VLOOKUP($A178,[1]!Table,MATCH(X$4,[1]!Curves,0))</f>
        <v>6.2326126829424004E-2</v>
      </c>
      <c r="Y178" s="46">
        <f t="shared" ca="1" si="94"/>
        <v>0.42202505431755033</v>
      </c>
      <c r="Z178" s="5">
        <f t="shared" si="95"/>
        <v>0</v>
      </c>
      <c r="AA178" s="5">
        <f t="shared" si="96"/>
        <v>0</v>
      </c>
      <c r="AC178" s="39">
        <f t="shared" ca="1" si="97"/>
        <v>0</v>
      </c>
      <c r="AD178" s="39">
        <f t="shared" ca="1" si="98"/>
        <v>0</v>
      </c>
      <c r="AE178" s="39">
        <f t="shared" ca="1" si="99"/>
        <v>0</v>
      </c>
      <c r="AF178" s="39">
        <f t="shared" ca="1" si="100"/>
        <v>0</v>
      </c>
      <c r="AG178" s="39">
        <f t="shared" ca="1" si="101"/>
        <v>0</v>
      </c>
      <c r="AH178" s="39">
        <f t="shared" ca="1" si="102"/>
        <v>0</v>
      </c>
      <c r="AI178" s="39">
        <f t="shared" ca="1" si="103"/>
        <v>0</v>
      </c>
      <c r="AJ178" s="39">
        <f t="shared" ca="1" si="104"/>
        <v>0</v>
      </c>
      <c r="AK178" s="39">
        <f t="shared" ca="1" si="105"/>
        <v>0</v>
      </c>
      <c r="AL178" s="43"/>
      <c r="AM178" s="39">
        <f t="shared" ca="1" si="113"/>
        <v>0</v>
      </c>
      <c r="AN178" s="39">
        <f t="shared" ca="1" si="114"/>
        <v>0</v>
      </c>
      <c r="AO178" s="39">
        <f t="shared" ca="1" si="115"/>
        <v>0</v>
      </c>
      <c r="AP178" s="40">
        <f t="shared" ca="1" si="106"/>
        <v>0</v>
      </c>
      <c r="AR178" s="39">
        <f t="shared" ca="1" si="116"/>
        <v>0</v>
      </c>
      <c r="AS178" s="39">
        <f t="shared" ca="1" si="117"/>
        <v>0</v>
      </c>
      <c r="AT178" s="39">
        <f t="shared" ca="1" si="118"/>
        <v>0</v>
      </c>
      <c r="AU178" s="40">
        <f t="shared" ca="1" si="107"/>
        <v>0</v>
      </c>
      <c r="AV178" s="40"/>
      <c r="AW178" s="51">
        <f t="shared" ca="1" si="108"/>
        <v>0</v>
      </c>
      <c r="AY178" s="51">
        <f t="shared" ca="1" si="109"/>
        <v>0</v>
      </c>
      <c r="AZ178" s="67"/>
      <c r="BA178" s="105">
        <f ca="1">'EO9904.1'!AW178</f>
        <v>0</v>
      </c>
      <c r="BB178" s="105">
        <f t="shared" ca="1" si="119"/>
        <v>0</v>
      </c>
      <c r="BC178" s="67"/>
    </row>
    <row r="179" spans="1:55" ht="12" customHeight="1">
      <c r="A179" s="88">
        <f t="shared" si="110"/>
        <v>42095</v>
      </c>
      <c r="B179" s="65">
        <f>'EO9904.1'!B179</f>
        <v>0</v>
      </c>
      <c r="C179" s="66"/>
      <c r="D179" s="82">
        <f t="shared" si="82"/>
        <v>0</v>
      </c>
      <c r="E179" s="35">
        <f t="shared" si="83"/>
        <v>0</v>
      </c>
      <c r="F179" s="35">
        <f t="shared" ca="1" si="84"/>
        <v>0</v>
      </c>
      <c r="G179" s="83">
        <f ca="1">VLOOKUP($A179,[1]!Table,MATCH(G$4,[1]!Curves,0))</f>
        <v>5.0680000000000005</v>
      </c>
      <c r="H179" s="84">
        <f t="shared" ca="1" si="85"/>
        <v>5.0680000000000005</v>
      </c>
      <c r="I179" s="87">
        <f t="shared" si="120"/>
        <v>2.1150000000000002</v>
      </c>
      <c r="J179" s="83">
        <f ca="1">VLOOKUP($A179,[1]!Table,MATCH(J$4,[1]!Curves,0))</f>
        <v>1.3000000000000001E-2</v>
      </c>
      <c r="K179" s="84">
        <f t="shared" ca="1" si="86"/>
        <v>1.3000000000000001E-2</v>
      </c>
      <c r="L179" s="69">
        <f t="shared" si="111"/>
        <v>0</v>
      </c>
      <c r="M179" s="83">
        <f ca="1">VLOOKUP($A179,[1]!Table,MATCH(M$4,[1]!Curves,0))</f>
        <v>0.01</v>
      </c>
      <c r="N179" s="84">
        <f t="shared" ca="1" si="87"/>
        <v>0.01</v>
      </c>
      <c r="O179" s="69">
        <f t="shared" si="112"/>
        <v>0</v>
      </c>
      <c r="P179" s="7"/>
      <c r="Q179" s="69">
        <f t="shared" ca="1" si="88"/>
        <v>5.0910000000000002</v>
      </c>
      <c r="R179" s="69">
        <f t="shared" ca="1" si="89"/>
        <v>5.0910000000000002</v>
      </c>
      <c r="S179" s="69">
        <f t="shared" si="90"/>
        <v>2.1150000000000002</v>
      </c>
      <c r="T179" s="7"/>
      <c r="U179" s="5">
        <f t="shared" si="91"/>
        <v>30</v>
      </c>
      <c r="V179" s="44">
        <f t="shared" si="92"/>
        <v>42095</v>
      </c>
      <c r="W179" s="5">
        <f t="shared" ca="1" si="93"/>
        <v>5165</v>
      </c>
      <c r="X179" s="54">
        <f ca="1">VLOOKUP($A179,[1]!Table,MATCH(X$4,[1]!Curves,0))</f>
        <v>6.2354913012705002E-2</v>
      </c>
      <c r="Y179" s="46">
        <f t="shared" ca="1" si="94"/>
        <v>0.41966670792613647</v>
      </c>
      <c r="Z179" s="5">
        <f t="shared" si="95"/>
        <v>0</v>
      </c>
      <c r="AA179" s="5">
        <f t="shared" si="96"/>
        <v>0</v>
      </c>
      <c r="AC179" s="39">
        <f t="shared" ca="1" si="97"/>
        <v>0</v>
      </c>
      <c r="AD179" s="39">
        <f t="shared" ca="1" si="98"/>
        <v>0</v>
      </c>
      <c r="AE179" s="39">
        <f t="shared" ca="1" si="99"/>
        <v>0</v>
      </c>
      <c r="AF179" s="39">
        <f t="shared" ca="1" si="100"/>
        <v>0</v>
      </c>
      <c r="AG179" s="39">
        <f t="shared" ca="1" si="101"/>
        <v>0</v>
      </c>
      <c r="AH179" s="39">
        <f t="shared" ca="1" si="102"/>
        <v>0</v>
      </c>
      <c r="AI179" s="39">
        <f t="shared" ca="1" si="103"/>
        <v>0</v>
      </c>
      <c r="AJ179" s="39">
        <f t="shared" ca="1" si="104"/>
        <v>0</v>
      </c>
      <c r="AK179" s="39">
        <f t="shared" ca="1" si="105"/>
        <v>0</v>
      </c>
      <c r="AL179" s="43"/>
      <c r="AM179" s="39">
        <f t="shared" ca="1" si="113"/>
        <v>0</v>
      </c>
      <c r="AN179" s="39">
        <f t="shared" ca="1" si="114"/>
        <v>0</v>
      </c>
      <c r="AO179" s="39">
        <f t="shared" ca="1" si="115"/>
        <v>0</v>
      </c>
      <c r="AP179" s="40">
        <f t="shared" ca="1" si="106"/>
        <v>0</v>
      </c>
      <c r="AR179" s="39">
        <f t="shared" ca="1" si="116"/>
        <v>0</v>
      </c>
      <c r="AS179" s="39">
        <f t="shared" ca="1" si="117"/>
        <v>0</v>
      </c>
      <c r="AT179" s="39">
        <f t="shared" ca="1" si="118"/>
        <v>0</v>
      </c>
      <c r="AU179" s="40">
        <f t="shared" ca="1" si="107"/>
        <v>0</v>
      </c>
      <c r="AV179" s="40"/>
      <c r="AW179" s="51">
        <f t="shared" ca="1" si="108"/>
        <v>0</v>
      </c>
      <c r="AY179" s="51">
        <f t="shared" ca="1" si="109"/>
        <v>0</v>
      </c>
      <c r="AZ179" s="67"/>
      <c r="BA179" s="105">
        <f ca="1">'EO9904.1'!AW179</f>
        <v>0</v>
      </c>
      <c r="BB179" s="105">
        <f t="shared" ca="1" si="119"/>
        <v>0</v>
      </c>
      <c r="BC179" s="67"/>
    </row>
    <row r="180" spans="1:55" ht="12" customHeight="1">
      <c r="A180" s="88">
        <f t="shared" si="110"/>
        <v>42125</v>
      </c>
      <c r="B180" s="65">
        <f>'EO9904.1'!B180</f>
        <v>0</v>
      </c>
      <c r="C180" s="66"/>
      <c r="D180" s="82">
        <f t="shared" si="82"/>
        <v>0</v>
      </c>
      <c r="E180" s="35">
        <f t="shared" si="83"/>
        <v>0</v>
      </c>
      <c r="F180" s="35">
        <f t="shared" ca="1" si="84"/>
        <v>0</v>
      </c>
      <c r="G180" s="83">
        <f ca="1">VLOOKUP($A180,[1]!Table,MATCH(G$4,[1]!Curves,0))</f>
        <v>5.0579999999999998</v>
      </c>
      <c r="H180" s="84">
        <f t="shared" ca="1" si="85"/>
        <v>5.0579999999999998</v>
      </c>
      <c r="I180" s="87">
        <f t="shared" si="120"/>
        <v>2.1150000000000002</v>
      </c>
      <c r="J180" s="83">
        <f ca="1">VLOOKUP($A180,[1]!Table,MATCH(J$4,[1]!Curves,0))</f>
        <v>1.3000000000000001E-2</v>
      </c>
      <c r="K180" s="84">
        <f t="shared" ca="1" si="86"/>
        <v>1.3000000000000001E-2</v>
      </c>
      <c r="L180" s="69">
        <f t="shared" si="111"/>
        <v>0</v>
      </c>
      <c r="M180" s="83">
        <f ca="1">VLOOKUP($A180,[1]!Table,MATCH(M$4,[1]!Curves,0))</f>
        <v>0.01</v>
      </c>
      <c r="N180" s="84">
        <f t="shared" ca="1" si="87"/>
        <v>0.01</v>
      </c>
      <c r="O180" s="69">
        <f t="shared" si="112"/>
        <v>0</v>
      </c>
      <c r="P180" s="7"/>
      <c r="Q180" s="69">
        <f t="shared" ca="1" si="88"/>
        <v>5.0809999999999995</v>
      </c>
      <c r="R180" s="69">
        <f t="shared" ca="1" si="89"/>
        <v>5.0809999999999995</v>
      </c>
      <c r="S180" s="69">
        <f t="shared" si="90"/>
        <v>2.1150000000000002</v>
      </c>
      <c r="T180" s="7"/>
      <c r="U180" s="5">
        <f t="shared" si="91"/>
        <v>31</v>
      </c>
      <c r="V180" s="44">
        <f t="shared" si="92"/>
        <v>42125</v>
      </c>
      <c r="W180" s="5">
        <f t="shared" ca="1" si="93"/>
        <v>5195</v>
      </c>
      <c r="X180" s="54">
        <f ca="1">VLOOKUP($A180,[1]!Table,MATCH(X$4,[1]!Curves,0))</f>
        <v>6.2382770609692002E-2</v>
      </c>
      <c r="Y180" s="46">
        <f t="shared" ca="1" si="94"/>
        <v>0.41739510496449528</v>
      </c>
      <c r="Z180" s="5">
        <f t="shared" si="95"/>
        <v>0</v>
      </c>
      <c r="AA180" s="5">
        <f t="shared" si="96"/>
        <v>0</v>
      </c>
      <c r="AC180" s="39">
        <f t="shared" ca="1" si="97"/>
        <v>0</v>
      </c>
      <c r="AD180" s="39">
        <f t="shared" ca="1" si="98"/>
        <v>0</v>
      </c>
      <c r="AE180" s="39">
        <f t="shared" ca="1" si="99"/>
        <v>0</v>
      </c>
      <c r="AF180" s="39">
        <f t="shared" ca="1" si="100"/>
        <v>0</v>
      </c>
      <c r="AG180" s="39">
        <f t="shared" ca="1" si="101"/>
        <v>0</v>
      </c>
      <c r="AH180" s="39">
        <f t="shared" ca="1" si="102"/>
        <v>0</v>
      </c>
      <c r="AI180" s="39">
        <f t="shared" ca="1" si="103"/>
        <v>0</v>
      </c>
      <c r="AJ180" s="39">
        <f t="shared" ca="1" si="104"/>
        <v>0</v>
      </c>
      <c r="AK180" s="39">
        <f t="shared" ca="1" si="105"/>
        <v>0</v>
      </c>
      <c r="AL180" s="43"/>
      <c r="AM180" s="39">
        <f t="shared" ca="1" si="113"/>
        <v>0</v>
      </c>
      <c r="AN180" s="39">
        <f t="shared" ca="1" si="114"/>
        <v>0</v>
      </c>
      <c r="AO180" s="39">
        <f t="shared" ca="1" si="115"/>
        <v>0</v>
      </c>
      <c r="AP180" s="40">
        <f t="shared" ca="1" si="106"/>
        <v>0</v>
      </c>
      <c r="AR180" s="39">
        <f t="shared" ca="1" si="116"/>
        <v>0</v>
      </c>
      <c r="AS180" s="39">
        <f t="shared" ca="1" si="117"/>
        <v>0</v>
      </c>
      <c r="AT180" s="39">
        <f t="shared" ca="1" si="118"/>
        <v>0</v>
      </c>
      <c r="AU180" s="40">
        <f t="shared" ca="1" si="107"/>
        <v>0</v>
      </c>
      <c r="AV180" s="40"/>
      <c r="AW180" s="51">
        <f t="shared" ca="1" si="108"/>
        <v>0</v>
      </c>
      <c r="AY180" s="51">
        <f t="shared" ca="1" si="109"/>
        <v>0</v>
      </c>
      <c r="AZ180" s="67"/>
      <c r="BA180" s="105">
        <f ca="1">'EO9904.1'!AW180</f>
        <v>0</v>
      </c>
      <c r="BB180" s="105">
        <f t="shared" ca="1" si="119"/>
        <v>0</v>
      </c>
      <c r="BC180" s="67"/>
    </row>
    <row r="181" spans="1:55" ht="12" customHeight="1">
      <c r="A181" s="88">
        <f t="shared" si="110"/>
        <v>42156</v>
      </c>
      <c r="B181" s="65">
        <f>'EO9904.1'!B181</f>
        <v>0</v>
      </c>
      <c r="C181" s="66"/>
      <c r="D181" s="82">
        <f t="shared" si="82"/>
        <v>0</v>
      </c>
      <c r="E181" s="35">
        <f t="shared" si="83"/>
        <v>0</v>
      </c>
      <c r="F181" s="35">
        <f t="shared" ca="1" si="84"/>
        <v>0</v>
      </c>
      <c r="G181" s="83">
        <f ca="1">VLOOKUP($A181,[1]!Table,MATCH(G$4,[1]!Curves,0))</f>
        <v>5.0780000000000003</v>
      </c>
      <c r="H181" s="84">
        <f t="shared" ca="1" si="85"/>
        <v>5.0780000000000003</v>
      </c>
      <c r="I181" s="87">
        <f t="shared" si="120"/>
        <v>2.1150000000000002</v>
      </c>
      <c r="J181" s="83">
        <f ca="1">VLOOKUP($A181,[1]!Table,MATCH(J$4,[1]!Curves,0))</f>
        <v>1.3000000000000001E-2</v>
      </c>
      <c r="K181" s="84">
        <f t="shared" ca="1" si="86"/>
        <v>1.3000000000000001E-2</v>
      </c>
      <c r="L181" s="69">
        <f t="shared" si="111"/>
        <v>0</v>
      </c>
      <c r="M181" s="83">
        <f ca="1">VLOOKUP($A181,[1]!Table,MATCH(M$4,[1]!Curves,0))</f>
        <v>0.01</v>
      </c>
      <c r="N181" s="84">
        <f t="shared" ca="1" si="87"/>
        <v>0.01</v>
      </c>
      <c r="O181" s="69">
        <f t="shared" si="112"/>
        <v>0</v>
      </c>
      <c r="P181" s="7"/>
      <c r="Q181" s="69">
        <f t="shared" ca="1" si="88"/>
        <v>5.101</v>
      </c>
      <c r="R181" s="69">
        <f t="shared" ca="1" si="89"/>
        <v>5.101</v>
      </c>
      <c r="S181" s="69">
        <f t="shared" si="90"/>
        <v>2.1150000000000002</v>
      </c>
      <c r="T181" s="7"/>
      <c r="U181" s="5">
        <f t="shared" si="91"/>
        <v>30</v>
      </c>
      <c r="V181" s="44">
        <f t="shared" si="92"/>
        <v>42156</v>
      </c>
      <c r="W181" s="5">
        <f t="shared" ca="1" si="93"/>
        <v>5226</v>
      </c>
      <c r="X181" s="54">
        <f ca="1">VLOOKUP($A181,[1]!Table,MATCH(X$4,[1]!Curves,0))</f>
        <v>6.2411556793514004E-2</v>
      </c>
      <c r="Y181" s="46">
        <f t="shared" ca="1" si="94"/>
        <v>0.41505876585198043</v>
      </c>
      <c r="Z181" s="5">
        <f t="shared" si="95"/>
        <v>0</v>
      </c>
      <c r="AA181" s="5">
        <f t="shared" si="96"/>
        <v>0</v>
      </c>
      <c r="AC181" s="39">
        <f t="shared" ca="1" si="97"/>
        <v>0</v>
      </c>
      <c r="AD181" s="39">
        <f t="shared" ca="1" si="98"/>
        <v>0</v>
      </c>
      <c r="AE181" s="39">
        <f t="shared" ca="1" si="99"/>
        <v>0</v>
      </c>
      <c r="AF181" s="39">
        <f t="shared" ca="1" si="100"/>
        <v>0</v>
      </c>
      <c r="AG181" s="39">
        <f t="shared" ca="1" si="101"/>
        <v>0</v>
      </c>
      <c r="AH181" s="39">
        <f t="shared" ca="1" si="102"/>
        <v>0</v>
      </c>
      <c r="AI181" s="39">
        <f t="shared" ca="1" si="103"/>
        <v>0</v>
      </c>
      <c r="AJ181" s="39">
        <f t="shared" ca="1" si="104"/>
        <v>0</v>
      </c>
      <c r="AK181" s="39">
        <f t="shared" ca="1" si="105"/>
        <v>0</v>
      </c>
      <c r="AL181" s="43"/>
      <c r="AM181" s="39">
        <f t="shared" ca="1" si="113"/>
        <v>0</v>
      </c>
      <c r="AN181" s="39">
        <f t="shared" ca="1" si="114"/>
        <v>0</v>
      </c>
      <c r="AO181" s="39">
        <f t="shared" ca="1" si="115"/>
        <v>0</v>
      </c>
      <c r="AP181" s="40">
        <f t="shared" ca="1" si="106"/>
        <v>0</v>
      </c>
      <c r="AR181" s="39">
        <f t="shared" ca="1" si="116"/>
        <v>0</v>
      </c>
      <c r="AS181" s="39">
        <f t="shared" ca="1" si="117"/>
        <v>0</v>
      </c>
      <c r="AT181" s="39">
        <f t="shared" ca="1" si="118"/>
        <v>0</v>
      </c>
      <c r="AU181" s="40">
        <f t="shared" ca="1" si="107"/>
        <v>0</v>
      </c>
      <c r="AV181" s="40"/>
      <c r="AW181" s="51">
        <f t="shared" ca="1" si="108"/>
        <v>0</v>
      </c>
      <c r="AY181" s="51">
        <f t="shared" ca="1" si="109"/>
        <v>0</v>
      </c>
      <c r="AZ181" s="67"/>
      <c r="BA181" s="105">
        <f ca="1">'EO9904.1'!AW181</f>
        <v>0</v>
      </c>
      <c r="BB181" s="105">
        <f t="shared" ca="1" si="119"/>
        <v>0</v>
      </c>
      <c r="BC181" s="67"/>
    </row>
    <row r="182" spans="1:55" ht="12" customHeight="1">
      <c r="A182" s="88">
        <f t="shared" si="110"/>
        <v>42186</v>
      </c>
      <c r="B182" s="65">
        <f>'EO9904.1'!B182</f>
        <v>0</v>
      </c>
      <c r="C182" s="66"/>
      <c r="D182" s="82">
        <f t="shared" si="82"/>
        <v>0</v>
      </c>
      <c r="E182" s="35">
        <f t="shared" si="83"/>
        <v>0</v>
      </c>
      <c r="F182" s="35">
        <f t="shared" ca="1" si="84"/>
        <v>0</v>
      </c>
      <c r="G182" s="83">
        <f ca="1">VLOOKUP($A182,[1]!Table,MATCH(G$4,[1]!Curves,0))</f>
        <v>5.0990000000000002</v>
      </c>
      <c r="H182" s="84">
        <f t="shared" ca="1" si="85"/>
        <v>5.0990000000000002</v>
      </c>
      <c r="I182" s="87">
        <f t="shared" si="120"/>
        <v>2.1150000000000002</v>
      </c>
      <c r="J182" s="83">
        <f ca="1">VLOOKUP($A182,[1]!Table,MATCH(J$4,[1]!Curves,0))</f>
        <v>1.3000000000000001E-2</v>
      </c>
      <c r="K182" s="84">
        <f t="shared" ca="1" si="86"/>
        <v>1.3000000000000001E-2</v>
      </c>
      <c r="L182" s="69">
        <f t="shared" si="111"/>
        <v>0</v>
      </c>
      <c r="M182" s="83">
        <f ca="1">VLOOKUP($A182,[1]!Table,MATCH(M$4,[1]!Curves,0))</f>
        <v>0.01</v>
      </c>
      <c r="N182" s="84">
        <f t="shared" ca="1" si="87"/>
        <v>0.01</v>
      </c>
      <c r="O182" s="69">
        <f t="shared" si="112"/>
        <v>0</v>
      </c>
      <c r="P182" s="7"/>
      <c r="Q182" s="69">
        <f t="shared" ca="1" si="88"/>
        <v>5.1219999999999999</v>
      </c>
      <c r="R182" s="69">
        <f t="shared" ca="1" si="89"/>
        <v>5.1219999999999999</v>
      </c>
      <c r="S182" s="69">
        <f t="shared" si="90"/>
        <v>2.1150000000000002</v>
      </c>
      <c r="T182" s="7"/>
      <c r="U182" s="5">
        <f t="shared" si="91"/>
        <v>31</v>
      </c>
      <c r="V182" s="44">
        <f t="shared" si="92"/>
        <v>42186</v>
      </c>
      <c r="W182" s="5">
        <f t="shared" ca="1" si="93"/>
        <v>5256</v>
      </c>
      <c r="X182" s="54">
        <f ca="1">VLOOKUP($A182,[1]!Table,MATCH(X$4,[1]!Curves,0))</f>
        <v>6.2439414391024003E-2</v>
      </c>
      <c r="Y182" s="46">
        <f t="shared" ca="1" si="94"/>
        <v>0.41280838450768698</v>
      </c>
      <c r="Z182" s="5">
        <f t="shared" si="95"/>
        <v>0</v>
      </c>
      <c r="AA182" s="5">
        <f t="shared" si="96"/>
        <v>0</v>
      </c>
      <c r="AC182" s="39">
        <f t="shared" ca="1" si="97"/>
        <v>0</v>
      </c>
      <c r="AD182" s="39">
        <f t="shared" ca="1" si="98"/>
        <v>0</v>
      </c>
      <c r="AE182" s="39">
        <f t="shared" ca="1" si="99"/>
        <v>0</v>
      </c>
      <c r="AF182" s="39">
        <f t="shared" ca="1" si="100"/>
        <v>0</v>
      </c>
      <c r="AG182" s="39">
        <f t="shared" ca="1" si="101"/>
        <v>0</v>
      </c>
      <c r="AH182" s="39">
        <f t="shared" ca="1" si="102"/>
        <v>0</v>
      </c>
      <c r="AI182" s="39">
        <f t="shared" ca="1" si="103"/>
        <v>0</v>
      </c>
      <c r="AJ182" s="39">
        <f t="shared" ca="1" si="104"/>
        <v>0</v>
      </c>
      <c r="AK182" s="39">
        <f t="shared" ca="1" si="105"/>
        <v>0</v>
      </c>
      <c r="AL182" s="43"/>
      <c r="AM182" s="39">
        <f t="shared" ca="1" si="113"/>
        <v>0</v>
      </c>
      <c r="AN182" s="39">
        <f t="shared" ca="1" si="114"/>
        <v>0</v>
      </c>
      <c r="AO182" s="39">
        <f t="shared" ca="1" si="115"/>
        <v>0</v>
      </c>
      <c r="AP182" s="40">
        <f t="shared" ca="1" si="106"/>
        <v>0</v>
      </c>
      <c r="AR182" s="39">
        <f t="shared" ca="1" si="116"/>
        <v>0</v>
      </c>
      <c r="AS182" s="39">
        <f t="shared" ca="1" si="117"/>
        <v>0</v>
      </c>
      <c r="AT182" s="39">
        <f t="shared" ca="1" si="118"/>
        <v>0</v>
      </c>
      <c r="AU182" s="40">
        <f t="shared" ca="1" si="107"/>
        <v>0</v>
      </c>
      <c r="AV182" s="40"/>
      <c r="AW182" s="51">
        <f t="shared" ca="1" si="108"/>
        <v>0</v>
      </c>
      <c r="AY182" s="51">
        <f t="shared" ca="1" si="109"/>
        <v>0</v>
      </c>
      <c r="AZ182" s="67"/>
      <c r="BA182" s="105">
        <f ca="1">'EO9904.1'!AW182</f>
        <v>0</v>
      </c>
      <c r="BB182" s="105">
        <f t="shared" ca="1" si="119"/>
        <v>0</v>
      </c>
      <c r="BC182" s="67"/>
    </row>
    <row r="183" spans="1:55" ht="12" customHeight="1">
      <c r="A183" s="88">
        <f t="shared" si="110"/>
        <v>42217</v>
      </c>
      <c r="B183" s="65">
        <f>'EO9904.1'!B183</f>
        <v>0</v>
      </c>
      <c r="C183" s="66"/>
      <c r="D183" s="82">
        <f t="shared" si="82"/>
        <v>0</v>
      </c>
      <c r="E183" s="35">
        <f t="shared" si="83"/>
        <v>0</v>
      </c>
      <c r="F183" s="35">
        <f t="shared" ca="1" si="84"/>
        <v>0</v>
      </c>
      <c r="G183" s="83">
        <f ca="1">VLOOKUP($A183,[1]!Table,MATCH(G$4,[1]!Curves,0))</f>
        <v>5.1230000000000002</v>
      </c>
      <c r="H183" s="84">
        <f t="shared" ca="1" si="85"/>
        <v>5.1230000000000002</v>
      </c>
      <c r="I183" s="87">
        <f t="shared" si="120"/>
        <v>2.1150000000000002</v>
      </c>
      <c r="J183" s="83">
        <f ca="1">VLOOKUP($A183,[1]!Table,MATCH(J$4,[1]!Curves,0))</f>
        <v>1.3000000000000001E-2</v>
      </c>
      <c r="K183" s="84">
        <f t="shared" ca="1" si="86"/>
        <v>1.3000000000000001E-2</v>
      </c>
      <c r="L183" s="69">
        <f t="shared" si="111"/>
        <v>0</v>
      </c>
      <c r="M183" s="83">
        <f ca="1">VLOOKUP($A183,[1]!Table,MATCH(M$4,[1]!Curves,0))</f>
        <v>0.01</v>
      </c>
      <c r="N183" s="84">
        <f t="shared" ca="1" si="87"/>
        <v>0.01</v>
      </c>
      <c r="O183" s="69">
        <f t="shared" si="112"/>
        <v>0</v>
      </c>
      <c r="P183" s="7"/>
      <c r="Q183" s="69">
        <f t="shared" ca="1" si="88"/>
        <v>5.1459999999999999</v>
      </c>
      <c r="R183" s="69">
        <f t="shared" ca="1" si="89"/>
        <v>5.1459999999999999</v>
      </c>
      <c r="S183" s="69">
        <f t="shared" si="90"/>
        <v>2.1150000000000002</v>
      </c>
      <c r="T183" s="7"/>
      <c r="U183" s="5">
        <f t="shared" si="91"/>
        <v>31</v>
      </c>
      <c r="V183" s="44">
        <f t="shared" si="92"/>
        <v>42217</v>
      </c>
      <c r="W183" s="5">
        <f t="shared" ca="1" si="93"/>
        <v>5287</v>
      </c>
      <c r="X183" s="54">
        <f ca="1">VLOOKUP($A183,[1]!Table,MATCH(X$4,[1]!Curves,0))</f>
        <v>6.2468200575388003E-2</v>
      </c>
      <c r="Y183" s="46">
        <f t="shared" ca="1" si="94"/>
        <v>0.41049389625534682</v>
      </c>
      <c r="Z183" s="5">
        <f t="shared" si="95"/>
        <v>0</v>
      </c>
      <c r="AA183" s="5">
        <f t="shared" si="96"/>
        <v>0</v>
      </c>
      <c r="AC183" s="39">
        <f t="shared" ca="1" si="97"/>
        <v>0</v>
      </c>
      <c r="AD183" s="39">
        <f t="shared" ca="1" si="98"/>
        <v>0</v>
      </c>
      <c r="AE183" s="39">
        <f t="shared" ca="1" si="99"/>
        <v>0</v>
      </c>
      <c r="AF183" s="39">
        <f t="shared" ca="1" si="100"/>
        <v>0</v>
      </c>
      <c r="AG183" s="39">
        <f t="shared" ca="1" si="101"/>
        <v>0</v>
      </c>
      <c r="AH183" s="39">
        <f t="shared" ca="1" si="102"/>
        <v>0</v>
      </c>
      <c r="AI183" s="39">
        <f t="shared" ca="1" si="103"/>
        <v>0</v>
      </c>
      <c r="AJ183" s="39">
        <f t="shared" ca="1" si="104"/>
        <v>0</v>
      </c>
      <c r="AK183" s="39">
        <f t="shared" ca="1" si="105"/>
        <v>0</v>
      </c>
      <c r="AL183" s="43"/>
      <c r="AM183" s="39">
        <f t="shared" ca="1" si="113"/>
        <v>0</v>
      </c>
      <c r="AN183" s="39">
        <f t="shared" ca="1" si="114"/>
        <v>0</v>
      </c>
      <c r="AO183" s="39">
        <f t="shared" ca="1" si="115"/>
        <v>0</v>
      </c>
      <c r="AP183" s="40">
        <f t="shared" ca="1" si="106"/>
        <v>0</v>
      </c>
      <c r="AR183" s="39">
        <f t="shared" ca="1" si="116"/>
        <v>0</v>
      </c>
      <c r="AS183" s="39">
        <f t="shared" ca="1" si="117"/>
        <v>0</v>
      </c>
      <c r="AT183" s="39">
        <f t="shared" ca="1" si="118"/>
        <v>0</v>
      </c>
      <c r="AU183" s="40">
        <f t="shared" ca="1" si="107"/>
        <v>0</v>
      </c>
      <c r="AV183" s="40"/>
      <c r="AW183" s="51">
        <f t="shared" ca="1" si="108"/>
        <v>0</v>
      </c>
      <c r="AY183" s="51">
        <f t="shared" ca="1" si="109"/>
        <v>0</v>
      </c>
      <c r="AZ183" s="67"/>
      <c r="BA183" s="105">
        <f ca="1">'EO9904.1'!AW183</f>
        <v>0</v>
      </c>
      <c r="BB183" s="105">
        <f t="shared" ca="1" si="119"/>
        <v>0</v>
      </c>
      <c r="BC183" s="67"/>
    </row>
    <row r="184" spans="1:55" ht="12" customHeight="1">
      <c r="A184" s="88">
        <f t="shared" si="110"/>
        <v>42248</v>
      </c>
      <c r="B184" s="65">
        <f>'EO9904.1'!B184</f>
        <v>0</v>
      </c>
      <c r="C184" s="66"/>
      <c r="D184" s="82">
        <f t="shared" si="82"/>
        <v>0</v>
      </c>
      <c r="E184" s="35">
        <f t="shared" si="83"/>
        <v>0</v>
      </c>
      <c r="F184" s="35">
        <f t="shared" ca="1" si="84"/>
        <v>0</v>
      </c>
      <c r="G184" s="83">
        <f ca="1">VLOOKUP($A184,[1]!Table,MATCH(G$4,[1]!Curves,0))</f>
        <v>5.133</v>
      </c>
      <c r="H184" s="84">
        <f t="shared" ca="1" si="85"/>
        <v>5.133</v>
      </c>
      <c r="I184" s="87">
        <f t="shared" si="120"/>
        <v>2.1150000000000002</v>
      </c>
      <c r="J184" s="83">
        <f ca="1">VLOOKUP($A184,[1]!Table,MATCH(J$4,[1]!Curves,0))</f>
        <v>1.3000000000000001E-2</v>
      </c>
      <c r="K184" s="84">
        <f t="shared" ca="1" si="86"/>
        <v>1.3000000000000001E-2</v>
      </c>
      <c r="L184" s="69">
        <f t="shared" si="111"/>
        <v>0</v>
      </c>
      <c r="M184" s="83">
        <f ca="1">VLOOKUP($A184,[1]!Table,MATCH(M$4,[1]!Curves,0))</f>
        <v>0.01</v>
      </c>
      <c r="N184" s="84">
        <f t="shared" ca="1" si="87"/>
        <v>0.01</v>
      </c>
      <c r="O184" s="69">
        <f t="shared" si="112"/>
        <v>0</v>
      </c>
      <c r="P184" s="7"/>
      <c r="Q184" s="69">
        <f t="shared" ca="1" si="88"/>
        <v>5.1559999999999997</v>
      </c>
      <c r="R184" s="69">
        <f t="shared" ca="1" si="89"/>
        <v>5.1559999999999997</v>
      </c>
      <c r="S184" s="69">
        <f t="shared" si="90"/>
        <v>2.1150000000000002</v>
      </c>
      <c r="T184" s="7"/>
      <c r="U184" s="5">
        <f t="shared" si="91"/>
        <v>30</v>
      </c>
      <c r="V184" s="44">
        <f t="shared" si="92"/>
        <v>42248</v>
      </c>
      <c r="W184" s="5">
        <f t="shared" ca="1" si="93"/>
        <v>5318</v>
      </c>
      <c r="X184" s="54">
        <f ca="1">VLOOKUP($A184,[1]!Table,MATCH(X$4,[1]!Curves,0))</f>
        <v>6.2496986760025998E-2</v>
      </c>
      <c r="Y184" s="46">
        <f t="shared" ca="1" si="94"/>
        <v>0.40819045276039351</v>
      </c>
      <c r="Z184" s="5">
        <f t="shared" si="95"/>
        <v>0</v>
      </c>
      <c r="AA184" s="5">
        <f t="shared" si="96"/>
        <v>0</v>
      </c>
      <c r="AC184" s="39">
        <f t="shared" ca="1" si="97"/>
        <v>0</v>
      </c>
      <c r="AD184" s="39">
        <f t="shared" ca="1" si="98"/>
        <v>0</v>
      </c>
      <c r="AE184" s="39">
        <f t="shared" ca="1" si="99"/>
        <v>0</v>
      </c>
      <c r="AF184" s="39">
        <f t="shared" ca="1" si="100"/>
        <v>0</v>
      </c>
      <c r="AG184" s="39">
        <f t="shared" ca="1" si="101"/>
        <v>0</v>
      </c>
      <c r="AH184" s="39">
        <f t="shared" ca="1" si="102"/>
        <v>0</v>
      </c>
      <c r="AI184" s="39">
        <f t="shared" ca="1" si="103"/>
        <v>0</v>
      </c>
      <c r="AJ184" s="39">
        <f t="shared" ca="1" si="104"/>
        <v>0</v>
      </c>
      <c r="AK184" s="39">
        <f t="shared" ca="1" si="105"/>
        <v>0</v>
      </c>
      <c r="AL184" s="43"/>
      <c r="AM184" s="39">
        <f t="shared" ca="1" si="113"/>
        <v>0</v>
      </c>
      <c r="AN184" s="39">
        <f t="shared" ca="1" si="114"/>
        <v>0</v>
      </c>
      <c r="AO184" s="39">
        <f t="shared" ca="1" si="115"/>
        <v>0</v>
      </c>
      <c r="AP184" s="40">
        <f t="shared" ca="1" si="106"/>
        <v>0</v>
      </c>
      <c r="AR184" s="39">
        <f t="shared" ca="1" si="116"/>
        <v>0</v>
      </c>
      <c r="AS184" s="39">
        <f t="shared" ca="1" si="117"/>
        <v>0</v>
      </c>
      <c r="AT184" s="39">
        <f t="shared" ca="1" si="118"/>
        <v>0</v>
      </c>
      <c r="AU184" s="40">
        <f t="shared" ca="1" si="107"/>
        <v>0</v>
      </c>
      <c r="AV184" s="40"/>
      <c r="AW184" s="51">
        <f t="shared" ca="1" si="108"/>
        <v>0</v>
      </c>
      <c r="AY184" s="51">
        <f t="shared" ca="1" si="109"/>
        <v>0</v>
      </c>
      <c r="AZ184" s="67"/>
      <c r="BA184" s="105">
        <f ca="1">'EO9904.1'!AW184</f>
        <v>0</v>
      </c>
      <c r="BB184" s="105">
        <f t="shared" ca="1" si="119"/>
        <v>0</v>
      </c>
      <c r="BC184" s="67"/>
    </row>
    <row r="185" spans="1:55" ht="12" customHeight="1">
      <c r="A185" s="88">
        <f t="shared" si="110"/>
        <v>42278</v>
      </c>
      <c r="B185" s="65">
        <f>'EO9904.1'!B185</f>
        <v>0</v>
      </c>
      <c r="C185" s="66"/>
      <c r="D185" s="82">
        <f t="shared" si="82"/>
        <v>0</v>
      </c>
      <c r="E185" s="35">
        <f t="shared" si="83"/>
        <v>0</v>
      </c>
      <c r="F185" s="35">
        <f t="shared" ca="1" si="84"/>
        <v>0</v>
      </c>
      <c r="G185" s="83">
        <f ca="1">VLOOKUP($A185,[1]!Table,MATCH(G$4,[1]!Curves,0))</f>
        <v>5.1630000000000003</v>
      </c>
      <c r="H185" s="84">
        <f t="shared" ca="1" si="85"/>
        <v>5.1630000000000003</v>
      </c>
      <c r="I185" s="87">
        <f t="shared" si="120"/>
        <v>2.1150000000000002</v>
      </c>
      <c r="J185" s="83">
        <f ca="1">VLOOKUP($A185,[1]!Table,MATCH(J$4,[1]!Curves,0))</f>
        <v>1.3000000000000001E-2</v>
      </c>
      <c r="K185" s="84">
        <f t="shared" ca="1" si="86"/>
        <v>1.3000000000000001E-2</v>
      </c>
      <c r="L185" s="69">
        <f t="shared" si="111"/>
        <v>0</v>
      </c>
      <c r="M185" s="83">
        <f ca="1">VLOOKUP($A185,[1]!Table,MATCH(M$4,[1]!Curves,0))</f>
        <v>0.01</v>
      </c>
      <c r="N185" s="84">
        <f t="shared" ca="1" si="87"/>
        <v>0.01</v>
      </c>
      <c r="O185" s="69">
        <f t="shared" si="112"/>
        <v>0</v>
      </c>
      <c r="P185" s="7"/>
      <c r="Q185" s="69">
        <f t="shared" ca="1" si="88"/>
        <v>5.1859999999999999</v>
      </c>
      <c r="R185" s="69">
        <f t="shared" ca="1" si="89"/>
        <v>5.1859999999999999</v>
      </c>
      <c r="S185" s="69">
        <f t="shared" si="90"/>
        <v>2.1150000000000002</v>
      </c>
      <c r="T185" s="7"/>
      <c r="U185" s="5">
        <f t="shared" si="91"/>
        <v>31</v>
      </c>
      <c r="V185" s="44">
        <f t="shared" si="92"/>
        <v>42278</v>
      </c>
      <c r="W185" s="5">
        <f t="shared" ca="1" si="93"/>
        <v>5348</v>
      </c>
      <c r="X185" s="54">
        <f ca="1">VLOOKUP($A185,[1]!Table,MATCH(X$4,[1]!Curves,0))</f>
        <v>6.2524844358326004E-2</v>
      </c>
      <c r="Y185" s="46">
        <f t="shared" ca="1" si="94"/>
        <v>0.40597179211498496</v>
      </c>
      <c r="Z185" s="5">
        <f t="shared" si="95"/>
        <v>0</v>
      </c>
      <c r="AA185" s="5">
        <f t="shared" si="96"/>
        <v>0</v>
      </c>
      <c r="AC185" s="39">
        <f t="shared" ca="1" si="97"/>
        <v>0</v>
      </c>
      <c r="AD185" s="39">
        <f t="shared" ca="1" si="98"/>
        <v>0</v>
      </c>
      <c r="AE185" s="39">
        <f t="shared" ca="1" si="99"/>
        <v>0</v>
      </c>
      <c r="AF185" s="39">
        <f t="shared" ca="1" si="100"/>
        <v>0</v>
      </c>
      <c r="AG185" s="39">
        <f t="shared" ca="1" si="101"/>
        <v>0</v>
      </c>
      <c r="AH185" s="39">
        <f t="shared" ca="1" si="102"/>
        <v>0</v>
      </c>
      <c r="AI185" s="39">
        <f t="shared" ca="1" si="103"/>
        <v>0</v>
      </c>
      <c r="AJ185" s="39">
        <f t="shared" ca="1" si="104"/>
        <v>0</v>
      </c>
      <c r="AK185" s="39">
        <f t="shared" ca="1" si="105"/>
        <v>0</v>
      </c>
      <c r="AL185" s="43"/>
      <c r="AM185" s="39">
        <f t="shared" ca="1" si="113"/>
        <v>0</v>
      </c>
      <c r="AN185" s="39">
        <f t="shared" ca="1" si="114"/>
        <v>0</v>
      </c>
      <c r="AO185" s="39">
        <f t="shared" ca="1" si="115"/>
        <v>0</v>
      </c>
      <c r="AP185" s="40">
        <f t="shared" ca="1" si="106"/>
        <v>0</v>
      </c>
      <c r="AR185" s="39">
        <f t="shared" ca="1" si="116"/>
        <v>0</v>
      </c>
      <c r="AS185" s="39">
        <f t="shared" ca="1" si="117"/>
        <v>0</v>
      </c>
      <c r="AT185" s="39">
        <f t="shared" ca="1" si="118"/>
        <v>0</v>
      </c>
      <c r="AU185" s="40">
        <f t="shared" ca="1" si="107"/>
        <v>0</v>
      </c>
      <c r="AV185" s="40"/>
      <c r="AW185" s="51">
        <f t="shared" ca="1" si="108"/>
        <v>0</v>
      </c>
      <c r="AY185" s="51">
        <f t="shared" ca="1" si="109"/>
        <v>0</v>
      </c>
      <c r="AZ185" s="67"/>
      <c r="BA185" s="105">
        <f ca="1">'EO9904.1'!AW185</f>
        <v>0</v>
      </c>
      <c r="BB185" s="105">
        <f t="shared" ca="1" si="119"/>
        <v>0</v>
      </c>
      <c r="BC185" s="67"/>
    </row>
    <row r="186" spans="1:55" ht="12" customHeight="1">
      <c r="A186" s="88">
        <f t="shared" si="110"/>
        <v>42309</v>
      </c>
      <c r="B186" s="65">
        <f>'EO9904.1'!B186</f>
        <v>0</v>
      </c>
      <c r="C186" s="66"/>
      <c r="D186" s="82">
        <f t="shared" si="82"/>
        <v>0</v>
      </c>
      <c r="E186" s="35">
        <f t="shared" si="83"/>
        <v>0</v>
      </c>
      <c r="F186" s="35">
        <f t="shared" ca="1" si="84"/>
        <v>0</v>
      </c>
      <c r="G186" s="83">
        <f ca="1">VLOOKUP($A186,[1]!Table,MATCH(G$4,[1]!Curves,0))</f>
        <v>5.3029999999999999</v>
      </c>
      <c r="H186" s="84">
        <f t="shared" ca="1" si="85"/>
        <v>5.3029999999999999</v>
      </c>
      <c r="I186" s="87">
        <f t="shared" si="120"/>
        <v>2.1150000000000002</v>
      </c>
      <c r="J186" s="83">
        <f ca="1">VLOOKUP($A186,[1]!Table,MATCH(J$4,[1]!Curves,0))</f>
        <v>2.35E-2</v>
      </c>
      <c r="K186" s="84">
        <f t="shared" ca="1" si="86"/>
        <v>2.35E-2</v>
      </c>
      <c r="L186" s="69">
        <f t="shared" si="111"/>
        <v>0</v>
      </c>
      <c r="M186" s="83">
        <f ca="1">VLOOKUP($A186,[1]!Table,MATCH(M$4,[1]!Curves,0))</f>
        <v>1.4999999999999999E-2</v>
      </c>
      <c r="N186" s="84">
        <f t="shared" ca="1" si="87"/>
        <v>1.4999999999999999E-2</v>
      </c>
      <c r="O186" s="69">
        <f t="shared" si="112"/>
        <v>0</v>
      </c>
      <c r="P186" s="7"/>
      <c r="Q186" s="69">
        <f t="shared" ca="1" si="88"/>
        <v>5.3414999999999999</v>
      </c>
      <c r="R186" s="69">
        <f t="shared" ca="1" si="89"/>
        <v>5.3414999999999999</v>
      </c>
      <c r="S186" s="69">
        <f t="shared" si="90"/>
        <v>2.1150000000000002</v>
      </c>
      <c r="T186" s="7"/>
      <c r="U186" s="5">
        <f t="shared" si="91"/>
        <v>30</v>
      </c>
      <c r="V186" s="44">
        <f t="shared" si="92"/>
        <v>42309</v>
      </c>
      <c r="W186" s="5">
        <f t="shared" ca="1" si="93"/>
        <v>5379</v>
      </c>
      <c r="X186" s="54">
        <f ca="1">VLOOKUP($A186,[1]!Table,MATCH(X$4,[1]!Curves,0))</f>
        <v>6.2553630543506003E-2</v>
      </c>
      <c r="Y186" s="46">
        <f t="shared" ca="1" si="94"/>
        <v>0.40368996455477263</v>
      </c>
      <c r="Z186" s="5">
        <f t="shared" si="95"/>
        <v>0</v>
      </c>
      <c r="AA186" s="5">
        <f t="shared" si="96"/>
        <v>0</v>
      </c>
      <c r="AC186" s="39">
        <f t="shared" ca="1" si="97"/>
        <v>0</v>
      </c>
      <c r="AD186" s="39">
        <f t="shared" ca="1" si="98"/>
        <v>0</v>
      </c>
      <c r="AE186" s="39">
        <f t="shared" ca="1" si="99"/>
        <v>0</v>
      </c>
      <c r="AF186" s="39">
        <f t="shared" ca="1" si="100"/>
        <v>0</v>
      </c>
      <c r="AG186" s="39">
        <f t="shared" ca="1" si="101"/>
        <v>0</v>
      </c>
      <c r="AH186" s="39">
        <f t="shared" ca="1" si="102"/>
        <v>0</v>
      </c>
      <c r="AI186" s="39">
        <f t="shared" ca="1" si="103"/>
        <v>0</v>
      </c>
      <c r="AJ186" s="39">
        <f t="shared" ca="1" si="104"/>
        <v>0</v>
      </c>
      <c r="AK186" s="39">
        <f t="shared" ca="1" si="105"/>
        <v>0</v>
      </c>
      <c r="AL186" s="43"/>
      <c r="AM186" s="39">
        <f t="shared" ca="1" si="113"/>
        <v>0</v>
      </c>
      <c r="AN186" s="39">
        <f t="shared" ca="1" si="114"/>
        <v>0</v>
      </c>
      <c r="AO186" s="39">
        <f t="shared" ca="1" si="115"/>
        <v>0</v>
      </c>
      <c r="AP186" s="40">
        <f t="shared" ca="1" si="106"/>
        <v>0</v>
      </c>
      <c r="AR186" s="39">
        <f t="shared" ca="1" si="116"/>
        <v>0</v>
      </c>
      <c r="AS186" s="39">
        <f t="shared" ca="1" si="117"/>
        <v>0</v>
      </c>
      <c r="AT186" s="39">
        <f t="shared" ca="1" si="118"/>
        <v>0</v>
      </c>
      <c r="AU186" s="40">
        <f t="shared" ca="1" si="107"/>
        <v>0</v>
      </c>
      <c r="AV186" s="40"/>
      <c r="AW186" s="51">
        <f t="shared" ca="1" si="108"/>
        <v>0</v>
      </c>
      <c r="AY186" s="51">
        <f t="shared" ca="1" si="109"/>
        <v>0</v>
      </c>
      <c r="AZ186" s="67"/>
      <c r="BA186" s="105">
        <f ca="1">'EO9904.1'!AW186</f>
        <v>0</v>
      </c>
      <c r="BB186" s="105">
        <f t="shared" ca="1" si="119"/>
        <v>0</v>
      </c>
      <c r="BC186" s="67"/>
    </row>
    <row r="187" spans="1:55" ht="12" customHeight="1">
      <c r="A187" s="88">
        <f t="shared" si="110"/>
        <v>42339</v>
      </c>
      <c r="B187" s="65">
        <f>'EO9904.1'!B187</f>
        <v>0</v>
      </c>
      <c r="C187" s="66"/>
      <c r="D187" s="82">
        <f t="shared" si="82"/>
        <v>0</v>
      </c>
      <c r="E187" s="35">
        <f t="shared" si="83"/>
        <v>0</v>
      </c>
      <c r="F187" s="35">
        <f t="shared" ca="1" si="84"/>
        <v>0</v>
      </c>
      <c r="G187" s="83">
        <f ca="1">VLOOKUP($A187,[1]!Table,MATCH(G$4,[1]!Curves,0))</f>
        <v>5.4430000000000005</v>
      </c>
      <c r="H187" s="84">
        <f t="shared" ca="1" si="85"/>
        <v>5.4430000000000005</v>
      </c>
      <c r="I187" s="87">
        <f t="shared" si="120"/>
        <v>2.1150000000000002</v>
      </c>
      <c r="J187" s="83">
        <f ca="1">VLOOKUP($A187,[1]!Table,MATCH(J$4,[1]!Curves,0))</f>
        <v>2.35E-2</v>
      </c>
      <c r="K187" s="84">
        <f t="shared" ca="1" si="86"/>
        <v>2.35E-2</v>
      </c>
      <c r="L187" s="69">
        <f t="shared" si="111"/>
        <v>0</v>
      </c>
      <c r="M187" s="83">
        <f ca="1">VLOOKUP($A187,[1]!Table,MATCH(M$4,[1]!Curves,0))</f>
        <v>1.4999999999999999E-2</v>
      </c>
      <c r="N187" s="84">
        <f t="shared" ca="1" si="87"/>
        <v>1.4999999999999999E-2</v>
      </c>
      <c r="O187" s="69">
        <f t="shared" si="112"/>
        <v>0</v>
      </c>
      <c r="P187" s="7"/>
      <c r="Q187" s="69">
        <f t="shared" ca="1" si="88"/>
        <v>5.4815000000000005</v>
      </c>
      <c r="R187" s="69">
        <f t="shared" ca="1" si="89"/>
        <v>5.4815000000000005</v>
      </c>
      <c r="S187" s="69">
        <f t="shared" si="90"/>
        <v>2.1150000000000002</v>
      </c>
      <c r="T187" s="7"/>
      <c r="U187" s="5">
        <f t="shared" si="91"/>
        <v>31</v>
      </c>
      <c r="V187" s="44">
        <f t="shared" si="92"/>
        <v>42339</v>
      </c>
      <c r="W187" s="5">
        <f t="shared" ca="1" si="93"/>
        <v>5409</v>
      </c>
      <c r="X187" s="54">
        <f ca="1">VLOOKUP($A187,[1]!Table,MATCH(X$4,[1]!Curves,0))</f>
        <v>6.2581488142329E-2</v>
      </c>
      <c r="Y187" s="46">
        <f t="shared" ca="1" si="94"/>
        <v>0.40149214744075912</v>
      </c>
      <c r="Z187" s="5">
        <f t="shared" si="95"/>
        <v>0</v>
      </c>
      <c r="AA187" s="5">
        <f t="shared" si="96"/>
        <v>0</v>
      </c>
      <c r="AC187" s="39">
        <f t="shared" ca="1" si="97"/>
        <v>0</v>
      </c>
      <c r="AD187" s="39">
        <f t="shared" ca="1" si="98"/>
        <v>0</v>
      </c>
      <c r="AE187" s="39">
        <f t="shared" ca="1" si="99"/>
        <v>0</v>
      </c>
      <c r="AF187" s="39">
        <f t="shared" ca="1" si="100"/>
        <v>0</v>
      </c>
      <c r="AG187" s="39">
        <f t="shared" ca="1" si="101"/>
        <v>0</v>
      </c>
      <c r="AH187" s="39">
        <f t="shared" ca="1" si="102"/>
        <v>0</v>
      </c>
      <c r="AI187" s="39">
        <f t="shared" ca="1" si="103"/>
        <v>0</v>
      </c>
      <c r="AJ187" s="39">
        <f t="shared" ca="1" si="104"/>
        <v>0</v>
      </c>
      <c r="AK187" s="39">
        <f t="shared" ca="1" si="105"/>
        <v>0</v>
      </c>
      <c r="AL187" s="43"/>
      <c r="AM187" s="39">
        <f t="shared" ca="1" si="113"/>
        <v>0</v>
      </c>
      <c r="AN187" s="39">
        <f t="shared" ca="1" si="114"/>
        <v>0</v>
      </c>
      <c r="AO187" s="39">
        <f t="shared" ca="1" si="115"/>
        <v>0</v>
      </c>
      <c r="AP187" s="40">
        <f t="shared" ca="1" si="106"/>
        <v>0</v>
      </c>
      <c r="AR187" s="39">
        <f t="shared" ca="1" si="116"/>
        <v>0</v>
      </c>
      <c r="AS187" s="39">
        <f t="shared" ca="1" si="117"/>
        <v>0</v>
      </c>
      <c r="AT187" s="39">
        <f t="shared" ca="1" si="118"/>
        <v>0</v>
      </c>
      <c r="AU187" s="40">
        <f t="shared" ca="1" si="107"/>
        <v>0</v>
      </c>
      <c r="AV187" s="40"/>
      <c r="AW187" s="51">
        <f t="shared" ca="1" si="108"/>
        <v>0</v>
      </c>
      <c r="AY187" s="51">
        <f t="shared" ca="1" si="109"/>
        <v>0</v>
      </c>
      <c r="AZ187" s="67"/>
      <c r="BA187" s="105">
        <f ca="1">'EO9904.1'!AW187</f>
        <v>0</v>
      </c>
      <c r="BB187" s="105">
        <f t="shared" ca="1" si="119"/>
        <v>0</v>
      </c>
      <c r="BC187" s="67"/>
    </row>
    <row r="188" spans="1:55" ht="12" customHeight="1">
      <c r="A188" s="88">
        <f t="shared" si="110"/>
        <v>42370</v>
      </c>
      <c r="B188" s="65">
        <f>'EO9904.1'!B188</f>
        <v>0</v>
      </c>
      <c r="C188" s="66"/>
      <c r="D188" s="82">
        <f t="shared" si="82"/>
        <v>0</v>
      </c>
      <c r="E188" s="35">
        <f t="shared" si="83"/>
        <v>0</v>
      </c>
      <c r="F188" s="35">
        <f t="shared" ca="1" si="84"/>
        <v>0</v>
      </c>
      <c r="G188" s="83">
        <f ca="1">VLOOKUP($A188,[1]!Table,MATCH(G$4,[1]!Curves,0))</f>
        <v>5.5380000000000003</v>
      </c>
      <c r="H188" s="84">
        <f t="shared" ca="1" si="85"/>
        <v>5.5380000000000003</v>
      </c>
      <c r="I188" s="87">
        <f t="shared" si="120"/>
        <v>2.1150000000000002</v>
      </c>
      <c r="J188" s="83">
        <f ca="1">VLOOKUP($A188,[1]!Table,MATCH(J$4,[1]!Curves,0))</f>
        <v>2.35E-2</v>
      </c>
      <c r="K188" s="84">
        <f t="shared" ca="1" si="86"/>
        <v>2.35E-2</v>
      </c>
      <c r="L188" s="69">
        <f t="shared" si="111"/>
        <v>0</v>
      </c>
      <c r="M188" s="83">
        <f ca="1">VLOOKUP($A188,[1]!Table,MATCH(M$4,[1]!Curves,0))</f>
        <v>1.4999999999999999E-2</v>
      </c>
      <c r="N188" s="84">
        <f t="shared" ca="1" si="87"/>
        <v>1.4999999999999999E-2</v>
      </c>
      <c r="O188" s="69">
        <f t="shared" si="112"/>
        <v>0</v>
      </c>
      <c r="P188" s="7"/>
      <c r="Q188" s="69">
        <f t="shared" ca="1" si="88"/>
        <v>5.5765000000000002</v>
      </c>
      <c r="R188" s="69">
        <f t="shared" ca="1" si="89"/>
        <v>5.5765000000000002</v>
      </c>
      <c r="S188" s="69">
        <f t="shared" si="90"/>
        <v>2.1150000000000002</v>
      </c>
      <c r="T188" s="7"/>
      <c r="U188" s="5">
        <f t="shared" si="91"/>
        <v>31</v>
      </c>
      <c r="V188" s="44">
        <f t="shared" si="92"/>
        <v>42370</v>
      </c>
      <c r="W188" s="5">
        <f t="shared" ca="1" si="93"/>
        <v>5440</v>
      </c>
      <c r="X188" s="54">
        <f ca="1">VLOOKUP($A188,[1]!Table,MATCH(X$4,[1]!Curves,0))</f>
        <v>6.2610274328049997E-2</v>
      </c>
      <c r="Y188" s="46">
        <f t="shared" ca="1" si="94"/>
        <v>0.39923178071084242</v>
      </c>
      <c r="Z188" s="5">
        <f t="shared" si="95"/>
        <v>0</v>
      </c>
      <c r="AA188" s="5">
        <f t="shared" si="96"/>
        <v>0</v>
      </c>
      <c r="AC188" s="39">
        <f t="shared" ca="1" si="97"/>
        <v>0</v>
      </c>
      <c r="AD188" s="39">
        <f t="shared" ca="1" si="98"/>
        <v>0</v>
      </c>
      <c r="AE188" s="39">
        <f t="shared" ca="1" si="99"/>
        <v>0</v>
      </c>
      <c r="AF188" s="39">
        <f t="shared" ca="1" si="100"/>
        <v>0</v>
      </c>
      <c r="AG188" s="39">
        <f t="shared" ca="1" si="101"/>
        <v>0</v>
      </c>
      <c r="AH188" s="39">
        <f t="shared" ca="1" si="102"/>
        <v>0</v>
      </c>
      <c r="AI188" s="39">
        <f t="shared" ca="1" si="103"/>
        <v>0</v>
      </c>
      <c r="AJ188" s="39">
        <f t="shared" ca="1" si="104"/>
        <v>0</v>
      </c>
      <c r="AK188" s="39">
        <f t="shared" ca="1" si="105"/>
        <v>0</v>
      </c>
      <c r="AL188" s="43"/>
      <c r="AM188" s="39">
        <f t="shared" ca="1" si="113"/>
        <v>0</v>
      </c>
      <c r="AN188" s="39">
        <f t="shared" ca="1" si="114"/>
        <v>0</v>
      </c>
      <c r="AO188" s="39">
        <f t="shared" ca="1" si="115"/>
        <v>0</v>
      </c>
      <c r="AP188" s="40">
        <f t="shared" ca="1" si="106"/>
        <v>0</v>
      </c>
      <c r="AR188" s="39">
        <f t="shared" ca="1" si="116"/>
        <v>0</v>
      </c>
      <c r="AS188" s="39">
        <f t="shared" ca="1" si="117"/>
        <v>0</v>
      </c>
      <c r="AT188" s="39">
        <f t="shared" ca="1" si="118"/>
        <v>0</v>
      </c>
      <c r="AU188" s="40">
        <f t="shared" ca="1" si="107"/>
        <v>0</v>
      </c>
      <c r="AV188" s="40"/>
      <c r="AW188" s="51">
        <f t="shared" ca="1" si="108"/>
        <v>0</v>
      </c>
      <c r="AY188" s="51">
        <f t="shared" ca="1" si="109"/>
        <v>0</v>
      </c>
      <c r="AZ188" s="67"/>
      <c r="BA188" s="105">
        <f ca="1">'EO9904.1'!AW188</f>
        <v>0</v>
      </c>
      <c r="BB188" s="105">
        <f t="shared" ca="1" si="119"/>
        <v>0</v>
      </c>
      <c r="BC188" s="67"/>
    </row>
    <row r="189" spans="1:55" ht="12" customHeight="1">
      <c r="A189" s="88">
        <f t="shared" si="110"/>
        <v>42401</v>
      </c>
      <c r="B189" s="65">
        <f>'EO9904.1'!B189</f>
        <v>0</v>
      </c>
      <c r="C189" s="66"/>
      <c r="D189" s="82">
        <f t="shared" si="82"/>
        <v>0</v>
      </c>
      <c r="E189" s="35">
        <f t="shared" si="83"/>
        <v>0</v>
      </c>
      <c r="F189" s="35">
        <f t="shared" ca="1" si="84"/>
        <v>0</v>
      </c>
      <c r="G189" s="83">
        <f ca="1">VLOOKUP($A189,[1]!Table,MATCH(G$4,[1]!Curves,0))</f>
        <v>5.4180000000000001</v>
      </c>
      <c r="H189" s="84">
        <f t="shared" ca="1" si="85"/>
        <v>5.4180000000000001</v>
      </c>
      <c r="I189" s="87">
        <f t="shared" si="120"/>
        <v>2.1150000000000002</v>
      </c>
      <c r="J189" s="83">
        <f ca="1">VLOOKUP($A189,[1]!Table,MATCH(J$4,[1]!Curves,0))</f>
        <v>2.35E-2</v>
      </c>
      <c r="K189" s="84">
        <f t="shared" ca="1" si="86"/>
        <v>2.35E-2</v>
      </c>
      <c r="L189" s="69">
        <f t="shared" si="111"/>
        <v>0</v>
      </c>
      <c r="M189" s="83">
        <f ca="1">VLOOKUP($A189,[1]!Table,MATCH(M$4,[1]!Curves,0))</f>
        <v>1.4999999999999999E-2</v>
      </c>
      <c r="N189" s="84">
        <f t="shared" ca="1" si="87"/>
        <v>1.4999999999999999E-2</v>
      </c>
      <c r="O189" s="69">
        <f t="shared" si="112"/>
        <v>0</v>
      </c>
      <c r="P189" s="7"/>
      <c r="Q189" s="69">
        <f t="shared" ca="1" si="88"/>
        <v>5.4565000000000001</v>
      </c>
      <c r="R189" s="69">
        <f t="shared" ca="1" si="89"/>
        <v>5.4565000000000001</v>
      </c>
      <c r="S189" s="69">
        <f t="shared" si="90"/>
        <v>2.1150000000000002</v>
      </c>
      <c r="T189" s="7"/>
      <c r="U189" s="5">
        <f t="shared" si="91"/>
        <v>29</v>
      </c>
      <c r="V189" s="44">
        <f t="shared" si="92"/>
        <v>42401</v>
      </c>
      <c r="W189" s="5">
        <f t="shared" ca="1" si="93"/>
        <v>5471</v>
      </c>
      <c r="X189" s="54">
        <f ca="1">VLOOKUP($A189,[1]!Table,MATCH(X$4,[1]!Curves,0))</f>
        <v>6.2639060514045997E-2</v>
      </c>
      <c r="Y189" s="46">
        <f t="shared" ca="1" si="94"/>
        <v>0.39698226103462692</v>
      </c>
      <c r="Z189" s="5">
        <f t="shared" si="95"/>
        <v>0</v>
      </c>
      <c r="AA189" s="5">
        <f t="shared" si="96"/>
        <v>0</v>
      </c>
      <c r="AC189" s="39">
        <f t="shared" ca="1" si="97"/>
        <v>0</v>
      </c>
      <c r="AD189" s="39">
        <f t="shared" ca="1" si="98"/>
        <v>0</v>
      </c>
      <c r="AE189" s="39">
        <f t="shared" ca="1" si="99"/>
        <v>0</v>
      </c>
      <c r="AF189" s="39">
        <f t="shared" ca="1" si="100"/>
        <v>0</v>
      </c>
      <c r="AG189" s="39">
        <f t="shared" ca="1" si="101"/>
        <v>0</v>
      </c>
      <c r="AH189" s="39">
        <f t="shared" ca="1" si="102"/>
        <v>0</v>
      </c>
      <c r="AI189" s="39">
        <f t="shared" ca="1" si="103"/>
        <v>0</v>
      </c>
      <c r="AJ189" s="39">
        <f t="shared" ca="1" si="104"/>
        <v>0</v>
      </c>
      <c r="AK189" s="39">
        <f t="shared" ca="1" si="105"/>
        <v>0</v>
      </c>
      <c r="AL189" s="43"/>
      <c r="AM189" s="39">
        <f t="shared" ca="1" si="113"/>
        <v>0</v>
      </c>
      <c r="AN189" s="39">
        <f t="shared" ca="1" si="114"/>
        <v>0</v>
      </c>
      <c r="AO189" s="39">
        <f t="shared" ca="1" si="115"/>
        <v>0</v>
      </c>
      <c r="AP189" s="40">
        <f t="shared" ca="1" si="106"/>
        <v>0</v>
      </c>
      <c r="AR189" s="39">
        <f t="shared" ca="1" si="116"/>
        <v>0</v>
      </c>
      <c r="AS189" s="39">
        <f t="shared" ca="1" si="117"/>
        <v>0</v>
      </c>
      <c r="AT189" s="39">
        <f t="shared" ca="1" si="118"/>
        <v>0</v>
      </c>
      <c r="AU189" s="40">
        <f t="shared" ca="1" si="107"/>
        <v>0</v>
      </c>
      <c r="AV189" s="40"/>
      <c r="AW189" s="51">
        <f t="shared" ca="1" si="108"/>
        <v>0</v>
      </c>
      <c r="AY189" s="51">
        <f t="shared" ca="1" si="109"/>
        <v>0</v>
      </c>
      <c r="AZ189" s="67"/>
      <c r="BA189" s="105">
        <f ca="1">'EO9904.1'!AW189</f>
        <v>0</v>
      </c>
      <c r="BB189" s="105">
        <f t="shared" ca="1" si="119"/>
        <v>0</v>
      </c>
      <c r="BC189" s="67"/>
    </row>
    <row r="190" spans="1:55" ht="12" customHeight="1">
      <c r="A190" s="88">
        <f t="shared" si="110"/>
        <v>42430</v>
      </c>
      <c r="B190" s="65">
        <f>'EO9904.1'!B190</f>
        <v>0</v>
      </c>
      <c r="C190" s="66"/>
      <c r="D190" s="82">
        <f t="shared" si="82"/>
        <v>0</v>
      </c>
      <c r="E190" s="35">
        <f t="shared" si="83"/>
        <v>0</v>
      </c>
      <c r="F190" s="35">
        <f t="shared" ca="1" si="84"/>
        <v>0</v>
      </c>
      <c r="G190" s="83">
        <f ca="1">VLOOKUP($A190,[1]!Table,MATCH(G$4,[1]!Curves,0))</f>
        <v>5.2930000000000001</v>
      </c>
      <c r="H190" s="84">
        <f t="shared" ca="1" si="85"/>
        <v>5.2930000000000001</v>
      </c>
      <c r="I190" s="87">
        <f t="shared" si="120"/>
        <v>2.1150000000000002</v>
      </c>
      <c r="J190" s="83">
        <f ca="1">VLOOKUP($A190,[1]!Table,MATCH(J$4,[1]!Curves,0))</f>
        <v>2.35E-2</v>
      </c>
      <c r="K190" s="84">
        <f t="shared" ca="1" si="86"/>
        <v>2.35E-2</v>
      </c>
      <c r="L190" s="69">
        <f t="shared" si="111"/>
        <v>0</v>
      </c>
      <c r="M190" s="83">
        <f ca="1">VLOOKUP($A190,[1]!Table,MATCH(M$4,[1]!Curves,0))</f>
        <v>1.4999999999999999E-2</v>
      </c>
      <c r="N190" s="84">
        <f t="shared" ca="1" si="87"/>
        <v>1.4999999999999999E-2</v>
      </c>
      <c r="O190" s="69">
        <f t="shared" si="112"/>
        <v>0</v>
      </c>
      <c r="P190" s="7"/>
      <c r="Q190" s="69">
        <f t="shared" ca="1" si="88"/>
        <v>5.3315000000000001</v>
      </c>
      <c r="R190" s="69">
        <f t="shared" ca="1" si="89"/>
        <v>5.3315000000000001</v>
      </c>
      <c r="S190" s="69">
        <f t="shared" si="90"/>
        <v>2.1150000000000002</v>
      </c>
      <c r="T190" s="7"/>
      <c r="U190" s="5">
        <f t="shared" si="91"/>
        <v>31</v>
      </c>
      <c r="V190" s="44">
        <f t="shared" si="92"/>
        <v>42430</v>
      </c>
      <c r="W190" s="5">
        <f t="shared" ca="1" si="93"/>
        <v>5500</v>
      </c>
      <c r="X190" s="54">
        <f ca="1">VLOOKUP($A190,[1]!Table,MATCH(X$4,[1]!Curves,0))</f>
        <v>6.2665989527002003E-2</v>
      </c>
      <c r="Y190" s="46">
        <f t="shared" ca="1" si="94"/>
        <v>0.3948876562722462</v>
      </c>
      <c r="Z190" s="5">
        <f t="shared" si="95"/>
        <v>0</v>
      </c>
      <c r="AA190" s="5">
        <f t="shared" si="96"/>
        <v>0</v>
      </c>
      <c r="AC190" s="39">
        <f t="shared" ca="1" si="97"/>
        <v>0</v>
      </c>
      <c r="AD190" s="39">
        <f t="shared" ca="1" si="98"/>
        <v>0</v>
      </c>
      <c r="AE190" s="39">
        <f t="shared" ca="1" si="99"/>
        <v>0</v>
      </c>
      <c r="AF190" s="39">
        <f t="shared" ca="1" si="100"/>
        <v>0</v>
      </c>
      <c r="AG190" s="39">
        <f t="shared" ca="1" si="101"/>
        <v>0</v>
      </c>
      <c r="AH190" s="39">
        <f t="shared" ca="1" si="102"/>
        <v>0</v>
      </c>
      <c r="AI190" s="39">
        <f t="shared" ca="1" si="103"/>
        <v>0</v>
      </c>
      <c r="AJ190" s="39">
        <f t="shared" ca="1" si="104"/>
        <v>0</v>
      </c>
      <c r="AK190" s="39">
        <f t="shared" ca="1" si="105"/>
        <v>0</v>
      </c>
      <c r="AL190" s="43"/>
      <c r="AM190" s="39">
        <f t="shared" ca="1" si="113"/>
        <v>0</v>
      </c>
      <c r="AN190" s="39">
        <f t="shared" ca="1" si="114"/>
        <v>0</v>
      </c>
      <c r="AO190" s="39">
        <f t="shared" ca="1" si="115"/>
        <v>0</v>
      </c>
      <c r="AP190" s="40">
        <f t="shared" ca="1" si="106"/>
        <v>0</v>
      </c>
      <c r="AR190" s="39">
        <f t="shared" ca="1" si="116"/>
        <v>0</v>
      </c>
      <c r="AS190" s="39">
        <f t="shared" ca="1" si="117"/>
        <v>0</v>
      </c>
      <c r="AT190" s="39">
        <f t="shared" ca="1" si="118"/>
        <v>0</v>
      </c>
      <c r="AU190" s="40">
        <f t="shared" ca="1" si="107"/>
        <v>0</v>
      </c>
      <c r="AV190" s="40"/>
      <c r="AW190" s="51">
        <f t="shared" ca="1" si="108"/>
        <v>0</v>
      </c>
      <c r="AY190" s="51">
        <f t="shared" ca="1" si="109"/>
        <v>0</v>
      </c>
      <c r="AZ190" s="67"/>
      <c r="BA190" s="105">
        <f ca="1">'EO9904.1'!AW190</f>
        <v>0</v>
      </c>
      <c r="BB190" s="105">
        <f t="shared" ca="1" si="119"/>
        <v>0</v>
      </c>
      <c r="BC190" s="67"/>
    </row>
    <row r="191" spans="1:55" ht="12" customHeight="1">
      <c r="A191" s="88">
        <f t="shared" si="110"/>
        <v>42461</v>
      </c>
      <c r="B191" s="65">
        <f>'EO9904.1'!B191</f>
        <v>0</v>
      </c>
      <c r="C191" s="66"/>
      <c r="D191" s="82">
        <f t="shared" si="82"/>
        <v>0</v>
      </c>
      <c r="E191" s="35">
        <f t="shared" si="83"/>
        <v>0</v>
      </c>
      <c r="F191" s="35">
        <f t="shared" ca="1" si="84"/>
        <v>0</v>
      </c>
      <c r="G191" s="83">
        <f ca="1">VLOOKUP($A191,[1]!Table,MATCH(G$4,[1]!Curves,0))</f>
        <v>5.1630000000000003</v>
      </c>
      <c r="H191" s="84">
        <f t="shared" ca="1" si="85"/>
        <v>5.1630000000000003</v>
      </c>
      <c r="I191" s="87">
        <f t="shared" si="120"/>
        <v>2.1150000000000002</v>
      </c>
      <c r="J191" s="83">
        <f ca="1">VLOOKUP($A191,[1]!Table,MATCH(J$4,[1]!Curves,0))</f>
        <v>1.3000000000000001E-2</v>
      </c>
      <c r="K191" s="84">
        <f t="shared" ca="1" si="86"/>
        <v>1.3000000000000001E-2</v>
      </c>
      <c r="L191" s="69">
        <f t="shared" si="111"/>
        <v>0</v>
      </c>
      <c r="M191" s="83">
        <f ca="1">VLOOKUP($A191,[1]!Table,MATCH(M$4,[1]!Curves,0))</f>
        <v>0.01</v>
      </c>
      <c r="N191" s="84">
        <f t="shared" ca="1" si="87"/>
        <v>0.01</v>
      </c>
      <c r="O191" s="69">
        <f t="shared" si="112"/>
        <v>0</v>
      </c>
      <c r="P191" s="7"/>
      <c r="Q191" s="69">
        <f t="shared" ca="1" si="88"/>
        <v>5.1859999999999999</v>
      </c>
      <c r="R191" s="69">
        <f t="shared" ca="1" si="89"/>
        <v>5.1859999999999999</v>
      </c>
      <c r="S191" s="69">
        <f t="shared" si="90"/>
        <v>2.1150000000000002</v>
      </c>
      <c r="T191" s="7"/>
      <c r="U191" s="5">
        <f t="shared" si="91"/>
        <v>30</v>
      </c>
      <c r="V191" s="44">
        <f t="shared" si="92"/>
        <v>42461</v>
      </c>
      <c r="W191" s="5">
        <f t="shared" ca="1" si="93"/>
        <v>5531</v>
      </c>
      <c r="X191" s="54">
        <f ca="1">VLOOKUP($A191,[1]!Table,MATCH(X$4,[1]!Curves,0))</f>
        <v>6.2694775713529993E-2</v>
      </c>
      <c r="Y191" s="46">
        <f t="shared" ca="1" si="94"/>
        <v>0.39265901775236395</v>
      </c>
      <c r="Z191" s="5">
        <f t="shared" si="95"/>
        <v>0</v>
      </c>
      <c r="AA191" s="5">
        <f t="shared" si="96"/>
        <v>0</v>
      </c>
      <c r="AC191" s="39">
        <f t="shared" ca="1" si="97"/>
        <v>0</v>
      </c>
      <c r="AD191" s="39">
        <f t="shared" ca="1" si="98"/>
        <v>0</v>
      </c>
      <c r="AE191" s="39">
        <f t="shared" ca="1" si="99"/>
        <v>0</v>
      </c>
      <c r="AF191" s="39">
        <f t="shared" ca="1" si="100"/>
        <v>0</v>
      </c>
      <c r="AG191" s="39">
        <f t="shared" ca="1" si="101"/>
        <v>0</v>
      </c>
      <c r="AH191" s="39">
        <f t="shared" ca="1" si="102"/>
        <v>0</v>
      </c>
      <c r="AI191" s="39">
        <f t="shared" ca="1" si="103"/>
        <v>0</v>
      </c>
      <c r="AJ191" s="39">
        <f t="shared" ca="1" si="104"/>
        <v>0</v>
      </c>
      <c r="AK191" s="39">
        <f t="shared" ca="1" si="105"/>
        <v>0</v>
      </c>
      <c r="AL191" s="43"/>
      <c r="AM191" s="39">
        <f t="shared" ca="1" si="113"/>
        <v>0</v>
      </c>
      <c r="AN191" s="39">
        <f t="shared" ca="1" si="114"/>
        <v>0</v>
      </c>
      <c r="AO191" s="39">
        <f t="shared" ca="1" si="115"/>
        <v>0</v>
      </c>
      <c r="AP191" s="40">
        <f t="shared" ca="1" si="106"/>
        <v>0</v>
      </c>
      <c r="AR191" s="39">
        <f t="shared" ca="1" si="116"/>
        <v>0</v>
      </c>
      <c r="AS191" s="39">
        <f t="shared" ca="1" si="117"/>
        <v>0</v>
      </c>
      <c r="AT191" s="39">
        <f t="shared" ca="1" si="118"/>
        <v>0</v>
      </c>
      <c r="AU191" s="40">
        <f t="shared" ca="1" si="107"/>
        <v>0</v>
      </c>
      <c r="AV191" s="40"/>
      <c r="AW191" s="51">
        <f t="shared" ca="1" si="108"/>
        <v>0</v>
      </c>
      <c r="AY191" s="51">
        <f t="shared" ca="1" si="109"/>
        <v>0</v>
      </c>
      <c r="AZ191" s="67"/>
      <c r="BA191" s="105">
        <f ca="1">'EO9904.1'!AW191</f>
        <v>0</v>
      </c>
      <c r="BB191" s="105">
        <f t="shared" ca="1" si="119"/>
        <v>0</v>
      </c>
      <c r="BC191" s="67"/>
    </row>
    <row r="192" spans="1:55" ht="12" customHeight="1">
      <c r="A192" s="88">
        <f t="shared" si="110"/>
        <v>42491</v>
      </c>
      <c r="B192" s="65">
        <f>'EO9904.1'!B192</f>
        <v>0</v>
      </c>
      <c r="C192" s="66"/>
      <c r="D192" s="82">
        <f t="shared" si="82"/>
        <v>0</v>
      </c>
      <c r="E192" s="35">
        <f t="shared" si="83"/>
        <v>0</v>
      </c>
      <c r="F192" s="35">
        <f t="shared" ca="1" si="84"/>
        <v>0</v>
      </c>
      <c r="G192" s="83">
        <f ca="1">VLOOKUP($A192,[1]!Table,MATCH(G$4,[1]!Curves,0))</f>
        <v>5.1530000000000005</v>
      </c>
      <c r="H192" s="84">
        <f t="shared" ca="1" si="85"/>
        <v>5.1530000000000005</v>
      </c>
      <c r="I192" s="87">
        <f t="shared" si="120"/>
        <v>2.1150000000000002</v>
      </c>
      <c r="J192" s="83">
        <f ca="1">VLOOKUP($A192,[1]!Table,MATCH(J$4,[1]!Curves,0))</f>
        <v>1.3000000000000001E-2</v>
      </c>
      <c r="K192" s="84">
        <f t="shared" ca="1" si="86"/>
        <v>1.3000000000000001E-2</v>
      </c>
      <c r="L192" s="69">
        <f t="shared" si="111"/>
        <v>0</v>
      </c>
      <c r="M192" s="83">
        <f ca="1">VLOOKUP($A192,[1]!Table,MATCH(M$4,[1]!Curves,0))</f>
        <v>0.01</v>
      </c>
      <c r="N192" s="84">
        <f t="shared" ca="1" si="87"/>
        <v>0.01</v>
      </c>
      <c r="O192" s="69">
        <f t="shared" si="112"/>
        <v>0</v>
      </c>
      <c r="P192" s="7"/>
      <c r="Q192" s="69">
        <f t="shared" ca="1" si="88"/>
        <v>5.1760000000000002</v>
      </c>
      <c r="R192" s="69">
        <f t="shared" ca="1" si="89"/>
        <v>5.1760000000000002</v>
      </c>
      <c r="S192" s="69">
        <f t="shared" si="90"/>
        <v>2.1150000000000002</v>
      </c>
      <c r="T192" s="7"/>
      <c r="U192" s="5">
        <f t="shared" si="91"/>
        <v>31</v>
      </c>
      <c r="V192" s="44">
        <f t="shared" si="92"/>
        <v>42491</v>
      </c>
      <c r="W192" s="5">
        <f t="shared" ca="1" si="93"/>
        <v>5561</v>
      </c>
      <c r="X192" s="54">
        <f ca="1">VLOOKUP($A192,[1]!Table,MATCH(X$4,[1]!Curves,0))</f>
        <v>6.2722633313658002E-2</v>
      </c>
      <c r="Y192" s="46">
        <f t="shared" ca="1" si="94"/>
        <v>0.3905124878576719</v>
      </c>
      <c r="Z192" s="5">
        <f t="shared" si="95"/>
        <v>0</v>
      </c>
      <c r="AA192" s="5">
        <f t="shared" si="96"/>
        <v>0</v>
      </c>
      <c r="AC192" s="39">
        <f t="shared" ca="1" si="97"/>
        <v>0</v>
      </c>
      <c r="AD192" s="39">
        <f t="shared" ca="1" si="98"/>
        <v>0</v>
      </c>
      <c r="AE192" s="39">
        <f t="shared" ca="1" si="99"/>
        <v>0</v>
      </c>
      <c r="AF192" s="39">
        <f t="shared" ca="1" si="100"/>
        <v>0</v>
      </c>
      <c r="AG192" s="39">
        <f t="shared" ca="1" si="101"/>
        <v>0</v>
      </c>
      <c r="AH192" s="39">
        <f t="shared" ca="1" si="102"/>
        <v>0</v>
      </c>
      <c r="AI192" s="39">
        <f t="shared" ca="1" si="103"/>
        <v>0</v>
      </c>
      <c r="AJ192" s="39">
        <f t="shared" ca="1" si="104"/>
        <v>0</v>
      </c>
      <c r="AK192" s="39">
        <f t="shared" ca="1" si="105"/>
        <v>0</v>
      </c>
      <c r="AL192" s="43"/>
      <c r="AM192" s="39">
        <f t="shared" ca="1" si="113"/>
        <v>0</v>
      </c>
      <c r="AN192" s="39">
        <f t="shared" ca="1" si="114"/>
        <v>0</v>
      </c>
      <c r="AO192" s="39">
        <f t="shared" ca="1" si="115"/>
        <v>0</v>
      </c>
      <c r="AP192" s="40">
        <f t="shared" ca="1" si="106"/>
        <v>0</v>
      </c>
      <c r="AR192" s="39">
        <f t="shared" ca="1" si="116"/>
        <v>0</v>
      </c>
      <c r="AS192" s="39">
        <f t="shared" ca="1" si="117"/>
        <v>0</v>
      </c>
      <c r="AT192" s="39">
        <f t="shared" ca="1" si="118"/>
        <v>0</v>
      </c>
      <c r="AU192" s="40">
        <f t="shared" ca="1" si="107"/>
        <v>0</v>
      </c>
      <c r="AV192" s="40"/>
      <c r="AW192" s="51">
        <f t="shared" ca="1" si="108"/>
        <v>0</v>
      </c>
      <c r="AY192" s="51">
        <f t="shared" ca="1" si="109"/>
        <v>0</v>
      </c>
      <c r="AZ192" s="67"/>
      <c r="BA192" s="105">
        <f ca="1">'EO9904.1'!AW192</f>
        <v>0</v>
      </c>
      <c r="BB192" s="105">
        <f t="shared" ca="1" si="119"/>
        <v>0</v>
      </c>
      <c r="BC192" s="67"/>
    </row>
    <row r="193" spans="1:55" ht="12" customHeight="1">
      <c r="A193" s="88">
        <f t="shared" si="110"/>
        <v>42522</v>
      </c>
      <c r="B193" s="65">
        <f>'EO9904.1'!B193</f>
        <v>0</v>
      </c>
      <c r="C193" s="66"/>
      <c r="D193" s="82">
        <f t="shared" si="82"/>
        <v>0</v>
      </c>
      <c r="E193" s="35">
        <f t="shared" si="83"/>
        <v>0</v>
      </c>
      <c r="F193" s="35">
        <f t="shared" ca="1" si="84"/>
        <v>0</v>
      </c>
      <c r="G193" s="83">
        <f ca="1">VLOOKUP($A193,[1]!Table,MATCH(G$4,[1]!Curves,0))</f>
        <v>5.173</v>
      </c>
      <c r="H193" s="84">
        <f t="shared" ca="1" si="85"/>
        <v>5.173</v>
      </c>
      <c r="I193" s="87">
        <f t="shared" si="120"/>
        <v>2.1150000000000002</v>
      </c>
      <c r="J193" s="83">
        <f ca="1">VLOOKUP($A193,[1]!Table,MATCH(J$4,[1]!Curves,0))</f>
        <v>1.3000000000000001E-2</v>
      </c>
      <c r="K193" s="84">
        <f t="shared" ca="1" si="86"/>
        <v>1.3000000000000001E-2</v>
      </c>
      <c r="L193" s="69">
        <f t="shared" si="111"/>
        <v>0</v>
      </c>
      <c r="M193" s="83">
        <f ca="1">VLOOKUP($A193,[1]!Table,MATCH(M$4,[1]!Curves,0))</f>
        <v>0.01</v>
      </c>
      <c r="N193" s="84">
        <f t="shared" ca="1" si="87"/>
        <v>0.01</v>
      </c>
      <c r="O193" s="69">
        <f t="shared" si="112"/>
        <v>0</v>
      </c>
      <c r="P193" s="7"/>
      <c r="Q193" s="69">
        <f t="shared" ca="1" si="88"/>
        <v>5.1959999999999997</v>
      </c>
      <c r="R193" s="69">
        <f t="shared" ca="1" si="89"/>
        <v>5.1959999999999997</v>
      </c>
      <c r="S193" s="69">
        <f t="shared" si="90"/>
        <v>2.1150000000000002</v>
      </c>
      <c r="T193" s="7"/>
      <c r="U193" s="5">
        <f t="shared" si="91"/>
        <v>30</v>
      </c>
      <c r="V193" s="44">
        <f t="shared" si="92"/>
        <v>42522</v>
      </c>
      <c r="W193" s="5">
        <f t="shared" ca="1" si="93"/>
        <v>5592</v>
      </c>
      <c r="X193" s="54">
        <f ca="1">VLOOKUP($A193,[1]!Table,MATCH(X$4,[1]!Curves,0))</f>
        <v>6.2751419500727004E-2</v>
      </c>
      <c r="Y193" s="46">
        <f t="shared" ca="1" si="94"/>
        <v>0.38830492601266559</v>
      </c>
      <c r="Z193" s="5">
        <f t="shared" si="95"/>
        <v>0</v>
      </c>
      <c r="AA193" s="5">
        <f t="shared" si="96"/>
        <v>0</v>
      </c>
      <c r="AC193" s="39">
        <f t="shared" ca="1" si="97"/>
        <v>0</v>
      </c>
      <c r="AD193" s="39">
        <f t="shared" ca="1" si="98"/>
        <v>0</v>
      </c>
      <c r="AE193" s="39">
        <f t="shared" ca="1" si="99"/>
        <v>0</v>
      </c>
      <c r="AF193" s="39">
        <f t="shared" ca="1" si="100"/>
        <v>0</v>
      </c>
      <c r="AG193" s="39">
        <f t="shared" ca="1" si="101"/>
        <v>0</v>
      </c>
      <c r="AH193" s="39">
        <f t="shared" ca="1" si="102"/>
        <v>0</v>
      </c>
      <c r="AI193" s="39">
        <f t="shared" ca="1" si="103"/>
        <v>0</v>
      </c>
      <c r="AJ193" s="39">
        <f t="shared" ca="1" si="104"/>
        <v>0</v>
      </c>
      <c r="AK193" s="39">
        <f t="shared" ca="1" si="105"/>
        <v>0</v>
      </c>
      <c r="AL193" s="43"/>
      <c r="AM193" s="39">
        <f t="shared" ca="1" si="113"/>
        <v>0</v>
      </c>
      <c r="AN193" s="39">
        <f t="shared" ca="1" si="114"/>
        <v>0</v>
      </c>
      <c r="AO193" s="39">
        <f t="shared" ca="1" si="115"/>
        <v>0</v>
      </c>
      <c r="AP193" s="40">
        <f t="shared" ca="1" si="106"/>
        <v>0</v>
      </c>
      <c r="AR193" s="39">
        <f t="shared" ca="1" si="116"/>
        <v>0</v>
      </c>
      <c r="AS193" s="39">
        <f t="shared" ca="1" si="117"/>
        <v>0</v>
      </c>
      <c r="AT193" s="39">
        <f t="shared" ca="1" si="118"/>
        <v>0</v>
      </c>
      <c r="AU193" s="40">
        <f t="shared" ca="1" si="107"/>
        <v>0</v>
      </c>
      <c r="AV193" s="40"/>
      <c r="AW193" s="51">
        <f t="shared" ca="1" si="108"/>
        <v>0</v>
      </c>
      <c r="AY193" s="51">
        <f t="shared" ca="1" si="109"/>
        <v>0</v>
      </c>
      <c r="AZ193" s="67"/>
      <c r="BA193" s="105">
        <f ca="1">'EO9904.1'!AW193</f>
        <v>0</v>
      </c>
      <c r="BB193" s="105">
        <f t="shared" ca="1" si="119"/>
        <v>0</v>
      </c>
      <c r="BC193" s="67"/>
    </row>
    <row r="194" spans="1:55" ht="12" customHeight="1">
      <c r="A194" s="88">
        <f t="shared" si="110"/>
        <v>42552</v>
      </c>
      <c r="B194" s="65">
        <f>'EO9904.1'!B194</f>
        <v>0</v>
      </c>
      <c r="C194" s="66"/>
      <c r="D194" s="82">
        <f t="shared" si="82"/>
        <v>0</v>
      </c>
      <c r="E194" s="35">
        <f t="shared" si="83"/>
        <v>0</v>
      </c>
      <c r="F194" s="35">
        <f t="shared" ca="1" si="84"/>
        <v>0</v>
      </c>
      <c r="G194" s="83">
        <f ca="1">VLOOKUP($A194,[1]!Table,MATCH(G$4,[1]!Curves,0))</f>
        <v>5.194</v>
      </c>
      <c r="H194" s="84">
        <f t="shared" ca="1" si="85"/>
        <v>5.194</v>
      </c>
      <c r="I194" s="87">
        <f t="shared" si="120"/>
        <v>2.1150000000000002</v>
      </c>
      <c r="J194" s="83">
        <f ca="1">VLOOKUP($A194,[1]!Table,MATCH(J$4,[1]!Curves,0))</f>
        <v>1.3000000000000001E-2</v>
      </c>
      <c r="K194" s="84">
        <f t="shared" ca="1" si="86"/>
        <v>1.3000000000000001E-2</v>
      </c>
      <c r="L194" s="69">
        <f t="shared" si="111"/>
        <v>0</v>
      </c>
      <c r="M194" s="83">
        <f ca="1">VLOOKUP($A194,[1]!Table,MATCH(M$4,[1]!Curves,0))</f>
        <v>0.01</v>
      </c>
      <c r="N194" s="84">
        <f t="shared" ca="1" si="87"/>
        <v>0.01</v>
      </c>
      <c r="O194" s="69">
        <f t="shared" si="112"/>
        <v>0</v>
      </c>
      <c r="P194" s="7"/>
      <c r="Q194" s="69">
        <f t="shared" ca="1" si="88"/>
        <v>5.2169999999999996</v>
      </c>
      <c r="R194" s="69">
        <f t="shared" ca="1" si="89"/>
        <v>5.2169999999999996</v>
      </c>
      <c r="S194" s="69">
        <f t="shared" si="90"/>
        <v>2.1150000000000002</v>
      </c>
      <c r="T194" s="7"/>
      <c r="U194" s="5">
        <f t="shared" si="91"/>
        <v>31</v>
      </c>
      <c r="V194" s="44">
        <f t="shared" si="92"/>
        <v>42552</v>
      </c>
      <c r="W194" s="5">
        <f t="shared" ca="1" si="93"/>
        <v>5622</v>
      </c>
      <c r="X194" s="54">
        <f ca="1">VLOOKUP($A194,[1]!Table,MATCH(X$4,[1]!Curves,0))</f>
        <v>6.2779277101378997E-2</v>
      </c>
      <c r="Y194" s="46">
        <f t="shared" ca="1" si="94"/>
        <v>0.38617871869609099</v>
      </c>
      <c r="Z194" s="5">
        <f t="shared" si="95"/>
        <v>0</v>
      </c>
      <c r="AA194" s="5">
        <f t="shared" si="96"/>
        <v>0</v>
      </c>
      <c r="AC194" s="39">
        <f t="shared" ca="1" si="97"/>
        <v>0</v>
      </c>
      <c r="AD194" s="39">
        <f t="shared" ca="1" si="98"/>
        <v>0</v>
      </c>
      <c r="AE194" s="39">
        <f t="shared" ca="1" si="99"/>
        <v>0</v>
      </c>
      <c r="AF194" s="39">
        <f t="shared" ca="1" si="100"/>
        <v>0</v>
      </c>
      <c r="AG194" s="39">
        <f t="shared" ca="1" si="101"/>
        <v>0</v>
      </c>
      <c r="AH194" s="39">
        <f t="shared" ca="1" si="102"/>
        <v>0</v>
      </c>
      <c r="AI194" s="39">
        <f t="shared" ca="1" si="103"/>
        <v>0</v>
      </c>
      <c r="AJ194" s="39">
        <f t="shared" ca="1" si="104"/>
        <v>0</v>
      </c>
      <c r="AK194" s="39">
        <f t="shared" ca="1" si="105"/>
        <v>0</v>
      </c>
      <c r="AL194" s="43"/>
      <c r="AM194" s="39">
        <f t="shared" ca="1" si="113"/>
        <v>0</v>
      </c>
      <c r="AN194" s="39">
        <f t="shared" ca="1" si="114"/>
        <v>0</v>
      </c>
      <c r="AO194" s="39">
        <f t="shared" ca="1" si="115"/>
        <v>0</v>
      </c>
      <c r="AP194" s="40">
        <f t="shared" ca="1" si="106"/>
        <v>0</v>
      </c>
      <c r="AR194" s="39">
        <f t="shared" ca="1" si="116"/>
        <v>0</v>
      </c>
      <c r="AS194" s="39">
        <f t="shared" ca="1" si="117"/>
        <v>0</v>
      </c>
      <c r="AT194" s="39">
        <f t="shared" ca="1" si="118"/>
        <v>0</v>
      </c>
      <c r="AU194" s="40">
        <f t="shared" ca="1" si="107"/>
        <v>0</v>
      </c>
      <c r="AV194" s="40"/>
      <c r="AW194" s="51">
        <f t="shared" ca="1" si="108"/>
        <v>0</v>
      </c>
      <c r="AY194" s="51">
        <f t="shared" ca="1" si="109"/>
        <v>0</v>
      </c>
      <c r="AZ194" s="67"/>
      <c r="BA194" s="105">
        <f ca="1">'EO9904.1'!AW194</f>
        <v>0</v>
      </c>
      <c r="BB194" s="105">
        <f t="shared" ca="1" si="119"/>
        <v>0</v>
      </c>
      <c r="BC194" s="67"/>
    </row>
    <row r="195" spans="1:55" ht="12" customHeight="1">
      <c r="A195" s="88">
        <f t="shared" si="110"/>
        <v>42583</v>
      </c>
      <c r="B195" s="65">
        <f>'EO9904.1'!B195</f>
        <v>0</v>
      </c>
      <c r="C195" s="66"/>
      <c r="D195" s="82">
        <f t="shared" si="82"/>
        <v>0</v>
      </c>
      <c r="E195" s="35">
        <f t="shared" si="83"/>
        <v>0</v>
      </c>
      <c r="F195" s="35">
        <f t="shared" ca="1" si="84"/>
        <v>0</v>
      </c>
      <c r="G195" s="83">
        <f ca="1">VLOOKUP($A195,[1]!Table,MATCH(G$4,[1]!Curves,0))</f>
        <v>5.218</v>
      </c>
      <c r="H195" s="84">
        <f t="shared" ca="1" si="85"/>
        <v>5.218</v>
      </c>
      <c r="I195" s="87">
        <f t="shared" si="120"/>
        <v>2.1150000000000002</v>
      </c>
      <c r="J195" s="83">
        <f ca="1">VLOOKUP($A195,[1]!Table,MATCH(J$4,[1]!Curves,0))</f>
        <v>1.3000000000000001E-2</v>
      </c>
      <c r="K195" s="84">
        <f t="shared" ca="1" si="86"/>
        <v>1.3000000000000001E-2</v>
      </c>
      <c r="L195" s="69">
        <f t="shared" si="111"/>
        <v>0</v>
      </c>
      <c r="M195" s="83">
        <f ca="1">VLOOKUP($A195,[1]!Table,MATCH(M$4,[1]!Curves,0))</f>
        <v>0.01</v>
      </c>
      <c r="N195" s="84">
        <f t="shared" ca="1" si="87"/>
        <v>0.01</v>
      </c>
      <c r="O195" s="69">
        <f t="shared" si="112"/>
        <v>0</v>
      </c>
      <c r="P195" s="7"/>
      <c r="Q195" s="69">
        <f t="shared" ca="1" si="88"/>
        <v>5.2409999999999997</v>
      </c>
      <c r="R195" s="69">
        <f t="shared" ca="1" si="89"/>
        <v>5.2409999999999997</v>
      </c>
      <c r="S195" s="69">
        <f t="shared" si="90"/>
        <v>2.1150000000000002</v>
      </c>
      <c r="T195" s="7"/>
      <c r="U195" s="5">
        <f t="shared" si="91"/>
        <v>31</v>
      </c>
      <c r="V195" s="44">
        <f t="shared" si="92"/>
        <v>42583</v>
      </c>
      <c r="W195" s="5">
        <f t="shared" ca="1" si="93"/>
        <v>5653</v>
      </c>
      <c r="X195" s="54">
        <f ca="1">VLOOKUP($A195,[1]!Table,MATCH(X$4,[1]!Curves,0))</f>
        <v>6.2808063288988997E-2</v>
      </c>
      <c r="Y195" s="46">
        <f t="shared" ca="1" si="94"/>
        <v>0.38399208030921417</v>
      </c>
      <c r="Z195" s="5">
        <f t="shared" si="95"/>
        <v>0</v>
      </c>
      <c r="AA195" s="5">
        <f t="shared" si="96"/>
        <v>0</v>
      </c>
      <c r="AC195" s="39">
        <f t="shared" ca="1" si="97"/>
        <v>0</v>
      </c>
      <c r="AD195" s="39">
        <f t="shared" ca="1" si="98"/>
        <v>0</v>
      </c>
      <c r="AE195" s="39">
        <f t="shared" ca="1" si="99"/>
        <v>0</v>
      </c>
      <c r="AF195" s="39">
        <f t="shared" ca="1" si="100"/>
        <v>0</v>
      </c>
      <c r="AG195" s="39">
        <f t="shared" ca="1" si="101"/>
        <v>0</v>
      </c>
      <c r="AH195" s="39">
        <f t="shared" ca="1" si="102"/>
        <v>0</v>
      </c>
      <c r="AI195" s="39">
        <f t="shared" ca="1" si="103"/>
        <v>0</v>
      </c>
      <c r="AJ195" s="39">
        <f t="shared" ca="1" si="104"/>
        <v>0</v>
      </c>
      <c r="AK195" s="39">
        <f t="shared" ca="1" si="105"/>
        <v>0</v>
      </c>
      <c r="AL195" s="43"/>
      <c r="AM195" s="39">
        <f t="shared" ca="1" si="113"/>
        <v>0</v>
      </c>
      <c r="AN195" s="39">
        <f t="shared" ca="1" si="114"/>
        <v>0</v>
      </c>
      <c r="AO195" s="39">
        <f t="shared" ca="1" si="115"/>
        <v>0</v>
      </c>
      <c r="AP195" s="40">
        <f t="shared" ca="1" si="106"/>
        <v>0</v>
      </c>
      <c r="AR195" s="39">
        <f t="shared" ca="1" si="116"/>
        <v>0</v>
      </c>
      <c r="AS195" s="39">
        <f t="shared" ca="1" si="117"/>
        <v>0</v>
      </c>
      <c r="AT195" s="39">
        <f t="shared" ca="1" si="118"/>
        <v>0</v>
      </c>
      <c r="AU195" s="40">
        <f t="shared" ca="1" si="107"/>
        <v>0</v>
      </c>
      <c r="AV195" s="40"/>
      <c r="AW195" s="51">
        <f t="shared" ca="1" si="108"/>
        <v>0</v>
      </c>
      <c r="AY195" s="51">
        <f t="shared" ca="1" si="109"/>
        <v>0</v>
      </c>
      <c r="AZ195" s="67"/>
      <c r="BA195" s="105">
        <f ca="1">'EO9904.1'!AW195</f>
        <v>0</v>
      </c>
      <c r="BB195" s="105">
        <f t="shared" ca="1" si="119"/>
        <v>0</v>
      </c>
      <c r="BC195" s="67"/>
    </row>
    <row r="196" spans="1:55" ht="12" customHeight="1">
      <c r="A196" s="88">
        <f t="shared" si="110"/>
        <v>42614</v>
      </c>
      <c r="B196" s="65">
        <f>'EO9904.1'!B196</f>
        <v>0</v>
      </c>
      <c r="C196" s="66"/>
      <c r="D196" s="82">
        <f t="shared" si="82"/>
        <v>0</v>
      </c>
      <c r="E196" s="35">
        <f t="shared" si="83"/>
        <v>0</v>
      </c>
      <c r="F196" s="35">
        <f t="shared" ca="1" si="84"/>
        <v>0</v>
      </c>
      <c r="G196" s="83">
        <f ca="1">VLOOKUP($A196,[1]!Table,MATCH(G$4,[1]!Curves,0))</f>
        <v>5.2280000000000006</v>
      </c>
      <c r="H196" s="84">
        <f t="shared" ca="1" si="85"/>
        <v>5.2280000000000006</v>
      </c>
      <c r="I196" s="87">
        <f t="shared" si="120"/>
        <v>2.1150000000000002</v>
      </c>
      <c r="J196" s="83">
        <f ca="1">VLOOKUP($A196,[1]!Table,MATCH(J$4,[1]!Curves,0))</f>
        <v>1.3000000000000001E-2</v>
      </c>
      <c r="K196" s="84">
        <f t="shared" ca="1" si="86"/>
        <v>1.3000000000000001E-2</v>
      </c>
      <c r="L196" s="69">
        <f t="shared" si="111"/>
        <v>0</v>
      </c>
      <c r="M196" s="83">
        <f ca="1">VLOOKUP($A196,[1]!Table,MATCH(M$4,[1]!Curves,0))</f>
        <v>0.01</v>
      </c>
      <c r="N196" s="84">
        <f t="shared" ca="1" si="87"/>
        <v>0.01</v>
      </c>
      <c r="O196" s="69">
        <f t="shared" si="112"/>
        <v>0</v>
      </c>
      <c r="P196" s="7"/>
      <c r="Q196" s="69">
        <f t="shared" ca="1" si="88"/>
        <v>5.2510000000000003</v>
      </c>
      <c r="R196" s="69">
        <f t="shared" ca="1" si="89"/>
        <v>5.2510000000000003</v>
      </c>
      <c r="S196" s="69">
        <f t="shared" si="90"/>
        <v>2.1150000000000002</v>
      </c>
      <c r="T196" s="7"/>
      <c r="U196" s="5">
        <f t="shared" si="91"/>
        <v>30</v>
      </c>
      <c r="V196" s="44">
        <f t="shared" si="92"/>
        <v>42614</v>
      </c>
      <c r="W196" s="5">
        <f t="shared" ca="1" si="93"/>
        <v>5684</v>
      </c>
      <c r="X196" s="54">
        <f ca="1">VLOOKUP($A196,[1]!Table,MATCH(X$4,[1]!Curves,0))</f>
        <v>6.2836849476874998E-2</v>
      </c>
      <c r="Y196" s="46">
        <f t="shared" ca="1" si="94"/>
        <v>0.38181601661466269</v>
      </c>
      <c r="Z196" s="5">
        <f t="shared" si="95"/>
        <v>0</v>
      </c>
      <c r="AA196" s="5">
        <f t="shared" si="96"/>
        <v>0</v>
      </c>
      <c r="AC196" s="39">
        <f t="shared" ca="1" si="97"/>
        <v>0</v>
      </c>
      <c r="AD196" s="39">
        <f t="shared" ca="1" si="98"/>
        <v>0</v>
      </c>
      <c r="AE196" s="39">
        <f t="shared" ca="1" si="99"/>
        <v>0</v>
      </c>
      <c r="AF196" s="39">
        <f t="shared" ca="1" si="100"/>
        <v>0</v>
      </c>
      <c r="AG196" s="39">
        <f t="shared" ca="1" si="101"/>
        <v>0</v>
      </c>
      <c r="AH196" s="39">
        <f t="shared" ca="1" si="102"/>
        <v>0</v>
      </c>
      <c r="AI196" s="39">
        <f t="shared" ca="1" si="103"/>
        <v>0</v>
      </c>
      <c r="AJ196" s="39">
        <f t="shared" ca="1" si="104"/>
        <v>0</v>
      </c>
      <c r="AK196" s="39">
        <f t="shared" ca="1" si="105"/>
        <v>0</v>
      </c>
      <c r="AL196" s="43"/>
      <c r="AM196" s="39">
        <f t="shared" ca="1" si="113"/>
        <v>0</v>
      </c>
      <c r="AN196" s="39">
        <f t="shared" ca="1" si="114"/>
        <v>0</v>
      </c>
      <c r="AO196" s="39">
        <f t="shared" ca="1" si="115"/>
        <v>0</v>
      </c>
      <c r="AP196" s="40">
        <f t="shared" ca="1" si="106"/>
        <v>0</v>
      </c>
      <c r="AR196" s="39">
        <f t="shared" ca="1" si="116"/>
        <v>0</v>
      </c>
      <c r="AS196" s="39">
        <f t="shared" ca="1" si="117"/>
        <v>0</v>
      </c>
      <c r="AT196" s="39">
        <f t="shared" ca="1" si="118"/>
        <v>0</v>
      </c>
      <c r="AU196" s="40">
        <f t="shared" ca="1" si="107"/>
        <v>0</v>
      </c>
      <c r="AV196" s="40"/>
      <c r="AW196" s="51">
        <f t="shared" ca="1" si="108"/>
        <v>0</v>
      </c>
      <c r="AY196" s="51">
        <f t="shared" ca="1" si="109"/>
        <v>0</v>
      </c>
      <c r="AZ196" s="67"/>
      <c r="BA196" s="105">
        <f ca="1">'EO9904.1'!AW196</f>
        <v>0</v>
      </c>
      <c r="BB196" s="105">
        <f t="shared" ca="1" si="119"/>
        <v>0</v>
      </c>
      <c r="BC196" s="67"/>
    </row>
    <row r="197" spans="1:55" ht="12" customHeight="1">
      <c r="A197" s="88">
        <f t="shared" si="110"/>
        <v>42644</v>
      </c>
      <c r="B197" s="65">
        <f>'EO9904.1'!B197</f>
        <v>0</v>
      </c>
      <c r="C197" s="66"/>
      <c r="D197" s="82">
        <f t="shared" si="82"/>
        <v>0</v>
      </c>
      <c r="E197" s="35">
        <f t="shared" si="83"/>
        <v>0</v>
      </c>
      <c r="F197" s="35">
        <f t="shared" ca="1" si="84"/>
        <v>0</v>
      </c>
      <c r="G197" s="83">
        <f ca="1">VLOOKUP($A197,[1]!Table,MATCH(G$4,[1]!Curves,0))</f>
        <v>5.258</v>
      </c>
      <c r="H197" s="84">
        <f t="shared" ca="1" si="85"/>
        <v>5.258</v>
      </c>
      <c r="I197" s="87">
        <f t="shared" si="120"/>
        <v>2.1150000000000002</v>
      </c>
      <c r="J197" s="83">
        <f ca="1">VLOOKUP($A197,[1]!Table,MATCH(J$4,[1]!Curves,0))</f>
        <v>1.3000000000000001E-2</v>
      </c>
      <c r="K197" s="84">
        <f t="shared" ca="1" si="86"/>
        <v>1.3000000000000001E-2</v>
      </c>
      <c r="L197" s="69">
        <f t="shared" si="111"/>
        <v>0</v>
      </c>
      <c r="M197" s="83">
        <f ca="1">VLOOKUP($A197,[1]!Table,MATCH(M$4,[1]!Curves,0))</f>
        <v>0.01</v>
      </c>
      <c r="N197" s="84">
        <f t="shared" ca="1" si="87"/>
        <v>0.01</v>
      </c>
      <c r="O197" s="69">
        <f t="shared" si="112"/>
        <v>0</v>
      </c>
      <c r="P197" s="7"/>
      <c r="Q197" s="69">
        <f t="shared" ca="1" si="88"/>
        <v>5.2809999999999997</v>
      </c>
      <c r="R197" s="69">
        <f t="shared" ca="1" si="89"/>
        <v>5.2809999999999997</v>
      </c>
      <c r="S197" s="69">
        <f t="shared" si="90"/>
        <v>2.1150000000000002</v>
      </c>
      <c r="T197" s="7"/>
      <c r="U197" s="5">
        <f t="shared" si="91"/>
        <v>31</v>
      </c>
      <c r="V197" s="44">
        <f t="shared" si="92"/>
        <v>42644</v>
      </c>
      <c r="W197" s="5">
        <f t="shared" ca="1" si="93"/>
        <v>5714</v>
      </c>
      <c r="X197" s="54">
        <f ca="1">VLOOKUP($A197,[1]!Table,MATCH(X$4,[1]!Curves,0))</f>
        <v>6.2864707078315998E-2</v>
      </c>
      <c r="Y197" s="46">
        <f t="shared" ca="1" si="94"/>
        <v>0.37972017997015856</v>
      </c>
      <c r="Z197" s="5">
        <f t="shared" si="95"/>
        <v>0</v>
      </c>
      <c r="AA197" s="5">
        <f t="shared" si="96"/>
        <v>0</v>
      </c>
      <c r="AC197" s="39">
        <f t="shared" ca="1" si="97"/>
        <v>0</v>
      </c>
      <c r="AD197" s="39">
        <f t="shared" ca="1" si="98"/>
        <v>0</v>
      </c>
      <c r="AE197" s="39">
        <f t="shared" ca="1" si="99"/>
        <v>0</v>
      </c>
      <c r="AF197" s="39">
        <f t="shared" ca="1" si="100"/>
        <v>0</v>
      </c>
      <c r="AG197" s="39">
        <f t="shared" ca="1" si="101"/>
        <v>0</v>
      </c>
      <c r="AH197" s="39">
        <f t="shared" ca="1" si="102"/>
        <v>0</v>
      </c>
      <c r="AI197" s="39">
        <f t="shared" ca="1" si="103"/>
        <v>0</v>
      </c>
      <c r="AJ197" s="39">
        <f t="shared" ca="1" si="104"/>
        <v>0</v>
      </c>
      <c r="AK197" s="39">
        <f t="shared" ca="1" si="105"/>
        <v>0</v>
      </c>
      <c r="AL197" s="43"/>
      <c r="AM197" s="39">
        <f t="shared" ca="1" si="113"/>
        <v>0</v>
      </c>
      <c r="AN197" s="39">
        <f t="shared" ca="1" si="114"/>
        <v>0</v>
      </c>
      <c r="AO197" s="39">
        <f t="shared" ca="1" si="115"/>
        <v>0</v>
      </c>
      <c r="AP197" s="40">
        <f t="shared" ca="1" si="106"/>
        <v>0</v>
      </c>
      <c r="AR197" s="39">
        <f t="shared" ca="1" si="116"/>
        <v>0</v>
      </c>
      <c r="AS197" s="39">
        <f t="shared" ca="1" si="117"/>
        <v>0</v>
      </c>
      <c r="AT197" s="39">
        <f t="shared" ca="1" si="118"/>
        <v>0</v>
      </c>
      <c r="AU197" s="40">
        <f t="shared" ca="1" si="107"/>
        <v>0</v>
      </c>
      <c r="AV197" s="40"/>
      <c r="AW197" s="51">
        <f t="shared" ca="1" si="108"/>
        <v>0</v>
      </c>
      <c r="AY197" s="51">
        <f t="shared" ca="1" si="109"/>
        <v>0</v>
      </c>
      <c r="AZ197" s="67"/>
      <c r="BA197" s="105">
        <f ca="1">'EO9904.1'!AW197</f>
        <v>0</v>
      </c>
      <c r="BB197" s="105">
        <f t="shared" ca="1" si="119"/>
        <v>0</v>
      </c>
      <c r="BC197" s="67"/>
    </row>
    <row r="198" spans="1:55" ht="12" customHeight="1">
      <c r="A198" s="88">
        <f t="shared" si="110"/>
        <v>42675</v>
      </c>
      <c r="B198" s="65">
        <f>'EO9904.1'!B198</f>
        <v>0</v>
      </c>
      <c r="C198" s="66"/>
      <c r="D198" s="82">
        <f t="shared" si="82"/>
        <v>0</v>
      </c>
      <c r="E198" s="35">
        <f t="shared" si="83"/>
        <v>0</v>
      </c>
      <c r="F198" s="35">
        <f t="shared" ca="1" si="84"/>
        <v>0</v>
      </c>
      <c r="G198" s="83">
        <f ca="1">VLOOKUP($A198,[1]!Table,MATCH(G$4,[1]!Curves,0))</f>
        <v>5.3980000000000006</v>
      </c>
      <c r="H198" s="84">
        <f t="shared" ca="1" si="85"/>
        <v>5.3980000000000006</v>
      </c>
      <c r="I198" s="87">
        <f t="shared" si="120"/>
        <v>2.1150000000000002</v>
      </c>
      <c r="J198" s="83">
        <f ca="1">VLOOKUP($A198,[1]!Table,MATCH(J$4,[1]!Curves,0))</f>
        <v>2.35E-2</v>
      </c>
      <c r="K198" s="84">
        <f t="shared" ca="1" si="86"/>
        <v>2.35E-2</v>
      </c>
      <c r="L198" s="69">
        <f t="shared" si="111"/>
        <v>0</v>
      </c>
      <c r="M198" s="83">
        <f ca="1">VLOOKUP($A198,[1]!Table,MATCH(M$4,[1]!Curves,0))</f>
        <v>1.4999999999999999E-2</v>
      </c>
      <c r="N198" s="84">
        <f t="shared" ca="1" si="87"/>
        <v>1.4999999999999999E-2</v>
      </c>
      <c r="O198" s="69">
        <f t="shared" si="112"/>
        <v>0</v>
      </c>
      <c r="P198" s="7"/>
      <c r="Q198" s="69">
        <f t="shared" ca="1" si="88"/>
        <v>5.4365000000000006</v>
      </c>
      <c r="R198" s="69">
        <f t="shared" ca="1" si="89"/>
        <v>5.4365000000000006</v>
      </c>
      <c r="S198" s="69">
        <f t="shared" si="90"/>
        <v>2.1150000000000002</v>
      </c>
      <c r="T198" s="7"/>
      <c r="U198" s="5">
        <f t="shared" si="91"/>
        <v>30</v>
      </c>
      <c r="V198" s="44">
        <f t="shared" si="92"/>
        <v>42675</v>
      </c>
      <c r="W198" s="5">
        <f t="shared" ca="1" si="93"/>
        <v>5745</v>
      </c>
      <c r="X198" s="54">
        <f ca="1">VLOOKUP($A198,[1]!Table,MATCH(X$4,[1]!Curves,0))</f>
        <v>6.2893493266741998E-2</v>
      </c>
      <c r="Y198" s="46">
        <f t="shared" ca="1" si="94"/>
        <v>0.37756480969933376</v>
      </c>
      <c r="Z198" s="5">
        <f t="shared" si="95"/>
        <v>0</v>
      </c>
      <c r="AA198" s="5">
        <f t="shared" si="96"/>
        <v>0</v>
      </c>
      <c r="AC198" s="39">
        <f t="shared" ca="1" si="97"/>
        <v>0</v>
      </c>
      <c r="AD198" s="39">
        <f t="shared" ca="1" si="98"/>
        <v>0</v>
      </c>
      <c r="AE198" s="39">
        <f t="shared" ca="1" si="99"/>
        <v>0</v>
      </c>
      <c r="AF198" s="39">
        <f t="shared" ca="1" si="100"/>
        <v>0</v>
      </c>
      <c r="AG198" s="39">
        <f t="shared" ca="1" si="101"/>
        <v>0</v>
      </c>
      <c r="AH198" s="39">
        <f t="shared" ca="1" si="102"/>
        <v>0</v>
      </c>
      <c r="AI198" s="39">
        <f t="shared" ca="1" si="103"/>
        <v>0</v>
      </c>
      <c r="AJ198" s="39">
        <f t="shared" ca="1" si="104"/>
        <v>0</v>
      </c>
      <c r="AK198" s="39">
        <f t="shared" ca="1" si="105"/>
        <v>0</v>
      </c>
      <c r="AL198" s="43"/>
      <c r="AM198" s="39">
        <f t="shared" ca="1" si="113"/>
        <v>0</v>
      </c>
      <c r="AN198" s="39">
        <f t="shared" ca="1" si="114"/>
        <v>0</v>
      </c>
      <c r="AO198" s="39">
        <f t="shared" ca="1" si="115"/>
        <v>0</v>
      </c>
      <c r="AP198" s="40">
        <f t="shared" ca="1" si="106"/>
        <v>0</v>
      </c>
      <c r="AR198" s="39">
        <f t="shared" ca="1" si="116"/>
        <v>0</v>
      </c>
      <c r="AS198" s="39">
        <f t="shared" ca="1" si="117"/>
        <v>0</v>
      </c>
      <c r="AT198" s="39">
        <f t="shared" ca="1" si="118"/>
        <v>0</v>
      </c>
      <c r="AU198" s="40">
        <f t="shared" ca="1" si="107"/>
        <v>0</v>
      </c>
      <c r="AV198" s="40"/>
      <c r="AW198" s="51">
        <f t="shared" ca="1" si="108"/>
        <v>0</v>
      </c>
      <c r="AY198" s="51">
        <f t="shared" ca="1" si="109"/>
        <v>0</v>
      </c>
      <c r="AZ198" s="67"/>
      <c r="BA198" s="105">
        <f ca="1">'EO9904.1'!AW198</f>
        <v>0</v>
      </c>
      <c r="BB198" s="105">
        <f t="shared" ca="1" si="119"/>
        <v>0</v>
      </c>
      <c r="BC198" s="67"/>
    </row>
    <row r="199" spans="1:55" ht="12" customHeight="1">
      <c r="A199" s="88">
        <f t="shared" si="110"/>
        <v>42705</v>
      </c>
      <c r="B199" s="65">
        <f>'EO9904.1'!B199</f>
        <v>0</v>
      </c>
      <c r="C199" s="66"/>
      <c r="D199" s="82">
        <f t="shared" si="82"/>
        <v>0</v>
      </c>
      <c r="E199" s="35">
        <f t="shared" si="83"/>
        <v>0</v>
      </c>
      <c r="F199" s="35">
        <f t="shared" ca="1" si="84"/>
        <v>0</v>
      </c>
      <c r="G199" s="83">
        <f ca="1">VLOOKUP($A199,[1]!Table,MATCH(G$4,[1]!Curves,0))</f>
        <v>5.5380000000000003</v>
      </c>
      <c r="H199" s="84">
        <f t="shared" ca="1" si="85"/>
        <v>5.5380000000000003</v>
      </c>
      <c r="I199" s="87">
        <f t="shared" si="120"/>
        <v>2.1150000000000002</v>
      </c>
      <c r="J199" s="83">
        <f ca="1">VLOOKUP($A199,[1]!Table,MATCH(J$4,[1]!Curves,0))</f>
        <v>2.35E-2</v>
      </c>
      <c r="K199" s="84">
        <f t="shared" ca="1" si="86"/>
        <v>2.35E-2</v>
      </c>
      <c r="L199" s="69">
        <f t="shared" si="111"/>
        <v>0</v>
      </c>
      <c r="M199" s="83">
        <f ca="1">VLOOKUP($A199,[1]!Table,MATCH(M$4,[1]!Curves,0))</f>
        <v>1.4999999999999999E-2</v>
      </c>
      <c r="N199" s="84">
        <f t="shared" ca="1" si="87"/>
        <v>1.4999999999999999E-2</v>
      </c>
      <c r="O199" s="69">
        <f t="shared" si="112"/>
        <v>0</v>
      </c>
      <c r="P199" s="7"/>
      <c r="Q199" s="69">
        <f t="shared" ca="1" si="88"/>
        <v>5.5765000000000002</v>
      </c>
      <c r="R199" s="69">
        <f t="shared" ca="1" si="89"/>
        <v>5.5765000000000002</v>
      </c>
      <c r="S199" s="69">
        <f t="shared" si="90"/>
        <v>2.1150000000000002</v>
      </c>
      <c r="T199" s="7"/>
      <c r="U199" s="5">
        <f t="shared" si="91"/>
        <v>31</v>
      </c>
      <c r="V199" s="44">
        <f t="shared" si="92"/>
        <v>42705</v>
      </c>
      <c r="W199" s="5">
        <f t="shared" ca="1" si="93"/>
        <v>5775</v>
      </c>
      <c r="X199" s="54">
        <f ca="1">VLOOKUP($A199,[1]!Table,MATCH(X$4,[1]!Curves,0))</f>
        <v>6.2921350868706996E-2</v>
      </c>
      <c r="Y199" s="46">
        <f t="shared" ca="1" si="94"/>
        <v>0.37548892541832513</v>
      </c>
      <c r="Z199" s="5">
        <f t="shared" si="95"/>
        <v>0</v>
      </c>
      <c r="AA199" s="5">
        <f t="shared" si="96"/>
        <v>0</v>
      </c>
      <c r="AC199" s="39">
        <f t="shared" ca="1" si="97"/>
        <v>0</v>
      </c>
      <c r="AD199" s="39">
        <f t="shared" ca="1" si="98"/>
        <v>0</v>
      </c>
      <c r="AE199" s="39">
        <f t="shared" ca="1" si="99"/>
        <v>0</v>
      </c>
      <c r="AF199" s="39">
        <f t="shared" ca="1" si="100"/>
        <v>0</v>
      </c>
      <c r="AG199" s="39">
        <f t="shared" ca="1" si="101"/>
        <v>0</v>
      </c>
      <c r="AH199" s="39">
        <f t="shared" ca="1" si="102"/>
        <v>0</v>
      </c>
      <c r="AI199" s="39">
        <f t="shared" ca="1" si="103"/>
        <v>0</v>
      </c>
      <c r="AJ199" s="39">
        <f t="shared" ca="1" si="104"/>
        <v>0</v>
      </c>
      <c r="AK199" s="39">
        <f t="shared" ca="1" si="105"/>
        <v>0</v>
      </c>
      <c r="AL199" s="43"/>
      <c r="AM199" s="39">
        <f t="shared" ca="1" si="113"/>
        <v>0</v>
      </c>
      <c r="AN199" s="39">
        <f t="shared" ca="1" si="114"/>
        <v>0</v>
      </c>
      <c r="AO199" s="39">
        <f t="shared" ca="1" si="115"/>
        <v>0</v>
      </c>
      <c r="AP199" s="40">
        <f t="shared" ca="1" si="106"/>
        <v>0</v>
      </c>
      <c r="AR199" s="39">
        <f t="shared" ca="1" si="116"/>
        <v>0</v>
      </c>
      <c r="AS199" s="39">
        <f t="shared" ca="1" si="117"/>
        <v>0</v>
      </c>
      <c r="AT199" s="39">
        <f t="shared" ca="1" si="118"/>
        <v>0</v>
      </c>
      <c r="AU199" s="40">
        <f t="shared" ca="1" si="107"/>
        <v>0</v>
      </c>
      <c r="AV199" s="40"/>
      <c r="AW199" s="51">
        <f t="shared" ca="1" si="108"/>
        <v>0</v>
      </c>
      <c r="AY199" s="51">
        <f t="shared" ca="1" si="109"/>
        <v>0</v>
      </c>
      <c r="AZ199" s="67"/>
      <c r="BA199" s="105">
        <f ca="1">'EO9904.1'!AW199</f>
        <v>0</v>
      </c>
      <c r="BB199" s="105">
        <f t="shared" ca="1" si="119"/>
        <v>0</v>
      </c>
      <c r="BC199" s="67"/>
    </row>
    <row r="200" spans="1:55" ht="12" customHeight="1">
      <c r="A200" s="88">
        <f t="shared" si="110"/>
        <v>42736</v>
      </c>
      <c r="B200" s="65">
        <f>'EO9904.1'!B200</f>
        <v>0</v>
      </c>
      <c r="C200" s="66"/>
      <c r="D200" s="82">
        <f t="shared" si="82"/>
        <v>0</v>
      </c>
      <c r="E200" s="35">
        <f t="shared" si="83"/>
        <v>0</v>
      </c>
      <c r="F200" s="35">
        <f t="shared" ca="1" si="84"/>
        <v>0</v>
      </c>
      <c r="G200" s="83">
        <f ca="1">VLOOKUP($A200,[1]!Table,MATCH(G$4,[1]!Curves,0))</f>
        <v>5.6379999999999999</v>
      </c>
      <c r="H200" s="84">
        <f t="shared" ca="1" si="85"/>
        <v>5.6379999999999999</v>
      </c>
      <c r="I200" s="87">
        <f t="shared" si="120"/>
        <v>2.1150000000000002</v>
      </c>
      <c r="J200" s="83">
        <f ca="1">VLOOKUP($A200,[1]!Table,MATCH(J$4,[1]!Curves,0))</f>
        <v>2.35E-2</v>
      </c>
      <c r="K200" s="84">
        <f t="shared" ca="1" si="86"/>
        <v>2.35E-2</v>
      </c>
      <c r="L200" s="69">
        <f t="shared" si="111"/>
        <v>0</v>
      </c>
      <c r="M200" s="83">
        <f ca="1">VLOOKUP($A200,[1]!Table,MATCH(M$4,[1]!Curves,0))</f>
        <v>1.4999999999999999E-2</v>
      </c>
      <c r="N200" s="84">
        <f t="shared" ca="1" si="87"/>
        <v>1.4999999999999999E-2</v>
      </c>
      <c r="O200" s="69">
        <f t="shared" si="112"/>
        <v>0</v>
      </c>
      <c r="P200" s="7"/>
      <c r="Q200" s="69">
        <f t="shared" ca="1" si="88"/>
        <v>5.6764999999999999</v>
      </c>
      <c r="R200" s="69">
        <f t="shared" ca="1" si="89"/>
        <v>5.6764999999999999</v>
      </c>
      <c r="S200" s="69">
        <f t="shared" si="90"/>
        <v>2.1150000000000002</v>
      </c>
      <c r="T200" s="7"/>
      <c r="U200" s="5">
        <f t="shared" si="91"/>
        <v>31</v>
      </c>
      <c r="V200" s="44">
        <f t="shared" si="92"/>
        <v>42736</v>
      </c>
      <c r="W200" s="5">
        <f t="shared" ca="1" si="93"/>
        <v>5806</v>
      </c>
      <c r="X200" s="54">
        <f ca="1">VLOOKUP($A200,[1]!Table,MATCH(X$4,[1]!Curves,0))</f>
        <v>6.2950137057674008E-2</v>
      </c>
      <c r="Y200" s="46">
        <f t="shared" ca="1" si="94"/>
        <v>0.37335409674975423</v>
      </c>
      <c r="Z200" s="5">
        <f t="shared" si="95"/>
        <v>0</v>
      </c>
      <c r="AA200" s="5">
        <f t="shared" si="96"/>
        <v>0</v>
      </c>
      <c r="AC200" s="39">
        <f t="shared" ca="1" si="97"/>
        <v>0</v>
      </c>
      <c r="AD200" s="39">
        <f t="shared" ca="1" si="98"/>
        <v>0</v>
      </c>
      <c r="AE200" s="39">
        <f t="shared" ca="1" si="99"/>
        <v>0</v>
      </c>
      <c r="AF200" s="39">
        <f t="shared" ca="1" si="100"/>
        <v>0</v>
      </c>
      <c r="AG200" s="39">
        <f t="shared" ca="1" si="101"/>
        <v>0</v>
      </c>
      <c r="AH200" s="39">
        <f t="shared" ca="1" si="102"/>
        <v>0</v>
      </c>
      <c r="AI200" s="39">
        <f t="shared" ca="1" si="103"/>
        <v>0</v>
      </c>
      <c r="AJ200" s="39">
        <f t="shared" ca="1" si="104"/>
        <v>0</v>
      </c>
      <c r="AK200" s="39">
        <f t="shared" ca="1" si="105"/>
        <v>0</v>
      </c>
      <c r="AL200" s="43"/>
      <c r="AM200" s="39">
        <f t="shared" ca="1" si="113"/>
        <v>0</v>
      </c>
      <c r="AN200" s="39">
        <f t="shared" ca="1" si="114"/>
        <v>0</v>
      </c>
      <c r="AO200" s="39">
        <f t="shared" ca="1" si="115"/>
        <v>0</v>
      </c>
      <c r="AP200" s="40">
        <f t="shared" ca="1" si="106"/>
        <v>0</v>
      </c>
      <c r="AR200" s="39">
        <f t="shared" ca="1" si="116"/>
        <v>0</v>
      </c>
      <c r="AS200" s="39">
        <f t="shared" ca="1" si="117"/>
        <v>0</v>
      </c>
      <c r="AT200" s="39">
        <f t="shared" ca="1" si="118"/>
        <v>0</v>
      </c>
      <c r="AU200" s="40">
        <f t="shared" ca="1" si="107"/>
        <v>0</v>
      </c>
      <c r="AV200" s="40"/>
      <c r="AW200" s="51">
        <f t="shared" ca="1" si="108"/>
        <v>0</v>
      </c>
      <c r="AY200" s="51">
        <f t="shared" ca="1" si="109"/>
        <v>0</v>
      </c>
      <c r="AZ200" s="67"/>
      <c r="BA200" s="105">
        <f ca="1">'EO9904.1'!AW200</f>
        <v>0</v>
      </c>
      <c r="BB200" s="105">
        <f t="shared" ca="1" si="119"/>
        <v>0</v>
      </c>
      <c r="BC200" s="67"/>
    </row>
    <row r="201" spans="1:55" ht="12" customHeight="1">
      <c r="A201" s="88">
        <f t="shared" si="110"/>
        <v>42767</v>
      </c>
      <c r="B201" s="65">
        <f>'EO9904.1'!B201</f>
        <v>0</v>
      </c>
      <c r="C201" s="66"/>
      <c r="D201" s="82">
        <f t="shared" si="82"/>
        <v>0</v>
      </c>
      <c r="E201" s="35">
        <f t="shared" si="83"/>
        <v>0</v>
      </c>
      <c r="F201" s="35">
        <f t="shared" ca="1" si="84"/>
        <v>0</v>
      </c>
      <c r="G201" s="83">
        <f ca="1">VLOOKUP($A201,[1]!Table,MATCH(G$4,[1]!Curves,0))</f>
        <v>5.5180000000000007</v>
      </c>
      <c r="H201" s="84">
        <f t="shared" ca="1" si="85"/>
        <v>5.5180000000000007</v>
      </c>
      <c r="I201" s="87">
        <f t="shared" si="120"/>
        <v>2.1150000000000002</v>
      </c>
      <c r="J201" s="83">
        <f ca="1">VLOOKUP($A201,[1]!Table,MATCH(J$4,[1]!Curves,0))</f>
        <v>2.35E-2</v>
      </c>
      <c r="K201" s="84">
        <f t="shared" ca="1" si="86"/>
        <v>2.35E-2</v>
      </c>
      <c r="L201" s="69">
        <f t="shared" si="111"/>
        <v>0</v>
      </c>
      <c r="M201" s="83">
        <f ca="1">VLOOKUP($A201,[1]!Table,MATCH(M$4,[1]!Curves,0))</f>
        <v>1.4999999999999999E-2</v>
      </c>
      <c r="N201" s="84">
        <f t="shared" ca="1" si="87"/>
        <v>1.4999999999999999E-2</v>
      </c>
      <c r="O201" s="69">
        <f t="shared" si="112"/>
        <v>0</v>
      </c>
      <c r="P201" s="7"/>
      <c r="Q201" s="69">
        <f t="shared" ca="1" si="88"/>
        <v>5.5565000000000007</v>
      </c>
      <c r="R201" s="69">
        <f t="shared" ca="1" si="89"/>
        <v>5.5565000000000007</v>
      </c>
      <c r="S201" s="69">
        <f t="shared" si="90"/>
        <v>2.1150000000000002</v>
      </c>
      <c r="T201" s="7"/>
      <c r="U201" s="5">
        <f t="shared" si="91"/>
        <v>28</v>
      </c>
      <c r="V201" s="44">
        <f t="shared" si="92"/>
        <v>42767</v>
      </c>
      <c r="W201" s="5">
        <f t="shared" ca="1" si="93"/>
        <v>5837</v>
      </c>
      <c r="X201" s="54">
        <f ca="1">VLOOKUP($A201,[1]!Table,MATCH(X$4,[1]!Curves,0))</f>
        <v>6.2978923246917007E-2</v>
      </c>
      <c r="Y201" s="46">
        <f t="shared" ca="1" si="94"/>
        <v>0.3712296492543441</v>
      </c>
      <c r="Z201" s="5">
        <f t="shared" si="95"/>
        <v>0</v>
      </c>
      <c r="AA201" s="5">
        <f t="shared" si="96"/>
        <v>0</v>
      </c>
      <c r="AC201" s="39">
        <f t="shared" ca="1" si="97"/>
        <v>0</v>
      </c>
      <c r="AD201" s="39">
        <f t="shared" ca="1" si="98"/>
        <v>0</v>
      </c>
      <c r="AE201" s="39">
        <f t="shared" ca="1" si="99"/>
        <v>0</v>
      </c>
      <c r="AF201" s="39">
        <f t="shared" ca="1" si="100"/>
        <v>0</v>
      </c>
      <c r="AG201" s="39">
        <f t="shared" ca="1" si="101"/>
        <v>0</v>
      </c>
      <c r="AH201" s="39">
        <f t="shared" ca="1" si="102"/>
        <v>0</v>
      </c>
      <c r="AI201" s="39">
        <f t="shared" ca="1" si="103"/>
        <v>0</v>
      </c>
      <c r="AJ201" s="39">
        <f t="shared" ca="1" si="104"/>
        <v>0</v>
      </c>
      <c r="AK201" s="39">
        <f t="shared" ca="1" si="105"/>
        <v>0</v>
      </c>
      <c r="AL201" s="43"/>
      <c r="AM201" s="39">
        <f t="shared" ca="1" si="113"/>
        <v>0</v>
      </c>
      <c r="AN201" s="39">
        <f t="shared" ca="1" si="114"/>
        <v>0</v>
      </c>
      <c r="AO201" s="39">
        <f t="shared" ca="1" si="115"/>
        <v>0</v>
      </c>
      <c r="AP201" s="40">
        <f t="shared" ca="1" si="106"/>
        <v>0</v>
      </c>
      <c r="AR201" s="39">
        <f t="shared" ca="1" si="116"/>
        <v>0</v>
      </c>
      <c r="AS201" s="39">
        <f t="shared" ca="1" si="117"/>
        <v>0</v>
      </c>
      <c r="AT201" s="39">
        <f t="shared" ca="1" si="118"/>
        <v>0</v>
      </c>
      <c r="AU201" s="40">
        <f t="shared" ca="1" si="107"/>
        <v>0</v>
      </c>
      <c r="AV201" s="40"/>
      <c r="AW201" s="51">
        <f t="shared" ca="1" si="108"/>
        <v>0</v>
      </c>
      <c r="AY201" s="51">
        <f t="shared" ca="1" si="109"/>
        <v>0</v>
      </c>
      <c r="AZ201" s="67"/>
      <c r="BA201" s="105">
        <f ca="1">'EO9904.1'!AW201</f>
        <v>0</v>
      </c>
      <c r="BB201" s="105">
        <f t="shared" ca="1" si="119"/>
        <v>0</v>
      </c>
      <c r="BC201" s="67"/>
    </row>
    <row r="202" spans="1:55" ht="12" customHeight="1">
      <c r="A202" s="88">
        <f t="shared" si="110"/>
        <v>42795</v>
      </c>
      <c r="B202" s="65">
        <f>'EO9904.1'!B202</f>
        <v>0</v>
      </c>
      <c r="C202" s="66"/>
      <c r="D202" s="82">
        <f t="shared" ref="D202:D265" si="121">B202+C202</f>
        <v>0</v>
      </c>
      <c r="E202" s="35">
        <f t="shared" ref="E202:E265" si="122">IF(Z202=0,0,IF(AND(Z202=1,$H$3=1),D202*U202,IF($H$3=2,D202,"N/A")))</f>
        <v>0</v>
      </c>
      <c r="F202" s="35">
        <f t="shared" ref="F202:F265" ca="1" si="123">E202*Y202</f>
        <v>0</v>
      </c>
      <c r="G202" s="83">
        <f ca="1">VLOOKUP($A202,[1]!Table,MATCH(G$4,[1]!Curves,0))</f>
        <v>5.3930000000000007</v>
      </c>
      <c r="H202" s="84">
        <f t="shared" ref="H202:H265" ca="1" si="124">G202</f>
        <v>5.3930000000000007</v>
      </c>
      <c r="I202" s="87">
        <f t="shared" si="120"/>
        <v>2.1150000000000002</v>
      </c>
      <c r="J202" s="83">
        <f ca="1">VLOOKUP($A202,[1]!Table,MATCH(J$4,[1]!Curves,0))</f>
        <v>0</v>
      </c>
      <c r="K202" s="84">
        <f t="shared" ref="K202:K265" ca="1" si="125">J202</f>
        <v>0</v>
      </c>
      <c r="L202" s="69">
        <f t="shared" si="111"/>
        <v>0</v>
      </c>
      <c r="M202" s="83">
        <f ca="1">VLOOKUP($A202,[1]!Table,MATCH(M$4,[1]!Curves,0))</f>
        <v>0</v>
      </c>
      <c r="N202" s="84">
        <f t="shared" ref="N202:N265" ca="1" si="126">M202</f>
        <v>0</v>
      </c>
      <c r="O202" s="69">
        <f t="shared" si="112"/>
        <v>0</v>
      </c>
      <c r="P202" s="7"/>
      <c r="Q202" s="69">
        <f t="shared" ref="Q202:Q265" ca="1" si="127">M202+J202+G202</f>
        <v>5.3930000000000007</v>
      </c>
      <c r="R202" s="69">
        <f t="shared" ref="R202:R265" ca="1" si="128">N202+K202+H202</f>
        <v>5.3930000000000007</v>
      </c>
      <c r="S202" s="69">
        <f t="shared" ref="S202:S265" si="129">O202+L202+I202</f>
        <v>2.1150000000000002</v>
      </c>
      <c r="T202" s="7"/>
      <c r="U202" s="5">
        <f t="shared" ref="U202:U265" si="130">A203-A202</f>
        <v>31</v>
      </c>
      <c r="V202" s="44">
        <f t="shared" ref="V202:V265" si="131">CHOOSE(F$3,A203+24,A202)</f>
        <v>42795</v>
      </c>
      <c r="W202" s="5">
        <f t="shared" ref="W202:W265" ca="1" si="132">V202-C$3</f>
        <v>5865</v>
      </c>
      <c r="X202" s="54">
        <f ca="1">VLOOKUP($A202,[1]!Table,MATCH(X$4,[1]!Curves,0))</f>
        <v>6.3004923676147004E-2</v>
      </c>
      <c r="Y202" s="46">
        <f t="shared" ref="Y202:Y265" ca="1" si="133">1/(1+CHOOSE(F$3,(X203+($K$3/10000))/2,(X202+($K$3/10000))/2))^(2*W202/365.25)</f>
        <v>0.3693196838590338</v>
      </c>
      <c r="Z202" s="5">
        <f t="shared" ref="Z202:Z265" si="134">IF(AND(mthbeg&lt;=A202,mthend&gt;=A202),1,0)</f>
        <v>0</v>
      </c>
      <c r="AA202" s="5">
        <f t="shared" ref="AA202:AA265" si="135">U202*Z202</f>
        <v>0</v>
      </c>
      <c r="AC202" s="39">
        <f t="shared" ref="AC202:AC265" ca="1" si="136">F202*G202</f>
        <v>0</v>
      </c>
      <c r="AD202" s="39">
        <f t="shared" ref="AD202:AD265" ca="1" si="137">$F202*H202</f>
        <v>0</v>
      </c>
      <c r="AE202" s="39">
        <f t="shared" ref="AE202:AE265" ca="1" si="138">$F202*I202</f>
        <v>0</v>
      </c>
      <c r="AF202" s="39">
        <f t="shared" ref="AF202:AF265" ca="1" si="139">$F202*J202</f>
        <v>0</v>
      </c>
      <c r="AG202" s="39">
        <f t="shared" ref="AG202:AG265" ca="1" si="140">$F202*K202</f>
        <v>0</v>
      </c>
      <c r="AH202" s="39">
        <f t="shared" ref="AH202:AH265" ca="1" si="141">$F202*L202</f>
        <v>0</v>
      </c>
      <c r="AI202" s="39">
        <f t="shared" ref="AI202:AI265" ca="1" si="142">$F202*M202</f>
        <v>0</v>
      </c>
      <c r="AJ202" s="39">
        <f t="shared" ref="AJ202:AJ265" ca="1" si="143">$F202*N202</f>
        <v>0</v>
      </c>
      <c r="AK202" s="39">
        <f t="shared" ref="AK202:AK265" ca="1" si="144">F202*O202</f>
        <v>0</v>
      </c>
      <c r="AL202" s="43"/>
      <c r="AM202" s="39">
        <f t="shared" ca="1" si="113"/>
        <v>0</v>
      </c>
      <c r="AN202" s="39">
        <f t="shared" ca="1" si="114"/>
        <v>0</v>
      </c>
      <c r="AO202" s="39">
        <f t="shared" ca="1" si="115"/>
        <v>0</v>
      </c>
      <c r="AP202" s="40">
        <f t="shared" ref="AP202:AP265" ca="1" si="145">SUM(AM202:AO202)</f>
        <v>0</v>
      </c>
      <c r="AR202" s="39">
        <f t="shared" ca="1" si="116"/>
        <v>0</v>
      </c>
      <c r="AS202" s="39">
        <f t="shared" ca="1" si="117"/>
        <v>0</v>
      </c>
      <c r="AT202" s="39">
        <f t="shared" ca="1" si="118"/>
        <v>0</v>
      </c>
      <c r="AU202" s="40">
        <f t="shared" ref="AU202:AU265" ca="1" si="146">AR202+AS202+AT202</f>
        <v>0</v>
      </c>
      <c r="AV202" s="40"/>
      <c r="AW202" s="51">
        <f t="shared" ref="AW202:AW265" ca="1" si="147">AU202+AP202</f>
        <v>0</v>
      </c>
      <c r="AY202" s="51">
        <f t="shared" ref="AY202:AY265" ca="1" si="148">AK202+AH202+AE202</f>
        <v>0</v>
      </c>
      <c r="AZ202" s="67"/>
      <c r="BA202" s="105">
        <f ca="1">'EO9904.1'!AW202</f>
        <v>0</v>
      </c>
      <c r="BB202" s="105">
        <f t="shared" ca="1" si="119"/>
        <v>0</v>
      </c>
      <c r="BC202" s="67"/>
    </row>
    <row r="203" spans="1:55" ht="12" customHeight="1">
      <c r="A203" s="88">
        <f t="shared" ref="A203:A266" si="149">EDATE(A202,1)</f>
        <v>42826</v>
      </c>
      <c r="B203" s="65">
        <f>'EO9904.1'!B203</f>
        <v>0</v>
      </c>
      <c r="C203" s="66"/>
      <c r="D203" s="82">
        <f t="shared" si="121"/>
        <v>0</v>
      </c>
      <c r="E203" s="35">
        <f t="shared" si="122"/>
        <v>0</v>
      </c>
      <c r="F203" s="35">
        <f t="shared" ca="1" si="123"/>
        <v>0</v>
      </c>
      <c r="G203" s="83">
        <f ca="1">VLOOKUP($A203,[1]!Table,MATCH(G$4,[1]!Curves,0))</f>
        <v>5.2629999999999999</v>
      </c>
      <c r="H203" s="84">
        <f t="shared" ca="1" si="124"/>
        <v>5.2629999999999999</v>
      </c>
      <c r="I203" s="87">
        <f t="shared" si="120"/>
        <v>2.1150000000000002</v>
      </c>
      <c r="J203" s="83">
        <f ca="1">VLOOKUP($A203,[1]!Table,MATCH(J$4,[1]!Curves,0))</f>
        <v>0</v>
      </c>
      <c r="K203" s="84">
        <f t="shared" ca="1" si="125"/>
        <v>0</v>
      </c>
      <c r="L203" s="69">
        <f t="shared" ref="L203:L266" si="150">L202</f>
        <v>0</v>
      </c>
      <c r="M203" s="83">
        <f ca="1">VLOOKUP($A203,[1]!Table,MATCH(M$4,[1]!Curves,0))</f>
        <v>0</v>
      </c>
      <c r="N203" s="84">
        <f t="shared" ca="1" si="126"/>
        <v>0</v>
      </c>
      <c r="O203" s="69">
        <f t="shared" ref="O203:O266" si="151">O202</f>
        <v>0</v>
      </c>
      <c r="P203" s="7"/>
      <c r="Q203" s="69">
        <f t="shared" ca="1" si="127"/>
        <v>5.2629999999999999</v>
      </c>
      <c r="R203" s="69">
        <f t="shared" ca="1" si="128"/>
        <v>5.2629999999999999</v>
      </c>
      <c r="S203" s="69">
        <f t="shared" si="129"/>
        <v>2.1150000000000002</v>
      </c>
      <c r="T203" s="7"/>
      <c r="U203" s="5">
        <f t="shared" si="130"/>
        <v>30</v>
      </c>
      <c r="V203" s="44">
        <f t="shared" si="131"/>
        <v>42826</v>
      </c>
      <c r="W203" s="5">
        <f t="shared" ca="1" si="132"/>
        <v>5896</v>
      </c>
      <c r="X203" s="54">
        <f ca="1">VLOOKUP($A203,[1]!Table,MATCH(X$4,[1]!Curves,0))</f>
        <v>6.3033709865912002E-2</v>
      </c>
      <c r="Y203" s="46">
        <f t="shared" ca="1" si="133"/>
        <v>0.36721488642444489</v>
      </c>
      <c r="Z203" s="5">
        <f t="shared" si="134"/>
        <v>0</v>
      </c>
      <c r="AA203" s="5">
        <f t="shared" si="135"/>
        <v>0</v>
      </c>
      <c r="AC203" s="39">
        <f t="shared" ca="1" si="136"/>
        <v>0</v>
      </c>
      <c r="AD203" s="39">
        <f t="shared" ca="1" si="137"/>
        <v>0</v>
      </c>
      <c r="AE203" s="39">
        <f t="shared" ca="1" si="138"/>
        <v>0</v>
      </c>
      <c r="AF203" s="39">
        <f t="shared" ca="1" si="139"/>
        <v>0</v>
      </c>
      <c r="AG203" s="39">
        <f t="shared" ca="1" si="140"/>
        <v>0</v>
      </c>
      <c r="AH203" s="39">
        <f t="shared" ca="1" si="141"/>
        <v>0</v>
      </c>
      <c r="AI203" s="39">
        <f t="shared" ca="1" si="142"/>
        <v>0</v>
      </c>
      <c r="AJ203" s="39">
        <f t="shared" ca="1" si="143"/>
        <v>0</v>
      </c>
      <c r="AK203" s="39">
        <f t="shared" ca="1" si="144"/>
        <v>0</v>
      </c>
      <c r="AL203" s="43"/>
      <c r="AM203" s="39">
        <f t="shared" ref="AM203:AM266" ca="1" si="152">-CHOOSE($G$3,AC203-AE203,AE203-AC203)</f>
        <v>0</v>
      </c>
      <c r="AN203" s="39">
        <f t="shared" ref="AN203:AN266" ca="1" si="153">-CHOOSE($G$3,AF203-AH203,AH203-AF203)</f>
        <v>0</v>
      </c>
      <c r="AO203" s="39">
        <f t="shared" ref="AO203:AO266" ca="1" si="154">-CHOOSE($G$3,AI203-AL203,AK203-AI203)</f>
        <v>0</v>
      </c>
      <c r="AP203" s="40">
        <f t="shared" ca="1" si="145"/>
        <v>0</v>
      </c>
      <c r="AR203" s="39">
        <f t="shared" ref="AR203:AR266" ca="1" si="155">-CHOOSE($G$3,AD203-AC203,AC203-AD203)</f>
        <v>0</v>
      </c>
      <c r="AS203" s="39">
        <f t="shared" ref="AS203:AS266" ca="1" si="156">-CHOOSE($G$3,AG203-AF203,AF203-AG203)</f>
        <v>0</v>
      </c>
      <c r="AT203" s="39">
        <f t="shared" ref="AT203:AT266" ca="1" si="157">-CHOOSE($G$3,AJ203-AI203,AI203-AJ203:AJ204)</f>
        <v>0</v>
      </c>
      <c r="AU203" s="40">
        <f t="shared" ca="1" si="146"/>
        <v>0</v>
      </c>
      <c r="AV203" s="40"/>
      <c r="AW203" s="51">
        <f t="shared" ca="1" si="147"/>
        <v>0</v>
      </c>
      <c r="AY203" s="51">
        <f t="shared" ca="1" si="148"/>
        <v>0</v>
      </c>
      <c r="AZ203" s="67"/>
      <c r="BA203" s="105">
        <f ca="1">'EO9904.1'!AW203</f>
        <v>0</v>
      </c>
      <c r="BB203" s="105">
        <f t="shared" ref="BB203:BB266" ca="1" si="158">AW203-BA203</f>
        <v>0</v>
      </c>
      <c r="BC203" s="67"/>
    </row>
    <row r="204" spans="1:55" ht="12" customHeight="1">
      <c r="A204" s="88">
        <f t="shared" si="149"/>
        <v>42856</v>
      </c>
      <c r="B204" s="65">
        <f>'EO9904.1'!B204</f>
        <v>0</v>
      </c>
      <c r="C204" s="66"/>
      <c r="D204" s="82">
        <f t="shared" si="121"/>
        <v>0</v>
      </c>
      <c r="E204" s="35">
        <f t="shared" si="122"/>
        <v>0</v>
      </c>
      <c r="F204" s="35">
        <f t="shared" ca="1" si="123"/>
        <v>0</v>
      </c>
      <c r="G204" s="83">
        <f ca="1">VLOOKUP($A204,[1]!Table,MATCH(G$4,[1]!Curves,0))</f>
        <v>5.2530000000000001</v>
      </c>
      <c r="H204" s="84">
        <f t="shared" ca="1" si="124"/>
        <v>5.2530000000000001</v>
      </c>
      <c r="I204" s="87">
        <f t="shared" si="120"/>
        <v>2.1150000000000002</v>
      </c>
      <c r="J204" s="83">
        <f ca="1">VLOOKUP($A204,[1]!Table,MATCH(J$4,[1]!Curves,0))</f>
        <v>0</v>
      </c>
      <c r="K204" s="84">
        <f t="shared" ca="1" si="125"/>
        <v>0</v>
      </c>
      <c r="L204" s="69">
        <f t="shared" si="150"/>
        <v>0</v>
      </c>
      <c r="M204" s="83">
        <f ca="1">VLOOKUP($A204,[1]!Table,MATCH(M$4,[1]!Curves,0))</f>
        <v>0</v>
      </c>
      <c r="N204" s="84">
        <f t="shared" ca="1" si="126"/>
        <v>0</v>
      </c>
      <c r="O204" s="69">
        <f t="shared" si="151"/>
        <v>0</v>
      </c>
      <c r="P204" s="7"/>
      <c r="Q204" s="69">
        <f t="shared" ca="1" si="127"/>
        <v>5.2530000000000001</v>
      </c>
      <c r="R204" s="69">
        <f t="shared" ca="1" si="128"/>
        <v>5.2530000000000001</v>
      </c>
      <c r="S204" s="69">
        <f t="shared" si="129"/>
        <v>2.1150000000000002</v>
      </c>
      <c r="T204" s="7"/>
      <c r="U204" s="5">
        <f t="shared" si="130"/>
        <v>31</v>
      </c>
      <c r="V204" s="44">
        <f t="shared" si="131"/>
        <v>42856</v>
      </c>
      <c r="W204" s="5">
        <f t="shared" ca="1" si="132"/>
        <v>5926</v>
      </c>
      <c r="X204" s="54">
        <f ca="1">VLOOKUP($A204,[1]!Table,MATCH(X$4,[1]!Curves,0))</f>
        <v>6.3061567469173005E-2</v>
      </c>
      <c r="Y204" s="46">
        <f t="shared" ca="1" si="133"/>
        <v>0.36518776275832165</v>
      </c>
      <c r="Z204" s="5">
        <f t="shared" si="134"/>
        <v>0</v>
      </c>
      <c r="AA204" s="5">
        <f t="shared" si="135"/>
        <v>0</v>
      </c>
      <c r="AC204" s="39">
        <f t="shared" ca="1" si="136"/>
        <v>0</v>
      </c>
      <c r="AD204" s="39">
        <f t="shared" ca="1" si="137"/>
        <v>0</v>
      </c>
      <c r="AE204" s="39">
        <f t="shared" ca="1" si="138"/>
        <v>0</v>
      </c>
      <c r="AF204" s="39">
        <f t="shared" ca="1" si="139"/>
        <v>0</v>
      </c>
      <c r="AG204" s="39">
        <f t="shared" ca="1" si="140"/>
        <v>0</v>
      </c>
      <c r="AH204" s="39">
        <f t="shared" ca="1" si="141"/>
        <v>0</v>
      </c>
      <c r="AI204" s="39">
        <f t="shared" ca="1" si="142"/>
        <v>0</v>
      </c>
      <c r="AJ204" s="39">
        <f t="shared" ca="1" si="143"/>
        <v>0</v>
      </c>
      <c r="AK204" s="39">
        <f t="shared" ca="1" si="144"/>
        <v>0</v>
      </c>
      <c r="AL204" s="43"/>
      <c r="AM204" s="39">
        <f t="shared" ca="1" si="152"/>
        <v>0</v>
      </c>
      <c r="AN204" s="39">
        <f t="shared" ca="1" si="153"/>
        <v>0</v>
      </c>
      <c r="AO204" s="39">
        <f t="shared" ca="1" si="154"/>
        <v>0</v>
      </c>
      <c r="AP204" s="40">
        <f t="shared" ca="1" si="145"/>
        <v>0</v>
      </c>
      <c r="AR204" s="39">
        <f t="shared" ca="1" si="155"/>
        <v>0</v>
      </c>
      <c r="AS204" s="39">
        <f t="shared" ca="1" si="156"/>
        <v>0</v>
      </c>
      <c r="AT204" s="39">
        <f t="shared" ca="1" si="157"/>
        <v>0</v>
      </c>
      <c r="AU204" s="40">
        <f t="shared" ca="1" si="146"/>
        <v>0</v>
      </c>
      <c r="AV204" s="40"/>
      <c r="AW204" s="51">
        <f t="shared" ca="1" si="147"/>
        <v>0</v>
      </c>
      <c r="AY204" s="51">
        <f t="shared" ca="1" si="148"/>
        <v>0</v>
      </c>
      <c r="AZ204" s="67"/>
      <c r="BA204" s="105">
        <f ca="1">'EO9904.1'!AW204</f>
        <v>0</v>
      </c>
      <c r="BB204" s="105">
        <f t="shared" ca="1" si="158"/>
        <v>0</v>
      </c>
      <c r="BC204" s="67"/>
    </row>
    <row r="205" spans="1:55" ht="12" customHeight="1">
      <c r="A205" s="88">
        <f t="shared" si="149"/>
        <v>42887</v>
      </c>
      <c r="B205" s="65">
        <f>'EO9904.1'!B205</f>
        <v>0</v>
      </c>
      <c r="C205" s="66"/>
      <c r="D205" s="82">
        <f t="shared" si="121"/>
        <v>0</v>
      </c>
      <c r="E205" s="35">
        <f t="shared" si="122"/>
        <v>0</v>
      </c>
      <c r="F205" s="35">
        <f t="shared" ca="1" si="123"/>
        <v>0</v>
      </c>
      <c r="G205" s="83">
        <f ca="1">VLOOKUP($A205,[1]!Table,MATCH(G$4,[1]!Curves,0))</f>
        <v>5.2730000000000006</v>
      </c>
      <c r="H205" s="84">
        <f t="shared" ca="1" si="124"/>
        <v>5.2730000000000006</v>
      </c>
      <c r="I205" s="87">
        <f t="shared" si="120"/>
        <v>2.1150000000000002</v>
      </c>
      <c r="J205" s="83">
        <f ca="1">VLOOKUP($A205,[1]!Table,MATCH(J$4,[1]!Curves,0))</f>
        <v>0</v>
      </c>
      <c r="K205" s="84">
        <f t="shared" ca="1" si="125"/>
        <v>0</v>
      </c>
      <c r="L205" s="69">
        <f t="shared" si="150"/>
        <v>0</v>
      </c>
      <c r="M205" s="83">
        <f ca="1">VLOOKUP($A205,[1]!Table,MATCH(M$4,[1]!Curves,0))</f>
        <v>0</v>
      </c>
      <c r="N205" s="84">
        <f t="shared" ca="1" si="126"/>
        <v>0</v>
      </c>
      <c r="O205" s="69">
        <f t="shared" si="151"/>
        <v>0</v>
      </c>
      <c r="P205" s="7"/>
      <c r="Q205" s="69">
        <f t="shared" ca="1" si="127"/>
        <v>5.2730000000000006</v>
      </c>
      <c r="R205" s="69">
        <f t="shared" ca="1" si="128"/>
        <v>5.2730000000000006</v>
      </c>
      <c r="S205" s="69">
        <f t="shared" si="129"/>
        <v>2.1150000000000002</v>
      </c>
      <c r="T205" s="7"/>
      <c r="U205" s="5">
        <f t="shared" si="130"/>
        <v>30</v>
      </c>
      <c r="V205" s="44">
        <f t="shared" si="131"/>
        <v>42887</v>
      </c>
      <c r="W205" s="5">
        <f t="shared" ca="1" si="132"/>
        <v>5957</v>
      </c>
      <c r="X205" s="54">
        <f ca="1">VLOOKUP($A205,[1]!Table,MATCH(X$4,[1]!Curves,0))</f>
        <v>6.3090353659479001E-2</v>
      </c>
      <c r="Y205" s="46">
        <f t="shared" ca="1" si="133"/>
        <v>0.36310313354618889</v>
      </c>
      <c r="Z205" s="5">
        <f t="shared" si="134"/>
        <v>0</v>
      </c>
      <c r="AA205" s="5">
        <f t="shared" si="135"/>
        <v>0</v>
      </c>
      <c r="AC205" s="39">
        <f t="shared" ca="1" si="136"/>
        <v>0</v>
      </c>
      <c r="AD205" s="39">
        <f t="shared" ca="1" si="137"/>
        <v>0</v>
      </c>
      <c r="AE205" s="39">
        <f t="shared" ca="1" si="138"/>
        <v>0</v>
      </c>
      <c r="AF205" s="39">
        <f t="shared" ca="1" si="139"/>
        <v>0</v>
      </c>
      <c r="AG205" s="39">
        <f t="shared" ca="1" si="140"/>
        <v>0</v>
      </c>
      <c r="AH205" s="39">
        <f t="shared" ca="1" si="141"/>
        <v>0</v>
      </c>
      <c r="AI205" s="39">
        <f t="shared" ca="1" si="142"/>
        <v>0</v>
      </c>
      <c r="AJ205" s="39">
        <f t="shared" ca="1" si="143"/>
        <v>0</v>
      </c>
      <c r="AK205" s="39">
        <f t="shared" ca="1" si="144"/>
        <v>0</v>
      </c>
      <c r="AL205" s="43"/>
      <c r="AM205" s="39">
        <f t="shared" ca="1" si="152"/>
        <v>0</v>
      </c>
      <c r="AN205" s="39">
        <f t="shared" ca="1" si="153"/>
        <v>0</v>
      </c>
      <c r="AO205" s="39">
        <f t="shared" ca="1" si="154"/>
        <v>0</v>
      </c>
      <c r="AP205" s="40">
        <f t="shared" ca="1" si="145"/>
        <v>0</v>
      </c>
      <c r="AR205" s="39">
        <f t="shared" ca="1" si="155"/>
        <v>0</v>
      </c>
      <c r="AS205" s="39">
        <f t="shared" ca="1" si="156"/>
        <v>0</v>
      </c>
      <c r="AT205" s="39">
        <f t="shared" ca="1" si="157"/>
        <v>0</v>
      </c>
      <c r="AU205" s="40">
        <f t="shared" ca="1" si="146"/>
        <v>0</v>
      </c>
      <c r="AV205" s="40"/>
      <c r="AW205" s="51">
        <f t="shared" ca="1" si="147"/>
        <v>0</v>
      </c>
      <c r="AY205" s="51">
        <f t="shared" ca="1" si="148"/>
        <v>0</v>
      </c>
      <c r="AZ205" s="67"/>
      <c r="BA205" s="105">
        <f ca="1">'EO9904.1'!AW205</f>
        <v>0</v>
      </c>
      <c r="BB205" s="105">
        <f t="shared" ca="1" si="158"/>
        <v>0</v>
      </c>
      <c r="BC205" s="67"/>
    </row>
    <row r="206" spans="1:55" ht="12" customHeight="1">
      <c r="A206" s="88">
        <f t="shared" si="149"/>
        <v>42917</v>
      </c>
      <c r="B206" s="65">
        <f>'EO9904.1'!B206</f>
        <v>0</v>
      </c>
      <c r="C206" s="66"/>
      <c r="D206" s="82">
        <f t="shared" si="121"/>
        <v>0</v>
      </c>
      <c r="E206" s="35">
        <f t="shared" si="122"/>
        <v>0</v>
      </c>
      <c r="F206" s="35">
        <f t="shared" ca="1" si="123"/>
        <v>0</v>
      </c>
      <c r="G206" s="83">
        <f ca="1">VLOOKUP($A206,[1]!Table,MATCH(G$4,[1]!Curves,0))</f>
        <v>5.2940000000000005</v>
      </c>
      <c r="H206" s="84">
        <f t="shared" ca="1" si="124"/>
        <v>5.2940000000000005</v>
      </c>
      <c r="I206" s="87">
        <f t="shared" si="120"/>
        <v>2.1150000000000002</v>
      </c>
      <c r="J206" s="83">
        <f ca="1">VLOOKUP($A206,[1]!Table,MATCH(J$4,[1]!Curves,0))</f>
        <v>0</v>
      </c>
      <c r="K206" s="84">
        <f t="shared" ca="1" si="125"/>
        <v>0</v>
      </c>
      <c r="L206" s="69">
        <f t="shared" si="150"/>
        <v>0</v>
      </c>
      <c r="M206" s="83">
        <f ca="1">VLOOKUP($A206,[1]!Table,MATCH(M$4,[1]!Curves,0))</f>
        <v>0</v>
      </c>
      <c r="N206" s="84">
        <f t="shared" ca="1" si="126"/>
        <v>0</v>
      </c>
      <c r="O206" s="69">
        <f t="shared" si="151"/>
        <v>0</v>
      </c>
      <c r="P206" s="7"/>
      <c r="Q206" s="69">
        <f t="shared" ca="1" si="127"/>
        <v>5.2940000000000005</v>
      </c>
      <c r="R206" s="69">
        <f t="shared" ca="1" si="128"/>
        <v>5.2940000000000005</v>
      </c>
      <c r="S206" s="69">
        <f t="shared" si="129"/>
        <v>2.1150000000000002</v>
      </c>
      <c r="T206" s="7"/>
      <c r="U206" s="5">
        <f t="shared" si="130"/>
        <v>31</v>
      </c>
      <c r="V206" s="44">
        <f t="shared" si="131"/>
        <v>42917</v>
      </c>
      <c r="W206" s="5">
        <f t="shared" ca="1" si="132"/>
        <v>5987</v>
      </c>
      <c r="X206" s="54">
        <f ca="1">VLOOKUP($A206,[1]!Table,MATCH(X$4,[1]!Curves,0))</f>
        <v>6.3118211263264001E-2</v>
      </c>
      <c r="Y206" s="46">
        <f t="shared" ca="1" si="133"/>
        <v>0.36109545494232081</v>
      </c>
      <c r="Z206" s="5">
        <f t="shared" si="134"/>
        <v>0</v>
      </c>
      <c r="AA206" s="5">
        <f t="shared" si="135"/>
        <v>0</v>
      </c>
      <c r="AC206" s="39">
        <f t="shared" ca="1" si="136"/>
        <v>0</v>
      </c>
      <c r="AD206" s="39">
        <f t="shared" ca="1" si="137"/>
        <v>0</v>
      </c>
      <c r="AE206" s="39">
        <f t="shared" ca="1" si="138"/>
        <v>0</v>
      </c>
      <c r="AF206" s="39">
        <f t="shared" ca="1" si="139"/>
        <v>0</v>
      </c>
      <c r="AG206" s="39">
        <f t="shared" ca="1" si="140"/>
        <v>0</v>
      </c>
      <c r="AH206" s="39">
        <f t="shared" ca="1" si="141"/>
        <v>0</v>
      </c>
      <c r="AI206" s="39">
        <f t="shared" ca="1" si="142"/>
        <v>0</v>
      </c>
      <c r="AJ206" s="39">
        <f t="shared" ca="1" si="143"/>
        <v>0</v>
      </c>
      <c r="AK206" s="39">
        <f t="shared" ca="1" si="144"/>
        <v>0</v>
      </c>
      <c r="AL206" s="43"/>
      <c r="AM206" s="39">
        <f t="shared" ca="1" si="152"/>
        <v>0</v>
      </c>
      <c r="AN206" s="39">
        <f t="shared" ca="1" si="153"/>
        <v>0</v>
      </c>
      <c r="AO206" s="39">
        <f t="shared" ca="1" si="154"/>
        <v>0</v>
      </c>
      <c r="AP206" s="40">
        <f t="shared" ca="1" si="145"/>
        <v>0</v>
      </c>
      <c r="AR206" s="39">
        <f t="shared" ca="1" si="155"/>
        <v>0</v>
      </c>
      <c r="AS206" s="39">
        <f t="shared" ca="1" si="156"/>
        <v>0</v>
      </c>
      <c r="AT206" s="39">
        <f t="shared" ca="1" si="157"/>
        <v>0</v>
      </c>
      <c r="AU206" s="40">
        <f t="shared" ca="1" si="146"/>
        <v>0</v>
      </c>
      <c r="AV206" s="40"/>
      <c r="AW206" s="51">
        <f t="shared" ca="1" si="147"/>
        <v>0</v>
      </c>
      <c r="AY206" s="51">
        <f t="shared" ca="1" si="148"/>
        <v>0</v>
      </c>
      <c r="AZ206" s="67"/>
      <c r="BA206" s="105">
        <f ca="1">'EO9904.1'!AW206</f>
        <v>0</v>
      </c>
      <c r="BB206" s="105">
        <f t="shared" ca="1" si="158"/>
        <v>0</v>
      </c>
      <c r="BC206" s="67"/>
    </row>
    <row r="207" spans="1:55" ht="12" customHeight="1">
      <c r="A207" s="88">
        <f t="shared" si="149"/>
        <v>42948</v>
      </c>
      <c r="B207" s="65">
        <f>'EO9904.1'!B207</f>
        <v>0</v>
      </c>
      <c r="C207" s="66"/>
      <c r="D207" s="82">
        <f t="shared" si="121"/>
        <v>0</v>
      </c>
      <c r="E207" s="35">
        <f t="shared" si="122"/>
        <v>0</v>
      </c>
      <c r="F207" s="35">
        <f t="shared" ca="1" si="123"/>
        <v>0</v>
      </c>
      <c r="G207" s="83">
        <f ca="1">VLOOKUP($A207,[1]!Table,MATCH(G$4,[1]!Curves,0))</f>
        <v>5.3180000000000005</v>
      </c>
      <c r="H207" s="84">
        <f t="shared" ca="1" si="124"/>
        <v>5.3180000000000005</v>
      </c>
      <c r="I207" s="87">
        <f t="shared" si="120"/>
        <v>2.1150000000000002</v>
      </c>
      <c r="J207" s="83">
        <f ca="1">VLOOKUP($A207,[1]!Table,MATCH(J$4,[1]!Curves,0))</f>
        <v>0</v>
      </c>
      <c r="K207" s="84">
        <f t="shared" ca="1" si="125"/>
        <v>0</v>
      </c>
      <c r="L207" s="69">
        <f t="shared" si="150"/>
        <v>0</v>
      </c>
      <c r="M207" s="83">
        <f ca="1">VLOOKUP($A207,[1]!Table,MATCH(M$4,[1]!Curves,0))</f>
        <v>0</v>
      </c>
      <c r="N207" s="84">
        <f t="shared" ca="1" si="126"/>
        <v>0</v>
      </c>
      <c r="O207" s="69">
        <f t="shared" si="151"/>
        <v>0</v>
      </c>
      <c r="P207" s="7"/>
      <c r="Q207" s="69">
        <f t="shared" ca="1" si="127"/>
        <v>5.3180000000000005</v>
      </c>
      <c r="R207" s="69">
        <f t="shared" ca="1" si="128"/>
        <v>5.3180000000000005</v>
      </c>
      <c r="S207" s="69">
        <f t="shared" si="129"/>
        <v>2.1150000000000002</v>
      </c>
      <c r="T207" s="7"/>
      <c r="U207" s="5">
        <f t="shared" si="130"/>
        <v>31</v>
      </c>
      <c r="V207" s="44">
        <f t="shared" si="131"/>
        <v>42948</v>
      </c>
      <c r="W207" s="5">
        <f t="shared" ca="1" si="132"/>
        <v>6018</v>
      </c>
      <c r="X207" s="54">
        <f ca="1">VLOOKUP($A207,[1]!Table,MATCH(X$4,[1]!Curves,0))</f>
        <v>6.3146997454110995E-2</v>
      </c>
      <c r="Y207" s="46">
        <f t="shared" ca="1" si="133"/>
        <v>0.35903084411528302</v>
      </c>
      <c r="Z207" s="5">
        <f t="shared" si="134"/>
        <v>0</v>
      </c>
      <c r="AA207" s="5">
        <f t="shared" si="135"/>
        <v>0</v>
      </c>
      <c r="AC207" s="39">
        <f t="shared" ca="1" si="136"/>
        <v>0</v>
      </c>
      <c r="AD207" s="39">
        <f t="shared" ca="1" si="137"/>
        <v>0</v>
      </c>
      <c r="AE207" s="39">
        <f t="shared" ca="1" si="138"/>
        <v>0</v>
      </c>
      <c r="AF207" s="39">
        <f t="shared" ca="1" si="139"/>
        <v>0</v>
      </c>
      <c r="AG207" s="39">
        <f t="shared" ca="1" si="140"/>
        <v>0</v>
      </c>
      <c r="AH207" s="39">
        <f t="shared" ca="1" si="141"/>
        <v>0</v>
      </c>
      <c r="AI207" s="39">
        <f t="shared" ca="1" si="142"/>
        <v>0</v>
      </c>
      <c r="AJ207" s="39">
        <f t="shared" ca="1" si="143"/>
        <v>0</v>
      </c>
      <c r="AK207" s="39">
        <f t="shared" ca="1" si="144"/>
        <v>0</v>
      </c>
      <c r="AL207" s="43"/>
      <c r="AM207" s="39">
        <f t="shared" ca="1" si="152"/>
        <v>0</v>
      </c>
      <c r="AN207" s="39">
        <f t="shared" ca="1" si="153"/>
        <v>0</v>
      </c>
      <c r="AO207" s="39">
        <f t="shared" ca="1" si="154"/>
        <v>0</v>
      </c>
      <c r="AP207" s="40">
        <f t="shared" ca="1" si="145"/>
        <v>0</v>
      </c>
      <c r="AR207" s="39">
        <f t="shared" ca="1" si="155"/>
        <v>0</v>
      </c>
      <c r="AS207" s="39">
        <f t="shared" ca="1" si="156"/>
        <v>0</v>
      </c>
      <c r="AT207" s="39">
        <f t="shared" ca="1" si="157"/>
        <v>0</v>
      </c>
      <c r="AU207" s="40">
        <f t="shared" ca="1" si="146"/>
        <v>0</v>
      </c>
      <c r="AV207" s="40"/>
      <c r="AW207" s="51">
        <f t="shared" ca="1" si="147"/>
        <v>0</v>
      </c>
      <c r="AY207" s="51">
        <f t="shared" ca="1" si="148"/>
        <v>0</v>
      </c>
      <c r="AZ207" s="67"/>
      <c r="BA207" s="105">
        <f ca="1">'EO9904.1'!AW207</f>
        <v>0</v>
      </c>
      <c r="BB207" s="105">
        <f t="shared" ca="1" si="158"/>
        <v>0</v>
      </c>
      <c r="BC207" s="67"/>
    </row>
    <row r="208" spans="1:55" ht="12" customHeight="1">
      <c r="A208" s="88">
        <f t="shared" si="149"/>
        <v>42979</v>
      </c>
      <c r="B208" s="65">
        <f>'EO9904.1'!B208</f>
        <v>0</v>
      </c>
      <c r="C208" s="66"/>
      <c r="D208" s="82">
        <f t="shared" si="121"/>
        <v>0</v>
      </c>
      <c r="E208" s="35">
        <f t="shared" si="122"/>
        <v>0</v>
      </c>
      <c r="F208" s="35">
        <f t="shared" ca="1" si="123"/>
        <v>0</v>
      </c>
      <c r="G208" s="83">
        <f ca="1">VLOOKUP($A208,[1]!Table,MATCH(G$4,[1]!Curves,0))</f>
        <v>5.3280000000000003</v>
      </c>
      <c r="H208" s="84">
        <f t="shared" ca="1" si="124"/>
        <v>5.3280000000000003</v>
      </c>
      <c r="I208" s="87">
        <f t="shared" si="120"/>
        <v>2.1150000000000002</v>
      </c>
      <c r="J208" s="83">
        <f ca="1">VLOOKUP($A208,[1]!Table,MATCH(J$4,[1]!Curves,0))</f>
        <v>0</v>
      </c>
      <c r="K208" s="84">
        <f t="shared" ca="1" si="125"/>
        <v>0</v>
      </c>
      <c r="L208" s="69">
        <f t="shared" si="150"/>
        <v>0</v>
      </c>
      <c r="M208" s="83">
        <f ca="1">VLOOKUP($A208,[1]!Table,MATCH(M$4,[1]!Curves,0))</f>
        <v>0</v>
      </c>
      <c r="N208" s="84">
        <f t="shared" ca="1" si="126"/>
        <v>0</v>
      </c>
      <c r="O208" s="69">
        <f t="shared" si="151"/>
        <v>0</v>
      </c>
      <c r="P208" s="7"/>
      <c r="Q208" s="69">
        <f t="shared" ca="1" si="127"/>
        <v>5.3280000000000003</v>
      </c>
      <c r="R208" s="69">
        <f t="shared" ca="1" si="128"/>
        <v>5.3280000000000003</v>
      </c>
      <c r="S208" s="69">
        <f t="shared" si="129"/>
        <v>2.1150000000000002</v>
      </c>
      <c r="T208" s="7"/>
      <c r="U208" s="5">
        <f t="shared" si="130"/>
        <v>30</v>
      </c>
      <c r="V208" s="44">
        <f t="shared" si="131"/>
        <v>42979</v>
      </c>
      <c r="W208" s="5">
        <f t="shared" ca="1" si="132"/>
        <v>6049</v>
      </c>
      <c r="X208" s="54">
        <f ca="1">VLOOKUP($A208,[1]!Table,MATCH(X$4,[1]!Curves,0))</f>
        <v>6.3175783645233005E-2</v>
      </c>
      <c r="Y208" s="46">
        <f t="shared" ca="1" si="133"/>
        <v>0.35697634932976302</v>
      </c>
      <c r="Z208" s="5">
        <f t="shared" si="134"/>
        <v>0</v>
      </c>
      <c r="AA208" s="5">
        <f t="shared" si="135"/>
        <v>0</v>
      </c>
      <c r="AC208" s="39">
        <f t="shared" ca="1" si="136"/>
        <v>0</v>
      </c>
      <c r="AD208" s="39">
        <f t="shared" ca="1" si="137"/>
        <v>0</v>
      </c>
      <c r="AE208" s="39">
        <f t="shared" ca="1" si="138"/>
        <v>0</v>
      </c>
      <c r="AF208" s="39">
        <f t="shared" ca="1" si="139"/>
        <v>0</v>
      </c>
      <c r="AG208" s="39">
        <f t="shared" ca="1" si="140"/>
        <v>0</v>
      </c>
      <c r="AH208" s="39">
        <f t="shared" ca="1" si="141"/>
        <v>0</v>
      </c>
      <c r="AI208" s="39">
        <f t="shared" ca="1" si="142"/>
        <v>0</v>
      </c>
      <c r="AJ208" s="39">
        <f t="shared" ca="1" si="143"/>
        <v>0</v>
      </c>
      <c r="AK208" s="39">
        <f t="shared" ca="1" si="144"/>
        <v>0</v>
      </c>
      <c r="AL208" s="43"/>
      <c r="AM208" s="39">
        <f t="shared" ca="1" si="152"/>
        <v>0</v>
      </c>
      <c r="AN208" s="39">
        <f t="shared" ca="1" si="153"/>
        <v>0</v>
      </c>
      <c r="AO208" s="39">
        <f t="shared" ca="1" si="154"/>
        <v>0</v>
      </c>
      <c r="AP208" s="40">
        <f t="shared" ca="1" si="145"/>
        <v>0</v>
      </c>
      <c r="AR208" s="39">
        <f t="shared" ca="1" si="155"/>
        <v>0</v>
      </c>
      <c r="AS208" s="39">
        <f t="shared" ca="1" si="156"/>
        <v>0</v>
      </c>
      <c r="AT208" s="39">
        <f t="shared" ca="1" si="157"/>
        <v>0</v>
      </c>
      <c r="AU208" s="40">
        <f t="shared" ca="1" si="146"/>
        <v>0</v>
      </c>
      <c r="AV208" s="40"/>
      <c r="AW208" s="51">
        <f t="shared" ca="1" si="147"/>
        <v>0</v>
      </c>
      <c r="AY208" s="51">
        <f t="shared" ca="1" si="148"/>
        <v>0</v>
      </c>
      <c r="AZ208" s="67"/>
      <c r="BA208" s="105">
        <f ca="1">'EO9904.1'!AW208</f>
        <v>0</v>
      </c>
      <c r="BB208" s="105">
        <f t="shared" ca="1" si="158"/>
        <v>0</v>
      </c>
      <c r="BC208" s="67"/>
    </row>
    <row r="209" spans="1:55" ht="12" customHeight="1">
      <c r="A209" s="88">
        <f t="shared" si="149"/>
        <v>43009</v>
      </c>
      <c r="B209" s="65">
        <f>'EO9904.1'!B209</f>
        <v>0</v>
      </c>
      <c r="C209" s="66"/>
      <c r="D209" s="82">
        <f t="shared" si="121"/>
        <v>0</v>
      </c>
      <c r="E209" s="35">
        <f t="shared" si="122"/>
        <v>0</v>
      </c>
      <c r="F209" s="35">
        <f t="shared" ca="1" si="123"/>
        <v>0</v>
      </c>
      <c r="G209" s="83">
        <f ca="1">VLOOKUP($A209,[1]!Table,MATCH(G$4,[1]!Curves,0))</f>
        <v>5.3580000000000005</v>
      </c>
      <c r="H209" s="84">
        <f t="shared" ca="1" si="124"/>
        <v>5.3580000000000005</v>
      </c>
      <c r="I209" s="87">
        <f t="shared" si="120"/>
        <v>2.1150000000000002</v>
      </c>
      <c r="J209" s="83">
        <f ca="1">VLOOKUP($A209,[1]!Table,MATCH(J$4,[1]!Curves,0))</f>
        <v>0</v>
      </c>
      <c r="K209" s="84">
        <f t="shared" ca="1" si="125"/>
        <v>0</v>
      </c>
      <c r="L209" s="69">
        <f t="shared" si="150"/>
        <v>0</v>
      </c>
      <c r="M209" s="83">
        <f ca="1">VLOOKUP($A209,[1]!Table,MATCH(M$4,[1]!Curves,0))</f>
        <v>0</v>
      </c>
      <c r="N209" s="84">
        <f t="shared" ca="1" si="126"/>
        <v>0</v>
      </c>
      <c r="O209" s="69">
        <f t="shared" si="151"/>
        <v>0</v>
      </c>
      <c r="P209" s="7"/>
      <c r="Q209" s="69">
        <f t="shared" ca="1" si="127"/>
        <v>5.3580000000000005</v>
      </c>
      <c r="R209" s="69">
        <f t="shared" ca="1" si="128"/>
        <v>5.3580000000000005</v>
      </c>
      <c r="S209" s="69">
        <f t="shared" si="129"/>
        <v>2.1150000000000002</v>
      </c>
      <c r="T209" s="7"/>
      <c r="U209" s="5">
        <f t="shared" si="130"/>
        <v>31</v>
      </c>
      <c r="V209" s="44">
        <f t="shared" si="131"/>
        <v>43009</v>
      </c>
      <c r="W209" s="5">
        <f t="shared" ca="1" si="132"/>
        <v>6079</v>
      </c>
      <c r="X209" s="54">
        <f ca="1">VLOOKUP($A209,[1]!Table,MATCH(X$4,[1]!Curves,0))</f>
        <v>6.3203641249806999E-2</v>
      </c>
      <c r="Y209" s="46">
        <f t="shared" ca="1" si="133"/>
        <v>0.35499772415245795</v>
      </c>
      <c r="Z209" s="5">
        <f t="shared" si="134"/>
        <v>0</v>
      </c>
      <c r="AA209" s="5">
        <f t="shared" si="135"/>
        <v>0</v>
      </c>
      <c r="AC209" s="39">
        <f t="shared" ca="1" si="136"/>
        <v>0</v>
      </c>
      <c r="AD209" s="39">
        <f t="shared" ca="1" si="137"/>
        <v>0</v>
      </c>
      <c r="AE209" s="39">
        <f t="shared" ca="1" si="138"/>
        <v>0</v>
      </c>
      <c r="AF209" s="39">
        <f t="shared" ca="1" si="139"/>
        <v>0</v>
      </c>
      <c r="AG209" s="39">
        <f t="shared" ca="1" si="140"/>
        <v>0</v>
      </c>
      <c r="AH209" s="39">
        <f t="shared" ca="1" si="141"/>
        <v>0</v>
      </c>
      <c r="AI209" s="39">
        <f t="shared" ca="1" si="142"/>
        <v>0</v>
      </c>
      <c r="AJ209" s="39">
        <f t="shared" ca="1" si="143"/>
        <v>0</v>
      </c>
      <c r="AK209" s="39">
        <f t="shared" ca="1" si="144"/>
        <v>0</v>
      </c>
      <c r="AL209" s="43"/>
      <c r="AM209" s="39">
        <f t="shared" ca="1" si="152"/>
        <v>0</v>
      </c>
      <c r="AN209" s="39">
        <f t="shared" ca="1" si="153"/>
        <v>0</v>
      </c>
      <c r="AO209" s="39">
        <f t="shared" ca="1" si="154"/>
        <v>0</v>
      </c>
      <c r="AP209" s="40">
        <f t="shared" ca="1" si="145"/>
        <v>0</v>
      </c>
      <c r="AR209" s="39">
        <f t="shared" ca="1" si="155"/>
        <v>0</v>
      </c>
      <c r="AS209" s="39">
        <f t="shared" ca="1" si="156"/>
        <v>0</v>
      </c>
      <c r="AT209" s="39">
        <f t="shared" ca="1" si="157"/>
        <v>0</v>
      </c>
      <c r="AU209" s="40">
        <f t="shared" ca="1" si="146"/>
        <v>0</v>
      </c>
      <c r="AV209" s="40"/>
      <c r="AW209" s="51">
        <f t="shared" ca="1" si="147"/>
        <v>0</v>
      </c>
      <c r="AY209" s="51">
        <f t="shared" ca="1" si="148"/>
        <v>0</v>
      </c>
      <c r="AZ209" s="67"/>
      <c r="BA209" s="105">
        <f ca="1">'EO9904.1'!AW209</f>
        <v>0</v>
      </c>
      <c r="BB209" s="105">
        <f t="shared" ca="1" si="158"/>
        <v>0</v>
      </c>
      <c r="BC209" s="67"/>
    </row>
    <row r="210" spans="1:55" ht="12" customHeight="1">
      <c r="A210" s="88">
        <f t="shared" si="149"/>
        <v>43040</v>
      </c>
      <c r="B210" s="65">
        <f>'EO9904.1'!B210</f>
        <v>0</v>
      </c>
      <c r="C210" s="66"/>
      <c r="D210" s="82">
        <f t="shared" si="121"/>
        <v>0</v>
      </c>
      <c r="E210" s="35">
        <f t="shared" si="122"/>
        <v>0</v>
      </c>
      <c r="F210" s="35">
        <f t="shared" ca="1" si="123"/>
        <v>0</v>
      </c>
      <c r="G210" s="83">
        <f ca="1">VLOOKUP($A210,[1]!Table,MATCH(G$4,[1]!Curves,0))</f>
        <v>5.4980000000000002</v>
      </c>
      <c r="H210" s="84">
        <f t="shared" ca="1" si="124"/>
        <v>5.4980000000000002</v>
      </c>
      <c r="I210" s="87">
        <f t="shared" si="120"/>
        <v>2.1150000000000002</v>
      </c>
      <c r="J210" s="83">
        <f ca="1">VLOOKUP($A210,[1]!Table,MATCH(J$4,[1]!Curves,0))</f>
        <v>0</v>
      </c>
      <c r="K210" s="84">
        <f t="shared" ca="1" si="125"/>
        <v>0</v>
      </c>
      <c r="L210" s="69">
        <f t="shared" si="150"/>
        <v>0</v>
      </c>
      <c r="M210" s="83">
        <f ca="1">VLOOKUP($A210,[1]!Table,MATCH(M$4,[1]!Curves,0))</f>
        <v>0</v>
      </c>
      <c r="N210" s="84">
        <f t="shared" ca="1" si="126"/>
        <v>0</v>
      </c>
      <c r="O210" s="69">
        <f t="shared" si="151"/>
        <v>0</v>
      </c>
      <c r="P210" s="7"/>
      <c r="Q210" s="69">
        <f t="shared" ca="1" si="127"/>
        <v>5.4980000000000002</v>
      </c>
      <c r="R210" s="69">
        <f t="shared" ca="1" si="128"/>
        <v>5.4980000000000002</v>
      </c>
      <c r="S210" s="69">
        <f t="shared" si="129"/>
        <v>2.1150000000000002</v>
      </c>
      <c r="T210" s="7"/>
      <c r="U210" s="5">
        <f t="shared" si="130"/>
        <v>30</v>
      </c>
      <c r="V210" s="44">
        <f t="shared" si="131"/>
        <v>43040</v>
      </c>
      <c r="W210" s="5">
        <f t="shared" ca="1" si="132"/>
        <v>6110</v>
      </c>
      <c r="X210" s="54">
        <f ca="1">VLOOKUP($A210,[1]!Table,MATCH(X$4,[1]!Curves,0))</f>
        <v>6.3232427441469993E-2</v>
      </c>
      <c r="Y210" s="46">
        <f t="shared" ca="1" si="133"/>
        <v>0.35296302286867237</v>
      </c>
      <c r="Z210" s="5">
        <f t="shared" si="134"/>
        <v>0</v>
      </c>
      <c r="AA210" s="5">
        <f t="shared" si="135"/>
        <v>0</v>
      </c>
      <c r="AC210" s="39">
        <f t="shared" ca="1" si="136"/>
        <v>0</v>
      </c>
      <c r="AD210" s="39">
        <f t="shared" ca="1" si="137"/>
        <v>0</v>
      </c>
      <c r="AE210" s="39">
        <f t="shared" ca="1" si="138"/>
        <v>0</v>
      </c>
      <c r="AF210" s="39">
        <f t="shared" ca="1" si="139"/>
        <v>0</v>
      </c>
      <c r="AG210" s="39">
        <f t="shared" ca="1" si="140"/>
        <v>0</v>
      </c>
      <c r="AH210" s="39">
        <f t="shared" ca="1" si="141"/>
        <v>0</v>
      </c>
      <c r="AI210" s="39">
        <f t="shared" ca="1" si="142"/>
        <v>0</v>
      </c>
      <c r="AJ210" s="39">
        <f t="shared" ca="1" si="143"/>
        <v>0</v>
      </c>
      <c r="AK210" s="39">
        <f t="shared" ca="1" si="144"/>
        <v>0</v>
      </c>
      <c r="AL210" s="43"/>
      <c r="AM210" s="39">
        <f t="shared" ca="1" si="152"/>
        <v>0</v>
      </c>
      <c r="AN210" s="39">
        <f t="shared" ca="1" si="153"/>
        <v>0</v>
      </c>
      <c r="AO210" s="39">
        <f t="shared" ca="1" si="154"/>
        <v>0</v>
      </c>
      <c r="AP210" s="40">
        <f t="shared" ca="1" si="145"/>
        <v>0</v>
      </c>
      <c r="AR210" s="39">
        <f t="shared" ca="1" si="155"/>
        <v>0</v>
      </c>
      <c r="AS210" s="39">
        <f t="shared" ca="1" si="156"/>
        <v>0</v>
      </c>
      <c r="AT210" s="39">
        <f t="shared" ca="1" si="157"/>
        <v>0</v>
      </c>
      <c r="AU210" s="40">
        <f t="shared" ca="1" si="146"/>
        <v>0</v>
      </c>
      <c r="AV210" s="40"/>
      <c r="AW210" s="51">
        <f t="shared" ca="1" si="147"/>
        <v>0</v>
      </c>
      <c r="AY210" s="51">
        <f t="shared" ca="1" si="148"/>
        <v>0</v>
      </c>
      <c r="AZ210" s="67"/>
      <c r="BA210" s="105">
        <f ca="1">'EO9904.1'!AW210</f>
        <v>0</v>
      </c>
      <c r="BB210" s="105">
        <f t="shared" ca="1" si="158"/>
        <v>0</v>
      </c>
      <c r="BC210" s="67"/>
    </row>
    <row r="211" spans="1:55" ht="12" customHeight="1">
      <c r="A211" s="88">
        <f t="shared" si="149"/>
        <v>43070</v>
      </c>
      <c r="B211" s="65">
        <f>'EO9904.1'!B211</f>
        <v>0</v>
      </c>
      <c r="C211" s="66"/>
      <c r="D211" s="82">
        <f t="shared" si="121"/>
        <v>0</v>
      </c>
      <c r="E211" s="35">
        <f t="shared" si="122"/>
        <v>0</v>
      </c>
      <c r="F211" s="35">
        <f t="shared" ca="1" si="123"/>
        <v>0</v>
      </c>
      <c r="G211" s="83">
        <f ca="1">VLOOKUP($A211,[1]!Table,MATCH(G$4,[1]!Curves,0))</f>
        <v>5.6379999999999999</v>
      </c>
      <c r="H211" s="84">
        <f t="shared" ca="1" si="124"/>
        <v>5.6379999999999999</v>
      </c>
      <c r="I211" s="87">
        <f t="shared" si="120"/>
        <v>2.1150000000000002</v>
      </c>
      <c r="J211" s="83">
        <f ca="1">VLOOKUP($A211,[1]!Table,MATCH(J$4,[1]!Curves,0))</f>
        <v>0</v>
      </c>
      <c r="K211" s="84">
        <f t="shared" ca="1" si="125"/>
        <v>0</v>
      </c>
      <c r="L211" s="69">
        <f t="shared" si="150"/>
        <v>0</v>
      </c>
      <c r="M211" s="83">
        <f ca="1">VLOOKUP($A211,[1]!Table,MATCH(M$4,[1]!Curves,0))</f>
        <v>0</v>
      </c>
      <c r="N211" s="84">
        <f t="shared" ca="1" si="126"/>
        <v>0</v>
      </c>
      <c r="O211" s="69">
        <f t="shared" si="151"/>
        <v>0</v>
      </c>
      <c r="P211" s="7"/>
      <c r="Q211" s="69">
        <f t="shared" ca="1" si="127"/>
        <v>5.6379999999999999</v>
      </c>
      <c r="R211" s="69">
        <f t="shared" ca="1" si="128"/>
        <v>5.6379999999999999</v>
      </c>
      <c r="S211" s="69">
        <f t="shared" si="129"/>
        <v>2.1150000000000002</v>
      </c>
      <c r="T211" s="7"/>
      <c r="U211" s="5">
        <f t="shared" si="130"/>
        <v>31</v>
      </c>
      <c r="V211" s="44">
        <f t="shared" si="131"/>
        <v>43070</v>
      </c>
      <c r="W211" s="5">
        <f t="shared" ca="1" si="132"/>
        <v>6140</v>
      </c>
      <c r="X211" s="54">
        <f ca="1">VLOOKUP($A211,[1]!Table,MATCH(X$4,[1]!Curves,0))</f>
        <v>6.3260285046567999E-2</v>
      </c>
      <c r="Y211" s="46">
        <f t="shared" ca="1" si="133"/>
        <v>0.35100348082882477</v>
      </c>
      <c r="Z211" s="5">
        <f t="shared" si="134"/>
        <v>0</v>
      </c>
      <c r="AA211" s="5">
        <f t="shared" si="135"/>
        <v>0</v>
      </c>
      <c r="AC211" s="39">
        <f t="shared" ca="1" si="136"/>
        <v>0</v>
      </c>
      <c r="AD211" s="39">
        <f t="shared" ca="1" si="137"/>
        <v>0</v>
      </c>
      <c r="AE211" s="39">
        <f t="shared" ca="1" si="138"/>
        <v>0</v>
      </c>
      <c r="AF211" s="39">
        <f t="shared" ca="1" si="139"/>
        <v>0</v>
      </c>
      <c r="AG211" s="39">
        <f t="shared" ca="1" si="140"/>
        <v>0</v>
      </c>
      <c r="AH211" s="39">
        <f t="shared" ca="1" si="141"/>
        <v>0</v>
      </c>
      <c r="AI211" s="39">
        <f t="shared" ca="1" si="142"/>
        <v>0</v>
      </c>
      <c r="AJ211" s="39">
        <f t="shared" ca="1" si="143"/>
        <v>0</v>
      </c>
      <c r="AK211" s="39">
        <f t="shared" ca="1" si="144"/>
        <v>0</v>
      </c>
      <c r="AL211" s="43"/>
      <c r="AM211" s="39">
        <f t="shared" ca="1" si="152"/>
        <v>0</v>
      </c>
      <c r="AN211" s="39">
        <f t="shared" ca="1" si="153"/>
        <v>0</v>
      </c>
      <c r="AO211" s="39">
        <f t="shared" ca="1" si="154"/>
        <v>0</v>
      </c>
      <c r="AP211" s="40">
        <f t="shared" ca="1" si="145"/>
        <v>0</v>
      </c>
      <c r="AR211" s="39">
        <f t="shared" ca="1" si="155"/>
        <v>0</v>
      </c>
      <c r="AS211" s="39">
        <f t="shared" ca="1" si="156"/>
        <v>0</v>
      </c>
      <c r="AT211" s="39">
        <f t="shared" ca="1" si="157"/>
        <v>0</v>
      </c>
      <c r="AU211" s="40">
        <f t="shared" ca="1" si="146"/>
        <v>0</v>
      </c>
      <c r="AV211" s="40"/>
      <c r="AW211" s="51">
        <f t="shared" ca="1" si="147"/>
        <v>0</v>
      </c>
      <c r="AY211" s="51">
        <f t="shared" ca="1" si="148"/>
        <v>0</v>
      </c>
      <c r="AZ211" s="67"/>
      <c r="BA211" s="105">
        <f ca="1">'EO9904.1'!AW211</f>
        <v>0</v>
      </c>
      <c r="BB211" s="105">
        <f t="shared" ca="1" si="158"/>
        <v>0</v>
      </c>
      <c r="BC211" s="67"/>
    </row>
    <row r="212" spans="1:55" ht="12" customHeight="1">
      <c r="A212" s="88">
        <f t="shared" si="149"/>
        <v>43101</v>
      </c>
      <c r="B212" s="65">
        <f>'EO9904.1'!B212</f>
        <v>0</v>
      </c>
      <c r="C212" s="66"/>
      <c r="D212" s="82">
        <f t="shared" si="121"/>
        <v>0</v>
      </c>
      <c r="E212" s="35">
        <f t="shared" si="122"/>
        <v>0</v>
      </c>
      <c r="F212" s="35">
        <f t="shared" ca="1" si="123"/>
        <v>0</v>
      </c>
      <c r="G212" s="83">
        <f ca="1">VLOOKUP($A212,[1]!Table,MATCH(G$4,[1]!Curves,0))</f>
        <v>5.7430000000000003</v>
      </c>
      <c r="H212" s="84">
        <f t="shared" ca="1" si="124"/>
        <v>5.7430000000000003</v>
      </c>
      <c r="I212" s="87">
        <f t="shared" si="120"/>
        <v>2.1150000000000002</v>
      </c>
      <c r="J212" s="83">
        <f ca="1">VLOOKUP($A212,[1]!Table,MATCH(J$4,[1]!Curves,0))</f>
        <v>0</v>
      </c>
      <c r="K212" s="84">
        <f t="shared" ca="1" si="125"/>
        <v>0</v>
      </c>
      <c r="L212" s="69">
        <f t="shared" si="150"/>
        <v>0</v>
      </c>
      <c r="M212" s="83">
        <f ca="1">VLOOKUP($A212,[1]!Table,MATCH(M$4,[1]!Curves,0))</f>
        <v>0</v>
      </c>
      <c r="N212" s="84">
        <f t="shared" ca="1" si="126"/>
        <v>0</v>
      </c>
      <c r="O212" s="69">
        <f t="shared" si="151"/>
        <v>0</v>
      </c>
      <c r="P212" s="7"/>
      <c r="Q212" s="69">
        <f t="shared" ca="1" si="127"/>
        <v>5.7430000000000003</v>
      </c>
      <c r="R212" s="69">
        <f t="shared" ca="1" si="128"/>
        <v>5.7430000000000003</v>
      </c>
      <c r="S212" s="69">
        <f t="shared" si="129"/>
        <v>2.1150000000000002</v>
      </c>
      <c r="T212" s="7"/>
      <c r="U212" s="5">
        <f t="shared" si="130"/>
        <v>31</v>
      </c>
      <c r="V212" s="44">
        <f t="shared" si="131"/>
        <v>43101</v>
      </c>
      <c r="W212" s="5">
        <f t="shared" ca="1" si="132"/>
        <v>6171</v>
      </c>
      <c r="X212" s="54">
        <f ca="1">VLOOKUP($A212,[1]!Table,MATCH(X$4,[1]!Curves,0))</f>
        <v>6.3289071238772004E-2</v>
      </c>
      <c r="Y212" s="46">
        <f t="shared" ca="1" si="133"/>
        <v>0.34898842467571944</v>
      </c>
      <c r="Z212" s="5">
        <f t="shared" si="134"/>
        <v>0</v>
      </c>
      <c r="AA212" s="5">
        <f t="shared" si="135"/>
        <v>0</v>
      </c>
      <c r="AC212" s="39">
        <f t="shared" ca="1" si="136"/>
        <v>0</v>
      </c>
      <c r="AD212" s="39">
        <f t="shared" ca="1" si="137"/>
        <v>0</v>
      </c>
      <c r="AE212" s="39">
        <f t="shared" ca="1" si="138"/>
        <v>0</v>
      </c>
      <c r="AF212" s="39">
        <f t="shared" ca="1" si="139"/>
        <v>0</v>
      </c>
      <c r="AG212" s="39">
        <f t="shared" ca="1" si="140"/>
        <v>0</v>
      </c>
      <c r="AH212" s="39">
        <f t="shared" ca="1" si="141"/>
        <v>0</v>
      </c>
      <c r="AI212" s="39">
        <f t="shared" ca="1" si="142"/>
        <v>0</v>
      </c>
      <c r="AJ212" s="39">
        <f t="shared" ca="1" si="143"/>
        <v>0</v>
      </c>
      <c r="AK212" s="39">
        <f t="shared" ca="1" si="144"/>
        <v>0</v>
      </c>
      <c r="AL212" s="43"/>
      <c r="AM212" s="39">
        <f t="shared" ca="1" si="152"/>
        <v>0</v>
      </c>
      <c r="AN212" s="39">
        <f t="shared" ca="1" si="153"/>
        <v>0</v>
      </c>
      <c r="AO212" s="39">
        <f t="shared" ca="1" si="154"/>
        <v>0</v>
      </c>
      <c r="AP212" s="40">
        <f t="shared" ca="1" si="145"/>
        <v>0</v>
      </c>
      <c r="AR212" s="39">
        <f t="shared" ca="1" si="155"/>
        <v>0</v>
      </c>
      <c r="AS212" s="39">
        <f t="shared" ca="1" si="156"/>
        <v>0</v>
      </c>
      <c r="AT212" s="39">
        <f t="shared" ca="1" si="157"/>
        <v>0</v>
      </c>
      <c r="AU212" s="40">
        <f t="shared" ca="1" si="146"/>
        <v>0</v>
      </c>
      <c r="AV212" s="40"/>
      <c r="AW212" s="51">
        <f t="shared" ca="1" si="147"/>
        <v>0</v>
      </c>
      <c r="AY212" s="51">
        <f t="shared" ca="1" si="148"/>
        <v>0</v>
      </c>
      <c r="AZ212" s="67"/>
      <c r="BA212" s="105">
        <f ca="1">'EO9904.1'!AW212</f>
        <v>0</v>
      </c>
      <c r="BB212" s="105">
        <f t="shared" ca="1" si="158"/>
        <v>0</v>
      </c>
      <c r="BC212" s="67"/>
    </row>
    <row r="213" spans="1:55" ht="12" customHeight="1">
      <c r="A213" s="88">
        <f t="shared" si="149"/>
        <v>43132</v>
      </c>
      <c r="B213" s="65">
        <f>'EO9904.1'!B213</f>
        <v>0</v>
      </c>
      <c r="C213" s="66"/>
      <c r="D213" s="82">
        <f t="shared" si="121"/>
        <v>0</v>
      </c>
      <c r="E213" s="35">
        <f t="shared" si="122"/>
        <v>0</v>
      </c>
      <c r="F213" s="35">
        <f t="shared" ca="1" si="123"/>
        <v>0</v>
      </c>
      <c r="G213" s="83">
        <f ca="1">VLOOKUP($A213,[1]!Table,MATCH(G$4,[1]!Curves,0))</f>
        <v>5.6230000000000002</v>
      </c>
      <c r="H213" s="84">
        <f t="shared" ca="1" si="124"/>
        <v>5.6230000000000002</v>
      </c>
      <c r="I213" s="87">
        <f t="shared" si="120"/>
        <v>2.1150000000000002</v>
      </c>
      <c r="J213" s="83">
        <f ca="1">VLOOKUP($A213,[1]!Table,MATCH(J$4,[1]!Curves,0))</f>
        <v>0</v>
      </c>
      <c r="K213" s="84">
        <f t="shared" ca="1" si="125"/>
        <v>0</v>
      </c>
      <c r="L213" s="69">
        <f t="shared" si="150"/>
        <v>0</v>
      </c>
      <c r="M213" s="83">
        <f ca="1">VLOOKUP($A213,[1]!Table,MATCH(M$4,[1]!Curves,0))</f>
        <v>0</v>
      </c>
      <c r="N213" s="84">
        <f t="shared" ca="1" si="126"/>
        <v>0</v>
      </c>
      <c r="O213" s="69">
        <f t="shared" si="151"/>
        <v>0</v>
      </c>
      <c r="P213" s="7"/>
      <c r="Q213" s="69">
        <f t="shared" ca="1" si="127"/>
        <v>5.6230000000000002</v>
      </c>
      <c r="R213" s="69">
        <f t="shared" ca="1" si="128"/>
        <v>5.6230000000000002</v>
      </c>
      <c r="S213" s="69">
        <f t="shared" si="129"/>
        <v>2.1150000000000002</v>
      </c>
      <c r="T213" s="7"/>
      <c r="U213" s="5">
        <f t="shared" si="130"/>
        <v>28</v>
      </c>
      <c r="V213" s="44">
        <f t="shared" si="131"/>
        <v>43132</v>
      </c>
      <c r="W213" s="5">
        <f t="shared" ca="1" si="132"/>
        <v>6202</v>
      </c>
      <c r="X213" s="54">
        <f ca="1">VLOOKUP($A213,[1]!Table,MATCH(X$4,[1]!Curves,0))</f>
        <v>6.3317857431250998E-2</v>
      </c>
      <c r="Y213" s="46">
        <f t="shared" ca="1" si="133"/>
        <v>0.34698329544291012</v>
      </c>
      <c r="Z213" s="5">
        <f t="shared" si="134"/>
        <v>0</v>
      </c>
      <c r="AA213" s="5">
        <f t="shared" si="135"/>
        <v>0</v>
      </c>
      <c r="AC213" s="39">
        <f t="shared" ca="1" si="136"/>
        <v>0</v>
      </c>
      <c r="AD213" s="39">
        <f t="shared" ca="1" si="137"/>
        <v>0</v>
      </c>
      <c r="AE213" s="39">
        <f t="shared" ca="1" si="138"/>
        <v>0</v>
      </c>
      <c r="AF213" s="39">
        <f t="shared" ca="1" si="139"/>
        <v>0</v>
      </c>
      <c r="AG213" s="39">
        <f t="shared" ca="1" si="140"/>
        <v>0</v>
      </c>
      <c r="AH213" s="39">
        <f t="shared" ca="1" si="141"/>
        <v>0</v>
      </c>
      <c r="AI213" s="39">
        <f t="shared" ca="1" si="142"/>
        <v>0</v>
      </c>
      <c r="AJ213" s="39">
        <f t="shared" ca="1" si="143"/>
        <v>0</v>
      </c>
      <c r="AK213" s="39">
        <f t="shared" ca="1" si="144"/>
        <v>0</v>
      </c>
      <c r="AL213" s="43"/>
      <c r="AM213" s="39">
        <f t="shared" ca="1" si="152"/>
        <v>0</v>
      </c>
      <c r="AN213" s="39">
        <f t="shared" ca="1" si="153"/>
        <v>0</v>
      </c>
      <c r="AO213" s="39">
        <f t="shared" ca="1" si="154"/>
        <v>0</v>
      </c>
      <c r="AP213" s="40">
        <f t="shared" ca="1" si="145"/>
        <v>0</v>
      </c>
      <c r="AR213" s="39">
        <f t="shared" ca="1" si="155"/>
        <v>0</v>
      </c>
      <c r="AS213" s="39">
        <f t="shared" ca="1" si="156"/>
        <v>0</v>
      </c>
      <c r="AT213" s="39">
        <f t="shared" ca="1" si="157"/>
        <v>0</v>
      </c>
      <c r="AU213" s="40">
        <f t="shared" ca="1" si="146"/>
        <v>0</v>
      </c>
      <c r="AV213" s="40"/>
      <c r="AW213" s="51">
        <f t="shared" ca="1" si="147"/>
        <v>0</v>
      </c>
      <c r="AY213" s="51">
        <f t="shared" ca="1" si="148"/>
        <v>0</v>
      </c>
      <c r="AZ213" s="67"/>
      <c r="BA213" s="105">
        <f ca="1">'EO9904.1'!AW213</f>
        <v>0</v>
      </c>
      <c r="BB213" s="105">
        <f t="shared" ca="1" si="158"/>
        <v>0</v>
      </c>
      <c r="BC213" s="67"/>
    </row>
    <row r="214" spans="1:55" ht="12" customHeight="1">
      <c r="A214" s="88">
        <f t="shared" si="149"/>
        <v>43160</v>
      </c>
      <c r="B214" s="65">
        <f>'EO9904.1'!B214</f>
        <v>0</v>
      </c>
      <c r="C214" s="66"/>
      <c r="D214" s="82">
        <f t="shared" si="121"/>
        <v>0</v>
      </c>
      <c r="E214" s="35">
        <f t="shared" si="122"/>
        <v>0</v>
      </c>
      <c r="F214" s="35">
        <f t="shared" ca="1" si="123"/>
        <v>0</v>
      </c>
      <c r="G214" s="83">
        <f ca="1">VLOOKUP($A214,[1]!Table,MATCH(G$4,[1]!Curves,0))</f>
        <v>5.4980000000000002</v>
      </c>
      <c r="H214" s="84">
        <f t="shared" ca="1" si="124"/>
        <v>5.4980000000000002</v>
      </c>
      <c r="I214" s="87">
        <f t="shared" ref="I214:I277" si="159">I202</f>
        <v>2.1150000000000002</v>
      </c>
      <c r="J214" s="83">
        <f ca="1">VLOOKUP($A214,[1]!Table,MATCH(J$4,[1]!Curves,0))</f>
        <v>0</v>
      </c>
      <c r="K214" s="84">
        <f t="shared" ca="1" si="125"/>
        <v>0</v>
      </c>
      <c r="L214" s="69">
        <f t="shared" si="150"/>
        <v>0</v>
      </c>
      <c r="M214" s="83">
        <f ca="1">VLOOKUP($A214,[1]!Table,MATCH(M$4,[1]!Curves,0))</f>
        <v>0</v>
      </c>
      <c r="N214" s="84">
        <f t="shared" ca="1" si="126"/>
        <v>0</v>
      </c>
      <c r="O214" s="69">
        <f t="shared" si="151"/>
        <v>0</v>
      </c>
      <c r="P214" s="7"/>
      <c r="Q214" s="69">
        <f t="shared" ca="1" si="127"/>
        <v>5.4980000000000002</v>
      </c>
      <c r="R214" s="69">
        <f t="shared" ca="1" si="128"/>
        <v>5.4980000000000002</v>
      </c>
      <c r="S214" s="69">
        <f t="shared" si="129"/>
        <v>2.1150000000000002</v>
      </c>
      <c r="T214" s="7"/>
      <c r="U214" s="5">
        <f t="shared" si="130"/>
        <v>31</v>
      </c>
      <c r="V214" s="44">
        <f t="shared" si="131"/>
        <v>43160</v>
      </c>
      <c r="W214" s="5">
        <f t="shared" ca="1" si="132"/>
        <v>6230</v>
      </c>
      <c r="X214" s="54">
        <f ca="1">VLOOKUP($A214,[1]!Table,MATCH(X$4,[1]!Curves,0))</f>
        <v>6.3343857863404004E-2</v>
      </c>
      <c r="Y214" s="46">
        <f t="shared" ca="1" si="133"/>
        <v>0.34518071169145692</v>
      </c>
      <c r="Z214" s="5">
        <f t="shared" si="134"/>
        <v>0</v>
      </c>
      <c r="AA214" s="5">
        <f t="shared" si="135"/>
        <v>0</v>
      </c>
      <c r="AC214" s="39">
        <f t="shared" ca="1" si="136"/>
        <v>0</v>
      </c>
      <c r="AD214" s="39">
        <f t="shared" ca="1" si="137"/>
        <v>0</v>
      </c>
      <c r="AE214" s="39">
        <f t="shared" ca="1" si="138"/>
        <v>0</v>
      </c>
      <c r="AF214" s="39">
        <f t="shared" ca="1" si="139"/>
        <v>0</v>
      </c>
      <c r="AG214" s="39">
        <f t="shared" ca="1" si="140"/>
        <v>0</v>
      </c>
      <c r="AH214" s="39">
        <f t="shared" ca="1" si="141"/>
        <v>0</v>
      </c>
      <c r="AI214" s="39">
        <f t="shared" ca="1" si="142"/>
        <v>0</v>
      </c>
      <c r="AJ214" s="39">
        <f t="shared" ca="1" si="143"/>
        <v>0</v>
      </c>
      <c r="AK214" s="39">
        <f t="shared" ca="1" si="144"/>
        <v>0</v>
      </c>
      <c r="AL214" s="43"/>
      <c r="AM214" s="39">
        <f t="shared" ca="1" si="152"/>
        <v>0</v>
      </c>
      <c r="AN214" s="39">
        <f t="shared" ca="1" si="153"/>
        <v>0</v>
      </c>
      <c r="AO214" s="39">
        <f t="shared" ca="1" si="154"/>
        <v>0</v>
      </c>
      <c r="AP214" s="40">
        <f t="shared" ca="1" si="145"/>
        <v>0</v>
      </c>
      <c r="AR214" s="39">
        <f t="shared" ca="1" si="155"/>
        <v>0</v>
      </c>
      <c r="AS214" s="39">
        <f t="shared" ca="1" si="156"/>
        <v>0</v>
      </c>
      <c r="AT214" s="39">
        <f t="shared" ca="1" si="157"/>
        <v>0</v>
      </c>
      <c r="AU214" s="40">
        <f t="shared" ca="1" si="146"/>
        <v>0</v>
      </c>
      <c r="AV214" s="40"/>
      <c r="AW214" s="51">
        <f t="shared" ca="1" si="147"/>
        <v>0</v>
      </c>
      <c r="AY214" s="51">
        <f t="shared" ca="1" si="148"/>
        <v>0</v>
      </c>
      <c r="AZ214" s="67"/>
      <c r="BA214" s="105">
        <f ca="1">'EO9904.1'!AW214</f>
        <v>0</v>
      </c>
      <c r="BB214" s="105">
        <f t="shared" ca="1" si="158"/>
        <v>0</v>
      </c>
      <c r="BC214" s="67"/>
    </row>
    <row r="215" spans="1:55" ht="12" customHeight="1">
      <c r="A215" s="88">
        <f t="shared" si="149"/>
        <v>43191</v>
      </c>
      <c r="B215" s="65">
        <f>'EO9904.1'!B215</f>
        <v>0</v>
      </c>
      <c r="C215" s="66"/>
      <c r="D215" s="82">
        <f t="shared" si="121"/>
        <v>0</v>
      </c>
      <c r="E215" s="35">
        <f t="shared" si="122"/>
        <v>0</v>
      </c>
      <c r="F215" s="35">
        <f t="shared" ca="1" si="123"/>
        <v>0</v>
      </c>
      <c r="G215" s="83">
        <f ca="1">VLOOKUP($A215,[1]!Table,MATCH(G$4,[1]!Curves,0))</f>
        <v>5.3680000000000003</v>
      </c>
      <c r="H215" s="84">
        <f t="shared" ca="1" si="124"/>
        <v>5.3680000000000003</v>
      </c>
      <c r="I215" s="87">
        <f t="shared" si="159"/>
        <v>2.1150000000000002</v>
      </c>
      <c r="J215" s="83">
        <f ca="1">VLOOKUP($A215,[1]!Table,MATCH(J$4,[1]!Curves,0))</f>
        <v>0</v>
      </c>
      <c r="K215" s="84">
        <f t="shared" ca="1" si="125"/>
        <v>0</v>
      </c>
      <c r="L215" s="69">
        <f t="shared" si="150"/>
        <v>0</v>
      </c>
      <c r="M215" s="83">
        <f ca="1">VLOOKUP($A215,[1]!Table,MATCH(M$4,[1]!Curves,0))</f>
        <v>0</v>
      </c>
      <c r="N215" s="84">
        <f t="shared" ca="1" si="126"/>
        <v>0</v>
      </c>
      <c r="O215" s="69">
        <f t="shared" si="151"/>
        <v>0</v>
      </c>
      <c r="P215" s="7"/>
      <c r="Q215" s="69">
        <f t="shared" ca="1" si="127"/>
        <v>5.3680000000000003</v>
      </c>
      <c r="R215" s="69">
        <f t="shared" ca="1" si="128"/>
        <v>5.3680000000000003</v>
      </c>
      <c r="S215" s="69">
        <f t="shared" si="129"/>
        <v>2.1150000000000002</v>
      </c>
      <c r="T215" s="7"/>
      <c r="U215" s="5">
        <f t="shared" si="130"/>
        <v>30</v>
      </c>
      <c r="V215" s="44">
        <f t="shared" si="131"/>
        <v>43191</v>
      </c>
      <c r="W215" s="5">
        <f t="shared" ca="1" si="132"/>
        <v>6261</v>
      </c>
      <c r="X215" s="54">
        <f ca="1">VLOOKUP($A215,[1]!Table,MATCH(X$4,[1]!Curves,0))</f>
        <v>6.3372644056406996E-2</v>
      </c>
      <c r="Y215" s="46">
        <f t="shared" ca="1" si="133"/>
        <v>0.3431943704676208</v>
      </c>
      <c r="Z215" s="5">
        <f t="shared" si="134"/>
        <v>0</v>
      </c>
      <c r="AA215" s="5">
        <f t="shared" si="135"/>
        <v>0</v>
      </c>
      <c r="AC215" s="39">
        <f t="shared" ca="1" si="136"/>
        <v>0</v>
      </c>
      <c r="AD215" s="39">
        <f t="shared" ca="1" si="137"/>
        <v>0</v>
      </c>
      <c r="AE215" s="39">
        <f t="shared" ca="1" si="138"/>
        <v>0</v>
      </c>
      <c r="AF215" s="39">
        <f t="shared" ca="1" si="139"/>
        <v>0</v>
      </c>
      <c r="AG215" s="39">
        <f t="shared" ca="1" si="140"/>
        <v>0</v>
      </c>
      <c r="AH215" s="39">
        <f t="shared" ca="1" si="141"/>
        <v>0</v>
      </c>
      <c r="AI215" s="39">
        <f t="shared" ca="1" si="142"/>
        <v>0</v>
      </c>
      <c r="AJ215" s="39">
        <f t="shared" ca="1" si="143"/>
        <v>0</v>
      </c>
      <c r="AK215" s="39">
        <f t="shared" ca="1" si="144"/>
        <v>0</v>
      </c>
      <c r="AL215" s="43"/>
      <c r="AM215" s="39">
        <f t="shared" ca="1" si="152"/>
        <v>0</v>
      </c>
      <c r="AN215" s="39">
        <f t="shared" ca="1" si="153"/>
        <v>0</v>
      </c>
      <c r="AO215" s="39">
        <f t="shared" ca="1" si="154"/>
        <v>0</v>
      </c>
      <c r="AP215" s="40">
        <f t="shared" ca="1" si="145"/>
        <v>0</v>
      </c>
      <c r="AR215" s="39">
        <f t="shared" ca="1" si="155"/>
        <v>0</v>
      </c>
      <c r="AS215" s="39">
        <f t="shared" ca="1" si="156"/>
        <v>0</v>
      </c>
      <c r="AT215" s="39">
        <f t="shared" ca="1" si="157"/>
        <v>0</v>
      </c>
      <c r="AU215" s="40">
        <f t="shared" ca="1" si="146"/>
        <v>0</v>
      </c>
      <c r="AV215" s="40"/>
      <c r="AW215" s="51">
        <f t="shared" ca="1" si="147"/>
        <v>0</v>
      </c>
      <c r="AY215" s="51">
        <f t="shared" ca="1" si="148"/>
        <v>0</v>
      </c>
      <c r="AZ215" s="67"/>
      <c r="BA215" s="105">
        <f ca="1">'EO9904.1'!AW215</f>
        <v>0</v>
      </c>
      <c r="BB215" s="105">
        <f t="shared" ca="1" si="158"/>
        <v>0</v>
      </c>
      <c r="BC215" s="67"/>
    </row>
    <row r="216" spans="1:55" ht="12" customHeight="1">
      <c r="A216" s="88">
        <f t="shared" si="149"/>
        <v>43221</v>
      </c>
      <c r="B216" s="65">
        <f>'EO9904.1'!B216</f>
        <v>0</v>
      </c>
      <c r="C216" s="66"/>
      <c r="D216" s="82">
        <f t="shared" si="121"/>
        <v>0</v>
      </c>
      <c r="E216" s="35">
        <f t="shared" si="122"/>
        <v>0</v>
      </c>
      <c r="F216" s="35">
        <f t="shared" ca="1" si="123"/>
        <v>0</v>
      </c>
      <c r="G216" s="83">
        <f ca="1">VLOOKUP($A216,[1]!Table,MATCH(G$4,[1]!Curves,0))</f>
        <v>5.3580000000000005</v>
      </c>
      <c r="H216" s="84">
        <f t="shared" ca="1" si="124"/>
        <v>5.3580000000000005</v>
      </c>
      <c r="I216" s="87">
        <f t="shared" si="159"/>
        <v>2.1150000000000002</v>
      </c>
      <c r="J216" s="83">
        <f ca="1">VLOOKUP($A216,[1]!Table,MATCH(J$4,[1]!Curves,0))</f>
        <v>0</v>
      </c>
      <c r="K216" s="84">
        <f t="shared" ca="1" si="125"/>
        <v>0</v>
      </c>
      <c r="L216" s="69">
        <f t="shared" si="150"/>
        <v>0</v>
      </c>
      <c r="M216" s="83">
        <f ca="1">VLOOKUP($A216,[1]!Table,MATCH(M$4,[1]!Curves,0))</f>
        <v>0</v>
      </c>
      <c r="N216" s="84">
        <f t="shared" ca="1" si="126"/>
        <v>0</v>
      </c>
      <c r="O216" s="69">
        <f t="shared" si="151"/>
        <v>0</v>
      </c>
      <c r="P216" s="7"/>
      <c r="Q216" s="69">
        <f t="shared" ca="1" si="127"/>
        <v>5.3580000000000005</v>
      </c>
      <c r="R216" s="69">
        <f t="shared" ca="1" si="128"/>
        <v>5.3580000000000005</v>
      </c>
      <c r="S216" s="69">
        <f t="shared" si="129"/>
        <v>2.1150000000000002</v>
      </c>
      <c r="T216" s="7"/>
      <c r="U216" s="5">
        <f t="shared" si="130"/>
        <v>31</v>
      </c>
      <c r="V216" s="44">
        <f t="shared" si="131"/>
        <v>43221</v>
      </c>
      <c r="W216" s="5">
        <f t="shared" ca="1" si="132"/>
        <v>6291</v>
      </c>
      <c r="X216" s="54">
        <f ca="1">VLOOKUP($A216,[1]!Table,MATCH(X$4,[1]!Curves,0))</f>
        <v>6.3400501662799993E-2</v>
      </c>
      <c r="Y216" s="46">
        <f t="shared" ca="1" si="133"/>
        <v>0.34128145182711866</v>
      </c>
      <c r="Z216" s="5">
        <f t="shared" si="134"/>
        <v>0</v>
      </c>
      <c r="AA216" s="5">
        <f t="shared" si="135"/>
        <v>0</v>
      </c>
      <c r="AC216" s="39">
        <f t="shared" ca="1" si="136"/>
        <v>0</v>
      </c>
      <c r="AD216" s="39">
        <f t="shared" ca="1" si="137"/>
        <v>0</v>
      </c>
      <c r="AE216" s="39">
        <f t="shared" ca="1" si="138"/>
        <v>0</v>
      </c>
      <c r="AF216" s="39">
        <f t="shared" ca="1" si="139"/>
        <v>0</v>
      </c>
      <c r="AG216" s="39">
        <f t="shared" ca="1" si="140"/>
        <v>0</v>
      </c>
      <c r="AH216" s="39">
        <f t="shared" ca="1" si="141"/>
        <v>0</v>
      </c>
      <c r="AI216" s="39">
        <f t="shared" ca="1" si="142"/>
        <v>0</v>
      </c>
      <c r="AJ216" s="39">
        <f t="shared" ca="1" si="143"/>
        <v>0</v>
      </c>
      <c r="AK216" s="39">
        <f t="shared" ca="1" si="144"/>
        <v>0</v>
      </c>
      <c r="AL216" s="43"/>
      <c r="AM216" s="39">
        <f t="shared" ca="1" si="152"/>
        <v>0</v>
      </c>
      <c r="AN216" s="39">
        <f t="shared" ca="1" si="153"/>
        <v>0</v>
      </c>
      <c r="AO216" s="39">
        <f t="shared" ca="1" si="154"/>
        <v>0</v>
      </c>
      <c r="AP216" s="40">
        <f t="shared" ca="1" si="145"/>
        <v>0</v>
      </c>
      <c r="AR216" s="39">
        <f t="shared" ca="1" si="155"/>
        <v>0</v>
      </c>
      <c r="AS216" s="39">
        <f t="shared" ca="1" si="156"/>
        <v>0</v>
      </c>
      <c r="AT216" s="39">
        <f t="shared" ca="1" si="157"/>
        <v>0</v>
      </c>
      <c r="AU216" s="40">
        <f t="shared" ca="1" si="146"/>
        <v>0</v>
      </c>
      <c r="AV216" s="40"/>
      <c r="AW216" s="51">
        <f t="shared" ca="1" si="147"/>
        <v>0</v>
      </c>
      <c r="AY216" s="51">
        <f t="shared" ca="1" si="148"/>
        <v>0</v>
      </c>
      <c r="AZ216" s="67"/>
      <c r="BA216" s="105">
        <f ca="1">'EO9904.1'!AW216</f>
        <v>0</v>
      </c>
      <c r="BB216" s="105">
        <f t="shared" ca="1" si="158"/>
        <v>0</v>
      </c>
      <c r="BC216" s="67"/>
    </row>
    <row r="217" spans="1:55" ht="12" customHeight="1">
      <c r="A217" s="88">
        <f t="shared" si="149"/>
        <v>43252</v>
      </c>
      <c r="B217" s="65">
        <f>'EO9904.1'!B217</f>
        <v>0</v>
      </c>
      <c r="C217" s="66"/>
      <c r="D217" s="82">
        <f t="shared" si="121"/>
        <v>0</v>
      </c>
      <c r="E217" s="35">
        <f t="shared" si="122"/>
        <v>0</v>
      </c>
      <c r="F217" s="35">
        <f t="shared" ca="1" si="123"/>
        <v>0</v>
      </c>
      <c r="G217" s="83">
        <f ca="1">VLOOKUP($A217,[1]!Table,MATCH(G$4,[1]!Curves,0))</f>
        <v>5.3780000000000001</v>
      </c>
      <c r="H217" s="84">
        <f t="shared" ca="1" si="124"/>
        <v>5.3780000000000001</v>
      </c>
      <c r="I217" s="87">
        <f t="shared" si="159"/>
        <v>2.1150000000000002</v>
      </c>
      <c r="J217" s="83">
        <f ca="1">VLOOKUP($A217,[1]!Table,MATCH(J$4,[1]!Curves,0))</f>
        <v>0</v>
      </c>
      <c r="K217" s="84">
        <f t="shared" ca="1" si="125"/>
        <v>0</v>
      </c>
      <c r="L217" s="69">
        <f t="shared" si="150"/>
        <v>0</v>
      </c>
      <c r="M217" s="83">
        <f ca="1">VLOOKUP($A217,[1]!Table,MATCH(M$4,[1]!Curves,0))</f>
        <v>0</v>
      </c>
      <c r="N217" s="84">
        <f t="shared" ca="1" si="126"/>
        <v>0</v>
      </c>
      <c r="O217" s="69">
        <f t="shared" si="151"/>
        <v>0</v>
      </c>
      <c r="P217" s="7"/>
      <c r="Q217" s="69">
        <f t="shared" ca="1" si="127"/>
        <v>5.3780000000000001</v>
      </c>
      <c r="R217" s="69">
        <f t="shared" ca="1" si="128"/>
        <v>5.3780000000000001</v>
      </c>
      <c r="S217" s="69">
        <f t="shared" si="129"/>
        <v>2.1150000000000002</v>
      </c>
      <c r="T217" s="7"/>
      <c r="U217" s="5">
        <f t="shared" si="130"/>
        <v>30</v>
      </c>
      <c r="V217" s="44">
        <f t="shared" si="131"/>
        <v>43252</v>
      </c>
      <c r="W217" s="5">
        <f t="shared" ca="1" si="132"/>
        <v>6322</v>
      </c>
      <c r="X217" s="54">
        <f ca="1">VLOOKUP($A217,[1]!Table,MATCH(X$4,[1]!Curves,0))</f>
        <v>6.3429287856342997E-2</v>
      </c>
      <c r="Y217" s="46">
        <f t="shared" ca="1" si="133"/>
        <v>0.3393143910110506</v>
      </c>
      <c r="Z217" s="5">
        <f t="shared" si="134"/>
        <v>0</v>
      </c>
      <c r="AA217" s="5">
        <f t="shared" si="135"/>
        <v>0</v>
      </c>
      <c r="AC217" s="39">
        <f t="shared" ca="1" si="136"/>
        <v>0</v>
      </c>
      <c r="AD217" s="39">
        <f t="shared" ca="1" si="137"/>
        <v>0</v>
      </c>
      <c r="AE217" s="39">
        <f t="shared" ca="1" si="138"/>
        <v>0</v>
      </c>
      <c r="AF217" s="39">
        <f t="shared" ca="1" si="139"/>
        <v>0</v>
      </c>
      <c r="AG217" s="39">
        <f t="shared" ca="1" si="140"/>
        <v>0</v>
      </c>
      <c r="AH217" s="39">
        <f t="shared" ca="1" si="141"/>
        <v>0</v>
      </c>
      <c r="AI217" s="39">
        <f t="shared" ca="1" si="142"/>
        <v>0</v>
      </c>
      <c r="AJ217" s="39">
        <f t="shared" ca="1" si="143"/>
        <v>0</v>
      </c>
      <c r="AK217" s="39">
        <f t="shared" ca="1" si="144"/>
        <v>0</v>
      </c>
      <c r="AL217" s="43"/>
      <c r="AM217" s="39">
        <f t="shared" ca="1" si="152"/>
        <v>0</v>
      </c>
      <c r="AN217" s="39">
        <f t="shared" ca="1" si="153"/>
        <v>0</v>
      </c>
      <c r="AO217" s="39">
        <f t="shared" ca="1" si="154"/>
        <v>0</v>
      </c>
      <c r="AP217" s="40">
        <f t="shared" ca="1" si="145"/>
        <v>0</v>
      </c>
      <c r="AR217" s="39">
        <f t="shared" ca="1" si="155"/>
        <v>0</v>
      </c>
      <c r="AS217" s="39">
        <f t="shared" ca="1" si="156"/>
        <v>0</v>
      </c>
      <c r="AT217" s="39">
        <f t="shared" ca="1" si="157"/>
        <v>0</v>
      </c>
      <c r="AU217" s="40">
        <f t="shared" ca="1" si="146"/>
        <v>0</v>
      </c>
      <c r="AV217" s="40"/>
      <c r="AW217" s="51">
        <f t="shared" ca="1" si="147"/>
        <v>0</v>
      </c>
      <c r="AY217" s="51">
        <f t="shared" ca="1" si="148"/>
        <v>0</v>
      </c>
      <c r="AZ217" s="67"/>
      <c r="BA217" s="105">
        <f ca="1">'EO9904.1'!AW217</f>
        <v>0</v>
      </c>
      <c r="BB217" s="105">
        <f t="shared" ca="1" si="158"/>
        <v>0</v>
      </c>
      <c r="BC217" s="67"/>
    </row>
    <row r="218" spans="1:55" ht="12" customHeight="1">
      <c r="A218" s="88">
        <f t="shared" si="149"/>
        <v>43282</v>
      </c>
      <c r="B218" s="65">
        <f>'EO9904.1'!B218</f>
        <v>0</v>
      </c>
      <c r="C218" s="66"/>
      <c r="D218" s="82">
        <f t="shared" si="121"/>
        <v>0</v>
      </c>
      <c r="E218" s="35">
        <f t="shared" si="122"/>
        <v>0</v>
      </c>
      <c r="F218" s="35">
        <f t="shared" ca="1" si="123"/>
        <v>0</v>
      </c>
      <c r="G218" s="83">
        <f ca="1">VLOOKUP($A218,[1]!Table,MATCH(G$4,[1]!Curves,0))</f>
        <v>5.399</v>
      </c>
      <c r="H218" s="84">
        <f t="shared" ca="1" si="124"/>
        <v>5.399</v>
      </c>
      <c r="I218" s="87">
        <f t="shared" si="159"/>
        <v>2.1150000000000002</v>
      </c>
      <c r="J218" s="83">
        <f ca="1">VLOOKUP($A218,[1]!Table,MATCH(J$4,[1]!Curves,0))</f>
        <v>0</v>
      </c>
      <c r="K218" s="84">
        <f t="shared" ca="1" si="125"/>
        <v>0</v>
      </c>
      <c r="L218" s="69">
        <f t="shared" si="150"/>
        <v>0</v>
      </c>
      <c r="M218" s="83">
        <f ca="1">VLOOKUP($A218,[1]!Table,MATCH(M$4,[1]!Curves,0))</f>
        <v>0</v>
      </c>
      <c r="N218" s="84">
        <f t="shared" ca="1" si="126"/>
        <v>0</v>
      </c>
      <c r="O218" s="69">
        <f t="shared" si="151"/>
        <v>0</v>
      </c>
      <c r="P218" s="7"/>
      <c r="Q218" s="69">
        <f t="shared" ca="1" si="127"/>
        <v>5.399</v>
      </c>
      <c r="R218" s="69">
        <f t="shared" ca="1" si="128"/>
        <v>5.399</v>
      </c>
      <c r="S218" s="69">
        <f t="shared" si="129"/>
        <v>2.1150000000000002</v>
      </c>
      <c r="T218" s="7"/>
      <c r="U218" s="5">
        <f t="shared" si="130"/>
        <v>31</v>
      </c>
      <c r="V218" s="44">
        <f t="shared" si="131"/>
        <v>43282</v>
      </c>
      <c r="W218" s="5">
        <f t="shared" ca="1" si="132"/>
        <v>6352</v>
      </c>
      <c r="X218" s="54">
        <f ca="1">VLOOKUP($A218,[1]!Table,MATCH(X$4,[1]!Curves,0))</f>
        <v>6.3457145463259992E-2</v>
      </c>
      <c r="Y218" s="46">
        <f t="shared" ca="1" si="133"/>
        <v>0.33742005996821078</v>
      </c>
      <c r="Z218" s="5">
        <f t="shared" si="134"/>
        <v>0</v>
      </c>
      <c r="AA218" s="5">
        <f t="shared" si="135"/>
        <v>0</v>
      </c>
      <c r="AC218" s="39">
        <f t="shared" ca="1" si="136"/>
        <v>0</v>
      </c>
      <c r="AD218" s="39">
        <f t="shared" ca="1" si="137"/>
        <v>0</v>
      </c>
      <c r="AE218" s="39">
        <f t="shared" ca="1" si="138"/>
        <v>0</v>
      </c>
      <c r="AF218" s="39">
        <f t="shared" ca="1" si="139"/>
        <v>0</v>
      </c>
      <c r="AG218" s="39">
        <f t="shared" ca="1" si="140"/>
        <v>0</v>
      </c>
      <c r="AH218" s="39">
        <f t="shared" ca="1" si="141"/>
        <v>0</v>
      </c>
      <c r="AI218" s="39">
        <f t="shared" ca="1" si="142"/>
        <v>0</v>
      </c>
      <c r="AJ218" s="39">
        <f t="shared" ca="1" si="143"/>
        <v>0</v>
      </c>
      <c r="AK218" s="39">
        <f t="shared" ca="1" si="144"/>
        <v>0</v>
      </c>
      <c r="AL218" s="43"/>
      <c r="AM218" s="39">
        <f t="shared" ca="1" si="152"/>
        <v>0</v>
      </c>
      <c r="AN218" s="39">
        <f t="shared" ca="1" si="153"/>
        <v>0</v>
      </c>
      <c r="AO218" s="39">
        <f t="shared" ca="1" si="154"/>
        <v>0</v>
      </c>
      <c r="AP218" s="40">
        <f t="shared" ca="1" si="145"/>
        <v>0</v>
      </c>
      <c r="AR218" s="39">
        <f t="shared" ca="1" si="155"/>
        <v>0</v>
      </c>
      <c r="AS218" s="39">
        <f t="shared" ca="1" si="156"/>
        <v>0</v>
      </c>
      <c r="AT218" s="39">
        <f t="shared" ca="1" si="157"/>
        <v>0</v>
      </c>
      <c r="AU218" s="40">
        <f t="shared" ca="1" si="146"/>
        <v>0</v>
      </c>
      <c r="AV218" s="40"/>
      <c r="AW218" s="51">
        <f t="shared" ca="1" si="147"/>
        <v>0</v>
      </c>
      <c r="AY218" s="51">
        <f t="shared" ca="1" si="148"/>
        <v>0</v>
      </c>
      <c r="AZ218" s="67"/>
      <c r="BA218" s="105">
        <f ca="1">'EO9904.1'!AW218</f>
        <v>0</v>
      </c>
      <c r="BB218" s="105">
        <f t="shared" ca="1" si="158"/>
        <v>0</v>
      </c>
      <c r="BC218" s="67"/>
    </row>
    <row r="219" spans="1:55" ht="12" customHeight="1">
      <c r="A219" s="88">
        <f t="shared" si="149"/>
        <v>43313</v>
      </c>
      <c r="B219" s="65">
        <f>'EO9904.1'!B219</f>
        <v>0</v>
      </c>
      <c r="C219" s="66"/>
      <c r="D219" s="82">
        <f t="shared" si="121"/>
        <v>0</v>
      </c>
      <c r="E219" s="35">
        <f t="shared" si="122"/>
        <v>0</v>
      </c>
      <c r="F219" s="35">
        <f t="shared" ca="1" si="123"/>
        <v>0</v>
      </c>
      <c r="G219" s="83">
        <f ca="1">VLOOKUP($A219,[1]!Table,MATCH(G$4,[1]!Curves,0))</f>
        <v>5.423</v>
      </c>
      <c r="H219" s="84">
        <f t="shared" ca="1" si="124"/>
        <v>5.423</v>
      </c>
      <c r="I219" s="87">
        <f t="shared" si="159"/>
        <v>2.1150000000000002</v>
      </c>
      <c r="J219" s="83">
        <f ca="1">VLOOKUP($A219,[1]!Table,MATCH(J$4,[1]!Curves,0))</f>
        <v>0</v>
      </c>
      <c r="K219" s="84">
        <f t="shared" ca="1" si="125"/>
        <v>0</v>
      </c>
      <c r="L219" s="69">
        <f t="shared" si="150"/>
        <v>0</v>
      </c>
      <c r="M219" s="83">
        <f ca="1">VLOOKUP($A219,[1]!Table,MATCH(M$4,[1]!Curves,0))</f>
        <v>0</v>
      </c>
      <c r="N219" s="84">
        <f t="shared" ca="1" si="126"/>
        <v>0</v>
      </c>
      <c r="O219" s="69">
        <f t="shared" si="151"/>
        <v>0</v>
      </c>
      <c r="P219" s="7"/>
      <c r="Q219" s="69">
        <f t="shared" ca="1" si="127"/>
        <v>5.423</v>
      </c>
      <c r="R219" s="69">
        <f t="shared" ca="1" si="128"/>
        <v>5.423</v>
      </c>
      <c r="S219" s="69">
        <f t="shared" si="129"/>
        <v>2.1150000000000002</v>
      </c>
      <c r="T219" s="7"/>
      <c r="U219" s="5">
        <f t="shared" si="130"/>
        <v>31</v>
      </c>
      <c r="V219" s="44">
        <f t="shared" si="131"/>
        <v>43313</v>
      </c>
      <c r="W219" s="5">
        <f t="shared" ca="1" si="132"/>
        <v>6383</v>
      </c>
      <c r="X219" s="54">
        <f ca="1">VLOOKUP($A219,[1]!Table,MATCH(X$4,[1]!Curves,0))</f>
        <v>6.3485931657344008E-2</v>
      </c>
      <c r="Y219" s="46">
        <f t="shared" ca="1" si="133"/>
        <v>0.33547213326481018</v>
      </c>
      <c r="Z219" s="5">
        <f t="shared" si="134"/>
        <v>0</v>
      </c>
      <c r="AA219" s="5">
        <f t="shared" si="135"/>
        <v>0</v>
      </c>
      <c r="AC219" s="39">
        <f t="shared" ca="1" si="136"/>
        <v>0</v>
      </c>
      <c r="AD219" s="39">
        <f t="shared" ca="1" si="137"/>
        <v>0</v>
      </c>
      <c r="AE219" s="39">
        <f t="shared" ca="1" si="138"/>
        <v>0</v>
      </c>
      <c r="AF219" s="39">
        <f t="shared" ca="1" si="139"/>
        <v>0</v>
      </c>
      <c r="AG219" s="39">
        <f t="shared" ca="1" si="140"/>
        <v>0</v>
      </c>
      <c r="AH219" s="39">
        <f t="shared" ca="1" si="141"/>
        <v>0</v>
      </c>
      <c r="AI219" s="39">
        <f t="shared" ca="1" si="142"/>
        <v>0</v>
      </c>
      <c r="AJ219" s="39">
        <f t="shared" ca="1" si="143"/>
        <v>0</v>
      </c>
      <c r="AK219" s="39">
        <f t="shared" ca="1" si="144"/>
        <v>0</v>
      </c>
      <c r="AL219" s="43"/>
      <c r="AM219" s="39">
        <f t="shared" ca="1" si="152"/>
        <v>0</v>
      </c>
      <c r="AN219" s="39">
        <f t="shared" ca="1" si="153"/>
        <v>0</v>
      </c>
      <c r="AO219" s="39">
        <f t="shared" ca="1" si="154"/>
        <v>0</v>
      </c>
      <c r="AP219" s="40">
        <f t="shared" ca="1" si="145"/>
        <v>0</v>
      </c>
      <c r="AR219" s="39">
        <f t="shared" ca="1" si="155"/>
        <v>0</v>
      </c>
      <c r="AS219" s="39">
        <f t="shared" ca="1" si="156"/>
        <v>0</v>
      </c>
      <c r="AT219" s="39">
        <f t="shared" ca="1" si="157"/>
        <v>0</v>
      </c>
      <c r="AU219" s="40">
        <f t="shared" ca="1" si="146"/>
        <v>0</v>
      </c>
      <c r="AV219" s="40"/>
      <c r="AW219" s="51">
        <f t="shared" ca="1" si="147"/>
        <v>0</v>
      </c>
      <c r="AY219" s="51">
        <f t="shared" ca="1" si="148"/>
        <v>0</v>
      </c>
      <c r="AZ219" s="67"/>
      <c r="BA219" s="105">
        <f ca="1">'EO9904.1'!AW219</f>
        <v>0</v>
      </c>
      <c r="BB219" s="105">
        <f t="shared" ca="1" si="158"/>
        <v>0</v>
      </c>
      <c r="BC219" s="67"/>
    </row>
    <row r="220" spans="1:55" ht="12" customHeight="1">
      <c r="A220" s="88">
        <f t="shared" si="149"/>
        <v>43344</v>
      </c>
      <c r="B220" s="65">
        <f>'EO9904.1'!B220</f>
        <v>0</v>
      </c>
      <c r="C220" s="66"/>
      <c r="D220" s="82">
        <f t="shared" si="121"/>
        <v>0</v>
      </c>
      <c r="E220" s="35">
        <f t="shared" si="122"/>
        <v>0</v>
      </c>
      <c r="F220" s="35">
        <f t="shared" ca="1" si="123"/>
        <v>0</v>
      </c>
      <c r="G220" s="83">
        <f ca="1">VLOOKUP($A220,[1]!Table,MATCH(G$4,[1]!Curves,0))</f>
        <v>5.4329999999999998</v>
      </c>
      <c r="H220" s="84">
        <f t="shared" ca="1" si="124"/>
        <v>5.4329999999999998</v>
      </c>
      <c r="I220" s="87">
        <f t="shared" si="159"/>
        <v>2.1150000000000002</v>
      </c>
      <c r="J220" s="83">
        <f ca="1">VLOOKUP($A220,[1]!Table,MATCH(J$4,[1]!Curves,0))</f>
        <v>0</v>
      </c>
      <c r="K220" s="84">
        <f t="shared" ca="1" si="125"/>
        <v>0</v>
      </c>
      <c r="L220" s="69">
        <f t="shared" si="150"/>
        <v>0</v>
      </c>
      <c r="M220" s="83">
        <f ca="1">VLOOKUP($A220,[1]!Table,MATCH(M$4,[1]!Curves,0))</f>
        <v>0</v>
      </c>
      <c r="N220" s="84">
        <f t="shared" ca="1" si="126"/>
        <v>0</v>
      </c>
      <c r="O220" s="69">
        <f t="shared" si="151"/>
        <v>0</v>
      </c>
      <c r="P220" s="7"/>
      <c r="Q220" s="69">
        <f t="shared" ca="1" si="127"/>
        <v>5.4329999999999998</v>
      </c>
      <c r="R220" s="69">
        <f t="shared" ca="1" si="128"/>
        <v>5.4329999999999998</v>
      </c>
      <c r="S220" s="69">
        <f t="shared" si="129"/>
        <v>2.1150000000000002</v>
      </c>
      <c r="T220" s="7"/>
      <c r="U220" s="5">
        <f t="shared" si="130"/>
        <v>30</v>
      </c>
      <c r="V220" s="44">
        <f t="shared" si="131"/>
        <v>43344</v>
      </c>
      <c r="W220" s="5">
        <f t="shared" ca="1" si="132"/>
        <v>6414</v>
      </c>
      <c r="X220" s="54">
        <f ca="1">VLOOKUP($A220,[1]!Table,MATCH(X$4,[1]!Curves,0))</f>
        <v>6.3514717851702998E-2</v>
      </c>
      <c r="Y220" s="46">
        <f t="shared" ca="1" si="133"/>
        <v>0.33353387458412953</v>
      </c>
      <c r="Z220" s="5">
        <f t="shared" si="134"/>
        <v>0</v>
      </c>
      <c r="AA220" s="5">
        <f t="shared" si="135"/>
        <v>0</v>
      </c>
      <c r="AC220" s="39">
        <f t="shared" ca="1" si="136"/>
        <v>0</v>
      </c>
      <c r="AD220" s="39">
        <f t="shared" ca="1" si="137"/>
        <v>0</v>
      </c>
      <c r="AE220" s="39">
        <f t="shared" ca="1" si="138"/>
        <v>0</v>
      </c>
      <c r="AF220" s="39">
        <f t="shared" ca="1" si="139"/>
        <v>0</v>
      </c>
      <c r="AG220" s="39">
        <f t="shared" ca="1" si="140"/>
        <v>0</v>
      </c>
      <c r="AH220" s="39">
        <f t="shared" ca="1" si="141"/>
        <v>0</v>
      </c>
      <c r="AI220" s="39">
        <f t="shared" ca="1" si="142"/>
        <v>0</v>
      </c>
      <c r="AJ220" s="39">
        <f t="shared" ca="1" si="143"/>
        <v>0</v>
      </c>
      <c r="AK220" s="39">
        <f t="shared" ca="1" si="144"/>
        <v>0</v>
      </c>
      <c r="AL220" s="43"/>
      <c r="AM220" s="39">
        <f t="shared" ca="1" si="152"/>
        <v>0</v>
      </c>
      <c r="AN220" s="39">
        <f t="shared" ca="1" si="153"/>
        <v>0</v>
      </c>
      <c r="AO220" s="39">
        <f t="shared" ca="1" si="154"/>
        <v>0</v>
      </c>
      <c r="AP220" s="40">
        <f t="shared" ca="1" si="145"/>
        <v>0</v>
      </c>
      <c r="AR220" s="39">
        <f t="shared" ca="1" si="155"/>
        <v>0</v>
      </c>
      <c r="AS220" s="39">
        <f t="shared" ca="1" si="156"/>
        <v>0</v>
      </c>
      <c r="AT220" s="39">
        <f t="shared" ca="1" si="157"/>
        <v>0</v>
      </c>
      <c r="AU220" s="40">
        <f t="shared" ca="1" si="146"/>
        <v>0</v>
      </c>
      <c r="AV220" s="40"/>
      <c r="AW220" s="51">
        <f t="shared" ca="1" si="147"/>
        <v>0</v>
      </c>
      <c r="AY220" s="51">
        <f t="shared" ca="1" si="148"/>
        <v>0</v>
      </c>
      <c r="AZ220" s="67"/>
      <c r="BA220" s="105">
        <f ca="1">'EO9904.1'!AW220</f>
        <v>0</v>
      </c>
      <c r="BB220" s="105">
        <f t="shared" ca="1" si="158"/>
        <v>0</v>
      </c>
      <c r="BC220" s="67"/>
    </row>
    <row r="221" spans="1:55" ht="12" customHeight="1">
      <c r="A221" s="88">
        <f t="shared" si="149"/>
        <v>43374</v>
      </c>
      <c r="B221" s="65">
        <f>'EO9904.1'!B221</f>
        <v>0</v>
      </c>
      <c r="C221" s="66"/>
      <c r="D221" s="82">
        <f t="shared" si="121"/>
        <v>0</v>
      </c>
      <c r="E221" s="35">
        <f t="shared" si="122"/>
        <v>0</v>
      </c>
      <c r="F221" s="35">
        <f t="shared" ca="1" si="123"/>
        <v>0</v>
      </c>
      <c r="G221" s="83">
        <f ca="1">VLOOKUP($A221,[1]!Table,MATCH(G$4,[1]!Curves,0))</f>
        <v>5.4630000000000001</v>
      </c>
      <c r="H221" s="84">
        <f t="shared" ca="1" si="124"/>
        <v>5.4630000000000001</v>
      </c>
      <c r="I221" s="87">
        <f t="shared" si="159"/>
        <v>2.1150000000000002</v>
      </c>
      <c r="J221" s="83">
        <f ca="1">VLOOKUP($A221,[1]!Table,MATCH(J$4,[1]!Curves,0))</f>
        <v>0</v>
      </c>
      <c r="K221" s="84">
        <f t="shared" ca="1" si="125"/>
        <v>0</v>
      </c>
      <c r="L221" s="69">
        <f t="shared" si="150"/>
        <v>0</v>
      </c>
      <c r="M221" s="83">
        <f ca="1">VLOOKUP($A221,[1]!Table,MATCH(M$4,[1]!Curves,0))</f>
        <v>0</v>
      </c>
      <c r="N221" s="84">
        <f t="shared" ca="1" si="126"/>
        <v>0</v>
      </c>
      <c r="O221" s="69">
        <f t="shared" si="151"/>
        <v>0</v>
      </c>
      <c r="P221" s="7"/>
      <c r="Q221" s="69">
        <f t="shared" ca="1" si="127"/>
        <v>5.4630000000000001</v>
      </c>
      <c r="R221" s="69">
        <f t="shared" ca="1" si="128"/>
        <v>5.4630000000000001</v>
      </c>
      <c r="S221" s="69">
        <f t="shared" si="129"/>
        <v>2.1150000000000002</v>
      </c>
      <c r="T221" s="7"/>
      <c r="U221" s="5">
        <f t="shared" si="130"/>
        <v>31</v>
      </c>
      <c r="V221" s="44">
        <f t="shared" si="131"/>
        <v>43374</v>
      </c>
      <c r="W221" s="5">
        <f t="shared" ca="1" si="132"/>
        <v>6444</v>
      </c>
      <c r="X221" s="54">
        <f ca="1">VLOOKUP($A221,[1]!Table,MATCH(X$4,[1]!Curves,0))</f>
        <v>6.3542575459409001E-2</v>
      </c>
      <c r="Y221" s="46">
        <f t="shared" ca="1" si="133"/>
        <v>0.33166731025712676</v>
      </c>
      <c r="Z221" s="5">
        <f t="shared" si="134"/>
        <v>0</v>
      </c>
      <c r="AA221" s="5">
        <f t="shared" si="135"/>
        <v>0</v>
      </c>
      <c r="AC221" s="39">
        <f t="shared" ca="1" si="136"/>
        <v>0</v>
      </c>
      <c r="AD221" s="39">
        <f t="shared" ca="1" si="137"/>
        <v>0</v>
      </c>
      <c r="AE221" s="39">
        <f t="shared" ca="1" si="138"/>
        <v>0</v>
      </c>
      <c r="AF221" s="39">
        <f t="shared" ca="1" si="139"/>
        <v>0</v>
      </c>
      <c r="AG221" s="39">
        <f t="shared" ca="1" si="140"/>
        <v>0</v>
      </c>
      <c r="AH221" s="39">
        <f t="shared" ca="1" si="141"/>
        <v>0</v>
      </c>
      <c r="AI221" s="39">
        <f t="shared" ca="1" si="142"/>
        <v>0</v>
      </c>
      <c r="AJ221" s="39">
        <f t="shared" ca="1" si="143"/>
        <v>0</v>
      </c>
      <c r="AK221" s="39">
        <f t="shared" ca="1" si="144"/>
        <v>0</v>
      </c>
      <c r="AL221" s="43"/>
      <c r="AM221" s="39">
        <f t="shared" ca="1" si="152"/>
        <v>0</v>
      </c>
      <c r="AN221" s="39">
        <f t="shared" ca="1" si="153"/>
        <v>0</v>
      </c>
      <c r="AO221" s="39">
        <f t="shared" ca="1" si="154"/>
        <v>0</v>
      </c>
      <c r="AP221" s="40">
        <f t="shared" ca="1" si="145"/>
        <v>0</v>
      </c>
      <c r="AR221" s="39">
        <f t="shared" ca="1" si="155"/>
        <v>0</v>
      </c>
      <c r="AS221" s="39">
        <f t="shared" ca="1" si="156"/>
        <v>0</v>
      </c>
      <c r="AT221" s="39">
        <f t="shared" ca="1" si="157"/>
        <v>0</v>
      </c>
      <c r="AU221" s="40">
        <f t="shared" ca="1" si="146"/>
        <v>0</v>
      </c>
      <c r="AV221" s="40"/>
      <c r="AW221" s="51">
        <f t="shared" ca="1" si="147"/>
        <v>0</v>
      </c>
      <c r="AY221" s="51">
        <f t="shared" ca="1" si="148"/>
        <v>0</v>
      </c>
      <c r="AZ221" s="67"/>
      <c r="BA221" s="105">
        <f ca="1">'EO9904.1'!AW221</f>
        <v>0</v>
      </c>
      <c r="BB221" s="105">
        <f t="shared" ca="1" si="158"/>
        <v>0</v>
      </c>
      <c r="BC221" s="67"/>
    </row>
    <row r="222" spans="1:55" ht="12" customHeight="1">
      <c r="A222" s="88">
        <f t="shared" si="149"/>
        <v>43405</v>
      </c>
      <c r="B222" s="65">
        <f>'EO9904.1'!B222</f>
        <v>0</v>
      </c>
      <c r="C222" s="66"/>
      <c r="D222" s="82">
        <f t="shared" si="121"/>
        <v>0</v>
      </c>
      <c r="E222" s="35">
        <f t="shared" si="122"/>
        <v>0</v>
      </c>
      <c r="F222" s="35">
        <f t="shared" ca="1" si="123"/>
        <v>0</v>
      </c>
      <c r="G222" s="83">
        <f ca="1">VLOOKUP($A222,[1]!Table,MATCH(G$4,[1]!Curves,0))</f>
        <v>5.6030000000000006</v>
      </c>
      <c r="H222" s="84">
        <f t="shared" ca="1" si="124"/>
        <v>5.6030000000000006</v>
      </c>
      <c r="I222" s="87">
        <f t="shared" si="159"/>
        <v>2.1150000000000002</v>
      </c>
      <c r="J222" s="83">
        <f ca="1">VLOOKUP($A222,[1]!Table,MATCH(J$4,[1]!Curves,0))</f>
        <v>0</v>
      </c>
      <c r="K222" s="84">
        <f t="shared" ca="1" si="125"/>
        <v>0</v>
      </c>
      <c r="L222" s="69">
        <f t="shared" si="150"/>
        <v>0</v>
      </c>
      <c r="M222" s="83">
        <f ca="1">VLOOKUP($A222,[1]!Table,MATCH(M$4,[1]!Curves,0))</f>
        <v>0</v>
      </c>
      <c r="N222" s="84">
        <f t="shared" ca="1" si="126"/>
        <v>0</v>
      </c>
      <c r="O222" s="69">
        <f t="shared" si="151"/>
        <v>0</v>
      </c>
      <c r="P222" s="7"/>
      <c r="Q222" s="69">
        <f t="shared" ca="1" si="127"/>
        <v>5.6030000000000006</v>
      </c>
      <c r="R222" s="69">
        <f t="shared" ca="1" si="128"/>
        <v>5.6030000000000006</v>
      </c>
      <c r="S222" s="69">
        <f t="shared" si="129"/>
        <v>2.1150000000000002</v>
      </c>
      <c r="T222" s="7"/>
      <c r="U222" s="5">
        <f t="shared" si="130"/>
        <v>30</v>
      </c>
      <c r="V222" s="44">
        <f t="shared" si="131"/>
        <v>43405</v>
      </c>
      <c r="W222" s="5">
        <f t="shared" ca="1" si="132"/>
        <v>6475</v>
      </c>
      <c r="X222" s="54">
        <f ca="1">VLOOKUP($A222,[1]!Table,MATCH(X$4,[1]!Curves,0))</f>
        <v>6.3571361654309003E-2</v>
      </c>
      <c r="Y222" s="46">
        <f t="shared" ca="1" si="133"/>
        <v>0.32974796619534585</v>
      </c>
      <c r="Z222" s="5">
        <f t="shared" si="134"/>
        <v>0</v>
      </c>
      <c r="AA222" s="5">
        <f t="shared" si="135"/>
        <v>0</v>
      </c>
      <c r="AC222" s="39">
        <f t="shared" ca="1" si="136"/>
        <v>0</v>
      </c>
      <c r="AD222" s="39">
        <f t="shared" ca="1" si="137"/>
        <v>0</v>
      </c>
      <c r="AE222" s="39">
        <f t="shared" ca="1" si="138"/>
        <v>0</v>
      </c>
      <c r="AF222" s="39">
        <f t="shared" ca="1" si="139"/>
        <v>0</v>
      </c>
      <c r="AG222" s="39">
        <f t="shared" ca="1" si="140"/>
        <v>0</v>
      </c>
      <c r="AH222" s="39">
        <f t="shared" ca="1" si="141"/>
        <v>0</v>
      </c>
      <c r="AI222" s="39">
        <f t="shared" ca="1" si="142"/>
        <v>0</v>
      </c>
      <c r="AJ222" s="39">
        <f t="shared" ca="1" si="143"/>
        <v>0</v>
      </c>
      <c r="AK222" s="39">
        <f t="shared" ca="1" si="144"/>
        <v>0</v>
      </c>
      <c r="AL222" s="43"/>
      <c r="AM222" s="39">
        <f t="shared" ca="1" si="152"/>
        <v>0</v>
      </c>
      <c r="AN222" s="39">
        <f t="shared" ca="1" si="153"/>
        <v>0</v>
      </c>
      <c r="AO222" s="39">
        <f t="shared" ca="1" si="154"/>
        <v>0</v>
      </c>
      <c r="AP222" s="40">
        <f t="shared" ca="1" si="145"/>
        <v>0</v>
      </c>
      <c r="AR222" s="39">
        <f t="shared" ca="1" si="155"/>
        <v>0</v>
      </c>
      <c r="AS222" s="39">
        <f t="shared" ca="1" si="156"/>
        <v>0</v>
      </c>
      <c r="AT222" s="39">
        <f t="shared" ca="1" si="157"/>
        <v>0</v>
      </c>
      <c r="AU222" s="40">
        <f t="shared" ca="1" si="146"/>
        <v>0</v>
      </c>
      <c r="AV222" s="40"/>
      <c r="AW222" s="51">
        <f t="shared" ca="1" si="147"/>
        <v>0</v>
      </c>
      <c r="AY222" s="51">
        <f t="shared" ca="1" si="148"/>
        <v>0</v>
      </c>
      <c r="AZ222" s="67"/>
      <c r="BA222" s="105">
        <f ca="1">'EO9904.1'!AW222</f>
        <v>0</v>
      </c>
      <c r="BB222" s="105">
        <f t="shared" ca="1" si="158"/>
        <v>0</v>
      </c>
      <c r="BC222" s="67"/>
    </row>
    <row r="223" spans="1:55" ht="12" customHeight="1">
      <c r="A223" s="88">
        <f t="shared" si="149"/>
        <v>43435</v>
      </c>
      <c r="B223" s="65">
        <f>'EO9904.1'!B223</f>
        <v>0</v>
      </c>
      <c r="C223" s="66"/>
      <c r="D223" s="82">
        <f t="shared" si="121"/>
        <v>0</v>
      </c>
      <c r="E223" s="35">
        <f t="shared" si="122"/>
        <v>0</v>
      </c>
      <c r="F223" s="35">
        <f t="shared" ca="1" si="123"/>
        <v>0</v>
      </c>
      <c r="G223" s="83">
        <f ca="1">VLOOKUP($A223,[1]!Table,MATCH(G$4,[1]!Curves,0))</f>
        <v>5.7430000000000003</v>
      </c>
      <c r="H223" s="84">
        <f t="shared" ca="1" si="124"/>
        <v>5.7430000000000003</v>
      </c>
      <c r="I223" s="87">
        <f t="shared" si="159"/>
        <v>2.1150000000000002</v>
      </c>
      <c r="J223" s="83">
        <f ca="1">VLOOKUP($A223,[1]!Table,MATCH(J$4,[1]!Curves,0))</f>
        <v>0</v>
      </c>
      <c r="K223" s="84">
        <f t="shared" ca="1" si="125"/>
        <v>0</v>
      </c>
      <c r="L223" s="69">
        <f t="shared" si="150"/>
        <v>0</v>
      </c>
      <c r="M223" s="83">
        <f ca="1">VLOOKUP($A223,[1]!Table,MATCH(M$4,[1]!Curves,0))</f>
        <v>0</v>
      </c>
      <c r="N223" s="84">
        <f t="shared" ca="1" si="126"/>
        <v>0</v>
      </c>
      <c r="O223" s="69">
        <f t="shared" si="151"/>
        <v>0</v>
      </c>
      <c r="P223" s="7"/>
      <c r="Q223" s="69">
        <f t="shared" ca="1" si="127"/>
        <v>5.7430000000000003</v>
      </c>
      <c r="R223" s="69">
        <f t="shared" ca="1" si="128"/>
        <v>5.7430000000000003</v>
      </c>
      <c r="S223" s="69">
        <f t="shared" si="129"/>
        <v>2.1150000000000002</v>
      </c>
      <c r="T223" s="7"/>
      <c r="U223" s="5">
        <f t="shared" si="130"/>
        <v>31</v>
      </c>
      <c r="V223" s="44">
        <f t="shared" si="131"/>
        <v>43435</v>
      </c>
      <c r="W223" s="5">
        <f t="shared" ca="1" si="132"/>
        <v>6505</v>
      </c>
      <c r="X223" s="54">
        <f ca="1">VLOOKUP($A223,[1]!Table,MATCH(X$4,[1]!Curves,0))</f>
        <v>6.3599219262538004E-2</v>
      </c>
      <c r="Y223" s="46">
        <f t="shared" ca="1" si="133"/>
        <v>0.32789963621496548</v>
      </c>
      <c r="Z223" s="5">
        <f t="shared" si="134"/>
        <v>0</v>
      </c>
      <c r="AA223" s="5">
        <f t="shared" si="135"/>
        <v>0</v>
      </c>
      <c r="AC223" s="39">
        <f t="shared" ca="1" si="136"/>
        <v>0</v>
      </c>
      <c r="AD223" s="39">
        <f t="shared" ca="1" si="137"/>
        <v>0</v>
      </c>
      <c r="AE223" s="39">
        <f t="shared" ca="1" si="138"/>
        <v>0</v>
      </c>
      <c r="AF223" s="39">
        <f t="shared" ca="1" si="139"/>
        <v>0</v>
      </c>
      <c r="AG223" s="39">
        <f t="shared" ca="1" si="140"/>
        <v>0</v>
      </c>
      <c r="AH223" s="39">
        <f t="shared" ca="1" si="141"/>
        <v>0</v>
      </c>
      <c r="AI223" s="39">
        <f t="shared" ca="1" si="142"/>
        <v>0</v>
      </c>
      <c r="AJ223" s="39">
        <f t="shared" ca="1" si="143"/>
        <v>0</v>
      </c>
      <c r="AK223" s="39">
        <f t="shared" ca="1" si="144"/>
        <v>0</v>
      </c>
      <c r="AL223" s="43"/>
      <c r="AM223" s="39">
        <f t="shared" ca="1" si="152"/>
        <v>0</v>
      </c>
      <c r="AN223" s="39">
        <f t="shared" ca="1" si="153"/>
        <v>0</v>
      </c>
      <c r="AO223" s="39">
        <f t="shared" ca="1" si="154"/>
        <v>0</v>
      </c>
      <c r="AP223" s="40">
        <f t="shared" ca="1" si="145"/>
        <v>0</v>
      </c>
      <c r="AR223" s="39">
        <f t="shared" ca="1" si="155"/>
        <v>0</v>
      </c>
      <c r="AS223" s="39">
        <f t="shared" ca="1" si="156"/>
        <v>0</v>
      </c>
      <c r="AT223" s="39">
        <f t="shared" ca="1" si="157"/>
        <v>0</v>
      </c>
      <c r="AU223" s="40">
        <f t="shared" ca="1" si="146"/>
        <v>0</v>
      </c>
      <c r="AV223" s="40"/>
      <c r="AW223" s="51">
        <f t="shared" ca="1" si="147"/>
        <v>0</v>
      </c>
      <c r="AY223" s="51">
        <f t="shared" ca="1" si="148"/>
        <v>0</v>
      </c>
      <c r="AZ223" s="67"/>
      <c r="BA223" s="105">
        <f ca="1">'EO9904.1'!AW223</f>
        <v>0</v>
      </c>
      <c r="BB223" s="105">
        <f t="shared" ca="1" si="158"/>
        <v>0</v>
      </c>
      <c r="BC223" s="67"/>
    </row>
    <row r="224" spans="1:55" ht="12" customHeight="1">
      <c r="A224" s="88">
        <f t="shared" si="149"/>
        <v>43466</v>
      </c>
      <c r="B224" s="65">
        <f>'EO9904.1'!B224</f>
        <v>0</v>
      </c>
      <c r="C224" s="66"/>
      <c r="D224" s="82">
        <f t="shared" si="121"/>
        <v>0</v>
      </c>
      <c r="E224" s="35">
        <f t="shared" si="122"/>
        <v>0</v>
      </c>
      <c r="F224" s="35">
        <f t="shared" ca="1" si="123"/>
        <v>0</v>
      </c>
      <c r="G224" s="83">
        <f ca="1">VLOOKUP($A224,[1]!Table,MATCH(G$4,[1]!Curves,0))</f>
        <v>5.8479999999999999</v>
      </c>
      <c r="H224" s="84">
        <f t="shared" ca="1" si="124"/>
        <v>5.8479999999999999</v>
      </c>
      <c r="I224" s="87">
        <f t="shared" si="159"/>
        <v>2.1150000000000002</v>
      </c>
      <c r="J224" s="83">
        <f ca="1">VLOOKUP($A224,[1]!Table,MATCH(J$4,[1]!Curves,0))</f>
        <v>0</v>
      </c>
      <c r="K224" s="84">
        <f t="shared" ca="1" si="125"/>
        <v>0</v>
      </c>
      <c r="L224" s="69">
        <f t="shared" si="150"/>
        <v>0</v>
      </c>
      <c r="M224" s="83">
        <f ca="1">VLOOKUP($A224,[1]!Table,MATCH(M$4,[1]!Curves,0))</f>
        <v>0</v>
      </c>
      <c r="N224" s="84">
        <f t="shared" ca="1" si="126"/>
        <v>0</v>
      </c>
      <c r="O224" s="69">
        <f t="shared" si="151"/>
        <v>0</v>
      </c>
      <c r="P224" s="7"/>
      <c r="Q224" s="69">
        <f t="shared" ca="1" si="127"/>
        <v>5.8479999999999999</v>
      </c>
      <c r="R224" s="69">
        <f t="shared" ca="1" si="128"/>
        <v>5.8479999999999999</v>
      </c>
      <c r="S224" s="69">
        <f t="shared" si="129"/>
        <v>2.1150000000000002</v>
      </c>
      <c r="T224" s="7"/>
      <c r="U224" s="5">
        <f t="shared" si="130"/>
        <v>31</v>
      </c>
      <c r="V224" s="44">
        <f t="shared" si="131"/>
        <v>43466</v>
      </c>
      <c r="W224" s="5">
        <f t="shared" ca="1" si="132"/>
        <v>6536</v>
      </c>
      <c r="X224" s="54">
        <f ca="1">VLOOKUP($A224,[1]!Table,MATCH(X$4,[1]!Curves,0))</f>
        <v>6.3628005457979003E-2</v>
      </c>
      <c r="Y224" s="46">
        <f t="shared" ca="1" si="133"/>
        <v>0.32599906200494028</v>
      </c>
      <c r="Z224" s="5">
        <f t="shared" si="134"/>
        <v>0</v>
      </c>
      <c r="AA224" s="5">
        <f t="shared" si="135"/>
        <v>0</v>
      </c>
      <c r="AC224" s="39">
        <f t="shared" ca="1" si="136"/>
        <v>0</v>
      </c>
      <c r="AD224" s="39">
        <f t="shared" ca="1" si="137"/>
        <v>0</v>
      </c>
      <c r="AE224" s="39">
        <f t="shared" ca="1" si="138"/>
        <v>0</v>
      </c>
      <c r="AF224" s="39">
        <f t="shared" ca="1" si="139"/>
        <v>0</v>
      </c>
      <c r="AG224" s="39">
        <f t="shared" ca="1" si="140"/>
        <v>0</v>
      </c>
      <c r="AH224" s="39">
        <f t="shared" ca="1" si="141"/>
        <v>0</v>
      </c>
      <c r="AI224" s="39">
        <f t="shared" ca="1" si="142"/>
        <v>0</v>
      </c>
      <c r="AJ224" s="39">
        <f t="shared" ca="1" si="143"/>
        <v>0</v>
      </c>
      <c r="AK224" s="39">
        <f t="shared" ca="1" si="144"/>
        <v>0</v>
      </c>
      <c r="AL224" s="43"/>
      <c r="AM224" s="39">
        <f t="shared" ca="1" si="152"/>
        <v>0</v>
      </c>
      <c r="AN224" s="39">
        <f t="shared" ca="1" si="153"/>
        <v>0</v>
      </c>
      <c r="AO224" s="39">
        <f t="shared" ca="1" si="154"/>
        <v>0</v>
      </c>
      <c r="AP224" s="40">
        <f t="shared" ca="1" si="145"/>
        <v>0</v>
      </c>
      <c r="AR224" s="39">
        <f t="shared" ca="1" si="155"/>
        <v>0</v>
      </c>
      <c r="AS224" s="39">
        <f t="shared" ca="1" si="156"/>
        <v>0</v>
      </c>
      <c r="AT224" s="39">
        <f t="shared" ca="1" si="157"/>
        <v>0</v>
      </c>
      <c r="AU224" s="40">
        <f t="shared" ca="1" si="146"/>
        <v>0</v>
      </c>
      <c r="AV224" s="40"/>
      <c r="AW224" s="51">
        <f t="shared" ca="1" si="147"/>
        <v>0</v>
      </c>
      <c r="AY224" s="51">
        <f t="shared" ca="1" si="148"/>
        <v>0</v>
      </c>
      <c r="AZ224" s="67"/>
      <c r="BA224" s="105">
        <f ca="1">'EO9904.1'!AW224</f>
        <v>0</v>
      </c>
      <c r="BB224" s="105">
        <f t="shared" ca="1" si="158"/>
        <v>0</v>
      </c>
      <c r="BC224" s="67"/>
    </row>
    <row r="225" spans="1:55" ht="12" customHeight="1">
      <c r="A225" s="88">
        <f t="shared" si="149"/>
        <v>43497</v>
      </c>
      <c r="B225" s="65">
        <f>'EO9904.1'!B225</f>
        <v>0</v>
      </c>
      <c r="C225" s="66"/>
      <c r="D225" s="82">
        <f t="shared" si="121"/>
        <v>0</v>
      </c>
      <c r="E225" s="35">
        <f t="shared" si="122"/>
        <v>0</v>
      </c>
      <c r="F225" s="35">
        <f t="shared" ca="1" si="123"/>
        <v>0</v>
      </c>
      <c r="G225" s="83">
        <f ca="1">VLOOKUP($A225,[1]!Table,MATCH(G$4,[1]!Curves,0))</f>
        <v>5.7280000000000006</v>
      </c>
      <c r="H225" s="84">
        <f t="shared" ca="1" si="124"/>
        <v>5.7280000000000006</v>
      </c>
      <c r="I225" s="87">
        <f t="shared" si="159"/>
        <v>2.1150000000000002</v>
      </c>
      <c r="J225" s="83">
        <f ca="1">VLOOKUP($A225,[1]!Table,MATCH(J$4,[1]!Curves,0))</f>
        <v>0</v>
      </c>
      <c r="K225" s="84">
        <f t="shared" ca="1" si="125"/>
        <v>0</v>
      </c>
      <c r="L225" s="69">
        <f t="shared" si="150"/>
        <v>0</v>
      </c>
      <c r="M225" s="83">
        <f ca="1">VLOOKUP($A225,[1]!Table,MATCH(M$4,[1]!Curves,0))</f>
        <v>0</v>
      </c>
      <c r="N225" s="84">
        <f t="shared" ca="1" si="126"/>
        <v>0</v>
      </c>
      <c r="O225" s="69">
        <f t="shared" si="151"/>
        <v>0</v>
      </c>
      <c r="P225" s="7"/>
      <c r="Q225" s="69">
        <f t="shared" ca="1" si="127"/>
        <v>5.7280000000000006</v>
      </c>
      <c r="R225" s="69">
        <f t="shared" ca="1" si="128"/>
        <v>5.7280000000000006</v>
      </c>
      <c r="S225" s="69">
        <f t="shared" si="129"/>
        <v>2.1150000000000002</v>
      </c>
      <c r="T225" s="7"/>
      <c r="U225" s="5">
        <f t="shared" si="130"/>
        <v>28</v>
      </c>
      <c r="V225" s="44">
        <f t="shared" si="131"/>
        <v>43497</v>
      </c>
      <c r="W225" s="5">
        <f t="shared" ca="1" si="132"/>
        <v>6567</v>
      </c>
      <c r="X225" s="54">
        <f ca="1">VLOOKUP($A225,[1]!Table,MATCH(X$4,[1]!Curves,0))</f>
        <v>6.3656791653694006E-2</v>
      </c>
      <c r="Y225" s="46">
        <f t="shared" ca="1" si="133"/>
        <v>0.32410797129002145</v>
      </c>
      <c r="Z225" s="5">
        <f t="shared" si="134"/>
        <v>0</v>
      </c>
      <c r="AA225" s="5">
        <f t="shared" si="135"/>
        <v>0</v>
      </c>
      <c r="AC225" s="39">
        <f t="shared" ca="1" si="136"/>
        <v>0</v>
      </c>
      <c r="AD225" s="39">
        <f t="shared" ca="1" si="137"/>
        <v>0</v>
      </c>
      <c r="AE225" s="39">
        <f t="shared" ca="1" si="138"/>
        <v>0</v>
      </c>
      <c r="AF225" s="39">
        <f t="shared" ca="1" si="139"/>
        <v>0</v>
      </c>
      <c r="AG225" s="39">
        <f t="shared" ca="1" si="140"/>
        <v>0</v>
      </c>
      <c r="AH225" s="39">
        <f t="shared" ca="1" si="141"/>
        <v>0</v>
      </c>
      <c r="AI225" s="39">
        <f t="shared" ca="1" si="142"/>
        <v>0</v>
      </c>
      <c r="AJ225" s="39">
        <f t="shared" ca="1" si="143"/>
        <v>0</v>
      </c>
      <c r="AK225" s="39">
        <f t="shared" ca="1" si="144"/>
        <v>0</v>
      </c>
      <c r="AL225" s="43"/>
      <c r="AM225" s="39">
        <f t="shared" ca="1" si="152"/>
        <v>0</v>
      </c>
      <c r="AN225" s="39">
        <f t="shared" ca="1" si="153"/>
        <v>0</v>
      </c>
      <c r="AO225" s="39">
        <f t="shared" ca="1" si="154"/>
        <v>0</v>
      </c>
      <c r="AP225" s="40">
        <f t="shared" ca="1" si="145"/>
        <v>0</v>
      </c>
      <c r="AR225" s="39">
        <f t="shared" ca="1" si="155"/>
        <v>0</v>
      </c>
      <c r="AS225" s="39">
        <f t="shared" ca="1" si="156"/>
        <v>0</v>
      </c>
      <c r="AT225" s="39">
        <f t="shared" ca="1" si="157"/>
        <v>0</v>
      </c>
      <c r="AU225" s="40">
        <f t="shared" ca="1" si="146"/>
        <v>0</v>
      </c>
      <c r="AV225" s="40"/>
      <c r="AW225" s="51">
        <f t="shared" ca="1" si="147"/>
        <v>0</v>
      </c>
      <c r="AY225" s="51">
        <f t="shared" ca="1" si="148"/>
        <v>0</v>
      </c>
      <c r="AZ225" s="67"/>
      <c r="BA225" s="105">
        <f ca="1">'EO9904.1'!AW225</f>
        <v>0</v>
      </c>
      <c r="BB225" s="105">
        <f t="shared" ca="1" si="158"/>
        <v>0</v>
      </c>
      <c r="BC225" s="67"/>
    </row>
    <row r="226" spans="1:55" ht="12" customHeight="1">
      <c r="A226" s="88">
        <f t="shared" si="149"/>
        <v>43525</v>
      </c>
      <c r="B226" s="65">
        <f>'EO9904.1'!B226</f>
        <v>0</v>
      </c>
      <c r="C226" s="66"/>
      <c r="D226" s="82">
        <f t="shared" si="121"/>
        <v>0</v>
      </c>
      <c r="E226" s="35">
        <f t="shared" si="122"/>
        <v>0</v>
      </c>
      <c r="F226" s="35">
        <f t="shared" ca="1" si="123"/>
        <v>0</v>
      </c>
      <c r="G226" s="83">
        <f ca="1">VLOOKUP($A226,[1]!Table,MATCH(G$4,[1]!Curves,0))</f>
        <v>5.6030000000000006</v>
      </c>
      <c r="H226" s="84">
        <f t="shared" ca="1" si="124"/>
        <v>5.6030000000000006</v>
      </c>
      <c r="I226" s="87">
        <f t="shared" si="159"/>
        <v>2.1150000000000002</v>
      </c>
      <c r="J226" s="83">
        <f ca="1">VLOOKUP($A226,[1]!Table,MATCH(J$4,[1]!Curves,0))</f>
        <v>0</v>
      </c>
      <c r="K226" s="84">
        <f t="shared" ca="1" si="125"/>
        <v>0</v>
      </c>
      <c r="L226" s="69">
        <f t="shared" si="150"/>
        <v>0</v>
      </c>
      <c r="M226" s="83">
        <f ca="1">VLOOKUP($A226,[1]!Table,MATCH(M$4,[1]!Curves,0))</f>
        <v>0</v>
      </c>
      <c r="N226" s="84">
        <f t="shared" ca="1" si="126"/>
        <v>0</v>
      </c>
      <c r="O226" s="69">
        <f t="shared" si="151"/>
        <v>0</v>
      </c>
      <c r="P226" s="7"/>
      <c r="Q226" s="69">
        <f t="shared" ca="1" si="127"/>
        <v>5.6030000000000006</v>
      </c>
      <c r="R226" s="69">
        <f t="shared" ca="1" si="128"/>
        <v>5.6030000000000006</v>
      </c>
      <c r="S226" s="69">
        <f t="shared" si="129"/>
        <v>2.1150000000000002</v>
      </c>
      <c r="T226" s="7"/>
      <c r="U226" s="5">
        <f t="shared" si="130"/>
        <v>31</v>
      </c>
      <c r="V226" s="44">
        <f t="shared" si="131"/>
        <v>43525</v>
      </c>
      <c r="W226" s="5">
        <f t="shared" ca="1" si="132"/>
        <v>6595</v>
      </c>
      <c r="X226" s="54">
        <f ca="1">VLOOKUP($A226,[1]!Table,MATCH(X$4,[1]!Curves,0))</f>
        <v>6.3682792088769993E-2</v>
      </c>
      <c r="Y226" s="46">
        <f t="shared" ca="1" si="133"/>
        <v>0.32240800971915462</v>
      </c>
      <c r="Z226" s="5">
        <f t="shared" si="134"/>
        <v>0</v>
      </c>
      <c r="AA226" s="5">
        <f t="shared" si="135"/>
        <v>0</v>
      </c>
      <c r="AC226" s="39">
        <f t="shared" ca="1" si="136"/>
        <v>0</v>
      </c>
      <c r="AD226" s="39">
        <f t="shared" ca="1" si="137"/>
        <v>0</v>
      </c>
      <c r="AE226" s="39">
        <f t="shared" ca="1" si="138"/>
        <v>0</v>
      </c>
      <c r="AF226" s="39">
        <f t="shared" ca="1" si="139"/>
        <v>0</v>
      </c>
      <c r="AG226" s="39">
        <f t="shared" ca="1" si="140"/>
        <v>0</v>
      </c>
      <c r="AH226" s="39">
        <f t="shared" ca="1" si="141"/>
        <v>0</v>
      </c>
      <c r="AI226" s="39">
        <f t="shared" ca="1" si="142"/>
        <v>0</v>
      </c>
      <c r="AJ226" s="39">
        <f t="shared" ca="1" si="143"/>
        <v>0</v>
      </c>
      <c r="AK226" s="39">
        <f t="shared" ca="1" si="144"/>
        <v>0</v>
      </c>
      <c r="AL226" s="43"/>
      <c r="AM226" s="39">
        <f t="shared" ca="1" si="152"/>
        <v>0</v>
      </c>
      <c r="AN226" s="39">
        <f t="shared" ca="1" si="153"/>
        <v>0</v>
      </c>
      <c r="AO226" s="39">
        <f t="shared" ca="1" si="154"/>
        <v>0</v>
      </c>
      <c r="AP226" s="40">
        <f t="shared" ca="1" si="145"/>
        <v>0</v>
      </c>
      <c r="AR226" s="39">
        <f t="shared" ca="1" si="155"/>
        <v>0</v>
      </c>
      <c r="AS226" s="39">
        <f t="shared" ca="1" si="156"/>
        <v>0</v>
      </c>
      <c r="AT226" s="39">
        <f t="shared" ca="1" si="157"/>
        <v>0</v>
      </c>
      <c r="AU226" s="40">
        <f t="shared" ca="1" si="146"/>
        <v>0</v>
      </c>
      <c r="AV226" s="40"/>
      <c r="AW226" s="51">
        <f t="shared" ca="1" si="147"/>
        <v>0</v>
      </c>
      <c r="AY226" s="51">
        <f t="shared" ca="1" si="148"/>
        <v>0</v>
      </c>
      <c r="AZ226" s="67"/>
      <c r="BA226" s="105">
        <f ca="1">'EO9904.1'!AW226</f>
        <v>0</v>
      </c>
      <c r="BB226" s="105">
        <f t="shared" ca="1" si="158"/>
        <v>0</v>
      </c>
      <c r="BC226" s="67"/>
    </row>
    <row r="227" spans="1:55" ht="12" customHeight="1">
      <c r="A227" s="88">
        <f t="shared" si="149"/>
        <v>43556</v>
      </c>
      <c r="B227" s="65">
        <f>'EO9904.1'!B227</f>
        <v>0</v>
      </c>
      <c r="C227" s="66"/>
      <c r="D227" s="82">
        <f t="shared" si="121"/>
        <v>0</v>
      </c>
      <c r="E227" s="35">
        <f t="shared" si="122"/>
        <v>0</v>
      </c>
      <c r="F227" s="35">
        <f t="shared" ca="1" si="123"/>
        <v>0</v>
      </c>
      <c r="G227" s="83">
        <f ca="1">VLOOKUP($A227,[1]!Table,MATCH(G$4,[1]!Curves,0))</f>
        <v>5.4729999999999999</v>
      </c>
      <c r="H227" s="84">
        <f t="shared" ca="1" si="124"/>
        <v>5.4729999999999999</v>
      </c>
      <c r="I227" s="87">
        <f t="shared" si="159"/>
        <v>2.1150000000000002</v>
      </c>
      <c r="J227" s="83">
        <f ca="1">VLOOKUP($A227,[1]!Table,MATCH(J$4,[1]!Curves,0))</f>
        <v>0</v>
      </c>
      <c r="K227" s="84">
        <f t="shared" ca="1" si="125"/>
        <v>0</v>
      </c>
      <c r="L227" s="69">
        <f t="shared" si="150"/>
        <v>0</v>
      </c>
      <c r="M227" s="83">
        <f ca="1">VLOOKUP($A227,[1]!Table,MATCH(M$4,[1]!Curves,0))</f>
        <v>0</v>
      </c>
      <c r="N227" s="84">
        <f t="shared" ca="1" si="126"/>
        <v>0</v>
      </c>
      <c r="O227" s="69">
        <f t="shared" si="151"/>
        <v>0</v>
      </c>
      <c r="P227" s="7"/>
      <c r="Q227" s="69">
        <f t="shared" ca="1" si="127"/>
        <v>5.4729999999999999</v>
      </c>
      <c r="R227" s="69">
        <f t="shared" ca="1" si="128"/>
        <v>5.4729999999999999</v>
      </c>
      <c r="S227" s="69">
        <f t="shared" si="129"/>
        <v>2.1150000000000002</v>
      </c>
      <c r="T227" s="7"/>
      <c r="U227" s="5">
        <f t="shared" si="130"/>
        <v>30</v>
      </c>
      <c r="V227" s="44">
        <f t="shared" si="131"/>
        <v>43556</v>
      </c>
      <c r="W227" s="5">
        <f t="shared" ca="1" si="132"/>
        <v>6626</v>
      </c>
      <c r="X227" s="54">
        <f ca="1">VLOOKUP($A227,[1]!Table,MATCH(X$4,[1]!Curves,0))</f>
        <v>6.3711578285009007E-2</v>
      </c>
      <c r="Y227" s="46">
        <f t="shared" ca="1" si="133"/>
        <v>0.32053486567402756</v>
      </c>
      <c r="Z227" s="5">
        <f t="shared" si="134"/>
        <v>0</v>
      </c>
      <c r="AA227" s="5">
        <f t="shared" si="135"/>
        <v>0</v>
      </c>
      <c r="AC227" s="39">
        <f t="shared" ca="1" si="136"/>
        <v>0</v>
      </c>
      <c r="AD227" s="39">
        <f t="shared" ca="1" si="137"/>
        <v>0</v>
      </c>
      <c r="AE227" s="39">
        <f t="shared" ca="1" si="138"/>
        <v>0</v>
      </c>
      <c r="AF227" s="39">
        <f t="shared" ca="1" si="139"/>
        <v>0</v>
      </c>
      <c r="AG227" s="39">
        <f t="shared" ca="1" si="140"/>
        <v>0</v>
      </c>
      <c r="AH227" s="39">
        <f t="shared" ca="1" si="141"/>
        <v>0</v>
      </c>
      <c r="AI227" s="39">
        <f t="shared" ca="1" si="142"/>
        <v>0</v>
      </c>
      <c r="AJ227" s="39">
        <f t="shared" ca="1" si="143"/>
        <v>0</v>
      </c>
      <c r="AK227" s="39">
        <f t="shared" ca="1" si="144"/>
        <v>0</v>
      </c>
      <c r="AL227" s="43"/>
      <c r="AM227" s="39">
        <f t="shared" ca="1" si="152"/>
        <v>0</v>
      </c>
      <c r="AN227" s="39">
        <f t="shared" ca="1" si="153"/>
        <v>0</v>
      </c>
      <c r="AO227" s="39">
        <f t="shared" ca="1" si="154"/>
        <v>0</v>
      </c>
      <c r="AP227" s="40">
        <f t="shared" ca="1" si="145"/>
        <v>0</v>
      </c>
      <c r="AR227" s="39">
        <f t="shared" ca="1" si="155"/>
        <v>0</v>
      </c>
      <c r="AS227" s="39">
        <f t="shared" ca="1" si="156"/>
        <v>0</v>
      </c>
      <c r="AT227" s="39">
        <f t="shared" ca="1" si="157"/>
        <v>0</v>
      </c>
      <c r="AU227" s="40">
        <f t="shared" ca="1" si="146"/>
        <v>0</v>
      </c>
      <c r="AV227" s="40"/>
      <c r="AW227" s="51">
        <f t="shared" ca="1" si="147"/>
        <v>0</v>
      </c>
      <c r="AY227" s="51">
        <f t="shared" ca="1" si="148"/>
        <v>0</v>
      </c>
      <c r="AZ227" s="67"/>
      <c r="BA227" s="105">
        <f ca="1">'EO9904.1'!AW227</f>
        <v>0</v>
      </c>
      <c r="BB227" s="105">
        <f t="shared" ca="1" si="158"/>
        <v>0</v>
      </c>
      <c r="BC227" s="67"/>
    </row>
    <row r="228" spans="1:55" ht="12" customHeight="1">
      <c r="A228" s="88">
        <f t="shared" si="149"/>
        <v>43586</v>
      </c>
      <c r="B228" s="65">
        <f>'EO9904.1'!B228</f>
        <v>0</v>
      </c>
      <c r="C228" s="66"/>
      <c r="D228" s="82">
        <f t="shared" si="121"/>
        <v>0</v>
      </c>
      <c r="E228" s="35">
        <f t="shared" si="122"/>
        <v>0</v>
      </c>
      <c r="F228" s="35">
        <f t="shared" ca="1" si="123"/>
        <v>0</v>
      </c>
      <c r="G228" s="83">
        <f ca="1">VLOOKUP($A228,[1]!Table,MATCH(G$4,[1]!Curves,0))</f>
        <v>5.4630000000000001</v>
      </c>
      <c r="H228" s="84">
        <f t="shared" ca="1" si="124"/>
        <v>5.4630000000000001</v>
      </c>
      <c r="I228" s="87">
        <f t="shared" si="159"/>
        <v>2.1150000000000002</v>
      </c>
      <c r="J228" s="83">
        <f ca="1">VLOOKUP($A228,[1]!Table,MATCH(J$4,[1]!Curves,0))</f>
        <v>0</v>
      </c>
      <c r="K228" s="84">
        <f t="shared" ca="1" si="125"/>
        <v>0</v>
      </c>
      <c r="L228" s="69">
        <f t="shared" si="150"/>
        <v>0</v>
      </c>
      <c r="M228" s="83">
        <f ca="1">VLOOKUP($A228,[1]!Table,MATCH(M$4,[1]!Curves,0))</f>
        <v>0</v>
      </c>
      <c r="N228" s="84">
        <f t="shared" ca="1" si="126"/>
        <v>0</v>
      </c>
      <c r="O228" s="69">
        <f t="shared" si="151"/>
        <v>0</v>
      </c>
      <c r="P228" s="7"/>
      <c r="Q228" s="69">
        <f t="shared" ca="1" si="127"/>
        <v>5.4630000000000001</v>
      </c>
      <c r="R228" s="69">
        <f t="shared" ca="1" si="128"/>
        <v>5.4630000000000001</v>
      </c>
      <c r="S228" s="69">
        <f t="shared" si="129"/>
        <v>2.1150000000000002</v>
      </c>
      <c r="T228" s="7"/>
      <c r="U228" s="5">
        <f t="shared" si="130"/>
        <v>31</v>
      </c>
      <c r="V228" s="44">
        <f t="shared" si="131"/>
        <v>43586</v>
      </c>
      <c r="W228" s="5">
        <f t="shared" ca="1" si="132"/>
        <v>6656</v>
      </c>
      <c r="X228" s="54">
        <f ca="1">VLOOKUP($A228,[1]!Table,MATCH(X$4,[1]!Curves,0))</f>
        <v>6.3739435894533E-2</v>
      </c>
      <c r="Y228" s="46">
        <f t="shared" ca="1" si="133"/>
        <v>0.31873107308664039</v>
      </c>
      <c r="Z228" s="5">
        <f t="shared" si="134"/>
        <v>0</v>
      </c>
      <c r="AA228" s="5">
        <f t="shared" si="135"/>
        <v>0</v>
      </c>
      <c r="AC228" s="39">
        <f t="shared" ca="1" si="136"/>
        <v>0</v>
      </c>
      <c r="AD228" s="39">
        <f t="shared" ca="1" si="137"/>
        <v>0</v>
      </c>
      <c r="AE228" s="39">
        <f t="shared" ca="1" si="138"/>
        <v>0</v>
      </c>
      <c r="AF228" s="39">
        <f t="shared" ca="1" si="139"/>
        <v>0</v>
      </c>
      <c r="AG228" s="39">
        <f t="shared" ca="1" si="140"/>
        <v>0</v>
      </c>
      <c r="AH228" s="39">
        <f t="shared" ca="1" si="141"/>
        <v>0</v>
      </c>
      <c r="AI228" s="39">
        <f t="shared" ca="1" si="142"/>
        <v>0</v>
      </c>
      <c r="AJ228" s="39">
        <f t="shared" ca="1" si="143"/>
        <v>0</v>
      </c>
      <c r="AK228" s="39">
        <f t="shared" ca="1" si="144"/>
        <v>0</v>
      </c>
      <c r="AL228" s="43"/>
      <c r="AM228" s="39">
        <f t="shared" ca="1" si="152"/>
        <v>0</v>
      </c>
      <c r="AN228" s="39">
        <f t="shared" ca="1" si="153"/>
        <v>0</v>
      </c>
      <c r="AO228" s="39">
        <f t="shared" ca="1" si="154"/>
        <v>0</v>
      </c>
      <c r="AP228" s="40">
        <f t="shared" ca="1" si="145"/>
        <v>0</v>
      </c>
      <c r="AR228" s="39">
        <f t="shared" ca="1" si="155"/>
        <v>0</v>
      </c>
      <c r="AS228" s="39">
        <f t="shared" ca="1" si="156"/>
        <v>0</v>
      </c>
      <c r="AT228" s="39">
        <f t="shared" ca="1" si="157"/>
        <v>0</v>
      </c>
      <c r="AU228" s="40">
        <f t="shared" ca="1" si="146"/>
        <v>0</v>
      </c>
      <c r="AV228" s="40"/>
      <c r="AW228" s="51">
        <f t="shared" ca="1" si="147"/>
        <v>0</v>
      </c>
      <c r="AY228" s="51">
        <f t="shared" ca="1" si="148"/>
        <v>0</v>
      </c>
      <c r="AZ228" s="67"/>
      <c r="BA228" s="105">
        <f ca="1">'EO9904.1'!AW228</f>
        <v>0</v>
      </c>
      <c r="BB228" s="105">
        <f t="shared" ca="1" si="158"/>
        <v>0</v>
      </c>
      <c r="BC228" s="67"/>
    </row>
    <row r="229" spans="1:55" ht="12" customHeight="1">
      <c r="A229" s="88">
        <f t="shared" si="149"/>
        <v>43617</v>
      </c>
      <c r="B229" s="65">
        <f>'EO9904.1'!B229</f>
        <v>0</v>
      </c>
      <c r="C229" s="66"/>
      <c r="D229" s="82">
        <f t="shared" si="121"/>
        <v>0</v>
      </c>
      <c r="E229" s="35">
        <f t="shared" si="122"/>
        <v>0</v>
      </c>
      <c r="F229" s="35">
        <f t="shared" ca="1" si="123"/>
        <v>0</v>
      </c>
      <c r="G229" s="83">
        <f ca="1">VLOOKUP($A229,[1]!Table,MATCH(G$4,[1]!Curves,0))</f>
        <v>5.4830000000000005</v>
      </c>
      <c r="H229" s="84">
        <f t="shared" ca="1" si="124"/>
        <v>5.4830000000000005</v>
      </c>
      <c r="I229" s="87">
        <f t="shared" si="159"/>
        <v>2.1150000000000002</v>
      </c>
      <c r="J229" s="83">
        <f ca="1">VLOOKUP($A229,[1]!Table,MATCH(J$4,[1]!Curves,0))</f>
        <v>0</v>
      </c>
      <c r="K229" s="84">
        <f t="shared" ca="1" si="125"/>
        <v>0</v>
      </c>
      <c r="L229" s="69">
        <f t="shared" si="150"/>
        <v>0</v>
      </c>
      <c r="M229" s="83">
        <f ca="1">VLOOKUP($A229,[1]!Table,MATCH(M$4,[1]!Curves,0))</f>
        <v>0</v>
      </c>
      <c r="N229" s="84">
        <f t="shared" ca="1" si="126"/>
        <v>0</v>
      </c>
      <c r="O229" s="69">
        <f t="shared" si="151"/>
        <v>0</v>
      </c>
      <c r="P229" s="7"/>
      <c r="Q229" s="69">
        <f t="shared" ca="1" si="127"/>
        <v>5.4830000000000005</v>
      </c>
      <c r="R229" s="69">
        <f t="shared" ca="1" si="128"/>
        <v>5.4830000000000005</v>
      </c>
      <c r="S229" s="69">
        <f t="shared" si="129"/>
        <v>2.1150000000000002</v>
      </c>
      <c r="T229" s="7"/>
      <c r="U229" s="5">
        <f t="shared" si="130"/>
        <v>30</v>
      </c>
      <c r="V229" s="44">
        <f t="shared" si="131"/>
        <v>43617</v>
      </c>
      <c r="W229" s="5">
        <f t="shared" ca="1" si="132"/>
        <v>6687</v>
      </c>
      <c r="X229" s="54">
        <f ca="1">VLOOKUP($A229,[1]!Table,MATCH(X$4,[1]!Curves,0))</f>
        <v>6.3768222091312998E-2</v>
      </c>
      <c r="Y229" s="46">
        <f t="shared" ca="1" si="133"/>
        <v>0.31687634319134056</v>
      </c>
      <c r="Z229" s="5">
        <f t="shared" si="134"/>
        <v>0</v>
      </c>
      <c r="AA229" s="5">
        <f t="shared" si="135"/>
        <v>0</v>
      </c>
      <c r="AC229" s="39">
        <f t="shared" ca="1" si="136"/>
        <v>0</v>
      </c>
      <c r="AD229" s="39">
        <f t="shared" ca="1" si="137"/>
        <v>0</v>
      </c>
      <c r="AE229" s="39">
        <f t="shared" ca="1" si="138"/>
        <v>0</v>
      </c>
      <c r="AF229" s="39">
        <f t="shared" ca="1" si="139"/>
        <v>0</v>
      </c>
      <c r="AG229" s="39">
        <f t="shared" ca="1" si="140"/>
        <v>0</v>
      </c>
      <c r="AH229" s="39">
        <f t="shared" ca="1" si="141"/>
        <v>0</v>
      </c>
      <c r="AI229" s="39">
        <f t="shared" ca="1" si="142"/>
        <v>0</v>
      </c>
      <c r="AJ229" s="39">
        <f t="shared" ca="1" si="143"/>
        <v>0</v>
      </c>
      <c r="AK229" s="39">
        <f t="shared" ca="1" si="144"/>
        <v>0</v>
      </c>
      <c r="AL229" s="43"/>
      <c r="AM229" s="39">
        <f t="shared" ca="1" si="152"/>
        <v>0</v>
      </c>
      <c r="AN229" s="39">
        <f t="shared" ca="1" si="153"/>
        <v>0</v>
      </c>
      <c r="AO229" s="39">
        <f t="shared" ca="1" si="154"/>
        <v>0</v>
      </c>
      <c r="AP229" s="40">
        <f t="shared" ca="1" si="145"/>
        <v>0</v>
      </c>
      <c r="AR229" s="39">
        <f t="shared" ca="1" si="155"/>
        <v>0</v>
      </c>
      <c r="AS229" s="39">
        <f t="shared" ca="1" si="156"/>
        <v>0</v>
      </c>
      <c r="AT229" s="39">
        <f t="shared" ca="1" si="157"/>
        <v>0</v>
      </c>
      <c r="AU229" s="40">
        <f t="shared" ca="1" si="146"/>
        <v>0</v>
      </c>
      <c r="AV229" s="40"/>
      <c r="AW229" s="51">
        <f t="shared" ca="1" si="147"/>
        <v>0</v>
      </c>
      <c r="AY229" s="51">
        <f t="shared" ca="1" si="148"/>
        <v>0</v>
      </c>
      <c r="AZ229" s="67"/>
      <c r="BA229" s="105">
        <f ca="1">'EO9904.1'!AW229</f>
        <v>0</v>
      </c>
      <c r="BB229" s="105">
        <f t="shared" ca="1" si="158"/>
        <v>0</v>
      </c>
      <c r="BC229" s="67"/>
    </row>
    <row r="230" spans="1:55" ht="12" customHeight="1">
      <c r="A230" s="88">
        <f t="shared" si="149"/>
        <v>43647</v>
      </c>
      <c r="B230" s="65">
        <f>'EO9904.1'!B230</f>
        <v>0</v>
      </c>
      <c r="C230" s="66"/>
      <c r="D230" s="82">
        <f t="shared" si="121"/>
        <v>0</v>
      </c>
      <c r="E230" s="35">
        <f t="shared" si="122"/>
        <v>0</v>
      </c>
      <c r="F230" s="35">
        <f t="shared" ca="1" si="123"/>
        <v>0</v>
      </c>
      <c r="G230" s="83">
        <f ca="1">VLOOKUP($A230,[1]!Table,MATCH(G$4,[1]!Curves,0))</f>
        <v>5.5040000000000004</v>
      </c>
      <c r="H230" s="84">
        <f t="shared" ca="1" si="124"/>
        <v>5.5040000000000004</v>
      </c>
      <c r="I230" s="87">
        <f t="shared" si="159"/>
        <v>2.1150000000000002</v>
      </c>
      <c r="J230" s="83">
        <f ca="1">VLOOKUP($A230,[1]!Table,MATCH(J$4,[1]!Curves,0))</f>
        <v>0</v>
      </c>
      <c r="K230" s="84">
        <f t="shared" ca="1" si="125"/>
        <v>0</v>
      </c>
      <c r="L230" s="69">
        <f t="shared" si="150"/>
        <v>0</v>
      </c>
      <c r="M230" s="83">
        <f ca="1">VLOOKUP($A230,[1]!Table,MATCH(M$4,[1]!Curves,0))</f>
        <v>0</v>
      </c>
      <c r="N230" s="84">
        <f t="shared" ca="1" si="126"/>
        <v>0</v>
      </c>
      <c r="O230" s="69">
        <f t="shared" si="151"/>
        <v>0</v>
      </c>
      <c r="P230" s="7"/>
      <c r="Q230" s="69">
        <f t="shared" ca="1" si="127"/>
        <v>5.5040000000000004</v>
      </c>
      <c r="R230" s="69">
        <f t="shared" ca="1" si="128"/>
        <v>5.5040000000000004</v>
      </c>
      <c r="S230" s="69">
        <f t="shared" si="129"/>
        <v>2.1150000000000002</v>
      </c>
      <c r="T230" s="7"/>
      <c r="U230" s="5">
        <f t="shared" si="130"/>
        <v>31</v>
      </c>
      <c r="V230" s="44">
        <f t="shared" si="131"/>
        <v>43647</v>
      </c>
      <c r="W230" s="5">
        <f t="shared" ca="1" si="132"/>
        <v>6717</v>
      </c>
      <c r="X230" s="54">
        <f ca="1">VLOOKUP($A230,[1]!Table,MATCH(X$4,[1]!Curves,0))</f>
        <v>6.3796079701361003E-2</v>
      </c>
      <c r="Y230" s="46">
        <f t="shared" ca="1" si="133"/>
        <v>0.31509030166695379</v>
      </c>
      <c r="Z230" s="5">
        <f t="shared" si="134"/>
        <v>0</v>
      </c>
      <c r="AA230" s="5">
        <f t="shared" si="135"/>
        <v>0</v>
      </c>
      <c r="AC230" s="39">
        <f t="shared" ca="1" si="136"/>
        <v>0</v>
      </c>
      <c r="AD230" s="39">
        <f t="shared" ca="1" si="137"/>
        <v>0</v>
      </c>
      <c r="AE230" s="39">
        <f t="shared" ca="1" si="138"/>
        <v>0</v>
      </c>
      <c r="AF230" s="39">
        <f t="shared" ca="1" si="139"/>
        <v>0</v>
      </c>
      <c r="AG230" s="39">
        <f t="shared" ca="1" si="140"/>
        <v>0</v>
      </c>
      <c r="AH230" s="39">
        <f t="shared" ca="1" si="141"/>
        <v>0</v>
      </c>
      <c r="AI230" s="39">
        <f t="shared" ca="1" si="142"/>
        <v>0</v>
      </c>
      <c r="AJ230" s="39">
        <f t="shared" ca="1" si="143"/>
        <v>0</v>
      </c>
      <c r="AK230" s="39">
        <f t="shared" ca="1" si="144"/>
        <v>0</v>
      </c>
      <c r="AL230" s="43"/>
      <c r="AM230" s="39">
        <f t="shared" ca="1" si="152"/>
        <v>0</v>
      </c>
      <c r="AN230" s="39">
        <f t="shared" ca="1" si="153"/>
        <v>0</v>
      </c>
      <c r="AO230" s="39">
        <f t="shared" ca="1" si="154"/>
        <v>0</v>
      </c>
      <c r="AP230" s="40">
        <f t="shared" ca="1" si="145"/>
        <v>0</v>
      </c>
      <c r="AR230" s="39">
        <f t="shared" ca="1" si="155"/>
        <v>0</v>
      </c>
      <c r="AS230" s="39">
        <f t="shared" ca="1" si="156"/>
        <v>0</v>
      </c>
      <c r="AT230" s="39">
        <f t="shared" ca="1" si="157"/>
        <v>0</v>
      </c>
      <c r="AU230" s="40">
        <f t="shared" ca="1" si="146"/>
        <v>0</v>
      </c>
      <c r="AV230" s="40"/>
      <c r="AW230" s="51">
        <f t="shared" ca="1" si="147"/>
        <v>0</v>
      </c>
      <c r="AY230" s="51">
        <f t="shared" ca="1" si="148"/>
        <v>0</v>
      </c>
      <c r="AZ230" s="67"/>
      <c r="BA230" s="105">
        <f ca="1">'EO9904.1'!AW230</f>
        <v>0</v>
      </c>
      <c r="BB230" s="105">
        <f t="shared" ca="1" si="158"/>
        <v>0</v>
      </c>
      <c r="BC230" s="67"/>
    </row>
    <row r="231" spans="1:55" ht="12" customHeight="1">
      <c r="A231" s="88">
        <f t="shared" si="149"/>
        <v>43678</v>
      </c>
      <c r="B231" s="65">
        <f>'EO9904.1'!B231</f>
        <v>0</v>
      </c>
      <c r="C231" s="66"/>
      <c r="D231" s="82">
        <f t="shared" si="121"/>
        <v>0</v>
      </c>
      <c r="E231" s="35">
        <f t="shared" si="122"/>
        <v>0</v>
      </c>
      <c r="F231" s="35">
        <f t="shared" ca="1" si="123"/>
        <v>0</v>
      </c>
      <c r="G231" s="83">
        <f ca="1">VLOOKUP($A231,[1]!Table,MATCH(G$4,[1]!Curves,0))</f>
        <v>5.5280000000000005</v>
      </c>
      <c r="H231" s="84">
        <f t="shared" ca="1" si="124"/>
        <v>5.5280000000000005</v>
      </c>
      <c r="I231" s="87">
        <f t="shared" si="159"/>
        <v>2.1150000000000002</v>
      </c>
      <c r="J231" s="83">
        <f ca="1">VLOOKUP($A231,[1]!Table,MATCH(J$4,[1]!Curves,0))</f>
        <v>0</v>
      </c>
      <c r="K231" s="84">
        <f t="shared" ca="1" si="125"/>
        <v>0</v>
      </c>
      <c r="L231" s="69">
        <f t="shared" si="150"/>
        <v>0</v>
      </c>
      <c r="M231" s="83">
        <f ca="1">VLOOKUP($A231,[1]!Table,MATCH(M$4,[1]!Curves,0))</f>
        <v>0</v>
      </c>
      <c r="N231" s="84">
        <f t="shared" ca="1" si="126"/>
        <v>0</v>
      </c>
      <c r="O231" s="69">
        <f t="shared" si="151"/>
        <v>0</v>
      </c>
      <c r="P231" s="7"/>
      <c r="Q231" s="69">
        <f t="shared" ca="1" si="127"/>
        <v>5.5280000000000005</v>
      </c>
      <c r="R231" s="69">
        <f t="shared" ca="1" si="128"/>
        <v>5.5280000000000005</v>
      </c>
      <c r="S231" s="69">
        <f t="shared" si="129"/>
        <v>2.1150000000000002</v>
      </c>
      <c r="T231" s="7"/>
      <c r="U231" s="5">
        <f t="shared" si="130"/>
        <v>31</v>
      </c>
      <c r="V231" s="44">
        <f t="shared" si="131"/>
        <v>43678</v>
      </c>
      <c r="W231" s="5">
        <f t="shared" ca="1" si="132"/>
        <v>6748</v>
      </c>
      <c r="X231" s="54">
        <f ca="1">VLOOKUP($A231,[1]!Table,MATCH(X$4,[1]!Curves,0))</f>
        <v>6.3824865898680999E-2</v>
      </c>
      <c r="Y231" s="46">
        <f t="shared" ca="1" si="133"/>
        <v>0.31325384330941392</v>
      </c>
      <c r="Z231" s="5">
        <f t="shared" si="134"/>
        <v>0</v>
      </c>
      <c r="AA231" s="5">
        <f t="shared" si="135"/>
        <v>0</v>
      </c>
      <c r="AC231" s="39">
        <f t="shared" ca="1" si="136"/>
        <v>0</v>
      </c>
      <c r="AD231" s="39">
        <f t="shared" ca="1" si="137"/>
        <v>0</v>
      </c>
      <c r="AE231" s="39">
        <f t="shared" ca="1" si="138"/>
        <v>0</v>
      </c>
      <c r="AF231" s="39">
        <f t="shared" ca="1" si="139"/>
        <v>0</v>
      </c>
      <c r="AG231" s="39">
        <f t="shared" ca="1" si="140"/>
        <v>0</v>
      </c>
      <c r="AH231" s="39">
        <f t="shared" ca="1" si="141"/>
        <v>0</v>
      </c>
      <c r="AI231" s="39">
        <f t="shared" ca="1" si="142"/>
        <v>0</v>
      </c>
      <c r="AJ231" s="39">
        <f t="shared" ca="1" si="143"/>
        <v>0</v>
      </c>
      <c r="AK231" s="39">
        <f t="shared" ca="1" si="144"/>
        <v>0</v>
      </c>
      <c r="AL231" s="43"/>
      <c r="AM231" s="39">
        <f t="shared" ca="1" si="152"/>
        <v>0</v>
      </c>
      <c r="AN231" s="39">
        <f t="shared" ca="1" si="153"/>
        <v>0</v>
      </c>
      <c r="AO231" s="39">
        <f t="shared" ca="1" si="154"/>
        <v>0</v>
      </c>
      <c r="AP231" s="40">
        <f t="shared" ca="1" si="145"/>
        <v>0</v>
      </c>
      <c r="AR231" s="39">
        <f t="shared" ca="1" si="155"/>
        <v>0</v>
      </c>
      <c r="AS231" s="39">
        <f t="shared" ca="1" si="156"/>
        <v>0</v>
      </c>
      <c r="AT231" s="39">
        <f t="shared" ca="1" si="157"/>
        <v>0</v>
      </c>
      <c r="AU231" s="40">
        <f t="shared" ca="1" si="146"/>
        <v>0</v>
      </c>
      <c r="AV231" s="40"/>
      <c r="AW231" s="51">
        <f t="shared" ca="1" si="147"/>
        <v>0</v>
      </c>
      <c r="AY231" s="51">
        <f t="shared" ca="1" si="148"/>
        <v>0</v>
      </c>
      <c r="AZ231" s="67"/>
      <c r="BA231" s="105">
        <f ca="1">'EO9904.1'!AW231</f>
        <v>0</v>
      </c>
      <c r="BB231" s="105">
        <f t="shared" ca="1" si="158"/>
        <v>0</v>
      </c>
      <c r="BC231" s="67"/>
    </row>
    <row r="232" spans="1:55" ht="12" customHeight="1">
      <c r="A232" s="88">
        <f t="shared" si="149"/>
        <v>43709</v>
      </c>
      <c r="B232" s="65">
        <f>'EO9904.1'!B232</f>
        <v>0</v>
      </c>
      <c r="C232" s="66"/>
      <c r="D232" s="82">
        <f t="shared" si="121"/>
        <v>0</v>
      </c>
      <c r="E232" s="35">
        <f t="shared" si="122"/>
        <v>0</v>
      </c>
      <c r="F232" s="35">
        <f t="shared" ca="1" si="123"/>
        <v>0</v>
      </c>
      <c r="G232" s="83">
        <f ca="1">VLOOKUP($A232,[1]!Table,MATCH(G$4,[1]!Curves,0))</f>
        <v>5.5380000000000003</v>
      </c>
      <c r="H232" s="84">
        <f t="shared" ca="1" si="124"/>
        <v>5.5380000000000003</v>
      </c>
      <c r="I232" s="87">
        <f t="shared" si="159"/>
        <v>2.1150000000000002</v>
      </c>
      <c r="J232" s="83">
        <f ca="1">VLOOKUP($A232,[1]!Table,MATCH(J$4,[1]!Curves,0))</f>
        <v>0</v>
      </c>
      <c r="K232" s="84">
        <f t="shared" ca="1" si="125"/>
        <v>0</v>
      </c>
      <c r="L232" s="69">
        <f t="shared" si="150"/>
        <v>0</v>
      </c>
      <c r="M232" s="83">
        <f ca="1">VLOOKUP($A232,[1]!Table,MATCH(M$4,[1]!Curves,0))</f>
        <v>0</v>
      </c>
      <c r="N232" s="84">
        <f t="shared" ca="1" si="126"/>
        <v>0</v>
      </c>
      <c r="O232" s="69">
        <f t="shared" si="151"/>
        <v>0</v>
      </c>
      <c r="P232" s="7"/>
      <c r="Q232" s="69">
        <f t="shared" ca="1" si="127"/>
        <v>5.5380000000000003</v>
      </c>
      <c r="R232" s="69">
        <f t="shared" ca="1" si="128"/>
        <v>5.5380000000000003</v>
      </c>
      <c r="S232" s="69">
        <f t="shared" si="129"/>
        <v>2.1150000000000002</v>
      </c>
      <c r="T232" s="7"/>
      <c r="U232" s="5">
        <f t="shared" si="130"/>
        <v>30</v>
      </c>
      <c r="V232" s="44">
        <f t="shared" si="131"/>
        <v>43709</v>
      </c>
      <c r="W232" s="5">
        <f t="shared" ca="1" si="132"/>
        <v>6779</v>
      </c>
      <c r="X232" s="54">
        <f ca="1">VLOOKUP($A232,[1]!Table,MATCH(X$4,[1]!Curves,0))</f>
        <v>6.3853652096275998E-2</v>
      </c>
      <c r="Y232" s="46">
        <f t="shared" ca="1" si="133"/>
        <v>0.31142661603518657</v>
      </c>
      <c r="Z232" s="5">
        <f t="shared" si="134"/>
        <v>0</v>
      </c>
      <c r="AA232" s="5">
        <f t="shared" si="135"/>
        <v>0</v>
      </c>
      <c r="AC232" s="39">
        <f t="shared" ca="1" si="136"/>
        <v>0</v>
      </c>
      <c r="AD232" s="39">
        <f t="shared" ca="1" si="137"/>
        <v>0</v>
      </c>
      <c r="AE232" s="39">
        <f t="shared" ca="1" si="138"/>
        <v>0</v>
      </c>
      <c r="AF232" s="39">
        <f t="shared" ca="1" si="139"/>
        <v>0</v>
      </c>
      <c r="AG232" s="39">
        <f t="shared" ca="1" si="140"/>
        <v>0</v>
      </c>
      <c r="AH232" s="39">
        <f t="shared" ca="1" si="141"/>
        <v>0</v>
      </c>
      <c r="AI232" s="39">
        <f t="shared" ca="1" si="142"/>
        <v>0</v>
      </c>
      <c r="AJ232" s="39">
        <f t="shared" ca="1" si="143"/>
        <v>0</v>
      </c>
      <c r="AK232" s="39">
        <f t="shared" ca="1" si="144"/>
        <v>0</v>
      </c>
      <c r="AL232" s="43"/>
      <c r="AM232" s="39">
        <f t="shared" ca="1" si="152"/>
        <v>0</v>
      </c>
      <c r="AN232" s="39">
        <f t="shared" ca="1" si="153"/>
        <v>0</v>
      </c>
      <c r="AO232" s="39">
        <f t="shared" ca="1" si="154"/>
        <v>0</v>
      </c>
      <c r="AP232" s="40">
        <f t="shared" ca="1" si="145"/>
        <v>0</v>
      </c>
      <c r="AR232" s="39">
        <f t="shared" ca="1" si="155"/>
        <v>0</v>
      </c>
      <c r="AS232" s="39">
        <f t="shared" ca="1" si="156"/>
        <v>0</v>
      </c>
      <c r="AT232" s="39">
        <f t="shared" ca="1" si="157"/>
        <v>0</v>
      </c>
      <c r="AU232" s="40">
        <f t="shared" ca="1" si="146"/>
        <v>0</v>
      </c>
      <c r="AV232" s="40"/>
      <c r="AW232" s="51">
        <f t="shared" ca="1" si="147"/>
        <v>0</v>
      </c>
      <c r="AY232" s="51">
        <f t="shared" ca="1" si="148"/>
        <v>0</v>
      </c>
      <c r="AZ232" s="67"/>
      <c r="BA232" s="105">
        <f ca="1">'EO9904.1'!AW232</f>
        <v>0</v>
      </c>
      <c r="BB232" s="105">
        <f t="shared" ca="1" si="158"/>
        <v>0</v>
      </c>
      <c r="BC232" s="67"/>
    </row>
    <row r="233" spans="1:55" ht="12" customHeight="1">
      <c r="A233" s="88">
        <f t="shared" si="149"/>
        <v>43739</v>
      </c>
      <c r="B233" s="65">
        <f>'EO9904.1'!B233</f>
        <v>0</v>
      </c>
      <c r="C233" s="66"/>
      <c r="D233" s="82">
        <f t="shared" si="121"/>
        <v>0</v>
      </c>
      <c r="E233" s="35">
        <f t="shared" si="122"/>
        <v>0</v>
      </c>
      <c r="F233" s="35">
        <f t="shared" ca="1" si="123"/>
        <v>0</v>
      </c>
      <c r="G233" s="83">
        <f ca="1">VLOOKUP($A233,[1]!Table,MATCH(G$4,[1]!Curves,0))</f>
        <v>5.5680000000000005</v>
      </c>
      <c r="H233" s="84">
        <f t="shared" ca="1" si="124"/>
        <v>5.5680000000000005</v>
      </c>
      <c r="I233" s="87">
        <f t="shared" si="159"/>
        <v>2.1150000000000002</v>
      </c>
      <c r="J233" s="83">
        <f ca="1">VLOOKUP($A233,[1]!Table,MATCH(J$4,[1]!Curves,0))</f>
        <v>0</v>
      </c>
      <c r="K233" s="84">
        <f t="shared" ca="1" si="125"/>
        <v>0</v>
      </c>
      <c r="L233" s="69">
        <f t="shared" si="150"/>
        <v>0</v>
      </c>
      <c r="M233" s="83">
        <f ca="1">VLOOKUP($A233,[1]!Table,MATCH(M$4,[1]!Curves,0))</f>
        <v>0</v>
      </c>
      <c r="N233" s="84">
        <f t="shared" ca="1" si="126"/>
        <v>0</v>
      </c>
      <c r="O233" s="69">
        <f t="shared" si="151"/>
        <v>0</v>
      </c>
      <c r="P233" s="7"/>
      <c r="Q233" s="69">
        <f t="shared" ca="1" si="127"/>
        <v>5.5680000000000005</v>
      </c>
      <c r="R233" s="69">
        <f t="shared" ca="1" si="128"/>
        <v>5.5680000000000005</v>
      </c>
      <c r="S233" s="69">
        <f t="shared" si="129"/>
        <v>2.1150000000000002</v>
      </c>
      <c r="T233" s="7"/>
      <c r="U233" s="5">
        <f t="shared" si="130"/>
        <v>31</v>
      </c>
      <c r="V233" s="44">
        <f t="shared" si="131"/>
        <v>43739</v>
      </c>
      <c r="W233" s="5">
        <f t="shared" ca="1" si="132"/>
        <v>6809</v>
      </c>
      <c r="X233" s="54">
        <f ca="1">VLOOKUP($A233,[1]!Table,MATCH(X$4,[1]!Curves,0))</f>
        <v>6.3881509707113995E-2</v>
      </c>
      <c r="Y233" s="46">
        <f t="shared" ca="1" si="133"/>
        <v>0.30966708633556628</v>
      </c>
      <c r="Z233" s="5">
        <f t="shared" si="134"/>
        <v>0</v>
      </c>
      <c r="AA233" s="5">
        <f t="shared" si="135"/>
        <v>0</v>
      </c>
      <c r="AC233" s="39">
        <f t="shared" ca="1" si="136"/>
        <v>0</v>
      </c>
      <c r="AD233" s="39">
        <f t="shared" ca="1" si="137"/>
        <v>0</v>
      </c>
      <c r="AE233" s="39">
        <f t="shared" ca="1" si="138"/>
        <v>0</v>
      </c>
      <c r="AF233" s="39">
        <f t="shared" ca="1" si="139"/>
        <v>0</v>
      </c>
      <c r="AG233" s="39">
        <f t="shared" ca="1" si="140"/>
        <v>0</v>
      </c>
      <c r="AH233" s="39">
        <f t="shared" ca="1" si="141"/>
        <v>0</v>
      </c>
      <c r="AI233" s="39">
        <f t="shared" ca="1" si="142"/>
        <v>0</v>
      </c>
      <c r="AJ233" s="39">
        <f t="shared" ca="1" si="143"/>
        <v>0</v>
      </c>
      <c r="AK233" s="39">
        <f t="shared" ca="1" si="144"/>
        <v>0</v>
      </c>
      <c r="AL233" s="43"/>
      <c r="AM233" s="39">
        <f t="shared" ca="1" si="152"/>
        <v>0</v>
      </c>
      <c r="AN233" s="39">
        <f t="shared" ca="1" si="153"/>
        <v>0</v>
      </c>
      <c r="AO233" s="39">
        <f t="shared" ca="1" si="154"/>
        <v>0</v>
      </c>
      <c r="AP233" s="40">
        <f t="shared" ca="1" si="145"/>
        <v>0</v>
      </c>
      <c r="AR233" s="39">
        <f t="shared" ca="1" si="155"/>
        <v>0</v>
      </c>
      <c r="AS233" s="39">
        <f t="shared" ca="1" si="156"/>
        <v>0</v>
      </c>
      <c r="AT233" s="39">
        <f t="shared" ca="1" si="157"/>
        <v>0</v>
      </c>
      <c r="AU233" s="40">
        <f t="shared" ca="1" si="146"/>
        <v>0</v>
      </c>
      <c r="AV233" s="40"/>
      <c r="AW233" s="51">
        <f t="shared" ca="1" si="147"/>
        <v>0</v>
      </c>
      <c r="AY233" s="51">
        <f t="shared" ca="1" si="148"/>
        <v>0</v>
      </c>
      <c r="AZ233" s="67"/>
      <c r="BA233" s="105">
        <f ca="1">'EO9904.1'!AW233</f>
        <v>0</v>
      </c>
      <c r="BB233" s="105">
        <f t="shared" ca="1" si="158"/>
        <v>0</v>
      </c>
      <c r="BC233" s="67"/>
    </row>
    <row r="234" spans="1:55" ht="12" customHeight="1">
      <c r="A234" s="88">
        <f t="shared" si="149"/>
        <v>43770</v>
      </c>
      <c r="B234" s="65">
        <f>'EO9904.1'!B234</f>
        <v>0</v>
      </c>
      <c r="C234" s="66"/>
      <c r="D234" s="82">
        <f t="shared" si="121"/>
        <v>0</v>
      </c>
      <c r="E234" s="35">
        <f t="shared" si="122"/>
        <v>0</v>
      </c>
      <c r="F234" s="35">
        <f t="shared" ca="1" si="123"/>
        <v>0</v>
      </c>
      <c r="G234" s="83">
        <f ca="1">VLOOKUP($A234,[1]!Table,MATCH(G$4,[1]!Curves,0))</f>
        <v>5.7080000000000002</v>
      </c>
      <c r="H234" s="84">
        <f t="shared" ca="1" si="124"/>
        <v>5.7080000000000002</v>
      </c>
      <c r="I234" s="87">
        <f t="shared" si="159"/>
        <v>2.1150000000000002</v>
      </c>
      <c r="J234" s="83">
        <f ca="1">VLOOKUP($A234,[1]!Table,MATCH(J$4,[1]!Curves,0))</f>
        <v>0</v>
      </c>
      <c r="K234" s="84">
        <f t="shared" ca="1" si="125"/>
        <v>0</v>
      </c>
      <c r="L234" s="69">
        <f t="shared" si="150"/>
        <v>0</v>
      </c>
      <c r="M234" s="83">
        <f ca="1">VLOOKUP($A234,[1]!Table,MATCH(M$4,[1]!Curves,0))</f>
        <v>0</v>
      </c>
      <c r="N234" s="84">
        <f t="shared" ca="1" si="126"/>
        <v>0</v>
      </c>
      <c r="O234" s="69">
        <f t="shared" si="151"/>
        <v>0</v>
      </c>
      <c r="P234" s="7"/>
      <c r="Q234" s="69">
        <f t="shared" ca="1" si="127"/>
        <v>5.7080000000000002</v>
      </c>
      <c r="R234" s="69">
        <f t="shared" ca="1" si="128"/>
        <v>5.7080000000000002</v>
      </c>
      <c r="S234" s="69">
        <f t="shared" si="129"/>
        <v>2.1150000000000002</v>
      </c>
      <c r="T234" s="7"/>
      <c r="U234" s="5">
        <f t="shared" si="130"/>
        <v>30</v>
      </c>
      <c r="V234" s="44">
        <f t="shared" si="131"/>
        <v>43770</v>
      </c>
      <c r="W234" s="5">
        <f t="shared" ca="1" si="132"/>
        <v>6840</v>
      </c>
      <c r="X234" s="54">
        <f ca="1">VLOOKUP($A234,[1]!Table,MATCH(X$4,[1]!Curves,0))</f>
        <v>6.3910295905249992E-2</v>
      </c>
      <c r="Y234" s="46">
        <f t="shared" ca="1" si="133"/>
        <v>0.30785791670039475</v>
      </c>
      <c r="Z234" s="5">
        <f t="shared" si="134"/>
        <v>0</v>
      </c>
      <c r="AA234" s="5">
        <f t="shared" si="135"/>
        <v>0</v>
      </c>
      <c r="AC234" s="39">
        <f t="shared" ca="1" si="136"/>
        <v>0</v>
      </c>
      <c r="AD234" s="39">
        <f t="shared" ca="1" si="137"/>
        <v>0</v>
      </c>
      <c r="AE234" s="39">
        <f t="shared" ca="1" si="138"/>
        <v>0</v>
      </c>
      <c r="AF234" s="39">
        <f t="shared" ca="1" si="139"/>
        <v>0</v>
      </c>
      <c r="AG234" s="39">
        <f t="shared" ca="1" si="140"/>
        <v>0</v>
      </c>
      <c r="AH234" s="39">
        <f t="shared" ca="1" si="141"/>
        <v>0</v>
      </c>
      <c r="AI234" s="39">
        <f t="shared" ca="1" si="142"/>
        <v>0</v>
      </c>
      <c r="AJ234" s="39">
        <f t="shared" ca="1" si="143"/>
        <v>0</v>
      </c>
      <c r="AK234" s="39">
        <f t="shared" ca="1" si="144"/>
        <v>0</v>
      </c>
      <c r="AL234" s="43"/>
      <c r="AM234" s="39">
        <f t="shared" ca="1" si="152"/>
        <v>0</v>
      </c>
      <c r="AN234" s="39">
        <f t="shared" ca="1" si="153"/>
        <v>0</v>
      </c>
      <c r="AO234" s="39">
        <f t="shared" ca="1" si="154"/>
        <v>0</v>
      </c>
      <c r="AP234" s="40">
        <f t="shared" ca="1" si="145"/>
        <v>0</v>
      </c>
      <c r="AR234" s="39">
        <f t="shared" ca="1" si="155"/>
        <v>0</v>
      </c>
      <c r="AS234" s="39">
        <f t="shared" ca="1" si="156"/>
        <v>0</v>
      </c>
      <c r="AT234" s="39">
        <f t="shared" ca="1" si="157"/>
        <v>0</v>
      </c>
      <c r="AU234" s="40">
        <f t="shared" ca="1" si="146"/>
        <v>0</v>
      </c>
      <c r="AV234" s="40"/>
      <c r="AW234" s="51">
        <f t="shared" ca="1" si="147"/>
        <v>0</v>
      </c>
      <c r="AY234" s="51">
        <f t="shared" ca="1" si="148"/>
        <v>0</v>
      </c>
      <c r="AZ234" s="67"/>
      <c r="BA234" s="105">
        <f ca="1">'EO9904.1'!AW234</f>
        <v>0</v>
      </c>
      <c r="BB234" s="105">
        <f t="shared" ca="1" si="158"/>
        <v>0</v>
      </c>
      <c r="BC234" s="67"/>
    </row>
    <row r="235" spans="1:55" ht="12" customHeight="1">
      <c r="A235" s="88">
        <f t="shared" si="149"/>
        <v>43800</v>
      </c>
      <c r="B235" s="65">
        <f>'EO9904.1'!B235</f>
        <v>0</v>
      </c>
      <c r="C235" s="66"/>
      <c r="D235" s="82">
        <f t="shared" si="121"/>
        <v>0</v>
      </c>
      <c r="E235" s="35">
        <f t="shared" si="122"/>
        <v>0</v>
      </c>
      <c r="F235" s="35">
        <f t="shared" ca="1" si="123"/>
        <v>0</v>
      </c>
      <c r="G235" s="83">
        <f ca="1">VLOOKUP($A235,[1]!Table,MATCH(G$4,[1]!Curves,0))</f>
        <v>5.8479999999999999</v>
      </c>
      <c r="H235" s="84">
        <f t="shared" ca="1" si="124"/>
        <v>5.8479999999999999</v>
      </c>
      <c r="I235" s="87">
        <f t="shared" si="159"/>
        <v>2.1150000000000002</v>
      </c>
      <c r="J235" s="83">
        <f ca="1">VLOOKUP($A235,[1]!Table,MATCH(J$4,[1]!Curves,0))</f>
        <v>0</v>
      </c>
      <c r="K235" s="84">
        <f t="shared" ca="1" si="125"/>
        <v>0</v>
      </c>
      <c r="L235" s="69">
        <f t="shared" si="150"/>
        <v>0</v>
      </c>
      <c r="M235" s="83">
        <f ca="1">VLOOKUP($A235,[1]!Table,MATCH(M$4,[1]!Curves,0))</f>
        <v>0</v>
      </c>
      <c r="N235" s="84">
        <f t="shared" ca="1" si="126"/>
        <v>0</v>
      </c>
      <c r="O235" s="69">
        <f t="shared" si="151"/>
        <v>0</v>
      </c>
      <c r="P235" s="7"/>
      <c r="Q235" s="69">
        <f t="shared" ca="1" si="127"/>
        <v>5.8479999999999999</v>
      </c>
      <c r="R235" s="69">
        <f t="shared" ca="1" si="128"/>
        <v>5.8479999999999999</v>
      </c>
      <c r="S235" s="69">
        <f t="shared" si="129"/>
        <v>2.1150000000000002</v>
      </c>
      <c r="T235" s="7"/>
      <c r="U235" s="5">
        <f t="shared" si="130"/>
        <v>31</v>
      </c>
      <c r="V235" s="44">
        <f t="shared" si="131"/>
        <v>43800</v>
      </c>
      <c r="W235" s="5">
        <f t="shared" ca="1" si="132"/>
        <v>6870</v>
      </c>
      <c r="X235" s="54">
        <f ca="1">VLOOKUP($A235,[1]!Table,MATCH(X$4,[1]!Curves,0))</f>
        <v>6.3938153516611002E-2</v>
      </c>
      <c r="Y235" s="46">
        <f t="shared" ca="1" si="133"/>
        <v>0.30611579381717696</v>
      </c>
      <c r="Z235" s="5">
        <f t="shared" si="134"/>
        <v>0</v>
      </c>
      <c r="AA235" s="5">
        <f t="shared" si="135"/>
        <v>0</v>
      </c>
      <c r="AC235" s="39">
        <f t="shared" ca="1" si="136"/>
        <v>0</v>
      </c>
      <c r="AD235" s="39">
        <f t="shared" ca="1" si="137"/>
        <v>0</v>
      </c>
      <c r="AE235" s="39">
        <f t="shared" ca="1" si="138"/>
        <v>0</v>
      </c>
      <c r="AF235" s="39">
        <f t="shared" ca="1" si="139"/>
        <v>0</v>
      </c>
      <c r="AG235" s="39">
        <f t="shared" ca="1" si="140"/>
        <v>0</v>
      </c>
      <c r="AH235" s="39">
        <f t="shared" ca="1" si="141"/>
        <v>0</v>
      </c>
      <c r="AI235" s="39">
        <f t="shared" ca="1" si="142"/>
        <v>0</v>
      </c>
      <c r="AJ235" s="39">
        <f t="shared" ca="1" si="143"/>
        <v>0</v>
      </c>
      <c r="AK235" s="39">
        <f t="shared" ca="1" si="144"/>
        <v>0</v>
      </c>
      <c r="AL235" s="43"/>
      <c r="AM235" s="39">
        <f t="shared" ca="1" si="152"/>
        <v>0</v>
      </c>
      <c r="AN235" s="39">
        <f t="shared" ca="1" si="153"/>
        <v>0</v>
      </c>
      <c r="AO235" s="39">
        <f t="shared" ca="1" si="154"/>
        <v>0</v>
      </c>
      <c r="AP235" s="40">
        <f t="shared" ca="1" si="145"/>
        <v>0</v>
      </c>
      <c r="AR235" s="39">
        <f t="shared" ca="1" si="155"/>
        <v>0</v>
      </c>
      <c r="AS235" s="39">
        <f t="shared" ca="1" si="156"/>
        <v>0</v>
      </c>
      <c r="AT235" s="39">
        <f t="shared" ca="1" si="157"/>
        <v>0</v>
      </c>
      <c r="AU235" s="40">
        <f t="shared" ca="1" si="146"/>
        <v>0</v>
      </c>
      <c r="AV235" s="40"/>
      <c r="AW235" s="51">
        <f t="shared" ca="1" si="147"/>
        <v>0</v>
      </c>
      <c r="AY235" s="51">
        <f t="shared" ca="1" si="148"/>
        <v>0</v>
      </c>
      <c r="AZ235" s="67"/>
      <c r="BA235" s="105">
        <f ca="1">'EO9904.1'!AW235</f>
        <v>0</v>
      </c>
      <c r="BB235" s="105">
        <f t="shared" ca="1" si="158"/>
        <v>0</v>
      </c>
      <c r="BC235" s="67"/>
    </row>
    <row r="236" spans="1:55" ht="12" customHeight="1">
      <c r="A236" s="88">
        <f t="shared" si="149"/>
        <v>43831</v>
      </c>
      <c r="B236" s="65">
        <f>'EO9904.1'!B236</f>
        <v>0</v>
      </c>
      <c r="C236" s="66"/>
      <c r="D236" s="82">
        <f t="shared" si="121"/>
        <v>0</v>
      </c>
      <c r="E236" s="35">
        <f t="shared" si="122"/>
        <v>0</v>
      </c>
      <c r="F236" s="35">
        <f t="shared" ca="1" si="123"/>
        <v>0</v>
      </c>
      <c r="G236" s="83">
        <f ca="1">VLOOKUP($A236,[1]!Table,MATCH(G$4,[1]!Curves,0))</f>
        <v>5.9530000000000003</v>
      </c>
      <c r="H236" s="84">
        <f t="shared" ca="1" si="124"/>
        <v>5.9530000000000003</v>
      </c>
      <c r="I236" s="87">
        <f t="shared" si="159"/>
        <v>2.1150000000000002</v>
      </c>
      <c r="J236" s="83">
        <f ca="1">VLOOKUP($A236,[1]!Table,MATCH(J$4,[1]!Curves,0))</f>
        <v>0</v>
      </c>
      <c r="K236" s="84">
        <f t="shared" ca="1" si="125"/>
        <v>0</v>
      </c>
      <c r="L236" s="69">
        <f t="shared" si="150"/>
        <v>0</v>
      </c>
      <c r="M236" s="83">
        <f ca="1">VLOOKUP($A236,[1]!Table,MATCH(M$4,[1]!Curves,0))</f>
        <v>0</v>
      </c>
      <c r="N236" s="84">
        <f t="shared" ca="1" si="126"/>
        <v>0</v>
      </c>
      <c r="O236" s="69">
        <f t="shared" si="151"/>
        <v>0</v>
      </c>
      <c r="P236" s="7"/>
      <c r="Q236" s="69">
        <f t="shared" ca="1" si="127"/>
        <v>5.9530000000000003</v>
      </c>
      <c r="R236" s="69">
        <f t="shared" ca="1" si="128"/>
        <v>5.9530000000000003</v>
      </c>
      <c r="S236" s="69">
        <f t="shared" si="129"/>
        <v>2.1150000000000002</v>
      </c>
      <c r="T236" s="7"/>
      <c r="U236" s="5">
        <f t="shared" si="130"/>
        <v>31</v>
      </c>
      <c r="V236" s="44">
        <f t="shared" si="131"/>
        <v>43831</v>
      </c>
      <c r="W236" s="5">
        <f t="shared" ca="1" si="132"/>
        <v>6901</v>
      </c>
      <c r="X236" s="54">
        <f ca="1">VLOOKUP($A236,[1]!Table,MATCH(X$4,[1]!Curves,0))</f>
        <v>6.3966939715286997E-2</v>
      </c>
      <c r="Y236" s="46">
        <f t="shared" ca="1" si="133"/>
        <v>0.30432454078958071</v>
      </c>
      <c r="Z236" s="5">
        <f t="shared" si="134"/>
        <v>0</v>
      </c>
      <c r="AA236" s="5">
        <f t="shared" si="135"/>
        <v>0</v>
      </c>
      <c r="AC236" s="39">
        <f t="shared" ca="1" si="136"/>
        <v>0</v>
      </c>
      <c r="AD236" s="39">
        <f t="shared" ca="1" si="137"/>
        <v>0</v>
      </c>
      <c r="AE236" s="39">
        <f t="shared" ca="1" si="138"/>
        <v>0</v>
      </c>
      <c r="AF236" s="39">
        <f t="shared" ca="1" si="139"/>
        <v>0</v>
      </c>
      <c r="AG236" s="39">
        <f t="shared" ca="1" si="140"/>
        <v>0</v>
      </c>
      <c r="AH236" s="39">
        <f t="shared" ca="1" si="141"/>
        <v>0</v>
      </c>
      <c r="AI236" s="39">
        <f t="shared" ca="1" si="142"/>
        <v>0</v>
      </c>
      <c r="AJ236" s="39">
        <f t="shared" ca="1" si="143"/>
        <v>0</v>
      </c>
      <c r="AK236" s="39">
        <f t="shared" ca="1" si="144"/>
        <v>0</v>
      </c>
      <c r="AL236" s="43"/>
      <c r="AM236" s="39">
        <f t="shared" ca="1" si="152"/>
        <v>0</v>
      </c>
      <c r="AN236" s="39">
        <f t="shared" ca="1" si="153"/>
        <v>0</v>
      </c>
      <c r="AO236" s="39">
        <f t="shared" ca="1" si="154"/>
        <v>0</v>
      </c>
      <c r="AP236" s="40">
        <f t="shared" ca="1" si="145"/>
        <v>0</v>
      </c>
      <c r="AR236" s="39">
        <f t="shared" ca="1" si="155"/>
        <v>0</v>
      </c>
      <c r="AS236" s="39">
        <f t="shared" ca="1" si="156"/>
        <v>0</v>
      </c>
      <c r="AT236" s="39">
        <f t="shared" ca="1" si="157"/>
        <v>0</v>
      </c>
      <c r="AU236" s="40">
        <f t="shared" ca="1" si="146"/>
        <v>0</v>
      </c>
      <c r="AV236" s="40"/>
      <c r="AW236" s="51">
        <f t="shared" ca="1" si="147"/>
        <v>0</v>
      </c>
      <c r="AY236" s="51">
        <f t="shared" ca="1" si="148"/>
        <v>0</v>
      </c>
      <c r="AZ236" s="67"/>
      <c r="BA236" s="105">
        <f ca="1">'EO9904.1'!AW236</f>
        <v>0</v>
      </c>
      <c r="BB236" s="105">
        <f t="shared" ca="1" si="158"/>
        <v>0</v>
      </c>
      <c r="BC236" s="67"/>
    </row>
    <row r="237" spans="1:55" ht="12" customHeight="1">
      <c r="A237" s="88">
        <f t="shared" si="149"/>
        <v>43862</v>
      </c>
      <c r="B237" s="65">
        <f>'EO9904.1'!B237</f>
        <v>0</v>
      </c>
      <c r="C237" s="66"/>
      <c r="D237" s="82">
        <f t="shared" si="121"/>
        <v>0</v>
      </c>
      <c r="E237" s="35">
        <f t="shared" si="122"/>
        <v>0</v>
      </c>
      <c r="F237" s="35">
        <f t="shared" ca="1" si="123"/>
        <v>0</v>
      </c>
      <c r="G237" s="83">
        <f ca="1">VLOOKUP($A237,[1]!Table,MATCH(G$4,[1]!Curves,0))</f>
        <v>5.8330000000000002</v>
      </c>
      <c r="H237" s="84">
        <f t="shared" ca="1" si="124"/>
        <v>5.8330000000000002</v>
      </c>
      <c r="I237" s="87">
        <f t="shared" si="159"/>
        <v>2.1150000000000002</v>
      </c>
      <c r="J237" s="83">
        <f ca="1">VLOOKUP($A237,[1]!Table,MATCH(J$4,[1]!Curves,0))</f>
        <v>0</v>
      </c>
      <c r="K237" s="84">
        <f t="shared" ca="1" si="125"/>
        <v>0</v>
      </c>
      <c r="L237" s="69">
        <f t="shared" si="150"/>
        <v>0</v>
      </c>
      <c r="M237" s="83">
        <f ca="1">VLOOKUP($A237,[1]!Table,MATCH(M$4,[1]!Curves,0))</f>
        <v>0</v>
      </c>
      <c r="N237" s="84">
        <f t="shared" ca="1" si="126"/>
        <v>0</v>
      </c>
      <c r="O237" s="69">
        <f t="shared" si="151"/>
        <v>0</v>
      </c>
      <c r="P237" s="7"/>
      <c r="Q237" s="69">
        <f t="shared" ca="1" si="127"/>
        <v>5.8330000000000002</v>
      </c>
      <c r="R237" s="69">
        <f t="shared" ca="1" si="128"/>
        <v>5.8330000000000002</v>
      </c>
      <c r="S237" s="69">
        <f t="shared" si="129"/>
        <v>2.1150000000000002</v>
      </c>
      <c r="T237" s="7"/>
      <c r="U237" s="5">
        <f t="shared" si="130"/>
        <v>29</v>
      </c>
      <c r="V237" s="44">
        <f t="shared" si="131"/>
        <v>43862</v>
      </c>
      <c r="W237" s="5">
        <f t="shared" ca="1" si="132"/>
        <v>6932</v>
      </c>
      <c r="X237" s="54">
        <f ca="1">VLOOKUP($A237,[1]!Table,MATCH(X$4,[1]!Curves,0))</f>
        <v>6.3995725914238008E-2</v>
      </c>
      <c r="Y237" s="46">
        <f t="shared" ca="1" si="133"/>
        <v>0.30254233907923112</v>
      </c>
      <c r="Z237" s="5">
        <f t="shared" si="134"/>
        <v>0</v>
      </c>
      <c r="AA237" s="5">
        <f t="shared" si="135"/>
        <v>0</v>
      </c>
      <c r="AC237" s="39">
        <f t="shared" ca="1" si="136"/>
        <v>0</v>
      </c>
      <c r="AD237" s="39">
        <f t="shared" ca="1" si="137"/>
        <v>0</v>
      </c>
      <c r="AE237" s="39">
        <f t="shared" ca="1" si="138"/>
        <v>0</v>
      </c>
      <c r="AF237" s="39">
        <f t="shared" ca="1" si="139"/>
        <v>0</v>
      </c>
      <c r="AG237" s="39">
        <f t="shared" ca="1" si="140"/>
        <v>0</v>
      </c>
      <c r="AH237" s="39">
        <f t="shared" ca="1" si="141"/>
        <v>0</v>
      </c>
      <c r="AI237" s="39">
        <f t="shared" ca="1" si="142"/>
        <v>0</v>
      </c>
      <c r="AJ237" s="39">
        <f t="shared" ca="1" si="143"/>
        <v>0</v>
      </c>
      <c r="AK237" s="39">
        <f t="shared" ca="1" si="144"/>
        <v>0</v>
      </c>
      <c r="AL237" s="43"/>
      <c r="AM237" s="39">
        <f t="shared" ca="1" si="152"/>
        <v>0</v>
      </c>
      <c r="AN237" s="39">
        <f t="shared" ca="1" si="153"/>
        <v>0</v>
      </c>
      <c r="AO237" s="39">
        <f t="shared" ca="1" si="154"/>
        <v>0</v>
      </c>
      <c r="AP237" s="40">
        <f t="shared" ca="1" si="145"/>
        <v>0</v>
      </c>
      <c r="AR237" s="39">
        <f t="shared" ca="1" si="155"/>
        <v>0</v>
      </c>
      <c r="AS237" s="39">
        <f t="shared" ca="1" si="156"/>
        <v>0</v>
      </c>
      <c r="AT237" s="39">
        <f t="shared" ca="1" si="157"/>
        <v>0</v>
      </c>
      <c r="AU237" s="40">
        <f t="shared" ca="1" si="146"/>
        <v>0</v>
      </c>
      <c r="AV237" s="40"/>
      <c r="AW237" s="51">
        <f t="shared" ca="1" si="147"/>
        <v>0</v>
      </c>
      <c r="AY237" s="51">
        <f t="shared" ca="1" si="148"/>
        <v>0</v>
      </c>
      <c r="AZ237" s="67"/>
      <c r="BA237" s="105">
        <f ca="1">'EO9904.1'!AW237</f>
        <v>0</v>
      </c>
      <c r="BB237" s="105">
        <f t="shared" ca="1" si="158"/>
        <v>0</v>
      </c>
      <c r="BC237" s="67"/>
    </row>
    <row r="238" spans="1:55" ht="12" customHeight="1">
      <c r="A238" s="88">
        <f t="shared" si="149"/>
        <v>43891</v>
      </c>
      <c r="B238" s="65">
        <f>'EO9904.1'!B238</f>
        <v>0</v>
      </c>
      <c r="C238" s="66"/>
      <c r="D238" s="82">
        <f t="shared" si="121"/>
        <v>0</v>
      </c>
      <c r="E238" s="35">
        <f t="shared" si="122"/>
        <v>0</v>
      </c>
      <c r="F238" s="35">
        <f t="shared" ca="1" si="123"/>
        <v>0</v>
      </c>
      <c r="G238" s="83">
        <f ca="1">VLOOKUP($A238,[1]!Table,MATCH(G$4,[1]!Curves,0))</f>
        <v>5.7080000000000002</v>
      </c>
      <c r="H238" s="84">
        <f t="shared" ca="1" si="124"/>
        <v>5.7080000000000002</v>
      </c>
      <c r="I238" s="87">
        <f t="shared" si="159"/>
        <v>2.1150000000000002</v>
      </c>
      <c r="J238" s="83">
        <f ca="1">VLOOKUP($A238,[1]!Table,MATCH(J$4,[1]!Curves,0))</f>
        <v>0</v>
      </c>
      <c r="K238" s="84">
        <f t="shared" ca="1" si="125"/>
        <v>0</v>
      </c>
      <c r="L238" s="69">
        <f t="shared" si="150"/>
        <v>0</v>
      </c>
      <c r="M238" s="83">
        <f ca="1">VLOOKUP($A238,[1]!Table,MATCH(M$4,[1]!Curves,0))</f>
        <v>0</v>
      </c>
      <c r="N238" s="84">
        <f t="shared" ca="1" si="126"/>
        <v>0</v>
      </c>
      <c r="O238" s="69">
        <f t="shared" si="151"/>
        <v>0</v>
      </c>
      <c r="P238" s="7"/>
      <c r="Q238" s="69">
        <f t="shared" ca="1" si="127"/>
        <v>5.7080000000000002</v>
      </c>
      <c r="R238" s="69">
        <f t="shared" ca="1" si="128"/>
        <v>5.7080000000000002</v>
      </c>
      <c r="S238" s="69">
        <f t="shared" si="129"/>
        <v>2.1150000000000002</v>
      </c>
      <c r="T238" s="7"/>
      <c r="U238" s="5">
        <f t="shared" si="130"/>
        <v>31</v>
      </c>
      <c r="V238" s="44">
        <f t="shared" si="131"/>
        <v>43891</v>
      </c>
      <c r="W238" s="5">
        <f t="shared" ca="1" si="132"/>
        <v>6961</v>
      </c>
      <c r="X238" s="54">
        <f ca="1">VLOOKUP($A238,[1]!Table,MATCH(X$4,[1]!Curves,0))</f>
        <v>6.4022654939313001E-2</v>
      </c>
      <c r="Y238" s="46">
        <f t="shared" ca="1" si="133"/>
        <v>0.30088328029817046</v>
      </c>
      <c r="Z238" s="5">
        <f t="shared" si="134"/>
        <v>0</v>
      </c>
      <c r="AA238" s="5">
        <f t="shared" si="135"/>
        <v>0</v>
      </c>
      <c r="AC238" s="39">
        <f t="shared" ca="1" si="136"/>
        <v>0</v>
      </c>
      <c r="AD238" s="39">
        <f t="shared" ca="1" si="137"/>
        <v>0</v>
      </c>
      <c r="AE238" s="39">
        <f t="shared" ca="1" si="138"/>
        <v>0</v>
      </c>
      <c r="AF238" s="39">
        <f t="shared" ca="1" si="139"/>
        <v>0</v>
      </c>
      <c r="AG238" s="39">
        <f t="shared" ca="1" si="140"/>
        <v>0</v>
      </c>
      <c r="AH238" s="39">
        <f t="shared" ca="1" si="141"/>
        <v>0</v>
      </c>
      <c r="AI238" s="39">
        <f t="shared" ca="1" si="142"/>
        <v>0</v>
      </c>
      <c r="AJ238" s="39">
        <f t="shared" ca="1" si="143"/>
        <v>0</v>
      </c>
      <c r="AK238" s="39">
        <f t="shared" ca="1" si="144"/>
        <v>0</v>
      </c>
      <c r="AL238" s="43"/>
      <c r="AM238" s="39">
        <f t="shared" ca="1" si="152"/>
        <v>0</v>
      </c>
      <c r="AN238" s="39">
        <f t="shared" ca="1" si="153"/>
        <v>0</v>
      </c>
      <c r="AO238" s="39">
        <f t="shared" ca="1" si="154"/>
        <v>0</v>
      </c>
      <c r="AP238" s="40">
        <f t="shared" ca="1" si="145"/>
        <v>0</v>
      </c>
      <c r="AR238" s="39">
        <f t="shared" ca="1" si="155"/>
        <v>0</v>
      </c>
      <c r="AS238" s="39">
        <f t="shared" ca="1" si="156"/>
        <v>0</v>
      </c>
      <c r="AT238" s="39">
        <f t="shared" ca="1" si="157"/>
        <v>0</v>
      </c>
      <c r="AU238" s="40">
        <f t="shared" ca="1" si="146"/>
        <v>0</v>
      </c>
      <c r="AV238" s="40"/>
      <c r="AW238" s="51">
        <f t="shared" ca="1" si="147"/>
        <v>0</v>
      </c>
      <c r="AY238" s="51">
        <f t="shared" ca="1" si="148"/>
        <v>0</v>
      </c>
      <c r="AZ238" s="67"/>
      <c r="BA238" s="105">
        <f ca="1">'EO9904.1'!AW238</f>
        <v>0</v>
      </c>
      <c r="BB238" s="105">
        <f t="shared" ca="1" si="158"/>
        <v>0</v>
      </c>
      <c r="BC238" s="67"/>
    </row>
    <row r="239" spans="1:55" ht="12" customHeight="1">
      <c r="A239" s="88">
        <f t="shared" si="149"/>
        <v>43922</v>
      </c>
      <c r="B239" s="65">
        <f>'EO9904.1'!B239</f>
        <v>0</v>
      </c>
      <c r="C239" s="66"/>
      <c r="D239" s="82">
        <f t="shared" si="121"/>
        <v>0</v>
      </c>
      <c r="E239" s="35">
        <f t="shared" si="122"/>
        <v>0</v>
      </c>
      <c r="F239" s="35">
        <f t="shared" ca="1" si="123"/>
        <v>0</v>
      </c>
      <c r="G239" s="83">
        <f ca="1">VLOOKUP($A239,[1]!Table,MATCH(G$4,[1]!Curves,0))</f>
        <v>5.5780000000000003</v>
      </c>
      <c r="H239" s="84">
        <f t="shared" ca="1" si="124"/>
        <v>5.5780000000000003</v>
      </c>
      <c r="I239" s="87">
        <f t="shared" si="159"/>
        <v>2.1150000000000002</v>
      </c>
      <c r="J239" s="83">
        <f ca="1">VLOOKUP($A239,[1]!Table,MATCH(J$4,[1]!Curves,0))</f>
        <v>0</v>
      </c>
      <c r="K239" s="84">
        <f t="shared" ca="1" si="125"/>
        <v>0</v>
      </c>
      <c r="L239" s="69">
        <f t="shared" si="150"/>
        <v>0</v>
      </c>
      <c r="M239" s="83">
        <f ca="1">VLOOKUP($A239,[1]!Table,MATCH(M$4,[1]!Curves,0))</f>
        <v>0</v>
      </c>
      <c r="N239" s="84">
        <f t="shared" ca="1" si="126"/>
        <v>0</v>
      </c>
      <c r="O239" s="69">
        <f t="shared" si="151"/>
        <v>0</v>
      </c>
      <c r="P239" s="7"/>
      <c r="Q239" s="69">
        <f t="shared" ca="1" si="127"/>
        <v>5.5780000000000003</v>
      </c>
      <c r="R239" s="69">
        <f t="shared" ca="1" si="128"/>
        <v>5.5780000000000003</v>
      </c>
      <c r="S239" s="69">
        <f t="shared" si="129"/>
        <v>2.1150000000000002</v>
      </c>
      <c r="T239" s="7"/>
      <c r="U239" s="5">
        <f t="shared" si="130"/>
        <v>30</v>
      </c>
      <c r="V239" s="44">
        <f t="shared" si="131"/>
        <v>43922</v>
      </c>
      <c r="W239" s="5">
        <f t="shared" ca="1" si="132"/>
        <v>6992</v>
      </c>
      <c r="X239" s="54">
        <f ca="1">VLOOKUP($A239,[1]!Table,MATCH(X$4,[1]!Curves,0))</f>
        <v>6.4051441138796003E-2</v>
      </c>
      <c r="Y239" s="46">
        <f t="shared" ca="1" si="133"/>
        <v>0.29911849457372486</v>
      </c>
      <c r="Z239" s="5">
        <f t="shared" si="134"/>
        <v>0</v>
      </c>
      <c r="AA239" s="5">
        <f t="shared" si="135"/>
        <v>0</v>
      </c>
      <c r="AC239" s="39">
        <f t="shared" ca="1" si="136"/>
        <v>0</v>
      </c>
      <c r="AD239" s="39">
        <f t="shared" ca="1" si="137"/>
        <v>0</v>
      </c>
      <c r="AE239" s="39">
        <f t="shared" ca="1" si="138"/>
        <v>0</v>
      </c>
      <c r="AF239" s="39">
        <f t="shared" ca="1" si="139"/>
        <v>0</v>
      </c>
      <c r="AG239" s="39">
        <f t="shared" ca="1" si="140"/>
        <v>0</v>
      </c>
      <c r="AH239" s="39">
        <f t="shared" ca="1" si="141"/>
        <v>0</v>
      </c>
      <c r="AI239" s="39">
        <f t="shared" ca="1" si="142"/>
        <v>0</v>
      </c>
      <c r="AJ239" s="39">
        <f t="shared" ca="1" si="143"/>
        <v>0</v>
      </c>
      <c r="AK239" s="39">
        <f t="shared" ca="1" si="144"/>
        <v>0</v>
      </c>
      <c r="AL239" s="43"/>
      <c r="AM239" s="39">
        <f t="shared" ca="1" si="152"/>
        <v>0</v>
      </c>
      <c r="AN239" s="39">
        <f t="shared" ca="1" si="153"/>
        <v>0</v>
      </c>
      <c r="AO239" s="39">
        <f t="shared" ca="1" si="154"/>
        <v>0</v>
      </c>
      <c r="AP239" s="40">
        <f t="shared" ca="1" si="145"/>
        <v>0</v>
      </c>
      <c r="AR239" s="39">
        <f t="shared" ca="1" si="155"/>
        <v>0</v>
      </c>
      <c r="AS239" s="39">
        <f t="shared" ca="1" si="156"/>
        <v>0</v>
      </c>
      <c r="AT239" s="39">
        <f t="shared" ca="1" si="157"/>
        <v>0</v>
      </c>
      <c r="AU239" s="40">
        <f t="shared" ca="1" si="146"/>
        <v>0</v>
      </c>
      <c r="AV239" s="40"/>
      <c r="AW239" s="51">
        <f t="shared" ca="1" si="147"/>
        <v>0</v>
      </c>
      <c r="AY239" s="51">
        <f t="shared" ca="1" si="148"/>
        <v>0</v>
      </c>
      <c r="AZ239" s="67"/>
      <c r="BA239" s="105">
        <f ca="1">'EO9904.1'!AW239</f>
        <v>0</v>
      </c>
      <c r="BB239" s="105">
        <f t="shared" ca="1" si="158"/>
        <v>0</v>
      </c>
      <c r="BC239" s="67"/>
    </row>
    <row r="240" spans="1:55" ht="12" customHeight="1">
      <c r="A240" s="88">
        <f t="shared" si="149"/>
        <v>43952</v>
      </c>
      <c r="B240" s="65">
        <f>'EO9904.1'!B240</f>
        <v>0</v>
      </c>
      <c r="C240" s="66"/>
      <c r="D240" s="82">
        <f t="shared" si="121"/>
        <v>0</v>
      </c>
      <c r="E240" s="35">
        <f t="shared" si="122"/>
        <v>0</v>
      </c>
      <c r="F240" s="35">
        <f t="shared" ca="1" si="123"/>
        <v>0</v>
      </c>
      <c r="G240" s="83">
        <f ca="1">VLOOKUP($A240,[1]!Table,MATCH(G$4,[1]!Curves,0))</f>
        <v>5.5680000000000005</v>
      </c>
      <c r="H240" s="84">
        <f t="shared" ca="1" si="124"/>
        <v>5.5680000000000005</v>
      </c>
      <c r="I240" s="87">
        <f t="shared" si="159"/>
        <v>2.1150000000000002</v>
      </c>
      <c r="J240" s="83">
        <f ca="1">VLOOKUP($A240,[1]!Table,MATCH(J$4,[1]!Curves,0))</f>
        <v>0</v>
      </c>
      <c r="K240" s="84">
        <f t="shared" ca="1" si="125"/>
        <v>0</v>
      </c>
      <c r="L240" s="69">
        <f t="shared" si="150"/>
        <v>0</v>
      </c>
      <c r="M240" s="83">
        <f ca="1">VLOOKUP($A240,[1]!Table,MATCH(M$4,[1]!Curves,0))</f>
        <v>0</v>
      </c>
      <c r="N240" s="84">
        <f t="shared" ca="1" si="126"/>
        <v>0</v>
      </c>
      <c r="O240" s="69">
        <f t="shared" si="151"/>
        <v>0</v>
      </c>
      <c r="P240" s="7"/>
      <c r="Q240" s="69">
        <f t="shared" ca="1" si="127"/>
        <v>5.5680000000000005</v>
      </c>
      <c r="R240" s="69">
        <f t="shared" ca="1" si="128"/>
        <v>5.5680000000000005</v>
      </c>
      <c r="S240" s="69">
        <f t="shared" si="129"/>
        <v>2.1150000000000002</v>
      </c>
      <c r="T240" s="7"/>
      <c r="U240" s="5">
        <f t="shared" si="130"/>
        <v>31</v>
      </c>
      <c r="V240" s="44">
        <f t="shared" si="131"/>
        <v>43952</v>
      </c>
      <c r="W240" s="5">
        <f t="shared" ca="1" si="132"/>
        <v>7022</v>
      </c>
      <c r="X240" s="54">
        <f ca="1">VLOOKUP($A240,[1]!Table,MATCH(X$4,[1]!Curves,0))</f>
        <v>6.4079298751459998E-2</v>
      </c>
      <c r="Y240" s="46">
        <f t="shared" ca="1" si="133"/>
        <v>0.29741915496642979</v>
      </c>
      <c r="Z240" s="5">
        <f t="shared" si="134"/>
        <v>0</v>
      </c>
      <c r="AA240" s="5">
        <f t="shared" si="135"/>
        <v>0</v>
      </c>
      <c r="AC240" s="39">
        <f t="shared" ca="1" si="136"/>
        <v>0</v>
      </c>
      <c r="AD240" s="39">
        <f t="shared" ca="1" si="137"/>
        <v>0</v>
      </c>
      <c r="AE240" s="39">
        <f t="shared" ca="1" si="138"/>
        <v>0</v>
      </c>
      <c r="AF240" s="39">
        <f t="shared" ca="1" si="139"/>
        <v>0</v>
      </c>
      <c r="AG240" s="39">
        <f t="shared" ca="1" si="140"/>
        <v>0</v>
      </c>
      <c r="AH240" s="39">
        <f t="shared" ca="1" si="141"/>
        <v>0</v>
      </c>
      <c r="AI240" s="39">
        <f t="shared" ca="1" si="142"/>
        <v>0</v>
      </c>
      <c r="AJ240" s="39">
        <f t="shared" ca="1" si="143"/>
        <v>0</v>
      </c>
      <c r="AK240" s="39">
        <f t="shared" ca="1" si="144"/>
        <v>0</v>
      </c>
      <c r="AL240" s="43"/>
      <c r="AM240" s="39">
        <f t="shared" ca="1" si="152"/>
        <v>0</v>
      </c>
      <c r="AN240" s="39">
        <f t="shared" ca="1" si="153"/>
        <v>0</v>
      </c>
      <c r="AO240" s="39">
        <f t="shared" ca="1" si="154"/>
        <v>0</v>
      </c>
      <c r="AP240" s="40">
        <f t="shared" ca="1" si="145"/>
        <v>0</v>
      </c>
      <c r="AR240" s="39">
        <f t="shared" ca="1" si="155"/>
        <v>0</v>
      </c>
      <c r="AS240" s="39">
        <f t="shared" ca="1" si="156"/>
        <v>0</v>
      </c>
      <c r="AT240" s="39">
        <f t="shared" ca="1" si="157"/>
        <v>0</v>
      </c>
      <c r="AU240" s="40">
        <f t="shared" ca="1" si="146"/>
        <v>0</v>
      </c>
      <c r="AV240" s="40"/>
      <c r="AW240" s="51">
        <f t="shared" ca="1" si="147"/>
        <v>0</v>
      </c>
      <c r="AY240" s="51">
        <f t="shared" ca="1" si="148"/>
        <v>0</v>
      </c>
      <c r="AZ240" s="67"/>
      <c r="BA240" s="105">
        <f ca="1">'EO9904.1'!AW240</f>
        <v>0</v>
      </c>
      <c r="BB240" s="105">
        <f t="shared" ca="1" si="158"/>
        <v>0</v>
      </c>
      <c r="BC240" s="67"/>
    </row>
    <row r="241" spans="1:55" ht="12" customHeight="1">
      <c r="A241" s="88">
        <f t="shared" si="149"/>
        <v>43983</v>
      </c>
      <c r="B241" s="65">
        <f>'EO9904.1'!B241</f>
        <v>0</v>
      </c>
      <c r="C241" s="66"/>
      <c r="D241" s="82">
        <f t="shared" si="121"/>
        <v>0</v>
      </c>
      <c r="E241" s="35">
        <f t="shared" si="122"/>
        <v>0</v>
      </c>
      <c r="F241" s="35">
        <f t="shared" ca="1" si="123"/>
        <v>0</v>
      </c>
      <c r="G241" s="83">
        <f ca="1">VLOOKUP($A241,[1]!Table,MATCH(G$4,[1]!Curves,0))</f>
        <v>5.5880000000000001</v>
      </c>
      <c r="H241" s="84">
        <f t="shared" ca="1" si="124"/>
        <v>5.5880000000000001</v>
      </c>
      <c r="I241" s="87">
        <f t="shared" si="159"/>
        <v>2.1150000000000002</v>
      </c>
      <c r="J241" s="83">
        <f ca="1">VLOOKUP($A241,[1]!Table,MATCH(J$4,[1]!Curves,0))</f>
        <v>0</v>
      </c>
      <c r="K241" s="84">
        <f t="shared" ca="1" si="125"/>
        <v>0</v>
      </c>
      <c r="L241" s="69">
        <f t="shared" si="150"/>
        <v>0</v>
      </c>
      <c r="M241" s="83">
        <f ca="1">VLOOKUP($A241,[1]!Table,MATCH(M$4,[1]!Curves,0))</f>
        <v>0</v>
      </c>
      <c r="N241" s="84">
        <f t="shared" ca="1" si="126"/>
        <v>0</v>
      </c>
      <c r="O241" s="69">
        <f t="shared" si="151"/>
        <v>0</v>
      </c>
      <c r="P241" s="7"/>
      <c r="Q241" s="69">
        <f t="shared" ca="1" si="127"/>
        <v>5.5880000000000001</v>
      </c>
      <c r="R241" s="69">
        <f t="shared" ca="1" si="128"/>
        <v>5.5880000000000001</v>
      </c>
      <c r="S241" s="69">
        <f t="shared" si="129"/>
        <v>2.1150000000000002</v>
      </c>
      <c r="T241" s="7"/>
      <c r="U241" s="5">
        <f t="shared" si="130"/>
        <v>30</v>
      </c>
      <c r="V241" s="44">
        <f t="shared" si="131"/>
        <v>43983</v>
      </c>
      <c r="W241" s="5">
        <f t="shared" ca="1" si="132"/>
        <v>7053</v>
      </c>
      <c r="X241" s="54">
        <f ca="1">VLOOKUP($A241,[1]!Table,MATCH(X$4,[1]!Curves,0))</f>
        <v>6.4108084951483998E-2</v>
      </c>
      <c r="Y241" s="46">
        <f t="shared" ca="1" si="133"/>
        <v>0.29567193719883283</v>
      </c>
      <c r="Z241" s="5">
        <f t="shared" si="134"/>
        <v>0</v>
      </c>
      <c r="AA241" s="5">
        <f t="shared" si="135"/>
        <v>0</v>
      </c>
      <c r="AC241" s="39">
        <f t="shared" ca="1" si="136"/>
        <v>0</v>
      </c>
      <c r="AD241" s="39">
        <f t="shared" ca="1" si="137"/>
        <v>0</v>
      </c>
      <c r="AE241" s="39">
        <f t="shared" ca="1" si="138"/>
        <v>0</v>
      </c>
      <c r="AF241" s="39">
        <f t="shared" ca="1" si="139"/>
        <v>0</v>
      </c>
      <c r="AG241" s="39">
        <f t="shared" ca="1" si="140"/>
        <v>0</v>
      </c>
      <c r="AH241" s="39">
        <f t="shared" ca="1" si="141"/>
        <v>0</v>
      </c>
      <c r="AI241" s="39">
        <f t="shared" ca="1" si="142"/>
        <v>0</v>
      </c>
      <c r="AJ241" s="39">
        <f t="shared" ca="1" si="143"/>
        <v>0</v>
      </c>
      <c r="AK241" s="39">
        <f t="shared" ca="1" si="144"/>
        <v>0</v>
      </c>
      <c r="AL241" s="43"/>
      <c r="AM241" s="39">
        <f t="shared" ca="1" si="152"/>
        <v>0</v>
      </c>
      <c r="AN241" s="39">
        <f t="shared" ca="1" si="153"/>
        <v>0</v>
      </c>
      <c r="AO241" s="39">
        <f t="shared" ca="1" si="154"/>
        <v>0</v>
      </c>
      <c r="AP241" s="40">
        <f t="shared" ca="1" si="145"/>
        <v>0</v>
      </c>
      <c r="AR241" s="39">
        <f t="shared" ca="1" si="155"/>
        <v>0</v>
      </c>
      <c r="AS241" s="39">
        <f t="shared" ca="1" si="156"/>
        <v>0</v>
      </c>
      <c r="AT241" s="39">
        <f t="shared" ca="1" si="157"/>
        <v>0</v>
      </c>
      <c r="AU241" s="40">
        <f t="shared" ca="1" si="146"/>
        <v>0</v>
      </c>
      <c r="AV241" s="40"/>
      <c r="AW241" s="51">
        <f t="shared" ca="1" si="147"/>
        <v>0</v>
      </c>
      <c r="AY241" s="51">
        <f t="shared" ca="1" si="148"/>
        <v>0</v>
      </c>
      <c r="AZ241" s="67"/>
      <c r="BA241" s="105">
        <f ca="1">'EO9904.1'!AW241</f>
        <v>0</v>
      </c>
      <c r="BB241" s="105">
        <f t="shared" ca="1" si="158"/>
        <v>0</v>
      </c>
      <c r="BC241" s="67"/>
    </row>
    <row r="242" spans="1:55" ht="12" customHeight="1">
      <c r="A242" s="88">
        <f t="shared" si="149"/>
        <v>44013</v>
      </c>
      <c r="B242" s="65">
        <f>'EO9904.1'!B242</f>
        <v>0</v>
      </c>
      <c r="C242" s="66"/>
      <c r="D242" s="82">
        <f t="shared" si="121"/>
        <v>0</v>
      </c>
      <c r="E242" s="35">
        <f t="shared" si="122"/>
        <v>0</v>
      </c>
      <c r="F242" s="35">
        <f t="shared" ca="1" si="123"/>
        <v>0</v>
      </c>
      <c r="G242" s="83">
        <f ca="1">VLOOKUP($A242,[1]!Table,MATCH(G$4,[1]!Curves,0))</f>
        <v>5.609</v>
      </c>
      <c r="H242" s="84">
        <f t="shared" ca="1" si="124"/>
        <v>5.609</v>
      </c>
      <c r="I242" s="87">
        <f t="shared" si="159"/>
        <v>2.1150000000000002</v>
      </c>
      <c r="J242" s="83">
        <f ca="1">VLOOKUP($A242,[1]!Table,MATCH(J$4,[1]!Curves,0))</f>
        <v>0</v>
      </c>
      <c r="K242" s="84">
        <f t="shared" ca="1" si="125"/>
        <v>0</v>
      </c>
      <c r="L242" s="69">
        <f t="shared" si="150"/>
        <v>0</v>
      </c>
      <c r="M242" s="83">
        <f ca="1">VLOOKUP($A242,[1]!Table,MATCH(M$4,[1]!Curves,0))</f>
        <v>0</v>
      </c>
      <c r="N242" s="84">
        <f t="shared" ca="1" si="126"/>
        <v>0</v>
      </c>
      <c r="O242" s="69">
        <f t="shared" si="151"/>
        <v>0</v>
      </c>
      <c r="P242" s="7"/>
      <c r="Q242" s="69">
        <f t="shared" ca="1" si="127"/>
        <v>5.609</v>
      </c>
      <c r="R242" s="69">
        <f t="shared" ca="1" si="128"/>
        <v>5.609</v>
      </c>
      <c r="S242" s="69">
        <f t="shared" si="129"/>
        <v>2.1150000000000002</v>
      </c>
      <c r="T242" s="7"/>
      <c r="U242" s="5">
        <f t="shared" si="130"/>
        <v>31</v>
      </c>
      <c r="V242" s="44">
        <f t="shared" si="131"/>
        <v>44013</v>
      </c>
      <c r="W242" s="5">
        <f t="shared" ca="1" si="132"/>
        <v>7083</v>
      </c>
      <c r="X242" s="54">
        <f ca="1">VLOOKUP($A242,[1]!Table,MATCH(X$4,[1]!Curves,0))</f>
        <v>6.4135942564672005E-2</v>
      </c>
      <c r="Y242" s="46">
        <f t="shared" ca="1" si="133"/>
        <v>0.29398953160095309</v>
      </c>
      <c r="Z242" s="5">
        <f t="shared" si="134"/>
        <v>0</v>
      </c>
      <c r="AA242" s="5">
        <f t="shared" si="135"/>
        <v>0</v>
      </c>
      <c r="AC242" s="39">
        <f t="shared" ca="1" si="136"/>
        <v>0</v>
      </c>
      <c r="AD242" s="39">
        <f t="shared" ca="1" si="137"/>
        <v>0</v>
      </c>
      <c r="AE242" s="39">
        <f t="shared" ca="1" si="138"/>
        <v>0</v>
      </c>
      <c r="AF242" s="39">
        <f t="shared" ca="1" si="139"/>
        <v>0</v>
      </c>
      <c r="AG242" s="39">
        <f t="shared" ca="1" si="140"/>
        <v>0</v>
      </c>
      <c r="AH242" s="39">
        <f t="shared" ca="1" si="141"/>
        <v>0</v>
      </c>
      <c r="AI242" s="39">
        <f t="shared" ca="1" si="142"/>
        <v>0</v>
      </c>
      <c r="AJ242" s="39">
        <f t="shared" ca="1" si="143"/>
        <v>0</v>
      </c>
      <c r="AK242" s="39">
        <f t="shared" ca="1" si="144"/>
        <v>0</v>
      </c>
      <c r="AL242" s="43"/>
      <c r="AM242" s="39">
        <f t="shared" ca="1" si="152"/>
        <v>0</v>
      </c>
      <c r="AN242" s="39">
        <f t="shared" ca="1" si="153"/>
        <v>0</v>
      </c>
      <c r="AO242" s="39">
        <f t="shared" ca="1" si="154"/>
        <v>0</v>
      </c>
      <c r="AP242" s="40">
        <f t="shared" ca="1" si="145"/>
        <v>0</v>
      </c>
      <c r="AR242" s="39">
        <f t="shared" ca="1" si="155"/>
        <v>0</v>
      </c>
      <c r="AS242" s="39">
        <f t="shared" ca="1" si="156"/>
        <v>0</v>
      </c>
      <c r="AT242" s="39">
        <f t="shared" ca="1" si="157"/>
        <v>0</v>
      </c>
      <c r="AU242" s="40">
        <f t="shared" ca="1" si="146"/>
        <v>0</v>
      </c>
      <c r="AV242" s="40"/>
      <c r="AW242" s="51">
        <f t="shared" ca="1" si="147"/>
        <v>0</v>
      </c>
      <c r="AY242" s="51">
        <f t="shared" ca="1" si="148"/>
        <v>0</v>
      </c>
      <c r="AZ242" s="67"/>
      <c r="BA242" s="105">
        <f ca="1">'EO9904.1'!AW242</f>
        <v>0</v>
      </c>
      <c r="BB242" s="105">
        <f t="shared" ca="1" si="158"/>
        <v>0</v>
      </c>
      <c r="BC242" s="67"/>
    </row>
    <row r="243" spans="1:55" ht="12" customHeight="1">
      <c r="A243" s="88">
        <f t="shared" si="149"/>
        <v>44044</v>
      </c>
      <c r="B243" s="65">
        <f>'EO9904.1'!B243</f>
        <v>0</v>
      </c>
      <c r="C243" s="66"/>
      <c r="D243" s="82">
        <f t="shared" si="121"/>
        <v>0</v>
      </c>
      <c r="E243" s="35">
        <f t="shared" si="122"/>
        <v>0</v>
      </c>
      <c r="F243" s="35">
        <f t="shared" ca="1" si="123"/>
        <v>0</v>
      </c>
      <c r="G243" s="83">
        <f ca="1">VLOOKUP($A243,[1]!Table,MATCH(G$4,[1]!Curves,0))</f>
        <v>5.633</v>
      </c>
      <c r="H243" s="84">
        <f t="shared" ca="1" si="124"/>
        <v>5.633</v>
      </c>
      <c r="I243" s="87">
        <f t="shared" si="159"/>
        <v>2.1150000000000002</v>
      </c>
      <c r="J243" s="83">
        <f ca="1">VLOOKUP($A243,[1]!Table,MATCH(J$4,[1]!Curves,0))</f>
        <v>0</v>
      </c>
      <c r="K243" s="84">
        <f t="shared" ca="1" si="125"/>
        <v>0</v>
      </c>
      <c r="L243" s="69">
        <f t="shared" si="150"/>
        <v>0</v>
      </c>
      <c r="M243" s="83">
        <f ca="1">VLOOKUP($A243,[1]!Table,MATCH(M$4,[1]!Curves,0))</f>
        <v>0</v>
      </c>
      <c r="N243" s="84">
        <f t="shared" ca="1" si="126"/>
        <v>0</v>
      </c>
      <c r="O243" s="69">
        <f t="shared" si="151"/>
        <v>0</v>
      </c>
      <c r="P243" s="7"/>
      <c r="Q243" s="69">
        <f t="shared" ca="1" si="127"/>
        <v>5.633</v>
      </c>
      <c r="R243" s="69">
        <f t="shared" ca="1" si="128"/>
        <v>5.633</v>
      </c>
      <c r="S243" s="69">
        <f t="shared" si="129"/>
        <v>2.1150000000000002</v>
      </c>
      <c r="T243" s="7"/>
      <c r="U243" s="5">
        <f t="shared" si="130"/>
        <v>31</v>
      </c>
      <c r="V243" s="44">
        <f t="shared" si="131"/>
        <v>44044</v>
      </c>
      <c r="W243" s="5">
        <f t="shared" ca="1" si="132"/>
        <v>7114</v>
      </c>
      <c r="X243" s="54">
        <f ca="1">VLOOKUP($A243,[1]!Table,MATCH(X$4,[1]!Curves,0))</f>
        <v>6.4164728765236004E-2</v>
      </c>
      <c r="Y243" s="46">
        <f t="shared" ca="1" si="133"/>
        <v>0.2922597429912826</v>
      </c>
      <c r="Z243" s="5">
        <f t="shared" si="134"/>
        <v>0</v>
      </c>
      <c r="AA243" s="5">
        <f t="shared" si="135"/>
        <v>0</v>
      </c>
      <c r="AC243" s="39">
        <f t="shared" ca="1" si="136"/>
        <v>0</v>
      </c>
      <c r="AD243" s="39">
        <f t="shared" ca="1" si="137"/>
        <v>0</v>
      </c>
      <c r="AE243" s="39">
        <f t="shared" ca="1" si="138"/>
        <v>0</v>
      </c>
      <c r="AF243" s="39">
        <f t="shared" ca="1" si="139"/>
        <v>0</v>
      </c>
      <c r="AG243" s="39">
        <f t="shared" ca="1" si="140"/>
        <v>0</v>
      </c>
      <c r="AH243" s="39">
        <f t="shared" ca="1" si="141"/>
        <v>0</v>
      </c>
      <c r="AI243" s="39">
        <f t="shared" ca="1" si="142"/>
        <v>0</v>
      </c>
      <c r="AJ243" s="39">
        <f t="shared" ca="1" si="143"/>
        <v>0</v>
      </c>
      <c r="AK243" s="39">
        <f t="shared" ca="1" si="144"/>
        <v>0</v>
      </c>
      <c r="AL243" s="43"/>
      <c r="AM243" s="39">
        <f t="shared" ca="1" si="152"/>
        <v>0</v>
      </c>
      <c r="AN243" s="39">
        <f t="shared" ca="1" si="153"/>
        <v>0</v>
      </c>
      <c r="AO243" s="39">
        <f t="shared" ca="1" si="154"/>
        <v>0</v>
      </c>
      <c r="AP243" s="40">
        <f t="shared" ca="1" si="145"/>
        <v>0</v>
      </c>
      <c r="AR243" s="39">
        <f t="shared" ca="1" si="155"/>
        <v>0</v>
      </c>
      <c r="AS243" s="39">
        <f t="shared" ca="1" si="156"/>
        <v>0</v>
      </c>
      <c r="AT243" s="39">
        <f t="shared" ca="1" si="157"/>
        <v>0</v>
      </c>
      <c r="AU243" s="40">
        <f t="shared" ca="1" si="146"/>
        <v>0</v>
      </c>
      <c r="AV243" s="40"/>
      <c r="AW243" s="51">
        <f t="shared" ca="1" si="147"/>
        <v>0</v>
      </c>
      <c r="AY243" s="51">
        <f t="shared" ca="1" si="148"/>
        <v>0</v>
      </c>
      <c r="AZ243" s="67"/>
      <c r="BA243" s="105">
        <f ca="1">'EO9904.1'!AW243</f>
        <v>0</v>
      </c>
      <c r="BB243" s="105">
        <f t="shared" ca="1" si="158"/>
        <v>0</v>
      </c>
      <c r="BC243" s="67"/>
    </row>
    <row r="244" spans="1:55" ht="12" customHeight="1">
      <c r="A244" s="88">
        <f t="shared" si="149"/>
        <v>44075</v>
      </c>
      <c r="B244" s="65">
        <f>'EO9904.1'!B244</f>
        <v>0</v>
      </c>
      <c r="C244" s="66"/>
      <c r="D244" s="82">
        <f t="shared" si="121"/>
        <v>0</v>
      </c>
      <c r="E244" s="35">
        <f t="shared" si="122"/>
        <v>0</v>
      </c>
      <c r="F244" s="35">
        <f t="shared" ca="1" si="123"/>
        <v>0</v>
      </c>
      <c r="G244" s="83">
        <f ca="1">VLOOKUP($A244,[1]!Table,MATCH(G$4,[1]!Curves,0))</f>
        <v>5.6430000000000007</v>
      </c>
      <c r="H244" s="84">
        <f t="shared" ca="1" si="124"/>
        <v>5.6430000000000007</v>
      </c>
      <c r="I244" s="87">
        <f t="shared" si="159"/>
        <v>2.1150000000000002</v>
      </c>
      <c r="J244" s="83">
        <f ca="1">VLOOKUP($A244,[1]!Table,MATCH(J$4,[1]!Curves,0))</f>
        <v>0</v>
      </c>
      <c r="K244" s="84">
        <f t="shared" ca="1" si="125"/>
        <v>0</v>
      </c>
      <c r="L244" s="69">
        <f t="shared" si="150"/>
        <v>0</v>
      </c>
      <c r="M244" s="83">
        <f ca="1">VLOOKUP($A244,[1]!Table,MATCH(M$4,[1]!Curves,0))</f>
        <v>0</v>
      </c>
      <c r="N244" s="84">
        <f t="shared" ca="1" si="126"/>
        <v>0</v>
      </c>
      <c r="O244" s="69">
        <f t="shared" si="151"/>
        <v>0</v>
      </c>
      <c r="P244" s="7"/>
      <c r="Q244" s="69">
        <f t="shared" ca="1" si="127"/>
        <v>5.6430000000000007</v>
      </c>
      <c r="R244" s="69">
        <f t="shared" ca="1" si="128"/>
        <v>5.6430000000000007</v>
      </c>
      <c r="S244" s="69">
        <f t="shared" si="129"/>
        <v>2.1150000000000002</v>
      </c>
      <c r="T244" s="7"/>
      <c r="U244" s="5">
        <f t="shared" si="130"/>
        <v>30</v>
      </c>
      <c r="V244" s="44">
        <f t="shared" si="131"/>
        <v>44075</v>
      </c>
      <c r="W244" s="5">
        <f t="shared" ca="1" si="132"/>
        <v>7145</v>
      </c>
      <c r="X244" s="54">
        <f ca="1">VLOOKUP($A244,[1]!Table,MATCH(X$4,[1]!Curves,0))</f>
        <v>6.4193514966076004E-2</v>
      </c>
      <c r="Y244" s="46">
        <f t="shared" ca="1" si="133"/>
        <v>0.29053875883736102</v>
      </c>
      <c r="Z244" s="5">
        <f t="shared" si="134"/>
        <v>0</v>
      </c>
      <c r="AA244" s="5">
        <f t="shared" si="135"/>
        <v>0</v>
      </c>
      <c r="AC244" s="39">
        <f t="shared" ca="1" si="136"/>
        <v>0</v>
      </c>
      <c r="AD244" s="39">
        <f t="shared" ca="1" si="137"/>
        <v>0</v>
      </c>
      <c r="AE244" s="39">
        <f t="shared" ca="1" si="138"/>
        <v>0</v>
      </c>
      <c r="AF244" s="39">
        <f t="shared" ca="1" si="139"/>
        <v>0</v>
      </c>
      <c r="AG244" s="39">
        <f t="shared" ca="1" si="140"/>
        <v>0</v>
      </c>
      <c r="AH244" s="39">
        <f t="shared" ca="1" si="141"/>
        <v>0</v>
      </c>
      <c r="AI244" s="39">
        <f t="shared" ca="1" si="142"/>
        <v>0</v>
      </c>
      <c r="AJ244" s="39">
        <f t="shared" ca="1" si="143"/>
        <v>0</v>
      </c>
      <c r="AK244" s="39">
        <f t="shared" ca="1" si="144"/>
        <v>0</v>
      </c>
      <c r="AL244" s="43"/>
      <c r="AM244" s="39">
        <f t="shared" ca="1" si="152"/>
        <v>0</v>
      </c>
      <c r="AN244" s="39">
        <f t="shared" ca="1" si="153"/>
        <v>0</v>
      </c>
      <c r="AO244" s="39">
        <f t="shared" ca="1" si="154"/>
        <v>0</v>
      </c>
      <c r="AP244" s="40">
        <f t="shared" ca="1" si="145"/>
        <v>0</v>
      </c>
      <c r="AR244" s="39">
        <f t="shared" ca="1" si="155"/>
        <v>0</v>
      </c>
      <c r="AS244" s="39">
        <f t="shared" ca="1" si="156"/>
        <v>0</v>
      </c>
      <c r="AT244" s="39">
        <f t="shared" ca="1" si="157"/>
        <v>0</v>
      </c>
      <c r="AU244" s="40">
        <f t="shared" ca="1" si="146"/>
        <v>0</v>
      </c>
      <c r="AV244" s="40"/>
      <c r="AW244" s="51">
        <f t="shared" ca="1" si="147"/>
        <v>0</v>
      </c>
      <c r="AY244" s="51">
        <f t="shared" ca="1" si="148"/>
        <v>0</v>
      </c>
      <c r="AZ244" s="67"/>
      <c r="BA244" s="105">
        <f ca="1">'EO9904.1'!AW244</f>
        <v>0</v>
      </c>
      <c r="BB244" s="105">
        <f t="shared" ca="1" si="158"/>
        <v>0</v>
      </c>
      <c r="BC244" s="67"/>
    </row>
    <row r="245" spans="1:55" ht="12" customHeight="1">
      <c r="A245" s="88">
        <f t="shared" si="149"/>
        <v>44105</v>
      </c>
      <c r="B245" s="65">
        <f>'EO9904.1'!B245</f>
        <v>0</v>
      </c>
      <c r="C245" s="66"/>
      <c r="D245" s="82">
        <f t="shared" si="121"/>
        <v>0</v>
      </c>
      <c r="E245" s="35">
        <f t="shared" si="122"/>
        <v>0</v>
      </c>
      <c r="F245" s="35">
        <f t="shared" ca="1" si="123"/>
        <v>0</v>
      </c>
      <c r="G245" s="83">
        <f ca="1">VLOOKUP($A245,[1]!Table,MATCH(G$4,[1]!Curves,0))</f>
        <v>5.673</v>
      </c>
      <c r="H245" s="84">
        <f t="shared" ca="1" si="124"/>
        <v>5.673</v>
      </c>
      <c r="I245" s="87">
        <f t="shared" si="159"/>
        <v>2.1150000000000002</v>
      </c>
      <c r="J245" s="83">
        <f ca="1">VLOOKUP($A245,[1]!Table,MATCH(J$4,[1]!Curves,0))</f>
        <v>0</v>
      </c>
      <c r="K245" s="84">
        <f t="shared" ca="1" si="125"/>
        <v>0</v>
      </c>
      <c r="L245" s="69">
        <f t="shared" si="150"/>
        <v>0</v>
      </c>
      <c r="M245" s="83">
        <f ca="1">VLOOKUP($A245,[1]!Table,MATCH(M$4,[1]!Curves,0))</f>
        <v>0</v>
      </c>
      <c r="N245" s="84">
        <f t="shared" ca="1" si="126"/>
        <v>0</v>
      </c>
      <c r="O245" s="69">
        <f t="shared" si="151"/>
        <v>0</v>
      </c>
      <c r="P245" s="7"/>
      <c r="Q245" s="69">
        <f t="shared" ca="1" si="127"/>
        <v>5.673</v>
      </c>
      <c r="R245" s="69">
        <f t="shared" ca="1" si="128"/>
        <v>5.673</v>
      </c>
      <c r="S245" s="69">
        <f t="shared" si="129"/>
        <v>2.1150000000000002</v>
      </c>
      <c r="T245" s="7"/>
      <c r="U245" s="5">
        <f t="shared" si="130"/>
        <v>31</v>
      </c>
      <c r="V245" s="44">
        <f t="shared" si="131"/>
        <v>44105</v>
      </c>
      <c r="W245" s="5">
        <f t="shared" ca="1" si="132"/>
        <v>7175</v>
      </c>
      <c r="X245" s="54">
        <f ca="1">VLOOKUP($A245,[1]!Table,MATCH(X$4,[1]!Curves,0))</f>
        <v>6.4221372580053004E-2</v>
      </c>
      <c r="Y245" s="46">
        <f t="shared" ca="1" si="133"/>
        <v>0.28888163978849318</v>
      </c>
      <c r="Z245" s="5">
        <f t="shared" si="134"/>
        <v>0</v>
      </c>
      <c r="AA245" s="5">
        <f t="shared" si="135"/>
        <v>0</v>
      </c>
      <c r="AC245" s="39">
        <f t="shared" ca="1" si="136"/>
        <v>0</v>
      </c>
      <c r="AD245" s="39">
        <f t="shared" ca="1" si="137"/>
        <v>0</v>
      </c>
      <c r="AE245" s="39">
        <f t="shared" ca="1" si="138"/>
        <v>0</v>
      </c>
      <c r="AF245" s="39">
        <f t="shared" ca="1" si="139"/>
        <v>0</v>
      </c>
      <c r="AG245" s="39">
        <f t="shared" ca="1" si="140"/>
        <v>0</v>
      </c>
      <c r="AH245" s="39">
        <f t="shared" ca="1" si="141"/>
        <v>0</v>
      </c>
      <c r="AI245" s="39">
        <f t="shared" ca="1" si="142"/>
        <v>0</v>
      </c>
      <c r="AJ245" s="39">
        <f t="shared" ca="1" si="143"/>
        <v>0</v>
      </c>
      <c r="AK245" s="39">
        <f t="shared" ca="1" si="144"/>
        <v>0</v>
      </c>
      <c r="AL245" s="43"/>
      <c r="AM245" s="39">
        <f t="shared" ca="1" si="152"/>
        <v>0</v>
      </c>
      <c r="AN245" s="39">
        <f t="shared" ca="1" si="153"/>
        <v>0</v>
      </c>
      <c r="AO245" s="39">
        <f t="shared" ca="1" si="154"/>
        <v>0</v>
      </c>
      <c r="AP245" s="40">
        <f t="shared" ca="1" si="145"/>
        <v>0</v>
      </c>
      <c r="AR245" s="39">
        <f t="shared" ca="1" si="155"/>
        <v>0</v>
      </c>
      <c r="AS245" s="39">
        <f t="shared" ca="1" si="156"/>
        <v>0</v>
      </c>
      <c r="AT245" s="39">
        <f t="shared" ca="1" si="157"/>
        <v>0</v>
      </c>
      <c r="AU245" s="40">
        <f t="shared" ca="1" si="146"/>
        <v>0</v>
      </c>
      <c r="AV245" s="40"/>
      <c r="AW245" s="51">
        <f t="shared" ca="1" si="147"/>
        <v>0</v>
      </c>
      <c r="AY245" s="51">
        <f t="shared" ca="1" si="148"/>
        <v>0</v>
      </c>
      <c r="AZ245" s="67"/>
      <c r="BA245" s="105">
        <f ca="1">'EO9904.1'!AW245</f>
        <v>0</v>
      </c>
      <c r="BB245" s="105">
        <f t="shared" ca="1" si="158"/>
        <v>0</v>
      </c>
      <c r="BC245" s="67"/>
    </row>
    <row r="246" spans="1:55" ht="12" customHeight="1">
      <c r="A246" s="88">
        <f t="shared" si="149"/>
        <v>44136</v>
      </c>
      <c r="B246" s="65">
        <f>'EO9904.1'!B246</f>
        <v>0</v>
      </c>
      <c r="C246" s="66"/>
      <c r="D246" s="82">
        <f t="shared" si="121"/>
        <v>0</v>
      </c>
      <c r="E246" s="35">
        <f t="shared" si="122"/>
        <v>0</v>
      </c>
      <c r="F246" s="35">
        <f t="shared" ca="1" si="123"/>
        <v>0</v>
      </c>
      <c r="G246" s="83">
        <f ca="1">VLOOKUP($A246,[1]!Table,MATCH(G$4,[1]!Curves,0))</f>
        <v>5.8130000000000006</v>
      </c>
      <c r="H246" s="84">
        <f t="shared" ca="1" si="124"/>
        <v>5.8130000000000006</v>
      </c>
      <c r="I246" s="87">
        <f t="shared" si="159"/>
        <v>2.1150000000000002</v>
      </c>
      <c r="J246" s="83">
        <f ca="1">VLOOKUP($A246,[1]!Table,MATCH(J$4,[1]!Curves,0))</f>
        <v>0</v>
      </c>
      <c r="K246" s="84">
        <f t="shared" ca="1" si="125"/>
        <v>0</v>
      </c>
      <c r="L246" s="69">
        <f t="shared" si="150"/>
        <v>0</v>
      </c>
      <c r="M246" s="83">
        <f ca="1">VLOOKUP($A246,[1]!Table,MATCH(M$4,[1]!Curves,0))</f>
        <v>0</v>
      </c>
      <c r="N246" s="84">
        <f t="shared" ca="1" si="126"/>
        <v>0</v>
      </c>
      <c r="O246" s="69">
        <f t="shared" si="151"/>
        <v>0</v>
      </c>
      <c r="P246" s="7"/>
      <c r="Q246" s="69">
        <f t="shared" ca="1" si="127"/>
        <v>5.8130000000000006</v>
      </c>
      <c r="R246" s="69">
        <f t="shared" ca="1" si="128"/>
        <v>5.8130000000000006</v>
      </c>
      <c r="S246" s="69">
        <f t="shared" si="129"/>
        <v>2.1150000000000002</v>
      </c>
      <c r="T246" s="7"/>
      <c r="U246" s="5">
        <f t="shared" si="130"/>
        <v>30</v>
      </c>
      <c r="V246" s="44">
        <f t="shared" si="131"/>
        <v>44136</v>
      </c>
      <c r="W246" s="5">
        <f t="shared" ca="1" si="132"/>
        <v>7206</v>
      </c>
      <c r="X246" s="54">
        <f ca="1">VLOOKUP($A246,[1]!Table,MATCH(X$4,[1]!Curves,0))</f>
        <v>6.4250158781433003E-2</v>
      </c>
      <c r="Y246" s="46">
        <f t="shared" ca="1" si="133"/>
        <v>0.28717787667868711</v>
      </c>
      <c r="Z246" s="5">
        <f t="shared" si="134"/>
        <v>0</v>
      </c>
      <c r="AA246" s="5">
        <f t="shared" si="135"/>
        <v>0</v>
      </c>
      <c r="AC246" s="39">
        <f t="shared" ca="1" si="136"/>
        <v>0</v>
      </c>
      <c r="AD246" s="39">
        <f t="shared" ca="1" si="137"/>
        <v>0</v>
      </c>
      <c r="AE246" s="39">
        <f t="shared" ca="1" si="138"/>
        <v>0</v>
      </c>
      <c r="AF246" s="39">
        <f t="shared" ca="1" si="139"/>
        <v>0</v>
      </c>
      <c r="AG246" s="39">
        <f t="shared" ca="1" si="140"/>
        <v>0</v>
      </c>
      <c r="AH246" s="39">
        <f t="shared" ca="1" si="141"/>
        <v>0</v>
      </c>
      <c r="AI246" s="39">
        <f t="shared" ca="1" si="142"/>
        <v>0</v>
      </c>
      <c r="AJ246" s="39">
        <f t="shared" ca="1" si="143"/>
        <v>0</v>
      </c>
      <c r="AK246" s="39">
        <f t="shared" ca="1" si="144"/>
        <v>0</v>
      </c>
      <c r="AL246" s="43"/>
      <c r="AM246" s="39">
        <f t="shared" ca="1" si="152"/>
        <v>0</v>
      </c>
      <c r="AN246" s="39">
        <f t="shared" ca="1" si="153"/>
        <v>0</v>
      </c>
      <c r="AO246" s="39">
        <f t="shared" ca="1" si="154"/>
        <v>0</v>
      </c>
      <c r="AP246" s="40">
        <f t="shared" ca="1" si="145"/>
        <v>0</v>
      </c>
      <c r="AR246" s="39">
        <f t="shared" ca="1" si="155"/>
        <v>0</v>
      </c>
      <c r="AS246" s="39">
        <f t="shared" ca="1" si="156"/>
        <v>0</v>
      </c>
      <c r="AT246" s="39">
        <f t="shared" ca="1" si="157"/>
        <v>0</v>
      </c>
      <c r="AU246" s="40">
        <f t="shared" ca="1" si="146"/>
        <v>0</v>
      </c>
      <c r="AV246" s="40"/>
      <c r="AW246" s="51">
        <f t="shared" ca="1" si="147"/>
        <v>0</v>
      </c>
      <c r="AY246" s="51">
        <f t="shared" ca="1" si="148"/>
        <v>0</v>
      </c>
      <c r="AZ246" s="67"/>
      <c r="BA246" s="105">
        <f ca="1">'EO9904.1'!AW246</f>
        <v>0</v>
      </c>
      <c r="BB246" s="105">
        <f t="shared" ca="1" si="158"/>
        <v>0</v>
      </c>
      <c r="BC246" s="67"/>
    </row>
    <row r="247" spans="1:55" ht="12" customHeight="1">
      <c r="A247" s="88">
        <f t="shared" si="149"/>
        <v>44166</v>
      </c>
      <c r="B247" s="65">
        <f>'EO9904.1'!B247</f>
        <v>0</v>
      </c>
      <c r="C247" s="66"/>
      <c r="D247" s="82">
        <f t="shared" si="121"/>
        <v>0</v>
      </c>
      <c r="E247" s="35">
        <f t="shared" si="122"/>
        <v>0</v>
      </c>
      <c r="F247" s="35">
        <f t="shared" ca="1" si="123"/>
        <v>0</v>
      </c>
      <c r="G247" s="83">
        <f ca="1">VLOOKUP($A247,[1]!Table,MATCH(G$4,[1]!Curves,0))</f>
        <v>5.9530000000000003</v>
      </c>
      <c r="H247" s="84">
        <f t="shared" ca="1" si="124"/>
        <v>5.9530000000000003</v>
      </c>
      <c r="I247" s="87">
        <f t="shared" si="159"/>
        <v>2.1150000000000002</v>
      </c>
      <c r="J247" s="83">
        <f ca="1">VLOOKUP($A247,[1]!Table,MATCH(J$4,[1]!Curves,0))</f>
        <v>0</v>
      </c>
      <c r="K247" s="84">
        <f t="shared" ca="1" si="125"/>
        <v>0</v>
      </c>
      <c r="L247" s="69">
        <f t="shared" si="150"/>
        <v>0</v>
      </c>
      <c r="M247" s="83">
        <f ca="1">VLOOKUP($A247,[1]!Table,MATCH(M$4,[1]!Curves,0))</f>
        <v>0</v>
      </c>
      <c r="N247" s="84">
        <f t="shared" ca="1" si="126"/>
        <v>0</v>
      </c>
      <c r="O247" s="69">
        <f t="shared" si="151"/>
        <v>0</v>
      </c>
      <c r="P247" s="7"/>
      <c r="Q247" s="69">
        <f t="shared" ca="1" si="127"/>
        <v>5.9530000000000003</v>
      </c>
      <c r="R247" s="69">
        <f t="shared" ca="1" si="128"/>
        <v>5.9530000000000003</v>
      </c>
      <c r="S247" s="69">
        <f t="shared" si="129"/>
        <v>2.1150000000000002</v>
      </c>
      <c r="T247" s="7"/>
      <c r="U247" s="5">
        <f t="shared" si="130"/>
        <v>31</v>
      </c>
      <c r="V247" s="44">
        <f t="shared" si="131"/>
        <v>44166</v>
      </c>
      <c r="W247" s="5">
        <f t="shared" ca="1" si="132"/>
        <v>7236</v>
      </c>
      <c r="X247" s="54">
        <f ca="1">VLOOKUP($A247,[1]!Table,MATCH(X$4,[1]!Curves,0))</f>
        <v>6.4278016395933002E-2</v>
      </c>
      <c r="Y247" s="46">
        <f t="shared" ca="1" si="133"/>
        <v>0.28553735670258618</v>
      </c>
      <c r="Z247" s="5">
        <f t="shared" si="134"/>
        <v>0</v>
      </c>
      <c r="AA247" s="5">
        <f t="shared" si="135"/>
        <v>0</v>
      </c>
      <c r="AC247" s="39">
        <f t="shared" ca="1" si="136"/>
        <v>0</v>
      </c>
      <c r="AD247" s="39">
        <f t="shared" ca="1" si="137"/>
        <v>0</v>
      </c>
      <c r="AE247" s="39">
        <f t="shared" ca="1" si="138"/>
        <v>0</v>
      </c>
      <c r="AF247" s="39">
        <f t="shared" ca="1" si="139"/>
        <v>0</v>
      </c>
      <c r="AG247" s="39">
        <f t="shared" ca="1" si="140"/>
        <v>0</v>
      </c>
      <c r="AH247" s="39">
        <f t="shared" ca="1" si="141"/>
        <v>0</v>
      </c>
      <c r="AI247" s="39">
        <f t="shared" ca="1" si="142"/>
        <v>0</v>
      </c>
      <c r="AJ247" s="39">
        <f t="shared" ca="1" si="143"/>
        <v>0</v>
      </c>
      <c r="AK247" s="39">
        <f t="shared" ca="1" si="144"/>
        <v>0</v>
      </c>
      <c r="AL247" s="43"/>
      <c r="AM247" s="39">
        <f t="shared" ca="1" si="152"/>
        <v>0</v>
      </c>
      <c r="AN247" s="39">
        <f t="shared" ca="1" si="153"/>
        <v>0</v>
      </c>
      <c r="AO247" s="39">
        <f t="shared" ca="1" si="154"/>
        <v>0</v>
      </c>
      <c r="AP247" s="40">
        <f t="shared" ca="1" si="145"/>
        <v>0</v>
      </c>
      <c r="AR247" s="39">
        <f t="shared" ca="1" si="155"/>
        <v>0</v>
      </c>
      <c r="AS247" s="39">
        <f t="shared" ca="1" si="156"/>
        <v>0</v>
      </c>
      <c r="AT247" s="39">
        <f t="shared" ca="1" si="157"/>
        <v>0</v>
      </c>
      <c r="AU247" s="40">
        <f t="shared" ca="1" si="146"/>
        <v>0</v>
      </c>
      <c r="AV247" s="40"/>
      <c r="AW247" s="51">
        <f t="shared" ca="1" si="147"/>
        <v>0</v>
      </c>
      <c r="AY247" s="51">
        <f t="shared" ca="1" si="148"/>
        <v>0</v>
      </c>
      <c r="AZ247" s="67"/>
      <c r="BA247" s="105">
        <f ca="1">'EO9904.1'!AW247</f>
        <v>0</v>
      </c>
      <c r="BB247" s="105">
        <f t="shared" ca="1" si="158"/>
        <v>0</v>
      </c>
      <c r="BC247" s="67"/>
    </row>
    <row r="248" spans="1:55" ht="12" customHeight="1">
      <c r="A248" s="88">
        <f t="shared" si="149"/>
        <v>44197</v>
      </c>
      <c r="B248" s="65">
        <f>'EO9904.1'!B248</f>
        <v>0</v>
      </c>
      <c r="C248" s="66"/>
      <c r="D248" s="82">
        <f t="shared" si="121"/>
        <v>0</v>
      </c>
      <c r="E248" s="35">
        <f t="shared" si="122"/>
        <v>0</v>
      </c>
      <c r="F248" s="35">
        <f t="shared" ca="1" si="123"/>
        <v>0</v>
      </c>
      <c r="G248" s="83">
        <f ca="1">VLOOKUP($A248,[1]!Table,MATCH(G$4,[1]!Curves,0))</f>
        <v>6.0580000000000007</v>
      </c>
      <c r="H248" s="84">
        <f t="shared" ca="1" si="124"/>
        <v>6.0580000000000007</v>
      </c>
      <c r="I248" s="87">
        <f t="shared" si="159"/>
        <v>2.1150000000000002</v>
      </c>
      <c r="J248" s="83">
        <f ca="1">VLOOKUP($A248,[1]!Table,MATCH(J$4,[1]!Curves,0))</f>
        <v>0</v>
      </c>
      <c r="K248" s="84">
        <f t="shared" ca="1" si="125"/>
        <v>0</v>
      </c>
      <c r="L248" s="69">
        <f t="shared" si="150"/>
        <v>0</v>
      </c>
      <c r="M248" s="83">
        <f ca="1">VLOOKUP($A248,[1]!Table,MATCH(M$4,[1]!Curves,0))</f>
        <v>0</v>
      </c>
      <c r="N248" s="84">
        <f t="shared" ca="1" si="126"/>
        <v>0</v>
      </c>
      <c r="O248" s="69">
        <f t="shared" si="151"/>
        <v>0</v>
      </c>
      <c r="P248" s="7"/>
      <c r="Q248" s="69">
        <f t="shared" ca="1" si="127"/>
        <v>6.0580000000000007</v>
      </c>
      <c r="R248" s="69">
        <f t="shared" ca="1" si="128"/>
        <v>6.0580000000000007</v>
      </c>
      <c r="S248" s="69">
        <f t="shared" si="129"/>
        <v>2.1150000000000002</v>
      </c>
      <c r="T248" s="7"/>
      <c r="U248" s="5">
        <f t="shared" si="130"/>
        <v>31</v>
      </c>
      <c r="V248" s="44">
        <f t="shared" si="131"/>
        <v>44197</v>
      </c>
      <c r="W248" s="5">
        <f t="shared" ca="1" si="132"/>
        <v>7267</v>
      </c>
      <c r="X248" s="54">
        <f ca="1">VLOOKUP($A248,[1]!Table,MATCH(X$4,[1]!Curves,0))</f>
        <v>6.4306802597853999E-2</v>
      </c>
      <c r="Y248" s="46">
        <f t="shared" ca="1" si="133"/>
        <v>0.28385067746270226</v>
      </c>
      <c r="Z248" s="5">
        <f t="shared" si="134"/>
        <v>0</v>
      </c>
      <c r="AA248" s="5">
        <f t="shared" si="135"/>
        <v>0</v>
      </c>
      <c r="AC248" s="39">
        <f t="shared" ca="1" si="136"/>
        <v>0</v>
      </c>
      <c r="AD248" s="39">
        <f t="shared" ca="1" si="137"/>
        <v>0</v>
      </c>
      <c r="AE248" s="39">
        <f t="shared" ca="1" si="138"/>
        <v>0</v>
      </c>
      <c r="AF248" s="39">
        <f t="shared" ca="1" si="139"/>
        <v>0</v>
      </c>
      <c r="AG248" s="39">
        <f t="shared" ca="1" si="140"/>
        <v>0</v>
      </c>
      <c r="AH248" s="39">
        <f t="shared" ca="1" si="141"/>
        <v>0</v>
      </c>
      <c r="AI248" s="39">
        <f t="shared" ca="1" si="142"/>
        <v>0</v>
      </c>
      <c r="AJ248" s="39">
        <f t="shared" ca="1" si="143"/>
        <v>0</v>
      </c>
      <c r="AK248" s="39">
        <f t="shared" ca="1" si="144"/>
        <v>0</v>
      </c>
      <c r="AL248" s="43"/>
      <c r="AM248" s="39">
        <f t="shared" ca="1" si="152"/>
        <v>0</v>
      </c>
      <c r="AN248" s="39">
        <f t="shared" ca="1" si="153"/>
        <v>0</v>
      </c>
      <c r="AO248" s="39">
        <f t="shared" ca="1" si="154"/>
        <v>0</v>
      </c>
      <c r="AP248" s="40">
        <f t="shared" ca="1" si="145"/>
        <v>0</v>
      </c>
      <c r="AR248" s="39">
        <f t="shared" ca="1" si="155"/>
        <v>0</v>
      </c>
      <c r="AS248" s="39">
        <f t="shared" ca="1" si="156"/>
        <v>0</v>
      </c>
      <c r="AT248" s="39">
        <f t="shared" ca="1" si="157"/>
        <v>0</v>
      </c>
      <c r="AU248" s="40">
        <f t="shared" ca="1" si="146"/>
        <v>0</v>
      </c>
      <c r="AV248" s="40"/>
      <c r="AW248" s="51">
        <f t="shared" ca="1" si="147"/>
        <v>0</v>
      </c>
      <c r="AY248" s="51">
        <f t="shared" ca="1" si="148"/>
        <v>0</v>
      </c>
      <c r="AZ248" s="67"/>
      <c r="BA248" s="105">
        <f ca="1">'EO9904.1'!AW248</f>
        <v>0</v>
      </c>
      <c r="BB248" s="105">
        <f t="shared" ca="1" si="158"/>
        <v>0</v>
      </c>
      <c r="BC248" s="67"/>
    </row>
    <row r="249" spans="1:55" ht="12" customHeight="1">
      <c r="A249" s="88">
        <f t="shared" si="149"/>
        <v>44228</v>
      </c>
      <c r="B249" s="65">
        <f>'EO9904.1'!B249</f>
        <v>0</v>
      </c>
      <c r="C249" s="66"/>
      <c r="D249" s="82">
        <f t="shared" si="121"/>
        <v>0</v>
      </c>
      <c r="E249" s="35">
        <f t="shared" si="122"/>
        <v>0</v>
      </c>
      <c r="F249" s="35">
        <f t="shared" ca="1" si="123"/>
        <v>0</v>
      </c>
      <c r="G249" s="83">
        <f ca="1">VLOOKUP($A249,[1]!Table,MATCH(G$4,[1]!Curves,0))</f>
        <v>5.9380000000000006</v>
      </c>
      <c r="H249" s="84">
        <f t="shared" ca="1" si="124"/>
        <v>5.9380000000000006</v>
      </c>
      <c r="I249" s="87">
        <f t="shared" si="159"/>
        <v>2.1150000000000002</v>
      </c>
      <c r="J249" s="83">
        <f ca="1">VLOOKUP($A249,[1]!Table,MATCH(J$4,[1]!Curves,0))</f>
        <v>0</v>
      </c>
      <c r="K249" s="84">
        <f t="shared" ca="1" si="125"/>
        <v>0</v>
      </c>
      <c r="L249" s="69">
        <f t="shared" si="150"/>
        <v>0</v>
      </c>
      <c r="M249" s="83">
        <f ca="1">VLOOKUP($A249,[1]!Table,MATCH(M$4,[1]!Curves,0))</f>
        <v>0</v>
      </c>
      <c r="N249" s="84">
        <f t="shared" ca="1" si="126"/>
        <v>0</v>
      </c>
      <c r="O249" s="69">
        <f t="shared" si="151"/>
        <v>0</v>
      </c>
      <c r="P249" s="7"/>
      <c r="Q249" s="69">
        <f t="shared" ca="1" si="127"/>
        <v>5.9380000000000006</v>
      </c>
      <c r="R249" s="69">
        <f t="shared" ca="1" si="128"/>
        <v>5.9380000000000006</v>
      </c>
      <c r="S249" s="69">
        <f t="shared" si="129"/>
        <v>2.1150000000000002</v>
      </c>
      <c r="T249" s="7"/>
      <c r="U249" s="5">
        <f t="shared" si="130"/>
        <v>28</v>
      </c>
      <c r="V249" s="44">
        <f t="shared" si="131"/>
        <v>44228</v>
      </c>
      <c r="W249" s="5">
        <f t="shared" ca="1" si="132"/>
        <v>7298</v>
      </c>
      <c r="X249" s="54">
        <f ca="1">VLOOKUP($A249,[1]!Table,MATCH(X$4,[1]!Curves,0))</f>
        <v>6.4335588800049998E-2</v>
      </c>
      <c r="Y249" s="46">
        <f t="shared" ca="1" si="133"/>
        <v>0.28217262782910435</v>
      </c>
      <c r="Z249" s="5">
        <f t="shared" si="134"/>
        <v>0</v>
      </c>
      <c r="AA249" s="5">
        <f t="shared" si="135"/>
        <v>0</v>
      </c>
      <c r="AC249" s="39">
        <f t="shared" ca="1" si="136"/>
        <v>0</v>
      </c>
      <c r="AD249" s="39">
        <f t="shared" ca="1" si="137"/>
        <v>0</v>
      </c>
      <c r="AE249" s="39">
        <f t="shared" ca="1" si="138"/>
        <v>0</v>
      </c>
      <c r="AF249" s="39">
        <f t="shared" ca="1" si="139"/>
        <v>0</v>
      </c>
      <c r="AG249" s="39">
        <f t="shared" ca="1" si="140"/>
        <v>0</v>
      </c>
      <c r="AH249" s="39">
        <f t="shared" ca="1" si="141"/>
        <v>0</v>
      </c>
      <c r="AI249" s="39">
        <f t="shared" ca="1" si="142"/>
        <v>0</v>
      </c>
      <c r="AJ249" s="39">
        <f t="shared" ca="1" si="143"/>
        <v>0</v>
      </c>
      <c r="AK249" s="39">
        <f t="shared" ca="1" si="144"/>
        <v>0</v>
      </c>
      <c r="AL249" s="43"/>
      <c r="AM249" s="39">
        <f t="shared" ca="1" si="152"/>
        <v>0</v>
      </c>
      <c r="AN249" s="39">
        <f t="shared" ca="1" si="153"/>
        <v>0</v>
      </c>
      <c r="AO249" s="39">
        <f t="shared" ca="1" si="154"/>
        <v>0</v>
      </c>
      <c r="AP249" s="40">
        <f t="shared" ca="1" si="145"/>
        <v>0</v>
      </c>
      <c r="AR249" s="39">
        <f t="shared" ca="1" si="155"/>
        <v>0</v>
      </c>
      <c r="AS249" s="39">
        <f t="shared" ca="1" si="156"/>
        <v>0</v>
      </c>
      <c r="AT249" s="39">
        <f t="shared" ca="1" si="157"/>
        <v>0</v>
      </c>
      <c r="AU249" s="40">
        <f t="shared" ca="1" si="146"/>
        <v>0</v>
      </c>
      <c r="AV249" s="40"/>
      <c r="AW249" s="51">
        <f t="shared" ca="1" si="147"/>
        <v>0</v>
      </c>
      <c r="AY249" s="51">
        <f t="shared" ca="1" si="148"/>
        <v>0</v>
      </c>
      <c r="AZ249" s="67"/>
      <c r="BA249" s="105">
        <f ca="1">'EO9904.1'!AW249</f>
        <v>0</v>
      </c>
      <c r="BB249" s="105">
        <f t="shared" ca="1" si="158"/>
        <v>0</v>
      </c>
      <c r="BC249" s="67"/>
    </row>
    <row r="250" spans="1:55" ht="12" customHeight="1">
      <c r="A250" s="88">
        <f t="shared" si="149"/>
        <v>44256</v>
      </c>
      <c r="B250" s="65">
        <f>'EO9904.1'!B250</f>
        <v>0</v>
      </c>
      <c r="C250" s="66"/>
      <c r="D250" s="82">
        <f t="shared" si="121"/>
        <v>0</v>
      </c>
      <c r="E250" s="35">
        <f t="shared" si="122"/>
        <v>0</v>
      </c>
      <c r="F250" s="35">
        <f t="shared" ca="1" si="123"/>
        <v>0</v>
      </c>
      <c r="G250" s="83">
        <f ca="1">VLOOKUP($A250,[1]!Table,MATCH(G$4,[1]!Curves,0))</f>
        <v>5.8130000000000006</v>
      </c>
      <c r="H250" s="84">
        <f t="shared" ca="1" si="124"/>
        <v>5.8130000000000006</v>
      </c>
      <c r="I250" s="87">
        <f t="shared" si="159"/>
        <v>2.1150000000000002</v>
      </c>
      <c r="J250" s="83">
        <f ca="1">VLOOKUP($A250,[1]!Table,MATCH(J$4,[1]!Curves,0))</f>
        <v>0</v>
      </c>
      <c r="K250" s="84">
        <f t="shared" ca="1" si="125"/>
        <v>0</v>
      </c>
      <c r="L250" s="69">
        <f t="shared" si="150"/>
        <v>0</v>
      </c>
      <c r="M250" s="83">
        <f ca="1">VLOOKUP($A250,[1]!Table,MATCH(M$4,[1]!Curves,0))</f>
        <v>0</v>
      </c>
      <c r="N250" s="84">
        <f t="shared" ca="1" si="126"/>
        <v>0</v>
      </c>
      <c r="O250" s="69">
        <f t="shared" si="151"/>
        <v>0</v>
      </c>
      <c r="P250" s="7"/>
      <c r="Q250" s="69">
        <f t="shared" ca="1" si="127"/>
        <v>5.8130000000000006</v>
      </c>
      <c r="R250" s="69">
        <f t="shared" ca="1" si="128"/>
        <v>5.8130000000000006</v>
      </c>
      <c r="S250" s="69">
        <f t="shared" si="129"/>
        <v>2.1150000000000002</v>
      </c>
      <c r="T250" s="7"/>
      <c r="U250" s="5">
        <f t="shared" si="130"/>
        <v>31</v>
      </c>
      <c r="V250" s="44">
        <f t="shared" si="131"/>
        <v>44256</v>
      </c>
      <c r="W250" s="5">
        <f t="shared" ca="1" si="132"/>
        <v>7326</v>
      </c>
      <c r="X250" s="54">
        <f ca="1">VLOOKUP($A250,[1]!Table,MATCH(X$4,[1]!Curves,0))</f>
        <v>6.4345115689705995E-2</v>
      </c>
      <c r="Y250" s="46">
        <f t="shared" ca="1" si="133"/>
        <v>0.28075421821867241</v>
      </c>
      <c r="Z250" s="5">
        <f t="shared" si="134"/>
        <v>0</v>
      </c>
      <c r="AA250" s="5">
        <f t="shared" si="135"/>
        <v>0</v>
      </c>
      <c r="AC250" s="39">
        <f t="shared" ca="1" si="136"/>
        <v>0</v>
      </c>
      <c r="AD250" s="39">
        <f t="shared" ca="1" si="137"/>
        <v>0</v>
      </c>
      <c r="AE250" s="39">
        <f t="shared" ca="1" si="138"/>
        <v>0</v>
      </c>
      <c r="AF250" s="39">
        <f t="shared" ca="1" si="139"/>
        <v>0</v>
      </c>
      <c r="AG250" s="39">
        <f t="shared" ca="1" si="140"/>
        <v>0</v>
      </c>
      <c r="AH250" s="39">
        <f t="shared" ca="1" si="141"/>
        <v>0</v>
      </c>
      <c r="AI250" s="39">
        <f t="shared" ca="1" si="142"/>
        <v>0</v>
      </c>
      <c r="AJ250" s="39">
        <f t="shared" ca="1" si="143"/>
        <v>0</v>
      </c>
      <c r="AK250" s="39">
        <f t="shared" ca="1" si="144"/>
        <v>0</v>
      </c>
      <c r="AL250" s="43"/>
      <c r="AM250" s="39">
        <f t="shared" ca="1" si="152"/>
        <v>0</v>
      </c>
      <c r="AN250" s="39">
        <f t="shared" ca="1" si="153"/>
        <v>0</v>
      </c>
      <c r="AO250" s="39">
        <f t="shared" ca="1" si="154"/>
        <v>0</v>
      </c>
      <c r="AP250" s="40">
        <f t="shared" ca="1" si="145"/>
        <v>0</v>
      </c>
      <c r="AR250" s="39">
        <f t="shared" ca="1" si="155"/>
        <v>0</v>
      </c>
      <c r="AS250" s="39">
        <f t="shared" ca="1" si="156"/>
        <v>0</v>
      </c>
      <c r="AT250" s="39">
        <f t="shared" ca="1" si="157"/>
        <v>0</v>
      </c>
      <c r="AU250" s="40">
        <f t="shared" ca="1" si="146"/>
        <v>0</v>
      </c>
      <c r="AV250" s="40"/>
      <c r="AW250" s="51">
        <f t="shared" ca="1" si="147"/>
        <v>0</v>
      </c>
      <c r="AY250" s="51">
        <f t="shared" ca="1" si="148"/>
        <v>0</v>
      </c>
      <c r="AZ250" s="67"/>
      <c r="BA250" s="105">
        <f ca="1">'EO9904.1'!AW250</f>
        <v>0</v>
      </c>
      <c r="BB250" s="105">
        <f t="shared" ca="1" si="158"/>
        <v>0</v>
      </c>
      <c r="BC250" s="67"/>
    </row>
    <row r="251" spans="1:55" ht="12" customHeight="1">
      <c r="A251" s="88">
        <f t="shared" si="149"/>
        <v>44287</v>
      </c>
      <c r="B251" s="65">
        <f>'EO9904.1'!B251</f>
        <v>0</v>
      </c>
      <c r="C251" s="66"/>
      <c r="D251" s="82">
        <f t="shared" si="121"/>
        <v>0</v>
      </c>
      <c r="E251" s="35">
        <f t="shared" si="122"/>
        <v>0</v>
      </c>
      <c r="F251" s="35">
        <f t="shared" ca="1" si="123"/>
        <v>0</v>
      </c>
      <c r="G251" s="83">
        <f ca="1">VLOOKUP($A251,[1]!Table,MATCH(G$4,[1]!Curves,0))</f>
        <v>5.6829999999999998</v>
      </c>
      <c r="H251" s="84">
        <f t="shared" ca="1" si="124"/>
        <v>5.6829999999999998</v>
      </c>
      <c r="I251" s="87">
        <f t="shared" si="159"/>
        <v>2.1150000000000002</v>
      </c>
      <c r="J251" s="83">
        <f ca="1">VLOOKUP($A251,[1]!Table,MATCH(J$4,[1]!Curves,0))</f>
        <v>0</v>
      </c>
      <c r="K251" s="84">
        <f t="shared" ca="1" si="125"/>
        <v>0</v>
      </c>
      <c r="L251" s="69">
        <f t="shared" si="150"/>
        <v>0</v>
      </c>
      <c r="M251" s="83">
        <f ca="1">VLOOKUP($A251,[1]!Table,MATCH(M$4,[1]!Curves,0))</f>
        <v>0</v>
      </c>
      <c r="N251" s="84">
        <f t="shared" ca="1" si="126"/>
        <v>0</v>
      </c>
      <c r="O251" s="69">
        <f t="shared" si="151"/>
        <v>0</v>
      </c>
      <c r="P251" s="7"/>
      <c r="Q251" s="69">
        <f t="shared" ca="1" si="127"/>
        <v>5.6829999999999998</v>
      </c>
      <c r="R251" s="69">
        <f t="shared" ca="1" si="128"/>
        <v>5.6829999999999998</v>
      </c>
      <c r="S251" s="69">
        <f t="shared" si="129"/>
        <v>2.1150000000000002</v>
      </c>
      <c r="T251" s="7"/>
      <c r="U251" s="5">
        <f t="shared" si="130"/>
        <v>30</v>
      </c>
      <c r="V251" s="44">
        <f t="shared" si="131"/>
        <v>44287</v>
      </c>
      <c r="W251" s="5">
        <f t="shared" ca="1" si="132"/>
        <v>7357</v>
      </c>
      <c r="X251" s="54">
        <f ca="1">VLOOKUP($A251,[1]!Table,MATCH(X$4,[1]!Curves,0))</f>
        <v>6.4343861886952999E-2</v>
      </c>
      <c r="Y251" s="46">
        <f t="shared" ca="1" si="133"/>
        <v>0.27925599582179234</v>
      </c>
      <c r="Z251" s="5">
        <f t="shared" si="134"/>
        <v>0</v>
      </c>
      <c r="AA251" s="5">
        <f t="shared" si="135"/>
        <v>0</v>
      </c>
      <c r="AC251" s="39">
        <f t="shared" ca="1" si="136"/>
        <v>0</v>
      </c>
      <c r="AD251" s="39">
        <f t="shared" ca="1" si="137"/>
        <v>0</v>
      </c>
      <c r="AE251" s="39">
        <f t="shared" ca="1" si="138"/>
        <v>0</v>
      </c>
      <c r="AF251" s="39">
        <f t="shared" ca="1" si="139"/>
        <v>0</v>
      </c>
      <c r="AG251" s="39">
        <f t="shared" ca="1" si="140"/>
        <v>0</v>
      </c>
      <c r="AH251" s="39">
        <f t="shared" ca="1" si="141"/>
        <v>0</v>
      </c>
      <c r="AI251" s="39">
        <f t="shared" ca="1" si="142"/>
        <v>0</v>
      </c>
      <c r="AJ251" s="39">
        <f t="shared" ca="1" si="143"/>
        <v>0</v>
      </c>
      <c r="AK251" s="39">
        <f t="shared" ca="1" si="144"/>
        <v>0</v>
      </c>
      <c r="AL251" s="43"/>
      <c r="AM251" s="39">
        <f t="shared" ca="1" si="152"/>
        <v>0</v>
      </c>
      <c r="AN251" s="39">
        <f t="shared" ca="1" si="153"/>
        <v>0</v>
      </c>
      <c r="AO251" s="39">
        <f t="shared" ca="1" si="154"/>
        <v>0</v>
      </c>
      <c r="AP251" s="40">
        <f t="shared" ca="1" si="145"/>
        <v>0</v>
      </c>
      <c r="AR251" s="39">
        <f t="shared" ca="1" si="155"/>
        <v>0</v>
      </c>
      <c r="AS251" s="39">
        <f t="shared" ca="1" si="156"/>
        <v>0</v>
      </c>
      <c r="AT251" s="39">
        <f t="shared" ca="1" si="157"/>
        <v>0</v>
      </c>
      <c r="AU251" s="40">
        <f t="shared" ca="1" si="146"/>
        <v>0</v>
      </c>
      <c r="AV251" s="40"/>
      <c r="AW251" s="51">
        <f t="shared" ca="1" si="147"/>
        <v>0</v>
      </c>
      <c r="AY251" s="51">
        <f t="shared" ca="1" si="148"/>
        <v>0</v>
      </c>
      <c r="AZ251" s="67"/>
      <c r="BA251" s="105">
        <f ca="1">'EO9904.1'!AW251</f>
        <v>0</v>
      </c>
      <c r="BB251" s="105">
        <f t="shared" ca="1" si="158"/>
        <v>0</v>
      </c>
      <c r="BC251" s="67"/>
    </row>
    <row r="252" spans="1:55" ht="12" customHeight="1">
      <c r="A252" s="88">
        <f t="shared" si="149"/>
        <v>44317</v>
      </c>
      <c r="B252" s="65">
        <f>'EO9904.1'!B252</f>
        <v>0</v>
      </c>
      <c r="C252" s="66"/>
      <c r="D252" s="82">
        <f t="shared" si="121"/>
        <v>0</v>
      </c>
      <c r="E252" s="35">
        <f t="shared" si="122"/>
        <v>0</v>
      </c>
      <c r="F252" s="35">
        <f t="shared" ca="1" si="123"/>
        <v>0</v>
      </c>
      <c r="G252" s="83">
        <f ca="1">VLOOKUP($A252,[1]!Table,MATCH(G$4,[1]!Curves,0))</f>
        <v>5.673</v>
      </c>
      <c r="H252" s="84">
        <f t="shared" ca="1" si="124"/>
        <v>5.673</v>
      </c>
      <c r="I252" s="87">
        <f t="shared" si="159"/>
        <v>2.1150000000000002</v>
      </c>
      <c r="J252" s="83">
        <f ca="1">VLOOKUP($A252,[1]!Table,MATCH(J$4,[1]!Curves,0))</f>
        <v>0</v>
      </c>
      <c r="K252" s="84">
        <f t="shared" ca="1" si="125"/>
        <v>0</v>
      </c>
      <c r="L252" s="69">
        <f t="shared" si="150"/>
        <v>0</v>
      </c>
      <c r="M252" s="83">
        <f ca="1">VLOOKUP($A252,[1]!Table,MATCH(M$4,[1]!Curves,0))</f>
        <v>0</v>
      </c>
      <c r="N252" s="84">
        <f t="shared" ca="1" si="126"/>
        <v>0</v>
      </c>
      <c r="O252" s="69">
        <f t="shared" si="151"/>
        <v>0</v>
      </c>
      <c r="P252" s="7"/>
      <c r="Q252" s="69">
        <f t="shared" ca="1" si="127"/>
        <v>5.673</v>
      </c>
      <c r="R252" s="69">
        <f t="shared" ca="1" si="128"/>
        <v>5.673</v>
      </c>
      <c r="S252" s="69">
        <f t="shared" si="129"/>
        <v>2.1150000000000002</v>
      </c>
      <c r="T252" s="7"/>
      <c r="U252" s="5">
        <f t="shared" si="130"/>
        <v>31</v>
      </c>
      <c r="V252" s="44">
        <f t="shared" si="131"/>
        <v>44317</v>
      </c>
      <c r="W252" s="5">
        <f t="shared" ca="1" si="132"/>
        <v>7387</v>
      </c>
      <c r="X252" s="54">
        <f ca="1">VLOOKUP($A252,[1]!Table,MATCH(X$4,[1]!Curves,0))</f>
        <v>6.4342648529449001E-2</v>
      </c>
      <c r="Y252" s="46">
        <f t="shared" ca="1" si="133"/>
        <v>0.27781377060469092</v>
      </c>
      <c r="Z252" s="5">
        <f t="shared" si="134"/>
        <v>0</v>
      </c>
      <c r="AA252" s="5">
        <f t="shared" si="135"/>
        <v>0</v>
      </c>
      <c r="AC252" s="39">
        <f t="shared" ca="1" si="136"/>
        <v>0</v>
      </c>
      <c r="AD252" s="39">
        <f t="shared" ca="1" si="137"/>
        <v>0</v>
      </c>
      <c r="AE252" s="39">
        <f t="shared" ca="1" si="138"/>
        <v>0</v>
      </c>
      <c r="AF252" s="39">
        <f t="shared" ca="1" si="139"/>
        <v>0</v>
      </c>
      <c r="AG252" s="39">
        <f t="shared" ca="1" si="140"/>
        <v>0</v>
      </c>
      <c r="AH252" s="39">
        <f t="shared" ca="1" si="141"/>
        <v>0</v>
      </c>
      <c r="AI252" s="39">
        <f t="shared" ca="1" si="142"/>
        <v>0</v>
      </c>
      <c r="AJ252" s="39">
        <f t="shared" ca="1" si="143"/>
        <v>0</v>
      </c>
      <c r="AK252" s="39">
        <f t="shared" ca="1" si="144"/>
        <v>0</v>
      </c>
      <c r="AL252" s="43"/>
      <c r="AM252" s="39">
        <f t="shared" ca="1" si="152"/>
        <v>0</v>
      </c>
      <c r="AN252" s="39">
        <f t="shared" ca="1" si="153"/>
        <v>0</v>
      </c>
      <c r="AO252" s="39">
        <f t="shared" ca="1" si="154"/>
        <v>0</v>
      </c>
      <c r="AP252" s="40">
        <f t="shared" ca="1" si="145"/>
        <v>0</v>
      </c>
      <c r="AR252" s="39">
        <f t="shared" ca="1" si="155"/>
        <v>0</v>
      </c>
      <c r="AS252" s="39">
        <f t="shared" ca="1" si="156"/>
        <v>0</v>
      </c>
      <c r="AT252" s="39">
        <f t="shared" ca="1" si="157"/>
        <v>0</v>
      </c>
      <c r="AU252" s="40">
        <f t="shared" ca="1" si="146"/>
        <v>0</v>
      </c>
      <c r="AV252" s="40"/>
      <c r="AW252" s="51">
        <f t="shared" ca="1" si="147"/>
        <v>0</v>
      </c>
      <c r="AY252" s="51">
        <f t="shared" ca="1" si="148"/>
        <v>0</v>
      </c>
      <c r="AZ252" s="67"/>
      <c r="BA252" s="105">
        <f ca="1">'EO9904.1'!AW252</f>
        <v>0</v>
      </c>
      <c r="BB252" s="105">
        <f t="shared" ca="1" si="158"/>
        <v>0</v>
      </c>
      <c r="BC252" s="67"/>
    </row>
    <row r="253" spans="1:55" ht="12" customHeight="1">
      <c r="A253" s="88">
        <f t="shared" si="149"/>
        <v>44348</v>
      </c>
      <c r="B253" s="65">
        <f>'EO9904.1'!B253</f>
        <v>0</v>
      </c>
      <c r="C253" s="66"/>
      <c r="D253" s="82">
        <f t="shared" si="121"/>
        <v>0</v>
      </c>
      <c r="E253" s="35">
        <f t="shared" si="122"/>
        <v>0</v>
      </c>
      <c r="F253" s="35">
        <f t="shared" ca="1" si="123"/>
        <v>0</v>
      </c>
      <c r="G253" s="83">
        <f ca="1">VLOOKUP($A253,[1]!Table,MATCH(G$4,[1]!Curves,0))</f>
        <v>5.6930000000000005</v>
      </c>
      <c r="H253" s="84">
        <f t="shared" ca="1" si="124"/>
        <v>5.6930000000000005</v>
      </c>
      <c r="I253" s="87">
        <f t="shared" si="159"/>
        <v>2.1150000000000002</v>
      </c>
      <c r="J253" s="83">
        <f ca="1">VLOOKUP($A253,[1]!Table,MATCH(J$4,[1]!Curves,0))</f>
        <v>0</v>
      </c>
      <c r="K253" s="84">
        <f t="shared" ca="1" si="125"/>
        <v>0</v>
      </c>
      <c r="L253" s="69">
        <f t="shared" si="150"/>
        <v>0</v>
      </c>
      <c r="M253" s="83">
        <f ca="1">VLOOKUP($A253,[1]!Table,MATCH(M$4,[1]!Curves,0))</f>
        <v>0</v>
      </c>
      <c r="N253" s="84">
        <f t="shared" ca="1" si="126"/>
        <v>0</v>
      </c>
      <c r="O253" s="69">
        <f t="shared" si="151"/>
        <v>0</v>
      </c>
      <c r="P253" s="7"/>
      <c r="Q253" s="69">
        <f t="shared" ca="1" si="127"/>
        <v>5.6930000000000005</v>
      </c>
      <c r="R253" s="69">
        <f t="shared" ca="1" si="128"/>
        <v>5.6930000000000005</v>
      </c>
      <c r="S253" s="69">
        <f t="shared" si="129"/>
        <v>2.1150000000000002</v>
      </c>
      <c r="T253" s="7"/>
      <c r="U253" s="5">
        <f t="shared" si="130"/>
        <v>30</v>
      </c>
      <c r="V253" s="44">
        <f t="shared" si="131"/>
        <v>44348</v>
      </c>
      <c r="W253" s="5">
        <f t="shared" ca="1" si="132"/>
        <v>7418</v>
      </c>
      <c r="X253" s="54">
        <f ca="1">VLOOKUP($A253,[1]!Table,MATCH(X$4,[1]!Curves,0))</f>
        <v>6.4341394726695006E-2</v>
      </c>
      <c r="Y253" s="46">
        <f t="shared" ca="1" si="133"/>
        <v>0.27633135179749557</v>
      </c>
      <c r="Z253" s="5">
        <f t="shared" si="134"/>
        <v>0</v>
      </c>
      <c r="AA253" s="5">
        <f t="shared" si="135"/>
        <v>0</v>
      </c>
      <c r="AC253" s="39">
        <f t="shared" ca="1" si="136"/>
        <v>0</v>
      </c>
      <c r="AD253" s="39">
        <f t="shared" ca="1" si="137"/>
        <v>0</v>
      </c>
      <c r="AE253" s="39">
        <f t="shared" ca="1" si="138"/>
        <v>0</v>
      </c>
      <c r="AF253" s="39">
        <f t="shared" ca="1" si="139"/>
        <v>0</v>
      </c>
      <c r="AG253" s="39">
        <f t="shared" ca="1" si="140"/>
        <v>0</v>
      </c>
      <c r="AH253" s="39">
        <f t="shared" ca="1" si="141"/>
        <v>0</v>
      </c>
      <c r="AI253" s="39">
        <f t="shared" ca="1" si="142"/>
        <v>0</v>
      </c>
      <c r="AJ253" s="39">
        <f t="shared" ca="1" si="143"/>
        <v>0</v>
      </c>
      <c r="AK253" s="39">
        <f t="shared" ca="1" si="144"/>
        <v>0</v>
      </c>
      <c r="AL253" s="43"/>
      <c r="AM253" s="39">
        <f t="shared" ca="1" si="152"/>
        <v>0</v>
      </c>
      <c r="AN253" s="39">
        <f t="shared" ca="1" si="153"/>
        <v>0</v>
      </c>
      <c r="AO253" s="39">
        <f t="shared" ca="1" si="154"/>
        <v>0</v>
      </c>
      <c r="AP253" s="40">
        <f t="shared" ca="1" si="145"/>
        <v>0</v>
      </c>
      <c r="AR253" s="39">
        <f t="shared" ca="1" si="155"/>
        <v>0</v>
      </c>
      <c r="AS253" s="39">
        <f t="shared" ca="1" si="156"/>
        <v>0</v>
      </c>
      <c r="AT253" s="39">
        <f t="shared" ca="1" si="157"/>
        <v>0</v>
      </c>
      <c r="AU253" s="40">
        <f t="shared" ca="1" si="146"/>
        <v>0</v>
      </c>
      <c r="AV253" s="40"/>
      <c r="AW253" s="51">
        <f t="shared" ca="1" si="147"/>
        <v>0</v>
      </c>
      <c r="AY253" s="51">
        <f t="shared" ca="1" si="148"/>
        <v>0</v>
      </c>
      <c r="AZ253" s="67"/>
      <c r="BA253" s="105">
        <f ca="1">'EO9904.1'!AW253</f>
        <v>0</v>
      </c>
      <c r="BB253" s="105">
        <f t="shared" ca="1" si="158"/>
        <v>0</v>
      </c>
      <c r="BC253" s="67"/>
    </row>
    <row r="254" spans="1:55" ht="12" customHeight="1">
      <c r="A254" s="88">
        <f t="shared" si="149"/>
        <v>44378</v>
      </c>
      <c r="B254" s="65">
        <f>'EO9904.1'!B254</f>
        <v>0</v>
      </c>
      <c r="C254" s="66"/>
      <c r="D254" s="82">
        <f t="shared" si="121"/>
        <v>0</v>
      </c>
      <c r="E254" s="35">
        <f t="shared" si="122"/>
        <v>0</v>
      </c>
      <c r="F254" s="35">
        <f t="shared" ca="1" si="123"/>
        <v>0</v>
      </c>
      <c r="G254" s="83">
        <f ca="1">VLOOKUP($A254,[1]!Table,MATCH(G$4,[1]!Curves,0))</f>
        <v>5.7140000000000004</v>
      </c>
      <c r="H254" s="84">
        <f t="shared" ca="1" si="124"/>
        <v>5.7140000000000004</v>
      </c>
      <c r="I254" s="87">
        <f t="shared" si="159"/>
        <v>2.1150000000000002</v>
      </c>
      <c r="J254" s="83">
        <f ca="1">VLOOKUP($A254,[1]!Table,MATCH(J$4,[1]!Curves,0))</f>
        <v>0</v>
      </c>
      <c r="K254" s="84">
        <f t="shared" ca="1" si="125"/>
        <v>0</v>
      </c>
      <c r="L254" s="69">
        <f t="shared" si="150"/>
        <v>0</v>
      </c>
      <c r="M254" s="83">
        <f ca="1">VLOOKUP($A254,[1]!Table,MATCH(M$4,[1]!Curves,0))</f>
        <v>0</v>
      </c>
      <c r="N254" s="84">
        <f t="shared" ca="1" si="126"/>
        <v>0</v>
      </c>
      <c r="O254" s="69">
        <f t="shared" si="151"/>
        <v>0</v>
      </c>
      <c r="P254" s="7"/>
      <c r="Q254" s="69">
        <f t="shared" ca="1" si="127"/>
        <v>5.7140000000000004</v>
      </c>
      <c r="R254" s="69">
        <f t="shared" ca="1" si="128"/>
        <v>5.7140000000000004</v>
      </c>
      <c r="S254" s="69">
        <f t="shared" si="129"/>
        <v>2.1150000000000002</v>
      </c>
      <c r="T254" s="7"/>
      <c r="U254" s="5">
        <f t="shared" si="130"/>
        <v>31</v>
      </c>
      <c r="V254" s="44">
        <f t="shared" si="131"/>
        <v>44378</v>
      </c>
      <c r="W254" s="5">
        <f t="shared" ca="1" si="132"/>
        <v>7448</v>
      </c>
      <c r="X254" s="54">
        <f ca="1">VLOOKUP($A254,[1]!Table,MATCH(X$4,[1]!Curves,0))</f>
        <v>6.4340181369193006E-2</v>
      </c>
      <c r="Y254" s="46">
        <f t="shared" ca="1" si="133"/>
        <v>0.27490433893359728</v>
      </c>
      <c r="Z254" s="5">
        <f t="shared" si="134"/>
        <v>0</v>
      </c>
      <c r="AA254" s="5">
        <f t="shared" si="135"/>
        <v>0</v>
      </c>
      <c r="AC254" s="39">
        <f t="shared" ca="1" si="136"/>
        <v>0</v>
      </c>
      <c r="AD254" s="39">
        <f t="shared" ca="1" si="137"/>
        <v>0</v>
      </c>
      <c r="AE254" s="39">
        <f t="shared" ca="1" si="138"/>
        <v>0</v>
      </c>
      <c r="AF254" s="39">
        <f t="shared" ca="1" si="139"/>
        <v>0</v>
      </c>
      <c r="AG254" s="39">
        <f t="shared" ca="1" si="140"/>
        <v>0</v>
      </c>
      <c r="AH254" s="39">
        <f t="shared" ca="1" si="141"/>
        <v>0</v>
      </c>
      <c r="AI254" s="39">
        <f t="shared" ca="1" si="142"/>
        <v>0</v>
      </c>
      <c r="AJ254" s="39">
        <f t="shared" ca="1" si="143"/>
        <v>0</v>
      </c>
      <c r="AK254" s="39">
        <f t="shared" ca="1" si="144"/>
        <v>0</v>
      </c>
      <c r="AL254" s="43"/>
      <c r="AM254" s="39">
        <f t="shared" ca="1" si="152"/>
        <v>0</v>
      </c>
      <c r="AN254" s="39">
        <f t="shared" ca="1" si="153"/>
        <v>0</v>
      </c>
      <c r="AO254" s="39">
        <f t="shared" ca="1" si="154"/>
        <v>0</v>
      </c>
      <c r="AP254" s="40">
        <f t="shared" ca="1" si="145"/>
        <v>0</v>
      </c>
      <c r="AR254" s="39">
        <f t="shared" ca="1" si="155"/>
        <v>0</v>
      </c>
      <c r="AS254" s="39">
        <f t="shared" ca="1" si="156"/>
        <v>0</v>
      </c>
      <c r="AT254" s="39">
        <f t="shared" ca="1" si="157"/>
        <v>0</v>
      </c>
      <c r="AU254" s="40">
        <f t="shared" ca="1" si="146"/>
        <v>0</v>
      </c>
      <c r="AV254" s="40"/>
      <c r="AW254" s="51">
        <f t="shared" ca="1" si="147"/>
        <v>0</v>
      </c>
      <c r="AY254" s="51">
        <f t="shared" ca="1" si="148"/>
        <v>0</v>
      </c>
      <c r="AZ254" s="67"/>
      <c r="BA254" s="105">
        <f ca="1">'EO9904.1'!AW254</f>
        <v>0</v>
      </c>
      <c r="BB254" s="105">
        <f t="shared" ca="1" si="158"/>
        <v>0</v>
      </c>
      <c r="BC254" s="67"/>
    </row>
    <row r="255" spans="1:55" ht="12" customHeight="1">
      <c r="A255" s="88">
        <f t="shared" si="149"/>
        <v>44409</v>
      </c>
      <c r="B255" s="65">
        <f>'EO9904.1'!B255</f>
        <v>0</v>
      </c>
      <c r="C255" s="66"/>
      <c r="D255" s="82">
        <f t="shared" si="121"/>
        <v>0</v>
      </c>
      <c r="E255" s="35">
        <f t="shared" si="122"/>
        <v>0</v>
      </c>
      <c r="F255" s="35">
        <f t="shared" ca="1" si="123"/>
        <v>0</v>
      </c>
      <c r="G255" s="83">
        <f ca="1">VLOOKUP($A255,[1]!Table,MATCH(G$4,[1]!Curves,0))</f>
        <v>5.7380000000000004</v>
      </c>
      <c r="H255" s="84">
        <f t="shared" ca="1" si="124"/>
        <v>5.7380000000000004</v>
      </c>
      <c r="I255" s="87">
        <f t="shared" si="159"/>
        <v>2.1150000000000002</v>
      </c>
      <c r="J255" s="83">
        <f ca="1">VLOOKUP($A255,[1]!Table,MATCH(J$4,[1]!Curves,0))</f>
        <v>0</v>
      </c>
      <c r="K255" s="84">
        <f t="shared" ca="1" si="125"/>
        <v>0</v>
      </c>
      <c r="L255" s="69">
        <f t="shared" si="150"/>
        <v>0</v>
      </c>
      <c r="M255" s="83">
        <f ca="1">VLOOKUP($A255,[1]!Table,MATCH(M$4,[1]!Curves,0))</f>
        <v>0</v>
      </c>
      <c r="N255" s="84">
        <f t="shared" ca="1" si="126"/>
        <v>0</v>
      </c>
      <c r="O255" s="69">
        <f t="shared" si="151"/>
        <v>0</v>
      </c>
      <c r="P255" s="7"/>
      <c r="Q255" s="69">
        <f t="shared" ca="1" si="127"/>
        <v>5.7380000000000004</v>
      </c>
      <c r="R255" s="69">
        <f t="shared" ca="1" si="128"/>
        <v>5.7380000000000004</v>
      </c>
      <c r="S255" s="69">
        <f t="shared" si="129"/>
        <v>2.1150000000000002</v>
      </c>
      <c r="T255" s="7"/>
      <c r="U255" s="5">
        <f t="shared" si="130"/>
        <v>31</v>
      </c>
      <c r="V255" s="44">
        <f t="shared" si="131"/>
        <v>44409</v>
      </c>
      <c r="W255" s="5">
        <f t="shared" ca="1" si="132"/>
        <v>7479</v>
      </c>
      <c r="X255" s="54">
        <f ca="1">VLOOKUP($A255,[1]!Table,MATCH(X$4,[1]!Curves,0))</f>
        <v>6.4338927566439996E-2</v>
      </c>
      <c r="Y255" s="46">
        <f t="shared" ca="1" si="133"/>
        <v>0.27343755585371438</v>
      </c>
      <c r="Z255" s="5">
        <f t="shared" si="134"/>
        <v>0</v>
      </c>
      <c r="AA255" s="5">
        <f t="shared" si="135"/>
        <v>0</v>
      </c>
      <c r="AC255" s="39">
        <f t="shared" ca="1" si="136"/>
        <v>0</v>
      </c>
      <c r="AD255" s="39">
        <f t="shared" ca="1" si="137"/>
        <v>0</v>
      </c>
      <c r="AE255" s="39">
        <f t="shared" ca="1" si="138"/>
        <v>0</v>
      </c>
      <c r="AF255" s="39">
        <f t="shared" ca="1" si="139"/>
        <v>0</v>
      </c>
      <c r="AG255" s="39">
        <f t="shared" ca="1" si="140"/>
        <v>0</v>
      </c>
      <c r="AH255" s="39">
        <f t="shared" ca="1" si="141"/>
        <v>0</v>
      </c>
      <c r="AI255" s="39">
        <f t="shared" ca="1" si="142"/>
        <v>0</v>
      </c>
      <c r="AJ255" s="39">
        <f t="shared" ca="1" si="143"/>
        <v>0</v>
      </c>
      <c r="AK255" s="39">
        <f t="shared" ca="1" si="144"/>
        <v>0</v>
      </c>
      <c r="AL255" s="43"/>
      <c r="AM255" s="39">
        <f t="shared" ca="1" si="152"/>
        <v>0</v>
      </c>
      <c r="AN255" s="39">
        <f t="shared" ca="1" si="153"/>
        <v>0</v>
      </c>
      <c r="AO255" s="39">
        <f t="shared" ca="1" si="154"/>
        <v>0</v>
      </c>
      <c r="AP255" s="40">
        <f t="shared" ca="1" si="145"/>
        <v>0</v>
      </c>
      <c r="AR255" s="39">
        <f t="shared" ca="1" si="155"/>
        <v>0</v>
      </c>
      <c r="AS255" s="39">
        <f t="shared" ca="1" si="156"/>
        <v>0</v>
      </c>
      <c r="AT255" s="39">
        <f t="shared" ca="1" si="157"/>
        <v>0</v>
      </c>
      <c r="AU255" s="40">
        <f t="shared" ca="1" si="146"/>
        <v>0</v>
      </c>
      <c r="AV255" s="40"/>
      <c r="AW255" s="51">
        <f t="shared" ca="1" si="147"/>
        <v>0</v>
      </c>
      <c r="AY255" s="51">
        <f t="shared" ca="1" si="148"/>
        <v>0</v>
      </c>
      <c r="AZ255" s="67"/>
      <c r="BA255" s="105">
        <f ca="1">'EO9904.1'!AW255</f>
        <v>0</v>
      </c>
      <c r="BB255" s="105">
        <f t="shared" ca="1" si="158"/>
        <v>0</v>
      </c>
      <c r="BC255" s="67"/>
    </row>
    <row r="256" spans="1:55" ht="12" customHeight="1">
      <c r="A256" s="88">
        <f t="shared" si="149"/>
        <v>44440</v>
      </c>
      <c r="B256" s="65">
        <f>'EO9904.1'!B256</f>
        <v>0</v>
      </c>
      <c r="C256" s="66"/>
      <c r="D256" s="82">
        <f t="shared" si="121"/>
        <v>0</v>
      </c>
      <c r="E256" s="35">
        <f t="shared" si="122"/>
        <v>0</v>
      </c>
      <c r="F256" s="35">
        <f t="shared" ca="1" si="123"/>
        <v>0</v>
      </c>
      <c r="G256" s="83">
        <f ca="1">VLOOKUP($A256,[1]!Table,MATCH(G$4,[1]!Curves,0))</f>
        <v>5.7480000000000002</v>
      </c>
      <c r="H256" s="84">
        <f t="shared" ca="1" si="124"/>
        <v>5.7480000000000002</v>
      </c>
      <c r="I256" s="87">
        <f t="shared" si="159"/>
        <v>2.1150000000000002</v>
      </c>
      <c r="J256" s="83">
        <f ca="1">VLOOKUP($A256,[1]!Table,MATCH(J$4,[1]!Curves,0))</f>
        <v>0</v>
      </c>
      <c r="K256" s="84">
        <f t="shared" ca="1" si="125"/>
        <v>0</v>
      </c>
      <c r="L256" s="69">
        <f t="shared" si="150"/>
        <v>0</v>
      </c>
      <c r="M256" s="83">
        <f ca="1">VLOOKUP($A256,[1]!Table,MATCH(M$4,[1]!Curves,0))</f>
        <v>0</v>
      </c>
      <c r="N256" s="84">
        <f t="shared" ca="1" si="126"/>
        <v>0</v>
      </c>
      <c r="O256" s="69">
        <f t="shared" si="151"/>
        <v>0</v>
      </c>
      <c r="P256" s="7"/>
      <c r="Q256" s="69">
        <f t="shared" ca="1" si="127"/>
        <v>5.7480000000000002</v>
      </c>
      <c r="R256" s="69">
        <f t="shared" ca="1" si="128"/>
        <v>5.7480000000000002</v>
      </c>
      <c r="S256" s="69">
        <f t="shared" si="129"/>
        <v>2.1150000000000002</v>
      </c>
      <c r="T256" s="7"/>
      <c r="U256" s="5">
        <f t="shared" si="130"/>
        <v>30</v>
      </c>
      <c r="V256" s="44">
        <f t="shared" si="131"/>
        <v>44440</v>
      </c>
      <c r="W256" s="5">
        <f t="shared" ca="1" si="132"/>
        <v>7510</v>
      </c>
      <c r="X256" s="54">
        <f ca="1">VLOOKUP($A256,[1]!Table,MATCH(X$4,[1]!Curves,0))</f>
        <v>6.4337673763688E-2</v>
      </c>
      <c r="Y256" s="46">
        <f t="shared" ca="1" si="133"/>
        <v>0.27197865504518326</v>
      </c>
      <c r="Z256" s="5">
        <f t="shared" si="134"/>
        <v>0</v>
      </c>
      <c r="AA256" s="5">
        <f t="shared" si="135"/>
        <v>0</v>
      </c>
      <c r="AC256" s="39">
        <f t="shared" ca="1" si="136"/>
        <v>0</v>
      </c>
      <c r="AD256" s="39">
        <f t="shared" ca="1" si="137"/>
        <v>0</v>
      </c>
      <c r="AE256" s="39">
        <f t="shared" ca="1" si="138"/>
        <v>0</v>
      </c>
      <c r="AF256" s="39">
        <f t="shared" ca="1" si="139"/>
        <v>0</v>
      </c>
      <c r="AG256" s="39">
        <f t="shared" ca="1" si="140"/>
        <v>0</v>
      </c>
      <c r="AH256" s="39">
        <f t="shared" ca="1" si="141"/>
        <v>0</v>
      </c>
      <c r="AI256" s="39">
        <f t="shared" ca="1" si="142"/>
        <v>0</v>
      </c>
      <c r="AJ256" s="39">
        <f t="shared" ca="1" si="143"/>
        <v>0</v>
      </c>
      <c r="AK256" s="39">
        <f t="shared" ca="1" si="144"/>
        <v>0</v>
      </c>
      <c r="AL256" s="43"/>
      <c r="AM256" s="39">
        <f t="shared" ca="1" si="152"/>
        <v>0</v>
      </c>
      <c r="AN256" s="39">
        <f t="shared" ca="1" si="153"/>
        <v>0</v>
      </c>
      <c r="AO256" s="39">
        <f t="shared" ca="1" si="154"/>
        <v>0</v>
      </c>
      <c r="AP256" s="40">
        <f t="shared" ca="1" si="145"/>
        <v>0</v>
      </c>
      <c r="AR256" s="39">
        <f t="shared" ca="1" si="155"/>
        <v>0</v>
      </c>
      <c r="AS256" s="39">
        <f t="shared" ca="1" si="156"/>
        <v>0</v>
      </c>
      <c r="AT256" s="39">
        <f t="shared" ca="1" si="157"/>
        <v>0</v>
      </c>
      <c r="AU256" s="40">
        <f t="shared" ca="1" si="146"/>
        <v>0</v>
      </c>
      <c r="AV256" s="40"/>
      <c r="AW256" s="51">
        <f t="shared" ca="1" si="147"/>
        <v>0</v>
      </c>
      <c r="AY256" s="51">
        <f t="shared" ca="1" si="148"/>
        <v>0</v>
      </c>
      <c r="AZ256" s="67"/>
      <c r="BA256" s="105">
        <f ca="1">'EO9904.1'!AW256</f>
        <v>0</v>
      </c>
      <c r="BB256" s="105">
        <f t="shared" ca="1" si="158"/>
        <v>0</v>
      </c>
      <c r="BC256" s="67"/>
    </row>
    <row r="257" spans="1:55" ht="12" customHeight="1">
      <c r="A257" s="88">
        <f t="shared" si="149"/>
        <v>44470</v>
      </c>
      <c r="B257" s="65">
        <f>'EO9904.1'!B257</f>
        <v>0</v>
      </c>
      <c r="C257" s="66"/>
      <c r="D257" s="82">
        <f t="shared" si="121"/>
        <v>0</v>
      </c>
      <c r="E257" s="35">
        <f t="shared" si="122"/>
        <v>0</v>
      </c>
      <c r="F257" s="35">
        <f t="shared" ca="1" si="123"/>
        <v>0</v>
      </c>
      <c r="G257" s="83">
        <f ca="1">VLOOKUP($A257,[1]!Table,MATCH(G$4,[1]!Curves,0))</f>
        <v>5.7780000000000005</v>
      </c>
      <c r="H257" s="84">
        <f t="shared" ca="1" si="124"/>
        <v>5.7780000000000005</v>
      </c>
      <c r="I257" s="87">
        <f t="shared" si="159"/>
        <v>2.1150000000000002</v>
      </c>
      <c r="J257" s="83">
        <f ca="1">VLOOKUP($A257,[1]!Table,MATCH(J$4,[1]!Curves,0))</f>
        <v>0</v>
      </c>
      <c r="K257" s="84">
        <f t="shared" ca="1" si="125"/>
        <v>0</v>
      </c>
      <c r="L257" s="69">
        <f t="shared" si="150"/>
        <v>0</v>
      </c>
      <c r="M257" s="83">
        <f ca="1">VLOOKUP($A257,[1]!Table,MATCH(M$4,[1]!Curves,0))</f>
        <v>0</v>
      </c>
      <c r="N257" s="84">
        <f t="shared" ca="1" si="126"/>
        <v>0</v>
      </c>
      <c r="O257" s="69">
        <f t="shared" si="151"/>
        <v>0</v>
      </c>
      <c r="P257" s="7"/>
      <c r="Q257" s="69">
        <f t="shared" ca="1" si="127"/>
        <v>5.7780000000000005</v>
      </c>
      <c r="R257" s="69">
        <f t="shared" ca="1" si="128"/>
        <v>5.7780000000000005</v>
      </c>
      <c r="S257" s="69">
        <f t="shared" si="129"/>
        <v>2.1150000000000002</v>
      </c>
      <c r="T257" s="7"/>
      <c r="U257" s="5">
        <f t="shared" si="130"/>
        <v>31</v>
      </c>
      <c r="V257" s="44">
        <f t="shared" si="131"/>
        <v>44470</v>
      </c>
      <c r="W257" s="5">
        <f t="shared" ca="1" si="132"/>
        <v>7540</v>
      </c>
      <c r="X257" s="54">
        <f ca="1">VLOOKUP($A257,[1]!Table,MATCH(X$4,[1]!Curves,0))</f>
        <v>6.4336460406186999E-2</v>
      </c>
      <c r="Y257" s="46">
        <f t="shared" ca="1" si="133"/>
        <v>0.27057428034680753</v>
      </c>
      <c r="Z257" s="5">
        <f t="shared" si="134"/>
        <v>0</v>
      </c>
      <c r="AA257" s="5">
        <f t="shared" si="135"/>
        <v>0</v>
      </c>
      <c r="AC257" s="39">
        <f t="shared" ca="1" si="136"/>
        <v>0</v>
      </c>
      <c r="AD257" s="39">
        <f t="shared" ca="1" si="137"/>
        <v>0</v>
      </c>
      <c r="AE257" s="39">
        <f t="shared" ca="1" si="138"/>
        <v>0</v>
      </c>
      <c r="AF257" s="39">
        <f t="shared" ca="1" si="139"/>
        <v>0</v>
      </c>
      <c r="AG257" s="39">
        <f t="shared" ca="1" si="140"/>
        <v>0</v>
      </c>
      <c r="AH257" s="39">
        <f t="shared" ca="1" si="141"/>
        <v>0</v>
      </c>
      <c r="AI257" s="39">
        <f t="shared" ca="1" si="142"/>
        <v>0</v>
      </c>
      <c r="AJ257" s="39">
        <f t="shared" ca="1" si="143"/>
        <v>0</v>
      </c>
      <c r="AK257" s="39">
        <f t="shared" ca="1" si="144"/>
        <v>0</v>
      </c>
      <c r="AL257" s="43"/>
      <c r="AM257" s="39">
        <f t="shared" ca="1" si="152"/>
        <v>0</v>
      </c>
      <c r="AN257" s="39">
        <f t="shared" ca="1" si="153"/>
        <v>0</v>
      </c>
      <c r="AO257" s="39">
        <f t="shared" ca="1" si="154"/>
        <v>0</v>
      </c>
      <c r="AP257" s="40">
        <f t="shared" ca="1" si="145"/>
        <v>0</v>
      </c>
      <c r="AR257" s="39">
        <f t="shared" ca="1" si="155"/>
        <v>0</v>
      </c>
      <c r="AS257" s="39">
        <f t="shared" ca="1" si="156"/>
        <v>0</v>
      </c>
      <c r="AT257" s="39">
        <f t="shared" ca="1" si="157"/>
        <v>0</v>
      </c>
      <c r="AU257" s="40">
        <f t="shared" ca="1" si="146"/>
        <v>0</v>
      </c>
      <c r="AV257" s="40"/>
      <c r="AW257" s="51">
        <f t="shared" ca="1" si="147"/>
        <v>0</v>
      </c>
      <c r="AY257" s="51">
        <f t="shared" ca="1" si="148"/>
        <v>0</v>
      </c>
      <c r="AZ257" s="67"/>
      <c r="BA257" s="105">
        <f ca="1">'EO9904.1'!AW257</f>
        <v>0</v>
      </c>
      <c r="BB257" s="105">
        <f t="shared" ca="1" si="158"/>
        <v>0</v>
      </c>
      <c r="BC257" s="67"/>
    </row>
    <row r="258" spans="1:55" ht="12" customHeight="1">
      <c r="A258" s="88">
        <f t="shared" si="149"/>
        <v>44501</v>
      </c>
      <c r="B258" s="65">
        <f>'EO9904.1'!B258</f>
        <v>0</v>
      </c>
      <c r="C258" s="66"/>
      <c r="D258" s="82">
        <f t="shared" si="121"/>
        <v>0</v>
      </c>
      <c r="E258" s="35">
        <f t="shared" si="122"/>
        <v>0</v>
      </c>
      <c r="F258" s="35">
        <f t="shared" ca="1" si="123"/>
        <v>0</v>
      </c>
      <c r="G258" s="83">
        <f ca="1">VLOOKUP($A258,[1]!Table,MATCH(G$4,[1]!Curves,0))</f>
        <v>5.9180000000000001</v>
      </c>
      <c r="H258" s="84">
        <f t="shared" ca="1" si="124"/>
        <v>5.9180000000000001</v>
      </c>
      <c r="I258" s="87">
        <f t="shared" si="159"/>
        <v>2.1150000000000002</v>
      </c>
      <c r="J258" s="83">
        <f ca="1">VLOOKUP($A258,[1]!Table,MATCH(J$4,[1]!Curves,0))</f>
        <v>0</v>
      </c>
      <c r="K258" s="84">
        <f t="shared" ca="1" si="125"/>
        <v>0</v>
      </c>
      <c r="L258" s="69">
        <f t="shared" si="150"/>
        <v>0</v>
      </c>
      <c r="M258" s="83">
        <f ca="1">VLOOKUP($A258,[1]!Table,MATCH(M$4,[1]!Curves,0))</f>
        <v>0</v>
      </c>
      <c r="N258" s="84">
        <f t="shared" ca="1" si="126"/>
        <v>0</v>
      </c>
      <c r="O258" s="69">
        <f t="shared" si="151"/>
        <v>0</v>
      </c>
      <c r="P258" s="7"/>
      <c r="Q258" s="69">
        <f t="shared" ca="1" si="127"/>
        <v>5.9180000000000001</v>
      </c>
      <c r="R258" s="69">
        <f t="shared" ca="1" si="128"/>
        <v>5.9180000000000001</v>
      </c>
      <c r="S258" s="69">
        <f t="shared" si="129"/>
        <v>2.1150000000000002</v>
      </c>
      <c r="T258" s="7"/>
      <c r="U258" s="5">
        <f t="shared" si="130"/>
        <v>30</v>
      </c>
      <c r="V258" s="44">
        <f t="shared" si="131"/>
        <v>44501</v>
      </c>
      <c r="W258" s="5">
        <f t="shared" ca="1" si="132"/>
        <v>7571</v>
      </c>
      <c r="X258" s="54">
        <f ca="1">VLOOKUP($A258,[1]!Table,MATCH(X$4,[1]!Curves,0))</f>
        <v>6.4335206603437001E-2</v>
      </c>
      <c r="Y258" s="46">
        <f t="shared" ca="1" si="133"/>
        <v>0.26913076548535486</v>
      </c>
      <c r="Z258" s="5">
        <f t="shared" si="134"/>
        <v>0</v>
      </c>
      <c r="AA258" s="5">
        <f t="shared" si="135"/>
        <v>0</v>
      </c>
      <c r="AC258" s="39">
        <f t="shared" ca="1" si="136"/>
        <v>0</v>
      </c>
      <c r="AD258" s="39">
        <f t="shared" ca="1" si="137"/>
        <v>0</v>
      </c>
      <c r="AE258" s="39">
        <f t="shared" ca="1" si="138"/>
        <v>0</v>
      </c>
      <c r="AF258" s="39">
        <f t="shared" ca="1" si="139"/>
        <v>0</v>
      </c>
      <c r="AG258" s="39">
        <f t="shared" ca="1" si="140"/>
        <v>0</v>
      </c>
      <c r="AH258" s="39">
        <f t="shared" ca="1" si="141"/>
        <v>0</v>
      </c>
      <c r="AI258" s="39">
        <f t="shared" ca="1" si="142"/>
        <v>0</v>
      </c>
      <c r="AJ258" s="39">
        <f t="shared" ca="1" si="143"/>
        <v>0</v>
      </c>
      <c r="AK258" s="39">
        <f t="shared" ca="1" si="144"/>
        <v>0</v>
      </c>
      <c r="AL258" s="43"/>
      <c r="AM258" s="39">
        <f t="shared" ca="1" si="152"/>
        <v>0</v>
      </c>
      <c r="AN258" s="39">
        <f t="shared" ca="1" si="153"/>
        <v>0</v>
      </c>
      <c r="AO258" s="39">
        <f t="shared" ca="1" si="154"/>
        <v>0</v>
      </c>
      <c r="AP258" s="40">
        <f t="shared" ca="1" si="145"/>
        <v>0</v>
      </c>
      <c r="AR258" s="39">
        <f t="shared" ca="1" si="155"/>
        <v>0</v>
      </c>
      <c r="AS258" s="39">
        <f t="shared" ca="1" si="156"/>
        <v>0</v>
      </c>
      <c r="AT258" s="39">
        <f t="shared" ca="1" si="157"/>
        <v>0</v>
      </c>
      <c r="AU258" s="40">
        <f t="shared" ca="1" si="146"/>
        <v>0</v>
      </c>
      <c r="AV258" s="40"/>
      <c r="AW258" s="51">
        <f t="shared" ca="1" si="147"/>
        <v>0</v>
      </c>
      <c r="AY258" s="51">
        <f t="shared" ca="1" si="148"/>
        <v>0</v>
      </c>
      <c r="AZ258" s="67"/>
      <c r="BA258" s="105">
        <f ca="1">'EO9904.1'!AW258</f>
        <v>0</v>
      </c>
      <c r="BB258" s="105">
        <f t="shared" ca="1" si="158"/>
        <v>0</v>
      </c>
      <c r="BC258" s="67"/>
    </row>
    <row r="259" spans="1:55" ht="12" customHeight="1">
      <c r="A259" s="88">
        <f t="shared" si="149"/>
        <v>44531</v>
      </c>
      <c r="B259" s="65">
        <f>'EO9904.1'!B259</f>
        <v>0</v>
      </c>
      <c r="C259" s="66"/>
      <c r="D259" s="82">
        <f t="shared" si="121"/>
        <v>0</v>
      </c>
      <c r="E259" s="35">
        <f t="shared" si="122"/>
        <v>0</v>
      </c>
      <c r="F259" s="35">
        <f t="shared" ca="1" si="123"/>
        <v>0</v>
      </c>
      <c r="G259" s="83">
        <f ca="1">VLOOKUP($A259,[1]!Table,MATCH(G$4,[1]!Curves,0))</f>
        <v>6.0580000000000007</v>
      </c>
      <c r="H259" s="84">
        <f t="shared" ca="1" si="124"/>
        <v>6.0580000000000007</v>
      </c>
      <c r="I259" s="87">
        <f t="shared" si="159"/>
        <v>2.1150000000000002</v>
      </c>
      <c r="J259" s="83">
        <f ca="1">VLOOKUP($A259,[1]!Table,MATCH(J$4,[1]!Curves,0))</f>
        <v>0</v>
      </c>
      <c r="K259" s="84">
        <f t="shared" ca="1" si="125"/>
        <v>0</v>
      </c>
      <c r="L259" s="69">
        <f t="shared" si="150"/>
        <v>0</v>
      </c>
      <c r="M259" s="83">
        <f ca="1">VLOOKUP($A259,[1]!Table,MATCH(M$4,[1]!Curves,0))</f>
        <v>0</v>
      </c>
      <c r="N259" s="84">
        <f t="shared" ca="1" si="126"/>
        <v>0</v>
      </c>
      <c r="O259" s="69">
        <f t="shared" si="151"/>
        <v>0</v>
      </c>
      <c r="P259" s="7"/>
      <c r="Q259" s="69">
        <f t="shared" ca="1" si="127"/>
        <v>6.0580000000000007</v>
      </c>
      <c r="R259" s="69">
        <f t="shared" ca="1" si="128"/>
        <v>6.0580000000000007</v>
      </c>
      <c r="S259" s="69">
        <f t="shared" si="129"/>
        <v>2.1150000000000002</v>
      </c>
      <c r="T259" s="7"/>
      <c r="U259" s="5">
        <f t="shared" si="130"/>
        <v>31</v>
      </c>
      <c r="V259" s="44">
        <f t="shared" si="131"/>
        <v>44531</v>
      </c>
      <c r="W259" s="5">
        <f t="shared" ca="1" si="132"/>
        <v>7601</v>
      </c>
      <c r="X259" s="54">
        <f ca="1">VLOOKUP($A259,[1]!Table,MATCH(X$4,[1]!Curves,0))</f>
        <v>6.4333993245936E-2</v>
      </c>
      <c r="Y259" s="46">
        <f t="shared" ca="1" si="133"/>
        <v>0.26774120113686228</v>
      </c>
      <c r="Z259" s="5">
        <f t="shared" si="134"/>
        <v>0</v>
      </c>
      <c r="AA259" s="5">
        <f t="shared" si="135"/>
        <v>0</v>
      </c>
      <c r="AC259" s="39">
        <f t="shared" ca="1" si="136"/>
        <v>0</v>
      </c>
      <c r="AD259" s="39">
        <f t="shared" ca="1" si="137"/>
        <v>0</v>
      </c>
      <c r="AE259" s="39">
        <f t="shared" ca="1" si="138"/>
        <v>0</v>
      </c>
      <c r="AF259" s="39">
        <f t="shared" ca="1" si="139"/>
        <v>0</v>
      </c>
      <c r="AG259" s="39">
        <f t="shared" ca="1" si="140"/>
        <v>0</v>
      </c>
      <c r="AH259" s="39">
        <f t="shared" ca="1" si="141"/>
        <v>0</v>
      </c>
      <c r="AI259" s="39">
        <f t="shared" ca="1" si="142"/>
        <v>0</v>
      </c>
      <c r="AJ259" s="39">
        <f t="shared" ca="1" si="143"/>
        <v>0</v>
      </c>
      <c r="AK259" s="39">
        <f t="shared" ca="1" si="144"/>
        <v>0</v>
      </c>
      <c r="AL259" s="43"/>
      <c r="AM259" s="39">
        <f t="shared" ca="1" si="152"/>
        <v>0</v>
      </c>
      <c r="AN259" s="39">
        <f t="shared" ca="1" si="153"/>
        <v>0</v>
      </c>
      <c r="AO259" s="39">
        <f t="shared" ca="1" si="154"/>
        <v>0</v>
      </c>
      <c r="AP259" s="40">
        <f t="shared" ca="1" si="145"/>
        <v>0</v>
      </c>
      <c r="AR259" s="39">
        <f t="shared" ca="1" si="155"/>
        <v>0</v>
      </c>
      <c r="AS259" s="39">
        <f t="shared" ca="1" si="156"/>
        <v>0</v>
      </c>
      <c r="AT259" s="39">
        <f t="shared" ca="1" si="157"/>
        <v>0</v>
      </c>
      <c r="AU259" s="40">
        <f t="shared" ca="1" si="146"/>
        <v>0</v>
      </c>
      <c r="AV259" s="40"/>
      <c r="AW259" s="51">
        <f t="shared" ca="1" si="147"/>
        <v>0</v>
      </c>
      <c r="AY259" s="51">
        <f t="shared" ca="1" si="148"/>
        <v>0</v>
      </c>
      <c r="AZ259" s="67"/>
      <c r="BA259" s="105">
        <f ca="1">'EO9904.1'!AW259</f>
        <v>0</v>
      </c>
      <c r="BB259" s="105">
        <f t="shared" ca="1" si="158"/>
        <v>0</v>
      </c>
      <c r="BC259" s="67"/>
    </row>
    <row r="260" spans="1:55" ht="12" customHeight="1">
      <c r="A260" s="88">
        <f t="shared" si="149"/>
        <v>44562</v>
      </c>
      <c r="B260" s="65">
        <f>'EO9904.1'!B260</f>
        <v>0</v>
      </c>
      <c r="C260" s="66"/>
      <c r="D260" s="82">
        <f t="shared" si="121"/>
        <v>0</v>
      </c>
      <c r="E260" s="35">
        <f t="shared" si="122"/>
        <v>0</v>
      </c>
      <c r="F260" s="35">
        <f t="shared" ca="1" si="123"/>
        <v>0</v>
      </c>
      <c r="G260" s="83">
        <f ca="1">VLOOKUP($A260,[1]!Table,MATCH(G$4,[1]!Curves,0))</f>
        <v>6.1630000000000003</v>
      </c>
      <c r="H260" s="84">
        <f t="shared" ca="1" si="124"/>
        <v>6.1630000000000003</v>
      </c>
      <c r="I260" s="87">
        <f t="shared" si="159"/>
        <v>2.1150000000000002</v>
      </c>
      <c r="J260" s="83">
        <f ca="1">VLOOKUP($A260,[1]!Table,MATCH(J$4,[1]!Curves,0))</f>
        <v>0</v>
      </c>
      <c r="K260" s="84">
        <f t="shared" ca="1" si="125"/>
        <v>0</v>
      </c>
      <c r="L260" s="69">
        <f t="shared" si="150"/>
        <v>0</v>
      </c>
      <c r="M260" s="83">
        <f ca="1">VLOOKUP($A260,[1]!Table,MATCH(M$4,[1]!Curves,0))</f>
        <v>0</v>
      </c>
      <c r="N260" s="84">
        <f t="shared" ca="1" si="126"/>
        <v>0</v>
      </c>
      <c r="O260" s="69">
        <f t="shared" si="151"/>
        <v>0</v>
      </c>
      <c r="P260" s="7"/>
      <c r="Q260" s="69">
        <f t="shared" ca="1" si="127"/>
        <v>6.1630000000000003</v>
      </c>
      <c r="R260" s="69">
        <f t="shared" ca="1" si="128"/>
        <v>6.1630000000000003</v>
      </c>
      <c r="S260" s="69">
        <f t="shared" si="129"/>
        <v>2.1150000000000002</v>
      </c>
      <c r="T260" s="7"/>
      <c r="U260" s="5">
        <f t="shared" si="130"/>
        <v>31</v>
      </c>
      <c r="V260" s="44">
        <f t="shared" si="131"/>
        <v>44562</v>
      </c>
      <c r="W260" s="5">
        <f t="shared" ca="1" si="132"/>
        <v>7632</v>
      </c>
      <c r="X260" s="54">
        <f ca="1">VLOOKUP($A260,[1]!Table,MATCH(X$4,[1]!Curves,0))</f>
        <v>6.4332739443187001E-2</v>
      </c>
      <c r="Y260" s="46">
        <f t="shared" ca="1" si="133"/>
        <v>0.26631290882628655</v>
      </c>
      <c r="Z260" s="5">
        <f t="shared" si="134"/>
        <v>0</v>
      </c>
      <c r="AA260" s="5">
        <f t="shared" si="135"/>
        <v>0</v>
      </c>
      <c r="AC260" s="39">
        <f t="shared" ca="1" si="136"/>
        <v>0</v>
      </c>
      <c r="AD260" s="39">
        <f t="shared" ca="1" si="137"/>
        <v>0</v>
      </c>
      <c r="AE260" s="39">
        <f t="shared" ca="1" si="138"/>
        <v>0</v>
      </c>
      <c r="AF260" s="39">
        <f t="shared" ca="1" si="139"/>
        <v>0</v>
      </c>
      <c r="AG260" s="39">
        <f t="shared" ca="1" si="140"/>
        <v>0</v>
      </c>
      <c r="AH260" s="39">
        <f t="shared" ca="1" si="141"/>
        <v>0</v>
      </c>
      <c r="AI260" s="39">
        <f t="shared" ca="1" si="142"/>
        <v>0</v>
      </c>
      <c r="AJ260" s="39">
        <f t="shared" ca="1" si="143"/>
        <v>0</v>
      </c>
      <c r="AK260" s="39">
        <f t="shared" ca="1" si="144"/>
        <v>0</v>
      </c>
      <c r="AL260" s="43"/>
      <c r="AM260" s="39">
        <f t="shared" ca="1" si="152"/>
        <v>0</v>
      </c>
      <c r="AN260" s="39">
        <f t="shared" ca="1" si="153"/>
        <v>0</v>
      </c>
      <c r="AO260" s="39">
        <f t="shared" ca="1" si="154"/>
        <v>0</v>
      </c>
      <c r="AP260" s="40">
        <f t="shared" ca="1" si="145"/>
        <v>0</v>
      </c>
      <c r="AR260" s="39">
        <f t="shared" ca="1" si="155"/>
        <v>0</v>
      </c>
      <c r="AS260" s="39">
        <f t="shared" ca="1" si="156"/>
        <v>0</v>
      </c>
      <c r="AT260" s="39">
        <f t="shared" ca="1" si="157"/>
        <v>0</v>
      </c>
      <c r="AU260" s="40">
        <f t="shared" ca="1" si="146"/>
        <v>0</v>
      </c>
      <c r="AV260" s="40"/>
      <c r="AW260" s="51">
        <f t="shared" ca="1" si="147"/>
        <v>0</v>
      </c>
      <c r="AY260" s="51">
        <f t="shared" ca="1" si="148"/>
        <v>0</v>
      </c>
      <c r="AZ260" s="67"/>
      <c r="BA260" s="105">
        <f ca="1">'EO9904.1'!AW260</f>
        <v>0</v>
      </c>
      <c r="BB260" s="105">
        <f t="shared" ca="1" si="158"/>
        <v>0</v>
      </c>
      <c r="BC260" s="67"/>
    </row>
    <row r="261" spans="1:55" ht="12" customHeight="1">
      <c r="A261" s="88">
        <f t="shared" si="149"/>
        <v>44593</v>
      </c>
      <c r="B261" s="65">
        <f>'EO9904.1'!B261</f>
        <v>0</v>
      </c>
      <c r="C261" s="66"/>
      <c r="D261" s="82">
        <f t="shared" si="121"/>
        <v>0</v>
      </c>
      <c r="E261" s="35">
        <f t="shared" si="122"/>
        <v>0</v>
      </c>
      <c r="F261" s="35">
        <f t="shared" ca="1" si="123"/>
        <v>0</v>
      </c>
      <c r="G261" s="83">
        <f ca="1">VLOOKUP($A261,[1]!Table,MATCH(G$4,[1]!Curves,0))</f>
        <v>6.0430000000000001</v>
      </c>
      <c r="H261" s="84">
        <f t="shared" ca="1" si="124"/>
        <v>6.0430000000000001</v>
      </c>
      <c r="I261" s="87">
        <f t="shared" si="159"/>
        <v>2.1150000000000002</v>
      </c>
      <c r="J261" s="83">
        <f ca="1">VLOOKUP($A261,[1]!Table,MATCH(J$4,[1]!Curves,0))</f>
        <v>0</v>
      </c>
      <c r="K261" s="84">
        <f t="shared" ca="1" si="125"/>
        <v>0</v>
      </c>
      <c r="L261" s="69">
        <f t="shared" si="150"/>
        <v>0</v>
      </c>
      <c r="M261" s="83">
        <f ca="1">VLOOKUP($A261,[1]!Table,MATCH(M$4,[1]!Curves,0))</f>
        <v>0</v>
      </c>
      <c r="N261" s="84">
        <f t="shared" ca="1" si="126"/>
        <v>0</v>
      </c>
      <c r="O261" s="69">
        <f t="shared" si="151"/>
        <v>0</v>
      </c>
      <c r="P261" s="7"/>
      <c r="Q261" s="69">
        <f t="shared" ca="1" si="127"/>
        <v>6.0430000000000001</v>
      </c>
      <c r="R261" s="69">
        <f t="shared" ca="1" si="128"/>
        <v>6.0430000000000001</v>
      </c>
      <c r="S261" s="69">
        <f t="shared" si="129"/>
        <v>2.1150000000000002</v>
      </c>
      <c r="T261" s="7"/>
      <c r="U261" s="5">
        <f t="shared" si="130"/>
        <v>28</v>
      </c>
      <c r="V261" s="44">
        <f t="shared" si="131"/>
        <v>44593</v>
      </c>
      <c r="W261" s="5">
        <f t="shared" ca="1" si="132"/>
        <v>7663</v>
      </c>
      <c r="X261" s="54">
        <f ca="1">VLOOKUP($A261,[1]!Table,MATCH(X$4,[1]!Curves,0))</f>
        <v>6.4331485640438002E-2</v>
      </c>
      <c r="Y261" s="46">
        <f t="shared" ca="1" si="133"/>
        <v>0.26489229050829854</v>
      </c>
      <c r="Z261" s="5">
        <f t="shared" si="134"/>
        <v>0</v>
      </c>
      <c r="AA261" s="5">
        <f t="shared" si="135"/>
        <v>0</v>
      </c>
      <c r="AC261" s="39">
        <f t="shared" ca="1" si="136"/>
        <v>0</v>
      </c>
      <c r="AD261" s="39">
        <f t="shared" ca="1" si="137"/>
        <v>0</v>
      </c>
      <c r="AE261" s="39">
        <f t="shared" ca="1" si="138"/>
        <v>0</v>
      </c>
      <c r="AF261" s="39">
        <f t="shared" ca="1" si="139"/>
        <v>0</v>
      </c>
      <c r="AG261" s="39">
        <f t="shared" ca="1" si="140"/>
        <v>0</v>
      </c>
      <c r="AH261" s="39">
        <f t="shared" ca="1" si="141"/>
        <v>0</v>
      </c>
      <c r="AI261" s="39">
        <f t="shared" ca="1" si="142"/>
        <v>0</v>
      </c>
      <c r="AJ261" s="39">
        <f t="shared" ca="1" si="143"/>
        <v>0</v>
      </c>
      <c r="AK261" s="39">
        <f t="shared" ca="1" si="144"/>
        <v>0</v>
      </c>
      <c r="AL261" s="43"/>
      <c r="AM261" s="39">
        <f t="shared" ca="1" si="152"/>
        <v>0</v>
      </c>
      <c r="AN261" s="39">
        <f t="shared" ca="1" si="153"/>
        <v>0</v>
      </c>
      <c r="AO261" s="39">
        <f t="shared" ca="1" si="154"/>
        <v>0</v>
      </c>
      <c r="AP261" s="40">
        <f t="shared" ca="1" si="145"/>
        <v>0</v>
      </c>
      <c r="AR261" s="39">
        <f t="shared" ca="1" si="155"/>
        <v>0</v>
      </c>
      <c r="AS261" s="39">
        <f t="shared" ca="1" si="156"/>
        <v>0</v>
      </c>
      <c r="AT261" s="39">
        <f t="shared" ca="1" si="157"/>
        <v>0</v>
      </c>
      <c r="AU261" s="40">
        <f t="shared" ca="1" si="146"/>
        <v>0</v>
      </c>
      <c r="AV261" s="40"/>
      <c r="AW261" s="51">
        <f t="shared" ca="1" si="147"/>
        <v>0</v>
      </c>
      <c r="AY261" s="51">
        <f t="shared" ca="1" si="148"/>
        <v>0</v>
      </c>
      <c r="AZ261" s="67"/>
      <c r="BA261" s="105">
        <f ca="1">'EO9904.1'!AW261</f>
        <v>0</v>
      </c>
      <c r="BB261" s="105">
        <f t="shared" ca="1" si="158"/>
        <v>0</v>
      </c>
      <c r="BC261" s="67"/>
    </row>
    <row r="262" spans="1:55" ht="12" customHeight="1">
      <c r="A262" s="88">
        <f t="shared" si="149"/>
        <v>44621</v>
      </c>
      <c r="B262" s="65">
        <f>'EO9904.1'!B262</f>
        <v>0</v>
      </c>
      <c r="C262" s="66"/>
      <c r="D262" s="82">
        <f t="shared" si="121"/>
        <v>0</v>
      </c>
      <c r="E262" s="35">
        <f t="shared" si="122"/>
        <v>0</v>
      </c>
      <c r="F262" s="35">
        <f t="shared" ca="1" si="123"/>
        <v>0</v>
      </c>
      <c r="G262" s="83">
        <f ca="1">VLOOKUP($A262,[1]!Table,MATCH(G$4,[1]!Curves,0))</f>
        <v>5.9180000000000001</v>
      </c>
      <c r="H262" s="84">
        <f t="shared" ca="1" si="124"/>
        <v>5.9180000000000001</v>
      </c>
      <c r="I262" s="87">
        <f t="shared" si="159"/>
        <v>2.1150000000000002</v>
      </c>
      <c r="J262" s="83">
        <f ca="1">VLOOKUP($A262,[1]!Table,MATCH(J$4,[1]!Curves,0))</f>
        <v>0</v>
      </c>
      <c r="K262" s="84">
        <f t="shared" ca="1" si="125"/>
        <v>0</v>
      </c>
      <c r="L262" s="69">
        <f t="shared" si="150"/>
        <v>0</v>
      </c>
      <c r="M262" s="83">
        <f ca="1">VLOOKUP($A262,[1]!Table,MATCH(M$4,[1]!Curves,0))</f>
        <v>0</v>
      </c>
      <c r="N262" s="84">
        <f t="shared" ca="1" si="126"/>
        <v>0</v>
      </c>
      <c r="O262" s="69">
        <f t="shared" si="151"/>
        <v>0</v>
      </c>
      <c r="P262" s="7"/>
      <c r="Q262" s="69">
        <f t="shared" ca="1" si="127"/>
        <v>5.9180000000000001</v>
      </c>
      <c r="R262" s="69">
        <f t="shared" ca="1" si="128"/>
        <v>5.9180000000000001</v>
      </c>
      <c r="S262" s="69">
        <f t="shared" si="129"/>
        <v>2.1150000000000002</v>
      </c>
      <c r="T262" s="7"/>
      <c r="U262" s="5">
        <f t="shared" si="130"/>
        <v>31</v>
      </c>
      <c r="V262" s="44">
        <f t="shared" si="131"/>
        <v>44621</v>
      </c>
      <c r="W262" s="5">
        <f t="shared" ca="1" si="132"/>
        <v>7691</v>
      </c>
      <c r="X262" s="54">
        <f ca="1">VLOOKUP($A262,[1]!Table,MATCH(X$4,[1]!Curves,0))</f>
        <v>6.4330353173438007E-2</v>
      </c>
      <c r="Y262" s="46">
        <f t="shared" ca="1" si="133"/>
        <v>0.2636157128017067</v>
      </c>
      <c r="Z262" s="5">
        <f t="shared" si="134"/>
        <v>0</v>
      </c>
      <c r="AA262" s="5">
        <f t="shared" si="135"/>
        <v>0</v>
      </c>
      <c r="AC262" s="39">
        <f t="shared" ca="1" si="136"/>
        <v>0</v>
      </c>
      <c r="AD262" s="39">
        <f t="shared" ca="1" si="137"/>
        <v>0</v>
      </c>
      <c r="AE262" s="39">
        <f t="shared" ca="1" si="138"/>
        <v>0</v>
      </c>
      <c r="AF262" s="39">
        <f t="shared" ca="1" si="139"/>
        <v>0</v>
      </c>
      <c r="AG262" s="39">
        <f t="shared" ca="1" si="140"/>
        <v>0</v>
      </c>
      <c r="AH262" s="39">
        <f t="shared" ca="1" si="141"/>
        <v>0</v>
      </c>
      <c r="AI262" s="39">
        <f t="shared" ca="1" si="142"/>
        <v>0</v>
      </c>
      <c r="AJ262" s="39">
        <f t="shared" ca="1" si="143"/>
        <v>0</v>
      </c>
      <c r="AK262" s="39">
        <f t="shared" ca="1" si="144"/>
        <v>0</v>
      </c>
      <c r="AL262" s="43"/>
      <c r="AM262" s="39">
        <f t="shared" ca="1" si="152"/>
        <v>0</v>
      </c>
      <c r="AN262" s="39">
        <f t="shared" ca="1" si="153"/>
        <v>0</v>
      </c>
      <c r="AO262" s="39">
        <f t="shared" ca="1" si="154"/>
        <v>0</v>
      </c>
      <c r="AP262" s="40">
        <f t="shared" ca="1" si="145"/>
        <v>0</v>
      </c>
      <c r="AR262" s="39">
        <f t="shared" ca="1" si="155"/>
        <v>0</v>
      </c>
      <c r="AS262" s="39">
        <f t="shared" ca="1" si="156"/>
        <v>0</v>
      </c>
      <c r="AT262" s="39">
        <f t="shared" ca="1" si="157"/>
        <v>0</v>
      </c>
      <c r="AU262" s="40">
        <f t="shared" ca="1" si="146"/>
        <v>0</v>
      </c>
      <c r="AV262" s="40"/>
      <c r="AW262" s="51">
        <f t="shared" ca="1" si="147"/>
        <v>0</v>
      </c>
      <c r="AY262" s="51">
        <f t="shared" ca="1" si="148"/>
        <v>0</v>
      </c>
      <c r="AZ262" s="67"/>
      <c r="BA262" s="105">
        <f ca="1">'EO9904.1'!AW262</f>
        <v>0</v>
      </c>
      <c r="BB262" s="105">
        <f t="shared" ca="1" si="158"/>
        <v>0</v>
      </c>
      <c r="BC262" s="67"/>
    </row>
    <row r="263" spans="1:55" ht="12" customHeight="1">
      <c r="A263" s="88">
        <f t="shared" si="149"/>
        <v>44652</v>
      </c>
      <c r="B263" s="65">
        <f>'EO9904.1'!B263</f>
        <v>0</v>
      </c>
      <c r="C263" s="66"/>
      <c r="D263" s="82">
        <f t="shared" si="121"/>
        <v>0</v>
      </c>
      <c r="E263" s="35">
        <f t="shared" si="122"/>
        <v>0</v>
      </c>
      <c r="F263" s="35">
        <f t="shared" ca="1" si="123"/>
        <v>0</v>
      </c>
      <c r="G263" s="83">
        <f ca="1">VLOOKUP($A263,[1]!Table,MATCH(G$4,[1]!Curves,0))</f>
        <v>5.7880000000000003</v>
      </c>
      <c r="H263" s="84">
        <f t="shared" ca="1" si="124"/>
        <v>5.7880000000000003</v>
      </c>
      <c r="I263" s="87">
        <f t="shared" si="159"/>
        <v>2.1150000000000002</v>
      </c>
      <c r="J263" s="83">
        <f ca="1">VLOOKUP($A263,[1]!Table,MATCH(J$4,[1]!Curves,0))</f>
        <v>0</v>
      </c>
      <c r="K263" s="84">
        <f t="shared" ca="1" si="125"/>
        <v>0</v>
      </c>
      <c r="L263" s="69">
        <f t="shared" si="150"/>
        <v>0</v>
      </c>
      <c r="M263" s="83">
        <f ca="1">VLOOKUP($A263,[1]!Table,MATCH(M$4,[1]!Curves,0))</f>
        <v>0</v>
      </c>
      <c r="N263" s="84">
        <f t="shared" ca="1" si="126"/>
        <v>0</v>
      </c>
      <c r="O263" s="69">
        <f t="shared" si="151"/>
        <v>0</v>
      </c>
      <c r="P263" s="7"/>
      <c r="Q263" s="69">
        <f t="shared" ca="1" si="127"/>
        <v>5.7880000000000003</v>
      </c>
      <c r="R263" s="69">
        <f t="shared" ca="1" si="128"/>
        <v>5.7880000000000003</v>
      </c>
      <c r="S263" s="69">
        <f t="shared" si="129"/>
        <v>2.1150000000000002</v>
      </c>
      <c r="T263" s="7"/>
      <c r="U263" s="5">
        <f t="shared" si="130"/>
        <v>30</v>
      </c>
      <c r="V263" s="44">
        <f t="shared" si="131"/>
        <v>44652</v>
      </c>
      <c r="W263" s="5">
        <f t="shared" ca="1" si="132"/>
        <v>7722</v>
      </c>
      <c r="X263" s="54">
        <f ca="1">VLOOKUP($A263,[1]!Table,MATCH(X$4,[1]!Curves,0))</f>
        <v>6.4329099370689993E-2</v>
      </c>
      <c r="Y263" s="46">
        <f t="shared" ca="1" si="133"/>
        <v>0.26220958530226912</v>
      </c>
      <c r="Z263" s="5">
        <f t="shared" si="134"/>
        <v>0</v>
      </c>
      <c r="AA263" s="5">
        <f t="shared" si="135"/>
        <v>0</v>
      </c>
      <c r="AC263" s="39">
        <f t="shared" ca="1" si="136"/>
        <v>0</v>
      </c>
      <c r="AD263" s="39">
        <f t="shared" ca="1" si="137"/>
        <v>0</v>
      </c>
      <c r="AE263" s="39">
        <f t="shared" ca="1" si="138"/>
        <v>0</v>
      </c>
      <c r="AF263" s="39">
        <f t="shared" ca="1" si="139"/>
        <v>0</v>
      </c>
      <c r="AG263" s="39">
        <f t="shared" ca="1" si="140"/>
        <v>0</v>
      </c>
      <c r="AH263" s="39">
        <f t="shared" ca="1" si="141"/>
        <v>0</v>
      </c>
      <c r="AI263" s="39">
        <f t="shared" ca="1" si="142"/>
        <v>0</v>
      </c>
      <c r="AJ263" s="39">
        <f t="shared" ca="1" si="143"/>
        <v>0</v>
      </c>
      <c r="AK263" s="39">
        <f t="shared" ca="1" si="144"/>
        <v>0</v>
      </c>
      <c r="AL263" s="43"/>
      <c r="AM263" s="39">
        <f t="shared" ca="1" si="152"/>
        <v>0</v>
      </c>
      <c r="AN263" s="39">
        <f t="shared" ca="1" si="153"/>
        <v>0</v>
      </c>
      <c r="AO263" s="39">
        <f t="shared" ca="1" si="154"/>
        <v>0</v>
      </c>
      <c r="AP263" s="40">
        <f t="shared" ca="1" si="145"/>
        <v>0</v>
      </c>
      <c r="AR263" s="39">
        <f t="shared" ca="1" si="155"/>
        <v>0</v>
      </c>
      <c r="AS263" s="39">
        <f t="shared" ca="1" si="156"/>
        <v>0</v>
      </c>
      <c r="AT263" s="39">
        <f t="shared" ca="1" si="157"/>
        <v>0</v>
      </c>
      <c r="AU263" s="40">
        <f t="shared" ca="1" si="146"/>
        <v>0</v>
      </c>
      <c r="AV263" s="40"/>
      <c r="AW263" s="51">
        <f t="shared" ca="1" si="147"/>
        <v>0</v>
      </c>
      <c r="AY263" s="51">
        <f t="shared" ca="1" si="148"/>
        <v>0</v>
      </c>
      <c r="AZ263" s="67"/>
      <c r="BA263" s="105">
        <f ca="1">'EO9904.1'!AW263</f>
        <v>0</v>
      </c>
      <c r="BB263" s="105">
        <f t="shared" ca="1" si="158"/>
        <v>0</v>
      </c>
      <c r="BC263" s="67"/>
    </row>
    <row r="264" spans="1:55" ht="12" customHeight="1">
      <c r="A264" s="88">
        <f t="shared" si="149"/>
        <v>44682</v>
      </c>
      <c r="B264" s="65">
        <f>'EO9904.1'!B264</f>
        <v>0</v>
      </c>
      <c r="C264" s="66"/>
      <c r="D264" s="82">
        <f t="shared" si="121"/>
        <v>0</v>
      </c>
      <c r="E264" s="35">
        <f t="shared" si="122"/>
        <v>0</v>
      </c>
      <c r="F264" s="35">
        <f t="shared" ca="1" si="123"/>
        <v>0</v>
      </c>
      <c r="G264" s="83">
        <f ca="1">VLOOKUP($A264,[1]!Table,MATCH(G$4,[1]!Curves,0))</f>
        <v>5.7780000000000005</v>
      </c>
      <c r="H264" s="84">
        <f t="shared" ca="1" si="124"/>
        <v>5.7780000000000005</v>
      </c>
      <c r="I264" s="87">
        <f t="shared" si="159"/>
        <v>2.1150000000000002</v>
      </c>
      <c r="J264" s="83">
        <f ca="1">VLOOKUP($A264,[1]!Table,MATCH(J$4,[1]!Curves,0))</f>
        <v>0</v>
      </c>
      <c r="K264" s="84">
        <f t="shared" ca="1" si="125"/>
        <v>0</v>
      </c>
      <c r="L264" s="69">
        <f t="shared" si="150"/>
        <v>0</v>
      </c>
      <c r="M264" s="83">
        <f ca="1">VLOOKUP($A264,[1]!Table,MATCH(M$4,[1]!Curves,0))</f>
        <v>0</v>
      </c>
      <c r="N264" s="84">
        <f t="shared" ca="1" si="126"/>
        <v>0</v>
      </c>
      <c r="O264" s="69">
        <f t="shared" si="151"/>
        <v>0</v>
      </c>
      <c r="P264" s="7"/>
      <c r="Q264" s="69">
        <f t="shared" ca="1" si="127"/>
        <v>5.7780000000000005</v>
      </c>
      <c r="R264" s="69">
        <f t="shared" ca="1" si="128"/>
        <v>5.7780000000000005</v>
      </c>
      <c r="S264" s="69">
        <f t="shared" si="129"/>
        <v>2.1150000000000002</v>
      </c>
      <c r="T264" s="7"/>
      <c r="U264" s="5">
        <f t="shared" si="130"/>
        <v>31</v>
      </c>
      <c r="V264" s="44">
        <f t="shared" si="131"/>
        <v>44682</v>
      </c>
      <c r="W264" s="5">
        <f t="shared" ca="1" si="132"/>
        <v>7752</v>
      </c>
      <c r="X264" s="54">
        <f ca="1">VLOOKUP($A264,[1]!Table,MATCH(X$4,[1]!Curves,0))</f>
        <v>6.4327886013193003E-2</v>
      </c>
      <c r="Y264" s="46">
        <f t="shared" ca="1" si="133"/>
        <v>0.26085600965743361</v>
      </c>
      <c r="Z264" s="5">
        <f t="shared" si="134"/>
        <v>0</v>
      </c>
      <c r="AA264" s="5">
        <f t="shared" si="135"/>
        <v>0</v>
      </c>
      <c r="AC264" s="39">
        <f t="shared" ca="1" si="136"/>
        <v>0</v>
      </c>
      <c r="AD264" s="39">
        <f t="shared" ca="1" si="137"/>
        <v>0</v>
      </c>
      <c r="AE264" s="39">
        <f t="shared" ca="1" si="138"/>
        <v>0</v>
      </c>
      <c r="AF264" s="39">
        <f t="shared" ca="1" si="139"/>
        <v>0</v>
      </c>
      <c r="AG264" s="39">
        <f t="shared" ca="1" si="140"/>
        <v>0</v>
      </c>
      <c r="AH264" s="39">
        <f t="shared" ca="1" si="141"/>
        <v>0</v>
      </c>
      <c r="AI264" s="39">
        <f t="shared" ca="1" si="142"/>
        <v>0</v>
      </c>
      <c r="AJ264" s="39">
        <f t="shared" ca="1" si="143"/>
        <v>0</v>
      </c>
      <c r="AK264" s="39">
        <f t="shared" ca="1" si="144"/>
        <v>0</v>
      </c>
      <c r="AL264" s="43"/>
      <c r="AM264" s="39">
        <f t="shared" ca="1" si="152"/>
        <v>0</v>
      </c>
      <c r="AN264" s="39">
        <f t="shared" ca="1" si="153"/>
        <v>0</v>
      </c>
      <c r="AO264" s="39">
        <f t="shared" ca="1" si="154"/>
        <v>0</v>
      </c>
      <c r="AP264" s="40">
        <f t="shared" ca="1" si="145"/>
        <v>0</v>
      </c>
      <c r="AR264" s="39">
        <f t="shared" ca="1" si="155"/>
        <v>0</v>
      </c>
      <c r="AS264" s="39">
        <f t="shared" ca="1" si="156"/>
        <v>0</v>
      </c>
      <c r="AT264" s="39">
        <f t="shared" ca="1" si="157"/>
        <v>0</v>
      </c>
      <c r="AU264" s="40">
        <f t="shared" ca="1" si="146"/>
        <v>0</v>
      </c>
      <c r="AV264" s="40"/>
      <c r="AW264" s="51">
        <f t="shared" ca="1" si="147"/>
        <v>0</v>
      </c>
      <c r="AY264" s="51">
        <f t="shared" ca="1" si="148"/>
        <v>0</v>
      </c>
      <c r="AZ264" s="67"/>
      <c r="BA264" s="105">
        <f ca="1">'EO9904.1'!AW264</f>
        <v>0</v>
      </c>
      <c r="BB264" s="105">
        <f t="shared" ca="1" si="158"/>
        <v>0</v>
      </c>
      <c r="BC264" s="67"/>
    </row>
    <row r="265" spans="1:55" ht="12" customHeight="1">
      <c r="A265" s="88">
        <f t="shared" si="149"/>
        <v>44713</v>
      </c>
      <c r="B265" s="65">
        <f>'EO9904.1'!B265</f>
        <v>0</v>
      </c>
      <c r="C265" s="66"/>
      <c r="D265" s="82">
        <f t="shared" si="121"/>
        <v>0</v>
      </c>
      <c r="E265" s="35">
        <f t="shared" si="122"/>
        <v>0</v>
      </c>
      <c r="F265" s="35">
        <f t="shared" ca="1" si="123"/>
        <v>0</v>
      </c>
      <c r="G265" s="83">
        <f ca="1">VLOOKUP($A265,[1]!Table,MATCH(G$4,[1]!Curves,0))</f>
        <v>5.798</v>
      </c>
      <c r="H265" s="84">
        <f t="shared" ca="1" si="124"/>
        <v>5.798</v>
      </c>
      <c r="I265" s="87">
        <f t="shared" si="159"/>
        <v>2.1150000000000002</v>
      </c>
      <c r="J265" s="83">
        <f ca="1">VLOOKUP($A265,[1]!Table,MATCH(J$4,[1]!Curves,0))</f>
        <v>0</v>
      </c>
      <c r="K265" s="84">
        <f t="shared" ca="1" si="125"/>
        <v>0</v>
      </c>
      <c r="L265" s="69">
        <f t="shared" si="150"/>
        <v>0</v>
      </c>
      <c r="M265" s="83">
        <f ca="1">VLOOKUP($A265,[1]!Table,MATCH(M$4,[1]!Curves,0))</f>
        <v>0</v>
      </c>
      <c r="N265" s="84">
        <f t="shared" ca="1" si="126"/>
        <v>0</v>
      </c>
      <c r="O265" s="69">
        <f t="shared" si="151"/>
        <v>0</v>
      </c>
      <c r="P265" s="7"/>
      <c r="Q265" s="69">
        <f t="shared" ca="1" si="127"/>
        <v>5.798</v>
      </c>
      <c r="R265" s="69">
        <f t="shared" ca="1" si="128"/>
        <v>5.798</v>
      </c>
      <c r="S265" s="69">
        <f t="shared" si="129"/>
        <v>2.1150000000000002</v>
      </c>
      <c r="T265" s="7"/>
      <c r="U265" s="5">
        <f t="shared" si="130"/>
        <v>30</v>
      </c>
      <c r="V265" s="44">
        <f t="shared" si="131"/>
        <v>44713</v>
      </c>
      <c r="W265" s="5">
        <f t="shared" ca="1" si="132"/>
        <v>7783</v>
      </c>
      <c r="X265" s="54">
        <f ca="1">VLOOKUP($A265,[1]!Table,MATCH(X$4,[1]!Curves,0))</f>
        <v>6.4326632210446003E-2</v>
      </c>
      <c r="Y265" s="46">
        <f t="shared" ca="1" si="133"/>
        <v>0.2594647077117383</v>
      </c>
      <c r="Z265" s="5">
        <f t="shared" si="134"/>
        <v>0</v>
      </c>
      <c r="AA265" s="5">
        <f t="shared" si="135"/>
        <v>0</v>
      </c>
      <c r="AC265" s="39">
        <f t="shared" ca="1" si="136"/>
        <v>0</v>
      </c>
      <c r="AD265" s="39">
        <f t="shared" ca="1" si="137"/>
        <v>0</v>
      </c>
      <c r="AE265" s="39">
        <f t="shared" ca="1" si="138"/>
        <v>0</v>
      </c>
      <c r="AF265" s="39">
        <f t="shared" ca="1" si="139"/>
        <v>0</v>
      </c>
      <c r="AG265" s="39">
        <f t="shared" ca="1" si="140"/>
        <v>0</v>
      </c>
      <c r="AH265" s="39">
        <f t="shared" ca="1" si="141"/>
        <v>0</v>
      </c>
      <c r="AI265" s="39">
        <f t="shared" ca="1" si="142"/>
        <v>0</v>
      </c>
      <c r="AJ265" s="39">
        <f t="shared" ca="1" si="143"/>
        <v>0</v>
      </c>
      <c r="AK265" s="39">
        <f t="shared" ca="1" si="144"/>
        <v>0</v>
      </c>
      <c r="AL265" s="43"/>
      <c r="AM265" s="39">
        <f t="shared" ca="1" si="152"/>
        <v>0</v>
      </c>
      <c r="AN265" s="39">
        <f t="shared" ca="1" si="153"/>
        <v>0</v>
      </c>
      <c r="AO265" s="39">
        <f t="shared" ca="1" si="154"/>
        <v>0</v>
      </c>
      <c r="AP265" s="40">
        <f t="shared" ca="1" si="145"/>
        <v>0</v>
      </c>
      <c r="AR265" s="39">
        <f t="shared" ca="1" si="155"/>
        <v>0</v>
      </c>
      <c r="AS265" s="39">
        <f t="shared" ca="1" si="156"/>
        <v>0</v>
      </c>
      <c r="AT265" s="39">
        <f t="shared" ca="1" si="157"/>
        <v>0</v>
      </c>
      <c r="AU265" s="40">
        <f t="shared" ca="1" si="146"/>
        <v>0</v>
      </c>
      <c r="AV265" s="40"/>
      <c r="AW265" s="51">
        <f t="shared" ca="1" si="147"/>
        <v>0</v>
      </c>
      <c r="AY265" s="51">
        <f t="shared" ca="1" si="148"/>
        <v>0</v>
      </c>
      <c r="AZ265" s="67"/>
      <c r="BA265" s="105">
        <f ca="1">'EO9904.1'!AW265</f>
        <v>0</v>
      </c>
      <c r="BB265" s="105">
        <f t="shared" ca="1" si="158"/>
        <v>0</v>
      </c>
      <c r="BC265" s="67"/>
    </row>
    <row r="266" spans="1:55" ht="12" customHeight="1">
      <c r="A266" s="88">
        <f t="shared" si="149"/>
        <v>44743</v>
      </c>
      <c r="B266" s="65">
        <f>'EO9904.1'!B266</f>
        <v>0</v>
      </c>
      <c r="C266" s="66"/>
      <c r="D266" s="82">
        <f t="shared" ref="D266:D329" si="160">B266+C266</f>
        <v>0</v>
      </c>
      <c r="E266" s="35">
        <f t="shared" ref="E266:E329" si="161">IF(Z266=0,0,IF(AND(Z266=1,$H$3=1),D266*U266,IF($H$3=2,D266,"N/A")))</f>
        <v>0</v>
      </c>
      <c r="F266" s="35">
        <f t="shared" ref="F266:F329" ca="1" si="162">E266*Y266</f>
        <v>0</v>
      </c>
      <c r="G266" s="83">
        <f ca="1">VLOOKUP($A266,[1]!Table,MATCH(G$4,[1]!Curves,0))</f>
        <v>5.819</v>
      </c>
      <c r="H266" s="84">
        <f t="shared" ref="H266:H329" ca="1" si="163">G266</f>
        <v>5.819</v>
      </c>
      <c r="I266" s="87">
        <f t="shared" si="159"/>
        <v>2.1150000000000002</v>
      </c>
      <c r="J266" s="83">
        <f ca="1">VLOOKUP($A266,[1]!Table,MATCH(J$4,[1]!Curves,0))</f>
        <v>0</v>
      </c>
      <c r="K266" s="84">
        <f t="shared" ref="K266:K329" ca="1" si="164">J266</f>
        <v>0</v>
      </c>
      <c r="L266" s="69">
        <f t="shared" si="150"/>
        <v>0</v>
      </c>
      <c r="M266" s="83">
        <f ca="1">VLOOKUP($A266,[1]!Table,MATCH(M$4,[1]!Curves,0))</f>
        <v>0</v>
      </c>
      <c r="N266" s="84">
        <f t="shared" ref="N266:N329" ca="1" si="165">M266</f>
        <v>0</v>
      </c>
      <c r="O266" s="69">
        <f t="shared" si="151"/>
        <v>0</v>
      </c>
      <c r="P266" s="7"/>
      <c r="Q266" s="69">
        <f t="shared" ref="Q266:Q329" ca="1" si="166">M266+J266+G266</f>
        <v>5.819</v>
      </c>
      <c r="R266" s="69">
        <f t="shared" ref="R266:R329" ca="1" si="167">N266+K266+H266</f>
        <v>5.819</v>
      </c>
      <c r="S266" s="69">
        <f t="shared" ref="S266:S329" si="168">O266+L266+I266</f>
        <v>2.1150000000000002</v>
      </c>
      <c r="T266" s="7"/>
      <c r="U266" s="5">
        <f t="shared" ref="U266:U329" si="169">A267-A266</f>
        <v>31</v>
      </c>
      <c r="V266" s="44">
        <f t="shared" ref="V266:V329" si="170">CHOOSE(F$3,A267+24,A266)</f>
        <v>44743</v>
      </c>
      <c r="W266" s="5">
        <f t="shared" ref="W266:W329" ca="1" si="171">V266-C$3</f>
        <v>7813</v>
      </c>
      <c r="X266" s="54">
        <f ca="1">VLOOKUP($A266,[1]!Table,MATCH(X$4,[1]!Curves,0))</f>
        <v>6.4325418852948998E-2</v>
      </c>
      <c r="Y266" s="46">
        <f t="shared" ref="Y266:Y329" ca="1" si="172">1/(1+CHOOSE(F$3,(X267+($K$3/10000))/2,(X266+($K$3/10000))/2))^(2*W266/365.25)</f>
        <v>0.25812540300760239</v>
      </c>
      <c r="Z266" s="5">
        <f t="shared" ref="Z266:Z329" si="173">IF(AND(mthbeg&lt;=A266,mthend&gt;=A266),1,0)</f>
        <v>0</v>
      </c>
      <c r="AA266" s="5">
        <f t="shared" ref="AA266:AA329" si="174">U266*Z266</f>
        <v>0</v>
      </c>
      <c r="AC266" s="39">
        <f t="shared" ref="AC266:AC329" ca="1" si="175">F266*G266</f>
        <v>0</v>
      </c>
      <c r="AD266" s="39">
        <f t="shared" ref="AD266:AD329" ca="1" si="176">$F266*H266</f>
        <v>0</v>
      </c>
      <c r="AE266" s="39">
        <f t="shared" ref="AE266:AE329" ca="1" si="177">$F266*I266</f>
        <v>0</v>
      </c>
      <c r="AF266" s="39">
        <f t="shared" ref="AF266:AF329" ca="1" si="178">$F266*J266</f>
        <v>0</v>
      </c>
      <c r="AG266" s="39">
        <f t="shared" ref="AG266:AG329" ca="1" si="179">$F266*K266</f>
        <v>0</v>
      </c>
      <c r="AH266" s="39">
        <f t="shared" ref="AH266:AH329" ca="1" si="180">$F266*L266</f>
        <v>0</v>
      </c>
      <c r="AI266" s="39">
        <f t="shared" ref="AI266:AI329" ca="1" si="181">$F266*M266</f>
        <v>0</v>
      </c>
      <c r="AJ266" s="39">
        <f t="shared" ref="AJ266:AJ329" ca="1" si="182">$F266*N266</f>
        <v>0</v>
      </c>
      <c r="AK266" s="39">
        <f t="shared" ref="AK266:AK329" ca="1" si="183">F266*O266</f>
        <v>0</v>
      </c>
      <c r="AL266" s="43"/>
      <c r="AM266" s="39">
        <f t="shared" ca="1" si="152"/>
        <v>0</v>
      </c>
      <c r="AN266" s="39">
        <f t="shared" ca="1" si="153"/>
        <v>0</v>
      </c>
      <c r="AO266" s="39">
        <f t="shared" ca="1" si="154"/>
        <v>0</v>
      </c>
      <c r="AP266" s="40">
        <f t="shared" ref="AP266:AP329" ca="1" si="184">SUM(AM266:AO266)</f>
        <v>0</v>
      </c>
      <c r="AR266" s="39">
        <f t="shared" ca="1" si="155"/>
        <v>0</v>
      </c>
      <c r="AS266" s="39">
        <f t="shared" ca="1" si="156"/>
        <v>0</v>
      </c>
      <c r="AT266" s="39">
        <f t="shared" ca="1" si="157"/>
        <v>0</v>
      </c>
      <c r="AU266" s="40">
        <f t="shared" ref="AU266:AU329" ca="1" si="185">AR266+AS266+AT266</f>
        <v>0</v>
      </c>
      <c r="AV266" s="40"/>
      <c r="AW266" s="51">
        <f t="shared" ref="AW266:AW329" ca="1" si="186">AU266+AP266</f>
        <v>0</v>
      </c>
      <c r="AY266" s="51">
        <f t="shared" ref="AY266:AY329" ca="1" si="187">AK266+AH266+AE266</f>
        <v>0</v>
      </c>
      <c r="AZ266" s="67"/>
      <c r="BA266" s="105">
        <f ca="1">'EO9904.1'!AW266</f>
        <v>0</v>
      </c>
      <c r="BB266" s="105">
        <f t="shared" ca="1" si="158"/>
        <v>0</v>
      </c>
      <c r="BC266" s="67"/>
    </row>
    <row r="267" spans="1:55" ht="12" customHeight="1">
      <c r="A267" s="88">
        <f t="shared" ref="A267:A330" si="188">EDATE(A266,1)</f>
        <v>44774</v>
      </c>
      <c r="B267" s="65">
        <f>'EO9904.1'!B267</f>
        <v>0</v>
      </c>
      <c r="C267" s="66"/>
      <c r="D267" s="82">
        <f t="shared" si="160"/>
        <v>0</v>
      </c>
      <c r="E267" s="35">
        <f t="shared" si="161"/>
        <v>0</v>
      </c>
      <c r="F267" s="35">
        <f t="shared" ca="1" si="162"/>
        <v>0</v>
      </c>
      <c r="G267" s="83">
        <f ca="1">VLOOKUP($A267,[1]!Table,MATCH(G$4,[1]!Curves,0))</f>
        <v>5.843</v>
      </c>
      <c r="H267" s="84">
        <f t="shared" ca="1" si="163"/>
        <v>5.843</v>
      </c>
      <c r="I267" s="87">
        <f t="shared" si="159"/>
        <v>2.1150000000000002</v>
      </c>
      <c r="J267" s="83">
        <f ca="1">VLOOKUP($A267,[1]!Table,MATCH(J$4,[1]!Curves,0))</f>
        <v>0</v>
      </c>
      <c r="K267" s="84">
        <f t="shared" ca="1" si="164"/>
        <v>0</v>
      </c>
      <c r="L267" s="69">
        <f t="shared" ref="L267:L330" si="189">L266</f>
        <v>0</v>
      </c>
      <c r="M267" s="83">
        <f ca="1">VLOOKUP($A267,[1]!Table,MATCH(M$4,[1]!Curves,0))</f>
        <v>0</v>
      </c>
      <c r="N267" s="84">
        <f t="shared" ca="1" si="165"/>
        <v>0</v>
      </c>
      <c r="O267" s="69">
        <f t="shared" ref="O267:O330" si="190">O266</f>
        <v>0</v>
      </c>
      <c r="P267" s="7"/>
      <c r="Q267" s="69">
        <f t="shared" ca="1" si="166"/>
        <v>5.843</v>
      </c>
      <c r="R267" s="69">
        <f t="shared" ca="1" si="167"/>
        <v>5.843</v>
      </c>
      <c r="S267" s="69">
        <f t="shared" si="168"/>
        <v>2.1150000000000002</v>
      </c>
      <c r="T267" s="7"/>
      <c r="U267" s="5">
        <f t="shared" si="169"/>
        <v>31</v>
      </c>
      <c r="V267" s="44">
        <f t="shared" si="170"/>
        <v>44774</v>
      </c>
      <c r="W267" s="5">
        <f t="shared" ca="1" si="171"/>
        <v>7844</v>
      </c>
      <c r="X267" s="54">
        <f ca="1">VLOOKUP($A267,[1]!Table,MATCH(X$4,[1]!Curves,0))</f>
        <v>6.4324165050202997E-2</v>
      </c>
      <c r="Y267" s="46">
        <f t="shared" ca="1" si="172"/>
        <v>0.25674876921084283</v>
      </c>
      <c r="Z267" s="5">
        <f t="shared" si="173"/>
        <v>0</v>
      </c>
      <c r="AA267" s="5">
        <f t="shared" si="174"/>
        <v>0</v>
      </c>
      <c r="AC267" s="39">
        <f t="shared" ca="1" si="175"/>
        <v>0</v>
      </c>
      <c r="AD267" s="39">
        <f t="shared" ca="1" si="176"/>
        <v>0</v>
      </c>
      <c r="AE267" s="39">
        <f t="shared" ca="1" si="177"/>
        <v>0</v>
      </c>
      <c r="AF267" s="39">
        <f t="shared" ca="1" si="178"/>
        <v>0</v>
      </c>
      <c r="AG267" s="39">
        <f t="shared" ca="1" si="179"/>
        <v>0</v>
      </c>
      <c r="AH267" s="39">
        <f t="shared" ca="1" si="180"/>
        <v>0</v>
      </c>
      <c r="AI267" s="39">
        <f t="shared" ca="1" si="181"/>
        <v>0</v>
      </c>
      <c r="AJ267" s="39">
        <f t="shared" ca="1" si="182"/>
        <v>0</v>
      </c>
      <c r="AK267" s="39">
        <f t="shared" ca="1" si="183"/>
        <v>0</v>
      </c>
      <c r="AL267" s="43"/>
      <c r="AM267" s="39">
        <f t="shared" ref="AM267:AM330" ca="1" si="191">-CHOOSE($G$3,AC267-AE267,AE267-AC267)</f>
        <v>0</v>
      </c>
      <c r="AN267" s="39">
        <f t="shared" ref="AN267:AN330" ca="1" si="192">-CHOOSE($G$3,AF267-AH267,AH267-AF267)</f>
        <v>0</v>
      </c>
      <c r="AO267" s="39">
        <f t="shared" ref="AO267:AO330" ca="1" si="193">-CHOOSE($G$3,AI267-AL267,AK267-AI267)</f>
        <v>0</v>
      </c>
      <c r="AP267" s="40">
        <f t="shared" ca="1" si="184"/>
        <v>0</v>
      </c>
      <c r="AR267" s="39">
        <f t="shared" ref="AR267:AR330" ca="1" si="194">-CHOOSE($G$3,AD267-AC267,AC267-AD267)</f>
        <v>0</v>
      </c>
      <c r="AS267" s="39">
        <f t="shared" ref="AS267:AS330" ca="1" si="195">-CHOOSE($G$3,AG267-AF267,AF267-AG267)</f>
        <v>0</v>
      </c>
      <c r="AT267" s="39">
        <f t="shared" ref="AT267:AT330" ca="1" si="196">-CHOOSE($G$3,AJ267-AI267,AI267-AJ267:AJ268)</f>
        <v>0</v>
      </c>
      <c r="AU267" s="40">
        <f t="shared" ca="1" si="185"/>
        <v>0</v>
      </c>
      <c r="AV267" s="40"/>
      <c r="AW267" s="51">
        <f t="shared" ca="1" si="186"/>
        <v>0</v>
      </c>
      <c r="AY267" s="51">
        <f t="shared" ca="1" si="187"/>
        <v>0</v>
      </c>
      <c r="AZ267" s="67"/>
      <c r="BA267" s="105">
        <f ca="1">'EO9904.1'!AW267</f>
        <v>0</v>
      </c>
      <c r="BB267" s="105">
        <f t="shared" ref="BB267:BB330" ca="1" si="197">AW267-BA267</f>
        <v>0</v>
      </c>
      <c r="BC267" s="67"/>
    </row>
    <row r="268" spans="1:55" ht="12" customHeight="1">
      <c r="A268" s="88">
        <f t="shared" si="188"/>
        <v>44805</v>
      </c>
      <c r="B268" s="65">
        <f>'EO9904.1'!B268</f>
        <v>0</v>
      </c>
      <c r="C268" s="66"/>
      <c r="D268" s="82">
        <f t="shared" si="160"/>
        <v>0</v>
      </c>
      <c r="E268" s="35">
        <f t="shared" si="161"/>
        <v>0</v>
      </c>
      <c r="F268" s="35">
        <f t="shared" ca="1" si="162"/>
        <v>0</v>
      </c>
      <c r="G268" s="83">
        <f ca="1">VLOOKUP($A268,[1]!Table,MATCH(G$4,[1]!Curves,0))</f>
        <v>5.8530000000000006</v>
      </c>
      <c r="H268" s="84">
        <f t="shared" ca="1" si="163"/>
        <v>5.8530000000000006</v>
      </c>
      <c r="I268" s="87">
        <f t="shared" si="159"/>
        <v>2.1150000000000002</v>
      </c>
      <c r="J268" s="83">
        <f ca="1">VLOOKUP($A268,[1]!Table,MATCH(J$4,[1]!Curves,0))</f>
        <v>0</v>
      </c>
      <c r="K268" s="84">
        <f t="shared" ca="1" si="164"/>
        <v>0</v>
      </c>
      <c r="L268" s="69">
        <f t="shared" si="189"/>
        <v>0</v>
      </c>
      <c r="M268" s="83">
        <f ca="1">VLOOKUP($A268,[1]!Table,MATCH(M$4,[1]!Curves,0))</f>
        <v>0</v>
      </c>
      <c r="N268" s="84">
        <f t="shared" ca="1" si="165"/>
        <v>0</v>
      </c>
      <c r="O268" s="69">
        <f t="shared" si="190"/>
        <v>0</v>
      </c>
      <c r="P268" s="7"/>
      <c r="Q268" s="69">
        <f t="shared" ca="1" si="166"/>
        <v>5.8530000000000006</v>
      </c>
      <c r="R268" s="69">
        <f t="shared" ca="1" si="167"/>
        <v>5.8530000000000006</v>
      </c>
      <c r="S268" s="69">
        <f t="shared" si="168"/>
        <v>2.1150000000000002</v>
      </c>
      <c r="T268" s="7"/>
      <c r="U268" s="5">
        <f t="shared" si="169"/>
        <v>30</v>
      </c>
      <c r="V268" s="44">
        <f t="shared" si="170"/>
        <v>44805</v>
      </c>
      <c r="W268" s="5">
        <f t="shared" ca="1" si="171"/>
        <v>7875</v>
      </c>
      <c r="X268" s="54">
        <f ca="1">VLOOKUP($A268,[1]!Table,MATCH(X$4,[1]!Curves,0))</f>
        <v>6.4322911247456996E-2</v>
      </c>
      <c r="Y268" s="46">
        <f t="shared" ca="1" si="172"/>
        <v>0.25537952993682161</v>
      </c>
      <c r="Z268" s="5">
        <f t="shared" si="173"/>
        <v>0</v>
      </c>
      <c r="AA268" s="5">
        <f t="shared" si="174"/>
        <v>0</v>
      </c>
      <c r="AC268" s="39">
        <f t="shared" ca="1" si="175"/>
        <v>0</v>
      </c>
      <c r="AD268" s="39">
        <f t="shared" ca="1" si="176"/>
        <v>0</v>
      </c>
      <c r="AE268" s="39">
        <f t="shared" ca="1" si="177"/>
        <v>0</v>
      </c>
      <c r="AF268" s="39">
        <f t="shared" ca="1" si="178"/>
        <v>0</v>
      </c>
      <c r="AG268" s="39">
        <f t="shared" ca="1" si="179"/>
        <v>0</v>
      </c>
      <c r="AH268" s="39">
        <f t="shared" ca="1" si="180"/>
        <v>0</v>
      </c>
      <c r="AI268" s="39">
        <f t="shared" ca="1" si="181"/>
        <v>0</v>
      </c>
      <c r="AJ268" s="39">
        <f t="shared" ca="1" si="182"/>
        <v>0</v>
      </c>
      <c r="AK268" s="39">
        <f t="shared" ca="1" si="183"/>
        <v>0</v>
      </c>
      <c r="AL268" s="43"/>
      <c r="AM268" s="39">
        <f t="shared" ca="1" si="191"/>
        <v>0</v>
      </c>
      <c r="AN268" s="39">
        <f t="shared" ca="1" si="192"/>
        <v>0</v>
      </c>
      <c r="AO268" s="39">
        <f t="shared" ca="1" si="193"/>
        <v>0</v>
      </c>
      <c r="AP268" s="40">
        <f t="shared" ca="1" si="184"/>
        <v>0</v>
      </c>
      <c r="AR268" s="39">
        <f t="shared" ca="1" si="194"/>
        <v>0</v>
      </c>
      <c r="AS268" s="39">
        <f t="shared" ca="1" si="195"/>
        <v>0</v>
      </c>
      <c r="AT268" s="39">
        <f t="shared" ca="1" si="196"/>
        <v>0</v>
      </c>
      <c r="AU268" s="40">
        <f t="shared" ca="1" si="185"/>
        <v>0</v>
      </c>
      <c r="AV268" s="40"/>
      <c r="AW268" s="51">
        <f t="shared" ca="1" si="186"/>
        <v>0</v>
      </c>
      <c r="AY268" s="51">
        <f t="shared" ca="1" si="187"/>
        <v>0</v>
      </c>
      <c r="AZ268" s="67"/>
      <c r="BA268" s="105">
        <f ca="1">'EO9904.1'!AW268</f>
        <v>0</v>
      </c>
      <c r="BB268" s="105">
        <f t="shared" ca="1" si="197"/>
        <v>0</v>
      </c>
      <c r="BC268" s="67"/>
    </row>
    <row r="269" spans="1:55" ht="12" customHeight="1">
      <c r="A269" s="88">
        <f t="shared" si="188"/>
        <v>44835</v>
      </c>
      <c r="B269" s="65">
        <f>'EO9904.1'!B269</f>
        <v>0</v>
      </c>
      <c r="C269" s="66"/>
      <c r="D269" s="82">
        <f t="shared" si="160"/>
        <v>0</v>
      </c>
      <c r="E269" s="35">
        <f t="shared" si="161"/>
        <v>0</v>
      </c>
      <c r="F269" s="35">
        <f t="shared" ca="1" si="162"/>
        <v>0</v>
      </c>
      <c r="G269" s="83">
        <f ca="1">VLOOKUP($A269,[1]!Table,MATCH(G$4,[1]!Curves,0))</f>
        <v>5.883</v>
      </c>
      <c r="H269" s="84">
        <f t="shared" ca="1" si="163"/>
        <v>5.883</v>
      </c>
      <c r="I269" s="87">
        <f t="shared" si="159"/>
        <v>2.1150000000000002</v>
      </c>
      <c r="J269" s="83">
        <f ca="1">VLOOKUP($A269,[1]!Table,MATCH(J$4,[1]!Curves,0))</f>
        <v>0</v>
      </c>
      <c r="K269" s="84">
        <f t="shared" ca="1" si="164"/>
        <v>0</v>
      </c>
      <c r="L269" s="69">
        <f t="shared" si="189"/>
        <v>0</v>
      </c>
      <c r="M269" s="83">
        <f ca="1">VLOOKUP($A269,[1]!Table,MATCH(M$4,[1]!Curves,0))</f>
        <v>0</v>
      </c>
      <c r="N269" s="84">
        <f t="shared" ca="1" si="165"/>
        <v>0</v>
      </c>
      <c r="O269" s="69">
        <f t="shared" si="190"/>
        <v>0</v>
      </c>
      <c r="P269" s="7"/>
      <c r="Q269" s="69">
        <f t="shared" ca="1" si="166"/>
        <v>5.883</v>
      </c>
      <c r="R269" s="69">
        <f t="shared" ca="1" si="167"/>
        <v>5.883</v>
      </c>
      <c r="S269" s="69">
        <f t="shared" si="168"/>
        <v>2.1150000000000002</v>
      </c>
      <c r="T269" s="7"/>
      <c r="U269" s="5">
        <f t="shared" si="169"/>
        <v>31</v>
      </c>
      <c r="V269" s="44">
        <f t="shared" si="170"/>
        <v>44835</v>
      </c>
      <c r="W269" s="5">
        <f t="shared" ca="1" si="171"/>
        <v>7905</v>
      </c>
      <c r="X269" s="54">
        <f ca="1">VLOOKUP($A269,[1]!Table,MATCH(X$4,[1]!Curves,0))</f>
        <v>6.4321697889961005E-2</v>
      </c>
      <c r="Y269" s="46">
        <f t="shared" ca="1" si="172"/>
        <v>0.25406146256652828</v>
      </c>
      <c r="Z269" s="5">
        <f t="shared" si="173"/>
        <v>0</v>
      </c>
      <c r="AA269" s="5">
        <f t="shared" si="174"/>
        <v>0</v>
      </c>
      <c r="AC269" s="39">
        <f t="shared" ca="1" si="175"/>
        <v>0</v>
      </c>
      <c r="AD269" s="39">
        <f t="shared" ca="1" si="176"/>
        <v>0</v>
      </c>
      <c r="AE269" s="39">
        <f t="shared" ca="1" si="177"/>
        <v>0</v>
      </c>
      <c r="AF269" s="39">
        <f t="shared" ca="1" si="178"/>
        <v>0</v>
      </c>
      <c r="AG269" s="39">
        <f t="shared" ca="1" si="179"/>
        <v>0</v>
      </c>
      <c r="AH269" s="39">
        <f t="shared" ca="1" si="180"/>
        <v>0</v>
      </c>
      <c r="AI269" s="39">
        <f t="shared" ca="1" si="181"/>
        <v>0</v>
      </c>
      <c r="AJ269" s="39">
        <f t="shared" ca="1" si="182"/>
        <v>0</v>
      </c>
      <c r="AK269" s="39">
        <f t="shared" ca="1" si="183"/>
        <v>0</v>
      </c>
      <c r="AL269" s="43"/>
      <c r="AM269" s="39">
        <f t="shared" ca="1" si="191"/>
        <v>0</v>
      </c>
      <c r="AN269" s="39">
        <f t="shared" ca="1" si="192"/>
        <v>0</v>
      </c>
      <c r="AO269" s="39">
        <f t="shared" ca="1" si="193"/>
        <v>0</v>
      </c>
      <c r="AP269" s="40">
        <f t="shared" ca="1" si="184"/>
        <v>0</v>
      </c>
      <c r="AR269" s="39">
        <f t="shared" ca="1" si="194"/>
        <v>0</v>
      </c>
      <c r="AS269" s="39">
        <f t="shared" ca="1" si="195"/>
        <v>0</v>
      </c>
      <c r="AT269" s="39">
        <f t="shared" ca="1" si="196"/>
        <v>0</v>
      </c>
      <c r="AU269" s="40">
        <f t="shared" ca="1" si="185"/>
        <v>0</v>
      </c>
      <c r="AV269" s="40"/>
      <c r="AW269" s="51">
        <f t="shared" ca="1" si="186"/>
        <v>0</v>
      </c>
      <c r="AY269" s="51">
        <f t="shared" ca="1" si="187"/>
        <v>0</v>
      </c>
      <c r="AZ269" s="67"/>
      <c r="BA269" s="105">
        <f ca="1">'EO9904.1'!AW269</f>
        <v>0</v>
      </c>
      <c r="BB269" s="105">
        <f t="shared" ca="1" si="197"/>
        <v>0</v>
      </c>
      <c r="BC269" s="67"/>
    </row>
    <row r="270" spans="1:55" ht="12" customHeight="1">
      <c r="A270" s="88">
        <f t="shared" si="188"/>
        <v>44866</v>
      </c>
      <c r="B270" s="65">
        <f>'EO9904.1'!B270</f>
        <v>0</v>
      </c>
      <c r="C270" s="66"/>
      <c r="D270" s="82">
        <f t="shared" si="160"/>
        <v>0</v>
      </c>
      <c r="E270" s="35">
        <f t="shared" si="161"/>
        <v>0</v>
      </c>
      <c r="F270" s="35">
        <f t="shared" ca="1" si="162"/>
        <v>0</v>
      </c>
      <c r="G270" s="83">
        <f ca="1">VLOOKUP($A270,[1]!Table,MATCH(G$4,[1]!Curves,0))</f>
        <v>6.0230000000000006</v>
      </c>
      <c r="H270" s="84">
        <f t="shared" ca="1" si="163"/>
        <v>6.0230000000000006</v>
      </c>
      <c r="I270" s="87">
        <f t="shared" si="159"/>
        <v>2.1150000000000002</v>
      </c>
      <c r="J270" s="83">
        <f ca="1">VLOOKUP($A270,[1]!Table,MATCH(J$4,[1]!Curves,0))</f>
        <v>0</v>
      </c>
      <c r="K270" s="84">
        <f t="shared" ca="1" si="164"/>
        <v>0</v>
      </c>
      <c r="L270" s="69">
        <f t="shared" si="189"/>
        <v>0</v>
      </c>
      <c r="M270" s="83">
        <f ca="1">VLOOKUP($A270,[1]!Table,MATCH(M$4,[1]!Curves,0))</f>
        <v>0</v>
      </c>
      <c r="N270" s="84">
        <f t="shared" ca="1" si="165"/>
        <v>0</v>
      </c>
      <c r="O270" s="69">
        <f t="shared" si="190"/>
        <v>0</v>
      </c>
      <c r="P270" s="7"/>
      <c r="Q270" s="69">
        <f t="shared" ca="1" si="166"/>
        <v>6.0230000000000006</v>
      </c>
      <c r="R270" s="69">
        <f t="shared" ca="1" si="167"/>
        <v>6.0230000000000006</v>
      </c>
      <c r="S270" s="69">
        <f t="shared" si="168"/>
        <v>2.1150000000000002</v>
      </c>
      <c r="T270" s="7"/>
      <c r="U270" s="5">
        <f t="shared" si="169"/>
        <v>30</v>
      </c>
      <c r="V270" s="44">
        <f t="shared" si="170"/>
        <v>44866</v>
      </c>
      <c r="W270" s="5">
        <f t="shared" ca="1" si="171"/>
        <v>7936</v>
      </c>
      <c r="X270" s="54">
        <f ca="1">VLOOKUP($A270,[1]!Table,MATCH(X$4,[1]!Curves,0))</f>
        <v>6.4320444087217002E-2</v>
      </c>
      <c r="Y270" s="46">
        <f t="shared" ca="1" si="172"/>
        <v>0.2527066572207422</v>
      </c>
      <c r="Z270" s="5">
        <f t="shared" si="173"/>
        <v>0</v>
      </c>
      <c r="AA270" s="5">
        <f t="shared" si="174"/>
        <v>0</v>
      </c>
      <c r="AC270" s="39">
        <f t="shared" ca="1" si="175"/>
        <v>0</v>
      </c>
      <c r="AD270" s="39">
        <f t="shared" ca="1" si="176"/>
        <v>0</v>
      </c>
      <c r="AE270" s="39">
        <f t="shared" ca="1" si="177"/>
        <v>0</v>
      </c>
      <c r="AF270" s="39">
        <f t="shared" ca="1" si="178"/>
        <v>0</v>
      </c>
      <c r="AG270" s="39">
        <f t="shared" ca="1" si="179"/>
        <v>0</v>
      </c>
      <c r="AH270" s="39">
        <f t="shared" ca="1" si="180"/>
        <v>0</v>
      </c>
      <c r="AI270" s="39">
        <f t="shared" ca="1" si="181"/>
        <v>0</v>
      </c>
      <c r="AJ270" s="39">
        <f t="shared" ca="1" si="182"/>
        <v>0</v>
      </c>
      <c r="AK270" s="39">
        <f t="shared" ca="1" si="183"/>
        <v>0</v>
      </c>
      <c r="AL270" s="43"/>
      <c r="AM270" s="39">
        <f t="shared" ca="1" si="191"/>
        <v>0</v>
      </c>
      <c r="AN270" s="39">
        <f t="shared" ca="1" si="192"/>
        <v>0</v>
      </c>
      <c r="AO270" s="39">
        <f t="shared" ca="1" si="193"/>
        <v>0</v>
      </c>
      <c r="AP270" s="40">
        <f t="shared" ca="1" si="184"/>
        <v>0</v>
      </c>
      <c r="AR270" s="39">
        <f t="shared" ca="1" si="194"/>
        <v>0</v>
      </c>
      <c r="AS270" s="39">
        <f t="shared" ca="1" si="195"/>
        <v>0</v>
      </c>
      <c r="AT270" s="39">
        <f t="shared" ca="1" si="196"/>
        <v>0</v>
      </c>
      <c r="AU270" s="40">
        <f t="shared" ca="1" si="185"/>
        <v>0</v>
      </c>
      <c r="AV270" s="40"/>
      <c r="AW270" s="51">
        <f t="shared" ca="1" si="186"/>
        <v>0</v>
      </c>
      <c r="AY270" s="51">
        <f t="shared" ca="1" si="187"/>
        <v>0</v>
      </c>
      <c r="AZ270" s="67"/>
      <c r="BA270" s="105">
        <f ca="1">'EO9904.1'!AW270</f>
        <v>0</v>
      </c>
      <c r="BB270" s="105">
        <f t="shared" ca="1" si="197"/>
        <v>0</v>
      </c>
      <c r="BC270" s="67"/>
    </row>
    <row r="271" spans="1:55" ht="12" customHeight="1">
      <c r="A271" s="88">
        <f t="shared" si="188"/>
        <v>44896</v>
      </c>
      <c r="B271" s="65">
        <f>'EO9904.1'!B271</f>
        <v>0</v>
      </c>
      <c r="C271" s="66"/>
      <c r="D271" s="82">
        <f t="shared" si="160"/>
        <v>0</v>
      </c>
      <c r="E271" s="35">
        <f t="shared" si="161"/>
        <v>0</v>
      </c>
      <c r="F271" s="35">
        <f t="shared" ca="1" si="162"/>
        <v>0</v>
      </c>
      <c r="G271" s="83">
        <f ca="1">VLOOKUP($A271,[1]!Table,MATCH(G$4,[1]!Curves,0))</f>
        <v>6.1630000000000003</v>
      </c>
      <c r="H271" s="84">
        <f t="shared" ca="1" si="163"/>
        <v>6.1630000000000003</v>
      </c>
      <c r="I271" s="87">
        <f t="shared" si="159"/>
        <v>2.1150000000000002</v>
      </c>
      <c r="J271" s="83">
        <f ca="1">VLOOKUP($A271,[1]!Table,MATCH(J$4,[1]!Curves,0))</f>
        <v>0</v>
      </c>
      <c r="K271" s="84">
        <f t="shared" ca="1" si="164"/>
        <v>0</v>
      </c>
      <c r="L271" s="69">
        <f t="shared" si="189"/>
        <v>0</v>
      </c>
      <c r="M271" s="83">
        <f ca="1">VLOOKUP($A271,[1]!Table,MATCH(M$4,[1]!Curves,0))</f>
        <v>0</v>
      </c>
      <c r="N271" s="84">
        <f t="shared" ca="1" si="165"/>
        <v>0</v>
      </c>
      <c r="O271" s="69">
        <f t="shared" si="190"/>
        <v>0</v>
      </c>
      <c r="P271" s="7"/>
      <c r="Q271" s="69">
        <f t="shared" ca="1" si="166"/>
        <v>6.1630000000000003</v>
      </c>
      <c r="R271" s="69">
        <f t="shared" ca="1" si="167"/>
        <v>6.1630000000000003</v>
      </c>
      <c r="S271" s="69">
        <f t="shared" si="168"/>
        <v>2.1150000000000002</v>
      </c>
      <c r="T271" s="7"/>
      <c r="U271" s="5">
        <f t="shared" si="169"/>
        <v>31</v>
      </c>
      <c r="V271" s="44">
        <f t="shared" si="170"/>
        <v>44896</v>
      </c>
      <c r="W271" s="5">
        <f t="shared" ca="1" si="171"/>
        <v>7966</v>
      </c>
      <c r="X271" s="54">
        <f ca="1">VLOOKUP($A271,[1]!Table,MATCH(X$4,[1]!Curves,0))</f>
        <v>6.4319230729722995E-2</v>
      </c>
      <c r="Y271" s="46">
        <f t="shared" ca="1" si="172"/>
        <v>0.25140248382977248</v>
      </c>
      <c r="Z271" s="5">
        <f t="shared" si="173"/>
        <v>0</v>
      </c>
      <c r="AA271" s="5">
        <f t="shared" si="174"/>
        <v>0</v>
      </c>
      <c r="AC271" s="39">
        <f t="shared" ca="1" si="175"/>
        <v>0</v>
      </c>
      <c r="AD271" s="39">
        <f t="shared" ca="1" si="176"/>
        <v>0</v>
      </c>
      <c r="AE271" s="39">
        <f t="shared" ca="1" si="177"/>
        <v>0</v>
      </c>
      <c r="AF271" s="39">
        <f t="shared" ca="1" si="178"/>
        <v>0</v>
      </c>
      <c r="AG271" s="39">
        <f t="shared" ca="1" si="179"/>
        <v>0</v>
      </c>
      <c r="AH271" s="39">
        <f t="shared" ca="1" si="180"/>
        <v>0</v>
      </c>
      <c r="AI271" s="39">
        <f t="shared" ca="1" si="181"/>
        <v>0</v>
      </c>
      <c r="AJ271" s="39">
        <f t="shared" ca="1" si="182"/>
        <v>0</v>
      </c>
      <c r="AK271" s="39">
        <f t="shared" ca="1" si="183"/>
        <v>0</v>
      </c>
      <c r="AL271" s="43"/>
      <c r="AM271" s="39">
        <f t="shared" ca="1" si="191"/>
        <v>0</v>
      </c>
      <c r="AN271" s="39">
        <f t="shared" ca="1" si="192"/>
        <v>0</v>
      </c>
      <c r="AO271" s="39">
        <f t="shared" ca="1" si="193"/>
        <v>0</v>
      </c>
      <c r="AP271" s="40">
        <f t="shared" ca="1" si="184"/>
        <v>0</v>
      </c>
      <c r="AR271" s="39">
        <f t="shared" ca="1" si="194"/>
        <v>0</v>
      </c>
      <c r="AS271" s="39">
        <f t="shared" ca="1" si="195"/>
        <v>0</v>
      </c>
      <c r="AT271" s="39">
        <f t="shared" ca="1" si="196"/>
        <v>0</v>
      </c>
      <c r="AU271" s="40">
        <f t="shared" ca="1" si="185"/>
        <v>0</v>
      </c>
      <c r="AV271" s="40"/>
      <c r="AW271" s="51">
        <f t="shared" ca="1" si="186"/>
        <v>0</v>
      </c>
      <c r="AY271" s="51">
        <f t="shared" ca="1" si="187"/>
        <v>0</v>
      </c>
      <c r="AZ271" s="67"/>
      <c r="BA271" s="105">
        <f ca="1">'EO9904.1'!AW271</f>
        <v>0</v>
      </c>
      <c r="BB271" s="105">
        <f t="shared" ca="1" si="197"/>
        <v>0</v>
      </c>
      <c r="BC271" s="67"/>
    </row>
    <row r="272" spans="1:55" ht="12" customHeight="1">
      <c r="A272" s="88">
        <f t="shared" si="188"/>
        <v>44927</v>
      </c>
      <c r="B272" s="65">
        <f>'EO9904.1'!B272</f>
        <v>0</v>
      </c>
      <c r="C272" s="66"/>
      <c r="D272" s="82">
        <f t="shared" si="160"/>
        <v>0</v>
      </c>
      <c r="E272" s="35">
        <f t="shared" si="161"/>
        <v>0</v>
      </c>
      <c r="F272" s="35">
        <f t="shared" ca="1" si="162"/>
        <v>0</v>
      </c>
      <c r="G272" s="83">
        <f ca="1">VLOOKUP($A272,[1]!Table,MATCH(G$4,[1]!Curves,0))</f>
        <v>6.2680000000000007</v>
      </c>
      <c r="H272" s="84">
        <f t="shared" ca="1" si="163"/>
        <v>6.2680000000000007</v>
      </c>
      <c r="I272" s="87">
        <f t="shared" si="159"/>
        <v>2.1150000000000002</v>
      </c>
      <c r="J272" s="83">
        <f ca="1">VLOOKUP($A272,[1]!Table,MATCH(J$4,[1]!Curves,0))</f>
        <v>0</v>
      </c>
      <c r="K272" s="84">
        <f t="shared" ca="1" si="164"/>
        <v>0</v>
      </c>
      <c r="L272" s="69">
        <f t="shared" si="189"/>
        <v>0</v>
      </c>
      <c r="M272" s="83">
        <f ca="1">VLOOKUP($A272,[1]!Table,MATCH(M$4,[1]!Curves,0))</f>
        <v>0</v>
      </c>
      <c r="N272" s="84">
        <f t="shared" ca="1" si="165"/>
        <v>0</v>
      </c>
      <c r="O272" s="69">
        <f t="shared" si="190"/>
        <v>0</v>
      </c>
      <c r="P272" s="7"/>
      <c r="Q272" s="69">
        <f t="shared" ca="1" si="166"/>
        <v>6.2680000000000007</v>
      </c>
      <c r="R272" s="69">
        <f t="shared" ca="1" si="167"/>
        <v>6.2680000000000007</v>
      </c>
      <c r="S272" s="69">
        <f t="shared" si="168"/>
        <v>2.1150000000000002</v>
      </c>
      <c r="T272" s="7"/>
      <c r="U272" s="5">
        <f t="shared" si="169"/>
        <v>31</v>
      </c>
      <c r="V272" s="44">
        <f t="shared" si="170"/>
        <v>44927</v>
      </c>
      <c r="W272" s="5">
        <f t="shared" ca="1" si="171"/>
        <v>7997</v>
      </c>
      <c r="X272" s="54">
        <f ca="1">VLOOKUP($A272,[1]!Table,MATCH(X$4,[1]!Curves,0))</f>
        <v>6.4317976926979006E-2</v>
      </c>
      <c r="Y272" s="46">
        <f t="shared" ca="1" si="172"/>
        <v>0.25006195919355417</v>
      </c>
      <c r="Z272" s="5">
        <f t="shared" si="173"/>
        <v>0</v>
      </c>
      <c r="AA272" s="5">
        <f t="shared" si="174"/>
        <v>0</v>
      </c>
      <c r="AC272" s="39">
        <f t="shared" ca="1" si="175"/>
        <v>0</v>
      </c>
      <c r="AD272" s="39">
        <f t="shared" ca="1" si="176"/>
        <v>0</v>
      </c>
      <c r="AE272" s="39">
        <f t="shared" ca="1" si="177"/>
        <v>0</v>
      </c>
      <c r="AF272" s="39">
        <f t="shared" ca="1" si="178"/>
        <v>0</v>
      </c>
      <c r="AG272" s="39">
        <f t="shared" ca="1" si="179"/>
        <v>0</v>
      </c>
      <c r="AH272" s="39">
        <f t="shared" ca="1" si="180"/>
        <v>0</v>
      </c>
      <c r="AI272" s="39">
        <f t="shared" ca="1" si="181"/>
        <v>0</v>
      </c>
      <c r="AJ272" s="39">
        <f t="shared" ca="1" si="182"/>
        <v>0</v>
      </c>
      <c r="AK272" s="39">
        <f t="shared" ca="1" si="183"/>
        <v>0</v>
      </c>
      <c r="AL272" s="43"/>
      <c r="AM272" s="39">
        <f t="shared" ca="1" si="191"/>
        <v>0</v>
      </c>
      <c r="AN272" s="39">
        <f t="shared" ca="1" si="192"/>
        <v>0</v>
      </c>
      <c r="AO272" s="39">
        <f t="shared" ca="1" si="193"/>
        <v>0</v>
      </c>
      <c r="AP272" s="40">
        <f t="shared" ca="1" si="184"/>
        <v>0</v>
      </c>
      <c r="AR272" s="39">
        <f t="shared" ca="1" si="194"/>
        <v>0</v>
      </c>
      <c r="AS272" s="39">
        <f t="shared" ca="1" si="195"/>
        <v>0</v>
      </c>
      <c r="AT272" s="39">
        <f t="shared" ca="1" si="196"/>
        <v>0</v>
      </c>
      <c r="AU272" s="40">
        <f t="shared" ca="1" si="185"/>
        <v>0</v>
      </c>
      <c r="AV272" s="40"/>
      <c r="AW272" s="51">
        <f t="shared" ca="1" si="186"/>
        <v>0</v>
      </c>
      <c r="AY272" s="51">
        <f t="shared" ca="1" si="187"/>
        <v>0</v>
      </c>
      <c r="AZ272" s="67"/>
      <c r="BA272" s="105">
        <f ca="1">'EO9904.1'!AW272</f>
        <v>0</v>
      </c>
      <c r="BB272" s="105">
        <f t="shared" ca="1" si="197"/>
        <v>0</v>
      </c>
      <c r="BC272" s="67"/>
    </row>
    <row r="273" spans="1:55" ht="12" customHeight="1">
      <c r="A273" s="88">
        <f t="shared" si="188"/>
        <v>44958</v>
      </c>
      <c r="B273" s="65">
        <f>'EO9904.1'!B273</f>
        <v>0</v>
      </c>
      <c r="C273" s="66"/>
      <c r="D273" s="82">
        <f t="shared" si="160"/>
        <v>0</v>
      </c>
      <c r="E273" s="35">
        <f t="shared" si="161"/>
        <v>0</v>
      </c>
      <c r="F273" s="35">
        <f t="shared" ca="1" si="162"/>
        <v>0</v>
      </c>
      <c r="G273" s="83">
        <f ca="1">VLOOKUP($A273,[1]!Table,MATCH(G$4,[1]!Curves,0))</f>
        <v>6.1480000000000006</v>
      </c>
      <c r="H273" s="84">
        <f t="shared" ca="1" si="163"/>
        <v>6.1480000000000006</v>
      </c>
      <c r="I273" s="87">
        <f t="shared" si="159"/>
        <v>2.1150000000000002</v>
      </c>
      <c r="J273" s="83">
        <f ca="1">VLOOKUP($A273,[1]!Table,MATCH(J$4,[1]!Curves,0))</f>
        <v>0</v>
      </c>
      <c r="K273" s="84">
        <f t="shared" ca="1" si="164"/>
        <v>0</v>
      </c>
      <c r="L273" s="69">
        <f t="shared" si="189"/>
        <v>0</v>
      </c>
      <c r="M273" s="83">
        <f ca="1">VLOOKUP($A273,[1]!Table,MATCH(M$4,[1]!Curves,0))</f>
        <v>0</v>
      </c>
      <c r="N273" s="84">
        <f t="shared" ca="1" si="165"/>
        <v>0</v>
      </c>
      <c r="O273" s="69">
        <f t="shared" si="190"/>
        <v>0</v>
      </c>
      <c r="P273" s="7"/>
      <c r="Q273" s="69">
        <f t="shared" ca="1" si="166"/>
        <v>6.1480000000000006</v>
      </c>
      <c r="R273" s="69">
        <f t="shared" ca="1" si="167"/>
        <v>6.1480000000000006</v>
      </c>
      <c r="S273" s="69">
        <f t="shared" si="168"/>
        <v>2.1150000000000002</v>
      </c>
      <c r="T273" s="7"/>
      <c r="U273" s="5">
        <f t="shared" si="169"/>
        <v>28</v>
      </c>
      <c r="V273" s="44">
        <f t="shared" si="170"/>
        <v>44958</v>
      </c>
      <c r="W273" s="5">
        <f t="shared" ca="1" si="171"/>
        <v>8028</v>
      </c>
      <c r="X273" s="54">
        <f ca="1">VLOOKUP($A273,[1]!Table,MATCH(X$4,[1]!Curves,0))</f>
        <v>6.4316723124236003E-2</v>
      </c>
      <c r="Y273" s="46">
        <f t="shared" ca="1" si="172"/>
        <v>0.24872863377444474</v>
      </c>
      <c r="Z273" s="5">
        <f t="shared" si="173"/>
        <v>0</v>
      </c>
      <c r="AA273" s="5">
        <f t="shared" si="174"/>
        <v>0</v>
      </c>
      <c r="AC273" s="39">
        <f t="shared" ca="1" si="175"/>
        <v>0</v>
      </c>
      <c r="AD273" s="39">
        <f t="shared" ca="1" si="176"/>
        <v>0</v>
      </c>
      <c r="AE273" s="39">
        <f t="shared" ca="1" si="177"/>
        <v>0</v>
      </c>
      <c r="AF273" s="39">
        <f t="shared" ca="1" si="178"/>
        <v>0</v>
      </c>
      <c r="AG273" s="39">
        <f t="shared" ca="1" si="179"/>
        <v>0</v>
      </c>
      <c r="AH273" s="39">
        <f t="shared" ca="1" si="180"/>
        <v>0</v>
      </c>
      <c r="AI273" s="39">
        <f t="shared" ca="1" si="181"/>
        <v>0</v>
      </c>
      <c r="AJ273" s="39">
        <f t="shared" ca="1" si="182"/>
        <v>0</v>
      </c>
      <c r="AK273" s="39">
        <f t="shared" ca="1" si="183"/>
        <v>0</v>
      </c>
      <c r="AL273" s="43"/>
      <c r="AM273" s="39">
        <f t="shared" ca="1" si="191"/>
        <v>0</v>
      </c>
      <c r="AN273" s="39">
        <f t="shared" ca="1" si="192"/>
        <v>0</v>
      </c>
      <c r="AO273" s="39">
        <f t="shared" ca="1" si="193"/>
        <v>0</v>
      </c>
      <c r="AP273" s="40">
        <f t="shared" ca="1" si="184"/>
        <v>0</v>
      </c>
      <c r="AR273" s="39">
        <f t="shared" ca="1" si="194"/>
        <v>0</v>
      </c>
      <c r="AS273" s="39">
        <f t="shared" ca="1" si="195"/>
        <v>0</v>
      </c>
      <c r="AT273" s="39">
        <f t="shared" ca="1" si="196"/>
        <v>0</v>
      </c>
      <c r="AU273" s="40">
        <f t="shared" ca="1" si="185"/>
        <v>0</v>
      </c>
      <c r="AV273" s="40"/>
      <c r="AW273" s="51">
        <f t="shared" ca="1" si="186"/>
        <v>0</v>
      </c>
      <c r="AY273" s="51">
        <f t="shared" ca="1" si="187"/>
        <v>0</v>
      </c>
      <c r="AZ273" s="67"/>
      <c r="BA273" s="105">
        <f ca="1">'EO9904.1'!AW273</f>
        <v>0</v>
      </c>
      <c r="BB273" s="105">
        <f t="shared" ca="1" si="197"/>
        <v>0</v>
      </c>
      <c r="BC273" s="67"/>
    </row>
    <row r="274" spans="1:55" ht="12" customHeight="1">
      <c r="A274" s="88">
        <f t="shared" si="188"/>
        <v>44986</v>
      </c>
      <c r="B274" s="65">
        <f>'EO9904.1'!B274</f>
        <v>0</v>
      </c>
      <c r="C274" s="66"/>
      <c r="D274" s="82">
        <f t="shared" si="160"/>
        <v>0</v>
      </c>
      <c r="E274" s="35">
        <f t="shared" si="161"/>
        <v>0</v>
      </c>
      <c r="F274" s="35">
        <f t="shared" ca="1" si="162"/>
        <v>0</v>
      </c>
      <c r="G274" s="83">
        <f ca="1">VLOOKUP($A274,[1]!Table,MATCH(G$4,[1]!Curves,0))</f>
        <v>6.0230000000000006</v>
      </c>
      <c r="H274" s="84">
        <f t="shared" ca="1" si="163"/>
        <v>6.0230000000000006</v>
      </c>
      <c r="I274" s="87">
        <f t="shared" si="159"/>
        <v>2.1150000000000002</v>
      </c>
      <c r="J274" s="83">
        <f ca="1">VLOOKUP($A274,[1]!Table,MATCH(J$4,[1]!Curves,0))</f>
        <v>0</v>
      </c>
      <c r="K274" s="84">
        <f t="shared" ca="1" si="164"/>
        <v>0</v>
      </c>
      <c r="L274" s="69">
        <f t="shared" si="189"/>
        <v>0</v>
      </c>
      <c r="M274" s="83">
        <f ca="1">VLOOKUP($A274,[1]!Table,MATCH(M$4,[1]!Curves,0))</f>
        <v>0</v>
      </c>
      <c r="N274" s="84">
        <f t="shared" ca="1" si="165"/>
        <v>0</v>
      </c>
      <c r="O274" s="69">
        <f t="shared" si="190"/>
        <v>0</v>
      </c>
      <c r="P274" s="7"/>
      <c r="Q274" s="69">
        <f t="shared" ca="1" si="166"/>
        <v>6.0230000000000006</v>
      </c>
      <c r="R274" s="69">
        <f t="shared" ca="1" si="167"/>
        <v>6.0230000000000006</v>
      </c>
      <c r="S274" s="69">
        <f t="shared" si="168"/>
        <v>2.1150000000000002</v>
      </c>
      <c r="T274" s="7"/>
      <c r="U274" s="5">
        <f t="shared" si="169"/>
        <v>31</v>
      </c>
      <c r="V274" s="44">
        <f t="shared" si="170"/>
        <v>44986</v>
      </c>
      <c r="W274" s="5">
        <f t="shared" ca="1" si="171"/>
        <v>8056</v>
      </c>
      <c r="X274" s="54">
        <f ca="1">VLOOKUP($A274,[1]!Table,MATCH(X$4,[1]!Curves,0))</f>
        <v>6.4315590657243002E-2</v>
      </c>
      <c r="Y274" s="46">
        <f t="shared" ca="1" si="172"/>
        <v>0.24753049533842472</v>
      </c>
      <c r="Z274" s="5">
        <f t="shared" si="173"/>
        <v>0</v>
      </c>
      <c r="AA274" s="5">
        <f t="shared" si="174"/>
        <v>0</v>
      </c>
      <c r="AC274" s="39">
        <f t="shared" ca="1" si="175"/>
        <v>0</v>
      </c>
      <c r="AD274" s="39">
        <f t="shared" ca="1" si="176"/>
        <v>0</v>
      </c>
      <c r="AE274" s="39">
        <f t="shared" ca="1" si="177"/>
        <v>0</v>
      </c>
      <c r="AF274" s="39">
        <f t="shared" ca="1" si="178"/>
        <v>0</v>
      </c>
      <c r="AG274" s="39">
        <f t="shared" ca="1" si="179"/>
        <v>0</v>
      </c>
      <c r="AH274" s="39">
        <f t="shared" ca="1" si="180"/>
        <v>0</v>
      </c>
      <c r="AI274" s="39">
        <f t="shared" ca="1" si="181"/>
        <v>0</v>
      </c>
      <c r="AJ274" s="39">
        <f t="shared" ca="1" si="182"/>
        <v>0</v>
      </c>
      <c r="AK274" s="39">
        <f t="shared" ca="1" si="183"/>
        <v>0</v>
      </c>
      <c r="AL274" s="43"/>
      <c r="AM274" s="39">
        <f t="shared" ca="1" si="191"/>
        <v>0</v>
      </c>
      <c r="AN274" s="39">
        <f t="shared" ca="1" si="192"/>
        <v>0</v>
      </c>
      <c r="AO274" s="39">
        <f t="shared" ca="1" si="193"/>
        <v>0</v>
      </c>
      <c r="AP274" s="40">
        <f t="shared" ca="1" si="184"/>
        <v>0</v>
      </c>
      <c r="AR274" s="39">
        <f t="shared" ca="1" si="194"/>
        <v>0</v>
      </c>
      <c r="AS274" s="39">
        <f t="shared" ca="1" si="195"/>
        <v>0</v>
      </c>
      <c r="AT274" s="39">
        <f t="shared" ca="1" si="196"/>
        <v>0</v>
      </c>
      <c r="AU274" s="40">
        <f t="shared" ca="1" si="185"/>
        <v>0</v>
      </c>
      <c r="AV274" s="40"/>
      <c r="AW274" s="51">
        <f t="shared" ca="1" si="186"/>
        <v>0</v>
      </c>
      <c r="AY274" s="51">
        <f t="shared" ca="1" si="187"/>
        <v>0</v>
      </c>
      <c r="AZ274" s="67"/>
      <c r="BA274" s="105">
        <f ca="1">'EO9904.1'!AW274</f>
        <v>0</v>
      </c>
      <c r="BB274" s="105">
        <f t="shared" ca="1" si="197"/>
        <v>0</v>
      </c>
      <c r="BC274" s="67"/>
    </row>
    <row r="275" spans="1:55" ht="12" customHeight="1">
      <c r="A275" s="88">
        <f t="shared" si="188"/>
        <v>45017</v>
      </c>
      <c r="B275" s="65">
        <f>'EO9904.1'!B275</f>
        <v>0</v>
      </c>
      <c r="C275" s="66"/>
      <c r="D275" s="82">
        <f t="shared" si="160"/>
        <v>0</v>
      </c>
      <c r="E275" s="35">
        <f t="shared" si="161"/>
        <v>0</v>
      </c>
      <c r="F275" s="35">
        <f t="shared" ca="1" si="162"/>
        <v>0</v>
      </c>
      <c r="G275" s="83">
        <f ca="1">VLOOKUP($A275,[1]!Table,MATCH(G$4,[1]!Curves,0))</f>
        <v>5.8930000000000007</v>
      </c>
      <c r="H275" s="84">
        <f t="shared" ca="1" si="163"/>
        <v>5.8930000000000007</v>
      </c>
      <c r="I275" s="87">
        <f t="shared" si="159"/>
        <v>2.1150000000000002</v>
      </c>
      <c r="J275" s="83">
        <f ca="1">VLOOKUP($A275,[1]!Table,MATCH(J$4,[1]!Curves,0))</f>
        <v>0</v>
      </c>
      <c r="K275" s="84">
        <f t="shared" ca="1" si="164"/>
        <v>0</v>
      </c>
      <c r="L275" s="69">
        <f t="shared" si="189"/>
        <v>0</v>
      </c>
      <c r="M275" s="83">
        <f ca="1">VLOOKUP($A275,[1]!Table,MATCH(M$4,[1]!Curves,0))</f>
        <v>0</v>
      </c>
      <c r="N275" s="84">
        <f t="shared" ca="1" si="165"/>
        <v>0</v>
      </c>
      <c r="O275" s="69">
        <f t="shared" si="190"/>
        <v>0</v>
      </c>
      <c r="P275" s="7"/>
      <c r="Q275" s="69">
        <f t="shared" ca="1" si="166"/>
        <v>5.8930000000000007</v>
      </c>
      <c r="R275" s="69">
        <f t="shared" ca="1" si="167"/>
        <v>5.8930000000000007</v>
      </c>
      <c r="S275" s="69">
        <f t="shared" si="168"/>
        <v>2.1150000000000002</v>
      </c>
      <c r="T275" s="7"/>
      <c r="U275" s="5">
        <f t="shared" si="169"/>
        <v>30</v>
      </c>
      <c r="V275" s="44">
        <f t="shared" si="170"/>
        <v>45017</v>
      </c>
      <c r="W275" s="5">
        <f t="shared" ca="1" si="171"/>
        <v>8087</v>
      </c>
      <c r="X275" s="54">
        <f ca="1">VLOOKUP($A275,[1]!Table,MATCH(X$4,[1]!Curves,0))</f>
        <v>6.4314336854500997E-2</v>
      </c>
      <c r="Y275" s="46">
        <f t="shared" ca="1" si="172"/>
        <v>0.24621076426538308</v>
      </c>
      <c r="Z275" s="5">
        <f t="shared" si="173"/>
        <v>0</v>
      </c>
      <c r="AA275" s="5">
        <f t="shared" si="174"/>
        <v>0</v>
      </c>
      <c r="AC275" s="39">
        <f t="shared" ca="1" si="175"/>
        <v>0</v>
      </c>
      <c r="AD275" s="39">
        <f t="shared" ca="1" si="176"/>
        <v>0</v>
      </c>
      <c r="AE275" s="39">
        <f t="shared" ca="1" si="177"/>
        <v>0</v>
      </c>
      <c r="AF275" s="39">
        <f t="shared" ca="1" si="178"/>
        <v>0</v>
      </c>
      <c r="AG275" s="39">
        <f t="shared" ca="1" si="179"/>
        <v>0</v>
      </c>
      <c r="AH275" s="39">
        <f t="shared" ca="1" si="180"/>
        <v>0</v>
      </c>
      <c r="AI275" s="39">
        <f t="shared" ca="1" si="181"/>
        <v>0</v>
      </c>
      <c r="AJ275" s="39">
        <f t="shared" ca="1" si="182"/>
        <v>0</v>
      </c>
      <c r="AK275" s="39">
        <f t="shared" ca="1" si="183"/>
        <v>0</v>
      </c>
      <c r="AL275" s="43"/>
      <c r="AM275" s="39">
        <f t="shared" ca="1" si="191"/>
        <v>0</v>
      </c>
      <c r="AN275" s="39">
        <f t="shared" ca="1" si="192"/>
        <v>0</v>
      </c>
      <c r="AO275" s="39">
        <f t="shared" ca="1" si="193"/>
        <v>0</v>
      </c>
      <c r="AP275" s="40">
        <f t="shared" ca="1" si="184"/>
        <v>0</v>
      </c>
      <c r="AR275" s="39">
        <f t="shared" ca="1" si="194"/>
        <v>0</v>
      </c>
      <c r="AS275" s="39">
        <f t="shared" ca="1" si="195"/>
        <v>0</v>
      </c>
      <c r="AT275" s="39">
        <f t="shared" ca="1" si="196"/>
        <v>0</v>
      </c>
      <c r="AU275" s="40">
        <f t="shared" ca="1" si="185"/>
        <v>0</v>
      </c>
      <c r="AV275" s="40"/>
      <c r="AW275" s="51">
        <f t="shared" ca="1" si="186"/>
        <v>0</v>
      </c>
      <c r="AY275" s="51">
        <f t="shared" ca="1" si="187"/>
        <v>0</v>
      </c>
      <c r="AZ275" s="67"/>
      <c r="BA275" s="105">
        <f ca="1">'EO9904.1'!AW275</f>
        <v>0</v>
      </c>
      <c r="BB275" s="105">
        <f t="shared" ca="1" si="197"/>
        <v>0</v>
      </c>
      <c r="BC275" s="67"/>
    </row>
    <row r="276" spans="1:55" ht="12" customHeight="1">
      <c r="A276" s="88">
        <f t="shared" si="188"/>
        <v>45047</v>
      </c>
      <c r="B276" s="65">
        <f>'EO9904.1'!B276</f>
        <v>0</v>
      </c>
      <c r="C276" s="66"/>
      <c r="D276" s="82">
        <f t="shared" si="160"/>
        <v>0</v>
      </c>
      <c r="E276" s="35">
        <f t="shared" si="161"/>
        <v>0</v>
      </c>
      <c r="F276" s="35">
        <f t="shared" ca="1" si="162"/>
        <v>0</v>
      </c>
      <c r="G276" s="83">
        <f ca="1">VLOOKUP($A276,[1]!Table,MATCH(G$4,[1]!Curves,0))</f>
        <v>5.883</v>
      </c>
      <c r="H276" s="84">
        <f t="shared" ca="1" si="163"/>
        <v>5.883</v>
      </c>
      <c r="I276" s="87">
        <f t="shared" si="159"/>
        <v>2.1150000000000002</v>
      </c>
      <c r="J276" s="83">
        <f ca="1">VLOOKUP($A276,[1]!Table,MATCH(J$4,[1]!Curves,0))</f>
        <v>0</v>
      </c>
      <c r="K276" s="84">
        <f t="shared" ca="1" si="164"/>
        <v>0</v>
      </c>
      <c r="L276" s="69">
        <f t="shared" si="189"/>
        <v>0</v>
      </c>
      <c r="M276" s="83">
        <f ca="1">VLOOKUP($A276,[1]!Table,MATCH(M$4,[1]!Curves,0))</f>
        <v>0</v>
      </c>
      <c r="N276" s="84">
        <f t="shared" ca="1" si="165"/>
        <v>0</v>
      </c>
      <c r="O276" s="69">
        <f t="shared" si="190"/>
        <v>0</v>
      </c>
      <c r="P276" s="7"/>
      <c r="Q276" s="69">
        <f t="shared" ca="1" si="166"/>
        <v>5.883</v>
      </c>
      <c r="R276" s="69">
        <f t="shared" ca="1" si="167"/>
        <v>5.883</v>
      </c>
      <c r="S276" s="69">
        <f t="shared" si="168"/>
        <v>2.1150000000000002</v>
      </c>
      <c r="T276" s="7"/>
      <c r="U276" s="5">
        <f t="shared" si="169"/>
        <v>31</v>
      </c>
      <c r="V276" s="44">
        <f t="shared" si="170"/>
        <v>45047</v>
      </c>
      <c r="W276" s="5">
        <f t="shared" ca="1" si="171"/>
        <v>8117</v>
      </c>
      <c r="X276" s="54">
        <f ca="1">VLOOKUP($A276,[1]!Table,MATCH(X$4,[1]!Curves,0))</f>
        <v>6.4313123497009003E-2</v>
      </c>
      <c r="Y276" s="46">
        <f t="shared" ca="1" si="172"/>
        <v>0.24494035310079096</v>
      </c>
      <c r="Z276" s="5">
        <f t="shared" si="173"/>
        <v>0</v>
      </c>
      <c r="AA276" s="5">
        <f t="shared" si="174"/>
        <v>0</v>
      </c>
      <c r="AC276" s="39">
        <f t="shared" ca="1" si="175"/>
        <v>0</v>
      </c>
      <c r="AD276" s="39">
        <f t="shared" ca="1" si="176"/>
        <v>0</v>
      </c>
      <c r="AE276" s="39">
        <f t="shared" ca="1" si="177"/>
        <v>0</v>
      </c>
      <c r="AF276" s="39">
        <f t="shared" ca="1" si="178"/>
        <v>0</v>
      </c>
      <c r="AG276" s="39">
        <f t="shared" ca="1" si="179"/>
        <v>0</v>
      </c>
      <c r="AH276" s="39">
        <f t="shared" ca="1" si="180"/>
        <v>0</v>
      </c>
      <c r="AI276" s="39">
        <f t="shared" ca="1" si="181"/>
        <v>0</v>
      </c>
      <c r="AJ276" s="39">
        <f t="shared" ca="1" si="182"/>
        <v>0</v>
      </c>
      <c r="AK276" s="39">
        <f t="shared" ca="1" si="183"/>
        <v>0</v>
      </c>
      <c r="AL276" s="43"/>
      <c r="AM276" s="39">
        <f t="shared" ca="1" si="191"/>
        <v>0</v>
      </c>
      <c r="AN276" s="39">
        <f t="shared" ca="1" si="192"/>
        <v>0</v>
      </c>
      <c r="AO276" s="39">
        <f t="shared" ca="1" si="193"/>
        <v>0</v>
      </c>
      <c r="AP276" s="40">
        <f t="shared" ca="1" si="184"/>
        <v>0</v>
      </c>
      <c r="AR276" s="39">
        <f t="shared" ca="1" si="194"/>
        <v>0</v>
      </c>
      <c r="AS276" s="39">
        <f t="shared" ca="1" si="195"/>
        <v>0</v>
      </c>
      <c r="AT276" s="39">
        <f t="shared" ca="1" si="196"/>
        <v>0</v>
      </c>
      <c r="AU276" s="40">
        <f t="shared" ca="1" si="185"/>
        <v>0</v>
      </c>
      <c r="AV276" s="40"/>
      <c r="AW276" s="51">
        <f t="shared" ca="1" si="186"/>
        <v>0</v>
      </c>
      <c r="AY276" s="51">
        <f t="shared" ca="1" si="187"/>
        <v>0</v>
      </c>
      <c r="AZ276" s="67"/>
      <c r="BA276" s="105">
        <f ca="1">'EO9904.1'!AW276</f>
        <v>0</v>
      </c>
      <c r="BB276" s="105">
        <f t="shared" ca="1" si="197"/>
        <v>0</v>
      </c>
      <c r="BC276" s="67"/>
    </row>
    <row r="277" spans="1:55" ht="12" customHeight="1">
      <c r="A277" s="88">
        <f t="shared" si="188"/>
        <v>45078</v>
      </c>
      <c r="B277" s="65">
        <f>'EO9904.1'!B277</f>
        <v>0</v>
      </c>
      <c r="C277" s="66"/>
      <c r="D277" s="82">
        <f t="shared" si="160"/>
        <v>0</v>
      </c>
      <c r="E277" s="35">
        <f t="shared" si="161"/>
        <v>0</v>
      </c>
      <c r="F277" s="35">
        <f t="shared" ca="1" si="162"/>
        <v>0</v>
      </c>
      <c r="G277" s="83">
        <f ca="1">VLOOKUP($A277,[1]!Table,MATCH(G$4,[1]!Curves,0))</f>
        <v>5.9030000000000005</v>
      </c>
      <c r="H277" s="84">
        <f t="shared" ca="1" si="163"/>
        <v>5.9030000000000005</v>
      </c>
      <c r="I277" s="87">
        <f t="shared" si="159"/>
        <v>2.1150000000000002</v>
      </c>
      <c r="J277" s="83">
        <f ca="1">VLOOKUP($A277,[1]!Table,MATCH(J$4,[1]!Curves,0))</f>
        <v>0</v>
      </c>
      <c r="K277" s="84">
        <f t="shared" ca="1" si="164"/>
        <v>0</v>
      </c>
      <c r="L277" s="69">
        <f t="shared" si="189"/>
        <v>0</v>
      </c>
      <c r="M277" s="83">
        <f ca="1">VLOOKUP($A277,[1]!Table,MATCH(M$4,[1]!Curves,0))</f>
        <v>0</v>
      </c>
      <c r="N277" s="84">
        <f t="shared" ca="1" si="165"/>
        <v>0</v>
      </c>
      <c r="O277" s="69">
        <f t="shared" si="190"/>
        <v>0</v>
      </c>
      <c r="P277" s="7"/>
      <c r="Q277" s="69">
        <f t="shared" ca="1" si="166"/>
        <v>5.9030000000000005</v>
      </c>
      <c r="R277" s="69">
        <f t="shared" ca="1" si="167"/>
        <v>5.9030000000000005</v>
      </c>
      <c r="S277" s="69">
        <f t="shared" si="168"/>
        <v>2.1150000000000002</v>
      </c>
      <c r="T277" s="7"/>
      <c r="U277" s="5">
        <f t="shared" si="169"/>
        <v>30</v>
      </c>
      <c r="V277" s="44">
        <f t="shared" si="170"/>
        <v>45078</v>
      </c>
      <c r="W277" s="5">
        <f t="shared" ca="1" si="171"/>
        <v>8148</v>
      </c>
      <c r="X277" s="54">
        <f ca="1">VLOOKUP($A277,[1]!Table,MATCH(X$4,[1]!Curves,0))</f>
        <v>6.4311869694267998E-2</v>
      </c>
      <c r="Y277" s="46">
        <f t="shared" ca="1" si="172"/>
        <v>0.24363453046507719</v>
      </c>
      <c r="Z277" s="5">
        <f t="shared" si="173"/>
        <v>0</v>
      </c>
      <c r="AA277" s="5">
        <f t="shared" si="174"/>
        <v>0</v>
      </c>
      <c r="AC277" s="39">
        <f t="shared" ca="1" si="175"/>
        <v>0</v>
      </c>
      <c r="AD277" s="39">
        <f t="shared" ca="1" si="176"/>
        <v>0</v>
      </c>
      <c r="AE277" s="39">
        <f t="shared" ca="1" si="177"/>
        <v>0</v>
      </c>
      <c r="AF277" s="39">
        <f t="shared" ca="1" si="178"/>
        <v>0</v>
      </c>
      <c r="AG277" s="39">
        <f t="shared" ca="1" si="179"/>
        <v>0</v>
      </c>
      <c r="AH277" s="39">
        <f t="shared" ca="1" si="180"/>
        <v>0</v>
      </c>
      <c r="AI277" s="39">
        <f t="shared" ca="1" si="181"/>
        <v>0</v>
      </c>
      <c r="AJ277" s="39">
        <f t="shared" ca="1" si="182"/>
        <v>0</v>
      </c>
      <c r="AK277" s="39">
        <f t="shared" ca="1" si="183"/>
        <v>0</v>
      </c>
      <c r="AL277" s="43"/>
      <c r="AM277" s="39">
        <f t="shared" ca="1" si="191"/>
        <v>0</v>
      </c>
      <c r="AN277" s="39">
        <f t="shared" ca="1" si="192"/>
        <v>0</v>
      </c>
      <c r="AO277" s="39">
        <f t="shared" ca="1" si="193"/>
        <v>0</v>
      </c>
      <c r="AP277" s="40">
        <f t="shared" ca="1" si="184"/>
        <v>0</v>
      </c>
      <c r="AR277" s="39">
        <f t="shared" ca="1" si="194"/>
        <v>0</v>
      </c>
      <c r="AS277" s="39">
        <f t="shared" ca="1" si="195"/>
        <v>0</v>
      </c>
      <c r="AT277" s="39">
        <f t="shared" ca="1" si="196"/>
        <v>0</v>
      </c>
      <c r="AU277" s="40">
        <f t="shared" ca="1" si="185"/>
        <v>0</v>
      </c>
      <c r="AV277" s="40"/>
      <c r="AW277" s="51">
        <f t="shared" ca="1" si="186"/>
        <v>0</v>
      </c>
      <c r="AY277" s="51">
        <f t="shared" ca="1" si="187"/>
        <v>0</v>
      </c>
      <c r="AZ277" s="67"/>
      <c r="BA277" s="105">
        <f ca="1">'EO9904.1'!AW277</f>
        <v>0</v>
      </c>
      <c r="BB277" s="105">
        <f t="shared" ca="1" si="197"/>
        <v>0</v>
      </c>
      <c r="BC277" s="67"/>
    </row>
    <row r="278" spans="1:55" ht="12" customHeight="1">
      <c r="A278" s="88">
        <f t="shared" si="188"/>
        <v>45108</v>
      </c>
      <c r="B278" s="65">
        <f>'EO9904.1'!B278</f>
        <v>0</v>
      </c>
      <c r="C278" s="66"/>
      <c r="D278" s="82">
        <f t="shared" si="160"/>
        <v>0</v>
      </c>
      <c r="E278" s="35">
        <f t="shared" si="161"/>
        <v>0</v>
      </c>
      <c r="F278" s="35">
        <f t="shared" ca="1" si="162"/>
        <v>0</v>
      </c>
      <c r="G278" s="83">
        <f ca="1">VLOOKUP($A278,[1]!Table,MATCH(G$4,[1]!Curves,0))</f>
        <v>5.9240000000000004</v>
      </c>
      <c r="H278" s="84">
        <f t="shared" ca="1" si="163"/>
        <v>5.9240000000000004</v>
      </c>
      <c r="I278" s="87">
        <f t="shared" ref="I278:I341" si="198">I266</f>
        <v>2.1150000000000002</v>
      </c>
      <c r="J278" s="83">
        <f ca="1">VLOOKUP($A278,[1]!Table,MATCH(J$4,[1]!Curves,0))</f>
        <v>0</v>
      </c>
      <c r="K278" s="84">
        <f t="shared" ca="1" si="164"/>
        <v>0</v>
      </c>
      <c r="L278" s="69">
        <f t="shared" si="189"/>
        <v>0</v>
      </c>
      <c r="M278" s="83">
        <f ca="1">VLOOKUP($A278,[1]!Table,MATCH(M$4,[1]!Curves,0))</f>
        <v>0</v>
      </c>
      <c r="N278" s="84">
        <f t="shared" ca="1" si="165"/>
        <v>0</v>
      </c>
      <c r="O278" s="69">
        <f t="shared" si="190"/>
        <v>0</v>
      </c>
      <c r="P278" s="7"/>
      <c r="Q278" s="69">
        <f t="shared" ca="1" si="166"/>
        <v>5.9240000000000004</v>
      </c>
      <c r="R278" s="69">
        <f t="shared" ca="1" si="167"/>
        <v>5.9240000000000004</v>
      </c>
      <c r="S278" s="69">
        <f t="shared" si="168"/>
        <v>2.1150000000000002</v>
      </c>
      <c r="T278" s="7"/>
      <c r="U278" s="5">
        <f t="shared" si="169"/>
        <v>31</v>
      </c>
      <c r="V278" s="44">
        <f t="shared" si="170"/>
        <v>45108</v>
      </c>
      <c r="W278" s="5">
        <f t="shared" ca="1" si="171"/>
        <v>8178</v>
      </c>
      <c r="X278" s="54">
        <f ca="1">VLOOKUP($A278,[1]!Table,MATCH(X$4,[1]!Curves,0))</f>
        <v>6.4310656336777003E-2</v>
      </c>
      <c r="Y278" s="46">
        <f t="shared" ca="1" si="172"/>
        <v>0.24237750746493611</v>
      </c>
      <c r="Z278" s="5">
        <f t="shared" si="173"/>
        <v>0</v>
      </c>
      <c r="AA278" s="5">
        <f t="shared" si="174"/>
        <v>0</v>
      </c>
      <c r="AC278" s="39">
        <f t="shared" ca="1" si="175"/>
        <v>0</v>
      </c>
      <c r="AD278" s="39">
        <f t="shared" ca="1" si="176"/>
        <v>0</v>
      </c>
      <c r="AE278" s="39">
        <f t="shared" ca="1" si="177"/>
        <v>0</v>
      </c>
      <c r="AF278" s="39">
        <f t="shared" ca="1" si="178"/>
        <v>0</v>
      </c>
      <c r="AG278" s="39">
        <f t="shared" ca="1" si="179"/>
        <v>0</v>
      </c>
      <c r="AH278" s="39">
        <f t="shared" ca="1" si="180"/>
        <v>0</v>
      </c>
      <c r="AI278" s="39">
        <f t="shared" ca="1" si="181"/>
        <v>0</v>
      </c>
      <c r="AJ278" s="39">
        <f t="shared" ca="1" si="182"/>
        <v>0</v>
      </c>
      <c r="AK278" s="39">
        <f t="shared" ca="1" si="183"/>
        <v>0</v>
      </c>
      <c r="AL278" s="43"/>
      <c r="AM278" s="39">
        <f t="shared" ca="1" si="191"/>
        <v>0</v>
      </c>
      <c r="AN278" s="39">
        <f t="shared" ca="1" si="192"/>
        <v>0</v>
      </c>
      <c r="AO278" s="39">
        <f t="shared" ca="1" si="193"/>
        <v>0</v>
      </c>
      <c r="AP278" s="40">
        <f t="shared" ca="1" si="184"/>
        <v>0</v>
      </c>
      <c r="AR278" s="39">
        <f t="shared" ca="1" si="194"/>
        <v>0</v>
      </c>
      <c r="AS278" s="39">
        <f t="shared" ca="1" si="195"/>
        <v>0</v>
      </c>
      <c r="AT278" s="39">
        <f t="shared" ca="1" si="196"/>
        <v>0</v>
      </c>
      <c r="AU278" s="40">
        <f t="shared" ca="1" si="185"/>
        <v>0</v>
      </c>
      <c r="AV278" s="40"/>
      <c r="AW278" s="51">
        <f t="shared" ca="1" si="186"/>
        <v>0</v>
      </c>
      <c r="AY278" s="51">
        <f t="shared" ca="1" si="187"/>
        <v>0</v>
      </c>
      <c r="AZ278" s="67"/>
      <c r="BA278" s="105">
        <f ca="1">'EO9904.1'!AW278</f>
        <v>0</v>
      </c>
      <c r="BB278" s="105">
        <f t="shared" ca="1" si="197"/>
        <v>0</v>
      </c>
      <c r="BC278" s="67"/>
    </row>
    <row r="279" spans="1:55" ht="12" customHeight="1">
      <c r="A279" s="88">
        <f t="shared" si="188"/>
        <v>45139</v>
      </c>
      <c r="B279" s="65">
        <f>'EO9904.1'!B279</f>
        <v>0</v>
      </c>
      <c r="C279" s="66"/>
      <c r="D279" s="82">
        <f t="shared" si="160"/>
        <v>0</v>
      </c>
      <c r="E279" s="35">
        <f t="shared" si="161"/>
        <v>0</v>
      </c>
      <c r="F279" s="35">
        <f t="shared" ca="1" si="162"/>
        <v>0</v>
      </c>
      <c r="G279" s="83">
        <f ca="1">VLOOKUP($A279,[1]!Table,MATCH(G$4,[1]!Curves,0))</f>
        <v>5.9480000000000004</v>
      </c>
      <c r="H279" s="84">
        <f t="shared" ca="1" si="163"/>
        <v>5.9480000000000004</v>
      </c>
      <c r="I279" s="87">
        <f t="shared" si="198"/>
        <v>2.1150000000000002</v>
      </c>
      <c r="J279" s="83">
        <f ca="1">VLOOKUP($A279,[1]!Table,MATCH(J$4,[1]!Curves,0))</f>
        <v>0</v>
      </c>
      <c r="K279" s="84">
        <f t="shared" ca="1" si="164"/>
        <v>0</v>
      </c>
      <c r="L279" s="69">
        <f t="shared" si="189"/>
        <v>0</v>
      </c>
      <c r="M279" s="83">
        <f ca="1">VLOOKUP($A279,[1]!Table,MATCH(M$4,[1]!Curves,0))</f>
        <v>0</v>
      </c>
      <c r="N279" s="84">
        <f t="shared" ca="1" si="165"/>
        <v>0</v>
      </c>
      <c r="O279" s="69">
        <f t="shared" si="190"/>
        <v>0</v>
      </c>
      <c r="P279" s="7"/>
      <c r="Q279" s="69">
        <f t="shared" ca="1" si="166"/>
        <v>5.9480000000000004</v>
      </c>
      <c r="R279" s="69">
        <f t="shared" ca="1" si="167"/>
        <v>5.9480000000000004</v>
      </c>
      <c r="S279" s="69">
        <f t="shared" si="168"/>
        <v>2.1150000000000002</v>
      </c>
      <c r="T279" s="7"/>
      <c r="U279" s="5">
        <f t="shared" si="169"/>
        <v>31</v>
      </c>
      <c r="V279" s="44">
        <f t="shared" si="170"/>
        <v>45139</v>
      </c>
      <c r="W279" s="5">
        <f t="shared" ca="1" si="171"/>
        <v>8209</v>
      </c>
      <c r="X279" s="54">
        <f ca="1">VLOOKUP($A279,[1]!Table,MATCH(X$4,[1]!Curves,0))</f>
        <v>6.4309402534036997E-2</v>
      </c>
      <c r="Y279" s="46">
        <f t="shared" ca="1" si="172"/>
        <v>0.24108544566368087</v>
      </c>
      <c r="Z279" s="5">
        <f t="shared" si="173"/>
        <v>0</v>
      </c>
      <c r="AA279" s="5">
        <f t="shared" si="174"/>
        <v>0</v>
      </c>
      <c r="AC279" s="39">
        <f t="shared" ca="1" si="175"/>
        <v>0</v>
      </c>
      <c r="AD279" s="39">
        <f t="shared" ca="1" si="176"/>
        <v>0</v>
      </c>
      <c r="AE279" s="39">
        <f t="shared" ca="1" si="177"/>
        <v>0</v>
      </c>
      <c r="AF279" s="39">
        <f t="shared" ca="1" si="178"/>
        <v>0</v>
      </c>
      <c r="AG279" s="39">
        <f t="shared" ca="1" si="179"/>
        <v>0</v>
      </c>
      <c r="AH279" s="39">
        <f t="shared" ca="1" si="180"/>
        <v>0</v>
      </c>
      <c r="AI279" s="39">
        <f t="shared" ca="1" si="181"/>
        <v>0</v>
      </c>
      <c r="AJ279" s="39">
        <f t="shared" ca="1" si="182"/>
        <v>0</v>
      </c>
      <c r="AK279" s="39">
        <f t="shared" ca="1" si="183"/>
        <v>0</v>
      </c>
      <c r="AL279" s="43"/>
      <c r="AM279" s="39">
        <f t="shared" ca="1" si="191"/>
        <v>0</v>
      </c>
      <c r="AN279" s="39">
        <f t="shared" ca="1" si="192"/>
        <v>0</v>
      </c>
      <c r="AO279" s="39">
        <f t="shared" ca="1" si="193"/>
        <v>0</v>
      </c>
      <c r="AP279" s="40">
        <f t="shared" ca="1" si="184"/>
        <v>0</v>
      </c>
      <c r="AR279" s="39">
        <f t="shared" ca="1" si="194"/>
        <v>0</v>
      </c>
      <c r="AS279" s="39">
        <f t="shared" ca="1" si="195"/>
        <v>0</v>
      </c>
      <c r="AT279" s="39">
        <f t="shared" ca="1" si="196"/>
        <v>0</v>
      </c>
      <c r="AU279" s="40">
        <f t="shared" ca="1" si="185"/>
        <v>0</v>
      </c>
      <c r="AV279" s="40"/>
      <c r="AW279" s="51">
        <f t="shared" ca="1" si="186"/>
        <v>0</v>
      </c>
      <c r="AY279" s="51">
        <f t="shared" ca="1" si="187"/>
        <v>0</v>
      </c>
      <c r="AZ279" s="67"/>
      <c r="BA279" s="105">
        <f ca="1">'EO9904.1'!AW279</f>
        <v>0</v>
      </c>
      <c r="BB279" s="105">
        <f t="shared" ca="1" si="197"/>
        <v>0</v>
      </c>
      <c r="BC279" s="67"/>
    </row>
    <row r="280" spans="1:55" ht="12" customHeight="1">
      <c r="A280" s="88">
        <f t="shared" si="188"/>
        <v>45170</v>
      </c>
      <c r="B280" s="65">
        <f>'EO9904.1'!B280</f>
        <v>0</v>
      </c>
      <c r="C280" s="66"/>
      <c r="D280" s="82">
        <f t="shared" si="160"/>
        <v>0</v>
      </c>
      <c r="E280" s="35">
        <f t="shared" si="161"/>
        <v>0</v>
      </c>
      <c r="F280" s="35">
        <f t="shared" ca="1" si="162"/>
        <v>0</v>
      </c>
      <c r="G280" s="83">
        <f ca="1">VLOOKUP($A280,[1]!Table,MATCH(G$4,[1]!Curves,0))</f>
        <v>5.9580000000000002</v>
      </c>
      <c r="H280" s="84">
        <f t="shared" ca="1" si="163"/>
        <v>5.9580000000000002</v>
      </c>
      <c r="I280" s="87">
        <f t="shared" si="198"/>
        <v>2.1150000000000002</v>
      </c>
      <c r="J280" s="83">
        <f ca="1">VLOOKUP($A280,[1]!Table,MATCH(J$4,[1]!Curves,0))</f>
        <v>0</v>
      </c>
      <c r="K280" s="84">
        <f t="shared" ca="1" si="164"/>
        <v>0</v>
      </c>
      <c r="L280" s="69">
        <f t="shared" si="189"/>
        <v>0</v>
      </c>
      <c r="M280" s="83">
        <f ca="1">VLOOKUP($A280,[1]!Table,MATCH(M$4,[1]!Curves,0))</f>
        <v>0</v>
      </c>
      <c r="N280" s="84">
        <f t="shared" ca="1" si="165"/>
        <v>0</v>
      </c>
      <c r="O280" s="69">
        <f t="shared" si="190"/>
        <v>0</v>
      </c>
      <c r="P280" s="7"/>
      <c r="Q280" s="69">
        <f t="shared" ca="1" si="166"/>
        <v>5.9580000000000002</v>
      </c>
      <c r="R280" s="69">
        <f t="shared" ca="1" si="167"/>
        <v>5.9580000000000002</v>
      </c>
      <c r="S280" s="69">
        <f t="shared" si="168"/>
        <v>2.1150000000000002</v>
      </c>
      <c r="T280" s="7"/>
      <c r="U280" s="5">
        <f t="shared" si="169"/>
        <v>30</v>
      </c>
      <c r="V280" s="44">
        <f t="shared" si="170"/>
        <v>45170</v>
      </c>
      <c r="W280" s="5">
        <f t="shared" ca="1" si="171"/>
        <v>8240</v>
      </c>
      <c r="X280" s="54">
        <f ca="1">VLOOKUP($A280,[1]!Table,MATCH(X$4,[1]!Curves,0))</f>
        <v>6.4308148731298004E-2</v>
      </c>
      <c r="Y280" s="46">
        <f t="shared" ca="1" si="172"/>
        <v>0.23980032101348039</v>
      </c>
      <c r="Z280" s="5">
        <f t="shared" si="173"/>
        <v>0</v>
      </c>
      <c r="AA280" s="5">
        <f t="shared" si="174"/>
        <v>0</v>
      </c>
      <c r="AC280" s="39">
        <f t="shared" ca="1" si="175"/>
        <v>0</v>
      </c>
      <c r="AD280" s="39">
        <f t="shared" ca="1" si="176"/>
        <v>0</v>
      </c>
      <c r="AE280" s="39">
        <f t="shared" ca="1" si="177"/>
        <v>0</v>
      </c>
      <c r="AF280" s="39">
        <f t="shared" ca="1" si="178"/>
        <v>0</v>
      </c>
      <c r="AG280" s="39">
        <f t="shared" ca="1" si="179"/>
        <v>0</v>
      </c>
      <c r="AH280" s="39">
        <f t="shared" ca="1" si="180"/>
        <v>0</v>
      </c>
      <c r="AI280" s="39">
        <f t="shared" ca="1" si="181"/>
        <v>0</v>
      </c>
      <c r="AJ280" s="39">
        <f t="shared" ca="1" si="182"/>
        <v>0</v>
      </c>
      <c r="AK280" s="39">
        <f t="shared" ca="1" si="183"/>
        <v>0</v>
      </c>
      <c r="AL280" s="43"/>
      <c r="AM280" s="39">
        <f t="shared" ca="1" si="191"/>
        <v>0</v>
      </c>
      <c r="AN280" s="39">
        <f t="shared" ca="1" si="192"/>
        <v>0</v>
      </c>
      <c r="AO280" s="39">
        <f t="shared" ca="1" si="193"/>
        <v>0</v>
      </c>
      <c r="AP280" s="40">
        <f t="shared" ca="1" si="184"/>
        <v>0</v>
      </c>
      <c r="AR280" s="39">
        <f t="shared" ca="1" si="194"/>
        <v>0</v>
      </c>
      <c r="AS280" s="39">
        <f t="shared" ca="1" si="195"/>
        <v>0</v>
      </c>
      <c r="AT280" s="39">
        <f t="shared" ca="1" si="196"/>
        <v>0</v>
      </c>
      <c r="AU280" s="40">
        <f t="shared" ca="1" si="185"/>
        <v>0</v>
      </c>
      <c r="AV280" s="40"/>
      <c r="AW280" s="51">
        <f t="shared" ca="1" si="186"/>
        <v>0</v>
      </c>
      <c r="AY280" s="51">
        <f t="shared" ca="1" si="187"/>
        <v>0</v>
      </c>
      <c r="AZ280" s="67"/>
      <c r="BA280" s="105">
        <f ca="1">'EO9904.1'!AW280</f>
        <v>0</v>
      </c>
      <c r="BB280" s="105">
        <f t="shared" ca="1" si="197"/>
        <v>0</v>
      </c>
      <c r="BC280" s="67"/>
    </row>
    <row r="281" spans="1:55" ht="12" customHeight="1">
      <c r="A281" s="88">
        <f t="shared" si="188"/>
        <v>45200</v>
      </c>
      <c r="B281" s="65">
        <f>'EO9904.1'!B281</f>
        <v>0</v>
      </c>
      <c r="C281" s="66"/>
      <c r="D281" s="82">
        <f t="shared" si="160"/>
        <v>0</v>
      </c>
      <c r="E281" s="35">
        <f t="shared" si="161"/>
        <v>0</v>
      </c>
      <c r="F281" s="35">
        <f t="shared" ca="1" si="162"/>
        <v>0</v>
      </c>
      <c r="G281" s="83">
        <f ca="1">VLOOKUP($A281,[1]!Table,MATCH(G$4,[1]!Curves,0))</f>
        <v>5.9880000000000004</v>
      </c>
      <c r="H281" s="84">
        <f t="shared" ca="1" si="163"/>
        <v>5.9880000000000004</v>
      </c>
      <c r="I281" s="87">
        <f t="shared" si="198"/>
        <v>2.1150000000000002</v>
      </c>
      <c r="J281" s="83">
        <f ca="1">VLOOKUP($A281,[1]!Table,MATCH(J$4,[1]!Curves,0))</f>
        <v>0</v>
      </c>
      <c r="K281" s="84">
        <f t="shared" ca="1" si="164"/>
        <v>0</v>
      </c>
      <c r="L281" s="69">
        <f t="shared" si="189"/>
        <v>0</v>
      </c>
      <c r="M281" s="83">
        <f ca="1">VLOOKUP($A281,[1]!Table,MATCH(M$4,[1]!Curves,0))</f>
        <v>0</v>
      </c>
      <c r="N281" s="84">
        <f t="shared" ca="1" si="165"/>
        <v>0</v>
      </c>
      <c r="O281" s="69">
        <f t="shared" si="190"/>
        <v>0</v>
      </c>
      <c r="P281" s="7"/>
      <c r="Q281" s="69">
        <f t="shared" ca="1" si="166"/>
        <v>5.9880000000000004</v>
      </c>
      <c r="R281" s="69">
        <f t="shared" ca="1" si="167"/>
        <v>5.9880000000000004</v>
      </c>
      <c r="S281" s="69">
        <f t="shared" si="168"/>
        <v>2.1150000000000002</v>
      </c>
      <c r="T281" s="7"/>
      <c r="U281" s="5">
        <f t="shared" si="169"/>
        <v>31</v>
      </c>
      <c r="V281" s="44">
        <f t="shared" si="170"/>
        <v>45200</v>
      </c>
      <c r="W281" s="5">
        <f t="shared" ca="1" si="171"/>
        <v>8270</v>
      </c>
      <c r="X281" s="54">
        <f ca="1">VLOOKUP($A281,[1]!Table,MATCH(X$4,[1]!Curves,0))</f>
        <v>6.4306935373808008E-2</v>
      </c>
      <c r="Y281" s="46">
        <f t="shared" ca="1" si="172"/>
        <v>0.2385632217591902</v>
      </c>
      <c r="Z281" s="5">
        <f t="shared" si="173"/>
        <v>0</v>
      </c>
      <c r="AA281" s="5">
        <f t="shared" si="174"/>
        <v>0</v>
      </c>
      <c r="AC281" s="39">
        <f t="shared" ca="1" si="175"/>
        <v>0</v>
      </c>
      <c r="AD281" s="39">
        <f t="shared" ca="1" si="176"/>
        <v>0</v>
      </c>
      <c r="AE281" s="39">
        <f t="shared" ca="1" si="177"/>
        <v>0</v>
      </c>
      <c r="AF281" s="39">
        <f t="shared" ca="1" si="178"/>
        <v>0</v>
      </c>
      <c r="AG281" s="39">
        <f t="shared" ca="1" si="179"/>
        <v>0</v>
      </c>
      <c r="AH281" s="39">
        <f t="shared" ca="1" si="180"/>
        <v>0</v>
      </c>
      <c r="AI281" s="39">
        <f t="shared" ca="1" si="181"/>
        <v>0</v>
      </c>
      <c r="AJ281" s="39">
        <f t="shared" ca="1" si="182"/>
        <v>0</v>
      </c>
      <c r="AK281" s="39">
        <f t="shared" ca="1" si="183"/>
        <v>0</v>
      </c>
      <c r="AL281" s="43"/>
      <c r="AM281" s="39">
        <f t="shared" ca="1" si="191"/>
        <v>0</v>
      </c>
      <c r="AN281" s="39">
        <f t="shared" ca="1" si="192"/>
        <v>0</v>
      </c>
      <c r="AO281" s="39">
        <f t="shared" ca="1" si="193"/>
        <v>0</v>
      </c>
      <c r="AP281" s="40">
        <f t="shared" ca="1" si="184"/>
        <v>0</v>
      </c>
      <c r="AR281" s="39">
        <f t="shared" ca="1" si="194"/>
        <v>0</v>
      </c>
      <c r="AS281" s="39">
        <f t="shared" ca="1" si="195"/>
        <v>0</v>
      </c>
      <c r="AT281" s="39">
        <f t="shared" ca="1" si="196"/>
        <v>0</v>
      </c>
      <c r="AU281" s="40">
        <f t="shared" ca="1" si="185"/>
        <v>0</v>
      </c>
      <c r="AV281" s="40"/>
      <c r="AW281" s="51">
        <f t="shared" ca="1" si="186"/>
        <v>0</v>
      </c>
      <c r="AY281" s="51">
        <f t="shared" ca="1" si="187"/>
        <v>0</v>
      </c>
      <c r="AZ281" s="67"/>
      <c r="BA281" s="105">
        <f ca="1">'EO9904.1'!AW281</f>
        <v>0</v>
      </c>
      <c r="BB281" s="105">
        <f t="shared" ca="1" si="197"/>
        <v>0</v>
      </c>
      <c r="BC281" s="67"/>
    </row>
    <row r="282" spans="1:55" ht="12" customHeight="1">
      <c r="A282" s="88">
        <f t="shared" si="188"/>
        <v>45231</v>
      </c>
      <c r="B282" s="65">
        <f>'EO9904.1'!B282</f>
        <v>0</v>
      </c>
      <c r="C282" s="66"/>
      <c r="D282" s="82">
        <f t="shared" si="160"/>
        <v>0</v>
      </c>
      <c r="E282" s="35">
        <f t="shared" si="161"/>
        <v>0</v>
      </c>
      <c r="F282" s="35">
        <f t="shared" ca="1" si="162"/>
        <v>0</v>
      </c>
      <c r="G282" s="83">
        <f ca="1">VLOOKUP($A282,[1]!Table,MATCH(G$4,[1]!Curves,0))</f>
        <v>6.1280000000000001</v>
      </c>
      <c r="H282" s="84">
        <f t="shared" ca="1" si="163"/>
        <v>6.1280000000000001</v>
      </c>
      <c r="I282" s="87">
        <f t="shared" si="198"/>
        <v>2.1150000000000002</v>
      </c>
      <c r="J282" s="83">
        <f ca="1">VLOOKUP($A282,[1]!Table,MATCH(J$4,[1]!Curves,0))</f>
        <v>0</v>
      </c>
      <c r="K282" s="84">
        <f t="shared" ca="1" si="164"/>
        <v>0</v>
      </c>
      <c r="L282" s="69">
        <f t="shared" si="189"/>
        <v>0</v>
      </c>
      <c r="M282" s="83">
        <f ca="1">VLOOKUP($A282,[1]!Table,MATCH(M$4,[1]!Curves,0))</f>
        <v>0</v>
      </c>
      <c r="N282" s="84">
        <f t="shared" ca="1" si="165"/>
        <v>0</v>
      </c>
      <c r="O282" s="69">
        <f t="shared" si="190"/>
        <v>0</v>
      </c>
      <c r="P282" s="7"/>
      <c r="Q282" s="69">
        <f t="shared" ca="1" si="166"/>
        <v>6.1280000000000001</v>
      </c>
      <c r="R282" s="69">
        <f t="shared" ca="1" si="167"/>
        <v>6.1280000000000001</v>
      </c>
      <c r="S282" s="69">
        <f t="shared" si="168"/>
        <v>2.1150000000000002</v>
      </c>
      <c r="T282" s="7"/>
      <c r="U282" s="5">
        <f t="shared" si="169"/>
        <v>30</v>
      </c>
      <c r="V282" s="44">
        <f t="shared" si="170"/>
        <v>45231</v>
      </c>
      <c r="W282" s="5">
        <f t="shared" ca="1" si="171"/>
        <v>8301</v>
      </c>
      <c r="X282" s="54">
        <f ca="1">VLOOKUP($A282,[1]!Table,MATCH(X$4,[1]!Curves,0))</f>
        <v>6.430568157107E-2</v>
      </c>
      <c r="Y282" s="46">
        <f t="shared" ca="1" si="172"/>
        <v>0.23729163830689623</v>
      </c>
      <c r="Z282" s="5">
        <f t="shared" si="173"/>
        <v>0</v>
      </c>
      <c r="AA282" s="5">
        <f t="shared" si="174"/>
        <v>0</v>
      </c>
      <c r="AC282" s="39">
        <f t="shared" ca="1" si="175"/>
        <v>0</v>
      </c>
      <c r="AD282" s="39">
        <f t="shared" ca="1" si="176"/>
        <v>0</v>
      </c>
      <c r="AE282" s="39">
        <f t="shared" ca="1" si="177"/>
        <v>0</v>
      </c>
      <c r="AF282" s="39">
        <f t="shared" ca="1" si="178"/>
        <v>0</v>
      </c>
      <c r="AG282" s="39">
        <f t="shared" ca="1" si="179"/>
        <v>0</v>
      </c>
      <c r="AH282" s="39">
        <f t="shared" ca="1" si="180"/>
        <v>0</v>
      </c>
      <c r="AI282" s="39">
        <f t="shared" ca="1" si="181"/>
        <v>0</v>
      </c>
      <c r="AJ282" s="39">
        <f t="shared" ca="1" si="182"/>
        <v>0</v>
      </c>
      <c r="AK282" s="39">
        <f t="shared" ca="1" si="183"/>
        <v>0</v>
      </c>
      <c r="AL282" s="43"/>
      <c r="AM282" s="39">
        <f t="shared" ca="1" si="191"/>
        <v>0</v>
      </c>
      <c r="AN282" s="39">
        <f t="shared" ca="1" si="192"/>
        <v>0</v>
      </c>
      <c r="AO282" s="39">
        <f t="shared" ca="1" si="193"/>
        <v>0</v>
      </c>
      <c r="AP282" s="40">
        <f t="shared" ca="1" si="184"/>
        <v>0</v>
      </c>
      <c r="AR282" s="39">
        <f t="shared" ca="1" si="194"/>
        <v>0</v>
      </c>
      <c r="AS282" s="39">
        <f t="shared" ca="1" si="195"/>
        <v>0</v>
      </c>
      <c r="AT282" s="39">
        <f t="shared" ca="1" si="196"/>
        <v>0</v>
      </c>
      <c r="AU282" s="40">
        <f t="shared" ca="1" si="185"/>
        <v>0</v>
      </c>
      <c r="AV282" s="40"/>
      <c r="AW282" s="51">
        <f t="shared" ca="1" si="186"/>
        <v>0</v>
      </c>
      <c r="AY282" s="51">
        <f t="shared" ca="1" si="187"/>
        <v>0</v>
      </c>
      <c r="AZ282" s="67"/>
      <c r="BA282" s="105">
        <f ca="1">'EO9904.1'!AW282</f>
        <v>0</v>
      </c>
      <c r="BB282" s="105">
        <f t="shared" ca="1" si="197"/>
        <v>0</v>
      </c>
      <c r="BC282" s="67"/>
    </row>
    <row r="283" spans="1:55" ht="12" customHeight="1">
      <c r="A283" s="88">
        <f t="shared" si="188"/>
        <v>45261</v>
      </c>
      <c r="B283" s="65">
        <f>'EO9904.1'!B283</f>
        <v>0</v>
      </c>
      <c r="C283" s="66"/>
      <c r="D283" s="82">
        <f t="shared" si="160"/>
        <v>0</v>
      </c>
      <c r="E283" s="35">
        <f t="shared" si="161"/>
        <v>0</v>
      </c>
      <c r="F283" s="35">
        <f t="shared" ca="1" si="162"/>
        <v>0</v>
      </c>
      <c r="G283" s="83">
        <f ca="1">VLOOKUP($A283,[1]!Table,MATCH(G$4,[1]!Curves,0))</f>
        <v>6.2680000000000007</v>
      </c>
      <c r="H283" s="84">
        <f t="shared" ca="1" si="163"/>
        <v>6.2680000000000007</v>
      </c>
      <c r="I283" s="87">
        <f t="shared" si="198"/>
        <v>2.1150000000000002</v>
      </c>
      <c r="J283" s="83">
        <f ca="1">VLOOKUP($A283,[1]!Table,MATCH(J$4,[1]!Curves,0))</f>
        <v>0</v>
      </c>
      <c r="K283" s="84">
        <f t="shared" ca="1" si="164"/>
        <v>0</v>
      </c>
      <c r="L283" s="69">
        <f t="shared" si="189"/>
        <v>0</v>
      </c>
      <c r="M283" s="83">
        <f ca="1">VLOOKUP($A283,[1]!Table,MATCH(M$4,[1]!Curves,0))</f>
        <v>0</v>
      </c>
      <c r="N283" s="84">
        <f t="shared" ca="1" si="165"/>
        <v>0</v>
      </c>
      <c r="O283" s="69">
        <f t="shared" si="190"/>
        <v>0</v>
      </c>
      <c r="P283" s="7"/>
      <c r="Q283" s="69">
        <f t="shared" ca="1" si="166"/>
        <v>6.2680000000000007</v>
      </c>
      <c r="R283" s="69">
        <f t="shared" ca="1" si="167"/>
        <v>6.2680000000000007</v>
      </c>
      <c r="S283" s="69">
        <f t="shared" si="168"/>
        <v>2.1150000000000002</v>
      </c>
      <c r="T283" s="7"/>
      <c r="U283" s="5">
        <f t="shared" si="169"/>
        <v>31</v>
      </c>
      <c r="V283" s="44">
        <f t="shared" si="170"/>
        <v>45261</v>
      </c>
      <c r="W283" s="5">
        <f t="shared" ca="1" si="171"/>
        <v>8331</v>
      </c>
      <c r="X283" s="54">
        <f ca="1">VLOOKUP($A283,[1]!Table,MATCH(X$4,[1]!Curves,0))</f>
        <v>6.4304468213582003E-2</v>
      </c>
      <c r="Y283" s="46">
        <f t="shared" ca="1" si="172"/>
        <v>0.23606757372781673</v>
      </c>
      <c r="Z283" s="5">
        <f t="shared" si="173"/>
        <v>0</v>
      </c>
      <c r="AA283" s="5">
        <f t="shared" si="174"/>
        <v>0</v>
      </c>
      <c r="AC283" s="39">
        <f t="shared" ca="1" si="175"/>
        <v>0</v>
      </c>
      <c r="AD283" s="39">
        <f t="shared" ca="1" si="176"/>
        <v>0</v>
      </c>
      <c r="AE283" s="39">
        <f t="shared" ca="1" si="177"/>
        <v>0</v>
      </c>
      <c r="AF283" s="39">
        <f t="shared" ca="1" si="178"/>
        <v>0</v>
      </c>
      <c r="AG283" s="39">
        <f t="shared" ca="1" si="179"/>
        <v>0</v>
      </c>
      <c r="AH283" s="39">
        <f t="shared" ca="1" si="180"/>
        <v>0</v>
      </c>
      <c r="AI283" s="39">
        <f t="shared" ca="1" si="181"/>
        <v>0</v>
      </c>
      <c r="AJ283" s="39">
        <f t="shared" ca="1" si="182"/>
        <v>0</v>
      </c>
      <c r="AK283" s="39">
        <f t="shared" ca="1" si="183"/>
        <v>0</v>
      </c>
      <c r="AL283" s="43"/>
      <c r="AM283" s="39">
        <f t="shared" ca="1" si="191"/>
        <v>0</v>
      </c>
      <c r="AN283" s="39">
        <f t="shared" ca="1" si="192"/>
        <v>0</v>
      </c>
      <c r="AO283" s="39">
        <f t="shared" ca="1" si="193"/>
        <v>0</v>
      </c>
      <c r="AP283" s="40">
        <f t="shared" ca="1" si="184"/>
        <v>0</v>
      </c>
      <c r="AR283" s="39">
        <f t="shared" ca="1" si="194"/>
        <v>0</v>
      </c>
      <c r="AS283" s="39">
        <f t="shared" ca="1" si="195"/>
        <v>0</v>
      </c>
      <c r="AT283" s="39">
        <f t="shared" ca="1" si="196"/>
        <v>0</v>
      </c>
      <c r="AU283" s="40">
        <f t="shared" ca="1" si="185"/>
        <v>0</v>
      </c>
      <c r="AV283" s="40"/>
      <c r="AW283" s="51">
        <f t="shared" ca="1" si="186"/>
        <v>0</v>
      </c>
      <c r="AY283" s="51">
        <f t="shared" ca="1" si="187"/>
        <v>0</v>
      </c>
      <c r="AZ283" s="67"/>
      <c r="BA283" s="105">
        <f ca="1">'EO9904.1'!AW283</f>
        <v>0</v>
      </c>
      <c r="BB283" s="105">
        <f t="shared" ca="1" si="197"/>
        <v>0</v>
      </c>
      <c r="BC283" s="67"/>
    </row>
    <row r="284" spans="1:55" ht="12" customHeight="1">
      <c r="A284" s="88">
        <f t="shared" si="188"/>
        <v>45292</v>
      </c>
      <c r="B284" s="65">
        <f>'EO9904.1'!B284</f>
        <v>0</v>
      </c>
      <c r="C284" s="66"/>
      <c r="D284" s="82">
        <f t="shared" si="160"/>
        <v>0</v>
      </c>
      <c r="E284" s="35">
        <f t="shared" si="161"/>
        <v>0</v>
      </c>
      <c r="F284" s="35">
        <f t="shared" ca="1" si="162"/>
        <v>0</v>
      </c>
      <c r="G284" s="83">
        <f ca="1">VLOOKUP($A284,[1]!Table,MATCH(G$4,[1]!Curves,0))</f>
        <v>6.3730000000000002</v>
      </c>
      <c r="H284" s="84">
        <f t="shared" ca="1" si="163"/>
        <v>6.3730000000000002</v>
      </c>
      <c r="I284" s="87">
        <f t="shared" si="198"/>
        <v>2.1150000000000002</v>
      </c>
      <c r="J284" s="83">
        <f ca="1">VLOOKUP($A284,[1]!Table,MATCH(J$4,[1]!Curves,0))</f>
        <v>0</v>
      </c>
      <c r="K284" s="84">
        <f t="shared" ca="1" si="164"/>
        <v>0</v>
      </c>
      <c r="L284" s="69">
        <f t="shared" si="189"/>
        <v>0</v>
      </c>
      <c r="M284" s="83">
        <f ca="1">VLOOKUP($A284,[1]!Table,MATCH(M$4,[1]!Curves,0))</f>
        <v>0</v>
      </c>
      <c r="N284" s="84">
        <f t="shared" ca="1" si="165"/>
        <v>0</v>
      </c>
      <c r="O284" s="69">
        <f t="shared" si="190"/>
        <v>0</v>
      </c>
      <c r="P284" s="7"/>
      <c r="Q284" s="69">
        <f t="shared" ca="1" si="166"/>
        <v>6.3730000000000002</v>
      </c>
      <c r="R284" s="69">
        <f t="shared" ca="1" si="167"/>
        <v>6.3730000000000002</v>
      </c>
      <c r="S284" s="69">
        <f t="shared" si="168"/>
        <v>2.1150000000000002</v>
      </c>
      <c r="T284" s="7"/>
      <c r="U284" s="5">
        <f t="shared" si="169"/>
        <v>31</v>
      </c>
      <c r="V284" s="44">
        <f t="shared" si="170"/>
        <v>45292</v>
      </c>
      <c r="W284" s="5">
        <f t="shared" ca="1" si="171"/>
        <v>8362</v>
      </c>
      <c r="X284" s="54">
        <f ca="1">VLOOKUP($A284,[1]!Table,MATCH(X$4,[1]!Curves,0))</f>
        <v>6.4303214410843995E-2</v>
      </c>
      <c r="Y284" s="46">
        <f t="shared" ca="1" si="172"/>
        <v>0.23480938779432531</v>
      </c>
      <c r="Z284" s="5">
        <f t="shared" si="173"/>
        <v>0</v>
      </c>
      <c r="AA284" s="5">
        <f t="shared" si="174"/>
        <v>0</v>
      </c>
      <c r="AC284" s="39">
        <f t="shared" ca="1" si="175"/>
        <v>0</v>
      </c>
      <c r="AD284" s="39">
        <f t="shared" ca="1" si="176"/>
        <v>0</v>
      </c>
      <c r="AE284" s="39">
        <f t="shared" ca="1" si="177"/>
        <v>0</v>
      </c>
      <c r="AF284" s="39">
        <f t="shared" ca="1" si="178"/>
        <v>0</v>
      </c>
      <c r="AG284" s="39">
        <f t="shared" ca="1" si="179"/>
        <v>0</v>
      </c>
      <c r="AH284" s="39">
        <f t="shared" ca="1" si="180"/>
        <v>0</v>
      </c>
      <c r="AI284" s="39">
        <f t="shared" ca="1" si="181"/>
        <v>0</v>
      </c>
      <c r="AJ284" s="39">
        <f t="shared" ca="1" si="182"/>
        <v>0</v>
      </c>
      <c r="AK284" s="39">
        <f t="shared" ca="1" si="183"/>
        <v>0</v>
      </c>
      <c r="AL284" s="43"/>
      <c r="AM284" s="39">
        <f t="shared" ca="1" si="191"/>
        <v>0</v>
      </c>
      <c r="AN284" s="39">
        <f t="shared" ca="1" si="192"/>
        <v>0</v>
      </c>
      <c r="AO284" s="39">
        <f t="shared" ca="1" si="193"/>
        <v>0</v>
      </c>
      <c r="AP284" s="40">
        <f t="shared" ca="1" si="184"/>
        <v>0</v>
      </c>
      <c r="AR284" s="39">
        <f t="shared" ca="1" si="194"/>
        <v>0</v>
      </c>
      <c r="AS284" s="39">
        <f t="shared" ca="1" si="195"/>
        <v>0</v>
      </c>
      <c r="AT284" s="39">
        <f t="shared" ca="1" si="196"/>
        <v>0</v>
      </c>
      <c r="AU284" s="40">
        <f t="shared" ca="1" si="185"/>
        <v>0</v>
      </c>
      <c r="AV284" s="40"/>
      <c r="AW284" s="51">
        <f t="shared" ca="1" si="186"/>
        <v>0</v>
      </c>
      <c r="AY284" s="51">
        <f t="shared" ca="1" si="187"/>
        <v>0</v>
      </c>
      <c r="AZ284" s="67"/>
      <c r="BA284" s="105">
        <f ca="1">'EO9904.1'!AW284</f>
        <v>0</v>
      </c>
      <c r="BB284" s="105">
        <f t="shared" ca="1" si="197"/>
        <v>0</v>
      </c>
      <c r="BC284" s="67"/>
    </row>
    <row r="285" spans="1:55" ht="12" customHeight="1">
      <c r="A285" s="88">
        <f t="shared" si="188"/>
        <v>45323</v>
      </c>
      <c r="B285" s="65">
        <f>'EO9904.1'!B285</f>
        <v>0</v>
      </c>
      <c r="C285" s="66"/>
      <c r="D285" s="82">
        <f t="shared" si="160"/>
        <v>0</v>
      </c>
      <c r="E285" s="35">
        <f t="shared" si="161"/>
        <v>0</v>
      </c>
      <c r="F285" s="35">
        <f t="shared" ca="1" si="162"/>
        <v>0</v>
      </c>
      <c r="G285" s="83">
        <f ca="1">VLOOKUP($A285,[1]!Table,MATCH(G$4,[1]!Curves,0))</f>
        <v>6.2530000000000001</v>
      </c>
      <c r="H285" s="84">
        <f t="shared" ca="1" si="163"/>
        <v>6.2530000000000001</v>
      </c>
      <c r="I285" s="87">
        <f t="shared" si="198"/>
        <v>2.1150000000000002</v>
      </c>
      <c r="J285" s="83">
        <f ca="1">VLOOKUP($A285,[1]!Table,MATCH(J$4,[1]!Curves,0))</f>
        <v>0</v>
      </c>
      <c r="K285" s="84">
        <f t="shared" ca="1" si="164"/>
        <v>0</v>
      </c>
      <c r="L285" s="69">
        <f t="shared" si="189"/>
        <v>0</v>
      </c>
      <c r="M285" s="83">
        <f ca="1">VLOOKUP($A285,[1]!Table,MATCH(M$4,[1]!Curves,0))</f>
        <v>0</v>
      </c>
      <c r="N285" s="84">
        <f t="shared" ca="1" si="165"/>
        <v>0</v>
      </c>
      <c r="O285" s="69">
        <f t="shared" si="190"/>
        <v>0</v>
      </c>
      <c r="P285" s="7"/>
      <c r="Q285" s="69">
        <f t="shared" ca="1" si="166"/>
        <v>6.2530000000000001</v>
      </c>
      <c r="R285" s="69">
        <f t="shared" ca="1" si="167"/>
        <v>6.2530000000000001</v>
      </c>
      <c r="S285" s="69">
        <f t="shared" si="168"/>
        <v>2.1150000000000002</v>
      </c>
      <c r="T285" s="7"/>
      <c r="U285" s="5">
        <f t="shared" si="169"/>
        <v>29</v>
      </c>
      <c r="V285" s="44">
        <f t="shared" si="170"/>
        <v>45323</v>
      </c>
      <c r="W285" s="5">
        <f t="shared" ca="1" si="171"/>
        <v>8393</v>
      </c>
      <c r="X285" s="54">
        <f ca="1">VLOOKUP($A285,[1]!Table,MATCH(X$4,[1]!Curves,0))</f>
        <v>6.4301960608108E-2</v>
      </c>
      <c r="Y285" s="46">
        <f t="shared" ca="1" si="172"/>
        <v>0.23355795586621766</v>
      </c>
      <c r="Z285" s="5">
        <f t="shared" si="173"/>
        <v>0</v>
      </c>
      <c r="AA285" s="5">
        <f t="shared" si="174"/>
        <v>0</v>
      </c>
      <c r="AC285" s="39">
        <f t="shared" ca="1" si="175"/>
        <v>0</v>
      </c>
      <c r="AD285" s="39">
        <f t="shared" ca="1" si="176"/>
        <v>0</v>
      </c>
      <c r="AE285" s="39">
        <f t="shared" ca="1" si="177"/>
        <v>0</v>
      </c>
      <c r="AF285" s="39">
        <f t="shared" ca="1" si="178"/>
        <v>0</v>
      </c>
      <c r="AG285" s="39">
        <f t="shared" ca="1" si="179"/>
        <v>0</v>
      </c>
      <c r="AH285" s="39">
        <f t="shared" ca="1" si="180"/>
        <v>0</v>
      </c>
      <c r="AI285" s="39">
        <f t="shared" ca="1" si="181"/>
        <v>0</v>
      </c>
      <c r="AJ285" s="39">
        <f t="shared" ca="1" si="182"/>
        <v>0</v>
      </c>
      <c r="AK285" s="39">
        <f t="shared" ca="1" si="183"/>
        <v>0</v>
      </c>
      <c r="AL285" s="43"/>
      <c r="AM285" s="39">
        <f t="shared" ca="1" si="191"/>
        <v>0</v>
      </c>
      <c r="AN285" s="39">
        <f t="shared" ca="1" si="192"/>
        <v>0</v>
      </c>
      <c r="AO285" s="39">
        <f t="shared" ca="1" si="193"/>
        <v>0</v>
      </c>
      <c r="AP285" s="40">
        <f t="shared" ca="1" si="184"/>
        <v>0</v>
      </c>
      <c r="AR285" s="39">
        <f t="shared" ca="1" si="194"/>
        <v>0</v>
      </c>
      <c r="AS285" s="39">
        <f t="shared" ca="1" si="195"/>
        <v>0</v>
      </c>
      <c r="AT285" s="39">
        <f t="shared" ca="1" si="196"/>
        <v>0</v>
      </c>
      <c r="AU285" s="40">
        <f t="shared" ca="1" si="185"/>
        <v>0</v>
      </c>
      <c r="AV285" s="40"/>
      <c r="AW285" s="51">
        <f t="shared" ca="1" si="186"/>
        <v>0</v>
      </c>
      <c r="AY285" s="51">
        <f t="shared" ca="1" si="187"/>
        <v>0</v>
      </c>
      <c r="AZ285" s="67"/>
      <c r="BA285" s="105">
        <f ca="1">'EO9904.1'!AW285</f>
        <v>0</v>
      </c>
      <c r="BB285" s="105">
        <f t="shared" ca="1" si="197"/>
        <v>0</v>
      </c>
      <c r="BC285" s="67"/>
    </row>
    <row r="286" spans="1:55" ht="12" customHeight="1">
      <c r="A286" s="88">
        <f t="shared" si="188"/>
        <v>45352</v>
      </c>
      <c r="B286" s="65">
        <f>'EO9904.1'!B286</f>
        <v>0</v>
      </c>
      <c r="C286" s="66"/>
      <c r="D286" s="82">
        <f t="shared" si="160"/>
        <v>0</v>
      </c>
      <c r="E286" s="35">
        <f t="shared" si="161"/>
        <v>0</v>
      </c>
      <c r="F286" s="35">
        <f t="shared" ca="1" si="162"/>
        <v>0</v>
      </c>
      <c r="G286" s="83">
        <f ca="1">VLOOKUP($A286,[1]!Table,MATCH(G$4,[1]!Curves,0))</f>
        <v>6.1280000000000001</v>
      </c>
      <c r="H286" s="84">
        <f t="shared" ca="1" si="163"/>
        <v>6.1280000000000001</v>
      </c>
      <c r="I286" s="87">
        <f t="shared" si="198"/>
        <v>2.1150000000000002</v>
      </c>
      <c r="J286" s="83">
        <f ca="1">VLOOKUP($A286,[1]!Table,MATCH(J$4,[1]!Curves,0))</f>
        <v>0</v>
      </c>
      <c r="K286" s="84">
        <f t="shared" ca="1" si="164"/>
        <v>0</v>
      </c>
      <c r="L286" s="69">
        <f t="shared" si="189"/>
        <v>0</v>
      </c>
      <c r="M286" s="83">
        <f ca="1">VLOOKUP($A286,[1]!Table,MATCH(M$4,[1]!Curves,0))</f>
        <v>0</v>
      </c>
      <c r="N286" s="84">
        <f t="shared" ca="1" si="165"/>
        <v>0</v>
      </c>
      <c r="O286" s="69">
        <f t="shared" si="190"/>
        <v>0</v>
      </c>
      <c r="P286" s="7"/>
      <c r="Q286" s="69">
        <f t="shared" ca="1" si="166"/>
        <v>6.1280000000000001</v>
      </c>
      <c r="R286" s="69">
        <f t="shared" ca="1" si="167"/>
        <v>6.1280000000000001</v>
      </c>
      <c r="S286" s="69">
        <f t="shared" si="168"/>
        <v>2.1150000000000002</v>
      </c>
      <c r="T286" s="7"/>
      <c r="U286" s="5">
        <f t="shared" si="169"/>
        <v>31</v>
      </c>
      <c r="V286" s="44">
        <f t="shared" si="170"/>
        <v>45352</v>
      </c>
      <c r="W286" s="5">
        <f t="shared" ca="1" si="171"/>
        <v>8422</v>
      </c>
      <c r="X286" s="54">
        <f ca="1">VLOOKUP($A286,[1]!Table,MATCH(X$4,[1]!Curves,0))</f>
        <v>6.4300787695869999E-2</v>
      </c>
      <c r="Y286" s="46">
        <f t="shared" ca="1" si="172"/>
        <v>0.23239334358469696</v>
      </c>
      <c r="Z286" s="5">
        <f t="shared" si="173"/>
        <v>0</v>
      </c>
      <c r="AA286" s="5">
        <f t="shared" si="174"/>
        <v>0</v>
      </c>
      <c r="AC286" s="39">
        <f t="shared" ca="1" si="175"/>
        <v>0</v>
      </c>
      <c r="AD286" s="39">
        <f t="shared" ca="1" si="176"/>
        <v>0</v>
      </c>
      <c r="AE286" s="39">
        <f t="shared" ca="1" si="177"/>
        <v>0</v>
      </c>
      <c r="AF286" s="39">
        <f t="shared" ca="1" si="178"/>
        <v>0</v>
      </c>
      <c r="AG286" s="39">
        <f t="shared" ca="1" si="179"/>
        <v>0</v>
      </c>
      <c r="AH286" s="39">
        <f t="shared" ca="1" si="180"/>
        <v>0</v>
      </c>
      <c r="AI286" s="39">
        <f t="shared" ca="1" si="181"/>
        <v>0</v>
      </c>
      <c r="AJ286" s="39">
        <f t="shared" ca="1" si="182"/>
        <v>0</v>
      </c>
      <c r="AK286" s="39">
        <f t="shared" ca="1" si="183"/>
        <v>0</v>
      </c>
      <c r="AL286" s="43"/>
      <c r="AM286" s="39">
        <f t="shared" ca="1" si="191"/>
        <v>0</v>
      </c>
      <c r="AN286" s="39">
        <f t="shared" ca="1" si="192"/>
        <v>0</v>
      </c>
      <c r="AO286" s="39">
        <f t="shared" ca="1" si="193"/>
        <v>0</v>
      </c>
      <c r="AP286" s="40">
        <f t="shared" ca="1" si="184"/>
        <v>0</v>
      </c>
      <c r="AR286" s="39">
        <f t="shared" ca="1" si="194"/>
        <v>0</v>
      </c>
      <c r="AS286" s="39">
        <f t="shared" ca="1" si="195"/>
        <v>0</v>
      </c>
      <c r="AT286" s="39">
        <f t="shared" ca="1" si="196"/>
        <v>0</v>
      </c>
      <c r="AU286" s="40">
        <f t="shared" ca="1" si="185"/>
        <v>0</v>
      </c>
      <c r="AV286" s="40"/>
      <c r="AW286" s="51">
        <f t="shared" ca="1" si="186"/>
        <v>0</v>
      </c>
      <c r="AY286" s="51">
        <f t="shared" ca="1" si="187"/>
        <v>0</v>
      </c>
      <c r="AZ286" s="67"/>
      <c r="BA286" s="105">
        <f ca="1">'EO9904.1'!AW286</f>
        <v>0</v>
      </c>
      <c r="BB286" s="105">
        <f t="shared" ca="1" si="197"/>
        <v>0</v>
      </c>
      <c r="BC286" s="67"/>
    </row>
    <row r="287" spans="1:55" ht="12" customHeight="1">
      <c r="A287" s="88">
        <f t="shared" si="188"/>
        <v>45383</v>
      </c>
      <c r="B287" s="65">
        <f>'EO9904.1'!B287</f>
        <v>0</v>
      </c>
      <c r="C287" s="66"/>
      <c r="D287" s="82">
        <f t="shared" si="160"/>
        <v>0</v>
      </c>
      <c r="E287" s="35">
        <f t="shared" si="161"/>
        <v>0</v>
      </c>
      <c r="F287" s="35">
        <f t="shared" ca="1" si="162"/>
        <v>0</v>
      </c>
      <c r="G287" s="83">
        <f ca="1">VLOOKUP($A287,[1]!Table,MATCH(G$4,[1]!Curves,0))</f>
        <v>5.9980000000000002</v>
      </c>
      <c r="H287" s="84">
        <f t="shared" ca="1" si="163"/>
        <v>5.9980000000000002</v>
      </c>
      <c r="I287" s="87">
        <f t="shared" si="198"/>
        <v>2.1150000000000002</v>
      </c>
      <c r="J287" s="83">
        <f ca="1">VLOOKUP($A287,[1]!Table,MATCH(J$4,[1]!Curves,0))</f>
        <v>0</v>
      </c>
      <c r="K287" s="84">
        <f t="shared" ca="1" si="164"/>
        <v>0</v>
      </c>
      <c r="L287" s="69">
        <f t="shared" si="189"/>
        <v>0</v>
      </c>
      <c r="M287" s="83">
        <f ca="1">VLOOKUP($A287,[1]!Table,MATCH(M$4,[1]!Curves,0))</f>
        <v>0</v>
      </c>
      <c r="N287" s="84">
        <f t="shared" ca="1" si="165"/>
        <v>0</v>
      </c>
      <c r="O287" s="69">
        <f t="shared" si="190"/>
        <v>0</v>
      </c>
      <c r="P287" s="7"/>
      <c r="Q287" s="69">
        <f t="shared" ca="1" si="166"/>
        <v>5.9980000000000002</v>
      </c>
      <c r="R287" s="69">
        <f t="shared" ca="1" si="167"/>
        <v>5.9980000000000002</v>
      </c>
      <c r="S287" s="69">
        <f t="shared" si="168"/>
        <v>2.1150000000000002</v>
      </c>
      <c r="T287" s="7"/>
      <c r="U287" s="5">
        <f t="shared" si="169"/>
        <v>30</v>
      </c>
      <c r="V287" s="44">
        <f t="shared" si="170"/>
        <v>45383</v>
      </c>
      <c r="W287" s="5">
        <f t="shared" ca="1" si="171"/>
        <v>8453</v>
      </c>
      <c r="X287" s="54">
        <f ca="1">VLOOKUP($A287,[1]!Table,MATCH(X$4,[1]!Curves,0))</f>
        <v>6.4299533893134003E-2</v>
      </c>
      <c r="Y287" s="46">
        <f t="shared" ca="1" si="172"/>
        <v>0.23115488038210733</v>
      </c>
      <c r="Z287" s="5">
        <f t="shared" si="173"/>
        <v>0</v>
      </c>
      <c r="AA287" s="5">
        <f t="shared" si="174"/>
        <v>0</v>
      </c>
      <c r="AC287" s="39">
        <f t="shared" ca="1" si="175"/>
        <v>0</v>
      </c>
      <c r="AD287" s="39">
        <f t="shared" ca="1" si="176"/>
        <v>0</v>
      </c>
      <c r="AE287" s="39">
        <f t="shared" ca="1" si="177"/>
        <v>0</v>
      </c>
      <c r="AF287" s="39">
        <f t="shared" ca="1" si="178"/>
        <v>0</v>
      </c>
      <c r="AG287" s="39">
        <f t="shared" ca="1" si="179"/>
        <v>0</v>
      </c>
      <c r="AH287" s="39">
        <f t="shared" ca="1" si="180"/>
        <v>0</v>
      </c>
      <c r="AI287" s="39">
        <f t="shared" ca="1" si="181"/>
        <v>0</v>
      </c>
      <c r="AJ287" s="39">
        <f t="shared" ca="1" si="182"/>
        <v>0</v>
      </c>
      <c r="AK287" s="39">
        <f t="shared" ca="1" si="183"/>
        <v>0</v>
      </c>
      <c r="AL287" s="43"/>
      <c r="AM287" s="39">
        <f t="shared" ca="1" si="191"/>
        <v>0</v>
      </c>
      <c r="AN287" s="39">
        <f t="shared" ca="1" si="192"/>
        <v>0</v>
      </c>
      <c r="AO287" s="39">
        <f t="shared" ca="1" si="193"/>
        <v>0</v>
      </c>
      <c r="AP287" s="40">
        <f t="shared" ca="1" si="184"/>
        <v>0</v>
      </c>
      <c r="AR287" s="39">
        <f t="shared" ca="1" si="194"/>
        <v>0</v>
      </c>
      <c r="AS287" s="39">
        <f t="shared" ca="1" si="195"/>
        <v>0</v>
      </c>
      <c r="AT287" s="39">
        <f t="shared" ca="1" si="196"/>
        <v>0</v>
      </c>
      <c r="AU287" s="40">
        <f t="shared" ca="1" si="185"/>
        <v>0</v>
      </c>
      <c r="AV287" s="40"/>
      <c r="AW287" s="51">
        <f t="shared" ca="1" si="186"/>
        <v>0</v>
      </c>
      <c r="AY287" s="51">
        <f t="shared" ca="1" si="187"/>
        <v>0</v>
      </c>
      <c r="AZ287" s="67"/>
      <c r="BA287" s="105">
        <f ca="1">'EO9904.1'!AW287</f>
        <v>0</v>
      </c>
      <c r="BB287" s="105">
        <f t="shared" ca="1" si="197"/>
        <v>0</v>
      </c>
      <c r="BC287" s="67"/>
    </row>
    <row r="288" spans="1:55" ht="12" customHeight="1">
      <c r="A288" s="88">
        <f t="shared" si="188"/>
        <v>45413</v>
      </c>
      <c r="B288" s="65">
        <f>'EO9904.1'!B288</f>
        <v>0</v>
      </c>
      <c r="C288" s="66"/>
      <c r="D288" s="82">
        <f t="shared" si="160"/>
        <v>0</v>
      </c>
      <c r="E288" s="35">
        <f t="shared" si="161"/>
        <v>0</v>
      </c>
      <c r="F288" s="35">
        <f t="shared" ca="1" si="162"/>
        <v>0</v>
      </c>
      <c r="G288" s="83">
        <f ca="1">VLOOKUP($A288,[1]!Table,MATCH(G$4,[1]!Curves,0))</f>
        <v>5.9880000000000004</v>
      </c>
      <c r="H288" s="84">
        <f t="shared" ca="1" si="163"/>
        <v>5.9880000000000004</v>
      </c>
      <c r="I288" s="87">
        <f t="shared" si="198"/>
        <v>2.1150000000000002</v>
      </c>
      <c r="J288" s="83">
        <f ca="1">VLOOKUP($A288,[1]!Table,MATCH(J$4,[1]!Curves,0))</f>
        <v>0</v>
      </c>
      <c r="K288" s="84">
        <f t="shared" ca="1" si="164"/>
        <v>0</v>
      </c>
      <c r="L288" s="69">
        <f t="shared" si="189"/>
        <v>0</v>
      </c>
      <c r="M288" s="83">
        <f ca="1">VLOOKUP($A288,[1]!Table,MATCH(M$4,[1]!Curves,0))</f>
        <v>0</v>
      </c>
      <c r="N288" s="84">
        <f t="shared" ca="1" si="165"/>
        <v>0</v>
      </c>
      <c r="O288" s="69">
        <f t="shared" si="190"/>
        <v>0</v>
      </c>
      <c r="P288" s="7"/>
      <c r="Q288" s="69">
        <f t="shared" ca="1" si="166"/>
        <v>5.9880000000000004</v>
      </c>
      <c r="R288" s="69">
        <f t="shared" ca="1" si="167"/>
        <v>5.9880000000000004</v>
      </c>
      <c r="S288" s="69">
        <f t="shared" si="168"/>
        <v>2.1150000000000002</v>
      </c>
      <c r="T288" s="7"/>
      <c r="U288" s="5">
        <f t="shared" si="169"/>
        <v>31</v>
      </c>
      <c r="V288" s="44">
        <f t="shared" si="170"/>
        <v>45413</v>
      </c>
      <c r="W288" s="5">
        <f t="shared" ca="1" si="171"/>
        <v>8483</v>
      </c>
      <c r="X288" s="54">
        <f ca="1">VLOOKUP($A288,[1]!Table,MATCH(X$4,[1]!Curves,0))</f>
        <v>6.4298320535649003E-2</v>
      </c>
      <c r="Y288" s="46">
        <f t="shared" ca="1" si="172"/>
        <v>0.22996269717694279</v>
      </c>
      <c r="Z288" s="5">
        <f t="shared" si="173"/>
        <v>0</v>
      </c>
      <c r="AA288" s="5">
        <f t="shared" si="174"/>
        <v>0</v>
      </c>
      <c r="AC288" s="39">
        <f t="shared" ca="1" si="175"/>
        <v>0</v>
      </c>
      <c r="AD288" s="39">
        <f t="shared" ca="1" si="176"/>
        <v>0</v>
      </c>
      <c r="AE288" s="39">
        <f t="shared" ca="1" si="177"/>
        <v>0</v>
      </c>
      <c r="AF288" s="39">
        <f t="shared" ca="1" si="178"/>
        <v>0</v>
      </c>
      <c r="AG288" s="39">
        <f t="shared" ca="1" si="179"/>
        <v>0</v>
      </c>
      <c r="AH288" s="39">
        <f t="shared" ca="1" si="180"/>
        <v>0</v>
      </c>
      <c r="AI288" s="39">
        <f t="shared" ca="1" si="181"/>
        <v>0</v>
      </c>
      <c r="AJ288" s="39">
        <f t="shared" ca="1" si="182"/>
        <v>0</v>
      </c>
      <c r="AK288" s="39">
        <f t="shared" ca="1" si="183"/>
        <v>0</v>
      </c>
      <c r="AL288" s="43"/>
      <c r="AM288" s="39">
        <f t="shared" ca="1" si="191"/>
        <v>0</v>
      </c>
      <c r="AN288" s="39">
        <f t="shared" ca="1" si="192"/>
        <v>0</v>
      </c>
      <c r="AO288" s="39">
        <f t="shared" ca="1" si="193"/>
        <v>0</v>
      </c>
      <c r="AP288" s="40">
        <f t="shared" ca="1" si="184"/>
        <v>0</v>
      </c>
      <c r="AR288" s="39">
        <f t="shared" ca="1" si="194"/>
        <v>0</v>
      </c>
      <c r="AS288" s="39">
        <f t="shared" ca="1" si="195"/>
        <v>0</v>
      </c>
      <c r="AT288" s="39">
        <f t="shared" ca="1" si="196"/>
        <v>0</v>
      </c>
      <c r="AU288" s="40">
        <f t="shared" ca="1" si="185"/>
        <v>0</v>
      </c>
      <c r="AV288" s="40"/>
      <c r="AW288" s="51">
        <f t="shared" ca="1" si="186"/>
        <v>0</v>
      </c>
      <c r="AY288" s="51">
        <f t="shared" ca="1" si="187"/>
        <v>0</v>
      </c>
      <c r="AZ288" s="67"/>
      <c r="BA288" s="105">
        <f ca="1">'EO9904.1'!AW288</f>
        <v>0</v>
      </c>
      <c r="BB288" s="105">
        <f t="shared" ca="1" si="197"/>
        <v>0</v>
      </c>
      <c r="BC288" s="67"/>
    </row>
    <row r="289" spans="1:55" ht="12" customHeight="1">
      <c r="A289" s="88">
        <f t="shared" si="188"/>
        <v>45444</v>
      </c>
      <c r="B289" s="65">
        <f>'EO9904.1'!B289</f>
        <v>0</v>
      </c>
      <c r="C289" s="66"/>
      <c r="D289" s="82">
        <f t="shared" si="160"/>
        <v>0</v>
      </c>
      <c r="E289" s="35">
        <f t="shared" si="161"/>
        <v>0</v>
      </c>
      <c r="F289" s="35">
        <f t="shared" ca="1" si="162"/>
        <v>0</v>
      </c>
      <c r="G289" s="83">
        <f ca="1">VLOOKUP($A289,[1]!Table,MATCH(G$4,[1]!Curves,0))</f>
        <v>6.008</v>
      </c>
      <c r="H289" s="84">
        <f t="shared" ca="1" si="163"/>
        <v>6.008</v>
      </c>
      <c r="I289" s="87">
        <f t="shared" si="198"/>
        <v>2.1150000000000002</v>
      </c>
      <c r="J289" s="83">
        <f ca="1">VLOOKUP($A289,[1]!Table,MATCH(J$4,[1]!Curves,0))</f>
        <v>0</v>
      </c>
      <c r="K289" s="84">
        <f t="shared" ca="1" si="164"/>
        <v>0</v>
      </c>
      <c r="L289" s="69">
        <f t="shared" si="189"/>
        <v>0</v>
      </c>
      <c r="M289" s="83">
        <f ca="1">VLOOKUP($A289,[1]!Table,MATCH(M$4,[1]!Curves,0))</f>
        <v>0</v>
      </c>
      <c r="N289" s="84">
        <f t="shared" ca="1" si="165"/>
        <v>0</v>
      </c>
      <c r="O289" s="69">
        <f t="shared" si="190"/>
        <v>0</v>
      </c>
      <c r="P289" s="7"/>
      <c r="Q289" s="69">
        <f t="shared" ca="1" si="166"/>
        <v>6.008</v>
      </c>
      <c r="R289" s="69">
        <f t="shared" ca="1" si="167"/>
        <v>6.008</v>
      </c>
      <c r="S289" s="69">
        <f t="shared" si="168"/>
        <v>2.1150000000000002</v>
      </c>
      <c r="T289" s="7"/>
      <c r="U289" s="5">
        <f t="shared" si="169"/>
        <v>30</v>
      </c>
      <c r="V289" s="44">
        <f t="shared" si="170"/>
        <v>45444</v>
      </c>
      <c r="W289" s="5">
        <f t="shared" ca="1" si="171"/>
        <v>8514</v>
      </c>
      <c r="X289" s="54">
        <f ca="1">VLOOKUP($A289,[1]!Table,MATCH(X$4,[1]!Curves,0))</f>
        <v>6.4297066732913008E-2</v>
      </c>
      <c r="Y289" s="46">
        <f t="shared" ca="1" si="172"/>
        <v>0.22873728011508915</v>
      </c>
      <c r="Z289" s="5">
        <f t="shared" si="173"/>
        <v>0</v>
      </c>
      <c r="AA289" s="5">
        <f t="shared" si="174"/>
        <v>0</v>
      </c>
      <c r="AC289" s="39">
        <f t="shared" ca="1" si="175"/>
        <v>0</v>
      </c>
      <c r="AD289" s="39">
        <f t="shared" ca="1" si="176"/>
        <v>0</v>
      </c>
      <c r="AE289" s="39">
        <f t="shared" ca="1" si="177"/>
        <v>0</v>
      </c>
      <c r="AF289" s="39">
        <f t="shared" ca="1" si="178"/>
        <v>0</v>
      </c>
      <c r="AG289" s="39">
        <f t="shared" ca="1" si="179"/>
        <v>0</v>
      </c>
      <c r="AH289" s="39">
        <f t="shared" ca="1" si="180"/>
        <v>0</v>
      </c>
      <c r="AI289" s="39">
        <f t="shared" ca="1" si="181"/>
        <v>0</v>
      </c>
      <c r="AJ289" s="39">
        <f t="shared" ca="1" si="182"/>
        <v>0</v>
      </c>
      <c r="AK289" s="39">
        <f t="shared" ca="1" si="183"/>
        <v>0</v>
      </c>
      <c r="AL289" s="43"/>
      <c r="AM289" s="39">
        <f t="shared" ca="1" si="191"/>
        <v>0</v>
      </c>
      <c r="AN289" s="39">
        <f t="shared" ca="1" si="192"/>
        <v>0</v>
      </c>
      <c r="AO289" s="39">
        <f t="shared" ca="1" si="193"/>
        <v>0</v>
      </c>
      <c r="AP289" s="40">
        <f t="shared" ca="1" si="184"/>
        <v>0</v>
      </c>
      <c r="AR289" s="39">
        <f t="shared" ca="1" si="194"/>
        <v>0</v>
      </c>
      <c r="AS289" s="39">
        <f t="shared" ca="1" si="195"/>
        <v>0</v>
      </c>
      <c r="AT289" s="39">
        <f t="shared" ca="1" si="196"/>
        <v>0</v>
      </c>
      <c r="AU289" s="40">
        <f t="shared" ca="1" si="185"/>
        <v>0</v>
      </c>
      <c r="AV289" s="40"/>
      <c r="AW289" s="51">
        <f t="shared" ca="1" si="186"/>
        <v>0</v>
      </c>
      <c r="AY289" s="51">
        <f t="shared" ca="1" si="187"/>
        <v>0</v>
      </c>
      <c r="AZ289" s="67"/>
      <c r="BA289" s="105">
        <f ca="1">'EO9904.1'!AW289</f>
        <v>0</v>
      </c>
      <c r="BB289" s="105">
        <f t="shared" ca="1" si="197"/>
        <v>0</v>
      </c>
      <c r="BC289" s="67"/>
    </row>
    <row r="290" spans="1:55" ht="12" customHeight="1">
      <c r="A290" s="88">
        <f t="shared" si="188"/>
        <v>45474</v>
      </c>
      <c r="B290" s="65">
        <f>'EO9904.1'!B290</f>
        <v>0</v>
      </c>
      <c r="C290" s="66"/>
      <c r="D290" s="82">
        <f t="shared" si="160"/>
        <v>0</v>
      </c>
      <c r="E290" s="35">
        <f t="shared" si="161"/>
        <v>0</v>
      </c>
      <c r="F290" s="35">
        <f t="shared" ca="1" si="162"/>
        <v>0</v>
      </c>
      <c r="G290" s="83">
        <f ca="1">VLOOKUP($A290,[1]!Table,MATCH(G$4,[1]!Curves,0))</f>
        <v>6.0289999999999999</v>
      </c>
      <c r="H290" s="84">
        <f t="shared" ca="1" si="163"/>
        <v>6.0289999999999999</v>
      </c>
      <c r="I290" s="87">
        <f t="shared" si="198"/>
        <v>2.1150000000000002</v>
      </c>
      <c r="J290" s="83">
        <f ca="1">VLOOKUP($A290,[1]!Table,MATCH(J$4,[1]!Curves,0))</f>
        <v>0</v>
      </c>
      <c r="K290" s="84">
        <f t="shared" ca="1" si="164"/>
        <v>0</v>
      </c>
      <c r="L290" s="69">
        <f t="shared" si="189"/>
        <v>0</v>
      </c>
      <c r="M290" s="83">
        <f ca="1">VLOOKUP($A290,[1]!Table,MATCH(M$4,[1]!Curves,0))</f>
        <v>0</v>
      </c>
      <c r="N290" s="84">
        <f t="shared" ca="1" si="165"/>
        <v>0</v>
      </c>
      <c r="O290" s="69">
        <f t="shared" si="190"/>
        <v>0</v>
      </c>
      <c r="P290" s="7"/>
      <c r="Q290" s="69">
        <f t="shared" ca="1" si="166"/>
        <v>6.0289999999999999</v>
      </c>
      <c r="R290" s="69">
        <f t="shared" ca="1" si="167"/>
        <v>6.0289999999999999</v>
      </c>
      <c r="S290" s="69">
        <f t="shared" si="168"/>
        <v>2.1150000000000002</v>
      </c>
      <c r="T290" s="7"/>
      <c r="U290" s="5">
        <f t="shared" si="169"/>
        <v>31</v>
      </c>
      <c r="V290" s="44">
        <f t="shared" si="170"/>
        <v>45474</v>
      </c>
      <c r="W290" s="5">
        <f t="shared" ca="1" si="171"/>
        <v>8544</v>
      </c>
      <c r="X290" s="54">
        <f ca="1">VLOOKUP($A290,[1]!Table,MATCH(X$4,[1]!Curves,0))</f>
        <v>6.4295853375428008E-2</v>
      </c>
      <c r="Y290" s="46">
        <f t="shared" ca="1" si="172"/>
        <v>0.22755765506335765</v>
      </c>
      <c r="Z290" s="5">
        <f t="shared" si="173"/>
        <v>0</v>
      </c>
      <c r="AA290" s="5">
        <f t="shared" si="174"/>
        <v>0</v>
      </c>
      <c r="AC290" s="39">
        <f t="shared" ca="1" si="175"/>
        <v>0</v>
      </c>
      <c r="AD290" s="39">
        <f t="shared" ca="1" si="176"/>
        <v>0</v>
      </c>
      <c r="AE290" s="39">
        <f t="shared" ca="1" si="177"/>
        <v>0</v>
      </c>
      <c r="AF290" s="39">
        <f t="shared" ca="1" si="178"/>
        <v>0</v>
      </c>
      <c r="AG290" s="39">
        <f t="shared" ca="1" si="179"/>
        <v>0</v>
      </c>
      <c r="AH290" s="39">
        <f t="shared" ca="1" si="180"/>
        <v>0</v>
      </c>
      <c r="AI290" s="39">
        <f t="shared" ca="1" si="181"/>
        <v>0</v>
      </c>
      <c r="AJ290" s="39">
        <f t="shared" ca="1" si="182"/>
        <v>0</v>
      </c>
      <c r="AK290" s="39">
        <f t="shared" ca="1" si="183"/>
        <v>0</v>
      </c>
      <c r="AL290" s="43"/>
      <c r="AM290" s="39">
        <f t="shared" ca="1" si="191"/>
        <v>0</v>
      </c>
      <c r="AN290" s="39">
        <f t="shared" ca="1" si="192"/>
        <v>0</v>
      </c>
      <c r="AO290" s="39">
        <f t="shared" ca="1" si="193"/>
        <v>0</v>
      </c>
      <c r="AP290" s="40">
        <f t="shared" ca="1" si="184"/>
        <v>0</v>
      </c>
      <c r="AR290" s="39">
        <f t="shared" ca="1" si="194"/>
        <v>0</v>
      </c>
      <c r="AS290" s="39">
        <f t="shared" ca="1" si="195"/>
        <v>0</v>
      </c>
      <c r="AT290" s="39">
        <f t="shared" ca="1" si="196"/>
        <v>0</v>
      </c>
      <c r="AU290" s="40">
        <f t="shared" ca="1" si="185"/>
        <v>0</v>
      </c>
      <c r="AV290" s="40"/>
      <c r="AW290" s="51">
        <f t="shared" ca="1" si="186"/>
        <v>0</v>
      </c>
      <c r="AY290" s="51">
        <f t="shared" ca="1" si="187"/>
        <v>0</v>
      </c>
      <c r="AZ290" s="67"/>
      <c r="BA290" s="105">
        <f ca="1">'EO9904.1'!AW290</f>
        <v>0</v>
      </c>
      <c r="BB290" s="105">
        <f t="shared" ca="1" si="197"/>
        <v>0</v>
      </c>
      <c r="BC290" s="67"/>
    </row>
    <row r="291" spans="1:55" ht="12" customHeight="1">
      <c r="A291" s="88">
        <f t="shared" si="188"/>
        <v>45505</v>
      </c>
      <c r="B291" s="65">
        <f>'EO9904.1'!B291</f>
        <v>0</v>
      </c>
      <c r="C291" s="66"/>
      <c r="D291" s="82">
        <f t="shared" si="160"/>
        <v>0</v>
      </c>
      <c r="E291" s="35">
        <f t="shared" si="161"/>
        <v>0</v>
      </c>
      <c r="F291" s="35">
        <f t="shared" ca="1" si="162"/>
        <v>0</v>
      </c>
      <c r="G291" s="83">
        <f ca="1">VLOOKUP($A291,[1]!Table,MATCH(G$4,[1]!Curves,0))</f>
        <v>6.0529999999999999</v>
      </c>
      <c r="H291" s="84">
        <f t="shared" ca="1" si="163"/>
        <v>6.0529999999999999</v>
      </c>
      <c r="I291" s="87">
        <f t="shared" si="198"/>
        <v>2.1150000000000002</v>
      </c>
      <c r="J291" s="83">
        <f ca="1">VLOOKUP($A291,[1]!Table,MATCH(J$4,[1]!Curves,0))</f>
        <v>0</v>
      </c>
      <c r="K291" s="84">
        <f t="shared" ca="1" si="164"/>
        <v>0</v>
      </c>
      <c r="L291" s="69">
        <f t="shared" si="189"/>
        <v>0</v>
      </c>
      <c r="M291" s="83">
        <f ca="1">VLOOKUP($A291,[1]!Table,MATCH(M$4,[1]!Curves,0))</f>
        <v>0</v>
      </c>
      <c r="N291" s="84">
        <f t="shared" ca="1" si="165"/>
        <v>0</v>
      </c>
      <c r="O291" s="69">
        <f t="shared" si="190"/>
        <v>0</v>
      </c>
      <c r="P291" s="7"/>
      <c r="Q291" s="69">
        <f t="shared" ca="1" si="166"/>
        <v>6.0529999999999999</v>
      </c>
      <c r="R291" s="69">
        <f t="shared" ca="1" si="167"/>
        <v>6.0529999999999999</v>
      </c>
      <c r="S291" s="69">
        <f t="shared" si="168"/>
        <v>2.1150000000000002</v>
      </c>
      <c r="T291" s="7"/>
      <c r="U291" s="5">
        <f t="shared" si="169"/>
        <v>31</v>
      </c>
      <c r="V291" s="44">
        <f t="shared" si="170"/>
        <v>45505</v>
      </c>
      <c r="W291" s="5">
        <f t="shared" ca="1" si="171"/>
        <v>8575</v>
      </c>
      <c r="X291" s="54">
        <f ca="1">VLOOKUP($A291,[1]!Table,MATCH(X$4,[1]!Curves,0))</f>
        <v>6.4294599572694996E-2</v>
      </c>
      <c r="Y291" s="46">
        <f t="shared" ca="1" si="172"/>
        <v>0.22634514575139522</v>
      </c>
      <c r="Z291" s="5">
        <f t="shared" si="173"/>
        <v>0</v>
      </c>
      <c r="AA291" s="5">
        <f t="shared" si="174"/>
        <v>0</v>
      </c>
      <c r="AC291" s="39">
        <f t="shared" ca="1" si="175"/>
        <v>0</v>
      </c>
      <c r="AD291" s="39">
        <f t="shared" ca="1" si="176"/>
        <v>0</v>
      </c>
      <c r="AE291" s="39">
        <f t="shared" ca="1" si="177"/>
        <v>0</v>
      </c>
      <c r="AF291" s="39">
        <f t="shared" ca="1" si="178"/>
        <v>0</v>
      </c>
      <c r="AG291" s="39">
        <f t="shared" ca="1" si="179"/>
        <v>0</v>
      </c>
      <c r="AH291" s="39">
        <f t="shared" ca="1" si="180"/>
        <v>0</v>
      </c>
      <c r="AI291" s="39">
        <f t="shared" ca="1" si="181"/>
        <v>0</v>
      </c>
      <c r="AJ291" s="39">
        <f t="shared" ca="1" si="182"/>
        <v>0</v>
      </c>
      <c r="AK291" s="39">
        <f t="shared" ca="1" si="183"/>
        <v>0</v>
      </c>
      <c r="AL291" s="43"/>
      <c r="AM291" s="39">
        <f t="shared" ca="1" si="191"/>
        <v>0</v>
      </c>
      <c r="AN291" s="39">
        <f t="shared" ca="1" si="192"/>
        <v>0</v>
      </c>
      <c r="AO291" s="39">
        <f t="shared" ca="1" si="193"/>
        <v>0</v>
      </c>
      <c r="AP291" s="40">
        <f t="shared" ca="1" si="184"/>
        <v>0</v>
      </c>
      <c r="AR291" s="39">
        <f t="shared" ca="1" si="194"/>
        <v>0</v>
      </c>
      <c r="AS291" s="39">
        <f t="shared" ca="1" si="195"/>
        <v>0</v>
      </c>
      <c r="AT291" s="39">
        <f t="shared" ca="1" si="196"/>
        <v>0</v>
      </c>
      <c r="AU291" s="40">
        <f t="shared" ca="1" si="185"/>
        <v>0</v>
      </c>
      <c r="AV291" s="40"/>
      <c r="AW291" s="51">
        <f t="shared" ca="1" si="186"/>
        <v>0</v>
      </c>
      <c r="AY291" s="51">
        <f t="shared" ca="1" si="187"/>
        <v>0</v>
      </c>
      <c r="AZ291" s="67"/>
      <c r="BA291" s="105">
        <f ca="1">'EO9904.1'!AW291</f>
        <v>0</v>
      </c>
      <c r="BB291" s="105">
        <f t="shared" ca="1" si="197"/>
        <v>0</v>
      </c>
      <c r="BC291" s="67"/>
    </row>
    <row r="292" spans="1:55" ht="12" customHeight="1">
      <c r="A292" s="88">
        <f t="shared" si="188"/>
        <v>45536</v>
      </c>
      <c r="B292" s="65">
        <f>'EO9904.1'!B292</f>
        <v>0</v>
      </c>
      <c r="C292" s="66"/>
      <c r="D292" s="82">
        <f t="shared" si="160"/>
        <v>0</v>
      </c>
      <c r="E292" s="35">
        <f t="shared" si="161"/>
        <v>0</v>
      </c>
      <c r="F292" s="35">
        <f t="shared" ca="1" si="162"/>
        <v>0</v>
      </c>
      <c r="G292" s="83">
        <f ca="1">VLOOKUP($A292,[1]!Table,MATCH(G$4,[1]!Curves,0))</f>
        <v>6.0630000000000006</v>
      </c>
      <c r="H292" s="84">
        <f t="shared" ca="1" si="163"/>
        <v>6.0630000000000006</v>
      </c>
      <c r="I292" s="87">
        <f t="shared" si="198"/>
        <v>2.1150000000000002</v>
      </c>
      <c r="J292" s="83">
        <f ca="1">VLOOKUP($A292,[1]!Table,MATCH(J$4,[1]!Curves,0))</f>
        <v>0</v>
      </c>
      <c r="K292" s="84">
        <f t="shared" ca="1" si="164"/>
        <v>0</v>
      </c>
      <c r="L292" s="69">
        <f t="shared" si="189"/>
        <v>0</v>
      </c>
      <c r="M292" s="83">
        <f ca="1">VLOOKUP($A292,[1]!Table,MATCH(M$4,[1]!Curves,0))</f>
        <v>0</v>
      </c>
      <c r="N292" s="84">
        <f t="shared" ca="1" si="165"/>
        <v>0</v>
      </c>
      <c r="O292" s="69">
        <f t="shared" si="190"/>
        <v>0</v>
      </c>
      <c r="P292" s="7"/>
      <c r="Q292" s="69">
        <f t="shared" ca="1" si="166"/>
        <v>6.0630000000000006</v>
      </c>
      <c r="R292" s="69">
        <f t="shared" ca="1" si="167"/>
        <v>6.0630000000000006</v>
      </c>
      <c r="S292" s="69">
        <f t="shared" si="168"/>
        <v>2.1150000000000002</v>
      </c>
      <c r="T292" s="7"/>
      <c r="U292" s="5">
        <f t="shared" si="169"/>
        <v>30</v>
      </c>
      <c r="V292" s="44">
        <f t="shared" si="170"/>
        <v>45536</v>
      </c>
      <c r="W292" s="5">
        <f t="shared" ca="1" si="171"/>
        <v>8606</v>
      </c>
      <c r="X292" s="54">
        <f ca="1">VLOOKUP($A292,[1]!Table,MATCH(X$4,[1]!Curves,0))</f>
        <v>6.4293345769960999E-2</v>
      </c>
      <c r="Y292" s="46">
        <f t="shared" ca="1" si="172"/>
        <v>0.22513914355426948</v>
      </c>
      <c r="Z292" s="5">
        <f t="shared" si="173"/>
        <v>0</v>
      </c>
      <c r="AA292" s="5">
        <f t="shared" si="174"/>
        <v>0</v>
      </c>
      <c r="AC292" s="39">
        <f t="shared" ca="1" si="175"/>
        <v>0</v>
      </c>
      <c r="AD292" s="39">
        <f t="shared" ca="1" si="176"/>
        <v>0</v>
      </c>
      <c r="AE292" s="39">
        <f t="shared" ca="1" si="177"/>
        <v>0</v>
      </c>
      <c r="AF292" s="39">
        <f t="shared" ca="1" si="178"/>
        <v>0</v>
      </c>
      <c r="AG292" s="39">
        <f t="shared" ca="1" si="179"/>
        <v>0</v>
      </c>
      <c r="AH292" s="39">
        <f t="shared" ca="1" si="180"/>
        <v>0</v>
      </c>
      <c r="AI292" s="39">
        <f t="shared" ca="1" si="181"/>
        <v>0</v>
      </c>
      <c r="AJ292" s="39">
        <f t="shared" ca="1" si="182"/>
        <v>0</v>
      </c>
      <c r="AK292" s="39">
        <f t="shared" ca="1" si="183"/>
        <v>0</v>
      </c>
      <c r="AL292" s="43"/>
      <c r="AM292" s="39">
        <f t="shared" ca="1" si="191"/>
        <v>0</v>
      </c>
      <c r="AN292" s="39">
        <f t="shared" ca="1" si="192"/>
        <v>0</v>
      </c>
      <c r="AO292" s="39">
        <f t="shared" ca="1" si="193"/>
        <v>0</v>
      </c>
      <c r="AP292" s="40">
        <f t="shared" ca="1" si="184"/>
        <v>0</v>
      </c>
      <c r="AR292" s="39">
        <f t="shared" ca="1" si="194"/>
        <v>0</v>
      </c>
      <c r="AS292" s="39">
        <f t="shared" ca="1" si="195"/>
        <v>0</v>
      </c>
      <c r="AT292" s="39">
        <f t="shared" ca="1" si="196"/>
        <v>0</v>
      </c>
      <c r="AU292" s="40">
        <f t="shared" ca="1" si="185"/>
        <v>0</v>
      </c>
      <c r="AV292" s="40"/>
      <c r="AW292" s="51">
        <f t="shared" ca="1" si="186"/>
        <v>0</v>
      </c>
      <c r="AY292" s="51">
        <f t="shared" ca="1" si="187"/>
        <v>0</v>
      </c>
      <c r="AZ292" s="67"/>
      <c r="BA292" s="105">
        <f ca="1">'EO9904.1'!AW292</f>
        <v>0</v>
      </c>
      <c r="BB292" s="105">
        <f t="shared" ca="1" si="197"/>
        <v>0</v>
      </c>
      <c r="BC292" s="67"/>
    </row>
    <row r="293" spans="1:55" ht="12" customHeight="1">
      <c r="A293" s="88">
        <f t="shared" si="188"/>
        <v>45566</v>
      </c>
      <c r="B293" s="65">
        <f>'EO9904.1'!B293</f>
        <v>0</v>
      </c>
      <c r="C293" s="66"/>
      <c r="D293" s="82">
        <f t="shared" si="160"/>
        <v>0</v>
      </c>
      <c r="E293" s="35">
        <f t="shared" si="161"/>
        <v>0</v>
      </c>
      <c r="F293" s="35">
        <f t="shared" ca="1" si="162"/>
        <v>0</v>
      </c>
      <c r="G293" s="83">
        <f ca="1">VLOOKUP($A293,[1]!Table,MATCH(G$4,[1]!Curves,0))</f>
        <v>6.093</v>
      </c>
      <c r="H293" s="84">
        <f t="shared" ca="1" si="163"/>
        <v>6.093</v>
      </c>
      <c r="I293" s="87">
        <f t="shared" si="198"/>
        <v>2.1150000000000002</v>
      </c>
      <c r="J293" s="83">
        <f ca="1">VLOOKUP($A293,[1]!Table,MATCH(J$4,[1]!Curves,0))</f>
        <v>0</v>
      </c>
      <c r="K293" s="84">
        <f t="shared" ca="1" si="164"/>
        <v>0</v>
      </c>
      <c r="L293" s="69">
        <f t="shared" si="189"/>
        <v>0</v>
      </c>
      <c r="M293" s="83">
        <f ca="1">VLOOKUP($A293,[1]!Table,MATCH(M$4,[1]!Curves,0))</f>
        <v>0</v>
      </c>
      <c r="N293" s="84">
        <f t="shared" ca="1" si="165"/>
        <v>0</v>
      </c>
      <c r="O293" s="69">
        <f t="shared" si="190"/>
        <v>0</v>
      </c>
      <c r="P293" s="7"/>
      <c r="Q293" s="69">
        <f t="shared" ca="1" si="166"/>
        <v>6.093</v>
      </c>
      <c r="R293" s="69">
        <f t="shared" ca="1" si="167"/>
        <v>6.093</v>
      </c>
      <c r="S293" s="69">
        <f t="shared" si="168"/>
        <v>2.1150000000000002</v>
      </c>
      <c r="T293" s="7"/>
      <c r="U293" s="5">
        <f t="shared" si="169"/>
        <v>31</v>
      </c>
      <c r="V293" s="44">
        <f t="shared" si="170"/>
        <v>45566</v>
      </c>
      <c r="W293" s="5">
        <f t="shared" ca="1" si="171"/>
        <v>8636</v>
      </c>
      <c r="X293" s="54">
        <f ca="1">VLOOKUP($A293,[1]!Table,MATCH(X$4,[1]!Curves,0))</f>
        <v>6.4292132412477998E-2</v>
      </c>
      <c r="Y293" s="46">
        <f t="shared" ca="1" si="172"/>
        <v>0.22397820716881101</v>
      </c>
      <c r="Z293" s="5">
        <f t="shared" si="173"/>
        <v>0</v>
      </c>
      <c r="AA293" s="5">
        <f t="shared" si="174"/>
        <v>0</v>
      </c>
      <c r="AC293" s="39">
        <f t="shared" ca="1" si="175"/>
        <v>0</v>
      </c>
      <c r="AD293" s="39">
        <f t="shared" ca="1" si="176"/>
        <v>0</v>
      </c>
      <c r="AE293" s="39">
        <f t="shared" ca="1" si="177"/>
        <v>0</v>
      </c>
      <c r="AF293" s="39">
        <f t="shared" ca="1" si="178"/>
        <v>0</v>
      </c>
      <c r="AG293" s="39">
        <f t="shared" ca="1" si="179"/>
        <v>0</v>
      </c>
      <c r="AH293" s="39">
        <f t="shared" ca="1" si="180"/>
        <v>0</v>
      </c>
      <c r="AI293" s="39">
        <f t="shared" ca="1" si="181"/>
        <v>0</v>
      </c>
      <c r="AJ293" s="39">
        <f t="shared" ca="1" si="182"/>
        <v>0</v>
      </c>
      <c r="AK293" s="39">
        <f t="shared" ca="1" si="183"/>
        <v>0</v>
      </c>
      <c r="AL293" s="43"/>
      <c r="AM293" s="39">
        <f t="shared" ca="1" si="191"/>
        <v>0</v>
      </c>
      <c r="AN293" s="39">
        <f t="shared" ca="1" si="192"/>
        <v>0</v>
      </c>
      <c r="AO293" s="39">
        <f t="shared" ca="1" si="193"/>
        <v>0</v>
      </c>
      <c r="AP293" s="40">
        <f t="shared" ca="1" si="184"/>
        <v>0</v>
      </c>
      <c r="AR293" s="39">
        <f t="shared" ca="1" si="194"/>
        <v>0</v>
      </c>
      <c r="AS293" s="39">
        <f t="shared" ca="1" si="195"/>
        <v>0</v>
      </c>
      <c r="AT293" s="39">
        <f t="shared" ca="1" si="196"/>
        <v>0</v>
      </c>
      <c r="AU293" s="40">
        <f t="shared" ca="1" si="185"/>
        <v>0</v>
      </c>
      <c r="AV293" s="40"/>
      <c r="AW293" s="51">
        <f t="shared" ca="1" si="186"/>
        <v>0</v>
      </c>
      <c r="AY293" s="51">
        <f t="shared" ca="1" si="187"/>
        <v>0</v>
      </c>
      <c r="AZ293" s="67"/>
      <c r="BA293" s="105">
        <f ca="1">'EO9904.1'!AW293</f>
        <v>0</v>
      </c>
      <c r="BB293" s="105">
        <f t="shared" ca="1" si="197"/>
        <v>0</v>
      </c>
      <c r="BC293" s="67"/>
    </row>
    <row r="294" spans="1:55" ht="12" customHeight="1">
      <c r="A294" s="88">
        <f t="shared" si="188"/>
        <v>45597</v>
      </c>
      <c r="B294" s="65">
        <f>'EO9904.1'!B294</f>
        <v>0</v>
      </c>
      <c r="C294" s="66"/>
      <c r="D294" s="82">
        <f t="shared" si="160"/>
        <v>0</v>
      </c>
      <c r="E294" s="35">
        <f t="shared" si="161"/>
        <v>0</v>
      </c>
      <c r="F294" s="35">
        <f t="shared" ca="1" si="162"/>
        <v>0</v>
      </c>
      <c r="G294" s="83">
        <f ca="1">VLOOKUP($A294,[1]!Table,MATCH(G$4,[1]!Curves,0))</f>
        <v>6.2330000000000005</v>
      </c>
      <c r="H294" s="84">
        <f t="shared" ca="1" si="163"/>
        <v>6.2330000000000005</v>
      </c>
      <c r="I294" s="87">
        <f t="shared" si="198"/>
        <v>2.1150000000000002</v>
      </c>
      <c r="J294" s="83">
        <f ca="1">VLOOKUP($A294,[1]!Table,MATCH(J$4,[1]!Curves,0))</f>
        <v>0</v>
      </c>
      <c r="K294" s="84">
        <f t="shared" ca="1" si="164"/>
        <v>0</v>
      </c>
      <c r="L294" s="69">
        <f t="shared" si="189"/>
        <v>0</v>
      </c>
      <c r="M294" s="83">
        <f ca="1">VLOOKUP($A294,[1]!Table,MATCH(M$4,[1]!Curves,0))</f>
        <v>0</v>
      </c>
      <c r="N294" s="84">
        <f t="shared" ca="1" si="165"/>
        <v>0</v>
      </c>
      <c r="O294" s="69">
        <f t="shared" si="190"/>
        <v>0</v>
      </c>
      <c r="P294" s="7"/>
      <c r="Q294" s="69">
        <f t="shared" ca="1" si="166"/>
        <v>6.2330000000000005</v>
      </c>
      <c r="R294" s="69">
        <f t="shared" ca="1" si="167"/>
        <v>6.2330000000000005</v>
      </c>
      <c r="S294" s="69">
        <f t="shared" si="168"/>
        <v>2.1150000000000002</v>
      </c>
      <c r="T294" s="7"/>
      <c r="U294" s="5">
        <f t="shared" si="169"/>
        <v>30</v>
      </c>
      <c r="V294" s="44">
        <f t="shared" si="170"/>
        <v>45597</v>
      </c>
      <c r="W294" s="5">
        <f t="shared" ca="1" si="171"/>
        <v>8667</v>
      </c>
      <c r="X294" s="54">
        <f ca="1">VLOOKUP($A294,[1]!Table,MATCH(X$4,[1]!Curves,0))</f>
        <v>6.4290878609745999E-2</v>
      </c>
      <c r="Y294" s="46">
        <f t="shared" ca="1" si="172"/>
        <v>0.22278490679155288</v>
      </c>
      <c r="Z294" s="5">
        <f t="shared" si="173"/>
        <v>0</v>
      </c>
      <c r="AA294" s="5">
        <f t="shared" si="174"/>
        <v>0</v>
      </c>
      <c r="AC294" s="39">
        <f t="shared" ca="1" si="175"/>
        <v>0</v>
      </c>
      <c r="AD294" s="39">
        <f t="shared" ca="1" si="176"/>
        <v>0</v>
      </c>
      <c r="AE294" s="39">
        <f t="shared" ca="1" si="177"/>
        <v>0</v>
      </c>
      <c r="AF294" s="39">
        <f t="shared" ca="1" si="178"/>
        <v>0</v>
      </c>
      <c r="AG294" s="39">
        <f t="shared" ca="1" si="179"/>
        <v>0</v>
      </c>
      <c r="AH294" s="39">
        <f t="shared" ca="1" si="180"/>
        <v>0</v>
      </c>
      <c r="AI294" s="39">
        <f t="shared" ca="1" si="181"/>
        <v>0</v>
      </c>
      <c r="AJ294" s="39">
        <f t="shared" ca="1" si="182"/>
        <v>0</v>
      </c>
      <c r="AK294" s="39">
        <f t="shared" ca="1" si="183"/>
        <v>0</v>
      </c>
      <c r="AL294" s="43"/>
      <c r="AM294" s="39">
        <f t="shared" ca="1" si="191"/>
        <v>0</v>
      </c>
      <c r="AN294" s="39">
        <f t="shared" ca="1" si="192"/>
        <v>0</v>
      </c>
      <c r="AO294" s="39">
        <f t="shared" ca="1" si="193"/>
        <v>0</v>
      </c>
      <c r="AP294" s="40">
        <f t="shared" ca="1" si="184"/>
        <v>0</v>
      </c>
      <c r="AR294" s="39">
        <f t="shared" ca="1" si="194"/>
        <v>0</v>
      </c>
      <c r="AS294" s="39">
        <f t="shared" ca="1" si="195"/>
        <v>0</v>
      </c>
      <c r="AT294" s="39">
        <f t="shared" ca="1" si="196"/>
        <v>0</v>
      </c>
      <c r="AU294" s="40">
        <f t="shared" ca="1" si="185"/>
        <v>0</v>
      </c>
      <c r="AV294" s="40"/>
      <c r="AW294" s="51">
        <f t="shared" ca="1" si="186"/>
        <v>0</v>
      </c>
      <c r="AY294" s="51">
        <f t="shared" ca="1" si="187"/>
        <v>0</v>
      </c>
      <c r="AZ294" s="67"/>
      <c r="BA294" s="105">
        <f ca="1">'EO9904.1'!AW294</f>
        <v>0</v>
      </c>
      <c r="BB294" s="105">
        <f t="shared" ca="1" si="197"/>
        <v>0</v>
      </c>
      <c r="BC294" s="67"/>
    </row>
    <row r="295" spans="1:55" ht="12" customHeight="1">
      <c r="A295" s="88">
        <f t="shared" si="188"/>
        <v>45627</v>
      </c>
      <c r="B295" s="65">
        <f>'EO9904.1'!B295</f>
        <v>0</v>
      </c>
      <c r="C295" s="66"/>
      <c r="D295" s="82">
        <f t="shared" si="160"/>
        <v>0</v>
      </c>
      <c r="E295" s="35">
        <f t="shared" si="161"/>
        <v>0</v>
      </c>
      <c r="F295" s="35">
        <f t="shared" ca="1" si="162"/>
        <v>0</v>
      </c>
      <c r="G295" s="83">
        <f ca="1">VLOOKUP($A295,[1]!Table,MATCH(G$4,[1]!Curves,0))</f>
        <v>6.3730000000000002</v>
      </c>
      <c r="H295" s="84">
        <f t="shared" ca="1" si="163"/>
        <v>6.3730000000000002</v>
      </c>
      <c r="I295" s="87">
        <f t="shared" si="198"/>
        <v>2.1150000000000002</v>
      </c>
      <c r="J295" s="83">
        <f ca="1">VLOOKUP($A295,[1]!Table,MATCH(J$4,[1]!Curves,0))</f>
        <v>0</v>
      </c>
      <c r="K295" s="84">
        <f t="shared" ca="1" si="164"/>
        <v>0</v>
      </c>
      <c r="L295" s="69">
        <f t="shared" si="189"/>
        <v>0</v>
      </c>
      <c r="M295" s="83">
        <f ca="1">VLOOKUP($A295,[1]!Table,MATCH(M$4,[1]!Curves,0))</f>
        <v>0</v>
      </c>
      <c r="N295" s="84">
        <f t="shared" ca="1" si="165"/>
        <v>0</v>
      </c>
      <c r="O295" s="69">
        <f t="shared" si="190"/>
        <v>0</v>
      </c>
      <c r="P295" s="7"/>
      <c r="Q295" s="69">
        <f t="shared" ca="1" si="166"/>
        <v>6.3730000000000002</v>
      </c>
      <c r="R295" s="69">
        <f t="shared" ca="1" si="167"/>
        <v>6.3730000000000002</v>
      </c>
      <c r="S295" s="69">
        <f t="shared" si="168"/>
        <v>2.1150000000000002</v>
      </c>
      <c r="T295" s="7"/>
      <c r="U295" s="5">
        <f t="shared" si="169"/>
        <v>31</v>
      </c>
      <c r="V295" s="44">
        <f t="shared" si="170"/>
        <v>45627</v>
      </c>
      <c r="W295" s="5">
        <f t="shared" ca="1" si="171"/>
        <v>8697</v>
      </c>
      <c r="X295" s="54">
        <f ca="1">VLOOKUP($A295,[1]!Table,MATCH(X$4,[1]!Curves,0))</f>
        <v>6.4289665252263997E-2</v>
      </c>
      <c r="Y295" s="46">
        <f t="shared" ca="1" si="172"/>
        <v>0.22163619712995938</v>
      </c>
      <c r="Z295" s="5">
        <f t="shared" si="173"/>
        <v>0</v>
      </c>
      <c r="AA295" s="5">
        <f t="shared" si="174"/>
        <v>0</v>
      </c>
      <c r="AC295" s="39">
        <f t="shared" ca="1" si="175"/>
        <v>0</v>
      </c>
      <c r="AD295" s="39">
        <f t="shared" ca="1" si="176"/>
        <v>0</v>
      </c>
      <c r="AE295" s="39">
        <f t="shared" ca="1" si="177"/>
        <v>0</v>
      </c>
      <c r="AF295" s="39">
        <f t="shared" ca="1" si="178"/>
        <v>0</v>
      </c>
      <c r="AG295" s="39">
        <f t="shared" ca="1" si="179"/>
        <v>0</v>
      </c>
      <c r="AH295" s="39">
        <f t="shared" ca="1" si="180"/>
        <v>0</v>
      </c>
      <c r="AI295" s="39">
        <f t="shared" ca="1" si="181"/>
        <v>0</v>
      </c>
      <c r="AJ295" s="39">
        <f t="shared" ca="1" si="182"/>
        <v>0</v>
      </c>
      <c r="AK295" s="39">
        <f t="shared" ca="1" si="183"/>
        <v>0</v>
      </c>
      <c r="AL295" s="43"/>
      <c r="AM295" s="39">
        <f t="shared" ca="1" si="191"/>
        <v>0</v>
      </c>
      <c r="AN295" s="39">
        <f t="shared" ca="1" si="192"/>
        <v>0</v>
      </c>
      <c r="AO295" s="39">
        <f t="shared" ca="1" si="193"/>
        <v>0</v>
      </c>
      <c r="AP295" s="40">
        <f t="shared" ca="1" si="184"/>
        <v>0</v>
      </c>
      <c r="AR295" s="39">
        <f t="shared" ca="1" si="194"/>
        <v>0</v>
      </c>
      <c r="AS295" s="39">
        <f t="shared" ca="1" si="195"/>
        <v>0</v>
      </c>
      <c r="AT295" s="39">
        <f t="shared" ca="1" si="196"/>
        <v>0</v>
      </c>
      <c r="AU295" s="40">
        <f t="shared" ca="1" si="185"/>
        <v>0</v>
      </c>
      <c r="AV295" s="40"/>
      <c r="AW295" s="51">
        <f t="shared" ca="1" si="186"/>
        <v>0</v>
      </c>
      <c r="AY295" s="51">
        <f t="shared" ca="1" si="187"/>
        <v>0</v>
      </c>
      <c r="AZ295" s="67"/>
      <c r="BA295" s="105">
        <f ca="1">'EO9904.1'!AW295</f>
        <v>0</v>
      </c>
      <c r="BB295" s="105">
        <f t="shared" ca="1" si="197"/>
        <v>0</v>
      </c>
      <c r="BC295" s="67"/>
    </row>
    <row r="296" spans="1:55" ht="12" customHeight="1">
      <c r="A296" s="88">
        <f t="shared" si="188"/>
        <v>45658</v>
      </c>
      <c r="B296" s="65">
        <f>'EO9904.1'!B296</f>
        <v>0</v>
      </c>
      <c r="C296" s="66"/>
      <c r="D296" s="82">
        <f t="shared" si="160"/>
        <v>0</v>
      </c>
      <c r="E296" s="35">
        <f t="shared" si="161"/>
        <v>0</v>
      </c>
      <c r="F296" s="35">
        <f t="shared" ca="1" si="162"/>
        <v>0</v>
      </c>
      <c r="G296" s="83">
        <f ca="1">VLOOKUP($A296,[1]!Table,MATCH(G$4,[1]!Curves,0))</f>
        <v>0</v>
      </c>
      <c r="H296" s="84">
        <f t="shared" ca="1" si="163"/>
        <v>0</v>
      </c>
      <c r="I296" s="87">
        <f t="shared" si="198"/>
        <v>2.1150000000000002</v>
      </c>
      <c r="J296" s="83">
        <f ca="1">VLOOKUP($A296,[1]!Table,MATCH(J$4,[1]!Curves,0))</f>
        <v>0</v>
      </c>
      <c r="K296" s="84">
        <f t="shared" ca="1" si="164"/>
        <v>0</v>
      </c>
      <c r="L296" s="69">
        <f t="shared" si="189"/>
        <v>0</v>
      </c>
      <c r="M296" s="83">
        <f ca="1">VLOOKUP($A296,[1]!Table,MATCH(M$4,[1]!Curves,0))</f>
        <v>0</v>
      </c>
      <c r="N296" s="84">
        <f t="shared" ca="1" si="165"/>
        <v>0</v>
      </c>
      <c r="O296" s="69">
        <f t="shared" si="190"/>
        <v>0</v>
      </c>
      <c r="P296" s="7"/>
      <c r="Q296" s="69">
        <f t="shared" ca="1" si="166"/>
        <v>0</v>
      </c>
      <c r="R296" s="69">
        <f t="shared" ca="1" si="167"/>
        <v>0</v>
      </c>
      <c r="S296" s="69">
        <f t="shared" si="168"/>
        <v>2.1150000000000002</v>
      </c>
      <c r="T296" s="7"/>
      <c r="U296" s="5">
        <f t="shared" si="169"/>
        <v>31</v>
      </c>
      <c r="V296" s="44">
        <f t="shared" si="170"/>
        <v>45658</v>
      </c>
      <c r="W296" s="5">
        <f t="shared" ca="1" si="171"/>
        <v>8728</v>
      </c>
      <c r="X296" s="54">
        <f ca="1">VLOOKUP($A296,[1]!Table,MATCH(X$4,[1]!Curves,0))</f>
        <v>6.4288411449531999E-2</v>
      </c>
      <c r="Y296" s="46">
        <f t="shared" ca="1" si="172"/>
        <v>0.22045546385904194</v>
      </c>
      <c r="Z296" s="5">
        <f t="shared" si="173"/>
        <v>0</v>
      </c>
      <c r="AA296" s="5">
        <f t="shared" si="174"/>
        <v>0</v>
      </c>
      <c r="AC296" s="39">
        <f t="shared" ca="1" si="175"/>
        <v>0</v>
      </c>
      <c r="AD296" s="39">
        <f t="shared" ca="1" si="176"/>
        <v>0</v>
      </c>
      <c r="AE296" s="39">
        <f t="shared" ca="1" si="177"/>
        <v>0</v>
      </c>
      <c r="AF296" s="39">
        <f t="shared" ca="1" si="178"/>
        <v>0</v>
      </c>
      <c r="AG296" s="39">
        <f t="shared" ca="1" si="179"/>
        <v>0</v>
      </c>
      <c r="AH296" s="39">
        <f t="shared" ca="1" si="180"/>
        <v>0</v>
      </c>
      <c r="AI296" s="39">
        <f t="shared" ca="1" si="181"/>
        <v>0</v>
      </c>
      <c r="AJ296" s="39">
        <f t="shared" ca="1" si="182"/>
        <v>0</v>
      </c>
      <c r="AK296" s="39">
        <f t="shared" ca="1" si="183"/>
        <v>0</v>
      </c>
      <c r="AL296" s="43"/>
      <c r="AM296" s="39">
        <f t="shared" ca="1" si="191"/>
        <v>0</v>
      </c>
      <c r="AN296" s="39">
        <f t="shared" ca="1" si="192"/>
        <v>0</v>
      </c>
      <c r="AO296" s="39">
        <f t="shared" ca="1" si="193"/>
        <v>0</v>
      </c>
      <c r="AP296" s="40">
        <f t="shared" ca="1" si="184"/>
        <v>0</v>
      </c>
      <c r="AR296" s="39">
        <f t="shared" ca="1" si="194"/>
        <v>0</v>
      </c>
      <c r="AS296" s="39">
        <f t="shared" ca="1" si="195"/>
        <v>0</v>
      </c>
      <c r="AT296" s="39">
        <f t="shared" ca="1" si="196"/>
        <v>0</v>
      </c>
      <c r="AU296" s="40">
        <f t="shared" ca="1" si="185"/>
        <v>0</v>
      </c>
      <c r="AV296" s="40"/>
      <c r="AW296" s="51">
        <f t="shared" ca="1" si="186"/>
        <v>0</v>
      </c>
      <c r="AY296" s="51">
        <f t="shared" ca="1" si="187"/>
        <v>0</v>
      </c>
      <c r="AZ296" s="67"/>
      <c r="BA296" s="105">
        <f ca="1">'EO9904.1'!AW296</f>
        <v>0</v>
      </c>
      <c r="BB296" s="105">
        <f t="shared" ca="1" si="197"/>
        <v>0</v>
      </c>
      <c r="BC296" s="67"/>
    </row>
    <row r="297" spans="1:55" ht="12" customHeight="1">
      <c r="A297" s="88">
        <f t="shared" si="188"/>
        <v>45689</v>
      </c>
      <c r="B297" s="65">
        <f>'EO9904.1'!B297</f>
        <v>0</v>
      </c>
      <c r="C297" s="66"/>
      <c r="D297" s="82">
        <f t="shared" si="160"/>
        <v>0</v>
      </c>
      <c r="E297" s="35">
        <f t="shared" si="161"/>
        <v>0</v>
      </c>
      <c r="F297" s="35">
        <f t="shared" ca="1" si="162"/>
        <v>0</v>
      </c>
      <c r="G297" s="83">
        <f ca="1">VLOOKUP($A297,[1]!Table,MATCH(G$4,[1]!Curves,0))</f>
        <v>0</v>
      </c>
      <c r="H297" s="84">
        <f t="shared" ca="1" si="163"/>
        <v>0</v>
      </c>
      <c r="I297" s="87">
        <f t="shared" si="198"/>
        <v>2.1150000000000002</v>
      </c>
      <c r="J297" s="83">
        <f ca="1">VLOOKUP($A297,[1]!Table,MATCH(J$4,[1]!Curves,0))</f>
        <v>0</v>
      </c>
      <c r="K297" s="84">
        <f t="shared" ca="1" si="164"/>
        <v>0</v>
      </c>
      <c r="L297" s="69">
        <f t="shared" si="189"/>
        <v>0</v>
      </c>
      <c r="M297" s="83">
        <f ca="1">VLOOKUP($A297,[1]!Table,MATCH(M$4,[1]!Curves,0))</f>
        <v>0</v>
      </c>
      <c r="N297" s="84">
        <f t="shared" ca="1" si="165"/>
        <v>0</v>
      </c>
      <c r="O297" s="69">
        <f t="shared" si="190"/>
        <v>0</v>
      </c>
      <c r="P297" s="7"/>
      <c r="Q297" s="69">
        <f t="shared" ca="1" si="166"/>
        <v>0</v>
      </c>
      <c r="R297" s="69">
        <f t="shared" ca="1" si="167"/>
        <v>0</v>
      </c>
      <c r="S297" s="69">
        <f t="shared" si="168"/>
        <v>2.1150000000000002</v>
      </c>
      <c r="T297" s="7"/>
      <c r="U297" s="5">
        <f t="shared" si="169"/>
        <v>28</v>
      </c>
      <c r="V297" s="44">
        <f t="shared" si="170"/>
        <v>45689</v>
      </c>
      <c r="W297" s="5">
        <f t="shared" ca="1" si="171"/>
        <v>8759</v>
      </c>
      <c r="X297" s="54">
        <f ca="1">VLOOKUP($A297,[1]!Table,MATCH(X$4,[1]!Curves,0))</f>
        <v>6.4287157646800999E-2</v>
      </c>
      <c r="Y297" s="46">
        <f t="shared" ca="1" si="172"/>
        <v>0.21928106598557312</v>
      </c>
      <c r="Z297" s="5">
        <f t="shared" si="173"/>
        <v>0</v>
      </c>
      <c r="AA297" s="5">
        <f t="shared" si="174"/>
        <v>0</v>
      </c>
      <c r="AC297" s="39">
        <f t="shared" ca="1" si="175"/>
        <v>0</v>
      </c>
      <c r="AD297" s="39">
        <f t="shared" ca="1" si="176"/>
        <v>0</v>
      </c>
      <c r="AE297" s="39">
        <f t="shared" ca="1" si="177"/>
        <v>0</v>
      </c>
      <c r="AF297" s="39">
        <f t="shared" ca="1" si="178"/>
        <v>0</v>
      </c>
      <c r="AG297" s="39">
        <f t="shared" ca="1" si="179"/>
        <v>0</v>
      </c>
      <c r="AH297" s="39">
        <f t="shared" ca="1" si="180"/>
        <v>0</v>
      </c>
      <c r="AI297" s="39">
        <f t="shared" ca="1" si="181"/>
        <v>0</v>
      </c>
      <c r="AJ297" s="39">
        <f t="shared" ca="1" si="182"/>
        <v>0</v>
      </c>
      <c r="AK297" s="39">
        <f t="shared" ca="1" si="183"/>
        <v>0</v>
      </c>
      <c r="AL297" s="43"/>
      <c r="AM297" s="39">
        <f t="shared" ca="1" si="191"/>
        <v>0</v>
      </c>
      <c r="AN297" s="39">
        <f t="shared" ca="1" si="192"/>
        <v>0</v>
      </c>
      <c r="AO297" s="39">
        <f t="shared" ca="1" si="193"/>
        <v>0</v>
      </c>
      <c r="AP297" s="40">
        <f t="shared" ca="1" si="184"/>
        <v>0</v>
      </c>
      <c r="AR297" s="39">
        <f t="shared" ca="1" si="194"/>
        <v>0</v>
      </c>
      <c r="AS297" s="39">
        <f t="shared" ca="1" si="195"/>
        <v>0</v>
      </c>
      <c r="AT297" s="39">
        <f t="shared" ca="1" si="196"/>
        <v>0</v>
      </c>
      <c r="AU297" s="40">
        <f t="shared" ca="1" si="185"/>
        <v>0</v>
      </c>
      <c r="AV297" s="40"/>
      <c r="AW297" s="51">
        <f t="shared" ca="1" si="186"/>
        <v>0</v>
      </c>
      <c r="AY297" s="51">
        <f t="shared" ca="1" si="187"/>
        <v>0</v>
      </c>
      <c r="AZ297" s="67"/>
      <c r="BA297" s="105">
        <f ca="1">'EO9904.1'!AW297</f>
        <v>0</v>
      </c>
      <c r="BB297" s="105">
        <f t="shared" ca="1" si="197"/>
        <v>0</v>
      </c>
      <c r="BC297" s="67"/>
    </row>
    <row r="298" spans="1:55" ht="12" customHeight="1">
      <c r="A298" s="88">
        <f t="shared" si="188"/>
        <v>45717</v>
      </c>
      <c r="B298" s="65">
        <f>'EO9904.1'!B298</f>
        <v>0</v>
      </c>
      <c r="C298" s="66"/>
      <c r="D298" s="82">
        <f t="shared" si="160"/>
        <v>0</v>
      </c>
      <c r="E298" s="35">
        <f t="shared" si="161"/>
        <v>0</v>
      </c>
      <c r="F298" s="35">
        <f t="shared" ca="1" si="162"/>
        <v>0</v>
      </c>
      <c r="G298" s="83">
        <f ca="1">VLOOKUP($A298,[1]!Table,MATCH(G$4,[1]!Curves,0))</f>
        <v>0</v>
      </c>
      <c r="H298" s="84">
        <f t="shared" ca="1" si="163"/>
        <v>0</v>
      </c>
      <c r="I298" s="87">
        <f t="shared" si="198"/>
        <v>2.1150000000000002</v>
      </c>
      <c r="J298" s="83">
        <f ca="1">VLOOKUP($A298,[1]!Table,MATCH(J$4,[1]!Curves,0))</f>
        <v>0</v>
      </c>
      <c r="K298" s="84">
        <f t="shared" ca="1" si="164"/>
        <v>0</v>
      </c>
      <c r="L298" s="69">
        <f t="shared" si="189"/>
        <v>0</v>
      </c>
      <c r="M298" s="83">
        <f ca="1">VLOOKUP($A298,[1]!Table,MATCH(M$4,[1]!Curves,0))</f>
        <v>0</v>
      </c>
      <c r="N298" s="84">
        <f t="shared" ca="1" si="165"/>
        <v>0</v>
      </c>
      <c r="O298" s="69">
        <f t="shared" si="190"/>
        <v>0</v>
      </c>
      <c r="P298" s="7"/>
      <c r="Q298" s="69">
        <f t="shared" ca="1" si="166"/>
        <v>0</v>
      </c>
      <c r="R298" s="69">
        <f t="shared" ca="1" si="167"/>
        <v>0</v>
      </c>
      <c r="S298" s="69">
        <f t="shared" si="168"/>
        <v>2.1150000000000002</v>
      </c>
      <c r="T298" s="7"/>
      <c r="U298" s="5">
        <f t="shared" si="169"/>
        <v>31</v>
      </c>
      <c r="V298" s="44">
        <f t="shared" si="170"/>
        <v>45717</v>
      </c>
      <c r="W298" s="5">
        <f t="shared" ca="1" si="171"/>
        <v>8787</v>
      </c>
      <c r="X298" s="54">
        <f ca="1">VLOOKUP($A298,[1]!Table,MATCH(X$4,[1]!Curves,0))</f>
        <v>6.4286025179819004E-2</v>
      </c>
      <c r="Y298" s="46">
        <f t="shared" ca="1" si="172"/>
        <v>0.21822573645021096</v>
      </c>
      <c r="Z298" s="5">
        <f t="shared" si="173"/>
        <v>0</v>
      </c>
      <c r="AA298" s="5">
        <f t="shared" si="174"/>
        <v>0</v>
      </c>
      <c r="AC298" s="39">
        <f t="shared" ca="1" si="175"/>
        <v>0</v>
      </c>
      <c r="AD298" s="39">
        <f t="shared" ca="1" si="176"/>
        <v>0</v>
      </c>
      <c r="AE298" s="39">
        <f t="shared" ca="1" si="177"/>
        <v>0</v>
      </c>
      <c r="AF298" s="39">
        <f t="shared" ca="1" si="178"/>
        <v>0</v>
      </c>
      <c r="AG298" s="39">
        <f t="shared" ca="1" si="179"/>
        <v>0</v>
      </c>
      <c r="AH298" s="39">
        <f t="shared" ca="1" si="180"/>
        <v>0</v>
      </c>
      <c r="AI298" s="39">
        <f t="shared" ca="1" si="181"/>
        <v>0</v>
      </c>
      <c r="AJ298" s="39">
        <f t="shared" ca="1" si="182"/>
        <v>0</v>
      </c>
      <c r="AK298" s="39">
        <f t="shared" ca="1" si="183"/>
        <v>0</v>
      </c>
      <c r="AL298" s="43"/>
      <c r="AM298" s="39">
        <f t="shared" ca="1" si="191"/>
        <v>0</v>
      </c>
      <c r="AN298" s="39">
        <f t="shared" ca="1" si="192"/>
        <v>0</v>
      </c>
      <c r="AO298" s="39">
        <f t="shared" ca="1" si="193"/>
        <v>0</v>
      </c>
      <c r="AP298" s="40">
        <f t="shared" ca="1" si="184"/>
        <v>0</v>
      </c>
      <c r="AR298" s="39">
        <f t="shared" ca="1" si="194"/>
        <v>0</v>
      </c>
      <c r="AS298" s="39">
        <f t="shared" ca="1" si="195"/>
        <v>0</v>
      </c>
      <c r="AT298" s="39">
        <f t="shared" ca="1" si="196"/>
        <v>0</v>
      </c>
      <c r="AU298" s="40">
        <f t="shared" ca="1" si="185"/>
        <v>0</v>
      </c>
      <c r="AV298" s="40"/>
      <c r="AW298" s="51">
        <f t="shared" ca="1" si="186"/>
        <v>0</v>
      </c>
      <c r="AY298" s="51">
        <f t="shared" ca="1" si="187"/>
        <v>0</v>
      </c>
      <c r="AZ298" s="67"/>
      <c r="BA298" s="105">
        <f ca="1">'EO9904.1'!AW298</f>
        <v>0</v>
      </c>
      <c r="BB298" s="105">
        <f t="shared" ca="1" si="197"/>
        <v>0</v>
      </c>
      <c r="BC298" s="67"/>
    </row>
    <row r="299" spans="1:55" ht="12" customHeight="1">
      <c r="A299" s="88">
        <f t="shared" si="188"/>
        <v>45748</v>
      </c>
      <c r="B299" s="65">
        <f>'EO9904.1'!B299</f>
        <v>0</v>
      </c>
      <c r="C299" s="66"/>
      <c r="D299" s="82">
        <f t="shared" si="160"/>
        <v>0</v>
      </c>
      <c r="E299" s="35">
        <f t="shared" si="161"/>
        <v>0</v>
      </c>
      <c r="F299" s="35">
        <f t="shared" ca="1" si="162"/>
        <v>0</v>
      </c>
      <c r="G299" s="83">
        <f ca="1">VLOOKUP($A299,[1]!Table,MATCH(G$4,[1]!Curves,0))</f>
        <v>0</v>
      </c>
      <c r="H299" s="84">
        <f t="shared" ca="1" si="163"/>
        <v>0</v>
      </c>
      <c r="I299" s="87">
        <f t="shared" si="198"/>
        <v>2.1150000000000002</v>
      </c>
      <c r="J299" s="83">
        <f ca="1">VLOOKUP($A299,[1]!Table,MATCH(J$4,[1]!Curves,0))</f>
        <v>0</v>
      </c>
      <c r="K299" s="84">
        <f t="shared" ca="1" si="164"/>
        <v>0</v>
      </c>
      <c r="L299" s="69">
        <f t="shared" si="189"/>
        <v>0</v>
      </c>
      <c r="M299" s="83">
        <f ca="1">VLOOKUP($A299,[1]!Table,MATCH(M$4,[1]!Curves,0))</f>
        <v>0</v>
      </c>
      <c r="N299" s="84">
        <f t="shared" ca="1" si="165"/>
        <v>0</v>
      </c>
      <c r="O299" s="69">
        <f t="shared" si="190"/>
        <v>0</v>
      </c>
      <c r="P299" s="7"/>
      <c r="Q299" s="69">
        <f t="shared" ca="1" si="166"/>
        <v>0</v>
      </c>
      <c r="R299" s="69">
        <f t="shared" ca="1" si="167"/>
        <v>0</v>
      </c>
      <c r="S299" s="69">
        <f t="shared" si="168"/>
        <v>2.1150000000000002</v>
      </c>
      <c r="T299" s="7"/>
      <c r="U299" s="5">
        <f t="shared" si="169"/>
        <v>30</v>
      </c>
      <c r="V299" s="44">
        <f t="shared" si="170"/>
        <v>45748</v>
      </c>
      <c r="W299" s="5">
        <f t="shared" ca="1" si="171"/>
        <v>8818</v>
      </c>
      <c r="X299" s="54">
        <f ca="1">VLOOKUP($A299,[1]!Table,MATCH(X$4,[1]!Curves,0))</f>
        <v>6.4284771377089003E-2</v>
      </c>
      <c r="Y299" s="46">
        <f t="shared" ca="1" si="172"/>
        <v>0.21706330184757272</v>
      </c>
      <c r="Z299" s="5">
        <f t="shared" si="173"/>
        <v>0</v>
      </c>
      <c r="AA299" s="5">
        <f t="shared" si="174"/>
        <v>0</v>
      </c>
      <c r="AC299" s="39">
        <f t="shared" ca="1" si="175"/>
        <v>0</v>
      </c>
      <c r="AD299" s="39">
        <f t="shared" ca="1" si="176"/>
        <v>0</v>
      </c>
      <c r="AE299" s="39">
        <f t="shared" ca="1" si="177"/>
        <v>0</v>
      </c>
      <c r="AF299" s="39">
        <f t="shared" ca="1" si="178"/>
        <v>0</v>
      </c>
      <c r="AG299" s="39">
        <f t="shared" ca="1" si="179"/>
        <v>0</v>
      </c>
      <c r="AH299" s="39">
        <f t="shared" ca="1" si="180"/>
        <v>0</v>
      </c>
      <c r="AI299" s="39">
        <f t="shared" ca="1" si="181"/>
        <v>0</v>
      </c>
      <c r="AJ299" s="39">
        <f t="shared" ca="1" si="182"/>
        <v>0</v>
      </c>
      <c r="AK299" s="39">
        <f t="shared" ca="1" si="183"/>
        <v>0</v>
      </c>
      <c r="AL299" s="43"/>
      <c r="AM299" s="39">
        <f t="shared" ca="1" si="191"/>
        <v>0</v>
      </c>
      <c r="AN299" s="39">
        <f t="shared" ca="1" si="192"/>
        <v>0</v>
      </c>
      <c r="AO299" s="39">
        <f t="shared" ca="1" si="193"/>
        <v>0</v>
      </c>
      <c r="AP299" s="40">
        <f t="shared" ca="1" si="184"/>
        <v>0</v>
      </c>
      <c r="AR299" s="39">
        <f t="shared" ca="1" si="194"/>
        <v>0</v>
      </c>
      <c r="AS299" s="39">
        <f t="shared" ca="1" si="195"/>
        <v>0</v>
      </c>
      <c r="AT299" s="39">
        <f t="shared" ca="1" si="196"/>
        <v>0</v>
      </c>
      <c r="AU299" s="40">
        <f t="shared" ca="1" si="185"/>
        <v>0</v>
      </c>
      <c r="AV299" s="40"/>
      <c r="AW299" s="51">
        <f t="shared" ca="1" si="186"/>
        <v>0</v>
      </c>
      <c r="AY299" s="51">
        <f t="shared" ca="1" si="187"/>
        <v>0</v>
      </c>
      <c r="AZ299" s="67"/>
      <c r="BA299" s="105">
        <f ca="1">'EO9904.1'!AW299</f>
        <v>0</v>
      </c>
      <c r="BB299" s="105">
        <f t="shared" ca="1" si="197"/>
        <v>0</v>
      </c>
      <c r="BC299" s="67"/>
    </row>
    <row r="300" spans="1:55" ht="12" customHeight="1">
      <c r="A300" s="88">
        <f t="shared" si="188"/>
        <v>45778</v>
      </c>
      <c r="B300" s="65">
        <f>'EO9904.1'!B300</f>
        <v>0</v>
      </c>
      <c r="C300" s="66"/>
      <c r="D300" s="82">
        <f t="shared" si="160"/>
        <v>0</v>
      </c>
      <c r="E300" s="35">
        <f t="shared" si="161"/>
        <v>0</v>
      </c>
      <c r="F300" s="35">
        <f t="shared" ca="1" si="162"/>
        <v>0</v>
      </c>
      <c r="G300" s="83">
        <f ca="1">VLOOKUP($A300,[1]!Table,MATCH(G$4,[1]!Curves,0))</f>
        <v>0</v>
      </c>
      <c r="H300" s="84">
        <f t="shared" ca="1" si="163"/>
        <v>0</v>
      </c>
      <c r="I300" s="87">
        <f t="shared" si="198"/>
        <v>2.1150000000000002</v>
      </c>
      <c r="J300" s="83">
        <f ca="1">VLOOKUP($A300,[1]!Table,MATCH(J$4,[1]!Curves,0))</f>
        <v>0</v>
      </c>
      <c r="K300" s="84">
        <f t="shared" ca="1" si="164"/>
        <v>0</v>
      </c>
      <c r="L300" s="69">
        <f t="shared" si="189"/>
        <v>0</v>
      </c>
      <c r="M300" s="83">
        <f ca="1">VLOOKUP($A300,[1]!Table,MATCH(M$4,[1]!Curves,0))</f>
        <v>0</v>
      </c>
      <c r="N300" s="84">
        <f t="shared" ca="1" si="165"/>
        <v>0</v>
      </c>
      <c r="O300" s="69">
        <f t="shared" si="190"/>
        <v>0</v>
      </c>
      <c r="P300" s="7"/>
      <c r="Q300" s="69">
        <f t="shared" ca="1" si="166"/>
        <v>0</v>
      </c>
      <c r="R300" s="69">
        <f t="shared" ca="1" si="167"/>
        <v>0</v>
      </c>
      <c r="S300" s="69">
        <f t="shared" si="168"/>
        <v>2.1150000000000002</v>
      </c>
      <c r="T300" s="7"/>
      <c r="U300" s="5">
        <f t="shared" si="169"/>
        <v>31</v>
      </c>
      <c r="V300" s="44">
        <f t="shared" si="170"/>
        <v>45778</v>
      </c>
      <c r="W300" s="5">
        <f t="shared" ca="1" si="171"/>
        <v>8848</v>
      </c>
      <c r="X300" s="54">
        <f ca="1">VLOOKUP($A300,[1]!Table,MATCH(X$4,[1]!Curves,0))</f>
        <v>6.4283558019609E-2</v>
      </c>
      <c r="Y300" s="46">
        <f t="shared" ca="1" si="172"/>
        <v>0.21594430348437954</v>
      </c>
      <c r="Z300" s="5">
        <f t="shared" si="173"/>
        <v>0</v>
      </c>
      <c r="AA300" s="5">
        <f t="shared" si="174"/>
        <v>0</v>
      </c>
      <c r="AC300" s="39">
        <f t="shared" ca="1" si="175"/>
        <v>0</v>
      </c>
      <c r="AD300" s="39">
        <f t="shared" ca="1" si="176"/>
        <v>0</v>
      </c>
      <c r="AE300" s="39">
        <f t="shared" ca="1" si="177"/>
        <v>0</v>
      </c>
      <c r="AF300" s="39">
        <f t="shared" ca="1" si="178"/>
        <v>0</v>
      </c>
      <c r="AG300" s="39">
        <f t="shared" ca="1" si="179"/>
        <v>0</v>
      </c>
      <c r="AH300" s="39">
        <f t="shared" ca="1" si="180"/>
        <v>0</v>
      </c>
      <c r="AI300" s="39">
        <f t="shared" ca="1" si="181"/>
        <v>0</v>
      </c>
      <c r="AJ300" s="39">
        <f t="shared" ca="1" si="182"/>
        <v>0</v>
      </c>
      <c r="AK300" s="39">
        <f t="shared" ca="1" si="183"/>
        <v>0</v>
      </c>
      <c r="AL300" s="43"/>
      <c r="AM300" s="39">
        <f t="shared" ca="1" si="191"/>
        <v>0</v>
      </c>
      <c r="AN300" s="39">
        <f t="shared" ca="1" si="192"/>
        <v>0</v>
      </c>
      <c r="AO300" s="39">
        <f t="shared" ca="1" si="193"/>
        <v>0</v>
      </c>
      <c r="AP300" s="40">
        <f t="shared" ca="1" si="184"/>
        <v>0</v>
      </c>
      <c r="AR300" s="39">
        <f t="shared" ca="1" si="194"/>
        <v>0</v>
      </c>
      <c r="AS300" s="39">
        <f t="shared" ca="1" si="195"/>
        <v>0</v>
      </c>
      <c r="AT300" s="39">
        <f t="shared" ca="1" si="196"/>
        <v>0</v>
      </c>
      <c r="AU300" s="40">
        <f t="shared" ca="1" si="185"/>
        <v>0</v>
      </c>
      <c r="AV300" s="40"/>
      <c r="AW300" s="51">
        <f t="shared" ca="1" si="186"/>
        <v>0</v>
      </c>
      <c r="AY300" s="51">
        <f t="shared" ca="1" si="187"/>
        <v>0</v>
      </c>
      <c r="AZ300" s="67"/>
      <c r="BA300" s="105">
        <f ca="1">'EO9904.1'!AW300</f>
        <v>0</v>
      </c>
      <c r="BB300" s="105">
        <f t="shared" ca="1" si="197"/>
        <v>0</v>
      </c>
      <c r="BC300" s="67"/>
    </row>
    <row r="301" spans="1:55" ht="12" customHeight="1">
      <c r="A301" s="88">
        <f t="shared" si="188"/>
        <v>45809</v>
      </c>
      <c r="B301" s="65">
        <f>'EO9904.1'!B301</f>
        <v>0</v>
      </c>
      <c r="C301" s="66"/>
      <c r="D301" s="82">
        <f t="shared" si="160"/>
        <v>0</v>
      </c>
      <c r="E301" s="35">
        <f t="shared" si="161"/>
        <v>0</v>
      </c>
      <c r="F301" s="35">
        <f t="shared" ca="1" si="162"/>
        <v>0</v>
      </c>
      <c r="G301" s="83">
        <f ca="1">VLOOKUP($A301,[1]!Table,MATCH(G$4,[1]!Curves,0))</f>
        <v>0</v>
      </c>
      <c r="H301" s="84">
        <f t="shared" ca="1" si="163"/>
        <v>0</v>
      </c>
      <c r="I301" s="87">
        <f t="shared" si="198"/>
        <v>2.1150000000000002</v>
      </c>
      <c r="J301" s="83">
        <f ca="1">VLOOKUP($A301,[1]!Table,MATCH(J$4,[1]!Curves,0))</f>
        <v>0</v>
      </c>
      <c r="K301" s="84">
        <f t="shared" ca="1" si="164"/>
        <v>0</v>
      </c>
      <c r="L301" s="69">
        <f t="shared" si="189"/>
        <v>0</v>
      </c>
      <c r="M301" s="83">
        <f ca="1">VLOOKUP($A301,[1]!Table,MATCH(M$4,[1]!Curves,0))</f>
        <v>0</v>
      </c>
      <c r="N301" s="84">
        <f t="shared" ca="1" si="165"/>
        <v>0</v>
      </c>
      <c r="O301" s="69">
        <f t="shared" si="190"/>
        <v>0</v>
      </c>
      <c r="P301" s="7"/>
      <c r="Q301" s="69">
        <f t="shared" ca="1" si="166"/>
        <v>0</v>
      </c>
      <c r="R301" s="69">
        <f t="shared" ca="1" si="167"/>
        <v>0</v>
      </c>
      <c r="S301" s="69">
        <f t="shared" si="168"/>
        <v>2.1150000000000002</v>
      </c>
      <c r="T301" s="7"/>
      <c r="U301" s="5">
        <f t="shared" si="169"/>
        <v>30</v>
      </c>
      <c r="V301" s="44">
        <f t="shared" si="170"/>
        <v>45809</v>
      </c>
      <c r="W301" s="5">
        <f t="shared" ca="1" si="171"/>
        <v>8879</v>
      </c>
      <c r="X301" s="54">
        <f ca="1">VLOOKUP($A301,[1]!Table,MATCH(X$4,[1]!Curves,0))</f>
        <v>6.4282304216880998E-2</v>
      </c>
      <c r="Y301" s="46">
        <f t="shared" ca="1" si="172"/>
        <v>0.2147941086720859</v>
      </c>
      <c r="Z301" s="5">
        <f t="shared" si="173"/>
        <v>0</v>
      </c>
      <c r="AA301" s="5">
        <f t="shared" si="174"/>
        <v>0</v>
      </c>
      <c r="AC301" s="39">
        <f t="shared" ca="1" si="175"/>
        <v>0</v>
      </c>
      <c r="AD301" s="39">
        <f t="shared" ca="1" si="176"/>
        <v>0</v>
      </c>
      <c r="AE301" s="39">
        <f t="shared" ca="1" si="177"/>
        <v>0</v>
      </c>
      <c r="AF301" s="39">
        <f t="shared" ca="1" si="178"/>
        <v>0</v>
      </c>
      <c r="AG301" s="39">
        <f t="shared" ca="1" si="179"/>
        <v>0</v>
      </c>
      <c r="AH301" s="39">
        <f t="shared" ca="1" si="180"/>
        <v>0</v>
      </c>
      <c r="AI301" s="39">
        <f t="shared" ca="1" si="181"/>
        <v>0</v>
      </c>
      <c r="AJ301" s="39">
        <f t="shared" ca="1" si="182"/>
        <v>0</v>
      </c>
      <c r="AK301" s="39">
        <f t="shared" ca="1" si="183"/>
        <v>0</v>
      </c>
      <c r="AL301" s="43"/>
      <c r="AM301" s="39">
        <f t="shared" ca="1" si="191"/>
        <v>0</v>
      </c>
      <c r="AN301" s="39">
        <f t="shared" ca="1" si="192"/>
        <v>0</v>
      </c>
      <c r="AO301" s="39">
        <f t="shared" ca="1" si="193"/>
        <v>0</v>
      </c>
      <c r="AP301" s="40">
        <f t="shared" ca="1" si="184"/>
        <v>0</v>
      </c>
      <c r="AR301" s="39">
        <f t="shared" ca="1" si="194"/>
        <v>0</v>
      </c>
      <c r="AS301" s="39">
        <f t="shared" ca="1" si="195"/>
        <v>0</v>
      </c>
      <c r="AT301" s="39">
        <f t="shared" ca="1" si="196"/>
        <v>0</v>
      </c>
      <c r="AU301" s="40">
        <f t="shared" ca="1" si="185"/>
        <v>0</v>
      </c>
      <c r="AV301" s="40"/>
      <c r="AW301" s="51">
        <f t="shared" ca="1" si="186"/>
        <v>0</v>
      </c>
      <c r="AY301" s="51">
        <f t="shared" ca="1" si="187"/>
        <v>0</v>
      </c>
      <c r="AZ301" s="67"/>
      <c r="BA301" s="105">
        <f ca="1">'EO9904.1'!AW301</f>
        <v>0</v>
      </c>
      <c r="BB301" s="105">
        <f t="shared" ca="1" si="197"/>
        <v>0</v>
      </c>
      <c r="BC301" s="67"/>
    </row>
    <row r="302" spans="1:55" ht="12" customHeight="1">
      <c r="A302" s="88">
        <f t="shared" si="188"/>
        <v>45839</v>
      </c>
      <c r="B302" s="65">
        <f>'EO9904.1'!B302</f>
        <v>0</v>
      </c>
      <c r="C302" s="66"/>
      <c r="D302" s="82">
        <f t="shared" si="160"/>
        <v>0</v>
      </c>
      <c r="E302" s="35">
        <f t="shared" si="161"/>
        <v>0</v>
      </c>
      <c r="F302" s="35">
        <f t="shared" ca="1" si="162"/>
        <v>0</v>
      </c>
      <c r="G302" s="83">
        <f ca="1">VLOOKUP($A302,[1]!Table,MATCH(G$4,[1]!Curves,0))</f>
        <v>0</v>
      </c>
      <c r="H302" s="84">
        <f t="shared" ca="1" si="163"/>
        <v>0</v>
      </c>
      <c r="I302" s="87">
        <f t="shared" si="198"/>
        <v>2.1150000000000002</v>
      </c>
      <c r="J302" s="83">
        <f ca="1">VLOOKUP($A302,[1]!Table,MATCH(J$4,[1]!Curves,0))</f>
        <v>0</v>
      </c>
      <c r="K302" s="84">
        <f t="shared" ca="1" si="164"/>
        <v>0</v>
      </c>
      <c r="L302" s="69">
        <f t="shared" si="189"/>
        <v>0</v>
      </c>
      <c r="M302" s="83">
        <f ca="1">VLOOKUP($A302,[1]!Table,MATCH(M$4,[1]!Curves,0))</f>
        <v>0</v>
      </c>
      <c r="N302" s="84">
        <f t="shared" ca="1" si="165"/>
        <v>0</v>
      </c>
      <c r="O302" s="69">
        <f t="shared" si="190"/>
        <v>0</v>
      </c>
      <c r="P302" s="7"/>
      <c r="Q302" s="69">
        <f t="shared" ca="1" si="166"/>
        <v>0</v>
      </c>
      <c r="R302" s="69">
        <f t="shared" ca="1" si="167"/>
        <v>0</v>
      </c>
      <c r="S302" s="69">
        <f t="shared" si="168"/>
        <v>2.1150000000000002</v>
      </c>
      <c r="T302" s="7"/>
      <c r="U302" s="5">
        <f t="shared" si="169"/>
        <v>31</v>
      </c>
      <c r="V302" s="44">
        <f t="shared" si="170"/>
        <v>45839</v>
      </c>
      <c r="W302" s="5">
        <f t="shared" ca="1" si="171"/>
        <v>8909</v>
      </c>
      <c r="X302" s="54">
        <f ca="1">VLOOKUP($A302,[1]!Table,MATCH(X$4,[1]!Curves,0))</f>
        <v>6.4281090859401008E-2</v>
      </c>
      <c r="Y302" s="46">
        <f t="shared" ca="1" si="172"/>
        <v>0.21368689230099652</v>
      </c>
      <c r="Z302" s="5">
        <f t="shared" si="173"/>
        <v>0</v>
      </c>
      <c r="AA302" s="5">
        <f t="shared" si="174"/>
        <v>0</v>
      </c>
      <c r="AC302" s="39">
        <f t="shared" ca="1" si="175"/>
        <v>0</v>
      </c>
      <c r="AD302" s="39">
        <f t="shared" ca="1" si="176"/>
        <v>0</v>
      </c>
      <c r="AE302" s="39">
        <f t="shared" ca="1" si="177"/>
        <v>0</v>
      </c>
      <c r="AF302" s="39">
        <f t="shared" ca="1" si="178"/>
        <v>0</v>
      </c>
      <c r="AG302" s="39">
        <f t="shared" ca="1" si="179"/>
        <v>0</v>
      </c>
      <c r="AH302" s="39">
        <f t="shared" ca="1" si="180"/>
        <v>0</v>
      </c>
      <c r="AI302" s="39">
        <f t="shared" ca="1" si="181"/>
        <v>0</v>
      </c>
      <c r="AJ302" s="39">
        <f t="shared" ca="1" si="182"/>
        <v>0</v>
      </c>
      <c r="AK302" s="39">
        <f t="shared" ca="1" si="183"/>
        <v>0</v>
      </c>
      <c r="AL302" s="43"/>
      <c r="AM302" s="39">
        <f t="shared" ca="1" si="191"/>
        <v>0</v>
      </c>
      <c r="AN302" s="39">
        <f t="shared" ca="1" si="192"/>
        <v>0</v>
      </c>
      <c r="AO302" s="39">
        <f t="shared" ca="1" si="193"/>
        <v>0</v>
      </c>
      <c r="AP302" s="40">
        <f t="shared" ca="1" si="184"/>
        <v>0</v>
      </c>
      <c r="AR302" s="39">
        <f t="shared" ca="1" si="194"/>
        <v>0</v>
      </c>
      <c r="AS302" s="39">
        <f t="shared" ca="1" si="195"/>
        <v>0</v>
      </c>
      <c r="AT302" s="39">
        <f t="shared" ca="1" si="196"/>
        <v>0</v>
      </c>
      <c r="AU302" s="40">
        <f t="shared" ca="1" si="185"/>
        <v>0</v>
      </c>
      <c r="AV302" s="40"/>
      <c r="AW302" s="51">
        <f t="shared" ca="1" si="186"/>
        <v>0</v>
      </c>
      <c r="AY302" s="51">
        <f t="shared" ca="1" si="187"/>
        <v>0</v>
      </c>
      <c r="AZ302" s="67"/>
      <c r="BA302" s="105">
        <f ca="1">'EO9904.1'!AW302</f>
        <v>0</v>
      </c>
      <c r="BB302" s="105">
        <f t="shared" ca="1" si="197"/>
        <v>0</v>
      </c>
      <c r="BC302" s="67"/>
    </row>
    <row r="303" spans="1:55" ht="12" customHeight="1">
      <c r="A303" s="88">
        <f t="shared" si="188"/>
        <v>45870</v>
      </c>
      <c r="B303" s="65">
        <f>'EO9904.1'!B303</f>
        <v>0</v>
      </c>
      <c r="C303" s="66"/>
      <c r="D303" s="82">
        <f t="shared" si="160"/>
        <v>0</v>
      </c>
      <c r="E303" s="35">
        <f t="shared" si="161"/>
        <v>0</v>
      </c>
      <c r="F303" s="35">
        <f t="shared" ca="1" si="162"/>
        <v>0</v>
      </c>
      <c r="G303" s="83">
        <f ca="1">VLOOKUP($A303,[1]!Table,MATCH(G$4,[1]!Curves,0))</f>
        <v>0</v>
      </c>
      <c r="H303" s="84">
        <f t="shared" ca="1" si="163"/>
        <v>0</v>
      </c>
      <c r="I303" s="87">
        <f t="shared" si="198"/>
        <v>2.1150000000000002</v>
      </c>
      <c r="J303" s="83">
        <f ca="1">VLOOKUP($A303,[1]!Table,MATCH(J$4,[1]!Curves,0))</f>
        <v>0</v>
      </c>
      <c r="K303" s="84">
        <f t="shared" ca="1" si="164"/>
        <v>0</v>
      </c>
      <c r="L303" s="69">
        <f t="shared" si="189"/>
        <v>0</v>
      </c>
      <c r="M303" s="83">
        <f ca="1">VLOOKUP($A303,[1]!Table,MATCH(M$4,[1]!Curves,0))</f>
        <v>0</v>
      </c>
      <c r="N303" s="84">
        <f t="shared" ca="1" si="165"/>
        <v>0</v>
      </c>
      <c r="O303" s="69">
        <f t="shared" si="190"/>
        <v>0</v>
      </c>
      <c r="P303" s="7"/>
      <c r="Q303" s="69">
        <f t="shared" ca="1" si="166"/>
        <v>0</v>
      </c>
      <c r="R303" s="69">
        <f t="shared" ca="1" si="167"/>
        <v>0</v>
      </c>
      <c r="S303" s="69">
        <f t="shared" si="168"/>
        <v>2.1150000000000002</v>
      </c>
      <c r="T303" s="7"/>
      <c r="U303" s="5">
        <f t="shared" si="169"/>
        <v>31</v>
      </c>
      <c r="V303" s="44">
        <f t="shared" si="170"/>
        <v>45870</v>
      </c>
      <c r="W303" s="5">
        <f t="shared" ca="1" si="171"/>
        <v>8940</v>
      </c>
      <c r="X303" s="54">
        <f ca="1">VLOOKUP($A303,[1]!Table,MATCH(X$4,[1]!Curves,0))</f>
        <v>6.4279837056674005E-2</v>
      </c>
      <c r="Y303" s="46">
        <f t="shared" ca="1" si="172"/>
        <v>0.2125488074988488</v>
      </c>
      <c r="Z303" s="5">
        <f t="shared" si="173"/>
        <v>0</v>
      </c>
      <c r="AA303" s="5">
        <f t="shared" si="174"/>
        <v>0</v>
      </c>
      <c r="AC303" s="39">
        <f t="shared" ca="1" si="175"/>
        <v>0</v>
      </c>
      <c r="AD303" s="39">
        <f t="shared" ca="1" si="176"/>
        <v>0</v>
      </c>
      <c r="AE303" s="39">
        <f t="shared" ca="1" si="177"/>
        <v>0</v>
      </c>
      <c r="AF303" s="39">
        <f t="shared" ca="1" si="178"/>
        <v>0</v>
      </c>
      <c r="AG303" s="39">
        <f t="shared" ca="1" si="179"/>
        <v>0</v>
      </c>
      <c r="AH303" s="39">
        <f t="shared" ca="1" si="180"/>
        <v>0</v>
      </c>
      <c r="AI303" s="39">
        <f t="shared" ca="1" si="181"/>
        <v>0</v>
      </c>
      <c r="AJ303" s="39">
        <f t="shared" ca="1" si="182"/>
        <v>0</v>
      </c>
      <c r="AK303" s="39">
        <f t="shared" ca="1" si="183"/>
        <v>0</v>
      </c>
      <c r="AL303" s="43"/>
      <c r="AM303" s="39">
        <f t="shared" ca="1" si="191"/>
        <v>0</v>
      </c>
      <c r="AN303" s="39">
        <f t="shared" ca="1" si="192"/>
        <v>0</v>
      </c>
      <c r="AO303" s="39">
        <f t="shared" ca="1" si="193"/>
        <v>0</v>
      </c>
      <c r="AP303" s="40">
        <f t="shared" ca="1" si="184"/>
        <v>0</v>
      </c>
      <c r="AR303" s="39">
        <f t="shared" ca="1" si="194"/>
        <v>0</v>
      </c>
      <c r="AS303" s="39">
        <f t="shared" ca="1" si="195"/>
        <v>0</v>
      </c>
      <c r="AT303" s="39">
        <f t="shared" ca="1" si="196"/>
        <v>0</v>
      </c>
      <c r="AU303" s="40">
        <f t="shared" ca="1" si="185"/>
        <v>0</v>
      </c>
      <c r="AV303" s="40"/>
      <c r="AW303" s="51">
        <f t="shared" ca="1" si="186"/>
        <v>0</v>
      </c>
      <c r="AY303" s="51">
        <f t="shared" ca="1" si="187"/>
        <v>0</v>
      </c>
      <c r="AZ303" s="67"/>
      <c r="BA303" s="105">
        <f ca="1">'EO9904.1'!AW303</f>
        <v>0</v>
      </c>
      <c r="BB303" s="105">
        <f t="shared" ca="1" si="197"/>
        <v>0</v>
      </c>
      <c r="BC303" s="67"/>
    </row>
    <row r="304" spans="1:55" ht="12" customHeight="1">
      <c r="A304" s="88">
        <f t="shared" si="188"/>
        <v>45901</v>
      </c>
      <c r="B304" s="65">
        <f>'EO9904.1'!B304</f>
        <v>0</v>
      </c>
      <c r="C304" s="66"/>
      <c r="D304" s="82">
        <f t="shared" si="160"/>
        <v>0</v>
      </c>
      <c r="E304" s="35">
        <f t="shared" si="161"/>
        <v>0</v>
      </c>
      <c r="F304" s="35">
        <f t="shared" ca="1" si="162"/>
        <v>0</v>
      </c>
      <c r="G304" s="83">
        <f ca="1">VLOOKUP($A304,[1]!Table,MATCH(G$4,[1]!Curves,0))</f>
        <v>0</v>
      </c>
      <c r="H304" s="84">
        <f t="shared" ca="1" si="163"/>
        <v>0</v>
      </c>
      <c r="I304" s="87">
        <f t="shared" si="198"/>
        <v>2.1150000000000002</v>
      </c>
      <c r="J304" s="83">
        <f ca="1">VLOOKUP($A304,[1]!Table,MATCH(J$4,[1]!Curves,0))</f>
        <v>0</v>
      </c>
      <c r="K304" s="84">
        <f t="shared" ca="1" si="164"/>
        <v>0</v>
      </c>
      <c r="L304" s="69">
        <f t="shared" si="189"/>
        <v>0</v>
      </c>
      <c r="M304" s="83">
        <f ca="1">VLOOKUP($A304,[1]!Table,MATCH(M$4,[1]!Curves,0))</f>
        <v>0</v>
      </c>
      <c r="N304" s="84">
        <f t="shared" ca="1" si="165"/>
        <v>0</v>
      </c>
      <c r="O304" s="69">
        <f t="shared" si="190"/>
        <v>0</v>
      </c>
      <c r="P304" s="7"/>
      <c r="Q304" s="69">
        <f t="shared" ca="1" si="166"/>
        <v>0</v>
      </c>
      <c r="R304" s="69">
        <f t="shared" ca="1" si="167"/>
        <v>0</v>
      </c>
      <c r="S304" s="69">
        <f t="shared" si="168"/>
        <v>2.1150000000000002</v>
      </c>
      <c r="T304" s="7"/>
      <c r="U304" s="5">
        <f t="shared" si="169"/>
        <v>30</v>
      </c>
      <c r="V304" s="44">
        <f t="shared" si="170"/>
        <v>45901</v>
      </c>
      <c r="W304" s="5">
        <f t="shared" ca="1" si="171"/>
        <v>8971</v>
      </c>
      <c r="X304" s="54">
        <f ca="1">VLOOKUP($A304,[1]!Table,MATCH(X$4,[1]!Curves,0))</f>
        <v>6.4278583253947003E-2</v>
      </c>
      <c r="Y304" s="46">
        <f t="shared" ca="1" si="172"/>
        <v>0.21141682767295825</v>
      </c>
      <c r="Z304" s="5">
        <f t="shared" si="173"/>
        <v>0</v>
      </c>
      <c r="AA304" s="5">
        <f t="shared" si="174"/>
        <v>0</v>
      </c>
      <c r="AC304" s="39">
        <f t="shared" ca="1" si="175"/>
        <v>0</v>
      </c>
      <c r="AD304" s="39">
        <f t="shared" ca="1" si="176"/>
        <v>0</v>
      </c>
      <c r="AE304" s="39">
        <f t="shared" ca="1" si="177"/>
        <v>0</v>
      </c>
      <c r="AF304" s="39">
        <f t="shared" ca="1" si="178"/>
        <v>0</v>
      </c>
      <c r="AG304" s="39">
        <f t="shared" ca="1" si="179"/>
        <v>0</v>
      </c>
      <c r="AH304" s="39">
        <f t="shared" ca="1" si="180"/>
        <v>0</v>
      </c>
      <c r="AI304" s="39">
        <f t="shared" ca="1" si="181"/>
        <v>0</v>
      </c>
      <c r="AJ304" s="39">
        <f t="shared" ca="1" si="182"/>
        <v>0</v>
      </c>
      <c r="AK304" s="39">
        <f t="shared" ca="1" si="183"/>
        <v>0</v>
      </c>
      <c r="AL304" s="43"/>
      <c r="AM304" s="39">
        <f t="shared" ca="1" si="191"/>
        <v>0</v>
      </c>
      <c r="AN304" s="39">
        <f t="shared" ca="1" si="192"/>
        <v>0</v>
      </c>
      <c r="AO304" s="39">
        <f t="shared" ca="1" si="193"/>
        <v>0</v>
      </c>
      <c r="AP304" s="40">
        <f t="shared" ca="1" si="184"/>
        <v>0</v>
      </c>
      <c r="AR304" s="39">
        <f t="shared" ca="1" si="194"/>
        <v>0</v>
      </c>
      <c r="AS304" s="39">
        <f t="shared" ca="1" si="195"/>
        <v>0</v>
      </c>
      <c r="AT304" s="39">
        <f t="shared" ca="1" si="196"/>
        <v>0</v>
      </c>
      <c r="AU304" s="40">
        <f t="shared" ca="1" si="185"/>
        <v>0</v>
      </c>
      <c r="AV304" s="40"/>
      <c r="AW304" s="51">
        <f t="shared" ca="1" si="186"/>
        <v>0</v>
      </c>
      <c r="AY304" s="51">
        <f t="shared" ca="1" si="187"/>
        <v>0</v>
      </c>
      <c r="AZ304" s="67"/>
      <c r="BA304" s="105">
        <f ca="1">'EO9904.1'!AW304</f>
        <v>0</v>
      </c>
      <c r="BB304" s="105">
        <f t="shared" ca="1" si="197"/>
        <v>0</v>
      </c>
      <c r="BC304" s="67"/>
    </row>
    <row r="305" spans="1:55" ht="12" customHeight="1">
      <c r="A305" s="88">
        <f t="shared" si="188"/>
        <v>45931</v>
      </c>
      <c r="B305" s="65">
        <f>'EO9904.1'!B305</f>
        <v>0</v>
      </c>
      <c r="C305" s="66"/>
      <c r="D305" s="82">
        <f t="shared" si="160"/>
        <v>0</v>
      </c>
      <c r="E305" s="35">
        <f t="shared" si="161"/>
        <v>0</v>
      </c>
      <c r="F305" s="35">
        <f t="shared" ca="1" si="162"/>
        <v>0</v>
      </c>
      <c r="G305" s="83">
        <f ca="1">VLOOKUP($A305,[1]!Table,MATCH(G$4,[1]!Curves,0))</f>
        <v>0</v>
      </c>
      <c r="H305" s="84">
        <f t="shared" ca="1" si="163"/>
        <v>0</v>
      </c>
      <c r="I305" s="87">
        <f t="shared" si="198"/>
        <v>2.1150000000000002</v>
      </c>
      <c r="J305" s="83">
        <f ca="1">VLOOKUP($A305,[1]!Table,MATCH(J$4,[1]!Curves,0))</f>
        <v>0</v>
      </c>
      <c r="K305" s="84">
        <f t="shared" ca="1" si="164"/>
        <v>0</v>
      </c>
      <c r="L305" s="69">
        <f t="shared" si="189"/>
        <v>0</v>
      </c>
      <c r="M305" s="83">
        <f ca="1">VLOOKUP($A305,[1]!Table,MATCH(M$4,[1]!Curves,0))</f>
        <v>0</v>
      </c>
      <c r="N305" s="84">
        <f t="shared" ca="1" si="165"/>
        <v>0</v>
      </c>
      <c r="O305" s="69">
        <f t="shared" si="190"/>
        <v>0</v>
      </c>
      <c r="P305" s="7"/>
      <c r="Q305" s="69">
        <f t="shared" ca="1" si="166"/>
        <v>0</v>
      </c>
      <c r="R305" s="69">
        <f t="shared" ca="1" si="167"/>
        <v>0</v>
      </c>
      <c r="S305" s="69">
        <f t="shared" si="168"/>
        <v>2.1150000000000002</v>
      </c>
      <c r="T305" s="7"/>
      <c r="U305" s="5">
        <f t="shared" si="169"/>
        <v>31</v>
      </c>
      <c r="V305" s="44">
        <f t="shared" si="170"/>
        <v>45931</v>
      </c>
      <c r="W305" s="5">
        <f t="shared" ca="1" si="171"/>
        <v>9001</v>
      </c>
      <c r="X305" s="54">
        <f ca="1">VLOOKUP($A305,[1]!Table,MATCH(X$4,[1]!Curves,0))</f>
        <v>6.4277369896468997E-2</v>
      </c>
      <c r="Y305" s="46">
        <f t="shared" ca="1" si="172"/>
        <v>0.21032714501164013</v>
      </c>
      <c r="Z305" s="5">
        <f t="shared" si="173"/>
        <v>0</v>
      </c>
      <c r="AA305" s="5">
        <f t="shared" si="174"/>
        <v>0</v>
      </c>
      <c r="AC305" s="39">
        <f t="shared" ca="1" si="175"/>
        <v>0</v>
      </c>
      <c r="AD305" s="39">
        <f t="shared" ca="1" si="176"/>
        <v>0</v>
      </c>
      <c r="AE305" s="39">
        <f t="shared" ca="1" si="177"/>
        <v>0</v>
      </c>
      <c r="AF305" s="39">
        <f t="shared" ca="1" si="178"/>
        <v>0</v>
      </c>
      <c r="AG305" s="39">
        <f t="shared" ca="1" si="179"/>
        <v>0</v>
      </c>
      <c r="AH305" s="39">
        <f t="shared" ca="1" si="180"/>
        <v>0</v>
      </c>
      <c r="AI305" s="39">
        <f t="shared" ca="1" si="181"/>
        <v>0</v>
      </c>
      <c r="AJ305" s="39">
        <f t="shared" ca="1" si="182"/>
        <v>0</v>
      </c>
      <c r="AK305" s="39">
        <f t="shared" ca="1" si="183"/>
        <v>0</v>
      </c>
      <c r="AL305" s="43"/>
      <c r="AM305" s="39">
        <f t="shared" ca="1" si="191"/>
        <v>0</v>
      </c>
      <c r="AN305" s="39">
        <f t="shared" ca="1" si="192"/>
        <v>0</v>
      </c>
      <c r="AO305" s="39">
        <f t="shared" ca="1" si="193"/>
        <v>0</v>
      </c>
      <c r="AP305" s="40">
        <f t="shared" ca="1" si="184"/>
        <v>0</v>
      </c>
      <c r="AR305" s="39">
        <f t="shared" ca="1" si="194"/>
        <v>0</v>
      </c>
      <c r="AS305" s="39">
        <f t="shared" ca="1" si="195"/>
        <v>0</v>
      </c>
      <c r="AT305" s="39">
        <f t="shared" ca="1" si="196"/>
        <v>0</v>
      </c>
      <c r="AU305" s="40">
        <f t="shared" ca="1" si="185"/>
        <v>0</v>
      </c>
      <c r="AV305" s="40"/>
      <c r="AW305" s="51">
        <f t="shared" ca="1" si="186"/>
        <v>0</v>
      </c>
      <c r="AY305" s="51">
        <f t="shared" ca="1" si="187"/>
        <v>0</v>
      </c>
      <c r="AZ305" s="67"/>
      <c r="BA305" s="105">
        <f ca="1">'EO9904.1'!AW305</f>
        <v>0</v>
      </c>
      <c r="BB305" s="105">
        <f t="shared" ca="1" si="197"/>
        <v>0</v>
      </c>
      <c r="BC305" s="67"/>
    </row>
    <row r="306" spans="1:55" ht="12" customHeight="1">
      <c r="A306" s="88">
        <f t="shared" si="188"/>
        <v>45962</v>
      </c>
      <c r="B306" s="65">
        <f>'EO9904.1'!B306</f>
        <v>0</v>
      </c>
      <c r="C306" s="66"/>
      <c r="D306" s="82">
        <f t="shared" si="160"/>
        <v>0</v>
      </c>
      <c r="E306" s="35">
        <f t="shared" si="161"/>
        <v>0</v>
      </c>
      <c r="F306" s="35">
        <f t="shared" ca="1" si="162"/>
        <v>0</v>
      </c>
      <c r="G306" s="83">
        <f ca="1">VLOOKUP($A306,[1]!Table,MATCH(G$4,[1]!Curves,0))</f>
        <v>0</v>
      </c>
      <c r="H306" s="84">
        <f t="shared" ca="1" si="163"/>
        <v>0</v>
      </c>
      <c r="I306" s="87">
        <f t="shared" si="198"/>
        <v>2.1150000000000002</v>
      </c>
      <c r="J306" s="83">
        <f ca="1">VLOOKUP($A306,[1]!Table,MATCH(J$4,[1]!Curves,0))</f>
        <v>0</v>
      </c>
      <c r="K306" s="84">
        <f t="shared" ca="1" si="164"/>
        <v>0</v>
      </c>
      <c r="L306" s="69">
        <f t="shared" si="189"/>
        <v>0</v>
      </c>
      <c r="M306" s="83">
        <f ca="1">VLOOKUP($A306,[1]!Table,MATCH(M$4,[1]!Curves,0))</f>
        <v>0</v>
      </c>
      <c r="N306" s="84">
        <f t="shared" ca="1" si="165"/>
        <v>0</v>
      </c>
      <c r="O306" s="69">
        <f t="shared" si="190"/>
        <v>0</v>
      </c>
      <c r="P306" s="7"/>
      <c r="Q306" s="69">
        <f t="shared" ca="1" si="166"/>
        <v>0</v>
      </c>
      <c r="R306" s="69">
        <f t="shared" ca="1" si="167"/>
        <v>0</v>
      </c>
      <c r="S306" s="69">
        <f t="shared" si="168"/>
        <v>2.1150000000000002</v>
      </c>
      <c r="T306" s="7"/>
      <c r="U306" s="5">
        <f t="shared" si="169"/>
        <v>30</v>
      </c>
      <c r="V306" s="44">
        <f t="shared" si="170"/>
        <v>45962</v>
      </c>
      <c r="W306" s="5">
        <f t="shared" ca="1" si="171"/>
        <v>9032</v>
      </c>
      <c r="X306" s="54">
        <f ca="1">VLOOKUP($A306,[1]!Table,MATCH(X$4,[1]!Curves,0))</f>
        <v>6.4276116093743008E-2</v>
      </c>
      <c r="Y306" s="46">
        <f t="shared" ca="1" si="172"/>
        <v>0.20920708207762165</v>
      </c>
      <c r="Z306" s="5">
        <f t="shared" si="173"/>
        <v>0</v>
      </c>
      <c r="AA306" s="5">
        <f t="shared" si="174"/>
        <v>0</v>
      </c>
      <c r="AC306" s="39">
        <f t="shared" ca="1" si="175"/>
        <v>0</v>
      </c>
      <c r="AD306" s="39">
        <f t="shared" ca="1" si="176"/>
        <v>0</v>
      </c>
      <c r="AE306" s="39">
        <f t="shared" ca="1" si="177"/>
        <v>0</v>
      </c>
      <c r="AF306" s="39">
        <f t="shared" ca="1" si="178"/>
        <v>0</v>
      </c>
      <c r="AG306" s="39">
        <f t="shared" ca="1" si="179"/>
        <v>0</v>
      </c>
      <c r="AH306" s="39">
        <f t="shared" ca="1" si="180"/>
        <v>0</v>
      </c>
      <c r="AI306" s="39">
        <f t="shared" ca="1" si="181"/>
        <v>0</v>
      </c>
      <c r="AJ306" s="39">
        <f t="shared" ca="1" si="182"/>
        <v>0</v>
      </c>
      <c r="AK306" s="39">
        <f t="shared" ca="1" si="183"/>
        <v>0</v>
      </c>
      <c r="AL306" s="43"/>
      <c r="AM306" s="39">
        <f t="shared" ca="1" si="191"/>
        <v>0</v>
      </c>
      <c r="AN306" s="39">
        <f t="shared" ca="1" si="192"/>
        <v>0</v>
      </c>
      <c r="AO306" s="39">
        <f t="shared" ca="1" si="193"/>
        <v>0</v>
      </c>
      <c r="AP306" s="40">
        <f t="shared" ca="1" si="184"/>
        <v>0</v>
      </c>
      <c r="AR306" s="39">
        <f t="shared" ca="1" si="194"/>
        <v>0</v>
      </c>
      <c r="AS306" s="39">
        <f t="shared" ca="1" si="195"/>
        <v>0</v>
      </c>
      <c r="AT306" s="39">
        <f t="shared" ca="1" si="196"/>
        <v>0</v>
      </c>
      <c r="AU306" s="40">
        <f t="shared" ca="1" si="185"/>
        <v>0</v>
      </c>
      <c r="AV306" s="40"/>
      <c r="AW306" s="51">
        <f t="shared" ca="1" si="186"/>
        <v>0</v>
      </c>
      <c r="AY306" s="51">
        <f t="shared" ca="1" si="187"/>
        <v>0</v>
      </c>
      <c r="AZ306" s="67"/>
      <c r="BA306" s="105">
        <f ca="1">'EO9904.1'!AW306</f>
        <v>0</v>
      </c>
      <c r="BB306" s="105">
        <f t="shared" ca="1" si="197"/>
        <v>0</v>
      </c>
      <c r="BC306" s="67"/>
    </row>
    <row r="307" spans="1:55" ht="12" customHeight="1">
      <c r="A307" s="88">
        <f t="shared" si="188"/>
        <v>45992</v>
      </c>
      <c r="B307" s="65">
        <f>'EO9904.1'!B307</f>
        <v>0</v>
      </c>
      <c r="C307" s="66"/>
      <c r="D307" s="82">
        <f t="shared" si="160"/>
        <v>0</v>
      </c>
      <c r="E307" s="35">
        <f t="shared" si="161"/>
        <v>0</v>
      </c>
      <c r="F307" s="35">
        <f t="shared" ca="1" si="162"/>
        <v>0</v>
      </c>
      <c r="G307" s="83">
        <f ca="1">VLOOKUP($A307,[1]!Table,MATCH(G$4,[1]!Curves,0))</f>
        <v>0</v>
      </c>
      <c r="H307" s="84">
        <f t="shared" ca="1" si="163"/>
        <v>0</v>
      </c>
      <c r="I307" s="87">
        <f t="shared" si="198"/>
        <v>2.1150000000000002</v>
      </c>
      <c r="J307" s="83">
        <f ca="1">VLOOKUP($A307,[1]!Table,MATCH(J$4,[1]!Curves,0))</f>
        <v>0</v>
      </c>
      <c r="K307" s="84">
        <f t="shared" ca="1" si="164"/>
        <v>0</v>
      </c>
      <c r="L307" s="69">
        <f t="shared" si="189"/>
        <v>0</v>
      </c>
      <c r="M307" s="83">
        <f ca="1">VLOOKUP($A307,[1]!Table,MATCH(M$4,[1]!Curves,0))</f>
        <v>0</v>
      </c>
      <c r="N307" s="84">
        <f t="shared" ca="1" si="165"/>
        <v>0</v>
      </c>
      <c r="O307" s="69">
        <f t="shared" si="190"/>
        <v>0</v>
      </c>
      <c r="P307" s="7"/>
      <c r="Q307" s="69">
        <f t="shared" ca="1" si="166"/>
        <v>0</v>
      </c>
      <c r="R307" s="69">
        <f t="shared" ca="1" si="167"/>
        <v>0</v>
      </c>
      <c r="S307" s="69">
        <f t="shared" si="168"/>
        <v>2.1150000000000002</v>
      </c>
      <c r="T307" s="7"/>
      <c r="U307" s="5">
        <f t="shared" si="169"/>
        <v>31</v>
      </c>
      <c r="V307" s="44">
        <f t="shared" si="170"/>
        <v>45992</v>
      </c>
      <c r="W307" s="5">
        <f t="shared" ca="1" si="171"/>
        <v>9062</v>
      </c>
      <c r="X307" s="54">
        <f ca="1">VLOOKUP($A307,[1]!Table,MATCH(X$4,[1]!Curves,0))</f>
        <v>6.4274902736267001E-2</v>
      </c>
      <c r="Y307" s="46">
        <f t="shared" ca="1" si="172"/>
        <v>0.20812887059843937</v>
      </c>
      <c r="Z307" s="5">
        <f t="shared" si="173"/>
        <v>0</v>
      </c>
      <c r="AA307" s="5">
        <f t="shared" si="174"/>
        <v>0</v>
      </c>
      <c r="AC307" s="39">
        <f t="shared" ca="1" si="175"/>
        <v>0</v>
      </c>
      <c r="AD307" s="39">
        <f t="shared" ca="1" si="176"/>
        <v>0</v>
      </c>
      <c r="AE307" s="39">
        <f t="shared" ca="1" si="177"/>
        <v>0</v>
      </c>
      <c r="AF307" s="39">
        <f t="shared" ca="1" si="178"/>
        <v>0</v>
      </c>
      <c r="AG307" s="39">
        <f t="shared" ca="1" si="179"/>
        <v>0</v>
      </c>
      <c r="AH307" s="39">
        <f t="shared" ca="1" si="180"/>
        <v>0</v>
      </c>
      <c r="AI307" s="39">
        <f t="shared" ca="1" si="181"/>
        <v>0</v>
      </c>
      <c r="AJ307" s="39">
        <f t="shared" ca="1" si="182"/>
        <v>0</v>
      </c>
      <c r="AK307" s="39">
        <f t="shared" ca="1" si="183"/>
        <v>0</v>
      </c>
      <c r="AL307" s="43"/>
      <c r="AM307" s="39">
        <f t="shared" ca="1" si="191"/>
        <v>0</v>
      </c>
      <c r="AN307" s="39">
        <f t="shared" ca="1" si="192"/>
        <v>0</v>
      </c>
      <c r="AO307" s="39">
        <f t="shared" ca="1" si="193"/>
        <v>0</v>
      </c>
      <c r="AP307" s="40">
        <f t="shared" ca="1" si="184"/>
        <v>0</v>
      </c>
      <c r="AR307" s="39">
        <f t="shared" ca="1" si="194"/>
        <v>0</v>
      </c>
      <c r="AS307" s="39">
        <f t="shared" ca="1" si="195"/>
        <v>0</v>
      </c>
      <c r="AT307" s="39">
        <f t="shared" ca="1" si="196"/>
        <v>0</v>
      </c>
      <c r="AU307" s="40">
        <f t="shared" ca="1" si="185"/>
        <v>0</v>
      </c>
      <c r="AV307" s="40"/>
      <c r="AW307" s="51">
        <f t="shared" ca="1" si="186"/>
        <v>0</v>
      </c>
      <c r="AY307" s="51">
        <f t="shared" ca="1" si="187"/>
        <v>0</v>
      </c>
      <c r="AZ307" s="67"/>
      <c r="BA307" s="105">
        <f ca="1">'EO9904.1'!AW307</f>
        <v>0</v>
      </c>
      <c r="BB307" s="105">
        <f t="shared" ca="1" si="197"/>
        <v>0</v>
      </c>
      <c r="BC307" s="67"/>
    </row>
    <row r="308" spans="1:55" ht="12" customHeight="1">
      <c r="A308" s="88">
        <f t="shared" si="188"/>
        <v>46023</v>
      </c>
      <c r="B308" s="65">
        <f>'EO9904.1'!B308</f>
        <v>0</v>
      </c>
      <c r="C308" s="66"/>
      <c r="D308" s="82">
        <f t="shared" si="160"/>
        <v>0</v>
      </c>
      <c r="E308" s="35">
        <f t="shared" si="161"/>
        <v>0</v>
      </c>
      <c r="F308" s="35">
        <f t="shared" ca="1" si="162"/>
        <v>0</v>
      </c>
      <c r="G308" s="83">
        <f ca="1">VLOOKUP($A308,[1]!Table,MATCH(G$4,[1]!Curves,0))</f>
        <v>0</v>
      </c>
      <c r="H308" s="84">
        <f t="shared" ca="1" si="163"/>
        <v>0</v>
      </c>
      <c r="I308" s="87">
        <f t="shared" si="198"/>
        <v>2.1150000000000002</v>
      </c>
      <c r="J308" s="83">
        <f ca="1">VLOOKUP($A308,[1]!Table,MATCH(J$4,[1]!Curves,0))</f>
        <v>0</v>
      </c>
      <c r="K308" s="84">
        <f t="shared" ca="1" si="164"/>
        <v>0</v>
      </c>
      <c r="L308" s="69">
        <f t="shared" si="189"/>
        <v>0</v>
      </c>
      <c r="M308" s="83">
        <f ca="1">VLOOKUP($A308,[1]!Table,MATCH(M$4,[1]!Curves,0))</f>
        <v>0</v>
      </c>
      <c r="N308" s="84">
        <f t="shared" ca="1" si="165"/>
        <v>0</v>
      </c>
      <c r="O308" s="69">
        <f t="shared" si="190"/>
        <v>0</v>
      </c>
      <c r="P308" s="7"/>
      <c r="Q308" s="69">
        <f t="shared" ca="1" si="166"/>
        <v>0</v>
      </c>
      <c r="R308" s="69">
        <f t="shared" ca="1" si="167"/>
        <v>0</v>
      </c>
      <c r="S308" s="69">
        <f t="shared" si="168"/>
        <v>2.1150000000000002</v>
      </c>
      <c r="T308" s="7"/>
      <c r="U308" s="5">
        <f t="shared" si="169"/>
        <v>31</v>
      </c>
      <c r="V308" s="44">
        <f t="shared" si="170"/>
        <v>46023</v>
      </c>
      <c r="W308" s="5">
        <f t="shared" ca="1" si="171"/>
        <v>9093</v>
      </c>
      <c r="X308" s="54">
        <f ca="1">VLOOKUP($A308,[1]!Table,MATCH(X$4,[1]!Curves,0))</f>
        <v>6.4273648933540997E-2</v>
      </c>
      <c r="Y308" s="46">
        <f t="shared" ca="1" si="172"/>
        <v>0.20702059822309901</v>
      </c>
      <c r="Z308" s="5">
        <f t="shared" si="173"/>
        <v>0</v>
      </c>
      <c r="AA308" s="5">
        <f t="shared" si="174"/>
        <v>0</v>
      </c>
      <c r="AC308" s="39">
        <f t="shared" ca="1" si="175"/>
        <v>0</v>
      </c>
      <c r="AD308" s="39">
        <f t="shared" ca="1" si="176"/>
        <v>0</v>
      </c>
      <c r="AE308" s="39">
        <f t="shared" ca="1" si="177"/>
        <v>0</v>
      </c>
      <c r="AF308" s="39">
        <f t="shared" ca="1" si="178"/>
        <v>0</v>
      </c>
      <c r="AG308" s="39">
        <f t="shared" ca="1" si="179"/>
        <v>0</v>
      </c>
      <c r="AH308" s="39">
        <f t="shared" ca="1" si="180"/>
        <v>0</v>
      </c>
      <c r="AI308" s="39">
        <f t="shared" ca="1" si="181"/>
        <v>0</v>
      </c>
      <c r="AJ308" s="39">
        <f t="shared" ca="1" si="182"/>
        <v>0</v>
      </c>
      <c r="AK308" s="39">
        <f t="shared" ca="1" si="183"/>
        <v>0</v>
      </c>
      <c r="AL308" s="43"/>
      <c r="AM308" s="39">
        <f t="shared" ca="1" si="191"/>
        <v>0</v>
      </c>
      <c r="AN308" s="39">
        <f t="shared" ca="1" si="192"/>
        <v>0</v>
      </c>
      <c r="AO308" s="39">
        <f t="shared" ca="1" si="193"/>
        <v>0</v>
      </c>
      <c r="AP308" s="40">
        <f t="shared" ca="1" si="184"/>
        <v>0</v>
      </c>
      <c r="AR308" s="39">
        <f t="shared" ca="1" si="194"/>
        <v>0</v>
      </c>
      <c r="AS308" s="39">
        <f t="shared" ca="1" si="195"/>
        <v>0</v>
      </c>
      <c r="AT308" s="39">
        <f t="shared" ca="1" si="196"/>
        <v>0</v>
      </c>
      <c r="AU308" s="40">
        <f t="shared" ca="1" si="185"/>
        <v>0</v>
      </c>
      <c r="AV308" s="40"/>
      <c r="AW308" s="51">
        <f t="shared" ca="1" si="186"/>
        <v>0</v>
      </c>
      <c r="AY308" s="51">
        <f t="shared" ca="1" si="187"/>
        <v>0</v>
      </c>
      <c r="AZ308" s="67"/>
      <c r="BA308" s="105">
        <f ca="1">'EO9904.1'!AW308</f>
        <v>0</v>
      </c>
      <c r="BB308" s="105">
        <f t="shared" ca="1" si="197"/>
        <v>0</v>
      </c>
      <c r="BC308" s="67"/>
    </row>
    <row r="309" spans="1:55" ht="12" customHeight="1">
      <c r="A309" s="88">
        <f t="shared" si="188"/>
        <v>46054</v>
      </c>
      <c r="B309" s="65">
        <f>'EO9904.1'!B309</f>
        <v>0</v>
      </c>
      <c r="C309" s="66"/>
      <c r="D309" s="82">
        <f t="shared" si="160"/>
        <v>0</v>
      </c>
      <c r="E309" s="35">
        <f t="shared" si="161"/>
        <v>0</v>
      </c>
      <c r="F309" s="35">
        <f t="shared" ca="1" si="162"/>
        <v>0</v>
      </c>
      <c r="G309" s="83">
        <f ca="1">VLOOKUP($A309,[1]!Table,MATCH(G$4,[1]!Curves,0))</f>
        <v>0</v>
      </c>
      <c r="H309" s="84">
        <f t="shared" ca="1" si="163"/>
        <v>0</v>
      </c>
      <c r="I309" s="87">
        <f t="shared" si="198"/>
        <v>2.1150000000000002</v>
      </c>
      <c r="J309" s="83">
        <f ca="1">VLOOKUP($A309,[1]!Table,MATCH(J$4,[1]!Curves,0))</f>
        <v>0</v>
      </c>
      <c r="K309" s="84">
        <f t="shared" ca="1" si="164"/>
        <v>0</v>
      </c>
      <c r="L309" s="69">
        <f t="shared" si="189"/>
        <v>0</v>
      </c>
      <c r="M309" s="83">
        <f ca="1">VLOOKUP($A309,[1]!Table,MATCH(M$4,[1]!Curves,0))</f>
        <v>0</v>
      </c>
      <c r="N309" s="84">
        <f t="shared" ca="1" si="165"/>
        <v>0</v>
      </c>
      <c r="O309" s="69">
        <f t="shared" si="190"/>
        <v>0</v>
      </c>
      <c r="P309" s="7"/>
      <c r="Q309" s="69">
        <f t="shared" ca="1" si="166"/>
        <v>0</v>
      </c>
      <c r="R309" s="69">
        <f t="shared" ca="1" si="167"/>
        <v>0</v>
      </c>
      <c r="S309" s="69">
        <f t="shared" si="168"/>
        <v>2.1150000000000002</v>
      </c>
      <c r="T309" s="7"/>
      <c r="U309" s="5">
        <f t="shared" si="169"/>
        <v>28</v>
      </c>
      <c r="V309" s="44">
        <f t="shared" si="170"/>
        <v>46054</v>
      </c>
      <c r="W309" s="5">
        <f t="shared" ca="1" si="171"/>
        <v>9124</v>
      </c>
      <c r="X309" s="54">
        <f ca="1">VLOOKUP($A309,[1]!Table,MATCH(X$4,[1]!Curves,0))</f>
        <v>6.4272395130817006E-2</v>
      </c>
      <c r="Y309" s="46">
        <f t="shared" ca="1" si="172"/>
        <v>0.20591826978893255</v>
      </c>
      <c r="Z309" s="5">
        <f t="shared" si="173"/>
        <v>0</v>
      </c>
      <c r="AA309" s="5">
        <f t="shared" si="174"/>
        <v>0</v>
      </c>
      <c r="AC309" s="39">
        <f t="shared" ca="1" si="175"/>
        <v>0</v>
      </c>
      <c r="AD309" s="39">
        <f t="shared" ca="1" si="176"/>
        <v>0</v>
      </c>
      <c r="AE309" s="39">
        <f t="shared" ca="1" si="177"/>
        <v>0</v>
      </c>
      <c r="AF309" s="39">
        <f t="shared" ca="1" si="178"/>
        <v>0</v>
      </c>
      <c r="AG309" s="39">
        <f t="shared" ca="1" si="179"/>
        <v>0</v>
      </c>
      <c r="AH309" s="39">
        <f t="shared" ca="1" si="180"/>
        <v>0</v>
      </c>
      <c r="AI309" s="39">
        <f t="shared" ca="1" si="181"/>
        <v>0</v>
      </c>
      <c r="AJ309" s="39">
        <f t="shared" ca="1" si="182"/>
        <v>0</v>
      </c>
      <c r="AK309" s="39">
        <f t="shared" ca="1" si="183"/>
        <v>0</v>
      </c>
      <c r="AL309" s="43"/>
      <c r="AM309" s="39">
        <f t="shared" ca="1" si="191"/>
        <v>0</v>
      </c>
      <c r="AN309" s="39">
        <f t="shared" ca="1" si="192"/>
        <v>0</v>
      </c>
      <c r="AO309" s="39">
        <f t="shared" ca="1" si="193"/>
        <v>0</v>
      </c>
      <c r="AP309" s="40">
        <f t="shared" ca="1" si="184"/>
        <v>0</v>
      </c>
      <c r="AR309" s="39">
        <f t="shared" ca="1" si="194"/>
        <v>0</v>
      </c>
      <c r="AS309" s="39">
        <f t="shared" ca="1" si="195"/>
        <v>0</v>
      </c>
      <c r="AT309" s="39">
        <f t="shared" ca="1" si="196"/>
        <v>0</v>
      </c>
      <c r="AU309" s="40">
        <f t="shared" ca="1" si="185"/>
        <v>0</v>
      </c>
      <c r="AV309" s="40"/>
      <c r="AW309" s="51">
        <f t="shared" ca="1" si="186"/>
        <v>0</v>
      </c>
      <c r="AY309" s="51">
        <f t="shared" ca="1" si="187"/>
        <v>0</v>
      </c>
      <c r="AZ309" s="67"/>
      <c r="BA309" s="105">
        <f ca="1">'EO9904.1'!AW309</f>
        <v>0</v>
      </c>
      <c r="BB309" s="105">
        <f t="shared" ca="1" si="197"/>
        <v>0</v>
      </c>
      <c r="BC309" s="67"/>
    </row>
    <row r="310" spans="1:55" ht="12" customHeight="1">
      <c r="A310" s="88">
        <f t="shared" si="188"/>
        <v>46082</v>
      </c>
      <c r="B310" s="65">
        <f>'EO9904.1'!B310</f>
        <v>0</v>
      </c>
      <c r="C310" s="66"/>
      <c r="D310" s="82">
        <f t="shared" si="160"/>
        <v>0</v>
      </c>
      <c r="E310" s="35">
        <f t="shared" si="161"/>
        <v>0</v>
      </c>
      <c r="F310" s="35">
        <f t="shared" ca="1" si="162"/>
        <v>0</v>
      </c>
      <c r="G310" s="83">
        <f ca="1">VLOOKUP($A310,[1]!Table,MATCH(G$4,[1]!Curves,0))</f>
        <v>0</v>
      </c>
      <c r="H310" s="84">
        <f t="shared" ca="1" si="163"/>
        <v>0</v>
      </c>
      <c r="I310" s="87">
        <f t="shared" si="198"/>
        <v>2.1150000000000002</v>
      </c>
      <c r="J310" s="83">
        <f ca="1">VLOOKUP($A310,[1]!Table,MATCH(J$4,[1]!Curves,0))</f>
        <v>0</v>
      </c>
      <c r="K310" s="84">
        <f t="shared" ca="1" si="164"/>
        <v>0</v>
      </c>
      <c r="L310" s="69">
        <f t="shared" si="189"/>
        <v>0</v>
      </c>
      <c r="M310" s="83">
        <f ca="1">VLOOKUP($A310,[1]!Table,MATCH(M$4,[1]!Curves,0))</f>
        <v>0</v>
      </c>
      <c r="N310" s="84">
        <f t="shared" ca="1" si="165"/>
        <v>0</v>
      </c>
      <c r="O310" s="69">
        <f t="shared" si="190"/>
        <v>0</v>
      </c>
      <c r="P310" s="7"/>
      <c r="Q310" s="69">
        <f t="shared" ca="1" si="166"/>
        <v>0</v>
      </c>
      <c r="R310" s="69">
        <f t="shared" ca="1" si="167"/>
        <v>0</v>
      </c>
      <c r="S310" s="69">
        <f t="shared" si="168"/>
        <v>2.1150000000000002</v>
      </c>
      <c r="T310" s="7"/>
      <c r="U310" s="5">
        <f t="shared" si="169"/>
        <v>31</v>
      </c>
      <c r="V310" s="44">
        <f t="shared" si="170"/>
        <v>46082</v>
      </c>
      <c r="W310" s="5">
        <f t="shared" ca="1" si="171"/>
        <v>9152</v>
      </c>
      <c r="X310" s="54">
        <f ca="1">VLOOKUP($A310,[1]!Table,MATCH(X$4,[1]!Curves,0))</f>
        <v>6.4271262663841006E-2</v>
      </c>
      <c r="Y310" s="46">
        <f t="shared" ca="1" si="172"/>
        <v>0.20492770053739284</v>
      </c>
      <c r="Z310" s="5">
        <f t="shared" si="173"/>
        <v>0</v>
      </c>
      <c r="AA310" s="5">
        <f t="shared" si="174"/>
        <v>0</v>
      </c>
      <c r="AC310" s="39">
        <f t="shared" ca="1" si="175"/>
        <v>0</v>
      </c>
      <c r="AD310" s="39">
        <f t="shared" ca="1" si="176"/>
        <v>0</v>
      </c>
      <c r="AE310" s="39">
        <f t="shared" ca="1" si="177"/>
        <v>0</v>
      </c>
      <c r="AF310" s="39">
        <f t="shared" ca="1" si="178"/>
        <v>0</v>
      </c>
      <c r="AG310" s="39">
        <f t="shared" ca="1" si="179"/>
        <v>0</v>
      </c>
      <c r="AH310" s="39">
        <f t="shared" ca="1" si="180"/>
        <v>0</v>
      </c>
      <c r="AI310" s="39">
        <f t="shared" ca="1" si="181"/>
        <v>0</v>
      </c>
      <c r="AJ310" s="39">
        <f t="shared" ca="1" si="182"/>
        <v>0</v>
      </c>
      <c r="AK310" s="39">
        <f t="shared" ca="1" si="183"/>
        <v>0</v>
      </c>
      <c r="AL310" s="43"/>
      <c r="AM310" s="39">
        <f t="shared" ca="1" si="191"/>
        <v>0</v>
      </c>
      <c r="AN310" s="39">
        <f t="shared" ca="1" si="192"/>
        <v>0</v>
      </c>
      <c r="AO310" s="39">
        <f t="shared" ca="1" si="193"/>
        <v>0</v>
      </c>
      <c r="AP310" s="40">
        <f t="shared" ca="1" si="184"/>
        <v>0</v>
      </c>
      <c r="AR310" s="39">
        <f t="shared" ca="1" si="194"/>
        <v>0</v>
      </c>
      <c r="AS310" s="39">
        <f t="shared" ca="1" si="195"/>
        <v>0</v>
      </c>
      <c r="AT310" s="39">
        <f t="shared" ca="1" si="196"/>
        <v>0</v>
      </c>
      <c r="AU310" s="40">
        <f t="shared" ca="1" si="185"/>
        <v>0</v>
      </c>
      <c r="AV310" s="40"/>
      <c r="AW310" s="51">
        <f t="shared" ca="1" si="186"/>
        <v>0</v>
      </c>
      <c r="AY310" s="51">
        <f t="shared" ca="1" si="187"/>
        <v>0</v>
      </c>
      <c r="AZ310" s="67"/>
      <c r="BA310" s="105">
        <f ca="1">'EO9904.1'!AW310</f>
        <v>0</v>
      </c>
      <c r="BB310" s="105">
        <f t="shared" ca="1" si="197"/>
        <v>0</v>
      </c>
      <c r="BC310" s="67"/>
    </row>
    <row r="311" spans="1:55" ht="12" customHeight="1">
      <c r="A311" s="88">
        <f t="shared" si="188"/>
        <v>46113</v>
      </c>
      <c r="B311" s="65">
        <f>'EO9904.1'!B311</f>
        <v>0</v>
      </c>
      <c r="C311" s="66"/>
      <c r="D311" s="82">
        <f t="shared" si="160"/>
        <v>0</v>
      </c>
      <c r="E311" s="35">
        <f t="shared" si="161"/>
        <v>0</v>
      </c>
      <c r="F311" s="35">
        <f t="shared" ca="1" si="162"/>
        <v>0</v>
      </c>
      <c r="G311" s="83">
        <f ca="1">VLOOKUP($A311,[1]!Table,MATCH(G$4,[1]!Curves,0))</f>
        <v>0</v>
      </c>
      <c r="H311" s="84">
        <f t="shared" ca="1" si="163"/>
        <v>0</v>
      </c>
      <c r="I311" s="87">
        <f t="shared" si="198"/>
        <v>2.1150000000000002</v>
      </c>
      <c r="J311" s="83">
        <f ca="1">VLOOKUP($A311,[1]!Table,MATCH(J$4,[1]!Curves,0))</f>
        <v>0</v>
      </c>
      <c r="K311" s="84">
        <f t="shared" ca="1" si="164"/>
        <v>0</v>
      </c>
      <c r="L311" s="69">
        <f t="shared" si="189"/>
        <v>0</v>
      </c>
      <c r="M311" s="83">
        <f ca="1">VLOOKUP($A311,[1]!Table,MATCH(M$4,[1]!Curves,0))</f>
        <v>0</v>
      </c>
      <c r="N311" s="84">
        <f t="shared" ca="1" si="165"/>
        <v>0</v>
      </c>
      <c r="O311" s="69">
        <f t="shared" si="190"/>
        <v>0</v>
      </c>
      <c r="P311" s="7"/>
      <c r="Q311" s="69">
        <f t="shared" ca="1" si="166"/>
        <v>0</v>
      </c>
      <c r="R311" s="69">
        <f t="shared" ca="1" si="167"/>
        <v>0</v>
      </c>
      <c r="S311" s="69">
        <f t="shared" si="168"/>
        <v>2.1150000000000002</v>
      </c>
      <c r="T311" s="7"/>
      <c r="U311" s="5">
        <f t="shared" si="169"/>
        <v>30</v>
      </c>
      <c r="V311" s="44">
        <f t="shared" si="170"/>
        <v>46113</v>
      </c>
      <c r="W311" s="5">
        <f t="shared" ca="1" si="171"/>
        <v>9183</v>
      </c>
      <c r="X311" s="54">
        <f ca="1">VLOOKUP($A311,[1]!Table,MATCH(X$4,[1]!Curves,0))</f>
        <v>6.4270008861117001E-2</v>
      </c>
      <c r="Y311" s="46">
        <f t="shared" ca="1" si="172"/>
        <v>0.20383659621749839</v>
      </c>
      <c r="Z311" s="5">
        <f t="shared" si="173"/>
        <v>0</v>
      </c>
      <c r="AA311" s="5">
        <f t="shared" si="174"/>
        <v>0</v>
      </c>
      <c r="AC311" s="39">
        <f t="shared" ca="1" si="175"/>
        <v>0</v>
      </c>
      <c r="AD311" s="39">
        <f t="shared" ca="1" si="176"/>
        <v>0</v>
      </c>
      <c r="AE311" s="39">
        <f t="shared" ca="1" si="177"/>
        <v>0</v>
      </c>
      <c r="AF311" s="39">
        <f t="shared" ca="1" si="178"/>
        <v>0</v>
      </c>
      <c r="AG311" s="39">
        <f t="shared" ca="1" si="179"/>
        <v>0</v>
      </c>
      <c r="AH311" s="39">
        <f t="shared" ca="1" si="180"/>
        <v>0</v>
      </c>
      <c r="AI311" s="39">
        <f t="shared" ca="1" si="181"/>
        <v>0</v>
      </c>
      <c r="AJ311" s="39">
        <f t="shared" ca="1" si="182"/>
        <v>0</v>
      </c>
      <c r="AK311" s="39">
        <f t="shared" ca="1" si="183"/>
        <v>0</v>
      </c>
      <c r="AL311" s="43"/>
      <c r="AM311" s="39">
        <f t="shared" ca="1" si="191"/>
        <v>0</v>
      </c>
      <c r="AN311" s="39">
        <f t="shared" ca="1" si="192"/>
        <v>0</v>
      </c>
      <c r="AO311" s="39">
        <f t="shared" ca="1" si="193"/>
        <v>0</v>
      </c>
      <c r="AP311" s="40">
        <f t="shared" ca="1" si="184"/>
        <v>0</v>
      </c>
      <c r="AR311" s="39">
        <f t="shared" ca="1" si="194"/>
        <v>0</v>
      </c>
      <c r="AS311" s="39">
        <f t="shared" ca="1" si="195"/>
        <v>0</v>
      </c>
      <c r="AT311" s="39">
        <f t="shared" ca="1" si="196"/>
        <v>0</v>
      </c>
      <c r="AU311" s="40">
        <f t="shared" ca="1" si="185"/>
        <v>0</v>
      </c>
      <c r="AV311" s="40"/>
      <c r="AW311" s="51">
        <f t="shared" ca="1" si="186"/>
        <v>0</v>
      </c>
      <c r="AY311" s="51">
        <f t="shared" ca="1" si="187"/>
        <v>0</v>
      </c>
      <c r="AZ311" s="67"/>
      <c r="BA311" s="105">
        <f ca="1">'EO9904.1'!AW311</f>
        <v>0</v>
      </c>
      <c r="BB311" s="105">
        <f t="shared" ca="1" si="197"/>
        <v>0</v>
      </c>
      <c r="BC311" s="67"/>
    </row>
    <row r="312" spans="1:55" ht="12" customHeight="1">
      <c r="A312" s="88">
        <f t="shared" si="188"/>
        <v>46143</v>
      </c>
      <c r="B312" s="65">
        <f>'EO9904.1'!B312</f>
        <v>0</v>
      </c>
      <c r="C312" s="66"/>
      <c r="D312" s="82">
        <f t="shared" si="160"/>
        <v>0</v>
      </c>
      <c r="E312" s="35">
        <f t="shared" si="161"/>
        <v>0</v>
      </c>
      <c r="F312" s="35">
        <f t="shared" ca="1" si="162"/>
        <v>0</v>
      </c>
      <c r="G312" s="83">
        <f ca="1">VLOOKUP($A312,[1]!Table,MATCH(G$4,[1]!Curves,0))</f>
        <v>0</v>
      </c>
      <c r="H312" s="84">
        <f t="shared" ca="1" si="163"/>
        <v>0</v>
      </c>
      <c r="I312" s="87">
        <f t="shared" si="198"/>
        <v>2.1150000000000002</v>
      </c>
      <c r="J312" s="83">
        <f ca="1">VLOOKUP($A312,[1]!Table,MATCH(J$4,[1]!Curves,0))</f>
        <v>0</v>
      </c>
      <c r="K312" s="84">
        <f t="shared" ca="1" si="164"/>
        <v>0</v>
      </c>
      <c r="L312" s="69">
        <f t="shared" si="189"/>
        <v>0</v>
      </c>
      <c r="M312" s="83">
        <f ca="1">VLOOKUP($A312,[1]!Table,MATCH(M$4,[1]!Curves,0))</f>
        <v>0</v>
      </c>
      <c r="N312" s="84">
        <f t="shared" ca="1" si="165"/>
        <v>0</v>
      </c>
      <c r="O312" s="69">
        <f t="shared" si="190"/>
        <v>0</v>
      </c>
      <c r="P312" s="7"/>
      <c r="Q312" s="69">
        <f t="shared" ca="1" si="166"/>
        <v>0</v>
      </c>
      <c r="R312" s="69">
        <f t="shared" ca="1" si="167"/>
        <v>0</v>
      </c>
      <c r="S312" s="69">
        <f t="shared" si="168"/>
        <v>2.1150000000000002</v>
      </c>
      <c r="T312" s="7"/>
      <c r="U312" s="5">
        <f t="shared" si="169"/>
        <v>31</v>
      </c>
      <c r="V312" s="44">
        <f t="shared" si="170"/>
        <v>46143</v>
      </c>
      <c r="W312" s="5">
        <f t="shared" ca="1" si="171"/>
        <v>9213</v>
      </c>
      <c r="X312" s="54">
        <f ca="1">VLOOKUP($A312,[1]!Table,MATCH(X$4,[1]!Curves,0))</f>
        <v>6.4268795503643006E-2</v>
      </c>
      <c r="Y312" s="46">
        <f t="shared" ca="1" si="172"/>
        <v>0.20278626027559501</v>
      </c>
      <c r="Z312" s="5">
        <f t="shared" si="173"/>
        <v>0</v>
      </c>
      <c r="AA312" s="5">
        <f t="shared" si="174"/>
        <v>0</v>
      </c>
      <c r="AC312" s="39">
        <f t="shared" ca="1" si="175"/>
        <v>0</v>
      </c>
      <c r="AD312" s="39">
        <f t="shared" ca="1" si="176"/>
        <v>0</v>
      </c>
      <c r="AE312" s="39">
        <f t="shared" ca="1" si="177"/>
        <v>0</v>
      </c>
      <c r="AF312" s="39">
        <f t="shared" ca="1" si="178"/>
        <v>0</v>
      </c>
      <c r="AG312" s="39">
        <f t="shared" ca="1" si="179"/>
        <v>0</v>
      </c>
      <c r="AH312" s="39">
        <f t="shared" ca="1" si="180"/>
        <v>0</v>
      </c>
      <c r="AI312" s="39">
        <f t="shared" ca="1" si="181"/>
        <v>0</v>
      </c>
      <c r="AJ312" s="39">
        <f t="shared" ca="1" si="182"/>
        <v>0</v>
      </c>
      <c r="AK312" s="39">
        <f t="shared" ca="1" si="183"/>
        <v>0</v>
      </c>
      <c r="AL312" s="43"/>
      <c r="AM312" s="39">
        <f t="shared" ca="1" si="191"/>
        <v>0</v>
      </c>
      <c r="AN312" s="39">
        <f t="shared" ca="1" si="192"/>
        <v>0</v>
      </c>
      <c r="AO312" s="39">
        <f t="shared" ca="1" si="193"/>
        <v>0</v>
      </c>
      <c r="AP312" s="40">
        <f t="shared" ca="1" si="184"/>
        <v>0</v>
      </c>
      <c r="AR312" s="39">
        <f t="shared" ca="1" si="194"/>
        <v>0</v>
      </c>
      <c r="AS312" s="39">
        <f t="shared" ca="1" si="195"/>
        <v>0</v>
      </c>
      <c r="AT312" s="39">
        <f t="shared" ca="1" si="196"/>
        <v>0</v>
      </c>
      <c r="AU312" s="40">
        <f t="shared" ca="1" si="185"/>
        <v>0</v>
      </c>
      <c r="AV312" s="40"/>
      <c r="AW312" s="51">
        <f t="shared" ca="1" si="186"/>
        <v>0</v>
      </c>
      <c r="AY312" s="51">
        <f t="shared" ca="1" si="187"/>
        <v>0</v>
      </c>
      <c r="AZ312" s="67"/>
      <c r="BA312" s="105">
        <f ca="1">'EO9904.1'!AW312</f>
        <v>0</v>
      </c>
      <c r="BB312" s="105">
        <f t="shared" ca="1" si="197"/>
        <v>0</v>
      </c>
      <c r="BC312" s="67"/>
    </row>
    <row r="313" spans="1:55" ht="12" customHeight="1">
      <c r="A313" s="88">
        <f t="shared" si="188"/>
        <v>46174</v>
      </c>
      <c r="B313" s="65">
        <f>'EO9904.1'!B313</f>
        <v>0</v>
      </c>
      <c r="C313" s="66"/>
      <c r="D313" s="82">
        <f t="shared" si="160"/>
        <v>0</v>
      </c>
      <c r="E313" s="35">
        <f t="shared" si="161"/>
        <v>0</v>
      </c>
      <c r="F313" s="35">
        <f t="shared" ca="1" si="162"/>
        <v>0</v>
      </c>
      <c r="G313" s="83">
        <f ca="1">VLOOKUP($A313,[1]!Table,MATCH(G$4,[1]!Curves,0))</f>
        <v>0</v>
      </c>
      <c r="H313" s="84">
        <f t="shared" ca="1" si="163"/>
        <v>0</v>
      </c>
      <c r="I313" s="87">
        <f t="shared" si="198"/>
        <v>2.1150000000000002</v>
      </c>
      <c r="J313" s="83">
        <f ca="1">VLOOKUP($A313,[1]!Table,MATCH(J$4,[1]!Curves,0))</f>
        <v>0</v>
      </c>
      <c r="K313" s="84">
        <f t="shared" ca="1" si="164"/>
        <v>0</v>
      </c>
      <c r="L313" s="69">
        <f t="shared" si="189"/>
        <v>0</v>
      </c>
      <c r="M313" s="83">
        <f ca="1">VLOOKUP($A313,[1]!Table,MATCH(M$4,[1]!Curves,0))</f>
        <v>0</v>
      </c>
      <c r="N313" s="84">
        <f t="shared" ca="1" si="165"/>
        <v>0</v>
      </c>
      <c r="O313" s="69">
        <f t="shared" si="190"/>
        <v>0</v>
      </c>
      <c r="P313" s="7"/>
      <c r="Q313" s="69">
        <f t="shared" ca="1" si="166"/>
        <v>0</v>
      </c>
      <c r="R313" s="69">
        <f t="shared" ca="1" si="167"/>
        <v>0</v>
      </c>
      <c r="S313" s="69">
        <f t="shared" si="168"/>
        <v>2.1150000000000002</v>
      </c>
      <c r="T313" s="7"/>
      <c r="U313" s="5">
        <f t="shared" si="169"/>
        <v>30</v>
      </c>
      <c r="V313" s="44">
        <f t="shared" si="170"/>
        <v>46174</v>
      </c>
      <c r="W313" s="5">
        <f t="shared" ca="1" si="171"/>
        <v>9244</v>
      </c>
      <c r="X313" s="54">
        <f ca="1">VLOOKUP($A313,[1]!Table,MATCH(X$4,[1]!Curves,0))</f>
        <v>6.426754170092E-2</v>
      </c>
      <c r="Y313" s="46">
        <f t="shared" ca="1" si="172"/>
        <v>0.20170663955777415</v>
      </c>
      <c r="Z313" s="5">
        <f t="shared" si="173"/>
        <v>0</v>
      </c>
      <c r="AA313" s="5">
        <f t="shared" si="174"/>
        <v>0</v>
      </c>
      <c r="AC313" s="39">
        <f t="shared" ca="1" si="175"/>
        <v>0</v>
      </c>
      <c r="AD313" s="39">
        <f t="shared" ca="1" si="176"/>
        <v>0</v>
      </c>
      <c r="AE313" s="39">
        <f t="shared" ca="1" si="177"/>
        <v>0</v>
      </c>
      <c r="AF313" s="39">
        <f t="shared" ca="1" si="178"/>
        <v>0</v>
      </c>
      <c r="AG313" s="39">
        <f t="shared" ca="1" si="179"/>
        <v>0</v>
      </c>
      <c r="AH313" s="39">
        <f t="shared" ca="1" si="180"/>
        <v>0</v>
      </c>
      <c r="AI313" s="39">
        <f t="shared" ca="1" si="181"/>
        <v>0</v>
      </c>
      <c r="AJ313" s="39">
        <f t="shared" ca="1" si="182"/>
        <v>0</v>
      </c>
      <c r="AK313" s="39">
        <f t="shared" ca="1" si="183"/>
        <v>0</v>
      </c>
      <c r="AL313" s="43"/>
      <c r="AM313" s="39">
        <f t="shared" ca="1" si="191"/>
        <v>0</v>
      </c>
      <c r="AN313" s="39">
        <f t="shared" ca="1" si="192"/>
        <v>0</v>
      </c>
      <c r="AO313" s="39">
        <f t="shared" ca="1" si="193"/>
        <v>0</v>
      </c>
      <c r="AP313" s="40">
        <f t="shared" ca="1" si="184"/>
        <v>0</v>
      </c>
      <c r="AR313" s="39">
        <f t="shared" ca="1" si="194"/>
        <v>0</v>
      </c>
      <c r="AS313" s="39">
        <f t="shared" ca="1" si="195"/>
        <v>0</v>
      </c>
      <c r="AT313" s="39">
        <f t="shared" ca="1" si="196"/>
        <v>0</v>
      </c>
      <c r="AU313" s="40">
        <f t="shared" ca="1" si="185"/>
        <v>0</v>
      </c>
      <c r="AV313" s="40"/>
      <c r="AW313" s="51">
        <f t="shared" ca="1" si="186"/>
        <v>0</v>
      </c>
      <c r="AY313" s="51">
        <f t="shared" ca="1" si="187"/>
        <v>0</v>
      </c>
      <c r="AZ313" s="67"/>
      <c r="BA313" s="105">
        <f ca="1">'EO9904.1'!AW313</f>
        <v>0</v>
      </c>
      <c r="BB313" s="105">
        <f t="shared" ca="1" si="197"/>
        <v>0</v>
      </c>
      <c r="BC313" s="67"/>
    </row>
    <row r="314" spans="1:55" ht="12" customHeight="1">
      <c r="A314" s="88">
        <f t="shared" si="188"/>
        <v>46204</v>
      </c>
      <c r="B314" s="65">
        <f>'EO9904.1'!B314</f>
        <v>0</v>
      </c>
      <c r="C314" s="66"/>
      <c r="D314" s="82">
        <f t="shared" si="160"/>
        <v>0</v>
      </c>
      <c r="E314" s="35">
        <f t="shared" si="161"/>
        <v>0</v>
      </c>
      <c r="F314" s="35">
        <f t="shared" ca="1" si="162"/>
        <v>0</v>
      </c>
      <c r="G314" s="83">
        <f ca="1">VLOOKUP($A314,[1]!Table,MATCH(G$4,[1]!Curves,0))</f>
        <v>0</v>
      </c>
      <c r="H314" s="84">
        <f t="shared" ca="1" si="163"/>
        <v>0</v>
      </c>
      <c r="I314" s="87">
        <f t="shared" si="198"/>
        <v>2.1150000000000002</v>
      </c>
      <c r="J314" s="83">
        <f ca="1">VLOOKUP($A314,[1]!Table,MATCH(J$4,[1]!Curves,0))</f>
        <v>0</v>
      </c>
      <c r="K314" s="84">
        <f t="shared" ca="1" si="164"/>
        <v>0</v>
      </c>
      <c r="L314" s="69">
        <f t="shared" si="189"/>
        <v>0</v>
      </c>
      <c r="M314" s="83">
        <f ca="1">VLOOKUP($A314,[1]!Table,MATCH(M$4,[1]!Curves,0))</f>
        <v>0</v>
      </c>
      <c r="N314" s="84">
        <f t="shared" ca="1" si="165"/>
        <v>0</v>
      </c>
      <c r="O314" s="69">
        <f t="shared" si="190"/>
        <v>0</v>
      </c>
      <c r="P314" s="7"/>
      <c r="Q314" s="69">
        <f t="shared" ca="1" si="166"/>
        <v>0</v>
      </c>
      <c r="R314" s="69">
        <f t="shared" ca="1" si="167"/>
        <v>0</v>
      </c>
      <c r="S314" s="69">
        <f t="shared" si="168"/>
        <v>2.1150000000000002</v>
      </c>
      <c r="T314" s="7"/>
      <c r="U314" s="5">
        <f t="shared" si="169"/>
        <v>31</v>
      </c>
      <c r="V314" s="44">
        <f t="shared" si="170"/>
        <v>46204</v>
      </c>
      <c r="W314" s="5">
        <f t="shared" ca="1" si="171"/>
        <v>9274</v>
      </c>
      <c r="X314" s="54">
        <f ca="1">VLOOKUP($A314,[1]!Table,MATCH(X$4,[1]!Curves,0))</f>
        <v>6.4266328343447005E-2</v>
      </c>
      <c r="Y314" s="46">
        <f t="shared" ca="1" si="172"/>
        <v>0.20066735772902519</v>
      </c>
      <c r="Z314" s="5">
        <f t="shared" si="173"/>
        <v>0</v>
      </c>
      <c r="AA314" s="5">
        <f t="shared" si="174"/>
        <v>0</v>
      </c>
      <c r="AC314" s="39">
        <f t="shared" ca="1" si="175"/>
        <v>0</v>
      </c>
      <c r="AD314" s="39">
        <f t="shared" ca="1" si="176"/>
        <v>0</v>
      </c>
      <c r="AE314" s="39">
        <f t="shared" ca="1" si="177"/>
        <v>0</v>
      </c>
      <c r="AF314" s="39">
        <f t="shared" ca="1" si="178"/>
        <v>0</v>
      </c>
      <c r="AG314" s="39">
        <f t="shared" ca="1" si="179"/>
        <v>0</v>
      </c>
      <c r="AH314" s="39">
        <f t="shared" ca="1" si="180"/>
        <v>0</v>
      </c>
      <c r="AI314" s="39">
        <f t="shared" ca="1" si="181"/>
        <v>0</v>
      </c>
      <c r="AJ314" s="39">
        <f t="shared" ca="1" si="182"/>
        <v>0</v>
      </c>
      <c r="AK314" s="39">
        <f t="shared" ca="1" si="183"/>
        <v>0</v>
      </c>
      <c r="AL314" s="43"/>
      <c r="AM314" s="39">
        <f t="shared" ca="1" si="191"/>
        <v>0</v>
      </c>
      <c r="AN314" s="39">
        <f t="shared" ca="1" si="192"/>
        <v>0</v>
      </c>
      <c r="AO314" s="39">
        <f t="shared" ca="1" si="193"/>
        <v>0</v>
      </c>
      <c r="AP314" s="40">
        <f t="shared" ca="1" si="184"/>
        <v>0</v>
      </c>
      <c r="AR314" s="39">
        <f t="shared" ca="1" si="194"/>
        <v>0</v>
      </c>
      <c r="AS314" s="39">
        <f t="shared" ca="1" si="195"/>
        <v>0</v>
      </c>
      <c r="AT314" s="39">
        <f t="shared" ca="1" si="196"/>
        <v>0</v>
      </c>
      <c r="AU314" s="40">
        <f t="shared" ca="1" si="185"/>
        <v>0</v>
      </c>
      <c r="AV314" s="40"/>
      <c r="AW314" s="51">
        <f t="shared" ca="1" si="186"/>
        <v>0</v>
      </c>
      <c r="AY314" s="51">
        <f t="shared" ca="1" si="187"/>
        <v>0</v>
      </c>
      <c r="AZ314" s="67"/>
      <c r="BA314" s="105">
        <f ca="1">'EO9904.1'!AW314</f>
        <v>0</v>
      </c>
      <c r="BB314" s="105">
        <f t="shared" ca="1" si="197"/>
        <v>0</v>
      </c>
      <c r="BC314" s="67"/>
    </row>
    <row r="315" spans="1:55" ht="12" customHeight="1">
      <c r="A315" s="88">
        <f t="shared" si="188"/>
        <v>46235</v>
      </c>
      <c r="B315" s="65">
        <f>'EO9904.1'!B315</f>
        <v>0</v>
      </c>
      <c r="C315" s="66"/>
      <c r="D315" s="82">
        <f t="shared" si="160"/>
        <v>0</v>
      </c>
      <c r="E315" s="35">
        <f t="shared" si="161"/>
        <v>0</v>
      </c>
      <c r="F315" s="35">
        <f t="shared" ca="1" si="162"/>
        <v>0</v>
      </c>
      <c r="G315" s="83">
        <f ca="1">VLOOKUP($A315,[1]!Table,MATCH(G$4,[1]!Curves,0))</f>
        <v>0</v>
      </c>
      <c r="H315" s="84">
        <f t="shared" ca="1" si="163"/>
        <v>0</v>
      </c>
      <c r="I315" s="87">
        <f t="shared" si="198"/>
        <v>2.1150000000000002</v>
      </c>
      <c r="J315" s="83">
        <f ca="1">VLOOKUP($A315,[1]!Table,MATCH(J$4,[1]!Curves,0))</f>
        <v>0</v>
      </c>
      <c r="K315" s="84">
        <f t="shared" ca="1" si="164"/>
        <v>0</v>
      </c>
      <c r="L315" s="69">
        <f t="shared" si="189"/>
        <v>0</v>
      </c>
      <c r="M315" s="83">
        <f ca="1">VLOOKUP($A315,[1]!Table,MATCH(M$4,[1]!Curves,0))</f>
        <v>0</v>
      </c>
      <c r="N315" s="84">
        <f t="shared" ca="1" si="165"/>
        <v>0</v>
      </c>
      <c r="O315" s="69">
        <f t="shared" si="190"/>
        <v>0</v>
      </c>
      <c r="P315" s="7"/>
      <c r="Q315" s="69">
        <f t="shared" ca="1" si="166"/>
        <v>0</v>
      </c>
      <c r="R315" s="69">
        <f t="shared" ca="1" si="167"/>
        <v>0</v>
      </c>
      <c r="S315" s="69">
        <f t="shared" si="168"/>
        <v>2.1150000000000002</v>
      </c>
      <c r="T315" s="7"/>
      <c r="U315" s="5">
        <f t="shared" si="169"/>
        <v>31</v>
      </c>
      <c r="V315" s="44">
        <f t="shared" si="170"/>
        <v>46235</v>
      </c>
      <c r="W315" s="5">
        <f t="shared" ca="1" si="171"/>
        <v>9305</v>
      </c>
      <c r="X315" s="54">
        <f ca="1">VLOOKUP($A315,[1]!Table,MATCH(X$4,[1]!Curves,0))</f>
        <v>6.4265074540724998E-2</v>
      </c>
      <c r="Y315" s="46">
        <f t="shared" ca="1" si="172"/>
        <v>0.19959909890454311</v>
      </c>
      <c r="Z315" s="5">
        <f t="shared" si="173"/>
        <v>0</v>
      </c>
      <c r="AA315" s="5">
        <f t="shared" si="174"/>
        <v>0</v>
      </c>
      <c r="AC315" s="39">
        <f t="shared" ca="1" si="175"/>
        <v>0</v>
      </c>
      <c r="AD315" s="39">
        <f t="shared" ca="1" si="176"/>
        <v>0</v>
      </c>
      <c r="AE315" s="39">
        <f t="shared" ca="1" si="177"/>
        <v>0</v>
      </c>
      <c r="AF315" s="39">
        <f t="shared" ca="1" si="178"/>
        <v>0</v>
      </c>
      <c r="AG315" s="39">
        <f t="shared" ca="1" si="179"/>
        <v>0</v>
      </c>
      <c r="AH315" s="39">
        <f t="shared" ca="1" si="180"/>
        <v>0</v>
      </c>
      <c r="AI315" s="39">
        <f t="shared" ca="1" si="181"/>
        <v>0</v>
      </c>
      <c r="AJ315" s="39">
        <f t="shared" ca="1" si="182"/>
        <v>0</v>
      </c>
      <c r="AK315" s="39">
        <f t="shared" ca="1" si="183"/>
        <v>0</v>
      </c>
      <c r="AL315" s="43"/>
      <c r="AM315" s="39">
        <f t="shared" ca="1" si="191"/>
        <v>0</v>
      </c>
      <c r="AN315" s="39">
        <f t="shared" ca="1" si="192"/>
        <v>0</v>
      </c>
      <c r="AO315" s="39">
        <f t="shared" ca="1" si="193"/>
        <v>0</v>
      </c>
      <c r="AP315" s="40">
        <f t="shared" ca="1" si="184"/>
        <v>0</v>
      </c>
      <c r="AR315" s="39">
        <f t="shared" ca="1" si="194"/>
        <v>0</v>
      </c>
      <c r="AS315" s="39">
        <f t="shared" ca="1" si="195"/>
        <v>0</v>
      </c>
      <c r="AT315" s="39">
        <f t="shared" ca="1" si="196"/>
        <v>0</v>
      </c>
      <c r="AU315" s="40">
        <f t="shared" ca="1" si="185"/>
        <v>0</v>
      </c>
      <c r="AV315" s="40"/>
      <c r="AW315" s="51">
        <f t="shared" ca="1" si="186"/>
        <v>0</v>
      </c>
      <c r="AY315" s="51">
        <f t="shared" ca="1" si="187"/>
        <v>0</v>
      </c>
      <c r="AZ315" s="67"/>
      <c r="BA315" s="105">
        <f ca="1">'EO9904.1'!AW315</f>
        <v>0</v>
      </c>
      <c r="BB315" s="105">
        <f t="shared" ca="1" si="197"/>
        <v>0</v>
      </c>
      <c r="BC315" s="67"/>
    </row>
    <row r="316" spans="1:55" ht="12" customHeight="1">
      <c r="A316" s="88">
        <f t="shared" si="188"/>
        <v>46266</v>
      </c>
      <c r="B316" s="65">
        <f>'EO9904.1'!B316</f>
        <v>0</v>
      </c>
      <c r="C316" s="66"/>
      <c r="D316" s="82">
        <f t="shared" si="160"/>
        <v>0</v>
      </c>
      <c r="E316" s="35">
        <f t="shared" si="161"/>
        <v>0</v>
      </c>
      <c r="F316" s="35">
        <f t="shared" ca="1" si="162"/>
        <v>0</v>
      </c>
      <c r="G316" s="83">
        <f ca="1">VLOOKUP($A316,[1]!Table,MATCH(G$4,[1]!Curves,0))</f>
        <v>0</v>
      </c>
      <c r="H316" s="84">
        <f t="shared" ca="1" si="163"/>
        <v>0</v>
      </c>
      <c r="I316" s="87">
        <f t="shared" si="198"/>
        <v>2.1150000000000002</v>
      </c>
      <c r="J316" s="83">
        <f ca="1">VLOOKUP($A316,[1]!Table,MATCH(J$4,[1]!Curves,0))</f>
        <v>0</v>
      </c>
      <c r="K316" s="84">
        <f t="shared" ca="1" si="164"/>
        <v>0</v>
      </c>
      <c r="L316" s="69">
        <f t="shared" si="189"/>
        <v>0</v>
      </c>
      <c r="M316" s="83">
        <f ca="1">VLOOKUP($A316,[1]!Table,MATCH(M$4,[1]!Curves,0))</f>
        <v>0</v>
      </c>
      <c r="N316" s="84">
        <f t="shared" ca="1" si="165"/>
        <v>0</v>
      </c>
      <c r="O316" s="69">
        <f t="shared" si="190"/>
        <v>0</v>
      </c>
      <c r="P316" s="7"/>
      <c r="Q316" s="69">
        <f t="shared" ca="1" si="166"/>
        <v>0</v>
      </c>
      <c r="R316" s="69">
        <f t="shared" ca="1" si="167"/>
        <v>0</v>
      </c>
      <c r="S316" s="69">
        <f t="shared" si="168"/>
        <v>2.1150000000000002</v>
      </c>
      <c r="T316" s="7"/>
      <c r="U316" s="5">
        <f t="shared" si="169"/>
        <v>30</v>
      </c>
      <c r="V316" s="44">
        <f t="shared" si="170"/>
        <v>46266</v>
      </c>
      <c r="W316" s="5">
        <f t="shared" ca="1" si="171"/>
        <v>9336</v>
      </c>
      <c r="X316" s="54">
        <f ca="1">VLOOKUP($A316,[1]!Table,MATCH(X$4,[1]!Curves,0))</f>
        <v>6.4263820738005004E-2</v>
      </c>
      <c r="Y316" s="46">
        <f t="shared" ca="1" si="172"/>
        <v>0.19853656793120336</v>
      </c>
      <c r="Z316" s="5">
        <f t="shared" si="173"/>
        <v>0</v>
      </c>
      <c r="AA316" s="5">
        <f t="shared" si="174"/>
        <v>0</v>
      </c>
      <c r="AC316" s="39">
        <f t="shared" ca="1" si="175"/>
        <v>0</v>
      </c>
      <c r="AD316" s="39">
        <f t="shared" ca="1" si="176"/>
        <v>0</v>
      </c>
      <c r="AE316" s="39">
        <f t="shared" ca="1" si="177"/>
        <v>0</v>
      </c>
      <c r="AF316" s="39">
        <f t="shared" ca="1" si="178"/>
        <v>0</v>
      </c>
      <c r="AG316" s="39">
        <f t="shared" ca="1" si="179"/>
        <v>0</v>
      </c>
      <c r="AH316" s="39">
        <f t="shared" ca="1" si="180"/>
        <v>0</v>
      </c>
      <c r="AI316" s="39">
        <f t="shared" ca="1" si="181"/>
        <v>0</v>
      </c>
      <c r="AJ316" s="39">
        <f t="shared" ca="1" si="182"/>
        <v>0</v>
      </c>
      <c r="AK316" s="39">
        <f t="shared" ca="1" si="183"/>
        <v>0</v>
      </c>
      <c r="AL316" s="43"/>
      <c r="AM316" s="39">
        <f t="shared" ca="1" si="191"/>
        <v>0</v>
      </c>
      <c r="AN316" s="39">
        <f t="shared" ca="1" si="192"/>
        <v>0</v>
      </c>
      <c r="AO316" s="39">
        <f t="shared" ca="1" si="193"/>
        <v>0</v>
      </c>
      <c r="AP316" s="40">
        <f t="shared" ca="1" si="184"/>
        <v>0</v>
      </c>
      <c r="AR316" s="39">
        <f t="shared" ca="1" si="194"/>
        <v>0</v>
      </c>
      <c r="AS316" s="39">
        <f t="shared" ca="1" si="195"/>
        <v>0</v>
      </c>
      <c r="AT316" s="39">
        <f t="shared" ca="1" si="196"/>
        <v>0</v>
      </c>
      <c r="AU316" s="40">
        <f t="shared" ca="1" si="185"/>
        <v>0</v>
      </c>
      <c r="AV316" s="40"/>
      <c r="AW316" s="51">
        <f t="shared" ca="1" si="186"/>
        <v>0</v>
      </c>
      <c r="AY316" s="51">
        <f t="shared" ca="1" si="187"/>
        <v>0</v>
      </c>
      <c r="AZ316" s="67"/>
      <c r="BA316" s="105">
        <f ca="1">'EO9904.1'!AW316</f>
        <v>0</v>
      </c>
      <c r="BB316" s="105">
        <f t="shared" ca="1" si="197"/>
        <v>0</v>
      </c>
      <c r="BC316" s="67"/>
    </row>
    <row r="317" spans="1:55" ht="12" customHeight="1">
      <c r="A317" s="88">
        <f t="shared" si="188"/>
        <v>46296</v>
      </c>
      <c r="B317" s="65">
        <f>'EO9904.1'!B317</f>
        <v>0</v>
      </c>
      <c r="C317" s="66"/>
      <c r="D317" s="82">
        <f t="shared" si="160"/>
        <v>0</v>
      </c>
      <c r="E317" s="35">
        <f t="shared" si="161"/>
        <v>0</v>
      </c>
      <c r="F317" s="35">
        <f t="shared" ca="1" si="162"/>
        <v>0</v>
      </c>
      <c r="G317" s="83">
        <f ca="1">VLOOKUP($A317,[1]!Table,MATCH(G$4,[1]!Curves,0))</f>
        <v>0</v>
      </c>
      <c r="H317" s="84">
        <f t="shared" ca="1" si="163"/>
        <v>0</v>
      </c>
      <c r="I317" s="87">
        <f t="shared" si="198"/>
        <v>2.1150000000000002</v>
      </c>
      <c r="J317" s="83">
        <f ca="1">VLOOKUP($A317,[1]!Table,MATCH(J$4,[1]!Curves,0))</f>
        <v>0</v>
      </c>
      <c r="K317" s="84">
        <f t="shared" ca="1" si="164"/>
        <v>0</v>
      </c>
      <c r="L317" s="69">
        <f t="shared" si="189"/>
        <v>0</v>
      </c>
      <c r="M317" s="83">
        <f ca="1">VLOOKUP($A317,[1]!Table,MATCH(M$4,[1]!Curves,0))</f>
        <v>0</v>
      </c>
      <c r="N317" s="84">
        <f t="shared" ca="1" si="165"/>
        <v>0</v>
      </c>
      <c r="O317" s="69">
        <f t="shared" si="190"/>
        <v>0</v>
      </c>
      <c r="P317" s="7"/>
      <c r="Q317" s="69">
        <f t="shared" ca="1" si="166"/>
        <v>0</v>
      </c>
      <c r="R317" s="69">
        <f t="shared" ca="1" si="167"/>
        <v>0</v>
      </c>
      <c r="S317" s="69">
        <f t="shared" si="168"/>
        <v>2.1150000000000002</v>
      </c>
      <c r="T317" s="7"/>
      <c r="U317" s="5">
        <f t="shared" si="169"/>
        <v>31</v>
      </c>
      <c r="V317" s="44">
        <f t="shared" si="170"/>
        <v>46296</v>
      </c>
      <c r="W317" s="5">
        <f t="shared" ca="1" si="171"/>
        <v>9366</v>
      </c>
      <c r="X317" s="54">
        <f ca="1">VLOOKUP($A317,[1]!Table,MATCH(X$4,[1]!Curves,0))</f>
        <v>6.4262607380533007E-2</v>
      </c>
      <c r="Y317" s="46">
        <f t="shared" ca="1" si="172"/>
        <v>0.19751373669532951</v>
      </c>
      <c r="Z317" s="5">
        <f t="shared" si="173"/>
        <v>0</v>
      </c>
      <c r="AA317" s="5">
        <f t="shared" si="174"/>
        <v>0</v>
      </c>
      <c r="AC317" s="39">
        <f t="shared" ca="1" si="175"/>
        <v>0</v>
      </c>
      <c r="AD317" s="39">
        <f t="shared" ca="1" si="176"/>
        <v>0</v>
      </c>
      <c r="AE317" s="39">
        <f t="shared" ca="1" si="177"/>
        <v>0</v>
      </c>
      <c r="AF317" s="39">
        <f t="shared" ca="1" si="178"/>
        <v>0</v>
      </c>
      <c r="AG317" s="39">
        <f t="shared" ca="1" si="179"/>
        <v>0</v>
      </c>
      <c r="AH317" s="39">
        <f t="shared" ca="1" si="180"/>
        <v>0</v>
      </c>
      <c r="AI317" s="39">
        <f t="shared" ca="1" si="181"/>
        <v>0</v>
      </c>
      <c r="AJ317" s="39">
        <f t="shared" ca="1" si="182"/>
        <v>0</v>
      </c>
      <c r="AK317" s="39">
        <f t="shared" ca="1" si="183"/>
        <v>0</v>
      </c>
      <c r="AL317" s="43"/>
      <c r="AM317" s="39">
        <f t="shared" ca="1" si="191"/>
        <v>0</v>
      </c>
      <c r="AN317" s="39">
        <f t="shared" ca="1" si="192"/>
        <v>0</v>
      </c>
      <c r="AO317" s="39">
        <f t="shared" ca="1" si="193"/>
        <v>0</v>
      </c>
      <c r="AP317" s="40">
        <f t="shared" ca="1" si="184"/>
        <v>0</v>
      </c>
      <c r="AR317" s="39">
        <f t="shared" ca="1" si="194"/>
        <v>0</v>
      </c>
      <c r="AS317" s="39">
        <f t="shared" ca="1" si="195"/>
        <v>0</v>
      </c>
      <c r="AT317" s="39">
        <f t="shared" ca="1" si="196"/>
        <v>0</v>
      </c>
      <c r="AU317" s="40">
        <f t="shared" ca="1" si="185"/>
        <v>0</v>
      </c>
      <c r="AV317" s="40"/>
      <c r="AW317" s="51">
        <f t="shared" ca="1" si="186"/>
        <v>0</v>
      </c>
      <c r="AY317" s="51">
        <f t="shared" ca="1" si="187"/>
        <v>0</v>
      </c>
      <c r="AZ317" s="67"/>
      <c r="BA317" s="105">
        <f ca="1">'EO9904.1'!AW317</f>
        <v>0</v>
      </c>
      <c r="BB317" s="105">
        <f t="shared" ca="1" si="197"/>
        <v>0</v>
      </c>
      <c r="BC317" s="67"/>
    </row>
    <row r="318" spans="1:55" ht="12" customHeight="1">
      <c r="A318" s="88">
        <f t="shared" si="188"/>
        <v>46327</v>
      </c>
      <c r="B318" s="65">
        <f>'EO9904.1'!B318</f>
        <v>0</v>
      </c>
      <c r="C318" s="66"/>
      <c r="D318" s="82">
        <f t="shared" si="160"/>
        <v>0</v>
      </c>
      <c r="E318" s="35">
        <f t="shared" si="161"/>
        <v>0</v>
      </c>
      <c r="F318" s="35">
        <f t="shared" ca="1" si="162"/>
        <v>0</v>
      </c>
      <c r="G318" s="83">
        <f ca="1">VLOOKUP($A318,[1]!Table,MATCH(G$4,[1]!Curves,0))</f>
        <v>0</v>
      </c>
      <c r="H318" s="84">
        <f t="shared" ca="1" si="163"/>
        <v>0</v>
      </c>
      <c r="I318" s="87">
        <f t="shared" si="198"/>
        <v>2.1150000000000002</v>
      </c>
      <c r="J318" s="83">
        <f ca="1">VLOOKUP($A318,[1]!Table,MATCH(J$4,[1]!Curves,0))</f>
        <v>0</v>
      </c>
      <c r="K318" s="84">
        <f t="shared" ca="1" si="164"/>
        <v>0</v>
      </c>
      <c r="L318" s="69">
        <f t="shared" si="189"/>
        <v>0</v>
      </c>
      <c r="M318" s="83">
        <f ca="1">VLOOKUP($A318,[1]!Table,MATCH(M$4,[1]!Curves,0))</f>
        <v>0</v>
      </c>
      <c r="N318" s="84">
        <f t="shared" ca="1" si="165"/>
        <v>0</v>
      </c>
      <c r="O318" s="69">
        <f t="shared" si="190"/>
        <v>0</v>
      </c>
      <c r="P318" s="7"/>
      <c r="Q318" s="69">
        <f t="shared" ca="1" si="166"/>
        <v>0</v>
      </c>
      <c r="R318" s="69">
        <f t="shared" ca="1" si="167"/>
        <v>0</v>
      </c>
      <c r="S318" s="69">
        <f t="shared" si="168"/>
        <v>2.1150000000000002</v>
      </c>
      <c r="T318" s="7"/>
      <c r="U318" s="5">
        <f t="shared" si="169"/>
        <v>30</v>
      </c>
      <c r="V318" s="44">
        <f t="shared" si="170"/>
        <v>46327</v>
      </c>
      <c r="W318" s="5">
        <f t="shared" ca="1" si="171"/>
        <v>9397</v>
      </c>
      <c r="X318" s="54">
        <f ca="1">VLOOKUP($A318,[1]!Table,MATCH(X$4,[1]!Curves,0))</f>
        <v>6.4261353577812999E-2</v>
      </c>
      <c r="Y318" s="46">
        <f t="shared" ca="1" si="172"/>
        <v>0.19646238650667414</v>
      </c>
      <c r="Z318" s="5">
        <f t="shared" si="173"/>
        <v>0</v>
      </c>
      <c r="AA318" s="5">
        <f t="shared" si="174"/>
        <v>0</v>
      </c>
      <c r="AC318" s="39">
        <f t="shared" ca="1" si="175"/>
        <v>0</v>
      </c>
      <c r="AD318" s="39">
        <f t="shared" ca="1" si="176"/>
        <v>0</v>
      </c>
      <c r="AE318" s="39">
        <f t="shared" ca="1" si="177"/>
        <v>0</v>
      </c>
      <c r="AF318" s="39">
        <f t="shared" ca="1" si="178"/>
        <v>0</v>
      </c>
      <c r="AG318" s="39">
        <f t="shared" ca="1" si="179"/>
        <v>0</v>
      </c>
      <c r="AH318" s="39">
        <f t="shared" ca="1" si="180"/>
        <v>0</v>
      </c>
      <c r="AI318" s="39">
        <f t="shared" ca="1" si="181"/>
        <v>0</v>
      </c>
      <c r="AJ318" s="39">
        <f t="shared" ca="1" si="182"/>
        <v>0</v>
      </c>
      <c r="AK318" s="39">
        <f t="shared" ca="1" si="183"/>
        <v>0</v>
      </c>
      <c r="AL318" s="43"/>
      <c r="AM318" s="39">
        <f t="shared" ca="1" si="191"/>
        <v>0</v>
      </c>
      <c r="AN318" s="39">
        <f t="shared" ca="1" si="192"/>
        <v>0</v>
      </c>
      <c r="AO318" s="39">
        <f t="shared" ca="1" si="193"/>
        <v>0</v>
      </c>
      <c r="AP318" s="40">
        <f t="shared" ca="1" si="184"/>
        <v>0</v>
      </c>
      <c r="AR318" s="39">
        <f t="shared" ca="1" si="194"/>
        <v>0</v>
      </c>
      <c r="AS318" s="39">
        <f t="shared" ca="1" si="195"/>
        <v>0</v>
      </c>
      <c r="AT318" s="39">
        <f t="shared" ca="1" si="196"/>
        <v>0</v>
      </c>
      <c r="AU318" s="40">
        <f t="shared" ca="1" si="185"/>
        <v>0</v>
      </c>
      <c r="AV318" s="40"/>
      <c r="AW318" s="51">
        <f t="shared" ca="1" si="186"/>
        <v>0</v>
      </c>
      <c r="AY318" s="51">
        <f t="shared" ca="1" si="187"/>
        <v>0</v>
      </c>
      <c r="AZ318" s="67"/>
      <c r="BA318" s="105">
        <f ca="1">'EO9904.1'!AW318</f>
        <v>0</v>
      </c>
      <c r="BB318" s="105">
        <f t="shared" ca="1" si="197"/>
        <v>0</v>
      </c>
      <c r="BC318" s="67"/>
    </row>
    <row r="319" spans="1:55" ht="12" customHeight="1">
      <c r="A319" s="88">
        <f t="shared" si="188"/>
        <v>46357</v>
      </c>
      <c r="B319" s="65">
        <f>'EO9904.1'!B319</f>
        <v>0</v>
      </c>
      <c r="C319" s="66"/>
      <c r="D319" s="82">
        <f t="shared" si="160"/>
        <v>0</v>
      </c>
      <c r="E319" s="35">
        <f t="shared" si="161"/>
        <v>0</v>
      </c>
      <c r="F319" s="35">
        <f t="shared" ca="1" si="162"/>
        <v>0</v>
      </c>
      <c r="G319" s="83">
        <f ca="1">VLOOKUP($A319,[1]!Table,MATCH(G$4,[1]!Curves,0))</f>
        <v>0</v>
      </c>
      <c r="H319" s="84">
        <f t="shared" ca="1" si="163"/>
        <v>0</v>
      </c>
      <c r="I319" s="87">
        <f t="shared" si="198"/>
        <v>2.1150000000000002</v>
      </c>
      <c r="J319" s="83">
        <f ca="1">VLOOKUP($A319,[1]!Table,MATCH(J$4,[1]!Curves,0))</f>
        <v>0</v>
      </c>
      <c r="K319" s="84">
        <f t="shared" ca="1" si="164"/>
        <v>0</v>
      </c>
      <c r="L319" s="69">
        <f t="shared" si="189"/>
        <v>0</v>
      </c>
      <c r="M319" s="83">
        <f ca="1">VLOOKUP($A319,[1]!Table,MATCH(M$4,[1]!Curves,0))</f>
        <v>0</v>
      </c>
      <c r="N319" s="84">
        <f t="shared" ca="1" si="165"/>
        <v>0</v>
      </c>
      <c r="O319" s="69">
        <f t="shared" si="190"/>
        <v>0</v>
      </c>
      <c r="P319" s="7"/>
      <c r="Q319" s="69">
        <f t="shared" ca="1" si="166"/>
        <v>0</v>
      </c>
      <c r="R319" s="69">
        <f t="shared" ca="1" si="167"/>
        <v>0</v>
      </c>
      <c r="S319" s="69">
        <f t="shared" si="168"/>
        <v>2.1150000000000002</v>
      </c>
      <c r="T319" s="7"/>
      <c r="U319" s="5">
        <f t="shared" si="169"/>
        <v>31</v>
      </c>
      <c r="V319" s="44">
        <f t="shared" si="170"/>
        <v>46357</v>
      </c>
      <c r="W319" s="5">
        <f t="shared" ca="1" si="171"/>
        <v>9427</v>
      </c>
      <c r="X319" s="54">
        <f ca="1">VLOOKUP($A319,[1]!Table,MATCH(X$4,[1]!Curves,0))</f>
        <v>6.4260140220343001E-2</v>
      </c>
      <c r="Y319" s="46">
        <f t="shared" ca="1" si="172"/>
        <v>0.19545031790260051</v>
      </c>
      <c r="Z319" s="5">
        <f t="shared" si="173"/>
        <v>0</v>
      </c>
      <c r="AA319" s="5">
        <f t="shared" si="174"/>
        <v>0</v>
      </c>
      <c r="AC319" s="39">
        <f t="shared" ca="1" si="175"/>
        <v>0</v>
      </c>
      <c r="AD319" s="39">
        <f t="shared" ca="1" si="176"/>
        <v>0</v>
      </c>
      <c r="AE319" s="39">
        <f t="shared" ca="1" si="177"/>
        <v>0</v>
      </c>
      <c r="AF319" s="39">
        <f t="shared" ca="1" si="178"/>
        <v>0</v>
      </c>
      <c r="AG319" s="39">
        <f t="shared" ca="1" si="179"/>
        <v>0</v>
      </c>
      <c r="AH319" s="39">
        <f t="shared" ca="1" si="180"/>
        <v>0</v>
      </c>
      <c r="AI319" s="39">
        <f t="shared" ca="1" si="181"/>
        <v>0</v>
      </c>
      <c r="AJ319" s="39">
        <f t="shared" ca="1" si="182"/>
        <v>0</v>
      </c>
      <c r="AK319" s="39">
        <f t="shared" ca="1" si="183"/>
        <v>0</v>
      </c>
      <c r="AL319" s="43"/>
      <c r="AM319" s="39">
        <f t="shared" ca="1" si="191"/>
        <v>0</v>
      </c>
      <c r="AN319" s="39">
        <f t="shared" ca="1" si="192"/>
        <v>0</v>
      </c>
      <c r="AO319" s="39">
        <f t="shared" ca="1" si="193"/>
        <v>0</v>
      </c>
      <c r="AP319" s="40">
        <f t="shared" ca="1" si="184"/>
        <v>0</v>
      </c>
      <c r="AR319" s="39">
        <f t="shared" ca="1" si="194"/>
        <v>0</v>
      </c>
      <c r="AS319" s="39">
        <f t="shared" ca="1" si="195"/>
        <v>0</v>
      </c>
      <c r="AT319" s="39">
        <f t="shared" ca="1" si="196"/>
        <v>0</v>
      </c>
      <c r="AU319" s="40">
        <f t="shared" ca="1" si="185"/>
        <v>0</v>
      </c>
      <c r="AV319" s="40"/>
      <c r="AW319" s="51">
        <f t="shared" ca="1" si="186"/>
        <v>0</v>
      </c>
      <c r="AY319" s="51">
        <f t="shared" ca="1" si="187"/>
        <v>0</v>
      </c>
      <c r="AZ319" s="67"/>
      <c r="BA319" s="105">
        <f ca="1">'EO9904.1'!AW319</f>
        <v>0</v>
      </c>
      <c r="BB319" s="105">
        <f t="shared" ca="1" si="197"/>
        <v>0</v>
      </c>
      <c r="BC319" s="67"/>
    </row>
    <row r="320" spans="1:55" ht="12" customHeight="1">
      <c r="A320" s="88">
        <f t="shared" si="188"/>
        <v>46388</v>
      </c>
      <c r="B320" s="65">
        <f>'EO9904.1'!B320</f>
        <v>0</v>
      </c>
      <c r="C320" s="66"/>
      <c r="D320" s="82">
        <f t="shared" si="160"/>
        <v>0</v>
      </c>
      <c r="E320" s="35">
        <f t="shared" si="161"/>
        <v>0</v>
      </c>
      <c r="F320" s="35">
        <f t="shared" ca="1" si="162"/>
        <v>0</v>
      </c>
      <c r="G320" s="83">
        <f ca="1">VLOOKUP($A320,[1]!Table,MATCH(G$4,[1]!Curves,0))</f>
        <v>0</v>
      </c>
      <c r="H320" s="84">
        <f t="shared" ca="1" si="163"/>
        <v>0</v>
      </c>
      <c r="I320" s="87">
        <f t="shared" si="198"/>
        <v>2.1150000000000002</v>
      </c>
      <c r="J320" s="83">
        <f ca="1">VLOOKUP($A320,[1]!Table,MATCH(J$4,[1]!Curves,0))</f>
        <v>0</v>
      </c>
      <c r="K320" s="84">
        <f t="shared" ca="1" si="164"/>
        <v>0</v>
      </c>
      <c r="L320" s="69">
        <f t="shared" si="189"/>
        <v>0</v>
      </c>
      <c r="M320" s="83">
        <f ca="1">VLOOKUP($A320,[1]!Table,MATCH(M$4,[1]!Curves,0))</f>
        <v>0</v>
      </c>
      <c r="N320" s="84">
        <f t="shared" ca="1" si="165"/>
        <v>0</v>
      </c>
      <c r="O320" s="69">
        <f t="shared" si="190"/>
        <v>0</v>
      </c>
      <c r="P320" s="7"/>
      <c r="Q320" s="69">
        <f t="shared" ca="1" si="166"/>
        <v>0</v>
      </c>
      <c r="R320" s="69">
        <f t="shared" ca="1" si="167"/>
        <v>0</v>
      </c>
      <c r="S320" s="69">
        <f t="shared" si="168"/>
        <v>2.1150000000000002</v>
      </c>
      <c r="T320" s="7"/>
      <c r="U320" s="5">
        <f t="shared" si="169"/>
        <v>31</v>
      </c>
      <c r="V320" s="44">
        <f t="shared" si="170"/>
        <v>46388</v>
      </c>
      <c r="W320" s="5">
        <f t="shared" ca="1" si="171"/>
        <v>9458</v>
      </c>
      <c r="X320" s="54">
        <f ca="1">VLOOKUP($A320,[1]!Table,MATCH(X$4,[1]!Curves,0))</f>
        <v>6.4258886417623007E-2</v>
      </c>
      <c r="Y320" s="46">
        <f t="shared" ca="1" si="172"/>
        <v>0.1944100300211308</v>
      </c>
      <c r="Z320" s="5">
        <f t="shared" si="173"/>
        <v>0</v>
      </c>
      <c r="AA320" s="5">
        <f t="shared" si="174"/>
        <v>0</v>
      </c>
      <c r="AC320" s="39">
        <f t="shared" ca="1" si="175"/>
        <v>0</v>
      </c>
      <c r="AD320" s="39">
        <f t="shared" ca="1" si="176"/>
        <v>0</v>
      </c>
      <c r="AE320" s="39">
        <f t="shared" ca="1" si="177"/>
        <v>0</v>
      </c>
      <c r="AF320" s="39">
        <f t="shared" ca="1" si="178"/>
        <v>0</v>
      </c>
      <c r="AG320" s="39">
        <f t="shared" ca="1" si="179"/>
        <v>0</v>
      </c>
      <c r="AH320" s="39">
        <f t="shared" ca="1" si="180"/>
        <v>0</v>
      </c>
      <c r="AI320" s="39">
        <f t="shared" ca="1" si="181"/>
        <v>0</v>
      </c>
      <c r="AJ320" s="39">
        <f t="shared" ca="1" si="182"/>
        <v>0</v>
      </c>
      <c r="AK320" s="39">
        <f t="shared" ca="1" si="183"/>
        <v>0</v>
      </c>
      <c r="AL320" s="43"/>
      <c r="AM320" s="39">
        <f t="shared" ca="1" si="191"/>
        <v>0</v>
      </c>
      <c r="AN320" s="39">
        <f t="shared" ca="1" si="192"/>
        <v>0</v>
      </c>
      <c r="AO320" s="39">
        <f t="shared" ca="1" si="193"/>
        <v>0</v>
      </c>
      <c r="AP320" s="40">
        <f t="shared" ca="1" si="184"/>
        <v>0</v>
      </c>
      <c r="AR320" s="39">
        <f t="shared" ca="1" si="194"/>
        <v>0</v>
      </c>
      <c r="AS320" s="39">
        <f t="shared" ca="1" si="195"/>
        <v>0</v>
      </c>
      <c r="AT320" s="39">
        <f t="shared" ca="1" si="196"/>
        <v>0</v>
      </c>
      <c r="AU320" s="40">
        <f t="shared" ca="1" si="185"/>
        <v>0</v>
      </c>
      <c r="AV320" s="40"/>
      <c r="AW320" s="51">
        <f t="shared" ca="1" si="186"/>
        <v>0</v>
      </c>
      <c r="AY320" s="51">
        <f t="shared" ca="1" si="187"/>
        <v>0</v>
      </c>
      <c r="AZ320" s="67"/>
      <c r="BA320" s="105">
        <f ca="1">'EO9904.1'!AW320</f>
        <v>0</v>
      </c>
      <c r="BB320" s="105">
        <f t="shared" ca="1" si="197"/>
        <v>0</v>
      </c>
      <c r="BC320" s="67"/>
    </row>
    <row r="321" spans="1:55" ht="12" customHeight="1">
      <c r="A321" s="88">
        <f t="shared" si="188"/>
        <v>46419</v>
      </c>
      <c r="B321" s="65">
        <f>'EO9904.1'!B321</f>
        <v>0</v>
      </c>
      <c r="C321" s="66"/>
      <c r="D321" s="82">
        <f t="shared" si="160"/>
        <v>0</v>
      </c>
      <c r="E321" s="35">
        <f t="shared" si="161"/>
        <v>0</v>
      </c>
      <c r="F321" s="35">
        <f t="shared" ca="1" si="162"/>
        <v>0</v>
      </c>
      <c r="G321" s="83">
        <f ca="1">VLOOKUP($A321,[1]!Table,MATCH(G$4,[1]!Curves,0))</f>
        <v>0</v>
      </c>
      <c r="H321" s="84">
        <f t="shared" ca="1" si="163"/>
        <v>0</v>
      </c>
      <c r="I321" s="87">
        <f t="shared" si="198"/>
        <v>2.1150000000000002</v>
      </c>
      <c r="J321" s="83">
        <f ca="1">VLOOKUP($A321,[1]!Table,MATCH(J$4,[1]!Curves,0))</f>
        <v>0</v>
      </c>
      <c r="K321" s="84">
        <f t="shared" ca="1" si="164"/>
        <v>0</v>
      </c>
      <c r="L321" s="69">
        <f t="shared" si="189"/>
        <v>0</v>
      </c>
      <c r="M321" s="83">
        <f ca="1">VLOOKUP($A321,[1]!Table,MATCH(M$4,[1]!Curves,0))</f>
        <v>0</v>
      </c>
      <c r="N321" s="84">
        <f t="shared" ca="1" si="165"/>
        <v>0</v>
      </c>
      <c r="O321" s="69">
        <f t="shared" si="190"/>
        <v>0</v>
      </c>
      <c r="P321" s="7"/>
      <c r="Q321" s="69">
        <f t="shared" ca="1" si="166"/>
        <v>0</v>
      </c>
      <c r="R321" s="69">
        <f t="shared" ca="1" si="167"/>
        <v>0</v>
      </c>
      <c r="S321" s="69">
        <f t="shared" si="168"/>
        <v>2.1150000000000002</v>
      </c>
      <c r="T321" s="7"/>
      <c r="U321" s="5">
        <f t="shared" si="169"/>
        <v>28</v>
      </c>
      <c r="V321" s="44">
        <f t="shared" si="170"/>
        <v>46419</v>
      </c>
      <c r="W321" s="5">
        <f t="shared" ca="1" si="171"/>
        <v>9489</v>
      </c>
      <c r="X321" s="54">
        <f ca="1">VLOOKUP($A321,[1]!Table,MATCH(X$4,[1]!Curves,0))</f>
        <v>6.4257632614904997E-2</v>
      </c>
      <c r="Y321" s="46">
        <f t="shared" ca="1" si="172"/>
        <v>0.19337531896927496</v>
      </c>
      <c r="Z321" s="5">
        <f t="shared" si="173"/>
        <v>0</v>
      </c>
      <c r="AA321" s="5">
        <f t="shared" si="174"/>
        <v>0</v>
      </c>
      <c r="AC321" s="39">
        <f t="shared" ca="1" si="175"/>
        <v>0</v>
      </c>
      <c r="AD321" s="39">
        <f t="shared" ca="1" si="176"/>
        <v>0</v>
      </c>
      <c r="AE321" s="39">
        <f t="shared" ca="1" si="177"/>
        <v>0</v>
      </c>
      <c r="AF321" s="39">
        <f t="shared" ca="1" si="178"/>
        <v>0</v>
      </c>
      <c r="AG321" s="39">
        <f t="shared" ca="1" si="179"/>
        <v>0</v>
      </c>
      <c r="AH321" s="39">
        <f t="shared" ca="1" si="180"/>
        <v>0</v>
      </c>
      <c r="AI321" s="39">
        <f t="shared" ca="1" si="181"/>
        <v>0</v>
      </c>
      <c r="AJ321" s="39">
        <f t="shared" ca="1" si="182"/>
        <v>0</v>
      </c>
      <c r="AK321" s="39">
        <f t="shared" ca="1" si="183"/>
        <v>0</v>
      </c>
      <c r="AL321" s="43"/>
      <c r="AM321" s="39">
        <f t="shared" ca="1" si="191"/>
        <v>0</v>
      </c>
      <c r="AN321" s="39">
        <f t="shared" ca="1" si="192"/>
        <v>0</v>
      </c>
      <c r="AO321" s="39">
        <f t="shared" ca="1" si="193"/>
        <v>0</v>
      </c>
      <c r="AP321" s="40">
        <f t="shared" ca="1" si="184"/>
        <v>0</v>
      </c>
      <c r="AR321" s="39">
        <f t="shared" ca="1" si="194"/>
        <v>0</v>
      </c>
      <c r="AS321" s="39">
        <f t="shared" ca="1" si="195"/>
        <v>0</v>
      </c>
      <c r="AT321" s="39">
        <f t="shared" ca="1" si="196"/>
        <v>0</v>
      </c>
      <c r="AU321" s="40">
        <f t="shared" ca="1" si="185"/>
        <v>0</v>
      </c>
      <c r="AV321" s="40"/>
      <c r="AW321" s="51">
        <f t="shared" ca="1" si="186"/>
        <v>0</v>
      </c>
      <c r="AY321" s="51">
        <f t="shared" ca="1" si="187"/>
        <v>0</v>
      </c>
      <c r="AZ321" s="67"/>
      <c r="BA321" s="105">
        <f ca="1">'EO9904.1'!AW321</f>
        <v>0</v>
      </c>
      <c r="BB321" s="105">
        <f t="shared" ca="1" si="197"/>
        <v>0</v>
      </c>
      <c r="BC321" s="67"/>
    </row>
    <row r="322" spans="1:55" ht="12" customHeight="1">
      <c r="A322" s="88">
        <f t="shared" si="188"/>
        <v>46447</v>
      </c>
      <c r="B322" s="65">
        <f>'EO9904.1'!B322</f>
        <v>0</v>
      </c>
      <c r="C322" s="66"/>
      <c r="D322" s="82">
        <f t="shared" si="160"/>
        <v>0</v>
      </c>
      <c r="E322" s="35">
        <f t="shared" si="161"/>
        <v>0</v>
      </c>
      <c r="F322" s="35">
        <f t="shared" ca="1" si="162"/>
        <v>0</v>
      </c>
      <c r="G322" s="83">
        <f ca="1">VLOOKUP($A322,[1]!Table,MATCH(G$4,[1]!Curves,0))</f>
        <v>0</v>
      </c>
      <c r="H322" s="84">
        <f t="shared" ca="1" si="163"/>
        <v>0</v>
      </c>
      <c r="I322" s="87">
        <f t="shared" si="198"/>
        <v>2.1150000000000002</v>
      </c>
      <c r="J322" s="83">
        <f ca="1">VLOOKUP($A322,[1]!Table,MATCH(J$4,[1]!Curves,0))</f>
        <v>0</v>
      </c>
      <c r="K322" s="84">
        <f t="shared" ca="1" si="164"/>
        <v>0</v>
      </c>
      <c r="L322" s="69">
        <f t="shared" si="189"/>
        <v>0</v>
      </c>
      <c r="M322" s="83">
        <f ca="1">VLOOKUP($A322,[1]!Table,MATCH(M$4,[1]!Curves,0))</f>
        <v>0</v>
      </c>
      <c r="N322" s="84">
        <f t="shared" ca="1" si="165"/>
        <v>0</v>
      </c>
      <c r="O322" s="69">
        <f t="shared" si="190"/>
        <v>0</v>
      </c>
      <c r="P322" s="7"/>
      <c r="Q322" s="69">
        <f t="shared" ca="1" si="166"/>
        <v>0</v>
      </c>
      <c r="R322" s="69">
        <f t="shared" ca="1" si="167"/>
        <v>0</v>
      </c>
      <c r="S322" s="69">
        <f t="shared" si="168"/>
        <v>2.1150000000000002</v>
      </c>
      <c r="T322" s="7"/>
      <c r="U322" s="5">
        <f t="shared" si="169"/>
        <v>31</v>
      </c>
      <c r="V322" s="44">
        <f t="shared" si="170"/>
        <v>46447</v>
      </c>
      <c r="W322" s="5">
        <f t="shared" ca="1" si="171"/>
        <v>9517</v>
      </c>
      <c r="X322" s="54">
        <f ca="1">VLOOKUP($A322,[1]!Table,MATCH(X$4,[1]!Curves,0))</f>
        <v>6.4256500147934006E-2</v>
      </c>
      <c r="Y322" s="46">
        <f t="shared" ca="1" si="172"/>
        <v>0.19244550960271087</v>
      </c>
      <c r="Z322" s="5">
        <f t="shared" si="173"/>
        <v>0</v>
      </c>
      <c r="AA322" s="5">
        <f t="shared" si="174"/>
        <v>0</v>
      </c>
      <c r="AC322" s="39">
        <f t="shared" ca="1" si="175"/>
        <v>0</v>
      </c>
      <c r="AD322" s="39">
        <f t="shared" ca="1" si="176"/>
        <v>0</v>
      </c>
      <c r="AE322" s="39">
        <f t="shared" ca="1" si="177"/>
        <v>0</v>
      </c>
      <c r="AF322" s="39">
        <f t="shared" ca="1" si="178"/>
        <v>0</v>
      </c>
      <c r="AG322" s="39">
        <f t="shared" ca="1" si="179"/>
        <v>0</v>
      </c>
      <c r="AH322" s="39">
        <f t="shared" ca="1" si="180"/>
        <v>0</v>
      </c>
      <c r="AI322" s="39">
        <f t="shared" ca="1" si="181"/>
        <v>0</v>
      </c>
      <c r="AJ322" s="39">
        <f t="shared" ca="1" si="182"/>
        <v>0</v>
      </c>
      <c r="AK322" s="39">
        <f t="shared" ca="1" si="183"/>
        <v>0</v>
      </c>
      <c r="AL322" s="43"/>
      <c r="AM322" s="39">
        <f t="shared" ca="1" si="191"/>
        <v>0</v>
      </c>
      <c r="AN322" s="39">
        <f t="shared" ca="1" si="192"/>
        <v>0</v>
      </c>
      <c r="AO322" s="39">
        <f t="shared" ca="1" si="193"/>
        <v>0</v>
      </c>
      <c r="AP322" s="40">
        <f t="shared" ca="1" si="184"/>
        <v>0</v>
      </c>
      <c r="AR322" s="39">
        <f t="shared" ca="1" si="194"/>
        <v>0</v>
      </c>
      <c r="AS322" s="39">
        <f t="shared" ca="1" si="195"/>
        <v>0</v>
      </c>
      <c r="AT322" s="39">
        <f t="shared" ca="1" si="196"/>
        <v>0</v>
      </c>
      <c r="AU322" s="40">
        <f t="shared" ca="1" si="185"/>
        <v>0</v>
      </c>
      <c r="AV322" s="40"/>
      <c r="AW322" s="51">
        <f t="shared" ca="1" si="186"/>
        <v>0</v>
      </c>
      <c r="AY322" s="51">
        <f t="shared" ca="1" si="187"/>
        <v>0</v>
      </c>
      <c r="AZ322" s="67"/>
      <c r="BA322" s="105">
        <f ca="1">'EO9904.1'!AW322</f>
        <v>0</v>
      </c>
      <c r="BB322" s="105">
        <f t="shared" ca="1" si="197"/>
        <v>0</v>
      </c>
      <c r="BC322" s="67"/>
    </row>
    <row r="323" spans="1:55" ht="12" customHeight="1">
      <c r="A323" s="88">
        <f t="shared" si="188"/>
        <v>46478</v>
      </c>
      <c r="B323" s="65">
        <f>'EO9904.1'!B323</f>
        <v>0</v>
      </c>
      <c r="C323" s="66"/>
      <c r="D323" s="82">
        <f t="shared" si="160"/>
        <v>0</v>
      </c>
      <c r="E323" s="35">
        <f t="shared" si="161"/>
        <v>0</v>
      </c>
      <c r="F323" s="35">
        <f t="shared" ca="1" si="162"/>
        <v>0</v>
      </c>
      <c r="G323" s="83">
        <f ca="1">VLOOKUP($A323,[1]!Table,MATCH(G$4,[1]!Curves,0))</f>
        <v>0</v>
      </c>
      <c r="H323" s="84">
        <f t="shared" ca="1" si="163"/>
        <v>0</v>
      </c>
      <c r="I323" s="87">
        <f t="shared" si="198"/>
        <v>2.1150000000000002</v>
      </c>
      <c r="J323" s="83">
        <f ca="1">VLOOKUP($A323,[1]!Table,MATCH(J$4,[1]!Curves,0))</f>
        <v>0</v>
      </c>
      <c r="K323" s="84">
        <f t="shared" ca="1" si="164"/>
        <v>0</v>
      </c>
      <c r="L323" s="69">
        <f t="shared" si="189"/>
        <v>0</v>
      </c>
      <c r="M323" s="83">
        <f ca="1">VLOOKUP($A323,[1]!Table,MATCH(M$4,[1]!Curves,0))</f>
        <v>0</v>
      </c>
      <c r="N323" s="84">
        <f t="shared" ca="1" si="165"/>
        <v>0</v>
      </c>
      <c r="O323" s="69">
        <f t="shared" si="190"/>
        <v>0</v>
      </c>
      <c r="P323" s="7"/>
      <c r="Q323" s="69">
        <f t="shared" ca="1" si="166"/>
        <v>0</v>
      </c>
      <c r="R323" s="69">
        <f t="shared" ca="1" si="167"/>
        <v>0</v>
      </c>
      <c r="S323" s="69">
        <f t="shared" si="168"/>
        <v>2.1150000000000002</v>
      </c>
      <c r="T323" s="7"/>
      <c r="U323" s="5">
        <f t="shared" si="169"/>
        <v>30</v>
      </c>
      <c r="V323" s="44">
        <f t="shared" si="170"/>
        <v>46478</v>
      </c>
      <c r="W323" s="5">
        <f t="shared" ca="1" si="171"/>
        <v>9548</v>
      </c>
      <c r="X323" s="54">
        <f ca="1">VLOOKUP($A323,[1]!Table,MATCH(X$4,[1]!Curves,0))</f>
        <v>6.4255246345215997E-2</v>
      </c>
      <c r="Y323" s="46">
        <f t="shared" ca="1" si="172"/>
        <v>0.19142132947441301</v>
      </c>
      <c r="Z323" s="5">
        <f t="shared" si="173"/>
        <v>0</v>
      </c>
      <c r="AA323" s="5">
        <f t="shared" si="174"/>
        <v>0</v>
      </c>
      <c r="AC323" s="39">
        <f t="shared" ca="1" si="175"/>
        <v>0</v>
      </c>
      <c r="AD323" s="39">
        <f t="shared" ca="1" si="176"/>
        <v>0</v>
      </c>
      <c r="AE323" s="39">
        <f t="shared" ca="1" si="177"/>
        <v>0</v>
      </c>
      <c r="AF323" s="39">
        <f t="shared" ca="1" si="178"/>
        <v>0</v>
      </c>
      <c r="AG323" s="39">
        <f t="shared" ca="1" si="179"/>
        <v>0</v>
      </c>
      <c r="AH323" s="39">
        <f t="shared" ca="1" si="180"/>
        <v>0</v>
      </c>
      <c r="AI323" s="39">
        <f t="shared" ca="1" si="181"/>
        <v>0</v>
      </c>
      <c r="AJ323" s="39">
        <f t="shared" ca="1" si="182"/>
        <v>0</v>
      </c>
      <c r="AK323" s="39">
        <f t="shared" ca="1" si="183"/>
        <v>0</v>
      </c>
      <c r="AL323" s="43"/>
      <c r="AM323" s="39">
        <f t="shared" ca="1" si="191"/>
        <v>0</v>
      </c>
      <c r="AN323" s="39">
        <f t="shared" ca="1" si="192"/>
        <v>0</v>
      </c>
      <c r="AO323" s="39">
        <f t="shared" ca="1" si="193"/>
        <v>0</v>
      </c>
      <c r="AP323" s="40">
        <f t="shared" ca="1" si="184"/>
        <v>0</v>
      </c>
      <c r="AR323" s="39">
        <f t="shared" ca="1" si="194"/>
        <v>0</v>
      </c>
      <c r="AS323" s="39">
        <f t="shared" ca="1" si="195"/>
        <v>0</v>
      </c>
      <c r="AT323" s="39">
        <f t="shared" ca="1" si="196"/>
        <v>0</v>
      </c>
      <c r="AU323" s="40">
        <f t="shared" ca="1" si="185"/>
        <v>0</v>
      </c>
      <c r="AV323" s="40"/>
      <c r="AW323" s="51">
        <f t="shared" ca="1" si="186"/>
        <v>0</v>
      </c>
      <c r="AY323" s="51">
        <f t="shared" ca="1" si="187"/>
        <v>0</v>
      </c>
      <c r="AZ323" s="67"/>
      <c r="BA323" s="105">
        <f ca="1">'EO9904.1'!AW323</f>
        <v>0</v>
      </c>
      <c r="BB323" s="105">
        <f t="shared" ca="1" si="197"/>
        <v>0</v>
      </c>
      <c r="BC323" s="67"/>
    </row>
    <row r="324" spans="1:55" ht="12" customHeight="1">
      <c r="A324" s="88">
        <f t="shared" si="188"/>
        <v>46508</v>
      </c>
      <c r="B324" s="65">
        <f>'EO9904.1'!B324</f>
        <v>0</v>
      </c>
      <c r="C324" s="66"/>
      <c r="D324" s="82">
        <f t="shared" si="160"/>
        <v>0</v>
      </c>
      <c r="E324" s="35">
        <f t="shared" si="161"/>
        <v>0</v>
      </c>
      <c r="F324" s="35">
        <f t="shared" ca="1" si="162"/>
        <v>0</v>
      </c>
      <c r="G324" s="83">
        <f ca="1">VLOOKUP($A324,[1]!Table,MATCH(G$4,[1]!Curves,0))</f>
        <v>0</v>
      </c>
      <c r="H324" s="84">
        <f t="shared" ca="1" si="163"/>
        <v>0</v>
      </c>
      <c r="I324" s="87">
        <f t="shared" si="198"/>
        <v>2.1150000000000002</v>
      </c>
      <c r="J324" s="83">
        <f ca="1">VLOOKUP($A324,[1]!Table,MATCH(J$4,[1]!Curves,0))</f>
        <v>0</v>
      </c>
      <c r="K324" s="84">
        <f t="shared" ca="1" si="164"/>
        <v>0</v>
      </c>
      <c r="L324" s="69">
        <f t="shared" si="189"/>
        <v>0</v>
      </c>
      <c r="M324" s="83">
        <f ca="1">VLOOKUP($A324,[1]!Table,MATCH(M$4,[1]!Curves,0))</f>
        <v>0</v>
      </c>
      <c r="N324" s="84">
        <f t="shared" ca="1" si="165"/>
        <v>0</v>
      </c>
      <c r="O324" s="69">
        <f t="shared" si="190"/>
        <v>0</v>
      </c>
      <c r="P324" s="7"/>
      <c r="Q324" s="69">
        <f t="shared" ca="1" si="166"/>
        <v>0</v>
      </c>
      <c r="R324" s="69">
        <f t="shared" ca="1" si="167"/>
        <v>0</v>
      </c>
      <c r="S324" s="69">
        <f t="shared" si="168"/>
        <v>2.1150000000000002</v>
      </c>
      <c r="T324" s="7"/>
      <c r="U324" s="5">
        <f t="shared" si="169"/>
        <v>31</v>
      </c>
      <c r="V324" s="44">
        <f t="shared" si="170"/>
        <v>46508</v>
      </c>
      <c r="W324" s="5">
        <f t="shared" ca="1" si="171"/>
        <v>9578</v>
      </c>
      <c r="X324" s="54">
        <f ca="1">VLOOKUP($A324,[1]!Table,MATCH(X$4,[1]!Curves,0))</f>
        <v>6.4254032987747997E-2</v>
      </c>
      <c r="Y324" s="46">
        <f t="shared" ca="1" si="172"/>
        <v>0.19043541480886444</v>
      </c>
      <c r="Z324" s="5">
        <f t="shared" si="173"/>
        <v>0</v>
      </c>
      <c r="AA324" s="5">
        <f t="shared" si="174"/>
        <v>0</v>
      </c>
      <c r="AC324" s="39">
        <f t="shared" ca="1" si="175"/>
        <v>0</v>
      </c>
      <c r="AD324" s="39">
        <f t="shared" ca="1" si="176"/>
        <v>0</v>
      </c>
      <c r="AE324" s="39">
        <f t="shared" ca="1" si="177"/>
        <v>0</v>
      </c>
      <c r="AF324" s="39">
        <f t="shared" ca="1" si="178"/>
        <v>0</v>
      </c>
      <c r="AG324" s="39">
        <f t="shared" ca="1" si="179"/>
        <v>0</v>
      </c>
      <c r="AH324" s="39">
        <f t="shared" ca="1" si="180"/>
        <v>0</v>
      </c>
      <c r="AI324" s="39">
        <f t="shared" ca="1" si="181"/>
        <v>0</v>
      </c>
      <c r="AJ324" s="39">
        <f t="shared" ca="1" si="182"/>
        <v>0</v>
      </c>
      <c r="AK324" s="39">
        <f t="shared" ca="1" si="183"/>
        <v>0</v>
      </c>
      <c r="AL324" s="43"/>
      <c r="AM324" s="39">
        <f t="shared" ca="1" si="191"/>
        <v>0</v>
      </c>
      <c r="AN324" s="39">
        <f t="shared" ca="1" si="192"/>
        <v>0</v>
      </c>
      <c r="AO324" s="39">
        <f t="shared" ca="1" si="193"/>
        <v>0</v>
      </c>
      <c r="AP324" s="40">
        <f t="shared" ca="1" si="184"/>
        <v>0</v>
      </c>
      <c r="AR324" s="39">
        <f t="shared" ca="1" si="194"/>
        <v>0</v>
      </c>
      <c r="AS324" s="39">
        <f t="shared" ca="1" si="195"/>
        <v>0</v>
      </c>
      <c r="AT324" s="39">
        <f t="shared" ca="1" si="196"/>
        <v>0</v>
      </c>
      <c r="AU324" s="40">
        <f t="shared" ca="1" si="185"/>
        <v>0</v>
      </c>
      <c r="AV324" s="40"/>
      <c r="AW324" s="51">
        <f t="shared" ca="1" si="186"/>
        <v>0</v>
      </c>
      <c r="AY324" s="51">
        <f t="shared" ca="1" si="187"/>
        <v>0</v>
      </c>
      <c r="AZ324" s="67"/>
      <c r="BA324" s="105">
        <f ca="1">'EO9904.1'!AW324</f>
        <v>0</v>
      </c>
      <c r="BB324" s="105">
        <f t="shared" ca="1" si="197"/>
        <v>0</v>
      </c>
      <c r="BC324" s="67"/>
    </row>
    <row r="325" spans="1:55" ht="12" customHeight="1">
      <c r="A325" s="88">
        <f t="shared" si="188"/>
        <v>46539</v>
      </c>
      <c r="B325" s="65">
        <f>'EO9904.1'!B325</f>
        <v>0</v>
      </c>
      <c r="C325" s="66"/>
      <c r="D325" s="82">
        <f t="shared" si="160"/>
        <v>0</v>
      </c>
      <c r="E325" s="35">
        <f t="shared" si="161"/>
        <v>0</v>
      </c>
      <c r="F325" s="35">
        <f t="shared" ca="1" si="162"/>
        <v>0</v>
      </c>
      <c r="G325" s="83">
        <f ca="1">VLOOKUP($A325,[1]!Table,MATCH(G$4,[1]!Curves,0))</f>
        <v>0</v>
      </c>
      <c r="H325" s="84">
        <f t="shared" ca="1" si="163"/>
        <v>0</v>
      </c>
      <c r="I325" s="87">
        <f t="shared" si="198"/>
        <v>2.1150000000000002</v>
      </c>
      <c r="J325" s="83">
        <f ca="1">VLOOKUP($A325,[1]!Table,MATCH(J$4,[1]!Curves,0))</f>
        <v>0</v>
      </c>
      <c r="K325" s="84">
        <f t="shared" ca="1" si="164"/>
        <v>0</v>
      </c>
      <c r="L325" s="69">
        <f t="shared" si="189"/>
        <v>0</v>
      </c>
      <c r="M325" s="83">
        <f ca="1">VLOOKUP($A325,[1]!Table,MATCH(M$4,[1]!Curves,0))</f>
        <v>0</v>
      </c>
      <c r="N325" s="84">
        <f t="shared" ca="1" si="165"/>
        <v>0</v>
      </c>
      <c r="O325" s="69">
        <f t="shared" si="190"/>
        <v>0</v>
      </c>
      <c r="P325" s="7"/>
      <c r="Q325" s="69">
        <f t="shared" ca="1" si="166"/>
        <v>0</v>
      </c>
      <c r="R325" s="69">
        <f t="shared" ca="1" si="167"/>
        <v>0</v>
      </c>
      <c r="S325" s="69">
        <f t="shared" si="168"/>
        <v>2.1150000000000002</v>
      </c>
      <c r="T325" s="7"/>
      <c r="U325" s="5">
        <f t="shared" si="169"/>
        <v>30</v>
      </c>
      <c r="V325" s="44">
        <f t="shared" si="170"/>
        <v>46539</v>
      </c>
      <c r="W325" s="5">
        <f t="shared" ca="1" si="171"/>
        <v>9609</v>
      </c>
      <c r="X325" s="54">
        <f ca="1">VLOOKUP($A325,[1]!Table,MATCH(X$4,[1]!Curves,0))</f>
        <v>6.4252779185032E-2</v>
      </c>
      <c r="Y325" s="46">
        <f t="shared" ca="1" si="172"/>
        <v>0.18942200911609963</v>
      </c>
      <c r="Z325" s="5">
        <f t="shared" si="173"/>
        <v>0</v>
      </c>
      <c r="AA325" s="5">
        <f t="shared" si="174"/>
        <v>0</v>
      </c>
      <c r="AC325" s="39">
        <f t="shared" ca="1" si="175"/>
        <v>0</v>
      </c>
      <c r="AD325" s="39">
        <f t="shared" ca="1" si="176"/>
        <v>0</v>
      </c>
      <c r="AE325" s="39">
        <f t="shared" ca="1" si="177"/>
        <v>0</v>
      </c>
      <c r="AF325" s="39">
        <f t="shared" ca="1" si="178"/>
        <v>0</v>
      </c>
      <c r="AG325" s="39">
        <f t="shared" ca="1" si="179"/>
        <v>0</v>
      </c>
      <c r="AH325" s="39">
        <f t="shared" ca="1" si="180"/>
        <v>0</v>
      </c>
      <c r="AI325" s="39">
        <f t="shared" ca="1" si="181"/>
        <v>0</v>
      </c>
      <c r="AJ325" s="39">
        <f t="shared" ca="1" si="182"/>
        <v>0</v>
      </c>
      <c r="AK325" s="39">
        <f t="shared" ca="1" si="183"/>
        <v>0</v>
      </c>
      <c r="AL325" s="43"/>
      <c r="AM325" s="39">
        <f t="shared" ca="1" si="191"/>
        <v>0</v>
      </c>
      <c r="AN325" s="39">
        <f t="shared" ca="1" si="192"/>
        <v>0</v>
      </c>
      <c r="AO325" s="39">
        <f t="shared" ca="1" si="193"/>
        <v>0</v>
      </c>
      <c r="AP325" s="40">
        <f t="shared" ca="1" si="184"/>
        <v>0</v>
      </c>
      <c r="AR325" s="39">
        <f t="shared" ca="1" si="194"/>
        <v>0</v>
      </c>
      <c r="AS325" s="39">
        <f t="shared" ca="1" si="195"/>
        <v>0</v>
      </c>
      <c r="AT325" s="39">
        <f t="shared" ca="1" si="196"/>
        <v>0</v>
      </c>
      <c r="AU325" s="40">
        <f t="shared" ca="1" si="185"/>
        <v>0</v>
      </c>
      <c r="AV325" s="40"/>
      <c r="AW325" s="51">
        <f t="shared" ca="1" si="186"/>
        <v>0</v>
      </c>
      <c r="AY325" s="51">
        <f t="shared" ca="1" si="187"/>
        <v>0</v>
      </c>
      <c r="AZ325" s="67"/>
      <c r="BA325" s="105">
        <f ca="1">'EO9904.1'!AW325</f>
        <v>0</v>
      </c>
      <c r="BB325" s="105">
        <f t="shared" ca="1" si="197"/>
        <v>0</v>
      </c>
      <c r="BC325" s="67"/>
    </row>
    <row r="326" spans="1:55" ht="12" customHeight="1">
      <c r="A326" s="88">
        <f t="shared" si="188"/>
        <v>46569</v>
      </c>
      <c r="B326" s="65">
        <f>'EO9904.1'!B326</f>
        <v>0</v>
      </c>
      <c r="C326" s="66"/>
      <c r="D326" s="82">
        <f t="shared" si="160"/>
        <v>0</v>
      </c>
      <c r="E326" s="35">
        <f t="shared" si="161"/>
        <v>0</v>
      </c>
      <c r="F326" s="35">
        <f t="shared" ca="1" si="162"/>
        <v>0</v>
      </c>
      <c r="G326" s="83">
        <f ca="1">VLOOKUP($A326,[1]!Table,MATCH(G$4,[1]!Curves,0))</f>
        <v>0</v>
      </c>
      <c r="H326" s="84">
        <f t="shared" ca="1" si="163"/>
        <v>0</v>
      </c>
      <c r="I326" s="87">
        <f t="shared" si="198"/>
        <v>2.1150000000000002</v>
      </c>
      <c r="J326" s="83">
        <f ca="1">VLOOKUP($A326,[1]!Table,MATCH(J$4,[1]!Curves,0))</f>
        <v>0</v>
      </c>
      <c r="K326" s="84">
        <f t="shared" ca="1" si="164"/>
        <v>0</v>
      </c>
      <c r="L326" s="69">
        <f t="shared" si="189"/>
        <v>0</v>
      </c>
      <c r="M326" s="83">
        <f ca="1">VLOOKUP($A326,[1]!Table,MATCH(M$4,[1]!Curves,0))</f>
        <v>0</v>
      </c>
      <c r="N326" s="84">
        <f t="shared" ca="1" si="165"/>
        <v>0</v>
      </c>
      <c r="O326" s="69">
        <f t="shared" si="190"/>
        <v>0</v>
      </c>
      <c r="P326" s="7"/>
      <c r="Q326" s="69">
        <f t="shared" ca="1" si="166"/>
        <v>0</v>
      </c>
      <c r="R326" s="69">
        <f t="shared" ca="1" si="167"/>
        <v>0</v>
      </c>
      <c r="S326" s="69">
        <f t="shared" si="168"/>
        <v>2.1150000000000002</v>
      </c>
      <c r="T326" s="7"/>
      <c r="U326" s="5">
        <f t="shared" si="169"/>
        <v>31</v>
      </c>
      <c r="V326" s="44">
        <f t="shared" si="170"/>
        <v>46569</v>
      </c>
      <c r="W326" s="5">
        <f t="shared" ca="1" si="171"/>
        <v>9639</v>
      </c>
      <c r="X326" s="54">
        <f ca="1">VLOOKUP($A326,[1]!Table,MATCH(X$4,[1]!Curves,0))</f>
        <v>6.4251565827564999E-2</v>
      </c>
      <c r="Y326" s="46">
        <f t="shared" ca="1" si="172"/>
        <v>0.18844646594454775</v>
      </c>
      <c r="Z326" s="5">
        <f t="shared" si="173"/>
        <v>0</v>
      </c>
      <c r="AA326" s="5">
        <f t="shared" si="174"/>
        <v>0</v>
      </c>
      <c r="AC326" s="39">
        <f t="shared" ca="1" si="175"/>
        <v>0</v>
      </c>
      <c r="AD326" s="39">
        <f t="shared" ca="1" si="176"/>
        <v>0</v>
      </c>
      <c r="AE326" s="39">
        <f t="shared" ca="1" si="177"/>
        <v>0</v>
      </c>
      <c r="AF326" s="39">
        <f t="shared" ca="1" si="178"/>
        <v>0</v>
      </c>
      <c r="AG326" s="39">
        <f t="shared" ca="1" si="179"/>
        <v>0</v>
      </c>
      <c r="AH326" s="39">
        <f t="shared" ca="1" si="180"/>
        <v>0</v>
      </c>
      <c r="AI326" s="39">
        <f t="shared" ca="1" si="181"/>
        <v>0</v>
      </c>
      <c r="AJ326" s="39">
        <f t="shared" ca="1" si="182"/>
        <v>0</v>
      </c>
      <c r="AK326" s="39">
        <f t="shared" ca="1" si="183"/>
        <v>0</v>
      </c>
      <c r="AL326" s="43"/>
      <c r="AM326" s="39">
        <f t="shared" ca="1" si="191"/>
        <v>0</v>
      </c>
      <c r="AN326" s="39">
        <f t="shared" ca="1" si="192"/>
        <v>0</v>
      </c>
      <c r="AO326" s="39">
        <f t="shared" ca="1" si="193"/>
        <v>0</v>
      </c>
      <c r="AP326" s="40">
        <f t="shared" ca="1" si="184"/>
        <v>0</v>
      </c>
      <c r="AR326" s="39">
        <f t="shared" ca="1" si="194"/>
        <v>0</v>
      </c>
      <c r="AS326" s="39">
        <f t="shared" ca="1" si="195"/>
        <v>0</v>
      </c>
      <c r="AT326" s="39">
        <f t="shared" ca="1" si="196"/>
        <v>0</v>
      </c>
      <c r="AU326" s="40">
        <f t="shared" ca="1" si="185"/>
        <v>0</v>
      </c>
      <c r="AV326" s="40"/>
      <c r="AW326" s="51">
        <f t="shared" ca="1" si="186"/>
        <v>0</v>
      </c>
      <c r="AY326" s="51">
        <f t="shared" ca="1" si="187"/>
        <v>0</v>
      </c>
      <c r="AZ326" s="67"/>
      <c r="BA326" s="105">
        <f ca="1">'EO9904.1'!AW326</f>
        <v>0</v>
      </c>
      <c r="BB326" s="105">
        <f t="shared" ca="1" si="197"/>
        <v>0</v>
      </c>
      <c r="BC326" s="67"/>
    </row>
    <row r="327" spans="1:55" ht="12" customHeight="1">
      <c r="A327" s="88">
        <f t="shared" si="188"/>
        <v>46600</v>
      </c>
      <c r="B327" s="65">
        <f>'EO9904.1'!B327</f>
        <v>0</v>
      </c>
      <c r="C327" s="66"/>
      <c r="D327" s="82">
        <f t="shared" si="160"/>
        <v>0</v>
      </c>
      <c r="E327" s="35">
        <f t="shared" si="161"/>
        <v>0</v>
      </c>
      <c r="F327" s="35">
        <f t="shared" ca="1" si="162"/>
        <v>0</v>
      </c>
      <c r="G327" s="83">
        <f ca="1">VLOOKUP($A327,[1]!Table,MATCH(G$4,[1]!Curves,0))</f>
        <v>0</v>
      </c>
      <c r="H327" s="84">
        <f t="shared" ca="1" si="163"/>
        <v>0</v>
      </c>
      <c r="I327" s="87">
        <f t="shared" si="198"/>
        <v>2.1150000000000002</v>
      </c>
      <c r="J327" s="83">
        <f ca="1">VLOOKUP($A327,[1]!Table,MATCH(J$4,[1]!Curves,0))</f>
        <v>0</v>
      </c>
      <c r="K327" s="84">
        <f t="shared" ca="1" si="164"/>
        <v>0</v>
      </c>
      <c r="L327" s="69">
        <f t="shared" si="189"/>
        <v>0</v>
      </c>
      <c r="M327" s="83">
        <f ca="1">VLOOKUP($A327,[1]!Table,MATCH(M$4,[1]!Curves,0))</f>
        <v>0</v>
      </c>
      <c r="N327" s="84">
        <f t="shared" ca="1" si="165"/>
        <v>0</v>
      </c>
      <c r="O327" s="69">
        <f t="shared" si="190"/>
        <v>0</v>
      </c>
      <c r="P327" s="7"/>
      <c r="Q327" s="69">
        <f t="shared" ca="1" si="166"/>
        <v>0</v>
      </c>
      <c r="R327" s="69">
        <f t="shared" ca="1" si="167"/>
        <v>0</v>
      </c>
      <c r="S327" s="69">
        <f t="shared" si="168"/>
        <v>2.1150000000000002</v>
      </c>
      <c r="T327" s="7"/>
      <c r="U327" s="5">
        <f t="shared" si="169"/>
        <v>31</v>
      </c>
      <c r="V327" s="44">
        <f t="shared" si="170"/>
        <v>46600</v>
      </c>
      <c r="W327" s="5">
        <f t="shared" ca="1" si="171"/>
        <v>9670</v>
      </c>
      <c r="X327" s="54">
        <f ca="1">VLOOKUP($A327,[1]!Table,MATCH(X$4,[1]!Curves,0))</f>
        <v>6.4250312024849002E-2</v>
      </c>
      <c r="Y327" s="46">
        <f t="shared" ca="1" si="172"/>
        <v>0.18744372054486821</v>
      </c>
      <c r="Z327" s="5">
        <f t="shared" si="173"/>
        <v>0</v>
      </c>
      <c r="AA327" s="5">
        <f t="shared" si="174"/>
        <v>0</v>
      </c>
      <c r="AC327" s="39">
        <f t="shared" ca="1" si="175"/>
        <v>0</v>
      </c>
      <c r="AD327" s="39">
        <f t="shared" ca="1" si="176"/>
        <v>0</v>
      </c>
      <c r="AE327" s="39">
        <f t="shared" ca="1" si="177"/>
        <v>0</v>
      </c>
      <c r="AF327" s="39">
        <f t="shared" ca="1" si="178"/>
        <v>0</v>
      </c>
      <c r="AG327" s="39">
        <f t="shared" ca="1" si="179"/>
        <v>0</v>
      </c>
      <c r="AH327" s="39">
        <f t="shared" ca="1" si="180"/>
        <v>0</v>
      </c>
      <c r="AI327" s="39">
        <f t="shared" ca="1" si="181"/>
        <v>0</v>
      </c>
      <c r="AJ327" s="39">
        <f t="shared" ca="1" si="182"/>
        <v>0</v>
      </c>
      <c r="AK327" s="39">
        <f t="shared" ca="1" si="183"/>
        <v>0</v>
      </c>
      <c r="AL327" s="43"/>
      <c r="AM327" s="39">
        <f t="shared" ca="1" si="191"/>
        <v>0</v>
      </c>
      <c r="AN327" s="39">
        <f t="shared" ca="1" si="192"/>
        <v>0</v>
      </c>
      <c r="AO327" s="39">
        <f t="shared" ca="1" si="193"/>
        <v>0</v>
      </c>
      <c r="AP327" s="40">
        <f t="shared" ca="1" si="184"/>
        <v>0</v>
      </c>
      <c r="AR327" s="39">
        <f t="shared" ca="1" si="194"/>
        <v>0</v>
      </c>
      <c r="AS327" s="39">
        <f t="shared" ca="1" si="195"/>
        <v>0</v>
      </c>
      <c r="AT327" s="39">
        <f t="shared" ca="1" si="196"/>
        <v>0</v>
      </c>
      <c r="AU327" s="40">
        <f t="shared" ca="1" si="185"/>
        <v>0</v>
      </c>
      <c r="AV327" s="40"/>
      <c r="AW327" s="51">
        <f t="shared" ca="1" si="186"/>
        <v>0</v>
      </c>
      <c r="AY327" s="51">
        <f t="shared" ca="1" si="187"/>
        <v>0</v>
      </c>
      <c r="AZ327" s="67"/>
      <c r="BA327" s="105">
        <f ca="1">'EO9904.1'!AW327</f>
        <v>0</v>
      </c>
      <c r="BB327" s="105">
        <f t="shared" ca="1" si="197"/>
        <v>0</v>
      </c>
      <c r="BC327" s="67"/>
    </row>
    <row r="328" spans="1:55" ht="12" customHeight="1">
      <c r="A328" s="88">
        <f t="shared" si="188"/>
        <v>46631</v>
      </c>
      <c r="B328" s="65">
        <f>'EO9904.1'!B328</f>
        <v>0</v>
      </c>
      <c r="C328" s="66"/>
      <c r="D328" s="82">
        <f t="shared" si="160"/>
        <v>0</v>
      </c>
      <c r="E328" s="35">
        <f t="shared" si="161"/>
        <v>0</v>
      </c>
      <c r="F328" s="35">
        <f t="shared" ca="1" si="162"/>
        <v>0</v>
      </c>
      <c r="G328" s="83">
        <f ca="1">VLOOKUP($A328,[1]!Table,MATCH(G$4,[1]!Curves,0))</f>
        <v>0</v>
      </c>
      <c r="H328" s="84">
        <f t="shared" ca="1" si="163"/>
        <v>0</v>
      </c>
      <c r="I328" s="87">
        <f t="shared" si="198"/>
        <v>2.1150000000000002</v>
      </c>
      <c r="J328" s="83">
        <f ca="1">VLOOKUP($A328,[1]!Table,MATCH(J$4,[1]!Curves,0))</f>
        <v>0</v>
      </c>
      <c r="K328" s="84">
        <f t="shared" ca="1" si="164"/>
        <v>0</v>
      </c>
      <c r="L328" s="69">
        <f t="shared" si="189"/>
        <v>0</v>
      </c>
      <c r="M328" s="83">
        <f ca="1">VLOOKUP($A328,[1]!Table,MATCH(M$4,[1]!Curves,0))</f>
        <v>0</v>
      </c>
      <c r="N328" s="84">
        <f t="shared" ca="1" si="165"/>
        <v>0</v>
      </c>
      <c r="O328" s="69">
        <f t="shared" si="190"/>
        <v>0</v>
      </c>
      <c r="P328" s="7"/>
      <c r="Q328" s="69">
        <f t="shared" ca="1" si="166"/>
        <v>0</v>
      </c>
      <c r="R328" s="69">
        <f t="shared" ca="1" si="167"/>
        <v>0</v>
      </c>
      <c r="S328" s="69">
        <f t="shared" si="168"/>
        <v>2.1150000000000002</v>
      </c>
      <c r="T328" s="7"/>
      <c r="U328" s="5">
        <f t="shared" si="169"/>
        <v>30</v>
      </c>
      <c r="V328" s="44">
        <f t="shared" si="170"/>
        <v>46631</v>
      </c>
      <c r="W328" s="5">
        <f t="shared" ca="1" si="171"/>
        <v>9701</v>
      </c>
      <c r="X328" s="54">
        <f ca="1">VLOOKUP($A328,[1]!Table,MATCH(X$4,[1]!Curves,0))</f>
        <v>6.4249058222135003E-2</v>
      </c>
      <c r="Y328" s="46">
        <f t="shared" ca="1" si="172"/>
        <v>0.1864463493189388</v>
      </c>
      <c r="Z328" s="5">
        <f t="shared" si="173"/>
        <v>0</v>
      </c>
      <c r="AA328" s="5">
        <f t="shared" si="174"/>
        <v>0</v>
      </c>
      <c r="AC328" s="39">
        <f t="shared" ca="1" si="175"/>
        <v>0</v>
      </c>
      <c r="AD328" s="39">
        <f t="shared" ca="1" si="176"/>
        <v>0</v>
      </c>
      <c r="AE328" s="39">
        <f t="shared" ca="1" si="177"/>
        <v>0</v>
      </c>
      <c r="AF328" s="39">
        <f t="shared" ca="1" si="178"/>
        <v>0</v>
      </c>
      <c r="AG328" s="39">
        <f t="shared" ca="1" si="179"/>
        <v>0</v>
      </c>
      <c r="AH328" s="39">
        <f t="shared" ca="1" si="180"/>
        <v>0</v>
      </c>
      <c r="AI328" s="39">
        <f t="shared" ca="1" si="181"/>
        <v>0</v>
      </c>
      <c r="AJ328" s="39">
        <f t="shared" ca="1" si="182"/>
        <v>0</v>
      </c>
      <c r="AK328" s="39">
        <f t="shared" ca="1" si="183"/>
        <v>0</v>
      </c>
      <c r="AL328" s="43"/>
      <c r="AM328" s="39">
        <f t="shared" ca="1" si="191"/>
        <v>0</v>
      </c>
      <c r="AN328" s="39">
        <f t="shared" ca="1" si="192"/>
        <v>0</v>
      </c>
      <c r="AO328" s="39">
        <f t="shared" ca="1" si="193"/>
        <v>0</v>
      </c>
      <c r="AP328" s="40">
        <f t="shared" ca="1" si="184"/>
        <v>0</v>
      </c>
      <c r="AR328" s="39">
        <f t="shared" ca="1" si="194"/>
        <v>0</v>
      </c>
      <c r="AS328" s="39">
        <f t="shared" ca="1" si="195"/>
        <v>0</v>
      </c>
      <c r="AT328" s="39">
        <f t="shared" ca="1" si="196"/>
        <v>0</v>
      </c>
      <c r="AU328" s="40">
        <f t="shared" ca="1" si="185"/>
        <v>0</v>
      </c>
      <c r="AV328" s="40"/>
      <c r="AW328" s="51">
        <f t="shared" ca="1" si="186"/>
        <v>0</v>
      </c>
      <c r="AY328" s="51">
        <f t="shared" ca="1" si="187"/>
        <v>0</v>
      </c>
      <c r="AZ328" s="67"/>
      <c r="BA328" s="105">
        <f ca="1">'EO9904.1'!AW328</f>
        <v>0</v>
      </c>
      <c r="BB328" s="105">
        <f t="shared" ca="1" si="197"/>
        <v>0</v>
      </c>
      <c r="BC328" s="67"/>
    </row>
    <row r="329" spans="1:55" ht="12" customHeight="1">
      <c r="A329" s="88">
        <f t="shared" si="188"/>
        <v>46661</v>
      </c>
      <c r="B329" s="65">
        <f>'EO9904.1'!B329</f>
        <v>0</v>
      </c>
      <c r="C329" s="66"/>
      <c r="D329" s="82">
        <f t="shared" si="160"/>
        <v>0</v>
      </c>
      <c r="E329" s="35">
        <f t="shared" si="161"/>
        <v>0</v>
      </c>
      <c r="F329" s="35">
        <f t="shared" ca="1" si="162"/>
        <v>0</v>
      </c>
      <c r="G329" s="83">
        <f ca="1">VLOOKUP($A329,[1]!Table,MATCH(G$4,[1]!Curves,0))</f>
        <v>0</v>
      </c>
      <c r="H329" s="84">
        <f t="shared" ca="1" si="163"/>
        <v>0</v>
      </c>
      <c r="I329" s="87">
        <f t="shared" si="198"/>
        <v>2.1150000000000002</v>
      </c>
      <c r="J329" s="83">
        <f ca="1">VLOOKUP($A329,[1]!Table,MATCH(J$4,[1]!Curves,0))</f>
        <v>0</v>
      </c>
      <c r="K329" s="84">
        <f t="shared" ca="1" si="164"/>
        <v>0</v>
      </c>
      <c r="L329" s="69">
        <f t="shared" si="189"/>
        <v>0</v>
      </c>
      <c r="M329" s="83">
        <f ca="1">VLOOKUP($A329,[1]!Table,MATCH(M$4,[1]!Curves,0))</f>
        <v>0</v>
      </c>
      <c r="N329" s="84">
        <f t="shared" ca="1" si="165"/>
        <v>0</v>
      </c>
      <c r="O329" s="69">
        <f t="shared" si="190"/>
        <v>0</v>
      </c>
      <c r="P329" s="7"/>
      <c r="Q329" s="69">
        <f t="shared" ca="1" si="166"/>
        <v>0</v>
      </c>
      <c r="R329" s="69">
        <f t="shared" ca="1" si="167"/>
        <v>0</v>
      </c>
      <c r="S329" s="69">
        <f t="shared" si="168"/>
        <v>2.1150000000000002</v>
      </c>
      <c r="T329" s="7"/>
      <c r="U329" s="5">
        <f t="shared" si="169"/>
        <v>31</v>
      </c>
      <c r="V329" s="44">
        <f t="shared" si="170"/>
        <v>46661</v>
      </c>
      <c r="W329" s="5">
        <f t="shared" ca="1" si="171"/>
        <v>9731</v>
      </c>
      <c r="X329" s="54">
        <f ca="1">VLOOKUP($A329,[1]!Table,MATCH(X$4,[1]!Curves,0))</f>
        <v>6.4247844864669001E-2</v>
      </c>
      <c r="Y329" s="46">
        <f t="shared" ca="1" si="172"/>
        <v>0.18548624096603702</v>
      </c>
      <c r="Z329" s="5">
        <f t="shared" si="173"/>
        <v>0</v>
      </c>
      <c r="AA329" s="5">
        <f t="shared" si="174"/>
        <v>0</v>
      </c>
      <c r="AC329" s="39">
        <f t="shared" ca="1" si="175"/>
        <v>0</v>
      </c>
      <c r="AD329" s="39">
        <f t="shared" ca="1" si="176"/>
        <v>0</v>
      </c>
      <c r="AE329" s="39">
        <f t="shared" ca="1" si="177"/>
        <v>0</v>
      </c>
      <c r="AF329" s="39">
        <f t="shared" ca="1" si="178"/>
        <v>0</v>
      </c>
      <c r="AG329" s="39">
        <f t="shared" ca="1" si="179"/>
        <v>0</v>
      </c>
      <c r="AH329" s="39">
        <f t="shared" ca="1" si="180"/>
        <v>0</v>
      </c>
      <c r="AI329" s="39">
        <f t="shared" ca="1" si="181"/>
        <v>0</v>
      </c>
      <c r="AJ329" s="39">
        <f t="shared" ca="1" si="182"/>
        <v>0</v>
      </c>
      <c r="AK329" s="39">
        <f t="shared" ca="1" si="183"/>
        <v>0</v>
      </c>
      <c r="AL329" s="43"/>
      <c r="AM329" s="39">
        <f t="shared" ca="1" si="191"/>
        <v>0</v>
      </c>
      <c r="AN329" s="39">
        <f t="shared" ca="1" si="192"/>
        <v>0</v>
      </c>
      <c r="AO329" s="39">
        <f t="shared" ca="1" si="193"/>
        <v>0</v>
      </c>
      <c r="AP329" s="40">
        <f t="shared" ca="1" si="184"/>
        <v>0</v>
      </c>
      <c r="AR329" s="39">
        <f t="shared" ca="1" si="194"/>
        <v>0</v>
      </c>
      <c r="AS329" s="39">
        <f t="shared" ca="1" si="195"/>
        <v>0</v>
      </c>
      <c r="AT329" s="39">
        <f t="shared" ca="1" si="196"/>
        <v>0</v>
      </c>
      <c r="AU329" s="40">
        <f t="shared" ca="1" si="185"/>
        <v>0</v>
      </c>
      <c r="AV329" s="40"/>
      <c r="AW329" s="51">
        <f t="shared" ca="1" si="186"/>
        <v>0</v>
      </c>
      <c r="AY329" s="51">
        <f t="shared" ca="1" si="187"/>
        <v>0</v>
      </c>
      <c r="AZ329" s="67"/>
      <c r="BA329" s="105">
        <f ca="1">'EO9904.1'!AW329</f>
        <v>0</v>
      </c>
      <c r="BB329" s="105">
        <f t="shared" ca="1" si="197"/>
        <v>0</v>
      </c>
      <c r="BC329" s="67"/>
    </row>
    <row r="330" spans="1:55" ht="12" customHeight="1">
      <c r="A330" s="88">
        <f t="shared" si="188"/>
        <v>46692</v>
      </c>
      <c r="B330" s="65">
        <f>'EO9904.1'!B330</f>
        <v>0</v>
      </c>
      <c r="C330" s="66"/>
      <c r="D330" s="82">
        <f t="shared" ref="D330:D369" si="199">B330+C330</f>
        <v>0</v>
      </c>
      <c r="E330" s="35">
        <f t="shared" ref="E330:E369" si="200">IF(Z330=0,0,IF(AND(Z330=1,$H$3=1),D330*U330,IF($H$3=2,D330,"N/A")))</f>
        <v>0</v>
      </c>
      <c r="F330" s="35">
        <f t="shared" ref="F330:F369" ca="1" si="201">E330*Y330</f>
        <v>0</v>
      </c>
      <c r="G330" s="83">
        <f ca="1">VLOOKUP($A330,[1]!Table,MATCH(G$4,[1]!Curves,0))</f>
        <v>0</v>
      </c>
      <c r="H330" s="84">
        <f t="shared" ref="H330:H369" ca="1" si="202">G330</f>
        <v>0</v>
      </c>
      <c r="I330" s="87">
        <f t="shared" si="198"/>
        <v>2.1150000000000002</v>
      </c>
      <c r="J330" s="83">
        <f ca="1">VLOOKUP($A330,[1]!Table,MATCH(J$4,[1]!Curves,0))</f>
        <v>0</v>
      </c>
      <c r="K330" s="84">
        <f t="shared" ref="K330:K369" ca="1" si="203">J330</f>
        <v>0</v>
      </c>
      <c r="L330" s="69">
        <f t="shared" si="189"/>
        <v>0</v>
      </c>
      <c r="M330" s="83">
        <f ca="1">VLOOKUP($A330,[1]!Table,MATCH(M$4,[1]!Curves,0))</f>
        <v>0</v>
      </c>
      <c r="N330" s="84">
        <f t="shared" ref="N330:N369" ca="1" si="204">M330</f>
        <v>0</v>
      </c>
      <c r="O330" s="69">
        <f t="shared" si="190"/>
        <v>0</v>
      </c>
      <c r="P330" s="7"/>
      <c r="Q330" s="69">
        <f t="shared" ref="Q330:Q369" ca="1" si="205">M330+J330+G330</f>
        <v>0</v>
      </c>
      <c r="R330" s="69">
        <f t="shared" ref="R330:R369" ca="1" si="206">N330+K330+H330</f>
        <v>0</v>
      </c>
      <c r="S330" s="69">
        <f t="shared" ref="S330:S369" si="207">O330+L330+I330</f>
        <v>2.1150000000000002</v>
      </c>
      <c r="T330" s="7"/>
      <c r="U330" s="5">
        <f t="shared" ref="U330:U369" si="208">A331-A330</f>
        <v>30</v>
      </c>
      <c r="V330" s="44">
        <f t="shared" ref="V330:V369" si="209">CHOOSE(F$3,A331+24,A330)</f>
        <v>46692</v>
      </c>
      <c r="W330" s="5">
        <f t="shared" ref="W330:W369" ca="1" si="210">V330-C$3</f>
        <v>9762</v>
      </c>
      <c r="X330" s="54">
        <f ca="1">VLOOKUP($A330,[1]!Table,MATCH(X$4,[1]!Curves,0))</f>
        <v>6.4246591061955002E-2</v>
      </c>
      <c r="Y330" s="46">
        <f t="shared" ref="Y330:Y369" ca="1" si="211">1/(1+CHOOSE(F$3,(X331+($K$3/10000))/2,(X330+($K$3/10000))/2))^(2*W330/365.25)</f>
        <v>0.18449936018254443</v>
      </c>
      <c r="Z330" s="5">
        <f t="shared" ref="Z330:Z369" si="212">IF(AND(mthbeg&lt;=A330,mthend&gt;=A330),1,0)</f>
        <v>0</v>
      </c>
      <c r="AA330" s="5">
        <f t="shared" ref="AA330:AA369" si="213">U330*Z330</f>
        <v>0</v>
      </c>
      <c r="AC330" s="39">
        <f t="shared" ref="AC330:AC369" ca="1" si="214">F330*G330</f>
        <v>0</v>
      </c>
      <c r="AD330" s="39">
        <f t="shared" ref="AD330:AD369" ca="1" si="215">$F330*H330</f>
        <v>0</v>
      </c>
      <c r="AE330" s="39">
        <f t="shared" ref="AE330:AE369" ca="1" si="216">$F330*I330</f>
        <v>0</v>
      </c>
      <c r="AF330" s="39">
        <f t="shared" ref="AF330:AF369" ca="1" si="217">$F330*J330</f>
        <v>0</v>
      </c>
      <c r="AG330" s="39">
        <f t="shared" ref="AG330:AG369" ca="1" si="218">$F330*K330</f>
        <v>0</v>
      </c>
      <c r="AH330" s="39">
        <f t="shared" ref="AH330:AH369" ca="1" si="219">$F330*L330</f>
        <v>0</v>
      </c>
      <c r="AI330" s="39">
        <f t="shared" ref="AI330:AI369" ca="1" si="220">$F330*M330</f>
        <v>0</v>
      </c>
      <c r="AJ330" s="39">
        <f t="shared" ref="AJ330:AJ369" ca="1" si="221">$F330*N330</f>
        <v>0</v>
      </c>
      <c r="AK330" s="39">
        <f t="shared" ref="AK330:AK369" ca="1" si="222">F330*O330</f>
        <v>0</v>
      </c>
      <c r="AL330" s="43"/>
      <c r="AM330" s="39">
        <f t="shared" ca="1" si="191"/>
        <v>0</v>
      </c>
      <c r="AN330" s="39">
        <f t="shared" ca="1" si="192"/>
        <v>0</v>
      </c>
      <c r="AO330" s="39">
        <f t="shared" ca="1" si="193"/>
        <v>0</v>
      </c>
      <c r="AP330" s="40">
        <f t="shared" ref="AP330:AP369" ca="1" si="223">SUM(AM330:AO330)</f>
        <v>0</v>
      </c>
      <c r="AR330" s="39">
        <f t="shared" ca="1" si="194"/>
        <v>0</v>
      </c>
      <c r="AS330" s="39">
        <f t="shared" ca="1" si="195"/>
        <v>0</v>
      </c>
      <c r="AT330" s="39">
        <f t="shared" ca="1" si="196"/>
        <v>0</v>
      </c>
      <c r="AU330" s="40">
        <f t="shared" ref="AU330:AU369" ca="1" si="224">AR330+AS330+AT330</f>
        <v>0</v>
      </c>
      <c r="AV330" s="40"/>
      <c r="AW330" s="51">
        <f t="shared" ref="AW330:AW369" ca="1" si="225">AU330+AP330</f>
        <v>0</v>
      </c>
      <c r="AY330" s="51">
        <f t="shared" ref="AY330:AY369" ca="1" si="226">AK330+AH330+AE330</f>
        <v>0</v>
      </c>
      <c r="AZ330" s="67"/>
      <c r="BA330" s="105">
        <f ca="1">'EO9904.1'!AW330</f>
        <v>0</v>
      </c>
      <c r="BB330" s="105">
        <f t="shared" ca="1" si="197"/>
        <v>0</v>
      </c>
      <c r="BC330" s="67"/>
    </row>
    <row r="331" spans="1:55" ht="12" customHeight="1">
      <c r="A331" s="88">
        <f t="shared" ref="A331:A370" si="227">EDATE(A330,1)</f>
        <v>46722</v>
      </c>
      <c r="B331" s="65">
        <f>'EO9904.1'!B331</f>
        <v>0</v>
      </c>
      <c r="C331" s="66"/>
      <c r="D331" s="82">
        <f t="shared" si="199"/>
        <v>0</v>
      </c>
      <c r="E331" s="35">
        <f t="shared" si="200"/>
        <v>0</v>
      </c>
      <c r="F331" s="35">
        <f t="shared" ca="1" si="201"/>
        <v>0</v>
      </c>
      <c r="G331" s="83">
        <f ca="1">VLOOKUP($A331,[1]!Table,MATCH(G$4,[1]!Curves,0))</f>
        <v>0</v>
      </c>
      <c r="H331" s="84">
        <f t="shared" ca="1" si="202"/>
        <v>0</v>
      </c>
      <c r="I331" s="87">
        <f t="shared" si="198"/>
        <v>2.1150000000000002</v>
      </c>
      <c r="J331" s="83">
        <f ca="1">VLOOKUP($A331,[1]!Table,MATCH(J$4,[1]!Curves,0))</f>
        <v>0</v>
      </c>
      <c r="K331" s="84">
        <f t="shared" ca="1" si="203"/>
        <v>0</v>
      </c>
      <c r="L331" s="69">
        <f t="shared" ref="L331:L369" si="228">L330</f>
        <v>0</v>
      </c>
      <c r="M331" s="83">
        <f ca="1">VLOOKUP($A331,[1]!Table,MATCH(M$4,[1]!Curves,0))</f>
        <v>0</v>
      </c>
      <c r="N331" s="84">
        <f t="shared" ca="1" si="204"/>
        <v>0</v>
      </c>
      <c r="O331" s="69">
        <f t="shared" ref="O331:O369" si="229">O330</f>
        <v>0</v>
      </c>
      <c r="P331" s="7"/>
      <c r="Q331" s="69">
        <f t="shared" ca="1" si="205"/>
        <v>0</v>
      </c>
      <c r="R331" s="69">
        <f t="shared" ca="1" si="206"/>
        <v>0</v>
      </c>
      <c r="S331" s="69">
        <f t="shared" si="207"/>
        <v>2.1150000000000002</v>
      </c>
      <c r="T331" s="7"/>
      <c r="U331" s="5">
        <f t="shared" si="208"/>
        <v>31</v>
      </c>
      <c r="V331" s="44">
        <f t="shared" si="209"/>
        <v>46722</v>
      </c>
      <c r="W331" s="5">
        <f t="shared" ca="1" si="210"/>
        <v>9792</v>
      </c>
      <c r="X331" s="54">
        <f ca="1">VLOOKUP($A331,[1]!Table,MATCH(X$4,[1]!Curves,0))</f>
        <v>6.4245377704491E-2</v>
      </c>
      <c r="Y331" s="46">
        <f t="shared" ca="1" si="211"/>
        <v>0.183549349961251</v>
      </c>
      <c r="Z331" s="5">
        <f t="shared" si="212"/>
        <v>0</v>
      </c>
      <c r="AA331" s="5">
        <f t="shared" si="213"/>
        <v>0</v>
      </c>
      <c r="AC331" s="39">
        <f t="shared" ca="1" si="214"/>
        <v>0</v>
      </c>
      <c r="AD331" s="39">
        <f t="shared" ca="1" si="215"/>
        <v>0</v>
      </c>
      <c r="AE331" s="39">
        <f t="shared" ca="1" si="216"/>
        <v>0</v>
      </c>
      <c r="AF331" s="39">
        <f t="shared" ca="1" si="217"/>
        <v>0</v>
      </c>
      <c r="AG331" s="39">
        <f t="shared" ca="1" si="218"/>
        <v>0</v>
      </c>
      <c r="AH331" s="39">
        <f t="shared" ca="1" si="219"/>
        <v>0</v>
      </c>
      <c r="AI331" s="39">
        <f t="shared" ca="1" si="220"/>
        <v>0</v>
      </c>
      <c r="AJ331" s="39">
        <f t="shared" ca="1" si="221"/>
        <v>0</v>
      </c>
      <c r="AK331" s="39">
        <f t="shared" ca="1" si="222"/>
        <v>0</v>
      </c>
      <c r="AL331" s="43"/>
      <c r="AM331" s="39">
        <f t="shared" ref="AM331:AM369" ca="1" si="230">-CHOOSE($G$3,AC331-AE331,AE331-AC331)</f>
        <v>0</v>
      </c>
      <c r="AN331" s="39">
        <f t="shared" ref="AN331:AN369" ca="1" si="231">-CHOOSE($G$3,AF331-AH331,AH331-AF331)</f>
        <v>0</v>
      </c>
      <c r="AO331" s="39">
        <f t="shared" ref="AO331:AO369" ca="1" si="232">-CHOOSE($G$3,AI331-AL331,AK331-AI331)</f>
        <v>0</v>
      </c>
      <c r="AP331" s="40">
        <f t="shared" ca="1" si="223"/>
        <v>0</v>
      </c>
      <c r="AR331" s="39">
        <f t="shared" ref="AR331:AR369" ca="1" si="233">-CHOOSE($G$3,AD331-AC331,AC331-AD331)</f>
        <v>0</v>
      </c>
      <c r="AS331" s="39">
        <f t="shared" ref="AS331:AS369" ca="1" si="234">-CHOOSE($G$3,AG331-AF331,AF331-AG331)</f>
        <v>0</v>
      </c>
      <c r="AT331" s="39">
        <f t="shared" ref="AT331:AT369" ca="1" si="235">-CHOOSE($G$3,AJ331-AI331,AI331-AJ331:AJ332)</f>
        <v>0</v>
      </c>
      <c r="AU331" s="40">
        <f t="shared" ca="1" si="224"/>
        <v>0</v>
      </c>
      <c r="AV331" s="40"/>
      <c r="AW331" s="51">
        <f t="shared" ca="1" si="225"/>
        <v>0</v>
      </c>
      <c r="AY331" s="51">
        <f t="shared" ca="1" si="226"/>
        <v>0</v>
      </c>
      <c r="AZ331" s="67"/>
      <c r="BA331" s="105">
        <f ca="1">'EO9904.1'!AW331</f>
        <v>0</v>
      </c>
      <c r="BB331" s="105">
        <f t="shared" ref="BB331:BB369" ca="1" si="236">AW331-BA331</f>
        <v>0</v>
      </c>
      <c r="BC331" s="67"/>
    </row>
    <row r="332" spans="1:55" ht="12" customHeight="1">
      <c r="A332" s="88">
        <f t="shared" si="227"/>
        <v>46753</v>
      </c>
      <c r="B332" s="65">
        <f>'EO9904.1'!B332</f>
        <v>0</v>
      </c>
      <c r="C332" s="66"/>
      <c r="D332" s="82">
        <f t="shared" si="199"/>
        <v>0</v>
      </c>
      <c r="E332" s="35">
        <f t="shared" si="200"/>
        <v>0</v>
      </c>
      <c r="F332" s="35">
        <f t="shared" ca="1" si="201"/>
        <v>0</v>
      </c>
      <c r="G332" s="83">
        <f ca="1">VLOOKUP($A332,[1]!Table,MATCH(G$4,[1]!Curves,0))</f>
        <v>0</v>
      </c>
      <c r="H332" s="84">
        <f t="shared" ca="1" si="202"/>
        <v>0</v>
      </c>
      <c r="I332" s="87">
        <f t="shared" si="198"/>
        <v>2.1150000000000002</v>
      </c>
      <c r="J332" s="83">
        <f ca="1">VLOOKUP($A332,[1]!Table,MATCH(J$4,[1]!Curves,0))</f>
        <v>0</v>
      </c>
      <c r="K332" s="84">
        <f t="shared" ca="1" si="203"/>
        <v>0</v>
      </c>
      <c r="L332" s="69">
        <f t="shared" si="228"/>
        <v>0</v>
      </c>
      <c r="M332" s="83">
        <f ca="1">VLOOKUP($A332,[1]!Table,MATCH(M$4,[1]!Curves,0))</f>
        <v>0</v>
      </c>
      <c r="N332" s="84">
        <f t="shared" ca="1" si="204"/>
        <v>0</v>
      </c>
      <c r="O332" s="69">
        <f t="shared" si="229"/>
        <v>0</v>
      </c>
      <c r="P332" s="7"/>
      <c r="Q332" s="69">
        <f t="shared" ca="1" si="205"/>
        <v>0</v>
      </c>
      <c r="R332" s="69">
        <f t="shared" ca="1" si="206"/>
        <v>0</v>
      </c>
      <c r="S332" s="69">
        <f t="shared" si="207"/>
        <v>2.1150000000000002</v>
      </c>
      <c r="T332" s="7"/>
      <c r="U332" s="5">
        <f t="shared" si="208"/>
        <v>31</v>
      </c>
      <c r="V332" s="44">
        <f t="shared" si="209"/>
        <v>46753</v>
      </c>
      <c r="W332" s="5">
        <f t="shared" ca="1" si="210"/>
        <v>9823</v>
      </c>
      <c r="X332" s="54">
        <f ca="1">VLOOKUP($A332,[1]!Table,MATCH(X$4,[1]!Curves,0))</f>
        <v>6.4244123901778E-2</v>
      </c>
      <c r="Y332" s="46">
        <f t="shared" ca="1" si="211"/>
        <v>0.18257284850679706</v>
      </c>
      <c r="Z332" s="5">
        <f t="shared" si="212"/>
        <v>0</v>
      </c>
      <c r="AA332" s="5">
        <f t="shared" si="213"/>
        <v>0</v>
      </c>
      <c r="AC332" s="39">
        <f t="shared" ca="1" si="214"/>
        <v>0</v>
      </c>
      <c r="AD332" s="39">
        <f t="shared" ca="1" si="215"/>
        <v>0</v>
      </c>
      <c r="AE332" s="39">
        <f t="shared" ca="1" si="216"/>
        <v>0</v>
      </c>
      <c r="AF332" s="39">
        <f t="shared" ca="1" si="217"/>
        <v>0</v>
      </c>
      <c r="AG332" s="39">
        <f t="shared" ca="1" si="218"/>
        <v>0</v>
      </c>
      <c r="AH332" s="39">
        <f t="shared" ca="1" si="219"/>
        <v>0</v>
      </c>
      <c r="AI332" s="39">
        <f t="shared" ca="1" si="220"/>
        <v>0</v>
      </c>
      <c r="AJ332" s="39">
        <f t="shared" ca="1" si="221"/>
        <v>0</v>
      </c>
      <c r="AK332" s="39">
        <f t="shared" ca="1" si="222"/>
        <v>0</v>
      </c>
      <c r="AL332" s="43"/>
      <c r="AM332" s="39">
        <f t="shared" ca="1" si="230"/>
        <v>0</v>
      </c>
      <c r="AN332" s="39">
        <f t="shared" ca="1" si="231"/>
        <v>0</v>
      </c>
      <c r="AO332" s="39">
        <f t="shared" ca="1" si="232"/>
        <v>0</v>
      </c>
      <c r="AP332" s="40">
        <f t="shared" ca="1" si="223"/>
        <v>0</v>
      </c>
      <c r="AR332" s="39">
        <f t="shared" ca="1" si="233"/>
        <v>0</v>
      </c>
      <c r="AS332" s="39">
        <f t="shared" ca="1" si="234"/>
        <v>0</v>
      </c>
      <c r="AT332" s="39">
        <f t="shared" ca="1" si="235"/>
        <v>0</v>
      </c>
      <c r="AU332" s="40">
        <f t="shared" ca="1" si="224"/>
        <v>0</v>
      </c>
      <c r="AV332" s="40"/>
      <c r="AW332" s="51">
        <f t="shared" ca="1" si="225"/>
        <v>0</v>
      </c>
      <c r="AY332" s="51">
        <f t="shared" ca="1" si="226"/>
        <v>0</v>
      </c>
      <c r="AZ332" s="67"/>
      <c r="BA332" s="105">
        <f ca="1">'EO9904.1'!AW332</f>
        <v>0</v>
      </c>
      <c r="BB332" s="105">
        <f t="shared" ca="1" si="236"/>
        <v>0</v>
      </c>
      <c r="BC332" s="67"/>
    </row>
    <row r="333" spans="1:55" ht="12" customHeight="1">
      <c r="A333" s="88">
        <f t="shared" si="227"/>
        <v>46784</v>
      </c>
      <c r="B333" s="65">
        <f>'EO9904.1'!B333</f>
        <v>0</v>
      </c>
      <c r="C333" s="66"/>
      <c r="D333" s="82">
        <f t="shared" si="199"/>
        <v>0</v>
      </c>
      <c r="E333" s="35">
        <f t="shared" si="200"/>
        <v>0</v>
      </c>
      <c r="F333" s="35">
        <f t="shared" ca="1" si="201"/>
        <v>0</v>
      </c>
      <c r="G333" s="83">
        <f ca="1">VLOOKUP($A333,[1]!Table,MATCH(G$4,[1]!Curves,0))</f>
        <v>0</v>
      </c>
      <c r="H333" s="84">
        <f t="shared" ca="1" si="202"/>
        <v>0</v>
      </c>
      <c r="I333" s="87">
        <f t="shared" si="198"/>
        <v>2.1150000000000002</v>
      </c>
      <c r="J333" s="83">
        <f ca="1">VLOOKUP($A333,[1]!Table,MATCH(J$4,[1]!Curves,0))</f>
        <v>0</v>
      </c>
      <c r="K333" s="84">
        <f t="shared" ca="1" si="203"/>
        <v>0</v>
      </c>
      <c r="L333" s="69">
        <f t="shared" si="228"/>
        <v>0</v>
      </c>
      <c r="M333" s="83">
        <f ca="1">VLOOKUP($A333,[1]!Table,MATCH(M$4,[1]!Curves,0))</f>
        <v>0</v>
      </c>
      <c r="N333" s="84">
        <f t="shared" ca="1" si="204"/>
        <v>0</v>
      </c>
      <c r="O333" s="69">
        <f t="shared" si="229"/>
        <v>0</v>
      </c>
      <c r="P333" s="7"/>
      <c r="Q333" s="69">
        <f t="shared" ca="1" si="205"/>
        <v>0</v>
      </c>
      <c r="R333" s="69">
        <f t="shared" ca="1" si="206"/>
        <v>0</v>
      </c>
      <c r="S333" s="69">
        <f t="shared" si="207"/>
        <v>2.1150000000000002</v>
      </c>
      <c r="T333" s="7"/>
      <c r="U333" s="5">
        <f t="shared" si="208"/>
        <v>29</v>
      </c>
      <c r="V333" s="44">
        <f t="shared" si="209"/>
        <v>46784</v>
      </c>
      <c r="W333" s="5">
        <f t="shared" ca="1" si="210"/>
        <v>9854</v>
      </c>
      <c r="X333" s="54">
        <f ca="1">VLOOKUP($A333,[1]!Table,MATCH(X$4,[1]!Curves,0))</f>
        <v>6.4242870099065E-2</v>
      </c>
      <c r="Y333" s="46">
        <f t="shared" ca="1" si="211"/>
        <v>0.18160157959148968</v>
      </c>
      <c r="Z333" s="5">
        <f t="shared" si="212"/>
        <v>0</v>
      </c>
      <c r="AA333" s="5">
        <f t="shared" si="213"/>
        <v>0</v>
      </c>
      <c r="AC333" s="39">
        <f t="shared" ca="1" si="214"/>
        <v>0</v>
      </c>
      <c r="AD333" s="39">
        <f t="shared" ca="1" si="215"/>
        <v>0</v>
      </c>
      <c r="AE333" s="39">
        <f t="shared" ca="1" si="216"/>
        <v>0</v>
      </c>
      <c r="AF333" s="39">
        <f t="shared" ca="1" si="217"/>
        <v>0</v>
      </c>
      <c r="AG333" s="39">
        <f t="shared" ca="1" si="218"/>
        <v>0</v>
      </c>
      <c r="AH333" s="39">
        <f t="shared" ca="1" si="219"/>
        <v>0</v>
      </c>
      <c r="AI333" s="39">
        <f t="shared" ca="1" si="220"/>
        <v>0</v>
      </c>
      <c r="AJ333" s="39">
        <f t="shared" ca="1" si="221"/>
        <v>0</v>
      </c>
      <c r="AK333" s="39">
        <f t="shared" ca="1" si="222"/>
        <v>0</v>
      </c>
      <c r="AL333" s="43"/>
      <c r="AM333" s="39">
        <f t="shared" ca="1" si="230"/>
        <v>0</v>
      </c>
      <c r="AN333" s="39">
        <f t="shared" ca="1" si="231"/>
        <v>0</v>
      </c>
      <c r="AO333" s="39">
        <f t="shared" ca="1" si="232"/>
        <v>0</v>
      </c>
      <c r="AP333" s="40">
        <f t="shared" ca="1" si="223"/>
        <v>0</v>
      </c>
      <c r="AR333" s="39">
        <f t="shared" ca="1" si="233"/>
        <v>0</v>
      </c>
      <c r="AS333" s="39">
        <f t="shared" ca="1" si="234"/>
        <v>0</v>
      </c>
      <c r="AT333" s="39">
        <f t="shared" ca="1" si="235"/>
        <v>0</v>
      </c>
      <c r="AU333" s="40">
        <f t="shared" ca="1" si="224"/>
        <v>0</v>
      </c>
      <c r="AV333" s="40"/>
      <c r="AW333" s="51">
        <f t="shared" ca="1" si="225"/>
        <v>0</v>
      </c>
      <c r="AY333" s="51">
        <f t="shared" ca="1" si="226"/>
        <v>0</v>
      </c>
      <c r="AZ333" s="67"/>
      <c r="BA333" s="105">
        <f ca="1">'EO9904.1'!AW333</f>
        <v>0</v>
      </c>
      <c r="BB333" s="105">
        <f t="shared" ca="1" si="236"/>
        <v>0</v>
      </c>
      <c r="BC333" s="67"/>
    </row>
    <row r="334" spans="1:55" ht="12" customHeight="1">
      <c r="A334" s="88">
        <f t="shared" si="227"/>
        <v>46813</v>
      </c>
      <c r="B334" s="65">
        <f>'EO9904.1'!B334</f>
        <v>0</v>
      </c>
      <c r="C334" s="66"/>
      <c r="D334" s="82">
        <f t="shared" si="199"/>
        <v>0</v>
      </c>
      <c r="E334" s="35">
        <f t="shared" si="200"/>
        <v>0</v>
      </c>
      <c r="F334" s="35">
        <f t="shared" ca="1" si="201"/>
        <v>0</v>
      </c>
      <c r="G334" s="83">
        <f ca="1">VLOOKUP($A334,[1]!Table,MATCH(G$4,[1]!Curves,0))</f>
        <v>0</v>
      </c>
      <c r="H334" s="84">
        <f t="shared" ca="1" si="202"/>
        <v>0</v>
      </c>
      <c r="I334" s="87">
        <f t="shared" si="198"/>
        <v>2.1150000000000002</v>
      </c>
      <c r="J334" s="83">
        <f ca="1">VLOOKUP($A334,[1]!Table,MATCH(J$4,[1]!Curves,0))</f>
        <v>0</v>
      </c>
      <c r="K334" s="84">
        <f t="shared" ca="1" si="203"/>
        <v>0</v>
      </c>
      <c r="L334" s="69">
        <f t="shared" si="228"/>
        <v>0</v>
      </c>
      <c r="M334" s="83">
        <f ca="1">VLOOKUP($A334,[1]!Table,MATCH(M$4,[1]!Curves,0))</f>
        <v>0</v>
      </c>
      <c r="N334" s="84">
        <f t="shared" ca="1" si="204"/>
        <v>0</v>
      </c>
      <c r="O334" s="69">
        <f t="shared" si="229"/>
        <v>0</v>
      </c>
      <c r="P334" s="7"/>
      <c r="Q334" s="69">
        <f t="shared" ca="1" si="205"/>
        <v>0</v>
      </c>
      <c r="R334" s="69">
        <f t="shared" ca="1" si="206"/>
        <v>0</v>
      </c>
      <c r="S334" s="69">
        <f t="shared" si="207"/>
        <v>2.1150000000000002</v>
      </c>
      <c r="T334" s="7"/>
      <c r="U334" s="5">
        <f t="shared" si="208"/>
        <v>31</v>
      </c>
      <c r="V334" s="44">
        <f t="shared" si="209"/>
        <v>46813</v>
      </c>
      <c r="W334" s="5">
        <f t="shared" ca="1" si="210"/>
        <v>9883</v>
      </c>
      <c r="X334" s="54">
        <f ca="1">VLOOKUP($A334,[1]!Table,MATCH(X$4,[1]!Curves,0))</f>
        <v>6.4241697186851007E-2</v>
      </c>
      <c r="Y334" s="46">
        <f t="shared" ca="1" si="211"/>
        <v>0.18069768522622556</v>
      </c>
      <c r="Z334" s="5">
        <f t="shared" si="212"/>
        <v>0</v>
      </c>
      <c r="AA334" s="5">
        <f t="shared" si="213"/>
        <v>0</v>
      </c>
      <c r="AC334" s="39">
        <f t="shared" ca="1" si="214"/>
        <v>0</v>
      </c>
      <c r="AD334" s="39">
        <f t="shared" ca="1" si="215"/>
        <v>0</v>
      </c>
      <c r="AE334" s="39">
        <f t="shared" ca="1" si="216"/>
        <v>0</v>
      </c>
      <c r="AF334" s="39">
        <f t="shared" ca="1" si="217"/>
        <v>0</v>
      </c>
      <c r="AG334" s="39">
        <f t="shared" ca="1" si="218"/>
        <v>0</v>
      </c>
      <c r="AH334" s="39">
        <f t="shared" ca="1" si="219"/>
        <v>0</v>
      </c>
      <c r="AI334" s="39">
        <f t="shared" ca="1" si="220"/>
        <v>0</v>
      </c>
      <c r="AJ334" s="39">
        <f t="shared" ca="1" si="221"/>
        <v>0</v>
      </c>
      <c r="AK334" s="39">
        <f t="shared" ca="1" si="222"/>
        <v>0</v>
      </c>
      <c r="AL334" s="43"/>
      <c r="AM334" s="39">
        <f t="shared" ca="1" si="230"/>
        <v>0</v>
      </c>
      <c r="AN334" s="39">
        <f t="shared" ca="1" si="231"/>
        <v>0</v>
      </c>
      <c r="AO334" s="39">
        <f t="shared" ca="1" si="232"/>
        <v>0</v>
      </c>
      <c r="AP334" s="40">
        <f t="shared" ca="1" si="223"/>
        <v>0</v>
      </c>
      <c r="AR334" s="39">
        <f t="shared" ca="1" si="233"/>
        <v>0</v>
      </c>
      <c r="AS334" s="39">
        <f t="shared" ca="1" si="234"/>
        <v>0</v>
      </c>
      <c r="AT334" s="39">
        <f t="shared" ca="1" si="235"/>
        <v>0</v>
      </c>
      <c r="AU334" s="40">
        <f t="shared" ca="1" si="224"/>
        <v>0</v>
      </c>
      <c r="AV334" s="40"/>
      <c r="AW334" s="51">
        <f t="shared" ca="1" si="225"/>
        <v>0</v>
      </c>
      <c r="AY334" s="51">
        <f t="shared" ca="1" si="226"/>
        <v>0</v>
      </c>
      <c r="AZ334" s="67"/>
      <c r="BA334" s="105">
        <f ca="1">'EO9904.1'!AW334</f>
        <v>0</v>
      </c>
      <c r="BB334" s="105">
        <f t="shared" ca="1" si="236"/>
        <v>0</v>
      </c>
      <c r="BC334" s="67"/>
    </row>
    <row r="335" spans="1:55" ht="12" customHeight="1">
      <c r="A335" s="88">
        <f t="shared" si="227"/>
        <v>46844</v>
      </c>
      <c r="B335" s="65">
        <f>'EO9904.1'!B335</f>
        <v>0</v>
      </c>
      <c r="C335" s="66"/>
      <c r="D335" s="82">
        <f t="shared" si="199"/>
        <v>0</v>
      </c>
      <c r="E335" s="35">
        <f t="shared" si="200"/>
        <v>0</v>
      </c>
      <c r="F335" s="35">
        <f t="shared" ca="1" si="201"/>
        <v>0</v>
      </c>
      <c r="G335" s="83">
        <f ca="1">VLOOKUP($A335,[1]!Table,MATCH(G$4,[1]!Curves,0))</f>
        <v>0</v>
      </c>
      <c r="H335" s="84">
        <f t="shared" ca="1" si="202"/>
        <v>0</v>
      </c>
      <c r="I335" s="87">
        <f t="shared" si="198"/>
        <v>2.1150000000000002</v>
      </c>
      <c r="J335" s="83">
        <f ca="1">VLOOKUP($A335,[1]!Table,MATCH(J$4,[1]!Curves,0))</f>
        <v>0</v>
      </c>
      <c r="K335" s="84">
        <f t="shared" ca="1" si="203"/>
        <v>0</v>
      </c>
      <c r="L335" s="69">
        <f t="shared" si="228"/>
        <v>0</v>
      </c>
      <c r="M335" s="83">
        <f ca="1">VLOOKUP($A335,[1]!Table,MATCH(M$4,[1]!Curves,0))</f>
        <v>0</v>
      </c>
      <c r="N335" s="84">
        <f t="shared" ca="1" si="204"/>
        <v>0</v>
      </c>
      <c r="O335" s="69">
        <f t="shared" si="229"/>
        <v>0</v>
      </c>
      <c r="P335" s="7"/>
      <c r="Q335" s="69">
        <f t="shared" ca="1" si="205"/>
        <v>0</v>
      </c>
      <c r="R335" s="69">
        <f t="shared" ca="1" si="206"/>
        <v>0</v>
      </c>
      <c r="S335" s="69">
        <f t="shared" si="207"/>
        <v>2.1150000000000002</v>
      </c>
      <c r="T335" s="7"/>
      <c r="U335" s="5">
        <f t="shared" si="208"/>
        <v>30</v>
      </c>
      <c r="V335" s="44">
        <f t="shared" si="209"/>
        <v>46844</v>
      </c>
      <c r="W335" s="5">
        <f t="shared" ca="1" si="210"/>
        <v>9914</v>
      </c>
      <c r="X335" s="54">
        <f ca="1">VLOOKUP($A335,[1]!Table,MATCH(X$4,[1]!Curves,0))</f>
        <v>6.4240443384139992E-2</v>
      </c>
      <c r="Y335" s="46">
        <f t="shared" ca="1" si="211"/>
        <v>0.17973646372916205</v>
      </c>
      <c r="Z335" s="5">
        <f t="shared" si="212"/>
        <v>0</v>
      </c>
      <c r="AA335" s="5">
        <f t="shared" si="213"/>
        <v>0</v>
      </c>
      <c r="AC335" s="39">
        <f t="shared" ca="1" si="214"/>
        <v>0</v>
      </c>
      <c r="AD335" s="39">
        <f t="shared" ca="1" si="215"/>
        <v>0</v>
      </c>
      <c r="AE335" s="39">
        <f t="shared" ca="1" si="216"/>
        <v>0</v>
      </c>
      <c r="AF335" s="39">
        <f t="shared" ca="1" si="217"/>
        <v>0</v>
      </c>
      <c r="AG335" s="39">
        <f t="shared" ca="1" si="218"/>
        <v>0</v>
      </c>
      <c r="AH335" s="39">
        <f t="shared" ca="1" si="219"/>
        <v>0</v>
      </c>
      <c r="AI335" s="39">
        <f t="shared" ca="1" si="220"/>
        <v>0</v>
      </c>
      <c r="AJ335" s="39">
        <f t="shared" ca="1" si="221"/>
        <v>0</v>
      </c>
      <c r="AK335" s="39">
        <f t="shared" ca="1" si="222"/>
        <v>0</v>
      </c>
      <c r="AL335" s="43"/>
      <c r="AM335" s="39">
        <f t="shared" ca="1" si="230"/>
        <v>0</v>
      </c>
      <c r="AN335" s="39">
        <f t="shared" ca="1" si="231"/>
        <v>0</v>
      </c>
      <c r="AO335" s="39">
        <f t="shared" ca="1" si="232"/>
        <v>0</v>
      </c>
      <c r="AP335" s="40">
        <f t="shared" ca="1" si="223"/>
        <v>0</v>
      </c>
      <c r="AR335" s="39">
        <f t="shared" ca="1" si="233"/>
        <v>0</v>
      </c>
      <c r="AS335" s="39">
        <f t="shared" ca="1" si="234"/>
        <v>0</v>
      </c>
      <c r="AT335" s="39">
        <f t="shared" ca="1" si="235"/>
        <v>0</v>
      </c>
      <c r="AU335" s="40">
        <f t="shared" ca="1" si="224"/>
        <v>0</v>
      </c>
      <c r="AV335" s="40"/>
      <c r="AW335" s="51">
        <f t="shared" ca="1" si="225"/>
        <v>0</v>
      </c>
      <c r="AY335" s="51">
        <f t="shared" ca="1" si="226"/>
        <v>0</v>
      </c>
      <c r="AZ335" s="67"/>
      <c r="BA335" s="105">
        <f ca="1">'EO9904.1'!AW335</f>
        <v>0</v>
      </c>
      <c r="BB335" s="105">
        <f t="shared" ca="1" si="236"/>
        <v>0</v>
      </c>
      <c r="BC335" s="67"/>
    </row>
    <row r="336" spans="1:55" ht="12" customHeight="1">
      <c r="A336" s="88">
        <f t="shared" si="227"/>
        <v>46874</v>
      </c>
      <c r="B336" s="65">
        <f>'EO9904.1'!B336</f>
        <v>0</v>
      </c>
      <c r="C336" s="66"/>
      <c r="D336" s="82">
        <f t="shared" si="199"/>
        <v>0</v>
      </c>
      <c r="E336" s="35">
        <f t="shared" si="200"/>
        <v>0</v>
      </c>
      <c r="F336" s="35">
        <f t="shared" ca="1" si="201"/>
        <v>0</v>
      </c>
      <c r="G336" s="83">
        <f ca="1">VLOOKUP($A336,[1]!Table,MATCH(G$4,[1]!Curves,0))</f>
        <v>0</v>
      </c>
      <c r="H336" s="84">
        <f t="shared" ca="1" si="202"/>
        <v>0</v>
      </c>
      <c r="I336" s="87">
        <f t="shared" si="198"/>
        <v>2.1150000000000002</v>
      </c>
      <c r="J336" s="83">
        <f ca="1">VLOOKUP($A336,[1]!Table,MATCH(J$4,[1]!Curves,0))</f>
        <v>0</v>
      </c>
      <c r="K336" s="84">
        <f t="shared" ca="1" si="203"/>
        <v>0</v>
      </c>
      <c r="L336" s="69">
        <f t="shared" si="228"/>
        <v>0</v>
      </c>
      <c r="M336" s="83">
        <f ca="1">VLOOKUP($A336,[1]!Table,MATCH(M$4,[1]!Curves,0))</f>
        <v>0</v>
      </c>
      <c r="N336" s="84">
        <f t="shared" ca="1" si="204"/>
        <v>0</v>
      </c>
      <c r="O336" s="69">
        <f t="shared" si="229"/>
        <v>0</v>
      </c>
      <c r="P336" s="7"/>
      <c r="Q336" s="69">
        <f t="shared" ca="1" si="205"/>
        <v>0</v>
      </c>
      <c r="R336" s="69">
        <f t="shared" ca="1" si="206"/>
        <v>0</v>
      </c>
      <c r="S336" s="69">
        <f t="shared" si="207"/>
        <v>2.1150000000000002</v>
      </c>
      <c r="T336" s="7"/>
      <c r="U336" s="5">
        <f t="shared" si="208"/>
        <v>31</v>
      </c>
      <c r="V336" s="44">
        <f t="shared" si="209"/>
        <v>46874</v>
      </c>
      <c r="W336" s="5">
        <f t="shared" ca="1" si="210"/>
        <v>9944</v>
      </c>
      <c r="X336" s="54">
        <f ca="1">VLOOKUP($A336,[1]!Table,MATCH(X$4,[1]!Curves,0))</f>
        <v>6.4239230026677002E-2</v>
      </c>
      <c r="Y336" s="46">
        <f t="shared" ca="1" si="211"/>
        <v>0.17881115323151273</v>
      </c>
      <c r="Z336" s="5">
        <f t="shared" si="212"/>
        <v>0</v>
      </c>
      <c r="AA336" s="5">
        <f t="shared" si="213"/>
        <v>0</v>
      </c>
      <c r="AC336" s="39">
        <f t="shared" ca="1" si="214"/>
        <v>0</v>
      </c>
      <c r="AD336" s="39">
        <f t="shared" ca="1" si="215"/>
        <v>0</v>
      </c>
      <c r="AE336" s="39">
        <f t="shared" ca="1" si="216"/>
        <v>0</v>
      </c>
      <c r="AF336" s="39">
        <f t="shared" ca="1" si="217"/>
        <v>0</v>
      </c>
      <c r="AG336" s="39">
        <f t="shared" ca="1" si="218"/>
        <v>0</v>
      </c>
      <c r="AH336" s="39">
        <f t="shared" ca="1" si="219"/>
        <v>0</v>
      </c>
      <c r="AI336" s="39">
        <f t="shared" ca="1" si="220"/>
        <v>0</v>
      </c>
      <c r="AJ336" s="39">
        <f t="shared" ca="1" si="221"/>
        <v>0</v>
      </c>
      <c r="AK336" s="39">
        <f t="shared" ca="1" si="222"/>
        <v>0</v>
      </c>
      <c r="AL336" s="43"/>
      <c r="AM336" s="39">
        <f t="shared" ca="1" si="230"/>
        <v>0</v>
      </c>
      <c r="AN336" s="39">
        <f t="shared" ca="1" si="231"/>
        <v>0</v>
      </c>
      <c r="AO336" s="39">
        <f t="shared" ca="1" si="232"/>
        <v>0</v>
      </c>
      <c r="AP336" s="40">
        <f t="shared" ca="1" si="223"/>
        <v>0</v>
      </c>
      <c r="AR336" s="39">
        <f t="shared" ca="1" si="233"/>
        <v>0</v>
      </c>
      <c r="AS336" s="39">
        <f t="shared" ca="1" si="234"/>
        <v>0</v>
      </c>
      <c r="AT336" s="39">
        <f t="shared" ca="1" si="235"/>
        <v>0</v>
      </c>
      <c r="AU336" s="40">
        <f t="shared" ca="1" si="224"/>
        <v>0</v>
      </c>
      <c r="AV336" s="40"/>
      <c r="AW336" s="51">
        <f t="shared" ca="1" si="225"/>
        <v>0</v>
      </c>
      <c r="AY336" s="51">
        <f t="shared" ca="1" si="226"/>
        <v>0</v>
      </c>
      <c r="AZ336" s="67"/>
      <c r="BA336" s="105">
        <f ca="1">'EO9904.1'!AW336</f>
        <v>0</v>
      </c>
      <c r="BB336" s="105">
        <f t="shared" ca="1" si="236"/>
        <v>0</v>
      </c>
      <c r="BC336" s="67"/>
    </row>
    <row r="337" spans="1:55" ht="12" customHeight="1">
      <c r="A337" s="88">
        <f t="shared" si="227"/>
        <v>46905</v>
      </c>
      <c r="B337" s="65">
        <f>'EO9904.1'!B337</f>
        <v>0</v>
      </c>
      <c r="C337" s="66"/>
      <c r="D337" s="82">
        <f t="shared" si="199"/>
        <v>0</v>
      </c>
      <c r="E337" s="35">
        <f t="shared" si="200"/>
        <v>0</v>
      </c>
      <c r="F337" s="35">
        <f t="shared" ca="1" si="201"/>
        <v>0</v>
      </c>
      <c r="G337" s="83">
        <f ca="1">VLOOKUP($A337,[1]!Table,MATCH(G$4,[1]!Curves,0))</f>
        <v>0</v>
      </c>
      <c r="H337" s="84">
        <f t="shared" ca="1" si="202"/>
        <v>0</v>
      </c>
      <c r="I337" s="87">
        <f t="shared" si="198"/>
        <v>2.1150000000000002</v>
      </c>
      <c r="J337" s="83">
        <f ca="1">VLOOKUP($A337,[1]!Table,MATCH(J$4,[1]!Curves,0))</f>
        <v>0</v>
      </c>
      <c r="K337" s="84">
        <f t="shared" ca="1" si="203"/>
        <v>0</v>
      </c>
      <c r="L337" s="69">
        <f t="shared" si="228"/>
        <v>0</v>
      </c>
      <c r="M337" s="83">
        <f ca="1">VLOOKUP($A337,[1]!Table,MATCH(M$4,[1]!Curves,0))</f>
        <v>0</v>
      </c>
      <c r="N337" s="84">
        <f t="shared" ca="1" si="204"/>
        <v>0</v>
      </c>
      <c r="O337" s="69">
        <f t="shared" si="229"/>
        <v>0</v>
      </c>
      <c r="P337" s="7"/>
      <c r="Q337" s="69">
        <f t="shared" ca="1" si="205"/>
        <v>0</v>
      </c>
      <c r="R337" s="69">
        <f t="shared" ca="1" si="206"/>
        <v>0</v>
      </c>
      <c r="S337" s="69">
        <f t="shared" si="207"/>
        <v>2.1150000000000002</v>
      </c>
      <c r="T337" s="7"/>
      <c r="U337" s="5">
        <f t="shared" si="208"/>
        <v>30</v>
      </c>
      <c r="V337" s="44">
        <f t="shared" si="209"/>
        <v>46905</v>
      </c>
      <c r="W337" s="5">
        <f t="shared" ca="1" si="210"/>
        <v>9975</v>
      </c>
      <c r="X337" s="54">
        <f ca="1">VLOOKUP($A337,[1]!Table,MATCH(X$4,[1]!Curves,0))</f>
        <v>6.4237976223967E-2</v>
      </c>
      <c r="Y337" s="46">
        <f t="shared" ca="1" si="211"/>
        <v>0.17786003931846475</v>
      </c>
      <c r="Z337" s="5">
        <f t="shared" si="212"/>
        <v>0</v>
      </c>
      <c r="AA337" s="5">
        <f t="shared" si="213"/>
        <v>0</v>
      </c>
      <c r="AC337" s="39">
        <f t="shared" ca="1" si="214"/>
        <v>0</v>
      </c>
      <c r="AD337" s="39">
        <f t="shared" ca="1" si="215"/>
        <v>0</v>
      </c>
      <c r="AE337" s="39">
        <f t="shared" ca="1" si="216"/>
        <v>0</v>
      </c>
      <c r="AF337" s="39">
        <f t="shared" ca="1" si="217"/>
        <v>0</v>
      </c>
      <c r="AG337" s="39">
        <f t="shared" ca="1" si="218"/>
        <v>0</v>
      </c>
      <c r="AH337" s="39">
        <f t="shared" ca="1" si="219"/>
        <v>0</v>
      </c>
      <c r="AI337" s="39">
        <f t="shared" ca="1" si="220"/>
        <v>0</v>
      </c>
      <c r="AJ337" s="39">
        <f t="shared" ca="1" si="221"/>
        <v>0</v>
      </c>
      <c r="AK337" s="39">
        <f t="shared" ca="1" si="222"/>
        <v>0</v>
      </c>
      <c r="AL337" s="43"/>
      <c r="AM337" s="39">
        <f t="shared" ca="1" si="230"/>
        <v>0</v>
      </c>
      <c r="AN337" s="39">
        <f t="shared" ca="1" si="231"/>
        <v>0</v>
      </c>
      <c r="AO337" s="39">
        <f t="shared" ca="1" si="232"/>
        <v>0</v>
      </c>
      <c r="AP337" s="40">
        <f t="shared" ca="1" si="223"/>
        <v>0</v>
      </c>
      <c r="AR337" s="39">
        <f t="shared" ca="1" si="233"/>
        <v>0</v>
      </c>
      <c r="AS337" s="39">
        <f t="shared" ca="1" si="234"/>
        <v>0</v>
      </c>
      <c r="AT337" s="39">
        <f t="shared" ca="1" si="235"/>
        <v>0</v>
      </c>
      <c r="AU337" s="40">
        <f t="shared" ca="1" si="224"/>
        <v>0</v>
      </c>
      <c r="AV337" s="40"/>
      <c r="AW337" s="51">
        <f t="shared" ca="1" si="225"/>
        <v>0</v>
      </c>
      <c r="AY337" s="51">
        <f t="shared" ca="1" si="226"/>
        <v>0</v>
      </c>
      <c r="AZ337" s="67"/>
      <c r="BA337" s="105">
        <f ca="1">'EO9904.1'!AW337</f>
        <v>0</v>
      </c>
      <c r="BB337" s="105">
        <f t="shared" ca="1" si="236"/>
        <v>0</v>
      </c>
      <c r="BC337" s="67"/>
    </row>
    <row r="338" spans="1:55" ht="12" customHeight="1">
      <c r="A338" s="88">
        <f t="shared" si="227"/>
        <v>46935</v>
      </c>
      <c r="B338" s="65">
        <f>'EO9904.1'!B338</f>
        <v>0</v>
      </c>
      <c r="C338" s="66"/>
      <c r="D338" s="82">
        <f t="shared" si="199"/>
        <v>0</v>
      </c>
      <c r="E338" s="35">
        <f t="shared" si="200"/>
        <v>0</v>
      </c>
      <c r="F338" s="35">
        <f t="shared" ca="1" si="201"/>
        <v>0</v>
      </c>
      <c r="G338" s="83">
        <f ca="1">VLOOKUP($A338,[1]!Table,MATCH(G$4,[1]!Curves,0))</f>
        <v>0</v>
      </c>
      <c r="H338" s="84">
        <f t="shared" ca="1" si="202"/>
        <v>0</v>
      </c>
      <c r="I338" s="87">
        <f t="shared" si="198"/>
        <v>2.1150000000000002</v>
      </c>
      <c r="J338" s="83">
        <f ca="1">VLOOKUP($A338,[1]!Table,MATCH(J$4,[1]!Curves,0))</f>
        <v>0</v>
      </c>
      <c r="K338" s="84">
        <f t="shared" ca="1" si="203"/>
        <v>0</v>
      </c>
      <c r="L338" s="69">
        <f t="shared" si="228"/>
        <v>0</v>
      </c>
      <c r="M338" s="83">
        <f ca="1">VLOOKUP($A338,[1]!Table,MATCH(M$4,[1]!Curves,0))</f>
        <v>0</v>
      </c>
      <c r="N338" s="84">
        <f t="shared" ca="1" si="204"/>
        <v>0</v>
      </c>
      <c r="O338" s="69">
        <f t="shared" si="229"/>
        <v>0</v>
      </c>
      <c r="P338" s="7"/>
      <c r="Q338" s="69">
        <f t="shared" ca="1" si="205"/>
        <v>0</v>
      </c>
      <c r="R338" s="69">
        <f t="shared" ca="1" si="206"/>
        <v>0</v>
      </c>
      <c r="S338" s="69">
        <f t="shared" si="207"/>
        <v>2.1150000000000002</v>
      </c>
      <c r="T338" s="7"/>
      <c r="U338" s="5">
        <f t="shared" si="208"/>
        <v>31</v>
      </c>
      <c r="V338" s="44">
        <f t="shared" si="209"/>
        <v>46935</v>
      </c>
      <c r="W338" s="5">
        <f t="shared" ca="1" si="210"/>
        <v>10005</v>
      </c>
      <c r="X338" s="54">
        <f ca="1">VLOOKUP($A338,[1]!Table,MATCH(X$4,[1]!Curves,0))</f>
        <v>6.4236762866505995E-2</v>
      </c>
      <c r="Y338" s="46">
        <f t="shared" ca="1" si="211"/>
        <v>0.17694445842511761</v>
      </c>
      <c r="Z338" s="5">
        <f t="shared" si="212"/>
        <v>0</v>
      </c>
      <c r="AA338" s="5">
        <f t="shared" si="213"/>
        <v>0</v>
      </c>
      <c r="AC338" s="39">
        <f t="shared" ca="1" si="214"/>
        <v>0</v>
      </c>
      <c r="AD338" s="39">
        <f t="shared" ca="1" si="215"/>
        <v>0</v>
      </c>
      <c r="AE338" s="39">
        <f t="shared" ca="1" si="216"/>
        <v>0</v>
      </c>
      <c r="AF338" s="39">
        <f t="shared" ca="1" si="217"/>
        <v>0</v>
      </c>
      <c r="AG338" s="39">
        <f t="shared" ca="1" si="218"/>
        <v>0</v>
      </c>
      <c r="AH338" s="39">
        <f t="shared" ca="1" si="219"/>
        <v>0</v>
      </c>
      <c r="AI338" s="39">
        <f t="shared" ca="1" si="220"/>
        <v>0</v>
      </c>
      <c r="AJ338" s="39">
        <f t="shared" ca="1" si="221"/>
        <v>0</v>
      </c>
      <c r="AK338" s="39">
        <f t="shared" ca="1" si="222"/>
        <v>0</v>
      </c>
      <c r="AL338" s="43"/>
      <c r="AM338" s="39">
        <f t="shared" ca="1" si="230"/>
        <v>0</v>
      </c>
      <c r="AN338" s="39">
        <f t="shared" ca="1" si="231"/>
        <v>0</v>
      </c>
      <c r="AO338" s="39">
        <f t="shared" ca="1" si="232"/>
        <v>0</v>
      </c>
      <c r="AP338" s="40">
        <f t="shared" ca="1" si="223"/>
        <v>0</v>
      </c>
      <c r="AR338" s="39">
        <f t="shared" ca="1" si="233"/>
        <v>0</v>
      </c>
      <c r="AS338" s="39">
        <f t="shared" ca="1" si="234"/>
        <v>0</v>
      </c>
      <c r="AT338" s="39">
        <f t="shared" ca="1" si="235"/>
        <v>0</v>
      </c>
      <c r="AU338" s="40">
        <f t="shared" ca="1" si="224"/>
        <v>0</v>
      </c>
      <c r="AV338" s="40"/>
      <c r="AW338" s="51">
        <f t="shared" ca="1" si="225"/>
        <v>0</v>
      </c>
      <c r="AY338" s="51">
        <f t="shared" ca="1" si="226"/>
        <v>0</v>
      </c>
      <c r="AZ338" s="67"/>
      <c r="BA338" s="105">
        <f ca="1">'EO9904.1'!AW338</f>
        <v>0</v>
      </c>
      <c r="BB338" s="105">
        <f t="shared" ca="1" si="236"/>
        <v>0</v>
      </c>
      <c r="BC338" s="67"/>
    </row>
    <row r="339" spans="1:55" ht="12" customHeight="1">
      <c r="A339" s="88">
        <f t="shared" si="227"/>
        <v>46966</v>
      </c>
      <c r="B339" s="65">
        <f>'EO9904.1'!B339</f>
        <v>0</v>
      </c>
      <c r="C339" s="66"/>
      <c r="D339" s="82">
        <f t="shared" si="199"/>
        <v>0</v>
      </c>
      <c r="E339" s="35">
        <f t="shared" si="200"/>
        <v>0</v>
      </c>
      <c r="F339" s="35">
        <f t="shared" ca="1" si="201"/>
        <v>0</v>
      </c>
      <c r="G339" s="83">
        <f ca="1">VLOOKUP($A339,[1]!Table,MATCH(G$4,[1]!Curves,0))</f>
        <v>0</v>
      </c>
      <c r="H339" s="84">
        <f t="shared" ca="1" si="202"/>
        <v>0</v>
      </c>
      <c r="I339" s="87">
        <f t="shared" si="198"/>
        <v>2.1150000000000002</v>
      </c>
      <c r="J339" s="83">
        <f ca="1">VLOOKUP($A339,[1]!Table,MATCH(J$4,[1]!Curves,0))</f>
        <v>0</v>
      </c>
      <c r="K339" s="84">
        <f t="shared" ca="1" si="203"/>
        <v>0</v>
      </c>
      <c r="L339" s="69">
        <f t="shared" si="228"/>
        <v>0</v>
      </c>
      <c r="M339" s="83">
        <f ca="1">VLOOKUP($A339,[1]!Table,MATCH(M$4,[1]!Curves,0))</f>
        <v>0</v>
      </c>
      <c r="N339" s="84">
        <f t="shared" ca="1" si="204"/>
        <v>0</v>
      </c>
      <c r="O339" s="69">
        <f t="shared" si="229"/>
        <v>0</v>
      </c>
      <c r="P339" s="7"/>
      <c r="Q339" s="69">
        <f t="shared" ca="1" si="205"/>
        <v>0</v>
      </c>
      <c r="R339" s="69">
        <f t="shared" ca="1" si="206"/>
        <v>0</v>
      </c>
      <c r="S339" s="69">
        <f t="shared" si="207"/>
        <v>2.1150000000000002</v>
      </c>
      <c r="T339" s="7"/>
      <c r="U339" s="5">
        <f t="shared" si="208"/>
        <v>31</v>
      </c>
      <c r="V339" s="44">
        <f t="shared" si="209"/>
        <v>46966</v>
      </c>
      <c r="W339" s="5">
        <f t="shared" ca="1" si="210"/>
        <v>10036</v>
      </c>
      <c r="X339" s="54">
        <f ca="1">VLOOKUP($A339,[1]!Table,MATCH(X$4,[1]!Curves,0))</f>
        <v>6.4235509063797006E-2</v>
      </c>
      <c r="Y339" s="46">
        <f t="shared" ca="1" si="211"/>
        <v>0.17600334506535481</v>
      </c>
      <c r="Z339" s="5">
        <f t="shared" si="212"/>
        <v>0</v>
      </c>
      <c r="AA339" s="5">
        <f t="shared" si="213"/>
        <v>0</v>
      </c>
      <c r="AC339" s="39">
        <f t="shared" ca="1" si="214"/>
        <v>0</v>
      </c>
      <c r="AD339" s="39">
        <f t="shared" ca="1" si="215"/>
        <v>0</v>
      </c>
      <c r="AE339" s="39">
        <f t="shared" ca="1" si="216"/>
        <v>0</v>
      </c>
      <c r="AF339" s="39">
        <f t="shared" ca="1" si="217"/>
        <v>0</v>
      </c>
      <c r="AG339" s="39">
        <f t="shared" ca="1" si="218"/>
        <v>0</v>
      </c>
      <c r="AH339" s="39">
        <f t="shared" ca="1" si="219"/>
        <v>0</v>
      </c>
      <c r="AI339" s="39">
        <f t="shared" ca="1" si="220"/>
        <v>0</v>
      </c>
      <c r="AJ339" s="39">
        <f t="shared" ca="1" si="221"/>
        <v>0</v>
      </c>
      <c r="AK339" s="39">
        <f t="shared" ca="1" si="222"/>
        <v>0</v>
      </c>
      <c r="AL339" s="43"/>
      <c r="AM339" s="39">
        <f t="shared" ca="1" si="230"/>
        <v>0</v>
      </c>
      <c r="AN339" s="39">
        <f t="shared" ca="1" si="231"/>
        <v>0</v>
      </c>
      <c r="AO339" s="39">
        <f t="shared" ca="1" si="232"/>
        <v>0</v>
      </c>
      <c r="AP339" s="40">
        <f t="shared" ca="1" si="223"/>
        <v>0</v>
      </c>
      <c r="AR339" s="39">
        <f t="shared" ca="1" si="233"/>
        <v>0</v>
      </c>
      <c r="AS339" s="39">
        <f t="shared" ca="1" si="234"/>
        <v>0</v>
      </c>
      <c r="AT339" s="39">
        <f t="shared" ca="1" si="235"/>
        <v>0</v>
      </c>
      <c r="AU339" s="40">
        <f t="shared" ca="1" si="224"/>
        <v>0</v>
      </c>
      <c r="AV339" s="40"/>
      <c r="AW339" s="51">
        <f t="shared" ca="1" si="225"/>
        <v>0</v>
      </c>
      <c r="AY339" s="51">
        <f t="shared" ca="1" si="226"/>
        <v>0</v>
      </c>
      <c r="AZ339" s="67"/>
      <c r="BA339" s="105">
        <f ca="1">'EO9904.1'!AW339</f>
        <v>0</v>
      </c>
      <c r="BB339" s="105">
        <f t="shared" ca="1" si="236"/>
        <v>0</v>
      </c>
      <c r="BC339" s="67"/>
    </row>
    <row r="340" spans="1:55" ht="12" customHeight="1">
      <c r="A340" s="88">
        <f t="shared" si="227"/>
        <v>46997</v>
      </c>
      <c r="B340" s="65">
        <f>'EO9904.1'!B340</f>
        <v>0</v>
      </c>
      <c r="C340" s="66"/>
      <c r="D340" s="82">
        <f t="shared" si="199"/>
        <v>0</v>
      </c>
      <c r="E340" s="35">
        <f t="shared" si="200"/>
        <v>0</v>
      </c>
      <c r="F340" s="35">
        <f t="shared" ca="1" si="201"/>
        <v>0</v>
      </c>
      <c r="G340" s="83">
        <f ca="1">VLOOKUP($A340,[1]!Table,MATCH(G$4,[1]!Curves,0))</f>
        <v>0</v>
      </c>
      <c r="H340" s="84">
        <f t="shared" ca="1" si="202"/>
        <v>0</v>
      </c>
      <c r="I340" s="87">
        <f t="shared" si="198"/>
        <v>2.1150000000000002</v>
      </c>
      <c r="J340" s="83">
        <f ca="1">VLOOKUP($A340,[1]!Table,MATCH(J$4,[1]!Curves,0))</f>
        <v>0</v>
      </c>
      <c r="K340" s="84">
        <f t="shared" ca="1" si="203"/>
        <v>0</v>
      </c>
      <c r="L340" s="69">
        <f t="shared" si="228"/>
        <v>0</v>
      </c>
      <c r="M340" s="83">
        <f ca="1">VLOOKUP($A340,[1]!Table,MATCH(M$4,[1]!Curves,0))</f>
        <v>0</v>
      </c>
      <c r="N340" s="84">
        <f t="shared" ca="1" si="204"/>
        <v>0</v>
      </c>
      <c r="O340" s="69">
        <f t="shared" si="229"/>
        <v>0</v>
      </c>
      <c r="P340" s="7"/>
      <c r="Q340" s="69">
        <f t="shared" ca="1" si="205"/>
        <v>0</v>
      </c>
      <c r="R340" s="69">
        <f t="shared" ca="1" si="206"/>
        <v>0</v>
      </c>
      <c r="S340" s="69">
        <f t="shared" si="207"/>
        <v>2.1150000000000002</v>
      </c>
      <c r="T340" s="7"/>
      <c r="U340" s="5">
        <f t="shared" si="208"/>
        <v>30</v>
      </c>
      <c r="V340" s="44">
        <f t="shared" si="209"/>
        <v>46997</v>
      </c>
      <c r="W340" s="5">
        <f t="shared" ca="1" si="210"/>
        <v>10067</v>
      </c>
      <c r="X340" s="54">
        <f ca="1">VLOOKUP($A340,[1]!Table,MATCH(X$4,[1]!Curves,0))</f>
        <v>6.4234255261088002E-2</v>
      </c>
      <c r="Y340" s="46">
        <f t="shared" ca="1" si="211"/>
        <v>0.17506727330267766</v>
      </c>
      <c r="Z340" s="5">
        <f t="shared" si="212"/>
        <v>0</v>
      </c>
      <c r="AA340" s="5">
        <f t="shared" si="213"/>
        <v>0</v>
      </c>
      <c r="AC340" s="39">
        <f t="shared" ca="1" si="214"/>
        <v>0</v>
      </c>
      <c r="AD340" s="39">
        <f t="shared" ca="1" si="215"/>
        <v>0</v>
      </c>
      <c r="AE340" s="39">
        <f t="shared" ca="1" si="216"/>
        <v>0</v>
      </c>
      <c r="AF340" s="39">
        <f t="shared" ca="1" si="217"/>
        <v>0</v>
      </c>
      <c r="AG340" s="39">
        <f t="shared" ca="1" si="218"/>
        <v>0</v>
      </c>
      <c r="AH340" s="39">
        <f t="shared" ca="1" si="219"/>
        <v>0</v>
      </c>
      <c r="AI340" s="39">
        <f t="shared" ca="1" si="220"/>
        <v>0</v>
      </c>
      <c r="AJ340" s="39">
        <f t="shared" ca="1" si="221"/>
        <v>0</v>
      </c>
      <c r="AK340" s="39">
        <f t="shared" ca="1" si="222"/>
        <v>0</v>
      </c>
      <c r="AL340" s="43"/>
      <c r="AM340" s="39">
        <f t="shared" ca="1" si="230"/>
        <v>0</v>
      </c>
      <c r="AN340" s="39">
        <f t="shared" ca="1" si="231"/>
        <v>0</v>
      </c>
      <c r="AO340" s="39">
        <f t="shared" ca="1" si="232"/>
        <v>0</v>
      </c>
      <c r="AP340" s="40">
        <f t="shared" ca="1" si="223"/>
        <v>0</v>
      </c>
      <c r="AR340" s="39">
        <f t="shared" ca="1" si="233"/>
        <v>0</v>
      </c>
      <c r="AS340" s="39">
        <f t="shared" ca="1" si="234"/>
        <v>0</v>
      </c>
      <c r="AT340" s="39">
        <f t="shared" ca="1" si="235"/>
        <v>0</v>
      </c>
      <c r="AU340" s="40">
        <f t="shared" ca="1" si="224"/>
        <v>0</v>
      </c>
      <c r="AV340" s="40"/>
      <c r="AW340" s="51">
        <f t="shared" ca="1" si="225"/>
        <v>0</v>
      </c>
      <c r="AY340" s="51">
        <f t="shared" ca="1" si="226"/>
        <v>0</v>
      </c>
      <c r="AZ340" s="67"/>
      <c r="BA340" s="105">
        <f ca="1">'EO9904.1'!AW340</f>
        <v>0</v>
      </c>
      <c r="BB340" s="105">
        <f t="shared" ca="1" si="236"/>
        <v>0</v>
      </c>
      <c r="BC340" s="67"/>
    </row>
    <row r="341" spans="1:55" ht="12" customHeight="1">
      <c r="A341" s="88">
        <f t="shared" si="227"/>
        <v>47027</v>
      </c>
      <c r="B341" s="65">
        <f>'EO9904.1'!B341</f>
        <v>0</v>
      </c>
      <c r="C341" s="66"/>
      <c r="D341" s="82">
        <f t="shared" si="199"/>
        <v>0</v>
      </c>
      <c r="E341" s="35">
        <f t="shared" si="200"/>
        <v>0</v>
      </c>
      <c r="F341" s="35">
        <f t="shared" ca="1" si="201"/>
        <v>0</v>
      </c>
      <c r="G341" s="83">
        <f ca="1">VLOOKUP($A341,[1]!Table,MATCH(G$4,[1]!Curves,0))</f>
        <v>0</v>
      </c>
      <c r="H341" s="84">
        <f t="shared" ca="1" si="202"/>
        <v>0</v>
      </c>
      <c r="I341" s="87">
        <f t="shared" si="198"/>
        <v>2.1150000000000002</v>
      </c>
      <c r="J341" s="83">
        <f ca="1">VLOOKUP($A341,[1]!Table,MATCH(J$4,[1]!Curves,0))</f>
        <v>0</v>
      </c>
      <c r="K341" s="84">
        <f t="shared" ca="1" si="203"/>
        <v>0</v>
      </c>
      <c r="L341" s="69">
        <f t="shared" si="228"/>
        <v>0</v>
      </c>
      <c r="M341" s="83">
        <f ca="1">VLOOKUP($A341,[1]!Table,MATCH(M$4,[1]!Curves,0))</f>
        <v>0</v>
      </c>
      <c r="N341" s="84">
        <f t="shared" ca="1" si="204"/>
        <v>0</v>
      </c>
      <c r="O341" s="69">
        <f t="shared" si="229"/>
        <v>0</v>
      </c>
      <c r="P341" s="7"/>
      <c r="Q341" s="69">
        <f t="shared" ca="1" si="205"/>
        <v>0</v>
      </c>
      <c r="R341" s="69">
        <f t="shared" ca="1" si="206"/>
        <v>0</v>
      </c>
      <c r="S341" s="69">
        <f t="shared" si="207"/>
        <v>2.1150000000000002</v>
      </c>
      <c r="T341" s="7"/>
      <c r="U341" s="5">
        <f t="shared" si="208"/>
        <v>31</v>
      </c>
      <c r="V341" s="44">
        <f t="shared" si="209"/>
        <v>47027</v>
      </c>
      <c r="W341" s="5">
        <f t="shared" ca="1" si="210"/>
        <v>10097</v>
      </c>
      <c r="X341" s="54">
        <f ca="1">VLOOKUP($A341,[1]!Table,MATCH(X$4,[1]!Curves,0))</f>
        <v>6.4233041903628996E-2</v>
      </c>
      <c r="Y341" s="46">
        <f t="shared" ca="1" si="211"/>
        <v>0.17416617205579982</v>
      </c>
      <c r="Z341" s="5">
        <f t="shared" si="212"/>
        <v>0</v>
      </c>
      <c r="AA341" s="5">
        <f t="shared" si="213"/>
        <v>0</v>
      </c>
      <c r="AC341" s="39">
        <f t="shared" ca="1" si="214"/>
        <v>0</v>
      </c>
      <c r="AD341" s="39">
        <f t="shared" ca="1" si="215"/>
        <v>0</v>
      </c>
      <c r="AE341" s="39">
        <f t="shared" ca="1" si="216"/>
        <v>0</v>
      </c>
      <c r="AF341" s="39">
        <f t="shared" ca="1" si="217"/>
        <v>0</v>
      </c>
      <c r="AG341" s="39">
        <f t="shared" ca="1" si="218"/>
        <v>0</v>
      </c>
      <c r="AH341" s="39">
        <f t="shared" ca="1" si="219"/>
        <v>0</v>
      </c>
      <c r="AI341" s="39">
        <f t="shared" ca="1" si="220"/>
        <v>0</v>
      </c>
      <c r="AJ341" s="39">
        <f t="shared" ca="1" si="221"/>
        <v>0</v>
      </c>
      <c r="AK341" s="39">
        <f t="shared" ca="1" si="222"/>
        <v>0</v>
      </c>
      <c r="AL341" s="43"/>
      <c r="AM341" s="39">
        <f t="shared" ca="1" si="230"/>
        <v>0</v>
      </c>
      <c r="AN341" s="39">
        <f t="shared" ca="1" si="231"/>
        <v>0</v>
      </c>
      <c r="AO341" s="39">
        <f t="shared" ca="1" si="232"/>
        <v>0</v>
      </c>
      <c r="AP341" s="40">
        <f t="shared" ca="1" si="223"/>
        <v>0</v>
      </c>
      <c r="AR341" s="39">
        <f t="shared" ca="1" si="233"/>
        <v>0</v>
      </c>
      <c r="AS341" s="39">
        <f t="shared" ca="1" si="234"/>
        <v>0</v>
      </c>
      <c r="AT341" s="39">
        <f t="shared" ca="1" si="235"/>
        <v>0</v>
      </c>
      <c r="AU341" s="40">
        <f t="shared" ca="1" si="224"/>
        <v>0</v>
      </c>
      <c r="AV341" s="40"/>
      <c r="AW341" s="51">
        <f t="shared" ca="1" si="225"/>
        <v>0</v>
      </c>
      <c r="AY341" s="51">
        <f t="shared" ca="1" si="226"/>
        <v>0</v>
      </c>
      <c r="AZ341" s="67"/>
      <c r="BA341" s="105">
        <f ca="1">'EO9904.1'!AW341</f>
        <v>0</v>
      </c>
      <c r="BB341" s="105">
        <f t="shared" ca="1" si="236"/>
        <v>0</v>
      </c>
      <c r="BC341" s="67"/>
    </row>
    <row r="342" spans="1:55" ht="12" customHeight="1">
      <c r="A342" s="88">
        <f t="shared" si="227"/>
        <v>47058</v>
      </c>
      <c r="B342" s="65">
        <f>'EO9904.1'!B342</f>
        <v>0</v>
      </c>
      <c r="C342" s="66"/>
      <c r="D342" s="82">
        <f t="shared" si="199"/>
        <v>0</v>
      </c>
      <c r="E342" s="35">
        <f t="shared" si="200"/>
        <v>0</v>
      </c>
      <c r="F342" s="35">
        <f t="shared" ca="1" si="201"/>
        <v>0</v>
      </c>
      <c r="G342" s="83">
        <f ca="1">VLOOKUP($A342,[1]!Table,MATCH(G$4,[1]!Curves,0))</f>
        <v>0</v>
      </c>
      <c r="H342" s="84">
        <f t="shared" ca="1" si="202"/>
        <v>0</v>
      </c>
      <c r="I342" s="87">
        <f t="shared" ref="I342:I369" si="237">I330</f>
        <v>2.1150000000000002</v>
      </c>
      <c r="J342" s="83">
        <f ca="1">VLOOKUP($A342,[1]!Table,MATCH(J$4,[1]!Curves,0))</f>
        <v>0</v>
      </c>
      <c r="K342" s="84">
        <f t="shared" ca="1" si="203"/>
        <v>0</v>
      </c>
      <c r="L342" s="69">
        <f t="shared" si="228"/>
        <v>0</v>
      </c>
      <c r="M342" s="83">
        <f ca="1">VLOOKUP($A342,[1]!Table,MATCH(M$4,[1]!Curves,0))</f>
        <v>0</v>
      </c>
      <c r="N342" s="84">
        <f t="shared" ca="1" si="204"/>
        <v>0</v>
      </c>
      <c r="O342" s="69">
        <f t="shared" si="229"/>
        <v>0</v>
      </c>
      <c r="P342" s="7"/>
      <c r="Q342" s="69">
        <f t="shared" ca="1" si="205"/>
        <v>0</v>
      </c>
      <c r="R342" s="69">
        <f t="shared" ca="1" si="206"/>
        <v>0</v>
      </c>
      <c r="S342" s="69">
        <f t="shared" si="207"/>
        <v>2.1150000000000002</v>
      </c>
      <c r="T342" s="7"/>
      <c r="U342" s="5">
        <f t="shared" si="208"/>
        <v>30</v>
      </c>
      <c r="V342" s="44">
        <f t="shared" si="209"/>
        <v>47058</v>
      </c>
      <c r="W342" s="5">
        <f t="shared" ca="1" si="210"/>
        <v>10128</v>
      </c>
      <c r="X342" s="54">
        <f ca="1">VLOOKUP($A342,[1]!Table,MATCH(X$4,[1]!Curves,0))</f>
        <v>6.4231788100921006E-2</v>
      </c>
      <c r="Y342" s="46">
        <f t="shared" ca="1" si="211"/>
        <v>0.17323994157748435</v>
      </c>
      <c r="Z342" s="5">
        <f t="shared" si="212"/>
        <v>0</v>
      </c>
      <c r="AA342" s="5">
        <f t="shared" si="213"/>
        <v>0</v>
      </c>
      <c r="AC342" s="39">
        <f t="shared" ca="1" si="214"/>
        <v>0</v>
      </c>
      <c r="AD342" s="39">
        <f t="shared" ca="1" si="215"/>
        <v>0</v>
      </c>
      <c r="AE342" s="39">
        <f t="shared" ca="1" si="216"/>
        <v>0</v>
      </c>
      <c r="AF342" s="39">
        <f t="shared" ca="1" si="217"/>
        <v>0</v>
      </c>
      <c r="AG342" s="39">
        <f t="shared" ca="1" si="218"/>
        <v>0</v>
      </c>
      <c r="AH342" s="39">
        <f t="shared" ca="1" si="219"/>
        <v>0</v>
      </c>
      <c r="AI342" s="39">
        <f t="shared" ca="1" si="220"/>
        <v>0</v>
      </c>
      <c r="AJ342" s="39">
        <f t="shared" ca="1" si="221"/>
        <v>0</v>
      </c>
      <c r="AK342" s="39">
        <f t="shared" ca="1" si="222"/>
        <v>0</v>
      </c>
      <c r="AL342" s="43"/>
      <c r="AM342" s="39">
        <f t="shared" ca="1" si="230"/>
        <v>0</v>
      </c>
      <c r="AN342" s="39">
        <f t="shared" ca="1" si="231"/>
        <v>0</v>
      </c>
      <c r="AO342" s="39">
        <f t="shared" ca="1" si="232"/>
        <v>0</v>
      </c>
      <c r="AP342" s="40">
        <f t="shared" ca="1" si="223"/>
        <v>0</v>
      </c>
      <c r="AR342" s="39">
        <f t="shared" ca="1" si="233"/>
        <v>0</v>
      </c>
      <c r="AS342" s="39">
        <f t="shared" ca="1" si="234"/>
        <v>0</v>
      </c>
      <c r="AT342" s="39">
        <f t="shared" ca="1" si="235"/>
        <v>0</v>
      </c>
      <c r="AU342" s="40">
        <f t="shared" ca="1" si="224"/>
        <v>0</v>
      </c>
      <c r="AV342" s="40"/>
      <c r="AW342" s="51">
        <f t="shared" ca="1" si="225"/>
        <v>0</v>
      </c>
      <c r="AY342" s="51">
        <f t="shared" ca="1" si="226"/>
        <v>0</v>
      </c>
      <c r="AZ342" s="67"/>
      <c r="BA342" s="105">
        <f ca="1">'EO9904.1'!AW342</f>
        <v>0</v>
      </c>
      <c r="BB342" s="105">
        <f t="shared" ca="1" si="236"/>
        <v>0</v>
      </c>
      <c r="BC342" s="67"/>
    </row>
    <row r="343" spans="1:55" ht="12" customHeight="1">
      <c r="A343" s="88">
        <f t="shared" si="227"/>
        <v>47088</v>
      </c>
      <c r="B343" s="65">
        <f>'EO9904.1'!B343</f>
        <v>0</v>
      </c>
      <c r="C343" s="66"/>
      <c r="D343" s="82">
        <f t="shared" si="199"/>
        <v>0</v>
      </c>
      <c r="E343" s="35">
        <f t="shared" si="200"/>
        <v>0</v>
      </c>
      <c r="F343" s="35">
        <f t="shared" ca="1" si="201"/>
        <v>0</v>
      </c>
      <c r="G343" s="83">
        <f ca="1">VLOOKUP($A343,[1]!Table,MATCH(G$4,[1]!Curves,0))</f>
        <v>0</v>
      </c>
      <c r="H343" s="84">
        <f t="shared" ca="1" si="202"/>
        <v>0</v>
      </c>
      <c r="I343" s="87">
        <f t="shared" si="237"/>
        <v>2.1150000000000002</v>
      </c>
      <c r="J343" s="83">
        <f ca="1">VLOOKUP($A343,[1]!Table,MATCH(J$4,[1]!Curves,0))</f>
        <v>0</v>
      </c>
      <c r="K343" s="84">
        <f t="shared" ca="1" si="203"/>
        <v>0</v>
      </c>
      <c r="L343" s="69">
        <f t="shared" si="228"/>
        <v>0</v>
      </c>
      <c r="M343" s="83">
        <f ca="1">VLOOKUP($A343,[1]!Table,MATCH(M$4,[1]!Curves,0))</f>
        <v>0</v>
      </c>
      <c r="N343" s="84">
        <f t="shared" ca="1" si="204"/>
        <v>0</v>
      </c>
      <c r="O343" s="69">
        <f t="shared" si="229"/>
        <v>0</v>
      </c>
      <c r="P343" s="7"/>
      <c r="Q343" s="69">
        <f t="shared" ca="1" si="205"/>
        <v>0</v>
      </c>
      <c r="R343" s="69">
        <f t="shared" ca="1" si="206"/>
        <v>0</v>
      </c>
      <c r="S343" s="69">
        <f t="shared" si="207"/>
        <v>2.1150000000000002</v>
      </c>
      <c r="T343" s="7"/>
      <c r="U343" s="5">
        <f t="shared" si="208"/>
        <v>31</v>
      </c>
      <c r="V343" s="44">
        <f t="shared" si="209"/>
        <v>47088</v>
      </c>
      <c r="W343" s="5">
        <f t="shared" ca="1" si="210"/>
        <v>10158</v>
      </c>
      <c r="X343" s="54">
        <f ca="1">VLOOKUP($A343,[1]!Table,MATCH(X$4,[1]!Curves,0))</f>
        <v>6.4230574743461999E-2</v>
      </c>
      <c r="Y343" s="46">
        <f t="shared" ca="1" si="211"/>
        <v>0.1723483136030616</v>
      </c>
      <c r="Z343" s="5">
        <f t="shared" si="212"/>
        <v>0</v>
      </c>
      <c r="AA343" s="5">
        <f t="shared" si="213"/>
        <v>0</v>
      </c>
      <c r="AC343" s="39">
        <f t="shared" ca="1" si="214"/>
        <v>0</v>
      </c>
      <c r="AD343" s="39">
        <f t="shared" ca="1" si="215"/>
        <v>0</v>
      </c>
      <c r="AE343" s="39">
        <f t="shared" ca="1" si="216"/>
        <v>0</v>
      </c>
      <c r="AF343" s="39">
        <f t="shared" ca="1" si="217"/>
        <v>0</v>
      </c>
      <c r="AG343" s="39">
        <f t="shared" ca="1" si="218"/>
        <v>0</v>
      </c>
      <c r="AH343" s="39">
        <f t="shared" ca="1" si="219"/>
        <v>0</v>
      </c>
      <c r="AI343" s="39">
        <f t="shared" ca="1" si="220"/>
        <v>0</v>
      </c>
      <c r="AJ343" s="39">
        <f t="shared" ca="1" si="221"/>
        <v>0</v>
      </c>
      <c r="AK343" s="39">
        <f t="shared" ca="1" si="222"/>
        <v>0</v>
      </c>
      <c r="AL343" s="43"/>
      <c r="AM343" s="39">
        <f t="shared" ca="1" si="230"/>
        <v>0</v>
      </c>
      <c r="AN343" s="39">
        <f t="shared" ca="1" si="231"/>
        <v>0</v>
      </c>
      <c r="AO343" s="39">
        <f t="shared" ca="1" si="232"/>
        <v>0</v>
      </c>
      <c r="AP343" s="40">
        <f t="shared" ca="1" si="223"/>
        <v>0</v>
      </c>
      <c r="AR343" s="39">
        <f t="shared" ca="1" si="233"/>
        <v>0</v>
      </c>
      <c r="AS343" s="39">
        <f t="shared" ca="1" si="234"/>
        <v>0</v>
      </c>
      <c r="AT343" s="39">
        <f t="shared" ca="1" si="235"/>
        <v>0</v>
      </c>
      <c r="AU343" s="40">
        <f t="shared" ca="1" si="224"/>
        <v>0</v>
      </c>
      <c r="AV343" s="40"/>
      <c r="AW343" s="51">
        <f t="shared" ca="1" si="225"/>
        <v>0</v>
      </c>
      <c r="AY343" s="51">
        <f t="shared" ca="1" si="226"/>
        <v>0</v>
      </c>
      <c r="AZ343" s="67"/>
      <c r="BA343" s="105">
        <f ca="1">'EO9904.1'!AW343</f>
        <v>0</v>
      </c>
      <c r="BB343" s="105">
        <f t="shared" ca="1" si="236"/>
        <v>0</v>
      </c>
      <c r="BC343" s="67"/>
    </row>
    <row r="344" spans="1:55" ht="12" customHeight="1">
      <c r="A344" s="88">
        <f t="shared" si="227"/>
        <v>47119</v>
      </c>
      <c r="B344" s="65">
        <f>'EO9904.1'!B344</f>
        <v>0</v>
      </c>
      <c r="C344" s="66"/>
      <c r="D344" s="82">
        <f t="shared" si="199"/>
        <v>0</v>
      </c>
      <c r="E344" s="35">
        <f t="shared" si="200"/>
        <v>0</v>
      </c>
      <c r="F344" s="35">
        <f t="shared" ca="1" si="201"/>
        <v>0</v>
      </c>
      <c r="G344" s="83">
        <f ca="1">VLOOKUP($A344,[1]!Table,MATCH(G$4,[1]!Curves,0))</f>
        <v>0</v>
      </c>
      <c r="H344" s="84">
        <f t="shared" ca="1" si="202"/>
        <v>0</v>
      </c>
      <c r="I344" s="87">
        <f t="shared" si="237"/>
        <v>2.1150000000000002</v>
      </c>
      <c r="J344" s="83">
        <f ca="1">VLOOKUP($A344,[1]!Table,MATCH(J$4,[1]!Curves,0))</f>
        <v>0</v>
      </c>
      <c r="K344" s="84">
        <f t="shared" ca="1" si="203"/>
        <v>0</v>
      </c>
      <c r="L344" s="69">
        <f t="shared" si="228"/>
        <v>0</v>
      </c>
      <c r="M344" s="83">
        <f ca="1">VLOOKUP($A344,[1]!Table,MATCH(M$4,[1]!Curves,0))</f>
        <v>0</v>
      </c>
      <c r="N344" s="84">
        <f t="shared" ca="1" si="204"/>
        <v>0</v>
      </c>
      <c r="O344" s="69">
        <f t="shared" si="229"/>
        <v>0</v>
      </c>
      <c r="P344" s="7"/>
      <c r="Q344" s="69">
        <f t="shared" ca="1" si="205"/>
        <v>0</v>
      </c>
      <c r="R344" s="69">
        <f t="shared" ca="1" si="206"/>
        <v>0</v>
      </c>
      <c r="S344" s="69">
        <f t="shared" si="207"/>
        <v>2.1150000000000002</v>
      </c>
      <c r="T344" s="7"/>
      <c r="U344" s="5">
        <f t="shared" si="208"/>
        <v>31</v>
      </c>
      <c r="V344" s="44">
        <f t="shared" si="209"/>
        <v>47119</v>
      </c>
      <c r="W344" s="5">
        <f t="shared" ca="1" si="210"/>
        <v>10189</v>
      </c>
      <c r="X344" s="54">
        <f ca="1">VLOOKUP($A344,[1]!Table,MATCH(X$4,[1]!Curves,0))</f>
        <v>6.4229320940756007E-2</v>
      </c>
      <c r="Y344" s="46">
        <f t="shared" ca="1" si="211"/>
        <v>0.1714318202174788</v>
      </c>
      <c r="Z344" s="5">
        <f t="shared" si="212"/>
        <v>0</v>
      </c>
      <c r="AA344" s="5">
        <f t="shared" si="213"/>
        <v>0</v>
      </c>
      <c r="AC344" s="39">
        <f t="shared" ca="1" si="214"/>
        <v>0</v>
      </c>
      <c r="AD344" s="39">
        <f t="shared" ca="1" si="215"/>
        <v>0</v>
      </c>
      <c r="AE344" s="39">
        <f t="shared" ca="1" si="216"/>
        <v>0</v>
      </c>
      <c r="AF344" s="39">
        <f t="shared" ca="1" si="217"/>
        <v>0</v>
      </c>
      <c r="AG344" s="39">
        <f t="shared" ca="1" si="218"/>
        <v>0</v>
      </c>
      <c r="AH344" s="39">
        <f t="shared" ca="1" si="219"/>
        <v>0</v>
      </c>
      <c r="AI344" s="39">
        <f t="shared" ca="1" si="220"/>
        <v>0</v>
      </c>
      <c r="AJ344" s="39">
        <f t="shared" ca="1" si="221"/>
        <v>0</v>
      </c>
      <c r="AK344" s="39">
        <f t="shared" ca="1" si="222"/>
        <v>0</v>
      </c>
      <c r="AL344" s="43"/>
      <c r="AM344" s="39">
        <f t="shared" ca="1" si="230"/>
        <v>0</v>
      </c>
      <c r="AN344" s="39">
        <f t="shared" ca="1" si="231"/>
        <v>0</v>
      </c>
      <c r="AO344" s="39">
        <f t="shared" ca="1" si="232"/>
        <v>0</v>
      </c>
      <c r="AP344" s="40">
        <f t="shared" ca="1" si="223"/>
        <v>0</v>
      </c>
      <c r="AR344" s="39">
        <f t="shared" ca="1" si="233"/>
        <v>0</v>
      </c>
      <c r="AS344" s="39">
        <f t="shared" ca="1" si="234"/>
        <v>0</v>
      </c>
      <c r="AT344" s="39">
        <f t="shared" ca="1" si="235"/>
        <v>0</v>
      </c>
      <c r="AU344" s="40">
        <f t="shared" ca="1" si="224"/>
        <v>0</v>
      </c>
      <c r="AV344" s="40"/>
      <c r="AW344" s="51">
        <f t="shared" ca="1" si="225"/>
        <v>0</v>
      </c>
      <c r="AY344" s="51">
        <f t="shared" ca="1" si="226"/>
        <v>0</v>
      </c>
      <c r="AZ344" s="67"/>
      <c r="BA344" s="105">
        <f ca="1">'EO9904.1'!AW344</f>
        <v>0</v>
      </c>
      <c r="BB344" s="105">
        <f t="shared" ca="1" si="236"/>
        <v>0</v>
      </c>
      <c r="BC344" s="67"/>
    </row>
    <row r="345" spans="1:55" ht="12" customHeight="1">
      <c r="A345" s="88">
        <f t="shared" si="227"/>
        <v>47150</v>
      </c>
      <c r="B345" s="65">
        <f>'EO9904.1'!B345</f>
        <v>0</v>
      </c>
      <c r="C345" s="66"/>
      <c r="D345" s="82">
        <f t="shared" si="199"/>
        <v>0</v>
      </c>
      <c r="E345" s="35">
        <f t="shared" si="200"/>
        <v>0</v>
      </c>
      <c r="F345" s="35">
        <f t="shared" ca="1" si="201"/>
        <v>0</v>
      </c>
      <c r="G345" s="83">
        <f ca="1">VLOOKUP($A345,[1]!Table,MATCH(G$4,[1]!Curves,0))</f>
        <v>0</v>
      </c>
      <c r="H345" s="84">
        <f t="shared" ca="1" si="202"/>
        <v>0</v>
      </c>
      <c r="I345" s="87">
        <f t="shared" si="237"/>
        <v>2.1150000000000002</v>
      </c>
      <c r="J345" s="83">
        <f ca="1">VLOOKUP($A345,[1]!Table,MATCH(J$4,[1]!Curves,0))</f>
        <v>0</v>
      </c>
      <c r="K345" s="84">
        <f t="shared" ca="1" si="203"/>
        <v>0</v>
      </c>
      <c r="L345" s="69">
        <f t="shared" si="228"/>
        <v>0</v>
      </c>
      <c r="M345" s="83">
        <f ca="1">VLOOKUP($A345,[1]!Table,MATCH(M$4,[1]!Curves,0))</f>
        <v>0</v>
      </c>
      <c r="N345" s="84">
        <f t="shared" ca="1" si="204"/>
        <v>0</v>
      </c>
      <c r="O345" s="69">
        <f t="shared" si="229"/>
        <v>0</v>
      </c>
      <c r="P345" s="7"/>
      <c r="Q345" s="69">
        <f t="shared" ca="1" si="205"/>
        <v>0</v>
      </c>
      <c r="R345" s="69">
        <f t="shared" ca="1" si="206"/>
        <v>0</v>
      </c>
      <c r="S345" s="69">
        <f t="shared" si="207"/>
        <v>2.1150000000000002</v>
      </c>
      <c r="T345" s="7"/>
      <c r="U345" s="5">
        <f t="shared" si="208"/>
        <v>28</v>
      </c>
      <c r="V345" s="44">
        <f t="shared" si="209"/>
        <v>47150</v>
      </c>
      <c r="W345" s="5">
        <f t="shared" ca="1" si="210"/>
        <v>10220</v>
      </c>
      <c r="X345" s="54">
        <f ca="1">VLOOKUP($A345,[1]!Table,MATCH(X$4,[1]!Curves,0))</f>
        <v>6.4228067138049003E-2</v>
      </c>
      <c r="Y345" s="46">
        <f t="shared" ca="1" si="211"/>
        <v>0.17052023561745561</v>
      </c>
      <c r="Z345" s="5">
        <f t="shared" si="212"/>
        <v>0</v>
      </c>
      <c r="AA345" s="5">
        <f t="shared" si="213"/>
        <v>0</v>
      </c>
      <c r="AC345" s="39">
        <f t="shared" ca="1" si="214"/>
        <v>0</v>
      </c>
      <c r="AD345" s="39">
        <f t="shared" ca="1" si="215"/>
        <v>0</v>
      </c>
      <c r="AE345" s="39">
        <f t="shared" ca="1" si="216"/>
        <v>0</v>
      </c>
      <c r="AF345" s="39">
        <f t="shared" ca="1" si="217"/>
        <v>0</v>
      </c>
      <c r="AG345" s="39">
        <f t="shared" ca="1" si="218"/>
        <v>0</v>
      </c>
      <c r="AH345" s="39">
        <f t="shared" ca="1" si="219"/>
        <v>0</v>
      </c>
      <c r="AI345" s="39">
        <f t="shared" ca="1" si="220"/>
        <v>0</v>
      </c>
      <c r="AJ345" s="39">
        <f t="shared" ca="1" si="221"/>
        <v>0</v>
      </c>
      <c r="AK345" s="39">
        <f t="shared" ca="1" si="222"/>
        <v>0</v>
      </c>
      <c r="AL345" s="43"/>
      <c r="AM345" s="39">
        <f t="shared" ca="1" si="230"/>
        <v>0</v>
      </c>
      <c r="AN345" s="39">
        <f t="shared" ca="1" si="231"/>
        <v>0</v>
      </c>
      <c r="AO345" s="39">
        <f t="shared" ca="1" si="232"/>
        <v>0</v>
      </c>
      <c r="AP345" s="40">
        <f t="shared" ca="1" si="223"/>
        <v>0</v>
      </c>
      <c r="AR345" s="39">
        <f t="shared" ca="1" si="233"/>
        <v>0</v>
      </c>
      <c r="AS345" s="39">
        <f t="shared" ca="1" si="234"/>
        <v>0</v>
      </c>
      <c r="AT345" s="39">
        <f t="shared" ca="1" si="235"/>
        <v>0</v>
      </c>
      <c r="AU345" s="40">
        <f t="shared" ca="1" si="224"/>
        <v>0</v>
      </c>
      <c r="AV345" s="40"/>
      <c r="AW345" s="51">
        <f t="shared" ca="1" si="225"/>
        <v>0</v>
      </c>
      <c r="AY345" s="51">
        <f t="shared" ca="1" si="226"/>
        <v>0</v>
      </c>
      <c r="AZ345" s="67"/>
      <c r="BA345" s="105">
        <f ca="1">'EO9904.1'!AW345</f>
        <v>0</v>
      </c>
      <c r="BB345" s="105">
        <f t="shared" ca="1" si="236"/>
        <v>0</v>
      </c>
      <c r="BC345" s="67"/>
    </row>
    <row r="346" spans="1:55" ht="12" customHeight="1">
      <c r="A346" s="88">
        <f t="shared" si="227"/>
        <v>47178</v>
      </c>
      <c r="B346" s="65">
        <f>'EO9904.1'!B346</f>
        <v>0</v>
      </c>
      <c r="C346" s="66"/>
      <c r="D346" s="82">
        <f t="shared" si="199"/>
        <v>0</v>
      </c>
      <c r="E346" s="35">
        <f t="shared" si="200"/>
        <v>0</v>
      </c>
      <c r="F346" s="35">
        <f t="shared" ca="1" si="201"/>
        <v>0</v>
      </c>
      <c r="G346" s="83">
        <f ca="1">VLOOKUP($A346,[1]!Table,MATCH(G$4,[1]!Curves,0))</f>
        <v>0</v>
      </c>
      <c r="H346" s="84">
        <f t="shared" ca="1" si="202"/>
        <v>0</v>
      </c>
      <c r="I346" s="87">
        <f t="shared" si="237"/>
        <v>2.1150000000000002</v>
      </c>
      <c r="J346" s="83">
        <f ca="1">VLOOKUP($A346,[1]!Table,MATCH(J$4,[1]!Curves,0))</f>
        <v>0</v>
      </c>
      <c r="K346" s="84">
        <f t="shared" ca="1" si="203"/>
        <v>0</v>
      </c>
      <c r="L346" s="69">
        <f t="shared" si="228"/>
        <v>0</v>
      </c>
      <c r="M346" s="83">
        <f ca="1">VLOOKUP($A346,[1]!Table,MATCH(M$4,[1]!Curves,0))</f>
        <v>0</v>
      </c>
      <c r="N346" s="84">
        <f t="shared" ca="1" si="204"/>
        <v>0</v>
      </c>
      <c r="O346" s="69">
        <f t="shared" si="229"/>
        <v>0</v>
      </c>
      <c r="P346" s="7"/>
      <c r="Q346" s="69">
        <f t="shared" ca="1" si="205"/>
        <v>0</v>
      </c>
      <c r="R346" s="69">
        <f t="shared" ca="1" si="206"/>
        <v>0</v>
      </c>
      <c r="S346" s="69">
        <f t="shared" si="207"/>
        <v>2.1150000000000002</v>
      </c>
      <c r="T346" s="7"/>
      <c r="U346" s="5">
        <f t="shared" si="208"/>
        <v>31</v>
      </c>
      <c r="V346" s="44">
        <f t="shared" si="209"/>
        <v>47178</v>
      </c>
      <c r="W346" s="5">
        <f t="shared" ca="1" si="210"/>
        <v>10248</v>
      </c>
      <c r="X346" s="54">
        <f ca="1">VLOOKUP($A346,[1]!Table,MATCH(X$4,[1]!Curves,0))</f>
        <v>6.4226934671089003E-2</v>
      </c>
      <c r="Y346" s="46">
        <f t="shared" ca="1" si="211"/>
        <v>0.16970106606125995</v>
      </c>
      <c r="Z346" s="5">
        <f t="shared" si="212"/>
        <v>0</v>
      </c>
      <c r="AA346" s="5">
        <f t="shared" si="213"/>
        <v>0</v>
      </c>
      <c r="AC346" s="39">
        <f t="shared" ca="1" si="214"/>
        <v>0</v>
      </c>
      <c r="AD346" s="39">
        <f t="shared" ca="1" si="215"/>
        <v>0</v>
      </c>
      <c r="AE346" s="39">
        <f t="shared" ca="1" si="216"/>
        <v>0</v>
      </c>
      <c r="AF346" s="39">
        <f t="shared" ca="1" si="217"/>
        <v>0</v>
      </c>
      <c r="AG346" s="39">
        <f t="shared" ca="1" si="218"/>
        <v>0</v>
      </c>
      <c r="AH346" s="39">
        <f t="shared" ca="1" si="219"/>
        <v>0</v>
      </c>
      <c r="AI346" s="39">
        <f t="shared" ca="1" si="220"/>
        <v>0</v>
      </c>
      <c r="AJ346" s="39">
        <f t="shared" ca="1" si="221"/>
        <v>0</v>
      </c>
      <c r="AK346" s="39">
        <f t="shared" ca="1" si="222"/>
        <v>0</v>
      </c>
      <c r="AL346" s="43"/>
      <c r="AM346" s="39">
        <f t="shared" ca="1" si="230"/>
        <v>0</v>
      </c>
      <c r="AN346" s="39">
        <f t="shared" ca="1" si="231"/>
        <v>0</v>
      </c>
      <c r="AO346" s="39">
        <f t="shared" ca="1" si="232"/>
        <v>0</v>
      </c>
      <c r="AP346" s="40">
        <f t="shared" ca="1" si="223"/>
        <v>0</v>
      </c>
      <c r="AR346" s="39">
        <f t="shared" ca="1" si="233"/>
        <v>0</v>
      </c>
      <c r="AS346" s="39">
        <f t="shared" ca="1" si="234"/>
        <v>0</v>
      </c>
      <c r="AT346" s="39">
        <f t="shared" ca="1" si="235"/>
        <v>0</v>
      </c>
      <c r="AU346" s="40">
        <f t="shared" ca="1" si="224"/>
        <v>0</v>
      </c>
      <c r="AV346" s="40"/>
      <c r="AW346" s="51">
        <f t="shared" ca="1" si="225"/>
        <v>0</v>
      </c>
      <c r="AY346" s="51">
        <f t="shared" ca="1" si="226"/>
        <v>0</v>
      </c>
      <c r="AZ346" s="67"/>
      <c r="BA346" s="105">
        <f ca="1">'EO9904.1'!AW346</f>
        <v>0</v>
      </c>
      <c r="BB346" s="105">
        <f t="shared" ca="1" si="236"/>
        <v>0</v>
      </c>
      <c r="BC346" s="67"/>
    </row>
    <row r="347" spans="1:55" ht="12" customHeight="1">
      <c r="A347" s="88">
        <f t="shared" si="227"/>
        <v>47209</v>
      </c>
      <c r="B347" s="65">
        <f>'EO9904.1'!B347</f>
        <v>0</v>
      </c>
      <c r="C347" s="66"/>
      <c r="D347" s="82">
        <f t="shared" si="199"/>
        <v>0</v>
      </c>
      <c r="E347" s="35">
        <f t="shared" si="200"/>
        <v>0</v>
      </c>
      <c r="F347" s="35">
        <f t="shared" ca="1" si="201"/>
        <v>0</v>
      </c>
      <c r="G347" s="83">
        <f ca="1">VLOOKUP($A347,[1]!Table,MATCH(G$4,[1]!Curves,0))</f>
        <v>0</v>
      </c>
      <c r="H347" s="84">
        <f t="shared" ca="1" si="202"/>
        <v>0</v>
      </c>
      <c r="I347" s="87">
        <f t="shared" si="237"/>
        <v>2.1150000000000002</v>
      </c>
      <c r="J347" s="83">
        <f ca="1">VLOOKUP($A347,[1]!Table,MATCH(J$4,[1]!Curves,0))</f>
        <v>0</v>
      </c>
      <c r="K347" s="84">
        <f t="shared" ca="1" si="203"/>
        <v>0</v>
      </c>
      <c r="L347" s="69">
        <f t="shared" si="228"/>
        <v>0</v>
      </c>
      <c r="M347" s="83">
        <f ca="1">VLOOKUP($A347,[1]!Table,MATCH(M$4,[1]!Curves,0))</f>
        <v>0</v>
      </c>
      <c r="N347" s="84">
        <f t="shared" ca="1" si="204"/>
        <v>0</v>
      </c>
      <c r="O347" s="69">
        <f t="shared" si="229"/>
        <v>0</v>
      </c>
      <c r="P347" s="7"/>
      <c r="Q347" s="69">
        <f t="shared" ca="1" si="205"/>
        <v>0</v>
      </c>
      <c r="R347" s="69">
        <f t="shared" ca="1" si="206"/>
        <v>0</v>
      </c>
      <c r="S347" s="69">
        <f t="shared" si="207"/>
        <v>2.1150000000000002</v>
      </c>
      <c r="T347" s="7"/>
      <c r="U347" s="5">
        <f t="shared" si="208"/>
        <v>30</v>
      </c>
      <c r="V347" s="44">
        <f t="shared" si="209"/>
        <v>47209</v>
      </c>
      <c r="W347" s="5">
        <f t="shared" ca="1" si="210"/>
        <v>10279</v>
      </c>
      <c r="X347" s="54">
        <f ca="1">VLOOKUP($A347,[1]!Table,MATCH(X$4,[1]!Curves,0))</f>
        <v>6.4225680868383997E-2</v>
      </c>
      <c r="Y347" s="46">
        <f t="shared" ca="1" si="211"/>
        <v>0.1687987509581059</v>
      </c>
      <c r="Z347" s="5">
        <f t="shared" si="212"/>
        <v>0</v>
      </c>
      <c r="AA347" s="5">
        <f t="shared" si="213"/>
        <v>0</v>
      </c>
      <c r="AC347" s="39">
        <f t="shared" ca="1" si="214"/>
        <v>0</v>
      </c>
      <c r="AD347" s="39">
        <f t="shared" ca="1" si="215"/>
        <v>0</v>
      </c>
      <c r="AE347" s="39">
        <f t="shared" ca="1" si="216"/>
        <v>0</v>
      </c>
      <c r="AF347" s="39">
        <f t="shared" ca="1" si="217"/>
        <v>0</v>
      </c>
      <c r="AG347" s="39">
        <f t="shared" ca="1" si="218"/>
        <v>0</v>
      </c>
      <c r="AH347" s="39">
        <f t="shared" ca="1" si="219"/>
        <v>0</v>
      </c>
      <c r="AI347" s="39">
        <f t="shared" ca="1" si="220"/>
        <v>0</v>
      </c>
      <c r="AJ347" s="39">
        <f t="shared" ca="1" si="221"/>
        <v>0</v>
      </c>
      <c r="AK347" s="39">
        <f t="shared" ca="1" si="222"/>
        <v>0</v>
      </c>
      <c r="AL347" s="43"/>
      <c r="AM347" s="39">
        <f t="shared" ca="1" si="230"/>
        <v>0</v>
      </c>
      <c r="AN347" s="39">
        <f t="shared" ca="1" si="231"/>
        <v>0</v>
      </c>
      <c r="AO347" s="39">
        <f t="shared" ca="1" si="232"/>
        <v>0</v>
      </c>
      <c r="AP347" s="40">
        <f t="shared" ca="1" si="223"/>
        <v>0</v>
      </c>
      <c r="AR347" s="39">
        <f t="shared" ca="1" si="233"/>
        <v>0</v>
      </c>
      <c r="AS347" s="39">
        <f t="shared" ca="1" si="234"/>
        <v>0</v>
      </c>
      <c r="AT347" s="39">
        <f t="shared" ca="1" si="235"/>
        <v>0</v>
      </c>
      <c r="AU347" s="40">
        <f t="shared" ca="1" si="224"/>
        <v>0</v>
      </c>
      <c r="AV347" s="40"/>
      <c r="AW347" s="51">
        <f t="shared" ca="1" si="225"/>
        <v>0</v>
      </c>
      <c r="AY347" s="51">
        <f t="shared" ca="1" si="226"/>
        <v>0</v>
      </c>
      <c r="AZ347" s="67"/>
      <c r="BA347" s="105">
        <f ca="1">'EO9904.1'!AW347</f>
        <v>0</v>
      </c>
      <c r="BB347" s="105">
        <f t="shared" ca="1" si="236"/>
        <v>0</v>
      </c>
      <c r="BC347" s="67"/>
    </row>
    <row r="348" spans="1:55" ht="12" customHeight="1">
      <c r="A348" s="88">
        <f t="shared" si="227"/>
        <v>47239</v>
      </c>
      <c r="B348" s="65">
        <f>'EO9904.1'!B348</f>
        <v>0</v>
      </c>
      <c r="C348" s="66"/>
      <c r="D348" s="82">
        <f t="shared" si="199"/>
        <v>0</v>
      </c>
      <c r="E348" s="35">
        <f t="shared" si="200"/>
        <v>0</v>
      </c>
      <c r="F348" s="35">
        <f t="shared" ca="1" si="201"/>
        <v>0</v>
      </c>
      <c r="G348" s="83">
        <f ca="1">VLOOKUP($A348,[1]!Table,MATCH(G$4,[1]!Curves,0))</f>
        <v>0</v>
      </c>
      <c r="H348" s="84">
        <f t="shared" ca="1" si="202"/>
        <v>0</v>
      </c>
      <c r="I348" s="87">
        <f t="shared" si="237"/>
        <v>2.1150000000000002</v>
      </c>
      <c r="J348" s="83">
        <f ca="1">VLOOKUP($A348,[1]!Table,MATCH(J$4,[1]!Curves,0))</f>
        <v>0</v>
      </c>
      <c r="K348" s="84">
        <f t="shared" ca="1" si="203"/>
        <v>0</v>
      </c>
      <c r="L348" s="69">
        <f t="shared" si="228"/>
        <v>0</v>
      </c>
      <c r="M348" s="83">
        <f ca="1">VLOOKUP($A348,[1]!Table,MATCH(M$4,[1]!Curves,0))</f>
        <v>0</v>
      </c>
      <c r="N348" s="84">
        <f t="shared" ca="1" si="204"/>
        <v>0</v>
      </c>
      <c r="O348" s="69">
        <f t="shared" si="229"/>
        <v>0</v>
      </c>
      <c r="P348" s="7"/>
      <c r="Q348" s="69">
        <f t="shared" ca="1" si="205"/>
        <v>0</v>
      </c>
      <c r="R348" s="69">
        <f t="shared" ca="1" si="206"/>
        <v>0</v>
      </c>
      <c r="S348" s="69">
        <f t="shared" si="207"/>
        <v>2.1150000000000002</v>
      </c>
      <c r="T348" s="7"/>
      <c r="U348" s="5">
        <f t="shared" si="208"/>
        <v>31</v>
      </c>
      <c r="V348" s="44">
        <f t="shared" si="209"/>
        <v>47239</v>
      </c>
      <c r="W348" s="5">
        <f t="shared" ca="1" si="210"/>
        <v>10309</v>
      </c>
      <c r="X348" s="54">
        <f ca="1">VLOOKUP($A348,[1]!Table,MATCH(X$4,[1]!Curves,0))</f>
        <v>6.4224467510928002E-2</v>
      </c>
      <c r="Y348" s="46">
        <f t="shared" ca="1" si="211"/>
        <v>0.16793014406618315</v>
      </c>
      <c r="Z348" s="5">
        <f t="shared" si="212"/>
        <v>0</v>
      </c>
      <c r="AA348" s="5">
        <f t="shared" si="213"/>
        <v>0</v>
      </c>
      <c r="AC348" s="39">
        <f t="shared" ca="1" si="214"/>
        <v>0</v>
      </c>
      <c r="AD348" s="39">
        <f t="shared" ca="1" si="215"/>
        <v>0</v>
      </c>
      <c r="AE348" s="39">
        <f t="shared" ca="1" si="216"/>
        <v>0</v>
      </c>
      <c r="AF348" s="39">
        <f t="shared" ca="1" si="217"/>
        <v>0</v>
      </c>
      <c r="AG348" s="39">
        <f t="shared" ca="1" si="218"/>
        <v>0</v>
      </c>
      <c r="AH348" s="39">
        <f t="shared" ca="1" si="219"/>
        <v>0</v>
      </c>
      <c r="AI348" s="39">
        <f t="shared" ca="1" si="220"/>
        <v>0</v>
      </c>
      <c r="AJ348" s="39">
        <f t="shared" ca="1" si="221"/>
        <v>0</v>
      </c>
      <c r="AK348" s="39">
        <f t="shared" ca="1" si="222"/>
        <v>0</v>
      </c>
      <c r="AL348" s="43"/>
      <c r="AM348" s="39">
        <f t="shared" ca="1" si="230"/>
        <v>0</v>
      </c>
      <c r="AN348" s="39">
        <f t="shared" ca="1" si="231"/>
        <v>0</v>
      </c>
      <c r="AO348" s="39">
        <f t="shared" ca="1" si="232"/>
        <v>0</v>
      </c>
      <c r="AP348" s="40">
        <f t="shared" ca="1" si="223"/>
        <v>0</v>
      </c>
      <c r="AR348" s="39">
        <f t="shared" ca="1" si="233"/>
        <v>0</v>
      </c>
      <c r="AS348" s="39">
        <f t="shared" ca="1" si="234"/>
        <v>0</v>
      </c>
      <c r="AT348" s="39">
        <f t="shared" ca="1" si="235"/>
        <v>0</v>
      </c>
      <c r="AU348" s="40">
        <f t="shared" ca="1" si="224"/>
        <v>0</v>
      </c>
      <c r="AV348" s="40"/>
      <c r="AW348" s="51">
        <f t="shared" ca="1" si="225"/>
        <v>0</v>
      </c>
      <c r="AY348" s="51">
        <f t="shared" ca="1" si="226"/>
        <v>0</v>
      </c>
      <c r="AZ348" s="67"/>
      <c r="BA348" s="105">
        <f ca="1">'EO9904.1'!AW348</f>
        <v>0</v>
      </c>
      <c r="BB348" s="105">
        <f t="shared" ca="1" si="236"/>
        <v>0</v>
      </c>
      <c r="BC348" s="67"/>
    </row>
    <row r="349" spans="1:55" ht="12" customHeight="1">
      <c r="A349" s="88">
        <f t="shared" si="227"/>
        <v>47270</v>
      </c>
      <c r="B349" s="65">
        <f>'EO9904.1'!B349</f>
        <v>0</v>
      </c>
      <c r="C349" s="66"/>
      <c r="D349" s="82">
        <f t="shared" si="199"/>
        <v>0</v>
      </c>
      <c r="E349" s="35">
        <f t="shared" si="200"/>
        <v>0</v>
      </c>
      <c r="F349" s="35">
        <f t="shared" ca="1" si="201"/>
        <v>0</v>
      </c>
      <c r="G349" s="83">
        <f ca="1">VLOOKUP($A349,[1]!Table,MATCH(G$4,[1]!Curves,0))</f>
        <v>0</v>
      </c>
      <c r="H349" s="84">
        <f t="shared" ca="1" si="202"/>
        <v>0</v>
      </c>
      <c r="I349" s="87">
        <f t="shared" si="237"/>
        <v>2.1150000000000002</v>
      </c>
      <c r="J349" s="83">
        <f ca="1">VLOOKUP($A349,[1]!Table,MATCH(J$4,[1]!Curves,0))</f>
        <v>0</v>
      </c>
      <c r="K349" s="84">
        <f t="shared" ca="1" si="203"/>
        <v>0</v>
      </c>
      <c r="L349" s="69">
        <f t="shared" si="228"/>
        <v>0</v>
      </c>
      <c r="M349" s="83">
        <f ca="1">VLOOKUP($A349,[1]!Table,MATCH(M$4,[1]!Curves,0))</f>
        <v>0</v>
      </c>
      <c r="N349" s="84">
        <f t="shared" ca="1" si="204"/>
        <v>0</v>
      </c>
      <c r="O349" s="69">
        <f t="shared" si="229"/>
        <v>0</v>
      </c>
      <c r="P349" s="7"/>
      <c r="Q349" s="69">
        <f t="shared" ca="1" si="205"/>
        <v>0</v>
      </c>
      <c r="R349" s="69">
        <f t="shared" ca="1" si="206"/>
        <v>0</v>
      </c>
      <c r="S349" s="69">
        <f t="shared" si="207"/>
        <v>2.1150000000000002</v>
      </c>
      <c r="T349" s="7"/>
      <c r="U349" s="5">
        <f t="shared" si="208"/>
        <v>30</v>
      </c>
      <c r="V349" s="44">
        <f t="shared" si="209"/>
        <v>47270</v>
      </c>
      <c r="W349" s="5">
        <f t="shared" ca="1" si="210"/>
        <v>10340</v>
      </c>
      <c r="X349" s="54">
        <f ca="1">VLOOKUP($A349,[1]!Table,MATCH(X$4,[1]!Curves,0))</f>
        <v>6.4223213708223995E-2</v>
      </c>
      <c r="Y349" s="46">
        <f t="shared" ca="1" si="211"/>
        <v>0.1670373128912257</v>
      </c>
      <c r="Z349" s="5">
        <f t="shared" si="212"/>
        <v>0</v>
      </c>
      <c r="AA349" s="5">
        <f t="shared" si="213"/>
        <v>0</v>
      </c>
      <c r="AC349" s="39">
        <f t="shared" ca="1" si="214"/>
        <v>0</v>
      </c>
      <c r="AD349" s="39">
        <f t="shared" ca="1" si="215"/>
        <v>0</v>
      </c>
      <c r="AE349" s="39">
        <f t="shared" ca="1" si="216"/>
        <v>0</v>
      </c>
      <c r="AF349" s="39">
        <f t="shared" ca="1" si="217"/>
        <v>0</v>
      </c>
      <c r="AG349" s="39">
        <f t="shared" ca="1" si="218"/>
        <v>0</v>
      </c>
      <c r="AH349" s="39">
        <f t="shared" ca="1" si="219"/>
        <v>0</v>
      </c>
      <c r="AI349" s="39">
        <f t="shared" ca="1" si="220"/>
        <v>0</v>
      </c>
      <c r="AJ349" s="39">
        <f t="shared" ca="1" si="221"/>
        <v>0</v>
      </c>
      <c r="AK349" s="39">
        <f t="shared" ca="1" si="222"/>
        <v>0</v>
      </c>
      <c r="AL349" s="43"/>
      <c r="AM349" s="39">
        <f t="shared" ca="1" si="230"/>
        <v>0</v>
      </c>
      <c r="AN349" s="39">
        <f t="shared" ca="1" si="231"/>
        <v>0</v>
      </c>
      <c r="AO349" s="39">
        <f t="shared" ca="1" si="232"/>
        <v>0</v>
      </c>
      <c r="AP349" s="40">
        <f t="shared" ca="1" si="223"/>
        <v>0</v>
      </c>
      <c r="AR349" s="39">
        <f t="shared" ca="1" si="233"/>
        <v>0</v>
      </c>
      <c r="AS349" s="39">
        <f t="shared" ca="1" si="234"/>
        <v>0</v>
      </c>
      <c r="AT349" s="39">
        <f t="shared" ca="1" si="235"/>
        <v>0</v>
      </c>
      <c r="AU349" s="40">
        <f t="shared" ca="1" si="224"/>
        <v>0</v>
      </c>
      <c r="AV349" s="40"/>
      <c r="AW349" s="51">
        <f t="shared" ca="1" si="225"/>
        <v>0</v>
      </c>
      <c r="AY349" s="51">
        <f t="shared" ca="1" si="226"/>
        <v>0</v>
      </c>
      <c r="AZ349" s="67"/>
      <c r="BA349" s="105">
        <f ca="1">'EO9904.1'!AW349</f>
        <v>0</v>
      </c>
      <c r="BB349" s="105">
        <f t="shared" ca="1" si="236"/>
        <v>0</v>
      </c>
      <c r="BC349" s="67"/>
    </row>
    <row r="350" spans="1:55" ht="12" customHeight="1">
      <c r="A350" s="88">
        <f t="shared" si="227"/>
        <v>47300</v>
      </c>
      <c r="B350" s="65">
        <f>'EO9904.1'!B350</f>
        <v>0</v>
      </c>
      <c r="C350" s="66"/>
      <c r="D350" s="82">
        <f t="shared" si="199"/>
        <v>0</v>
      </c>
      <c r="E350" s="35">
        <f t="shared" si="200"/>
        <v>0</v>
      </c>
      <c r="F350" s="35">
        <f t="shared" ca="1" si="201"/>
        <v>0</v>
      </c>
      <c r="G350" s="83">
        <f ca="1">VLOOKUP($A350,[1]!Table,MATCH(G$4,[1]!Curves,0))</f>
        <v>0</v>
      </c>
      <c r="H350" s="84">
        <f t="shared" ca="1" si="202"/>
        <v>0</v>
      </c>
      <c r="I350" s="87">
        <f t="shared" si="237"/>
        <v>2.1150000000000002</v>
      </c>
      <c r="J350" s="83">
        <f ca="1">VLOOKUP($A350,[1]!Table,MATCH(J$4,[1]!Curves,0))</f>
        <v>0</v>
      </c>
      <c r="K350" s="84">
        <f t="shared" ca="1" si="203"/>
        <v>0</v>
      </c>
      <c r="L350" s="69">
        <f t="shared" si="228"/>
        <v>0</v>
      </c>
      <c r="M350" s="83">
        <f ca="1">VLOOKUP($A350,[1]!Table,MATCH(M$4,[1]!Curves,0))</f>
        <v>0</v>
      </c>
      <c r="N350" s="84">
        <f t="shared" ca="1" si="204"/>
        <v>0</v>
      </c>
      <c r="O350" s="69">
        <f t="shared" si="229"/>
        <v>0</v>
      </c>
      <c r="P350" s="7"/>
      <c r="Q350" s="69">
        <f t="shared" ca="1" si="205"/>
        <v>0</v>
      </c>
      <c r="R350" s="69">
        <f t="shared" ca="1" si="206"/>
        <v>0</v>
      </c>
      <c r="S350" s="69">
        <f t="shared" si="207"/>
        <v>2.1150000000000002</v>
      </c>
      <c r="T350" s="7"/>
      <c r="U350" s="5">
        <f t="shared" si="208"/>
        <v>31</v>
      </c>
      <c r="V350" s="44">
        <f t="shared" si="209"/>
        <v>47300</v>
      </c>
      <c r="W350" s="5">
        <f t="shared" ca="1" si="210"/>
        <v>10370</v>
      </c>
      <c r="X350" s="54">
        <f ca="1">VLOOKUP($A350,[1]!Table,MATCH(X$4,[1]!Curves,0))</f>
        <v>6.4222000350768998E-2</v>
      </c>
      <c r="Y350" s="46">
        <f t="shared" ca="1" si="211"/>
        <v>0.16617783529130448</v>
      </c>
      <c r="Z350" s="5">
        <f t="shared" si="212"/>
        <v>0</v>
      </c>
      <c r="AA350" s="5">
        <f t="shared" si="213"/>
        <v>0</v>
      </c>
      <c r="AC350" s="39">
        <f t="shared" ca="1" si="214"/>
        <v>0</v>
      </c>
      <c r="AD350" s="39">
        <f t="shared" ca="1" si="215"/>
        <v>0</v>
      </c>
      <c r="AE350" s="39">
        <f t="shared" ca="1" si="216"/>
        <v>0</v>
      </c>
      <c r="AF350" s="39">
        <f t="shared" ca="1" si="217"/>
        <v>0</v>
      </c>
      <c r="AG350" s="39">
        <f t="shared" ca="1" si="218"/>
        <v>0</v>
      </c>
      <c r="AH350" s="39">
        <f t="shared" ca="1" si="219"/>
        <v>0</v>
      </c>
      <c r="AI350" s="39">
        <f t="shared" ca="1" si="220"/>
        <v>0</v>
      </c>
      <c r="AJ350" s="39">
        <f t="shared" ca="1" si="221"/>
        <v>0</v>
      </c>
      <c r="AK350" s="39">
        <f t="shared" ca="1" si="222"/>
        <v>0</v>
      </c>
      <c r="AL350" s="43"/>
      <c r="AM350" s="39">
        <f t="shared" ca="1" si="230"/>
        <v>0</v>
      </c>
      <c r="AN350" s="39">
        <f t="shared" ca="1" si="231"/>
        <v>0</v>
      </c>
      <c r="AO350" s="39">
        <f t="shared" ca="1" si="232"/>
        <v>0</v>
      </c>
      <c r="AP350" s="40">
        <f t="shared" ca="1" si="223"/>
        <v>0</v>
      </c>
      <c r="AR350" s="39">
        <f t="shared" ca="1" si="233"/>
        <v>0</v>
      </c>
      <c r="AS350" s="39">
        <f t="shared" ca="1" si="234"/>
        <v>0</v>
      </c>
      <c r="AT350" s="39">
        <f t="shared" ca="1" si="235"/>
        <v>0</v>
      </c>
      <c r="AU350" s="40">
        <f t="shared" ca="1" si="224"/>
        <v>0</v>
      </c>
      <c r="AV350" s="40"/>
      <c r="AW350" s="51">
        <f t="shared" ca="1" si="225"/>
        <v>0</v>
      </c>
      <c r="AY350" s="51">
        <f t="shared" ca="1" si="226"/>
        <v>0</v>
      </c>
      <c r="AZ350" s="67"/>
      <c r="BA350" s="105">
        <f ca="1">'EO9904.1'!AW350</f>
        <v>0</v>
      </c>
      <c r="BB350" s="105">
        <f t="shared" ca="1" si="236"/>
        <v>0</v>
      </c>
      <c r="BC350" s="67"/>
    </row>
    <row r="351" spans="1:55" ht="12" customHeight="1">
      <c r="A351" s="88">
        <f t="shared" si="227"/>
        <v>47331</v>
      </c>
      <c r="B351" s="65">
        <f>'EO9904.1'!B351</f>
        <v>0</v>
      </c>
      <c r="C351" s="66"/>
      <c r="D351" s="82">
        <f t="shared" si="199"/>
        <v>0</v>
      </c>
      <c r="E351" s="35">
        <f t="shared" si="200"/>
        <v>0</v>
      </c>
      <c r="F351" s="35">
        <f t="shared" ca="1" si="201"/>
        <v>0</v>
      </c>
      <c r="G351" s="83">
        <f ca="1">VLOOKUP($A351,[1]!Table,MATCH(G$4,[1]!Curves,0))</f>
        <v>0</v>
      </c>
      <c r="H351" s="84">
        <f t="shared" ca="1" si="202"/>
        <v>0</v>
      </c>
      <c r="I351" s="87">
        <f t="shared" si="237"/>
        <v>2.1150000000000002</v>
      </c>
      <c r="J351" s="83">
        <f ca="1">VLOOKUP($A351,[1]!Table,MATCH(J$4,[1]!Curves,0))</f>
        <v>0</v>
      </c>
      <c r="K351" s="84">
        <f t="shared" ca="1" si="203"/>
        <v>0</v>
      </c>
      <c r="L351" s="69">
        <f t="shared" si="228"/>
        <v>0</v>
      </c>
      <c r="M351" s="83">
        <f ca="1">VLOOKUP($A351,[1]!Table,MATCH(M$4,[1]!Curves,0))</f>
        <v>0</v>
      </c>
      <c r="N351" s="84">
        <f t="shared" ca="1" si="204"/>
        <v>0</v>
      </c>
      <c r="O351" s="69">
        <f t="shared" si="229"/>
        <v>0</v>
      </c>
      <c r="P351" s="7"/>
      <c r="Q351" s="69">
        <f t="shared" ca="1" si="205"/>
        <v>0</v>
      </c>
      <c r="R351" s="69">
        <f t="shared" ca="1" si="206"/>
        <v>0</v>
      </c>
      <c r="S351" s="69">
        <f t="shared" si="207"/>
        <v>2.1150000000000002</v>
      </c>
      <c r="T351" s="7"/>
      <c r="U351" s="5">
        <f t="shared" si="208"/>
        <v>31</v>
      </c>
      <c r="V351" s="44">
        <f t="shared" si="209"/>
        <v>47331</v>
      </c>
      <c r="W351" s="5">
        <f t="shared" ca="1" si="210"/>
        <v>10401</v>
      </c>
      <c r="X351" s="54">
        <f ca="1">VLOOKUP($A351,[1]!Table,MATCH(X$4,[1]!Curves,0))</f>
        <v>6.4220746548065005E-2</v>
      </c>
      <c r="Y351" s="46">
        <f t="shared" ca="1" si="211"/>
        <v>0.16529438766198948</v>
      </c>
      <c r="Z351" s="5">
        <f t="shared" si="212"/>
        <v>0</v>
      </c>
      <c r="AA351" s="5">
        <f t="shared" si="213"/>
        <v>0</v>
      </c>
      <c r="AC351" s="39">
        <f t="shared" ca="1" si="214"/>
        <v>0</v>
      </c>
      <c r="AD351" s="39">
        <f t="shared" ca="1" si="215"/>
        <v>0</v>
      </c>
      <c r="AE351" s="39">
        <f t="shared" ca="1" si="216"/>
        <v>0</v>
      </c>
      <c r="AF351" s="39">
        <f t="shared" ca="1" si="217"/>
        <v>0</v>
      </c>
      <c r="AG351" s="39">
        <f t="shared" ca="1" si="218"/>
        <v>0</v>
      </c>
      <c r="AH351" s="39">
        <f t="shared" ca="1" si="219"/>
        <v>0</v>
      </c>
      <c r="AI351" s="39">
        <f t="shared" ca="1" si="220"/>
        <v>0</v>
      </c>
      <c r="AJ351" s="39">
        <f t="shared" ca="1" si="221"/>
        <v>0</v>
      </c>
      <c r="AK351" s="39">
        <f t="shared" ca="1" si="222"/>
        <v>0</v>
      </c>
      <c r="AL351" s="43"/>
      <c r="AM351" s="39">
        <f t="shared" ca="1" si="230"/>
        <v>0</v>
      </c>
      <c r="AN351" s="39">
        <f t="shared" ca="1" si="231"/>
        <v>0</v>
      </c>
      <c r="AO351" s="39">
        <f t="shared" ca="1" si="232"/>
        <v>0</v>
      </c>
      <c r="AP351" s="40">
        <f t="shared" ca="1" si="223"/>
        <v>0</v>
      </c>
      <c r="AR351" s="39">
        <f t="shared" ca="1" si="233"/>
        <v>0</v>
      </c>
      <c r="AS351" s="39">
        <f t="shared" ca="1" si="234"/>
        <v>0</v>
      </c>
      <c r="AT351" s="39">
        <f t="shared" ca="1" si="235"/>
        <v>0</v>
      </c>
      <c r="AU351" s="40">
        <f t="shared" ca="1" si="224"/>
        <v>0</v>
      </c>
      <c r="AV351" s="40"/>
      <c r="AW351" s="51">
        <f t="shared" ca="1" si="225"/>
        <v>0</v>
      </c>
      <c r="AY351" s="51">
        <f t="shared" ca="1" si="226"/>
        <v>0</v>
      </c>
      <c r="AZ351" s="67"/>
      <c r="BA351" s="105">
        <f ca="1">'EO9904.1'!AW351</f>
        <v>0</v>
      </c>
      <c r="BB351" s="105">
        <f t="shared" ca="1" si="236"/>
        <v>0</v>
      </c>
      <c r="BC351" s="67"/>
    </row>
    <row r="352" spans="1:55" ht="12" customHeight="1">
      <c r="A352" s="88">
        <f t="shared" si="227"/>
        <v>47362</v>
      </c>
      <c r="B352" s="65">
        <f>'EO9904.1'!B352</f>
        <v>0</v>
      </c>
      <c r="C352" s="66"/>
      <c r="D352" s="82">
        <f t="shared" si="199"/>
        <v>0</v>
      </c>
      <c r="E352" s="35">
        <f t="shared" si="200"/>
        <v>0</v>
      </c>
      <c r="F352" s="35">
        <f t="shared" ca="1" si="201"/>
        <v>0</v>
      </c>
      <c r="G352" s="83">
        <f ca="1">VLOOKUP($A352,[1]!Table,MATCH(G$4,[1]!Curves,0))</f>
        <v>0</v>
      </c>
      <c r="H352" s="84">
        <f t="shared" ca="1" si="202"/>
        <v>0</v>
      </c>
      <c r="I352" s="87">
        <f t="shared" si="237"/>
        <v>2.1150000000000002</v>
      </c>
      <c r="J352" s="83">
        <f ca="1">VLOOKUP($A352,[1]!Table,MATCH(J$4,[1]!Curves,0))</f>
        <v>0</v>
      </c>
      <c r="K352" s="84">
        <f t="shared" ca="1" si="203"/>
        <v>0</v>
      </c>
      <c r="L352" s="69">
        <f t="shared" si="228"/>
        <v>0</v>
      </c>
      <c r="M352" s="83">
        <f ca="1">VLOOKUP($A352,[1]!Table,MATCH(M$4,[1]!Curves,0))</f>
        <v>0</v>
      </c>
      <c r="N352" s="84">
        <f t="shared" ca="1" si="204"/>
        <v>0</v>
      </c>
      <c r="O352" s="69">
        <f t="shared" si="229"/>
        <v>0</v>
      </c>
      <c r="P352" s="7"/>
      <c r="Q352" s="69">
        <f t="shared" ca="1" si="205"/>
        <v>0</v>
      </c>
      <c r="R352" s="69">
        <f t="shared" ca="1" si="206"/>
        <v>0</v>
      </c>
      <c r="S352" s="69">
        <f t="shared" si="207"/>
        <v>2.1150000000000002</v>
      </c>
      <c r="T352" s="7"/>
      <c r="U352" s="5">
        <f t="shared" si="208"/>
        <v>30</v>
      </c>
      <c r="V352" s="44">
        <f t="shared" si="209"/>
        <v>47362</v>
      </c>
      <c r="W352" s="5">
        <f t="shared" ca="1" si="210"/>
        <v>10432</v>
      </c>
      <c r="X352" s="54">
        <f ca="1">VLOOKUP($A352,[1]!Table,MATCH(X$4,[1]!Curves,0))</f>
        <v>6.4219492745362997E-2</v>
      </c>
      <c r="Y352" s="46">
        <f t="shared" ca="1" si="211"/>
        <v>0.16441567059337522</v>
      </c>
      <c r="Z352" s="5">
        <f t="shared" si="212"/>
        <v>0</v>
      </c>
      <c r="AA352" s="5">
        <f t="shared" si="213"/>
        <v>0</v>
      </c>
      <c r="AC352" s="39">
        <f t="shared" ca="1" si="214"/>
        <v>0</v>
      </c>
      <c r="AD352" s="39">
        <f t="shared" ca="1" si="215"/>
        <v>0</v>
      </c>
      <c r="AE352" s="39">
        <f t="shared" ca="1" si="216"/>
        <v>0</v>
      </c>
      <c r="AF352" s="39">
        <f t="shared" ca="1" si="217"/>
        <v>0</v>
      </c>
      <c r="AG352" s="39">
        <f t="shared" ca="1" si="218"/>
        <v>0</v>
      </c>
      <c r="AH352" s="39">
        <f t="shared" ca="1" si="219"/>
        <v>0</v>
      </c>
      <c r="AI352" s="39">
        <f t="shared" ca="1" si="220"/>
        <v>0</v>
      </c>
      <c r="AJ352" s="39">
        <f t="shared" ca="1" si="221"/>
        <v>0</v>
      </c>
      <c r="AK352" s="39">
        <f t="shared" ca="1" si="222"/>
        <v>0</v>
      </c>
      <c r="AL352" s="43"/>
      <c r="AM352" s="39">
        <f t="shared" ca="1" si="230"/>
        <v>0</v>
      </c>
      <c r="AN352" s="39">
        <f t="shared" ca="1" si="231"/>
        <v>0</v>
      </c>
      <c r="AO352" s="39">
        <f t="shared" ca="1" si="232"/>
        <v>0</v>
      </c>
      <c r="AP352" s="40">
        <f t="shared" ca="1" si="223"/>
        <v>0</v>
      </c>
      <c r="AR352" s="39">
        <f t="shared" ca="1" si="233"/>
        <v>0</v>
      </c>
      <c r="AS352" s="39">
        <f t="shared" ca="1" si="234"/>
        <v>0</v>
      </c>
      <c r="AT352" s="39">
        <f t="shared" ca="1" si="235"/>
        <v>0</v>
      </c>
      <c r="AU352" s="40">
        <f t="shared" ca="1" si="224"/>
        <v>0</v>
      </c>
      <c r="AV352" s="40"/>
      <c r="AW352" s="51">
        <f t="shared" ca="1" si="225"/>
        <v>0</v>
      </c>
      <c r="AY352" s="51">
        <f t="shared" ca="1" si="226"/>
        <v>0</v>
      </c>
      <c r="AZ352" s="67"/>
      <c r="BA352" s="105">
        <f ca="1">'EO9904.1'!AW352</f>
        <v>0</v>
      </c>
      <c r="BB352" s="105">
        <f t="shared" ca="1" si="236"/>
        <v>0</v>
      </c>
      <c r="BC352" s="67"/>
    </row>
    <row r="353" spans="1:55" ht="12" customHeight="1">
      <c r="A353" s="88">
        <f t="shared" si="227"/>
        <v>47392</v>
      </c>
      <c r="B353" s="65">
        <f>'EO9904.1'!B353</f>
        <v>0</v>
      </c>
      <c r="C353" s="66"/>
      <c r="D353" s="82">
        <f t="shared" si="199"/>
        <v>0</v>
      </c>
      <c r="E353" s="35">
        <f t="shared" si="200"/>
        <v>0</v>
      </c>
      <c r="F353" s="35">
        <f t="shared" ca="1" si="201"/>
        <v>0</v>
      </c>
      <c r="G353" s="83">
        <f ca="1">VLOOKUP($A353,[1]!Table,MATCH(G$4,[1]!Curves,0))</f>
        <v>0</v>
      </c>
      <c r="H353" s="84">
        <f t="shared" ca="1" si="202"/>
        <v>0</v>
      </c>
      <c r="I353" s="87">
        <f t="shared" si="237"/>
        <v>2.1150000000000002</v>
      </c>
      <c r="J353" s="83">
        <f ca="1">VLOOKUP($A353,[1]!Table,MATCH(J$4,[1]!Curves,0))</f>
        <v>0</v>
      </c>
      <c r="K353" s="84">
        <f t="shared" ca="1" si="203"/>
        <v>0</v>
      </c>
      <c r="L353" s="69">
        <f t="shared" si="228"/>
        <v>0</v>
      </c>
      <c r="M353" s="83">
        <f ca="1">VLOOKUP($A353,[1]!Table,MATCH(M$4,[1]!Curves,0))</f>
        <v>0</v>
      </c>
      <c r="N353" s="84">
        <f t="shared" ca="1" si="204"/>
        <v>0</v>
      </c>
      <c r="O353" s="69">
        <f t="shared" si="229"/>
        <v>0</v>
      </c>
      <c r="P353" s="7"/>
      <c r="Q353" s="69">
        <f t="shared" ca="1" si="205"/>
        <v>0</v>
      </c>
      <c r="R353" s="69">
        <f t="shared" ca="1" si="206"/>
        <v>0</v>
      </c>
      <c r="S353" s="69">
        <f t="shared" si="207"/>
        <v>2.1150000000000002</v>
      </c>
      <c r="T353" s="7"/>
      <c r="U353" s="5">
        <f t="shared" si="208"/>
        <v>31</v>
      </c>
      <c r="V353" s="44">
        <f t="shared" si="209"/>
        <v>47392</v>
      </c>
      <c r="W353" s="5">
        <f t="shared" ca="1" si="210"/>
        <v>10462</v>
      </c>
      <c r="X353" s="54">
        <f ca="1">VLOOKUP($A353,[1]!Table,MATCH(X$4,[1]!Curves,0))</f>
        <v>6.4218279387909999E-2</v>
      </c>
      <c r="Y353" s="46">
        <f t="shared" ca="1" si="211"/>
        <v>0.16356977933225694</v>
      </c>
      <c r="Z353" s="5">
        <f t="shared" si="212"/>
        <v>0</v>
      </c>
      <c r="AA353" s="5">
        <f t="shared" si="213"/>
        <v>0</v>
      </c>
      <c r="AC353" s="39">
        <f t="shared" ca="1" si="214"/>
        <v>0</v>
      </c>
      <c r="AD353" s="39">
        <f t="shared" ca="1" si="215"/>
        <v>0</v>
      </c>
      <c r="AE353" s="39">
        <f t="shared" ca="1" si="216"/>
        <v>0</v>
      </c>
      <c r="AF353" s="39">
        <f t="shared" ca="1" si="217"/>
        <v>0</v>
      </c>
      <c r="AG353" s="39">
        <f t="shared" ca="1" si="218"/>
        <v>0</v>
      </c>
      <c r="AH353" s="39">
        <f t="shared" ca="1" si="219"/>
        <v>0</v>
      </c>
      <c r="AI353" s="39">
        <f t="shared" ca="1" si="220"/>
        <v>0</v>
      </c>
      <c r="AJ353" s="39">
        <f t="shared" ca="1" si="221"/>
        <v>0</v>
      </c>
      <c r="AK353" s="39">
        <f t="shared" ca="1" si="222"/>
        <v>0</v>
      </c>
      <c r="AL353" s="43"/>
      <c r="AM353" s="39">
        <f t="shared" ca="1" si="230"/>
        <v>0</v>
      </c>
      <c r="AN353" s="39">
        <f t="shared" ca="1" si="231"/>
        <v>0</v>
      </c>
      <c r="AO353" s="39">
        <f t="shared" ca="1" si="232"/>
        <v>0</v>
      </c>
      <c r="AP353" s="40">
        <f t="shared" ca="1" si="223"/>
        <v>0</v>
      </c>
      <c r="AR353" s="39">
        <f t="shared" ca="1" si="233"/>
        <v>0</v>
      </c>
      <c r="AS353" s="39">
        <f t="shared" ca="1" si="234"/>
        <v>0</v>
      </c>
      <c r="AT353" s="39">
        <f t="shared" ca="1" si="235"/>
        <v>0</v>
      </c>
      <c r="AU353" s="40">
        <f t="shared" ca="1" si="224"/>
        <v>0</v>
      </c>
      <c r="AV353" s="40"/>
      <c r="AW353" s="51">
        <f t="shared" ca="1" si="225"/>
        <v>0</v>
      </c>
      <c r="AY353" s="51">
        <f t="shared" ca="1" si="226"/>
        <v>0</v>
      </c>
      <c r="AZ353" s="67"/>
      <c r="BA353" s="105">
        <f ca="1">'EO9904.1'!AW353</f>
        <v>0</v>
      </c>
      <c r="BB353" s="105">
        <f t="shared" ca="1" si="236"/>
        <v>0</v>
      </c>
      <c r="BC353" s="67"/>
    </row>
    <row r="354" spans="1:55" ht="12" customHeight="1">
      <c r="A354" s="88">
        <f t="shared" si="227"/>
        <v>47423</v>
      </c>
      <c r="B354" s="65">
        <f>'EO9904.1'!B354</f>
        <v>0</v>
      </c>
      <c r="C354" s="66"/>
      <c r="D354" s="82">
        <f t="shared" si="199"/>
        <v>0</v>
      </c>
      <c r="E354" s="35">
        <f t="shared" si="200"/>
        <v>0</v>
      </c>
      <c r="F354" s="35">
        <f t="shared" ca="1" si="201"/>
        <v>0</v>
      </c>
      <c r="G354" s="83">
        <f ca="1">VLOOKUP($A354,[1]!Table,MATCH(G$4,[1]!Curves,0))</f>
        <v>0</v>
      </c>
      <c r="H354" s="84">
        <f t="shared" ca="1" si="202"/>
        <v>0</v>
      </c>
      <c r="I354" s="87">
        <f t="shared" si="237"/>
        <v>2.1150000000000002</v>
      </c>
      <c r="J354" s="83">
        <f ca="1">VLOOKUP($A354,[1]!Table,MATCH(J$4,[1]!Curves,0))</f>
        <v>0</v>
      </c>
      <c r="K354" s="84">
        <f t="shared" ca="1" si="203"/>
        <v>0</v>
      </c>
      <c r="L354" s="69">
        <f t="shared" si="228"/>
        <v>0</v>
      </c>
      <c r="M354" s="83">
        <f ca="1">VLOOKUP($A354,[1]!Table,MATCH(M$4,[1]!Curves,0))</f>
        <v>0</v>
      </c>
      <c r="N354" s="84">
        <f t="shared" ca="1" si="204"/>
        <v>0</v>
      </c>
      <c r="O354" s="69">
        <f t="shared" si="229"/>
        <v>0</v>
      </c>
      <c r="P354" s="7"/>
      <c r="Q354" s="69">
        <f t="shared" ca="1" si="205"/>
        <v>0</v>
      </c>
      <c r="R354" s="69">
        <f t="shared" ca="1" si="206"/>
        <v>0</v>
      </c>
      <c r="S354" s="69">
        <f t="shared" si="207"/>
        <v>2.1150000000000002</v>
      </c>
      <c r="T354" s="7"/>
      <c r="U354" s="5">
        <f t="shared" si="208"/>
        <v>30</v>
      </c>
      <c r="V354" s="44">
        <f t="shared" si="209"/>
        <v>47423</v>
      </c>
      <c r="W354" s="5">
        <f t="shared" ca="1" si="210"/>
        <v>10493</v>
      </c>
      <c r="X354" s="54">
        <f ca="1">VLOOKUP($A354,[1]!Table,MATCH(X$4,[1]!Curves,0))</f>
        <v>6.4217025585207005E-2</v>
      </c>
      <c r="Y354" s="46">
        <f t="shared" ca="1" si="211"/>
        <v>0.1627002964324121</v>
      </c>
      <c r="Z354" s="5">
        <f t="shared" si="212"/>
        <v>0</v>
      </c>
      <c r="AA354" s="5">
        <f t="shared" si="213"/>
        <v>0</v>
      </c>
      <c r="AC354" s="39">
        <f t="shared" ca="1" si="214"/>
        <v>0</v>
      </c>
      <c r="AD354" s="39">
        <f t="shared" ca="1" si="215"/>
        <v>0</v>
      </c>
      <c r="AE354" s="39">
        <f t="shared" ca="1" si="216"/>
        <v>0</v>
      </c>
      <c r="AF354" s="39">
        <f t="shared" ca="1" si="217"/>
        <v>0</v>
      </c>
      <c r="AG354" s="39">
        <f t="shared" ca="1" si="218"/>
        <v>0</v>
      </c>
      <c r="AH354" s="39">
        <f t="shared" ca="1" si="219"/>
        <v>0</v>
      </c>
      <c r="AI354" s="39">
        <f t="shared" ca="1" si="220"/>
        <v>0</v>
      </c>
      <c r="AJ354" s="39">
        <f t="shared" ca="1" si="221"/>
        <v>0</v>
      </c>
      <c r="AK354" s="39">
        <f t="shared" ca="1" si="222"/>
        <v>0</v>
      </c>
      <c r="AL354" s="43"/>
      <c r="AM354" s="39">
        <f t="shared" ca="1" si="230"/>
        <v>0</v>
      </c>
      <c r="AN354" s="39">
        <f t="shared" ca="1" si="231"/>
        <v>0</v>
      </c>
      <c r="AO354" s="39">
        <f t="shared" ca="1" si="232"/>
        <v>0</v>
      </c>
      <c r="AP354" s="40">
        <f t="shared" ca="1" si="223"/>
        <v>0</v>
      </c>
      <c r="AR354" s="39">
        <f t="shared" ca="1" si="233"/>
        <v>0</v>
      </c>
      <c r="AS354" s="39">
        <f t="shared" ca="1" si="234"/>
        <v>0</v>
      </c>
      <c r="AT354" s="39">
        <f t="shared" ca="1" si="235"/>
        <v>0</v>
      </c>
      <c r="AU354" s="40">
        <f t="shared" ca="1" si="224"/>
        <v>0</v>
      </c>
      <c r="AV354" s="40"/>
      <c r="AW354" s="51">
        <f t="shared" ca="1" si="225"/>
        <v>0</v>
      </c>
      <c r="AY354" s="51">
        <f t="shared" ca="1" si="226"/>
        <v>0</v>
      </c>
      <c r="AZ354" s="67"/>
      <c r="BA354" s="105">
        <f ca="1">'EO9904.1'!AW354</f>
        <v>0</v>
      </c>
      <c r="BB354" s="105">
        <f t="shared" ca="1" si="236"/>
        <v>0</v>
      </c>
      <c r="BC354" s="67"/>
    </row>
    <row r="355" spans="1:55" ht="12" customHeight="1">
      <c r="A355" s="88">
        <f t="shared" si="227"/>
        <v>47453</v>
      </c>
      <c r="B355" s="65">
        <f>'EO9904.1'!B355</f>
        <v>0</v>
      </c>
      <c r="C355" s="66"/>
      <c r="D355" s="82">
        <f t="shared" si="199"/>
        <v>0</v>
      </c>
      <c r="E355" s="35">
        <f t="shared" si="200"/>
        <v>0</v>
      </c>
      <c r="F355" s="35">
        <f t="shared" ca="1" si="201"/>
        <v>0</v>
      </c>
      <c r="G355" s="83">
        <f ca="1">VLOOKUP($A355,[1]!Table,MATCH(G$4,[1]!Curves,0))</f>
        <v>0</v>
      </c>
      <c r="H355" s="84">
        <f t="shared" ca="1" si="202"/>
        <v>0</v>
      </c>
      <c r="I355" s="87">
        <f t="shared" si="237"/>
        <v>2.1150000000000002</v>
      </c>
      <c r="J355" s="83">
        <f ca="1">VLOOKUP($A355,[1]!Table,MATCH(J$4,[1]!Curves,0))</f>
        <v>0</v>
      </c>
      <c r="K355" s="84">
        <f t="shared" ca="1" si="203"/>
        <v>0</v>
      </c>
      <c r="L355" s="69">
        <f t="shared" si="228"/>
        <v>0</v>
      </c>
      <c r="M355" s="83">
        <f ca="1">VLOOKUP($A355,[1]!Table,MATCH(M$4,[1]!Curves,0))</f>
        <v>0</v>
      </c>
      <c r="N355" s="84">
        <f t="shared" ca="1" si="204"/>
        <v>0</v>
      </c>
      <c r="O355" s="69">
        <f t="shared" si="229"/>
        <v>0</v>
      </c>
      <c r="P355" s="7"/>
      <c r="Q355" s="69">
        <f t="shared" ca="1" si="205"/>
        <v>0</v>
      </c>
      <c r="R355" s="69">
        <f t="shared" ca="1" si="206"/>
        <v>0</v>
      </c>
      <c r="S355" s="69">
        <f t="shared" si="207"/>
        <v>2.1150000000000002</v>
      </c>
      <c r="T355" s="7"/>
      <c r="U355" s="5">
        <f t="shared" si="208"/>
        <v>31</v>
      </c>
      <c r="V355" s="44">
        <f t="shared" si="209"/>
        <v>47453</v>
      </c>
      <c r="W355" s="5">
        <f t="shared" ca="1" si="210"/>
        <v>10523</v>
      </c>
      <c r="X355" s="54">
        <f ca="1">VLOOKUP($A355,[1]!Table,MATCH(X$4,[1]!Curves,0))</f>
        <v>6.4215812227755006E-2</v>
      </c>
      <c r="Y355" s="46">
        <f t="shared" ca="1" si="211"/>
        <v>0.16186329405197777</v>
      </c>
      <c r="Z355" s="5">
        <f t="shared" si="212"/>
        <v>0</v>
      </c>
      <c r="AA355" s="5">
        <f t="shared" si="213"/>
        <v>0</v>
      </c>
      <c r="AC355" s="39">
        <f t="shared" ca="1" si="214"/>
        <v>0</v>
      </c>
      <c r="AD355" s="39">
        <f t="shared" ca="1" si="215"/>
        <v>0</v>
      </c>
      <c r="AE355" s="39">
        <f t="shared" ca="1" si="216"/>
        <v>0</v>
      </c>
      <c r="AF355" s="39">
        <f t="shared" ca="1" si="217"/>
        <v>0</v>
      </c>
      <c r="AG355" s="39">
        <f t="shared" ca="1" si="218"/>
        <v>0</v>
      </c>
      <c r="AH355" s="39">
        <f t="shared" ca="1" si="219"/>
        <v>0</v>
      </c>
      <c r="AI355" s="39">
        <f t="shared" ca="1" si="220"/>
        <v>0</v>
      </c>
      <c r="AJ355" s="39">
        <f t="shared" ca="1" si="221"/>
        <v>0</v>
      </c>
      <c r="AK355" s="39">
        <f t="shared" ca="1" si="222"/>
        <v>0</v>
      </c>
      <c r="AL355" s="43"/>
      <c r="AM355" s="39">
        <f t="shared" ca="1" si="230"/>
        <v>0</v>
      </c>
      <c r="AN355" s="39">
        <f t="shared" ca="1" si="231"/>
        <v>0</v>
      </c>
      <c r="AO355" s="39">
        <f t="shared" ca="1" si="232"/>
        <v>0</v>
      </c>
      <c r="AP355" s="40">
        <f t="shared" ca="1" si="223"/>
        <v>0</v>
      </c>
      <c r="AR355" s="39">
        <f t="shared" ca="1" si="233"/>
        <v>0</v>
      </c>
      <c r="AS355" s="39">
        <f t="shared" ca="1" si="234"/>
        <v>0</v>
      </c>
      <c r="AT355" s="39">
        <f t="shared" ca="1" si="235"/>
        <v>0</v>
      </c>
      <c r="AU355" s="40">
        <f t="shared" ca="1" si="224"/>
        <v>0</v>
      </c>
      <c r="AV355" s="40"/>
      <c r="AW355" s="51">
        <f t="shared" ca="1" si="225"/>
        <v>0</v>
      </c>
      <c r="AY355" s="51">
        <f t="shared" ca="1" si="226"/>
        <v>0</v>
      </c>
      <c r="AZ355" s="67"/>
      <c r="BA355" s="105">
        <f ca="1">'EO9904.1'!AW355</f>
        <v>0</v>
      </c>
      <c r="BB355" s="105">
        <f t="shared" ca="1" si="236"/>
        <v>0</v>
      </c>
      <c r="BC355" s="67"/>
    </row>
    <row r="356" spans="1:55" ht="12" customHeight="1">
      <c r="A356" s="88">
        <f t="shared" si="227"/>
        <v>47484</v>
      </c>
      <c r="B356" s="65">
        <f>'EO9904.1'!B356</f>
        <v>0</v>
      </c>
      <c r="C356" s="66"/>
      <c r="D356" s="82">
        <f t="shared" si="199"/>
        <v>0</v>
      </c>
      <c r="E356" s="35">
        <f t="shared" si="200"/>
        <v>0</v>
      </c>
      <c r="F356" s="35">
        <f t="shared" ca="1" si="201"/>
        <v>0</v>
      </c>
      <c r="G356" s="83">
        <f ca="1">VLOOKUP($A356,[1]!Table,MATCH(G$4,[1]!Curves,0))</f>
        <v>0</v>
      </c>
      <c r="H356" s="84">
        <f t="shared" ca="1" si="202"/>
        <v>0</v>
      </c>
      <c r="I356" s="87">
        <f t="shared" si="237"/>
        <v>2.1150000000000002</v>
      </c>
      <c r="J356" s="83">
        <f ca="1">VLOOKUP($A356,[1]!Table,MATCH(J$4,[1]!Curves,0))</f>
        <v>0</v>
      </c>
      <c r="K356" s="84">
        <f t="shared" ca="1" si="203"/>
        <v>0</v>
      </c>
      <c r="L356" s="69">
        <f t="shared" si="228"/>
        <v>0</v>
      </c>
      <c r="M356" s="83">
        <f ca="1">VLOOKUP($A356,[1]!Table,MATCH(M$4,[1]!Curves,0))</f>
        <v>0</v>
      </c>
      <c r="N356" s="84">
        <f t="shared" ca="1" si="204"/>
        <v>0</v>
      </c>
      <c r="O356" s="69">
        <f t="shared" si="229"/>
        <v>0</v>
      </c>
      <c r="P356" s="7"/>
      <c r="Q356" s="69">
        <f t="shared" ca="1" si="205"/>
        <v>0</v>
      </c>
      <c r="R356" s="69">
        <f t="shared" ca="1" si="206"/>
        <v>0</v>
      </c>
      <c r="S356" s="69">
        <f t="shared" si="207"/>
        <v>2.1150000000000002</v>
      </c>
      <c r="T356" s="7"/>
      <c r="U356" s="5">
        <f t="shared" si="208"/>
        <v>31</v>
      </c>
      <c r="V356" s="44">
        <f t="shared" si="209"/>
        <v>47484</v>
      </c>
      <c r="W356" s="5">
        <f t="shared" ca="1" si="210"/>
        <v>10554</v>
      </c>
      <c r="X356" s="54">
        <f ca="1">VLOOKUP($A356,[1]!Table,MATCH(X$4,[1]!Curves,0))</f>
        <v>6.4214558425053997E-2</v>
      </c>
      <c r="Y356" s="46">
        <f t="shared" ca="1" si="211"/>
        <v>0.16100294759993566</v>
      </c>
      <c r="Z356" s="5">
        <f t="shared" si="212"/>
        <v>0</v>
      </c>
      <c r="AA356" s="5">
        <f t="shared" si="213"/>
        <v>0</v>
      </c>
      <c r="AC356" s="39">
        <f t="shared" ca="1" si="214"/>
        <v>0</v>
      </c>
      <c r="AD356" s="39">
        <f t="shared" ca="1" si="215"/>
        <v>0</v>
      </c>
      <c r="AE356" s="39">
        <f t="shared" ca="1" si="216"/>
        <v>0</v>
      </c>
      <c r="AF356" s="39">
        <f t="shared" ca="1" si="217"/>
        <v>0</v>
      </c>
      <c r="AG356" s="39">
        <f t="shared" ca="1" si="218"/>
        <v>0</v>
      </c>
      <c r="AH356" s="39">
        <f t="shared" ca="1" si="219"/>
        <v>0</v>
      </c>
      <c r="AI356" s="39">
        <f t="shared" ca="1" si="220"/>
        <v>0</v>
      </c>
      <c r="AJ356" s="39">
        <f t="shared" ca="1" si="221"/>
        <v>0</v>
      </c>
      <c r="AK356" s="39">
        <f t="shared" ca="1" si="222"/>
        <v>0</v>
      </c>
      <c r="AL356" s="43"/>
      <c r="AM356" s="39">
        <f t="shared" ca="1" si="230"/>
        <v>0</v>
      </c>
      <c r="AN356" s="39">
        <f t="shared" ca="1" si="231"/>
        <v>0</v>
      </c>
      <c r="AO356" s="39">
        <f t="shared" ca="1" si="232"/>
        <v>0</v>
      </c>
      <c r="AP356" s="40">
        <f t="shared" ca="1" si="223"/>
        <v>0</v>
      </c>
      <c r="AR356" s="39">
        <f t="shared" ca="1" si="233"/>
        <v>0</v>
      </c>
      <c r="AS356" s="39">
        <f t="shared" ca="1" si="234"/>
        <v>0</v>
      </c>
      <c r="AT356" s="39">
        <f t="shared" ca="1" si="235"/>
        <v>0</v>
      </c>
      <c r="AU356" s="40">
        <f t="shared" ca="1" si="224"/>
        <v>0</v>
      </c>
      <c r="AV356" s="40"/>
      <c r="AW356" s="51">
        <f t="shared" ca="1" si="225"/>
        <v>0</v>
      </c>
      <c r="AY356" s="51">
        <f t="shared" ca="1" si="226"/>
        <v>0</v>
      </c>
      <c r="AZ356" s="67"/>
      <c r="BA356" s="105">
        <f ca="1">'EO9904.1'!AW356</f>
        <v>0</v>
      </c>
      <c r="BB356" s="105">
        <f t="shared" ca="1" si="236"/>
        <v>0</v>
      </c>
      <c r="BC356" s="67"/>
    </row>
    <row r="357" spans="1:55" ht="12" customHeight="1">
      <c r="A357" s="88">
        <f t="shared" si="227"/>
        <v>47515</v>
      </c>
      <c r="B357" s="65">
        <f>'EO9904.1'!B357</f>
        <v>0</v>
      </c>
      <c r="C357" s="66"/>
      <c r="D357" s="82">
        <f t="shared" si="199"/>
        <v>0</v>
      </c>
      <c r="E357" s="35">
        <f t="shared" si="200"/>
        <v>0</v>
      </c>
      <c r="F357" s="35">
        <f t="shared" ca="1" si="201"/>
        <v>0</v>
      </c>
      <c r="G357" s="83">
        <f ca="1">VLOOKUP($A357,[1]!Table,MATCH(G$4,[1]!Curves,0))</f>
        <v>0</v>
      </c>
      <c r="H357" s="84">
        <f t="shared" ca="1" si="202"/>
        <v>0</v>
      </c>
      <c r="I357" s="87">
        <f t="shared" si="237"/>
        <v>2.1150000000000002</v>
      </c>
      <c r="J357" s="83">
        <f ca="1">VLOOKUP($A357,[1]!Table,MATCH(J$4,[1]!Curves,0))</f>
        <v>0</v>
      </c>
      <c r="K357" s="84">
        <f t="shared" ca="1" si="203"/>
        <v>0</v>
      </c>
      <c r="L357" s="69">
        <f t="shared" si="228"/>
        <v>0</v>
      </c>
      <c r="M357" s="83">
        <f ca="1">VLOOKUP($A357,[1]!Table,MATCH(M$4,[1]!Curves,0))</f>
        <v>0</v>
      </c>
      <c r="N357" s="84">
        <f t="shared" ca="1" si="204"/>
        <v>0</v>
      </c>
      <c r="O357" s="69">
        <f t="shared" si="229"/>
        <v>0</v>
      </c>
      <c r="P357" s="7"/>
      <c r="Q357" s="69">
        <f t="shared" ca="1" si="205"/>
        <v>0</v>
      </c>
      <c r="R357" s="69">
        <f t="shared" ca="1" si="206"/>
        <v>0</v>
      </c>
      <c r="S357" s="69">
        <f t="shared" si="207"/>
        <v>2.1150000000000002</v>
      </c>
      <c r="T357" s="7"/>
      <c r="U357" s="5">
        <f t="shared" si="208"/>
        <v>28</v>
      </c>
      <c r="V357" s="44">
        <f t="shared" si="209"/>
        <v>47515</v>
      </c>
      <c r="W357" s="5">
        <f t="shared" ca="1" si="210"/>
        <v>10585</v>
      </c>
      <c r="X357" s="54">
        <f ca="1">VLOOKUP($A357,[1]!Table,MATCH(X$4,[1]!Curves,0))</f>
        <v>6.4213304622354E-2</v>
      </c>
      <c r="Y357" s="46">
        <f t="shared" ca="1" si="211"/>
        <v>0.16014720714514163</v>
      </c>
      <c r="Z357" s="5">
        <f t="shared" si="212"/>
        <v>0</v>
      </c>
      <c r="AA357" s="5">
        <f t="shared" si="213"/>
        <v>0</v>
      </c>
      <c r="AC357" s="39">
        <f t="shared" ca="1" si="214"/>
        <v>0</v>
      </c>
      <c r="AD357" s="39">
        <f t="shared" ca="1" si="215"/>
        <v>0</v>
      </c>
      <c r="AE357" s="39">
        <f t="shared" ca="1" si="216"/>
        <v>0</v>
      </c>
      <c r="AF357" s="39">
        <f t="shared" ca="1" si="217"/>
        <v>0</v>
      </c>
      <c r="AG357" s="39">
        <f t="shared" ca="1" si="218"/>
        <v>0</v>
      </c>
      <c r="AH357" s="39">
        <f t="shared" ca="1" si="219"/>
        <v>0</v>
      </c>
      <c r="AI357" s="39">
        <f t="shared" ca="1" si="220"/>
        <v>0</v>
      </c>
      <c r="AJ357" s="39">
        <f t="shared" ca="1" si="221"/>
        <v>0</v>
      </c>
      <c r="AK357" s="39">
        <f t="shared" ca="1" si="222"/>
        <v>0</v>
      </c>
      <c r="AL357" s="43"/>
      <c r="AM357" s="39">
        <f t="shared" ca="1" si="230"/>
        <v>0</v>
      </c>
      <c r="AN357" s="39">
        <f t="shared" ca="1" si="231"/>
        <v>0</v>
      </c>
      <c r="AO357" s="39">
        <f t="shared" ca="1" si="232"/>
        <v>0</v>
      </c>
      <c r="AP357" s="40">
        <f t="shared" ca="1" si="223"/>
        <v>0</v>
      </c>
      <c r="AR357" s="39">
        <f t="shared" ca="1" si="233"/>
        <v>0</v>
      </c>
      <c r="AS357" s="39">
        <f t="shared" ca="1" si="234"/>
        <v>0</v>
      </c>
      <c r="AT357" s="39">
        <f t="shared" ca="1" si="235"/>
        <v>0</v>
      </c>
      <c r="AU357" s="40">
        <f t="shared" ca="1" si="224"/>
        <v>0</v>
      </c>
      <c r="AV357" s="40"/>
      <c r="AW357" s="51">
        <f t="shared" ca="1" si="225"/>
        <v>0</v>
      </c>
      <c r="AY357" s="51">
        <f t="shared" ca="1" si="226"/>
        <v>0</v>
      </c>
      <c r="AZ357" s="67"/>
      <c r="BA357" s="105">
        <f ca="1">'EO9904.1'!AW357</f>
        <v>0</v>
      </c>
      <c r="BB357" s="105">
        <f t="shared" ca="1" si="236"/>
        <v>0</v>
      </c>
      <c r="BC357" s="67"/>
    </row>
    <row r="358" spans="1:55" ht="12" customHeight="1">
      <c r="A358" s="88">
        <f t="shared" si="227"/>
        <v>47543</v>
      </c>
      <c r="B358" s="65">
        <f>'EO9904.1'!B358</f>
        <v>0</v>
      </c>
      <c r="C358" s="66"/>
      <c r="D358" s="82">
        <f t="shared" si="199"/>
        <v>0</v>
      </c>
      <c r="E358" s="35">
        <f t="shared" si="200"/>
        <v>0</v>
      </c>
      <c r="F358" s="35">
        <f t="shared" ca="1" si="201"/>
        <v>0</v>
      </c>
      <c r="G358" s="83">
        <f ca="1">VLOOKUP($A358,[1]!Table,MATCH(G$4,[1]!Curves,0))</f>
        <v>0</v>
      </c>
      <c r="H358" s="84">
        <f t="shared" ca="1" si="202"/>
        <v>0</v>
      </c>
      <c r="I358" s="87">
        <f t="shared" si="237"/>
        <v>2.1150000000000002</v>
      </c>
      <c r="J358" s="83">
        <f ca="1">VLOOKUP($A358,[1]!Table,MATCH(J$4,[1]!Curves,0))</f>
        <v>0</v>
      </c>
      <c r="K358" s="84">
        <f t="shared" ca="1" si="203"/>
        <v>0</v>
      </c>
      <c r="L358" s="69">
        <f t="shared" si="228"/>
        <v>0</v>
      </c>
      <c r="M358" s="83">
        <f ca="1">VLOOKUP($A358,[1]!Table,MATCH(M$4,[1]!Curves,0))</f>
        <v>0</v>
      </c>
      <c r="N358" s="84">
        <f t="shared" ca="1" si="204"/>
        <v>0</v>
      </c>
      <c r="O358" s="69">
        <f t="shared" si="229"/>
        <v>0</v>
      </c>
      <c r="P358" s="7"/>
      <c r="Q358" s="69">
        <f t="shared" ca="1" si="205"/>
        <v>0</v>
      </c>
      <c r="R358" s="69">
        <f t="shared" ca="1" si="206"/>
        <v>0</v>
      </c>
      <c r="S358" s="69">
        <f t="shared" si="207"/>
        <v>2.1150000000000002</v>
      </c>
      <c r="T358" s="7"/>
      <c r="U358" s="5">
        <f t="shared" si="208"/>
        <v>31</v>
      </c>
      <c r="V358" s="44">
        <f t="shared" si="209"/>
        <v>47543</v>
      </c>
      <c r="W358" s="5">
        <f t="shared" ca="1" si="210"/>
        <v>10613</v>
      </c>
      <c r="X358" s="54">
        <f ca="1">VLOOKUP($A358,[1]!Table,MATCH(X$4,[1]!Curves,0))</f>
        <v>6.4212172155399996E-2</v>
      </c>
      <c r="Y358" s="46">
        <f t="shared" ca="1" si="211"/>
        <v>0.15937821857684006</v>
      </c>
      <c r="Z358" s="5">
        <f t="shared" si="212"/>
        <v>0</v>
      </c>
      <c r="AA358" s="5">
        <f t="shared" si="213"/>
        <v>0</v>
      </c>
      <c r="AC358" s="39">
        <f t="shared" ca="1" si="214"/>
        <v>0</v>
      </c>
      <c r="AD358" s="39">
        <f t="shared" ca="1" si="215"/>
        <v>0</v>
      </c>
      <c r="AE358" s="39">
        <f t="shared" ca="1" si="216"/>
        <v>0</v>
      </c>
      <c r="AF358" s="39">
        <f t="shared" ca="1" si="217"/>
        <v>0</v>
      </c>
      <c r="AG358" s="39">
        <f t="shared" ca="1" si="218"/>
        <v>0</v>
      </c>
      <c r="AH358" s="39">
        <f t="shared" ca="1" si="219"/>
        <v>0</v>
      </c>
      <c r="AI358" s="39">
        <f t="shared" ca="1" si="220"/>
        <v>0</v>
      </c>
      <c r="AJ358" s="39">
        <f t="shared" ca="1" si="221"/>
        <v>0</v>
      </c>
      <c r="AK358" s="39">
        <f t="shared" ca="1" si="222"/>
        <v>0</v>
      </c>
      <c r="AL358" s="43"/>
      <c r="AM358" s="39">
        <f t="shared" ca="1" si="230"/>
        <v>0</v>
      </c>
      <c r="AN358" s="39">
        <f t="shared" ca="1" si="231"/>
        <v>0</v>
      </c>
      <c r="AO358" s="39">
        <f t="shared" ca="1" si="232"/>
        <v>0</v>
      </c>
      <c r="AP358" s="40">
        <f t="shared" ca="1" si="223"/>
        <v>0</v>
      </c>
      <c r="AR358" s="39">
        <f t="shared" ca="1" si="233"/>
        <v>0</v>
      </c>
      <c r="AS358" s="39">
        <f t="shared" ca="1" si="234"/>
        <v>0</v>
      </c>
      <c r="AT358" s="39">
        <f t="shared" ca="1" si="235"/>
        <v>0</v>
      </c>
      <c r="AU358" s="40">
        <f t="shared" ca="1" si="224"/>
        <v>0</v>
      </c>
      <c r="AV358" s="40"/>
      <c r="AW358" s="51">
        <f t="shared" ca="1" si="225"/>
        <v>0</v>
      </c>
      <c r="AY358" s="51">
        <f t="shared" ca="1" si="226"/>
        <v>0</v>
      </c>
      <c r="AZ358" s="67"/>
      <c r="BA358" s="105">
        <f ca="1">'EO9904.1'!AW358</f>
        <v>0</v>
      </c>
      <c r="BB358" s="105">
        <f t="shared" ca="1" si="236"/>
        <v>0</v>
      </c>
      <c r="BC358" s="67"/>
    </row>
    <row r="359" spans="1:55" ht="12" customHeight="1">
      <c r="A359" s="88">
        <f t="shared" si="227"/>
        <v>47574</v>
      </c>
      <c r="B359" s="65">
        <f>'EO9904.1'!B359</f>
        <v>0</v>
      </c>
      <c r="C359" s="66"/>
      <c r="D359" s="82">
        <f t="shared" si="199"/>
        <v>0</v>
      </c>
      <c r="E359" s="35">
        <f t="shared" si="200"/>
        <v>0</v>
      </c>
      <c r="F359" s="35">
        <f t="shared" ca="1" si="201"/>
        <v>0</v>
      </c>
      <c r="G359" s="83">
        <f ca="1">VLOOKUP($A359,[1]!Table,MATCH(G$4,[1]!Curves,0))</f>
        <v>0</v>
      </c>
      <c r="H359" s="84">
        <f t="shared" ca="1" si="202"/>
        <v>0</v>
      </c>
      <c r="I359" s="87">
        <f t="shared" si="237"/>
        <v>2.1150000000000002</v>
      </c>
      <c r="J359" s="83">
        <f ca="1">VLOOKUP($A359,[1]!Table,MATCH(J$4,[1]!Curves,0))</f>
        <v>0</v>
      </c>
      <c r="K359" s="84">
        <f t="shared" ca="1" si="203"/>
        <v>0</v>
      </c>
      <c r="L359" s="69">
        <f t="shared" si="228"/>
        <v>0</v>
      </c>
      <c r="M359" s="83">
        <f ca="1">VLOOKUP($A359,[1]!Table,MATCH(M$4,[1]!Curves,0))</f>
        <v>0</v>
      </c>
      <c r="N359" s="84">
        <f t="shared" ca="1" si="204"/>
        <v>0</v>
      </c>
      <c r="O359" s="69">
        <f t="shared" si="229"/>
        <v>0</v>
      </c>
      <c r="P359" s="7"/>
      <c r="Q359" s="69">
        <f t="shared" ca="1" si="205"/>
        <v>0</v>
      </c>
      <c r="R359" s="69">
        <f t="shared" ca="1" si="206"/>
        <v>0</v>
      </c>
      <c r="S359" s="69">
        <f t="shared" si="207"/>
        <v>2.1150000000000002</v>
      </c>
      <c r="T359" s="7"/>
      <c r="U359" s="5">
        <f t="shared" si="208"/>
        <v>30</v>
      </c>
      <c r="V359" s="44">
        <f t="shared" si="209"/>
        <v>47574</v>
      </c>
      <c r="W359" s="5">
        <f t="shared" ca="1" si="210"/>
        <v>10644</v>
      </c>
      <c r="X359" s="54">
        <f ca="1">VLOOKUP($A359,[1]!Table,MATCH(X$4,[1]!Curves,0))</f>
        <v>6.4210918352700999E-2</v>
      </c>
      <c r="Y359" s="46">
        <f t="shared" ca="1" si="211"/>
        <v>0.15853117587933122</v>
      </c>
      <c r="Z359" s="5">
        <f t="shared" si="212"/>
        <v>0</v>
      </c>
      <c r="AA359" s="5">
        <f t="shared" si="213"/>
        <v>0</v>
      </c>
      <c r="AC359" s="39">
        <f t="shared" ca="1" si="214"/>
        <v>0</v>
      </c>
      <c r="AD359" s="39">
        <f t="shared" ca="1" si="215"/>
        <v>0</v>
      </c>
      <c r="AE359" s="39">
        <f t="shared" ca="1" si="216"/>
        <v>0</v>
      </c>
      <c r="AF359" s="39">
        <f t="shared" ca="1" si="217"/>
        <v>0</v>
      </c>
      <c r="AG359" s="39">
        <f t="shared" ca="1" si="218"/>
        <v>0</v>
      </c>
      <c r="AH359" s="39">
        <f t="shared" ca="1" si="219"/>
        <v>0</v>
      </c>
      <c r="AI359" s="39">
        <f t="shared" ca="1" si="220"/>
        <v>0</v>
      </c>
      <c r="AJ359" s="39">
        <f t="shared" ca="1" si="221"/>
        <v>0</v>
      </c>
      <c r="AK359" s="39">
        <f t="shared" ca="1" si="222"/>
        <v>0</v>
      </c>
      <c r="AL359" s="43"/>
      <c r="AM359" s="39">
        <f t="shared" ca="1" si="230"/>
        <v>0</v>
      </c>
      <c r="AN359" s="39">
        <f t="shared" ca="1" si="231"/>
        <v>0</v>
      </c>
      <c r="AO359" s="39">
        <f t="shared" ca="1" si="232"/>
        <v>0</v>
      </c>
      <c r="AP359" s="40">
        <f t="shared" ca="1" si="223"/>
        <v>0</v>
      </c>
      <c r="AR359" s="39">
        <f t="shared" ca="1" si="233"/>
        <v>0</v>
      </c>
      <c r="AS359" s="39">
        <f t="shared" ca="1" si="234"/>
        <v>0</v>
      </c>
      <c r="AT359" s="39">
        <f t="shared" ca="1" si="235"/>
        <v>0</v>
      </c>
      <c r="AU359" s="40">
        <f t="shared" ca="1" si="224"/>
        <v>0</v>
      </c>
      <c r="AV359" s="40"/>
      <c r="AW359" s="51">
        <f t="shared" ca="1" si="225"/>
        <v>0</v>
      </c>
      <c r="AY359" s="51">
        <f t="shared" ca="1" si="226"/>
        <v>0</v>
      </c>
      <c r="AZ359" s="67"/>
      <c r="BA359" s="105">
        <f ca="1">'EO9904.1'!AW359</f>
        <v>0</v>
      </c>
      <c r="BB359" s="105">
        <f t="shared" ca="1" si="236"/>
        <v>0</v>
      </c>
      <c r="BC359" s="67"/>
    </row>
    <row r="360" spans="1:55" ht="12" customHeight="1">
      <c r="A360" s="88">
        <f t="shared" si="227"/>
        <v>47604</v>
      </c>
      <c r="B360" s="65">
        <f>'EO9904.1'!B360</f>
        <v>0</v>
      </c>
      <c r="C360" s="66"/>
      <c r="D360" s="82">
        <f t="shared" si="199"/>
        <v>0</v>
      </c>
      <c r="E360" s="35">
        <f t="shared" si="200"/>
        <v>0</v>
      </c>
      <c r="F360" s="35">
        <f t="shared" ca="1" si="201"/>
        <v>0</v>
      </c>
      <c r="G360" s="83">
        <f ca="1">VLOOKUP($A360,[1]!Table,MATCH(G$4,[1]!Curves,0))</f>
        <v>0</v>
      </c>
      <c r="H360" s="84">
        <f t="shared" ca="1" si="202"/>
        <v>0</v>
      </c>
      <c r="I360" s="87">
        <f t="shared" si="237"/>
        <v>2.1150000000000002</v>
      </c>
      <c r="J360" s="83">
        <f ca="1">VLOOKUP($A360,[1]!Table,MATCH(J$4,[1]!Curves,0))</f>
        <v>0</v>
      </c>
      <c r="K360" s="84">
        <f t="shared" ca="1" si="203"/>
        <v>0</v>
      </c>
      <c r="L360" s="69">
        <f t="shared" si="228"/>
        <v>0</v>
      </c>
      <c r="M360" s="83">
        <f ca="1">VLOOKUP($A360,[1]!Table,MATCH(M$4,[1]!Curves,0))</f>
        <v>0</v>
      </c>
      <c r="N360" s="84">
        <f t="shared" ca="1" si="204"/>
        <v>0</v>
      </c>
      <c r="O360" s="69">
        <f t="shared" si="229"/>
        <v>0</v>
      </c>
      <c r="P360" s="7"/>
      <c r="Q360" s="69">
        <f t="shared" ca="1" si="205"/>
        <v>0</v>
      </c>
      <c r="R360" s="69">
        <f t="shared" ca="1" si="206"/>
        <v>0</v>
      </c>
      <c r="S360" s="69">
        <f t="shared" si="207"/>
        <v>2.1150000000000002</v>
      </c>
      <c r="T360" s="7"/>
      <c r="U360" s="5">
        <f t="shared" si="208"/>
        <v>31</v>
      </c>
      <c r="V360" s="44">
        <f t="shared" si="209"/>
        <v>47604</v>
      </c>
      <c r="W360" s="5">
        <f t="shared" ca="1" si="210"/>
        <v>10674</v>
      </c>
      <c r="X360" s="54">
        <f ca="1">VLOOKUP($A360,[1]!Table,MATCH(X$4,[1]!Curves,0))</f>
        <v>6.4209704995250999E-2</v>
      </c>
      <c r="Y360" s="46">
        <f t="shared" ca="1" si="211"/>
        <v>0.15771577462212164</v>
      </c>
      <c r="Z360" s="5">
        <f t="shared" si="212"/>
        <v>0</v>
      </c>
      <c r="AA360" s="5">
        <f t="shared" si="213"/>
        <v>0</v>
      </c>
      <c r="AC360" s="39">
        <f t="shared" ca="1" si="214"/>
        <v>0</v>
      </c>
      <c r="AD360" s="39">
        <f t="shared" ca="1" si="215"/>
        <v>0</v>
      </c>
      <c r="AE360" s="39">
        <f t="shared" ca="1" si="216"/>
        <v>0</v>
      </c>
      <c r="AF360" s="39">
        <f t="shared" ca="1" si="217"/>
        <v>0</v>
      </c>
      <c r="AG360" s="39">
        <f t="shared" ca="1" si="218"/>
        <v>0</v>
      </c>
      <c r="AH360" s="39">
        <f t="shared" ca="1" si="219"/>
        <v>0</v>
      </c>
      <c r="AI360" s="39">
        <f t="shared" ca="1" si="220"/>
        <v>0</v>
      </c>
      <c r="AJ360" s="39">
        <f t="shared" ca="1" si="221"/>
        <v>0</v>
      </c>
      <c r="AK360" s="39">
        <f t="shared" ca="1" si="222"/>
        <v>0</v>
      </c>
      <c r="AL360" s="43"/>
      <c r="AM360" s="39">
        <f t="shared" ca="1" si="230"/>
        <v>0</v>
      </c>
      <c r="AN360" s="39">
        <f t="shared" ca="1" si="231"/>
        <v>0</v>
      </c>
      <c r="AO360" s="39">
        <f t="shared" ca="1" si="232"/>
        <v>0</v>
      </c>
      <c r="AP360" s="40">
        <f t="shared" ca="1" si="223"/>
        <v>0</v>
      </c>
      <c r="AR360" s="39">
        <f t="shared" ca="1" si="233"/>
        <v>0</v>
      </c>
      <c r="AS360" s="39">
        <f t="shared" ca="1" si="234"/>
        <v>0</v>
      </c>
      <c r="AT360" s="39">
        <f t="shared" ca="1" si="235"/>
        <v>0</v>
      </c>
      <c r="AU360" s="40">
        <f t="shared" ca="1" si="224"/>
        <v>0</v>
      </c>
      <c r="AV360" s="40"/>
      <c r="AW360" s="51">
        <f t="shared" ca="1" si="225"/>
        <v>0</v>
      </c>
      <c r="AY360" s="51">
        <f t="shared" ca="1" si="226"/>
        <v>0</v>
      </c>
      <c r="AZ360" s="67"/>
      <c r="BA360" s="105">
        <f ca="1">'EO9904.1'!AW360</f>
        <v>0</v>
      </c>
      <c r="BB360" s="105">
        <f t="shared" ca="1" si="236"/>
        <v>0</v>
      </c>
      <c r="BC360" s="67"/>
    </row>
    <row r="361" spans="1:55" ht="12" customHeight="1">
      <c r="A361" s="88">
        <f t="shared" si="227"/>
        <v>47635</v>
      </c>
      <c r="B361" s="65">
        <f>'EO9904.1'!B361</f>
        <v>0</v>
      </c>
      <c r="C361" s="66"/>
      <c r="D361" s="82">
        <f t="shared" si="199"/>
        <v>0</v>
      </c>
      <c r="E361" s="35">
        <f t="shared" si="200"/>
        <v>0</v>
      </c>
      <c r="F361" s="35">
        <f t="shared" ca="1" si="201"/>
        <v>0</v>
      </c>
      <c r="G361" s="83">
        <f ca="1">VLOOKUP($A361,[1]!Table,MATCH(G$4,[1]!Curves,0))</f>
        <v>0</v>
      </c>
      <c r="H361" s="84">
        <f t="shared" ca="1" si="202"/>
        <v>0</v>
      </c>
      <c r="I361" s="87">
        <f t="shared" si="237"/>
        <v>2.1150000000000002</v>
      </c>
      <c r="J361" s="83">
        <f ca="1">VLOOKUP($A361,[1]!Table,MATCH(J$4,[1]!Curves,0))</f>
        <v>0</v>
      </c>
      <c r="K361" s="84">
        <f t="shared" ca="1" si="203"/>
        <v>0</v>
      </c>
      <c r="L361" s="69">
        <f t="shared" si="228"/>
        <v>0</v>
      </c>
      <c r="M361" s="83">
        <f ca="1">VLOOKUP($A361,[1]!Table,MATCH(M$4,[1]!Curves,0))</f>
        <v>0</v>
      </c>
      <c r="N361" s="84">
        <f t="shared" ca="1" si="204"/>
        <v>0</v>
      </c>
      <c r="O361" s="69">
        <f t="shared" si="229"/>
        <v>0</v>
      </c>
      <c r="P361" s="7"/>
      <c r="Q361" s="69">
        <f t="shared" ca="1" si="205"/>
        <v>0</v>
      </c>
      <c r="R361" s="69">
        <f t="shared" ca="1" si="206"/>
        <v>0</v>
      </c>
      <c r="S361" s="69">
        <f t="shared" si="207"/>
        <v>2.1150000000000002</v>
      </c>
      <c r="T361" s="7"/>
      <c r="U361" s="5">
        <f t="shared" si="208"/>
        <v>30</v>
      </c>
      <c r="V361" s="44">
        <f t="shared" si="209"/>
        <v>47635</v>
      </c>
      <c r="W361" s="5">
        <f t="shared" ca="1" si="210"/>
        <v>10705</v>
      </c>
      <c r="X361" s="54">
        <f ca="1">VLOOKUP($A361,[1]!Table,MATCH(X$4,[1]!Curves,0))</f>
        <v>6.4208451192552002E-2</v>
      </c>
      <c r="Y361" s="46">
        <f t="shared" ca="1" si="211"/>
        <v>0.15687763092838408</v>
      </c>
      <c r="Z361" s="5">
        <f t="shared" si="212"/>
        <v>0</v>
      </c>
      <c r="AA361" s="5">
        <f t="shared" si="213"/>
        <v>0</v>
      </c>
      <c r="AC361" s="39">
        <f t="shared" ca="1" si="214"/>
        <v>0</v>
      </c>
      <c r="AD361" s="39">
        <f t="shared" ca="1" si="215"/>
        <v>0</v>
      </c>
      <c r="AE361" s="39">
        <f t="shared" ca="1" si="216"/>
        <v>0</v>
      </c>
      <c r="AF361" s="39">
        <f t="shared" ca="1" si="217"/>
        <v>0</v>
      </c>
      <c r="AG361" s="39">
        <f t="shared" ca="1" si="218"/>
        <v>0</v>
      </c>
      <c r="AH361" s="39">
        <f t="shared" ca="1" si="219"/>
        <v>0</v>
      </c>
      <c r="AI361" s="39">
        <f t="shared" ca="1" si="220"/>
        <v>0</v>
      </c>
      <c r="AJ361" s="39">
        <f t="shared" ca="1" si="221"/>
        <v>0</v>
      </c>
      <c r="AK361" s="39">
        <f t="shared" ca="1" si="222"/>
        <v>0</v>
      </c>
      <c r="AL361" s="43"/>
      <c r="AM361" s="39">
        <f t="shared" ca="1" si="230"/>
        <v>0</v>
      </c>
      <c r="AN361" s="39">
        <f t="shared" ca="1" si="231"/>
        <v>0</v>
      </c>
      <c r="AO361" s="39">
        <f t="shared" ca="1" si="232"/>
        <v>0</v>
      </c>
      <c r="AP361" s="40">
        <f t="shared" ca="1" si="223"/>
        <v>0</v>
      </c>
      <c r="AR361" s="39">
        <f t="shared" ca="1" si="233"/>
        <v>0</v>
      </c>
      <c r="AS361" s="39">
        <f t="shared" ca="1" si="234"/>
        <v>0</v>
      </c>
      <c r="AT361" s="39">
        <f t="shared" ca="1" si="235"/>
        <v>0</v>
      </c>
      <c r="AU361" s="40">
        <f t="shared" ca="1" si="224"/>
        <v>0</v>
      </c>
      <c r="AV361" s="40"/>
      <c r="AW361" s="51">
        <f t="shared" ca="1" si="225"/>
        <v>0</v>
      </c>
      <c r="AY361" s="51">
        <f t="shared" ca="1" si="226"/>
        <v>0</v>
      </c>
      <c r="AZ361" s="67"/>
      <c r="BA361" s="105">
        <f ca="1">'EO9904.1'!AW361</f>
        <v>0</v>
      </c>
      <c r="BB361" s="105">
        <f t="shared" ca="1" si="236"/>
        <v>0</v>
      </c>
      <c r="BC361" s="67"/>
    </row>
    <row r="362" spans="1:55" ht="12" customHeight="1">
      <c r="A362" s="88">
        <f t="shared" si="227"/>
        <v>47665</v>
      </c>
      <c r="B362" s="65">
        <f>'EO9904.1'!B362</f>
        <v>0</v>
      </c>
      <c r="C362" s="66"/>
      <c r="D362" s="82">
        <f t="shared" si="199"/>
        <v>0</v>
      </c>
      <c r="E362" s="35">
        <f t="shared" si="200"/>
        <v>0</v>
      </c>
      <c r="F362" s="35">
        <f t="shared" ca="1" si="201"/>
        <v>0</v>
      </c>
      <c r="G362" s="83">
        <f ca="1">VLOOKUP($A362,[1]!Table,MATCH(G$4,[1]!Curves,0))</f>
        <v>0</v>
      </c>
      <c r="H362" s="84">
        <f t="shared" ca="1" si="202"/>
        <v>0</v>
      </c>
      <c r="I362" s="87">
        <f t="shared" si="237"/>
        <v>2.1150000000000002</v>
      </c>
      <c r="J362" s="83">
        <f ca="1">VLOOKUP($A362,[1]!Table,MATCH(J$4,[1]!Curves,0))</f>
        <v>0</v>
      </c>
      <c r="K362" s="84">
        <f t="shared" ca="1" si="203"/>
        <v>0</v>
      </c>
      <c r="L362" s="69">
        <f t="shared" si="228"/>
        <v>0</v>
      </c>
      <c r="M362" s="83">
        <f ca="1">VLOOKUP($A362,[1]!Table,MATCH(M$4,[1]!Curves,0))</f>
        <v>0</v>
      </c>
      <c r="N362" s="84">
        <f t="shared" ca="1" si="204"/>
        <v>0</v>
      </c>
      <c r="O362" s="69">
        <f t="shared" si="229"/>
        <v>0</v>
      </c>
      <c r="P362" s="7"/>
      <c r="Q362" s="69">
        <f t="shared" ca="1" si="205"/>
        <v>0</v>
      </c>
      <c r="R362" s="69">
        <f t="shared" ca="1" si="206"/>
        <v>0</v>
      </c>
      <c r="S362" s="69">
        <f t="shared" si="207"/>
        <v>2.1150000000000002</v>
      </c>
      <c r="T362" s="7"/>
      <c r="U362" s="5">
        <f t="shared" si="208"/>
        <v>31</v>
      </c>
      <c r="V362" s="44">
        <f t="shared" si="209"/>
        <v>47665</v>
      </c>
      <c r="W362" s="5">
        <f t="shared" ca="1" si="210"/>
        <v>10735</v>
      </c>
      <c r="X362" s="54">
        <f ca="1">VLOOKUP($A362,[1]!Table,MATCH(X$4,[1]!Curves,0))</f>
        <v>6.4207237835104E-2</v>
      </c>
      <c r="Y362" s="46">
        <f t="shared" ca="1" si="211"/>
        <v>0.15607079593121226</v>
      </c>
      <c r="Z362" s="5">
        <f t="shared" si="212"/>
        <v>0</v>
      </c>
      <c r="AA362" s="5">
        <f t="shared" si="213"/>
        <v>0</v>
      </c>
      <c r="AC362" s="39">
        <f t="shared" ca="1" si="214"/>
        <v>0</v>
      </c>
      <c r="AD362" s="39">
        <f t="shared" ca="1" si="215"/>
        <v>0</v>
      </c>
      <c r="AE362" s="39">
        <f t="shared" ca="1" si="216"/>
        <v>0</v>
      </c>
      <c r="AF362" s="39">
        <f t="shared" ca="1" si="217"/>
        <v>0</v>
      </c>
      <c r="AG362" s="39">
        <f t="shared" ca="1" si="218"/>
        <v>0</v>
      </c>
      <c r="AH362" s="39">
        <f t="shared" ca="1" si="219"/>
        <v>0</v>
      </c>
      <c r="AI362" s="39">
        <f t="shared" ca="1" si="220"/>
        <v>0</v>
      </c>
      <c r="AJ362" s="39">
        <f t="shared" ca="1" si="221"/>
        <v>0</v>
      </c>
      <c r="AK362" s="39">
        <f t="shared" ca="1" si="222"/>
        <v>0</v>
      </c>
      <c r="AL362" s="43"/>
      <c r="AM362" s="39">
        <f t="shared" ca="1" si="230"/>
        <v>0</v>
      </c>
      <c r="AN362" s="39">
        <f t="shared" ca="1" si="231"/>
        <v>0</v>
      </c>
      <c r="AO362" s="39">
        <f t="shared" ca="1" si="232"/>
        <v>0</v>
      </c>
      <c r="AP362" s="40">
        <f t="shared" ca="1" si="223"/>
        <v>0</v>
      </c>
      <c r="AR362" s="39">
        <f t="shared" ca="1" si="233"/>
        <v>0</v>
      </c>
      <c r="AS362" s="39">
        <f t="shared" ca="1" si="234"/>
        <v>0</v>
      </c>
      <c r="AT362" s="39">
        <f t="shared" ca="1" si="235"/>
        <v>0</v>
      </c>
      <c r="AU362" s="40">
        <f t="shared" ca="1" si="224"/>
        <v>0</v>
      </c>
      <c r="AV362" s="40"/>
      <c r="AW362" s="51">
        <f t="shared" ca="1" si="225"/>
        <v>0</v>
      </c>
      <c r="AY362" s="51">
        <f t="shared" ca="1" si="226"/>
        <v>0</v>
      </c>
      <c r="AZ362" s="67"/>
      <c r="BA362" s="105">
        <f ca="1">'EO9904.1'!AW362</f>
        <v>0</v>
      </c>
      <c r="BB362" s="105">
        <f t="shared" ca="1" si="236"/>
        <v>0</v>
      </c>
      <c r="BC362" s="67"/>
    </row>
    <row r="363" spans="1:55" ht="12" customHeight="1">
      <c r="A363" s="88">
        <f t="shared" si="227"/>
        <v>47696</v>
      </c>
      <c r="B363" s="65">
        <f>'EO9904.1'!B363</f>
        <v>0</v>
      </c>
      <c r="C363" s="66"/>
      <c r="D363" s="82">
        <f t="shared" si="199"/>
        <v>0</v>
      </c>
      <c r="E363" s="35">
        <f t="shared" si="200"/>
        <v>0</v>
      </c>
      <c r="F363" s="35">
        <f t="shared" ca="1" si="201"/>
        <v>0</v>
      </c>
      <c r="G363" s="83">
        <f ca="1">VLOOKUP($A363,[1]!Table,MATCH(G$4,[1]!Curves,0))</f>
        <v>0</v>
      </c>
      <c r="H363" s="84">
        <f t="shared" ca="1" si="202"/>
        <v>0</v>
      </c>
      <c r="I363" s="87">
        <f t="shared" si="237"/>
        <v>2.1150000000000002</v>
      </c>
      <c r="J363" s="83">
        <f ca="1">VLOOKUP($A363,[1]!Table,MATCH(J$4,[1]!Curves,0))</f>
        <v>0</v>
      </c>
      <c r="K363" s="84">
        <f t="shared" ca="1" si="203"/>
        <v>0</v>
      </c>
      <c r="L363" s="69">
        <f t="shared" si="228"/>
        <v>0</v>
      </c>
      <c r="M363" s="83">
        <f ca="1">VLOOKUP($A363,[1]!Table,MATCH(M$4,[1]!Curves,0))</f>
        <v>0</v>
      </c>
      <c r="N363" s="84">
        <f t="shared" ca="1" si="204"/>
        <v>0</v>
      </c>
      <c r="O363" s="69">
        <f t="shared" si="229"/>
        <v>0</v>
      </c>
      <c r="P363" s="7"/>
      <c r="Q363" s="69">
        <f t="shared" ca="1" si="205"/>
        <v>0</v>
      </c>
      <c r="R363" s="69">
        <f t="shared" ca="1" si="206"/>
        <v>0</v>
      </c>
      <c r="S363" s="69">
        <f t="shared" si="207"/>
        <v>2.1150000000000002</v>
      </c>
      <c r="T363" s="7"/>
      <c r="U363" s="5">
        <f t="shared" si="208"/>
        <v>31</v>
      </c>
      <c r="V363" s="44">
        <f t="shared" si="209"/>
        <v>47696</v>
      </c>
      <c r="W363" s="5">
        <f t="shared" ca="1" si="210"/>
        <v>10766</v>
      </c>
      <c r="X363" s="54">
        <f ca="1">VLOOKUP($A363,[1]!Table,MATCH(X$4,[1]!Curves,0))</f>
        <v>6.4205984032407001E-2</v>
      </c>
      <c r="Y363" s="46">
        <f t="shared" ca="1" si="211"/>
        <v>0.15524145709126183</v>
      </c>
      <c r="Z363" s="5">
        <f t="shared" si="212"/>
        <v>0</v>
      </c>
      <c r="AA363" s="5">
        <f t="shared" si="213"/>
        <v>0</v>
      </c>
      <c r="AC363" s="39">
        <f t="shared" ca="1" si="214"/>
        <v>0</v>
      </c>
      <c r="AD363" s="39">
        <f t="shared" ca="1" si="215"/>
        <v>0</v>
      </c>
      <c r="AE363" s="39">
        <f t="shared" ca="1" si="216"/>
        <v>0</v>
      </c>
      <c r="AF363" s="39">
        <f t="shared" ca="1" si="217"/>
        <v>0</v>
      </c>
      <c r="AG363" s="39">
        <f t="shared" ca="1" si="218"/>
        <v>0</v>
      </c>
      <c r="AH363" s="39">
        <f t="shared" ca="1" si="219"/>
        <v>0</v>
      </c>
      <c r="AI363" s="39">
        <f t="shared" ca="1" si="220"/>
        <v>0</v>
      </c>
      <c r="AJ363" s="39">
        <f t="shared" ca="1" si="221"/>
        <v>0</v>
      </c>
      <c r="AK363" s="39">
        <f t="shared" ca="1" si="222"/>
        <v>0</v>
      </c>
      <c r="AL363" s="43"/>
      <c r="AM363" s="39">
        <f t="shared" ca="1" si="230"/>
        <v>0</v>
      </c>
      <c r="AN363" s="39">
        <f t="shared" ca="1" si="231"/>
        <v>0</v>
      </c>
      <c r="AO363" s="39">
        <f t="shared" ca="1" si="232"/>
        <v>0</v>
      </c>
      <c r="AP363" s="40">
        <f t="shared" ca="1" si="223"/>
        <v>0</v>
      </c>
      <c r="AR363" s="39">
        <f t="shared" ca="1" si="233"/>
        <v>0</v>
      </c>
      <c r="AS363" s="39">
        <f t="shared" ca="1" si="234"/>
        <v>0</v>
      </c>
      <c r="AT363" s="39">
        <f t="shared" ca="1" si="235"/>
        <v>0</v>
      </c>
      <c r="AU363" s="40">
        <f t="shared" ca="1" si="224"/>
        <v>0</v>
      </c>
      <c r="AV363" s="40"/>
      <c r="AW363" s="51">
        <f t="shared" ca="1" si="225"/>
        <v>0</v>
      </c>
      <c r="AY363" s="51">
        <f t="shared" ca="1" si="226"/>
        <v>0</v>
      </c>
      <c r="AZ363" s="67"/>
      <c r="BA363" s="105">
        <f ca="1">'EO9904.1'!AW363</f>
        <v>0</v>
      </c>
      <c r="BB363" s="105">
        <f t="shared" ca="1" si="236"/>
        <v>0</v>
      </c>
      <c r="BC363" s="67"/>
    </row>
    <row r="364" spans="1:55" ht="12" customHeight="1">
      <c r="A364" s="88">
        <f t="shared" si="227"/>
        <v>47727</v>
      </c>
      <c r="B364" s="65">
        <f>'EO9904.1'!B364</f>
        <v>0</v>
      </c>
      <c r="C364" s="66"/>
      <c r="D364" s="82">
        <f t="shared" si="199"/>
        <v>0</v>
      </c>
      <c r="E364" s="35">
        <f t="shared" si="200"/>
        <v>0</v>
      </c>
      <c r="F364" s="35">
        <f t="shared" ca="1" si="201"/>
        <v>0</v>
      </c>
      <c r="G364" s="83">
        <f ca="1">VLOOKUP($A364,[1]!Table,MATCH(G$4,[1]!Curves,0))</f>
        <v>0</v>
      </c>
      <c r="H364" s="84">
        <f t="shared" ca="1" si="202"/>
        <v>0</v>
      </c>
      <c r="I364" s="87">
        <f t="shared" si="237"/>
        <v>2.1150000000000002</v>
      </c>
      <c r="J364" s="83">
        <f ca="1">VLOOKUP($A364,[1]!Table,MATCH(J$4,[1]!Curves,0))</f>
        <v>0</v>
      </c>
      <c r="K364" s="84">
        <f t="shared" ca="1" si="203"/>
        <v>0</v>
      </c>
      <c r="L364" s="69">
        <f t="shared" si="228"/>
        <v>0</v>
      </c>
      <c r="M364" s="83">
        <f ca="1">VLOOKUP($A364,[1]!Table,MATCH(M$4,[1]!Curves,0))</f>
        <v>0</v>
      </c>
      <c r="N364" s="84">
        <f t="shared" ca="1" si="204"/>
        <v>0</v>
      </c>
      <c r="O364" s="69">
        <f t="shared" si="229"/>
        <v>0</v>
      </c>
      <c r="P364" s="7"/>
      <c r="Q364" s="69">
        <f t="shared" ca="1" si="205"/>
        <v>0</v>
      </c>
      <c r="R364" s="69">
        <f t="shared" ca="1" si="206"/>
        <v>0</v>
      </c>
      <c r="S364" s="69">
        <f t="shared" si="207"/>
        <v>2.1150000000000002</v>
      </c>
      <c r="T364" s="7"/>
      <c r="U364" s="5">
        <f t="shared" si="208"/>
        <v>30</v>
      </c>
      <c r="V364" s="44">
        <f t="shared" si="209"/>
        <v>47727</v>
      </c>
      <c r="W364" s="5">
        <f t="shared" ca="1" si="210"/>
        <v>10797</v>
      </c>
      <c r="X364" s="54">
        <f ca="1">VLOOKUP($A364,[1]!Table,MATCH(X$4,[1]!Curves,0))</f>
        <v>6.4205984032407001E-2</v>
      </c>
      <c r="Y364" s="46">
        <f t="shared" ca="1" si="211"/>
        <v>0.15441101204270116</v>
      </c>
      <c r="Z364" s="5">
        <f t="shared" si="212"/>
        <v>0</v>
      </c>
      <c r="AA364" s="5">
        <f t="shared" si="213"/>
        <v>0</v>
      </c>
      <c r="AC364" s="39">
        <f t="shared" ca="1" si="214"/>
        <v>0</v>
      </c>
      <c r="AD364" s="39">
        <f t="shared" ca="1" si="215"/>
        <v>0</v>
      </c>
      <c r="AE364" s="39">
        <f t="shared" ca="1" si="216"/>
        <v>0</v>
      </c>
      <c r="AF364" s="39">
        <f t="shared" ca="1" si="217"/>
        <v>0</v>
      </c>
      <c r="AG364" s="39">
        <f t="shared" ca="1" si="218"/>
        <v>0</v>
      </c>
      <c r="AH364" s="39">
        <f t="shared" ca="1" si="219"/>
        <v>0</v>
      </c>
      <c r="AI364" s="39">
        <f t="shared" ca="1" si="220"/>
        <v>0</v>
      </c>
      <c r="AJ364" s="39">
        <f t="shared" ca="1" si="221"/>
        <v>0</v>
      </c>
      <c r="AK364" s="39">
        <f t="shared" ca="1" si="222"/>
        <v>0</v>
      </c>
      <c r="AL364" s="43"/>
      <c r="AM364" s="39">
        <f t="shared" ca="1" si="230"/>
        <v>0</v>
      </c>
      <c r="AN364" s="39">
        <f t="shared" ca="1" si="231"/>
        <v>0</v>
      </c>
      <c r="AO364" s="39">
        <f t="shared" ca="1" si="232"/>
        <v>0</v>
      </c>
      <c r="AP364" s="40">
        <f t="shared" ca="1" si="223"/>
        <v>0</v>
      </c>
      <c r="AR364" s="39">
        <f t="shared" ca="1" si="233"/>
        <v>0</v>
      </c>
      <c r="AS364" s="39">
        <f t="shared" ca="1" si="234"/>
        <v>0</v>
      </c>
      <c r="AT364" s="39">
        <f t="shared" ca="1" si="235"/>
        <v>0</v>
      </c>
      <c r="AU364" s="40">
        <f t="shared" ca="1" si="224"/>
        <v>0</v>
      </c>
      <c r="AV364" s="40"/>
      <c r="AW364" s="51">
        <f t="shared" ca="1" si="225"/>
        <v>0</v>
      </c>
      <c r="AY364" s="51">
        <f t="shared" ca="1" si="226"/>
        <v>0</v>
      </c>
      <c r="AZ364" s="67"/>
      <c r="BA364" s="105">
        <f ca="1">'EO9904.1'!AW364</f>
        <v>0</v>
      </c>
      <c r="BB364" s="105">
        <f t="shared" ca="1" si="236"/>
        <v>0</v>
      </c>
      <c r="BC364" s="67"/>
    </row>
    <row r="365" spans="1:55" ht="12" customHeight="1">
      <c r="A365" s="88">
        <f t="shared" si="227"/>
        <v>47757</v>
      </c>
      <c r="B365" s="65">
        <f>'EO9904.1'!B365</f>
        <v>0</v>
      </c>
      <c r="C365" s="66"/>
      <c r="D365" s="82">
        <f t="shared" si="199"/>
        <v>0</v>
      </c>
      <c r="E365" s="35">
        <f t="shared" si="200"/>
        <v>0</v>
      </c>
      <c r="F365" s="35">
        <f t="shared" ca="1" si="201"/>
        <v>0</v>
      </c>
      <c r="G365" s="83">
        <f ca="1">VLOOKUP($A365,[1]!Table,MATCH(G$4,[1]!Curves,0))</f>
        <v>0</v>
      </c>
      <c r="H365" s="84">
        <f t="shared" ca="1" si="202"/>
        <v>0</v>
      </c>
      <c r="I365" s="87">
        <f t="shared" si="237"/>
        <v>2.1150000000000002</v>
      </c>
      <c r="J365" s="83">
        <f ca="1">VLOOKUP($A365,[1]!Table,MATCH(J$4,[1]!Curves,0))</f>
        <v>0</v>
      </c>
      <c r="K365" s="84">
        <f t="shared" ca="1" si="203"/>
        <v>0</v>
      </c>
      <c r="L365" s="69">
        <f t="shared" si="228"/>
        <v>0</v>
      </c>
      <c r="M365" s="83">
        <f ca="1">VLOOKUP($A365,[1]!Table,MATCH(M$4,[1]!Curves,0))</f>
        <v>0</v>
      </c>
      <c r="N365" s="84">
        <f t="shared" ca="1" si="204"/>
        <v>0</v>
      </c>
      <c r="O365" s="69">
        <f t="shared" si="229"/>
        <v>0</v>
      </c>
      <c r="P365" s="7"/>
      <c r="Q365" s="69">
        <f t="shared" ca="1" si="205"/>
        <v>0</v>
      </c>
      <c r="R365" s="69">
        <f t="shared" ca="1" si="206"/>
        <v>0</v>
      </c>
      <c r="S365" s="69">
        <f t="shared" si="207"/>
        <v>2.1150000000000002</v>
      </c>
      <c r="T365" s="7"/>
      <c r="U365" s="5">
        <f t="shared" si="208"/>
        <v>31</v>
      </c>
      <c r="V365" s="44">
        <f t="shared" si="209"/>
        <v>47757</v>
      </c>
      <c r="W365" s="5">
        <f t="shared" ca="1" si="210"/>
        <v>10827</v>
      </c>
      <c r="X365" s="54">
        <f ca="1">VLOOKUP($A365,[1]!Table,MATCH(X$4,[1]!Curves,0))</f>
        <v>6.4205984032407001E-2</v>
      </c>
      <c r="Y365" s="46">
        <f t="shared" ca="1" si="211"/>
        <v>0.15361158550945128</v>
      </c>
      <c r="Z365" s="5">
        <f t="shared" si="212"/>
        <v>0</v>
      </c>
      <c r="AA365" s="5">
        <f t="shared" si="213"/>
        <v>0</v>
      </c>
      <c r="AC365" s="39">
        <f t="shared" ca="1" si="214"/>
        <v>0</v>
      </c>
      <c r="AD365" s="39">
        <f t="shared" ca="1" si="215"/>
        <v>0</v>
      </c>
      <c r="AE365" s="39">
        <f t="shared" ca="1" si="216"/>
        <v>0</v>
      </c>
      <c r="AF365" s="39">
        <f t="shared" ca="1" si="217"/>
        <v>0</v>
      </c>
      <c r="AG365" s="39">
        <f t="shared" ca="1" si="218"/>
        <v>0</v>
      </c>
      <c r="AH365" s="39">
        <f t="shared" ca="1" si="219"/>
        <v>0</v>
      </c>
      <c r="AI365" s="39">
        <f t="shared" ca="1" si="220"/>
        <v>0</v>
      </c>
      <c r="AJ365" s="39">
        <f t="shared" ca="1" si="221"/>
        <v>0</v>
      </c>
      <c r="AK365" s="39">
        <f t="shared" ca="1" si="222"/>
        <v>0</v>
      </c>
      <c r="AL365" s="43"/>
      <c r="AM365" s="39">
        <f t="shared" ca="1" si="230"/>
        <v>0</v>
      </c>
      <c r="AN365" s="39">
        <f t="shared" ca="1" si="231"/>
        <v>0</v>
      </c>
      <c r="AO365" s="39">
        <f t="shared" ca="1" si="232"/>
        <v>0</v>
      </c>
      <c r="AP365" s="40">
        <f t="shared" ca="1" si="223"/>
        <v>0</v>
      </c>
      <c r="AR365" s="39">
        <f t="shared" ca="1" si="233"/>
        <v>0</v>
      </c>
      <c r="AS365" s="39">
        <f t="shared" ca="1" si="234"/>
        <v>0</v>
      </c>
      <c r="AT365" s="39">
        <f t="shared" ca="1" si="235"/>
        <v>0</v>
      </c>
      <c r="AU365" s="40">
        <f t="shared" ca="1" si="224"/>
        <v>0</v>
      </c>
      <c r="AV365" s="40"/>
      <c r="AW365" s="51">
        <f t="shared" ca="1" si="225"/>
        <v>0</v>
      </c>
      <c r="AY365" s="51">
        <f t="shared" ca="1" si="226"/>
        <v>0</v>
      </c>
      <c r="AZ365" s="67"/>
      <c r="BA365" s="105">
        <f ca="1">'EO9904.1'!AW365</f>
        <v>0</v>
      </c>
      <c r="BB365" s="105">
        <f t="shared" ca="1" si="236"/>
        <v>0</v>
      </c>
      <c r="BC365" s="67"/>
    </row>
    <row r="366" spans="1:55" ht="12" customHeight="1">
      <c r="A366" s="88">
        <f t="shared" si="227"/>
        <v>47788</v>
      </c>
      <c r="B366" s="65">
        <f>'EO9904.1'!B366</f>
        <v>0</v>
      </c>
      <c r="C366" s="66"/>
      <c r="D366" s="82">
        <f t="shared" si="199"/>
        <v>0</v>
      </c>
      <c r="E366" s="35">
        <f t="shared" si="200"/>
        <v>0</v>
      </c>
      <c r="F366" s="35">
        <f t="shared" ca="1" si="201"/>
        <v>0</v>
      </c>
      <c r="G366" s="83">
        <f ca="1">VLOOKUP($A366,[1]!Table,MATCH(G$4,[1]!Curves,0))</f>
        <v>0</v>
      </c>
      <c r="H366" s="84">
        <f t="shared" ca="1" si="202"/>
        <v>0</v>
      </c>
      <c r="I366" s="87">
        <f t="shared" si="237"/>
        <v>2.1150000000000002</v>
      </c>
      <c r="J366" s="83">
        <f ca="1">VLOOKUP($A366,[1]!Table,MATCH(J$4,[1]!Curves,0))</f>
        <v>0</v>
      </c>
      <c r="K366" s="84">
        <f t="shared" ca="1" si="203"/>
        <v>0</v>
      </c>
      <c r="L366" s="69">
        <f t="shared" si="228"/>
        <v>0</v>
      </c>
      <c r="M366" s="83">
        <f ca="1">VLOOKUP($A366,[1]!Table,MATCH(M$4,[1]!Curves,0))</f>
        <v>0</v>
      </c>
      <c r="N366" s="84">
        <f t="shared" ca="1" si="204"/>
        <v>0</v>
      </c>
      <c r="O366" s="69">
        <f t="shared" si="229"/>
        <v>0</v>
      </c>
      <c r="P366" s="7"/>
      <c r="Q366" s="69">
        <f t="shared" ca="1" si="205"/>
        <v>0</v>
      </c>
      <c r="R366" s="69">
        <f t="shared" ca="1" si="206"/>
        <v>0</v>
      </c>
      <c r="S366" s="69">
        <f t="shared" si="207"/>
        <v>2.1150000000000002</v>
      </c>
      <c r="T366" s="7"/>
      <c r="U366" s="5">
        <f t="shared" si="208"/>
        <v>30</v>
      </c>
      <c r="V366" s="44">
        <f t="shared" si="209"/>
        <v>47788</v>
      </c>
      <c r="W366" s="5">
        <f t="shared" ca="1" si="210"/>
        <v>10858</v>
      </c>
      <c r="X366" s="54">
        <f ca="1">VLOOKUP($A366,[1]!Table,MATCH(X$4,[1]!Curves,0))</f>
        <v>6.4205984032407001E-2</v>
      </c>
      <c r="Y366" s="46">
        <f t="shared" ca="1" si="211"/>
        <v>0.15278985925811309</v>
      </c>
      <c r="Z366" s="5">
        <f t="shared" si="212"/>
        <v>0</v>
      </c>
      <c r="AA366" s="5">
        <f t="shared" si="213"/>
        <v>0</v>
      </c>
      <c r="AC366" s="39">
        <f t="shared" ca="1" si="214"/>
        <v>0</v>
      </c>
      <c r="AD366" s="39">
        <f t="shared" ca="1" si="215"/>
        <v>0</v>
      </c>
      <c r="AE366" s="39">
        <f t="shared" ca="1" si="216"/>
        <v>0</v>
      </c>
      <c r="AF366" s="39">
        <f t="shared" ca="1" si="217"/>
        <v>0</v>
      </c>
      <c r="AG366" s="39">
        <f t="shared" ca="1" si="218"/>
        <v>0</v>
      </c>
      <c r="AH366" s="39">
        <f t="shared" ca="1" si="219"/>
        <v>0</v>
      </c>
      <c r="AI366" s="39">
        <f t="shared" ca="1" si="220"/>
        <v>0</v>
      </c>
      <c r="AJ366" s="39">
        <f t="shared" ca="1" si="221"/>
        <v>0</v>
      </c>
      <c r="AK366" s="39">
        <f t="shared" ca="1" si="222"/>
        <v>0</v>
      </c>
      <c r="AL366" s="43"/>
      <c r="AM366" s="39">
        <f t="shared" ca="1" si="230"/>
        <v>0</v>
      </c>
      <c r="AN366" s="39">
        <f t="shared" ca="1" si="231"/>
        <v>0</v>
      </c>
      <c r="AO366" s="39">
        <f t="shared" ca="1" si="232"/>
        <v>0</v>
      </c>
      <c r="AP366" s="40">
        <f t="shared" ca="1" si="223"/>
        <v>0</v>
      </c>
      <c r="AR366" s="39">
        <f t="shared" ca="1" si="233"/>
        <v>0</v>
      </c>
      <c r="AS366" s="39">
        <f t="shared" ca="1" si="234"/>
        <v>0</v>
      </c>
      <c r="AT366" s="39">
        <f t="shared" ca="1" si="235"/>
        <v>0</v>
      </c>
      <c r="AU366" s="40">
        <f t="shared" ca="1" si="224"/>
        <v>0</v>
      </c>
      <c r="AV366" s="40"/>
      <c r="AW366" s="51">
        <f t="shared" ca="1" si="225"/>
        <v>0</v>
      </c>
      <c r="AY366" s="51">
        <f t="shared" ca="1" si="226"/>
        <v>0</v>
      </c>
      <c r="AZ366" s="67"/>
      <c r="BA366" s="105">
        <f ca="1">'EO9904.1'!AW366</f>
        <v>0</v>
      </c>
      <c r="BB366" s="105">
        <f t="shared" ca="1" si="236"/>
        <v>0</v>
      </c>
      <c r="BC366" s="67"/>
    </row>
    <row r="367" spans="1:55" ht="12" customHeight="1">
      <c r="A367" s="88">
        <f t="shared" si="227"/>
        <v>47818</v>
      </c>
      <c r="B367" s="65">
        <f>'EO9904.1'!B367</f>
        <v>0</v>
      </c>
      <c r="C367" s="66"/>
      <c r="D367" s="82">
        <f t="shared" si="199"/>
        <v>0</v>
      </c>
      <c r="E367" s="35">
        <f t="shared" si="200"/>
        <v>0</v>
      </c>
      <c r="F367" s="35">
        <f t="shared" ca="1" si="201"/>
        <v>0</v>
      </c>
      <c r="G367" s="83">
        <f ca="1">VLOOKUP($A367,[1]!Table,MATCH(G$4,[1]!Curves,0))</f>
        <v>0</v>
      </c>
      <c r="H367" s="84">
        <f t="shared" ca="1" si="202"/>
        <v>0</v>
      </c>
      <c r="I367" s="87">
        <f t="shared" si="237"/>
        <v>2.1150000000000002</v>
      </c>
      <c r="J367" s="83">
        <f ca="1">VLOOKUP($A367,[1]!Table,MATCH(J$4,[1]!Curves,0))</f>
        <v>0</v>
      </c>
      <c r="K367" s="84">
        <f t="shared" ca="1" si="203"/>
        <v>0</v>
      </c>
      <c r="L367" s="69">
        <f t="shared" si="228"/>
        <v>0</v>
      </c>
      <c r="M367" s="83">
        <f ca="1">VLOOKUP($A367,[1]!Table,MATCH(M$4,[1]!Curves,0))</f>
        <v>0</v>
      </c>
      <c r="N367" s="84">
        <f t="shared" ca="1" si="204"/>
        <v>0</v>
      </c>
      <c r="O367" s="69">
        <f t="shared" si="229"/>
        <v>0</v>
      </c>
      <c r="P367" s="7"/>
      <c r="Q367" s="69">
        <f t="shared" ca="1" si="205"/>
        <v>0</v>
      </c>
      <c r="R367" s="69">
        <f t="shared" ca="1" si="206"/>
        <v>0</v>
      </c>
      <c r="S367" s="69">
        <f t="shared" si="207"/>
        <v>2.1150000000000002</v>
      </c>
      <c r="T367" s="7"/>
      <c r="U367" s="5">
        <f t="shared" si="208"/>
        <v>31</v>
      </c>
      <c r="V367" s="44">
        <f t="shared" si="209"/>
        <v>47818</v>
      </c>
      <c r="W367" s="5">
        <f t="shared" ca="1" si="210"/>
        <v>10888</v>
      </c>
      <c r="X367" s="54">
        <f ca="1">VLOOKUP($A367,[1]!Table,MATCH(X$4,[1]!Curves,0))</f>
        <v>6.4205984032407001E-2</v>
      </c>
      <c r="Y367" s="46">
        <f t="shared" ca="1" si="211"/>
        <v>0.15199882586038713</v>
      </c>
      <c r="Z367" s="5">
        <f t="shared" si="212"/>
        <v>0</v>
      </c>
      <c r="AA367" s="5">
        <f t="shared" si="213"/>
        <v>0</v>
      </c>
      <c r="AC367" s="39">
        <f t="shared" ca="1" si="214"/>
        <v>0</v>
      </c>
      <c r="AD367" s="39">
        <f t="shared" ca="1" si="215"/>
        <v>0</v>
      </c>
      <c r="AE367" s="39">
        <f t="shared" ca="1" si="216"/>
        <v>0</v>
      </c>
      <c r="AF367" s="39">
        <f t="shared" ca="1" si="217"/>
        <v>0</v>
      </c>
      <c r="AG367" s="39">
        <f t="shared" ca="1" si="218"/>
        <v>0</v>
      </c>
      <c r="AH367" s="39">
        <f t="shared" ca="1" si="219"/>
        <v>0</v>
      </c>
      <c r="AI367" s="39">
        <f t="shared" ca="1" si="220"/>
        <v>0</v>
      </c>
      <c r="AJ367" s="39">
        <f t="shared" ca="1" si="221"/>
        <v>0</v>
      </c>
      <c r="AK367" s="39">
        <f t="shared" ca="1" si="222"/>
        <v>0</v>
      </c>
      <c r="AL367" s="43"/>
      <c r="AM367" s="39">
        <f t="shared" ca="1" si="230"/>
        <v>0</v>
      </c>
      <c r="AN367" s="39">
        <f t="shared" ca="1" si="231"/>
        <v>0</v>
      </c>
      <c r="AO367" s="39">
        <f t="shared" ca="1" si="232"/>
        <v>0</v>
      </c>
      <c r="AP367" s="40">
        <f t="shared" ca="1" si="223"/>
        <v>0</v>
      </c>
      <c r="AR367" s="39">
        <f t="shared" ca="1" si="233"/>
        <v>0</v>
      </c>
      <c r="AS367" s="39">
        <f t="shared" ca="1" si="234"/>
        <v>0</v>
      </c>
      <c r="AT367" s="39">
        <f t="shared" ca="1" si="235"/>
        <v>0</v>
      </c>
      <c r="AU367" s="40">
        <f t="shared" ca="1" si="224"/>
        <v>0</v>
      </c>
      <c r="AV367" s="40"/>
      <c r="AW367" s="51">
        <f t="shared" ca="1" si="225"/>
        <v>0</v>
      </c>
      <c r="AY367" s="51">
        <f t="shared" ca="1" si="226"/>
        <v>0</v>
      </c>
      <c r="AZ367" s="67"/>
      <c r="BA367" s="105">
        <f ca="1">'EO9904.1'!AW367</f>
        <v>0</v>
      </c>
      <c r="BB367" s="105">
        <f t="shared" ca="1" si="236"/>
        <v>0</v>
      </c>
      <c r="BC367" s="67"/>
    </row>
    <row r="368" spans="1:55" ht="12" customHeight="1">
      <c r="A368" s="88">
        <f t="shared" si="227"/>
        <v>47849</v>
      </c>
      <c r="B368" s="65">
        <f>'EO9904.1'!B368</f>
        <v>0</v>
      </c>
      <c r="C368" s="66"/>
      <c r="D368" s="82">
        <f t="shared" si="199"/>
        <v>0</v>
      </c>
      <c r="E368" s="35">
        <f t="shared" si="200"/>
        <v>0</v>
      </c>
      <c r="F368" s="35">
        <f t="shared" ca="1" si="201"/>
        <v>0</v>
      </c>
      <c r="G368" s="83">
        <f ca="1">VLOOKUP($A368,[1]!Table,MATCH(G$4,[1]!Curves,0))</f>
        <v>0</v>
      </c>
      <c r="H368" s="84">
        <f t="shared" ca="1" si="202"/>
        <v>0</v>
      </c>
      <c r="I368" s="87">
        <f t="shared" si="237"/>
        <v>2.1150000000000002</v>
      </c>
      <c r="J368" s="83">
        <f ca="1">VLOOKUP($A368,[1]!Table,MATCH(J$4,[1]!Curves,0))</f>
        <v>0</v>
      </c>
      <c r="K368" s="84">
        <f t="shared" ca="1" si="203"/>
        <v>0</v>
      </c>
      <c r="L368" s="69">
        <f t="shared" si="228"/>
        <v>0</v>
      </c>
      <c r="M368" s="83">
        <f ca="1">VLOOKUP($A368,[1]!Table,MATCH(M$4,[1]!Curves,0))</f>
        <v>0</v>
      </c>
      <c r="N368" s="84">
        <f t="shared" ca="1" si="204"/>
        <v>0</v>
      </c>
      <c r="O368" s="69">
        <f t="shared" si="229"/>
        <v>0</v>
      </c>
      <c r="P368" s="7"/>
      <c r="Q368" s="69">
        <f t="shared" ca="1" si="205"/>
        <v>0</v>
      </c>
      <c r="R368" s="69">
        <f t="shared" ca="1" si="206"/>
        <v>0</v>
      </c>
      <c r="S368" s="69">
        <f t="shared" si="207"/>
        <v>2.1150000000000002</v>
      </c>
      <c r="T368" s="7"/>
      <c r="U368" s="5">
        <f t="shared" si="208"/>
        <v>31</v>
      </c>
      <c r="V368" s="44">
        <f t="shared" si="209"/>
        <v>47849</v>
      </c>
      <c r="W368" s="5">
        <f t="shared" ca="1" si="210"/>
        <v>10919</v>
      </c>
      <c r="X368" s="54">
        <f ca="1">VLOOKUP($A368,[1]!Table,MATCH(X$4,[1]!Curves,0))</f>
        <v>6.4205984032407001E-2</v>
      </c>
      <c r="Y368" s="46">
        <f t="shared" ca="1" si="211"/>
        <v>0.15118572686809542</v>
      </c>
      <c r="Z368" s="5">
        <f t="shared" si="212"/>
        <v>0</v>
      </c>
      <c r="AA368" s="5">
        <f t="shared" si="213"/>
        <v>0</v>
      </c>
      <c r="AC368" s="39">
        <f t="shared" ca="1" si="214"/>
        <v>0</v>
      </c>
      <c r="AD368" s="39">
        <f t="shared" ca="1" si="215"/>
        <v>0</v>
      </c>
      <c r="AE368" s="39">
        <f t="shared" ca="1" si="216"/>
        <v>0</v>
      </c>
      <c r="AF368" s="39">
        <f t="shared" ca="1" si="217"/>
        <v>0</v>
      </c>
      <c r="AG368" s="39">
        <f t="shared" ca="1" si="218"/>
        <v>0</v>
      </c>
      <c r="AH368" s="39">
        <f t="shared" ca="1" si="219"/>
        <v>0</v>
      </c>
      <c r="AI368" s="39">
        <f t="shared" ca="1" si="220"/>
        <v>0</v>
      </c>
      <c r="AJ368" s="39">
        <f t="shared" ca="1" si="221"/>
        <v>0</v>
      </c>
      <c r="AK368" s="39">
        <f t="shared" ca="1" si="222"/>
        <v>0</v>
      </c>
      <c r="AL368" s="43"/>
      <c r="AM368" s="39">
        <f t="shared" ca="1" si="230"/>
        <v>0</v>
      </c>
      <c r="AN368" s="39">
        <f t="shared" ca="1" si="231"/>
        <v>0</v>
      </c>
      <c r="AO368" s="39">
        <f t="shared" ca="1" si="232"/>
        <v>0</v>
      </c>
      <c r="AP368" s="40">
        <f t="shared" ca="1" si="223"/>
        <v>0</v>
      </c>
      <c r="AR368" s="39">
        <f t="shared" ca="1" si="233"/>
        <v>0</v>
      </c>
      <c r="AS368" s="39">
        <f t="shared" ca="1" si="234"/>
        <v>0</v>
      </c>
      <c r="AT368" s="39">
        <f t="shared" ca="1" si="235"/>
        <v>0</v>
      </c>
      <c r="AU368" s="40">
        <f t="shared" ca="1" si="224"/>
        <v>0</v>
      </c>
      <c r="AV368" s="40"/>
      <c r="AW368" s="51">
        <f t="shared" ca="1" si="225"/>
        <v>0</v>
      </c>
      <c r="AY368" s="51">
        <f t="shared" ca="1" si="226"/>
        <v>0</v>
      </c>
      <c r="AZ368" s="67"/>
      <c r="BA368" s="105">
        <f ca="1">'EO9904.1'!AW368</f>
        <v>0</v>
      </c>
      <c r="BB368" s="105">
        <f t="shared" ca="1" si="236"/>
        <v>0</v>
      </c>
      <c r="BC368" s="67"/>
    </row>
    <row r="369" spans="1:55" ht="12" customHeight="1" thickBot="1">
      <c r="A369" s="88">
        <f t="shared" si="227"/>
        <v>47880</v>
      </c>
      <c r="B369" s="65">
        <f>'EO9904.1'!B369</f>
        <v>0</v>
      </c>
      <c r="C369" s="66"/>
      <c r="D369" s="82">
        <f t="shared" si="199"/>
        <v>0</v>
      </c>
      <c r="E369" s="35">
        <f t="shared" si="200"/>
        <v>0</v>
      </c>
      <c r="F369" s="35">
        <f t="shared" ca="1" si="201"/>
        <v>0</v>
      </c>
      <c r="G369" s="83">
        <f ca="1">VLOOKUP($A369,[1]!Table,MATCH(G$4,[1]!Curves,0))</f>
        <v>0</v>
      </c>
      <c r="H369" s="84">
        <f t="shared" ca="1" si="202"/>
        <v>0</v>
      </c>
      <c r="I369" s="87">
        <f t="shared" si="237"/>
        <v>2.1150000000000002</v>
      </c>
      <c r="J369" s="83">
        <f ca="1">VLOOKUP($A369,[1]!Table,MATCH(J$4,[1]!Curves,0))</f>
        <v>0</v>
      </c>
      <c r="K369" s="84">
        <f t="shared" ca="1" si="203"/>
        <v>0</v>
      </c>
      <c r="L369" s="69">
        <f t="shared" si="228"/>
        <v>0</v>
      </c>
      <c r="M369" s="83">
        <f ca="1">VLOOKUP($A369,[1]!Table,MATCH(M$4,[1]!Curves,0))</f>
        <v>0</v>
      </c>
      <c r="N369" s="84">
        <f t="shared" ca="1" si="204"/>
        <v>0</v>
      </c>
      <c r="O369" s="69">
        <f t="shared" si="229"/>
        <v>0</v>
      </c>
      <c r="P369" s="7"/>
      <c r="Q369" s="69">
        <f t="shared" ca="1" si="205"/>
        <v>0</v>
      </c>
      <c r="R369" s="69">
        <f t="shared" ca="1" si="206"/>
        <v>0</v>
      </c>
      <c r="S369" s="69">
        <f t="shared" si="207"/>
        <v>2.1150000000000002</v>
      </c>
      <c r="T369" s="7"/>
      <c r="U369" s="5">
        <f t="shared" si="208"/>
        <v>28</v>
      </c>
      <c r="V369" s="44">
        <f t="shared" si="209"/>
        <v>47880</v>
      </c>
      <c r="W369" s="5">
        <f t="shared" ca="1" si="210"/>
        <v>10950</v>
      </c>
      <c r="X369" s="54">
        <f ca="1">VLOOKUP($A369,[1]!Table,MATCH(X$4,[1]!Curves,0))</f>
        <v>6.4205984032407001E-2</v>
      </c>
      <c r="Y369" s="46">
        <f t="shared" ca="1" si="211"/>
        <v>0.15037697744868711</v>
      </c>
      <c r="Z369" s="5">
        <f t="shared" si="212"/>
        <v>0</v>
      </c>
      <c r="AA369" s="5">
        <f t="shared" si="213"/>
        <v>0</v>
      </c>
      <c r="AC369" s="39">
        <f t="shared" ca="1" si="214"/>
        <v>0</v>
      </c>
      <c r="AD369" s="39">
        <f t="shared" ca="1" si="215"/>
        <v>0</v>
      </c>
      <c r="AE369" s="39">
        <f t="shared" ca="1" si="216"/>
        <v>0</v>
      </c>
      <c r="AF369" s="39">
        <f t="shared" ca="1" si="217"/>
        <v>0</v>
      </c>
      <c r="AG369" s="39">
        <f t="shared" ca="1" si="218"/>
        <v>0</v>
      </c>
      <c r="AH369" s="39">
        <f t="shared" ca="1" si="219"/>
        <v>0</v>
      </c>
      <c r="AI369" s="39">
        <f t="shared" ca="1" si="220"/>
        <v>0</v>
      </c>
      <c r="AJ369" s="39">
        <f t="shared" ca="1" si="221"/>
        <v>0</v>
      </c>
      <c r="AK369" s="39">
        <f t="shared" ca="1" si="222"/>
        <v>0</v>
      </c>
      <c r="AL369" s="43"/>
      <c r="AM369" s="39">
        <f t="shared" ca="1" si="230"/>
        <v>0</v>
      </c>
      <c r="AN369" s="39">
        <f t="shared" ca="1" si="231"/>
        <v>0</v>
      </c>
      <c r="AO369" s="39">
        <f t="shared" ca="1" si="232"/>
        <v>0</v>
      </c>
      <c r="AP369" s="40">
        <f t="shared" ca="1" si="223"/>
        <v>0</v>
      </c>
      <c r="AR369" s="39">
        <f t="shared" ca="1" si="233"/>
        <v>0</v>
      </c>
      <c r="AS369" s="39">
        <f t="shared" ca="1" si="234"/>
        <v>0</v>
      </c>
      <c r="AT369" s="39">
        <f t="shared" ca="1" si="235"/>
        <v>0</v>
      </c>
      <c r="AU369" s="40">
        <f t="shared" ca="1" si="224"/>
        <v>0</v>
      </c>
      <c r="AV369" s="40"/>
      <c r="AW369" s="70">
        <f t="shared" ca="1" si="225"/>
        <v>0</v>
      </c>
      <c r="AY369" s="70">
        <f t="shared" ca="1" si="226"/>
        <v>0</v>
      </c>
      <c r="AZ369" s="67"/>
      <c r="BA369" s="106">
        <f ca="1">'EO9904.1'!AW369</f>
        <v>0</v>
      </c>
      <c r="BB369" s="106">
        <f t="shared" ca="1" si="236"/>
        <v>0</v>
      </c>
      <c r="BC369" s="67"/>
    </row>
    <row r="370" spans="1:55">
      <c r="A370" s="88">
        <f t="shared" si="227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BU370"/>
  <sheetViews>
    <sheetView showGridLines="0" zoomScale="75" workbookViewId="0">
      <selection activeCell="A10" sqref="A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15" style="2" customWidth="1"/>
    <col min="53" max="54" width="18.42578125" style="2" customWidth="1"/>
    <col min="55" max="55" width="9.140625" style="2"/>
    <col min="56" max="56" width="7.5703125" style="2" customWidth="1"/>
    <col min="57" max="57" width="5" style="2" customWidth="1"/>
    <col min="58" max="58" width="12.5703125" style="2" customWidth="1"/>
    <col min="59" max="60" width="14.140625" style="2" customWidth="1"/>
    <col min="61" max="61" width="10.85546875" style="2" customWidth="1"/>
    <col min="62" max="62" width="9.85546875" style="2" customWidth="1"/>
    <col min="63" max="63" width="11" style="2" customWidth="1"/>
    <col min="64" max="64" width="11.5703125" style="2" customWidth="1"/>
    <col min="65" max="65" width="7.85546875" style="2" customWidth="1"/>
    <col min="66" max="66" width="9.140625" style="2"/>
    <col min="67" max="67" width="3.5703125" style="2" customWidth="1"/>
    <col min="68" max="68" width="14.42578125" style="2" customWidth="1"/>
    <col min="69" max="69" width="15.28515625" style="2" customWidth="1"/>
    <col min="70" max="70" width="4.7109375" style="2" customWidth="1"/>
    <col min="71" max="71" width="3.5703125" style="2" customWidth="1"/>
    <col min="72" max="72" width="15.5703125" style="2" customWidth="1"/>
    <col min="73" max="73" width="19.42578125" style="2" customWidth="1"/>
    <col min="74" max="16384" width="9.140625" style="2"/>
  </cols>
  <sheetData>
    <row r="1" spans="1:73" ht="13.5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73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73" ht="13.5" thickBot="1">
      <c r="A3" s="75">
        <f>Summary!C10</f>
        <v>36951</v>
      </c>
      <c r="B3" s="76">
        <f>Summary!D10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73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AZ4" s="63"/>
      <c r="BA4" s="49"/>
      <c r="BB4" s="49"/>
      <c r="BF4" s="92"/>
      <c r="BG4" s="93"/>
      <c r="BH4" s="93"/>
      <c r="BI4" s="93"/>
      <c r="BJ4" s="93"/>
      <c r="BK4" s="93"/>
      <c r="BL4" s="94"/>
      <c r="BP4" s="122"/>
      <c r="BQ4" s="123"/>
      <c r="BT4" s="92"/>
      <c r="BU4" s="94"/>
    </row>
    <row r="5" spans="1:73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AZ5" s="63"/>
      <c r="BA5" s="50" t="s">
        <v>73</v>
      </c>
      <c r="BB5" s="50" t="s">
        <v>77</v>
      </c>
      <c r="BF5" s="116"/>
      <c r="BG5" s="117" t="s">
        <v>62</v>
      </c>
      <c r="BH5" s="117" t="s">
        <v>66</v>
      </c>
      <c r="BI5" s="117" t="s">
        <v>32</v>
      </c>
      <c r="BJ5" s="117" t="s">
        <v>63</v>
      </c>
      <c r="BK5" s="117" t="s">
        <v>32</v>
      </c>
      <c r="BL5" s="118" t="s">
        <v>55</v>
      </c>
      <c r="BP5" s="116" t="s">
        <v>78</v>
      </c>
      <c r="BQ5" s="118" t="s">
        <v>79</v>
      </c>
      <c r="BR5" s="91"/>
      <c r="BT5" s="109" t="s">
        <v>80</v>
      </c>
      <c r="BU5" s="110" t="s">
        <v>82</v>
      </c>
    </row>
    <row r="6" spans="1:73" ht="13.5" thickBot="1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AZ6" s="63"/>
      <c r="BA6" s="50" t="s">
        <v>74</v>
      </c>
      <c r="BB6" s="50" t="s">
        <v>61</v>
      </c>
      <c r="BF6" s="119" t="s">
        <v>58</v>
      </c>
      <c r="BG6" s="120" t="s">
        <v>60</v>
      </c>
      <c r="BH6" s="120" t="s">
        <v>67</v>
      </c>
      <c r="BI6" s="120" t="s">
        <v>4</v>
      </c>
      <c r="BJ6" s="120" t="s">
        <v>4</v>
      </c>
      <c r="BK6" s="120" t="s">
        <v>64</v>
      </c>
      <c r="BL6" s="121" t="s">
        <v>65</v>
      </c>
      <c r="BP6" s="119" t="s">
        <v>58</v>
      </c>
      <c r="BQ6" s="121" t="s">
        <v>60</v>
      </c>
      <c r="BR6" s="91"/>
      <c r="BT6" s="111" t="s">
        <v>81</v>
      </c>
      <c r="BU6" s="112" t="s">
        <v>59</v>
      </c>
    </row>
    <row r="7" spans="1:73" ht="13.5" thickBot="1">
      <c r="A7" s="33"/>
      <c r="B7" s="33"/>
      <c r="C7" s="33"/>
      <c r="D7" s="33"/>
      <c r="W7" s="34"/>
      <c r="AW7" s="52"/>
      <c r="AY7" s="52"/>
      <c r="AZ7" s="6"/>
      <c r="BA7" s="52"/>
      <c r="BB7" s="52"/>
      <c r="BS7" s="2">
        <v>1</v>
      </c>
      <c r="BT7" s="108">
        <f>SUMIF($BO$10:$BO$33,BS7,$BP$10:$BP$33)/2</f>
        <v>682.49049999999988</v>
      </c>
      <c r="BU7" s="103">
        <f>SUMIF($BO$10:$BO$33,BS7,$BQ$10:$BQ$33)/2</f>
        <v>9457.0780000000013</v>
      </c>
    </row>
    <row r="8" spans="1:73" ht="13.5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1">AC8/$F$8</f>
        <v>4.8502684371272151</v>
      </c>
      <c r="H8" s="36">
        <f t="shared" ca="1" si="1"/>
        <v>4.8502684371272151</v>
      </c>
      <c r="I8" s="36">
        <f t="shared" ca="1" si="1"/>
        <v>2.1997720200849713</v>
      </c>
      <c r="J8" s="36">
        <f t="shared" ca="1" si="1"/>
        <v>1.621932315945844E-2</v>
      </c>
      <c r="K8" s="36">
        <f t="shared" ca="1" si="1"/>
        <v>1.621932315945844E-2</v>
      </c>
      <c r="L8" s="36">
        <f t="shared" ca="1" si="1"/>
        <v>0</v>
      </c>
      <c r="M8" s="64">
        <f t="shared" ca="1" si="1"/>
        <v>1.6981012556485552E-2</v>
      </c>
      <c r="N8" s="36">
        <f t="shared" ca="1" si="1"/>
        <v>1.6981012556485552E-2</v>
      </c>
      <c r="O8" s="36">
        <f t="shared" ca="1" si="1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2.1997720200849713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22095566.425475094</v>
      </c>
      <c r="AD8" s="39">
        <f t="shared" ca="1" si="2"/>
        <v>22095566.425475094</v>
      </c>
      <c r="AE8" s="39">
        <f t="shared" ca="1" si="2"/>
        <v>10021137.88561311</v>
      </c>
      <c r="AF8" s="39">
        <f t="shared" ca="1" si="2"/>
        <v>73887.690318914392</v>
      </c>
      <c r="AG8" s="39">
        <f t="shared" ca="1" si="2"/>
        <v>73887.690318914392</v>
      </c>
      <c r="AH8" s="39">
        <f t="shared" ca="1" si="2"/>
        <v>0</v>
      </c>
      <c r="AI8" s="39">
        <f t="shared" ca="1" si="2"/>
        <v>77357.592837868768</v>
      </c>
      <c r="AJ8" s="39">
        <f t="shared" ca="1" si="2"/>
        <v>77357.592837868768</v>
      </c>
      <c r="AK8" s="39">
        <f t="shared" ca="1" si="2"/>
        <v>0</v>
      </c>
      <c r="AL8" s="39"/>
      <c r="AM8" s="39">
        <f ca="1">SUM(AM10:AM370)</f>
        <v>12074428.539861988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12225673.823018769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12225673.823018769</v>
      </c>
      <c r="AY8" s="51">
        <f ca="1">SUM(AY10:AY370)</f>
        <v>10021137.88561311</v>
      </c>
      <c r="AZ8" s="104"/>
      <c r="BA8" s="51">
        <f ca="1">SUM(BA10:BA370)</f>
        <v>8690173.4913923834</v>
      </c>
      <c r="BB8" s="51">
        <f ca="1">SUM(BB10:BB370)</f>
        <v>3535500.3316263859</v>
      </c>
      <c r="BS8" s="2">
        <v>2</v>
      </c>
      <c r="BT8" s="108">
        <f t="shared" ref="BT8:BT18" si="3">SUMIF($BO$10:$BO$33,BS8,$BP$10:$BP$33)/2</f>
        <v>627.08299999999986</v>
      </c>
      <c r="BU8" s="103">
        <f t="shared" ref="BU8:BU18" si="4">SUMIF($BO$10:$BO$33,BS8,$BQ$10:$BQ$33)/2</f>
        <v>8701.1194999999989</v>
      </c>
    </row>
    <row r="9" spans="1:73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AZ9" s="4"/>
      <c r="BA9" s="52"/>
      <c r="BB9" s="52"/>
      <c r="BS9" s="2">
        <v>3</v>
      </c>
      <c r="BT9" s="108">
        <f t="shared" si="3"/>
        <v>669.65750000000003</v>
      </c>
      <c r="BU9" s="103">
        <f t="shared" si="4"/>
        <v>9290.0299999999988</v>
      </c>
    </row>
    <row r="10" spans="1:73">
      <c r="A10" s="88">
        <f>A3</f>
        <v>36951</v>
      </c>
      <c r="B10" s="65">
        <f>'EO9904.1 floor'!B10</f>
        <v>3704</v>
      </c>
      <c r="C10" s="77"/>
      <c r="D10" s="82">
        <f t="shared" ref="D10:D73" si="5">B10+C10</f>
        <v>3704</v>
      </c>
      <c r="E10" s="35">
        <f t="shared" ref="E10:E73" si="6">IF(Z10=0,0,IF(AND(Z10=1,$H$3=1),D10*U10,IF($H$3=2,D10,"N/A")))</f>
        <v>114824</v>
      </c>
      <c r="F10" s="35">
        <f t="shared" ref="F10:F73" ca="1" si="7">E10*Y10</f>
        <v>114452.66072744373</v>
      </c>
      <c r="G10" s="83">
        <f ca="1">VLOOKUP($A10,[1]!Table,MATCH(G$4,[1]!Curves,0))</f>
        <v>6.1580000000000004</v>
      </c>
      <c r="H10" s="84">
        <f t="shared" ref="H10:H73" ca="1" si="8">G10</f>
        <v>6.1580000000000004</v>
      </c>
      <c r="I10" s="86">
        <f>BL10</f>
        <v>2.1352453299148562</v>
      </c>
      <c r="J10" s="83">
        <f ca="1">VLOOKUP($A10,[1]!Table,MATCH(J$4,[1]!Curves,0))</f>
        <v>1.7500000000000002E-2</v>
      </c>
      <c r="K10" s="84">
        <f t="shared" ref="K10:K73" ca="1" si="9">J10</f>
        <v>1.7500000000000002E-2</v>
      </c>
      <c r="L10" s="85">
        <v>0</v>
      </c>
      <c r="M10" s="83">
        <f ca="1">VLOOKUP($A10,[1]!Table,MATCH(M$4,[1]!Curves,0))</f>
        <v>0.04</v>
      </c>
      <c r="N10" s="84">
        <f t="shared" ref="N10:N73" ca="1" si="10">M10</f>
        <v>0.04</v>
      </c>
      <c r="O10" s="85">
        <v>0</v>
      </c>
      <c r="P10" s="7"/>
      <c r="Q10" s="69">
        <f t="shared" ref="Q10:Q73" ca="1" si="11">M10+J10+G10</f>
        <v>6.2155000000000005</v>
      </c>
      <c r="R10" s="69">
        <f t="shared" ref="R10:R73" ca="1" si="12">N10+K10+H10</f>
        <v>6.2155000000000005</v>
      </c>
      <c r="S10" s="69">
        <f t="shared" ref="S10:S73" si="13">O10+L10+I10</f>
        <v>2.1352453299148562</v>
      </c>
      <c r="T10" s="7"/>
      <c r="U10" s="5">
        <f t="shared" ref="U10:U73" si="14">A11-A10</f>
        <v>31</v>
      </c>
      <c r="V10" s="44">
        <f t="shared" ref="V10:V73" si="15">CHOOSE(F$3,A11+24,A10)</f>
        <v>36951</v>
      </c>
      <c r="W10" s="5">
        <f t="shared" ref="W10:W73" ca="1" si="16">V10-C$3</f>
        <v>21</v>
      </c>
      <c r="X10" s="54">
        <f ca="1">VLOOKUP($A10,[1]!Table,MATCH(X$4,[1]!Curves,0))</f>
        <v>5.7140452256013004E-2</v>
      </c>
      <c r="Y10" s="46">
        <f t="shared" ref="Y10:Y73" ca="1" si="17">1/(1+CHOOSE(F$3,(X11+($K$3/10000))/2,(X10+($K$3/10000))/2))^(2*W10/365.25)</f>
        <v>0.99676601344182159</v>
      </c>
      <c r="Z10" s="5">
        <f t="shared" ref="Z10:Z73" si="18">IF(AND(mthbeg&lt;=A10,mthend&gt;=A10),1,0)</f>
        <v>1</v>
      </c>
      <c r="AA10" s="5">
        <f t="shared" ref="AA10:AA73" si="19">U10*Z10</f>
        <v>31</v>
      </c>
      <c r="AC10" s="39">
        <f t="shared" ref="AC10:AC73" ca="1" si="20">F10*G10</f>
        <v>704799.4847595985</v>
      </c>
      <c r="AD10" s="39">
        <f t="shared" ref="AD10:AD73" ca="1" si="21">$F10*H10</f>
        <v>704799.4847595985</v>
      </c>
      <c r="AE10" s="39">
        <f t="shared" ref="AE10:AE73" ca="1" si="22">$F10*I10</f>
        <v>244384.50931460367</v>
      </c>
      <c r="AF10" s="39">
        <f t="shared" ref="AF10:AF73" ca="1" si="23">$F10*J10</f>
        <v>2002.9215627302654</v>
      </c>
      <c r="AG10" s="39">
        <f t="shared" ref="AG10:AG73" ca="1" si="24">$F10*K10</f>
        <v>2002.9215627302654</v>
      </c>
      <c r="AH10" s="39">
        <f t="shared" ref="AH10:AH73" ca="1" si="25">$F10*L10</f>
        <v>0</v>
      </c>
      <c r="AI10" s="39">
        <f t="shared" ref="AI10:AI73" ca="1" si="26">$F10*M10</f>
        <v>4578.1064290977492</v>
      </c>
      <c r="AJ10" s="39">
        <f t="shared" ref="AJ10:AJ73" ca="1" si="27">$F10*N10</f>
        <v>4578.1064290977492</v>
      </c>
      <c r="AK10" s="39">
        <f t="shared" ref="AK10:AK73" ca="1" si="28">F10*O10</f>
        <v>0</v>
      </c>
      <c r="AL10" s="43"/>
      <c r="AM10" s="39">
        <f ca="1">-CHOOSE($G$3,AC10-AE10,AE10-AC10)</f>
        <v>460414.97544499487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t="shared" ref="AP10:AP73" ca="1" si="29">SUM(AM10:AO10)</f>
        <v>466996.00343682291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t="shared" ref="AU10:AU73" ca="1" si="30">AR10+AS10+AT10</f>
        <v>0</v>
      </c>
      <c r="AV10" s="40"/>
      <c r="AW10" s="51">
        <f t="shared" ref="AW10:AW73" ca="1" si="31">AU10+AP10</f>
        <v>466996.00343682291</v>
      </c>
      <c r="AY10" s="51">
        <f t="shared" ref="AY10:AY73" ca="1" si="32">AK10+AH10+AE10</f>
        <v>244384.50931460367</v>
      </c>
      <c r="AZ10" s="104"/>
      <c r="BA10" s="105">
        <f ca="1">'EO9904.1'!AW10</f>
        <v>376274.56740754406</v>
      </c>
      <c r="BB10" s="105">
        <f ca="1">AW10-BA10</f>
        <v>90721.436029278848</v>
      </c>
      <c r="BC10" s="67"/>
      <c r="BD10" s="96">
        <f>A10</f>
        <v>36951</v>
      </c>
      <c r="BE10" s="103">
        <f>MONTH(BD10)</f>
        <v>3</v>
      </c>
      <c r="BF10" s="113">
        <f t="shared" ref="BF10:BF73" si="33">VLOOKUP($BE$10:$BE$369,$BS$7:$BU$18,2)</f>
        <v>669.65750000000003</v>
      </c>
      <c r="BG10" s="114">
        <f t="shared" ref="BG10:BG73" si="34">VLOOKUP($BE$10:$BE$369,$BS$7:$BU$18,3)</f>
        <v>9290.0299999999988</v>
      </c>
      <c r="BH10" s="95">
        <f>BF10/BG10</f>
        <v>7.2083459364501529E-2</v>
      </c>
      <c r="BI10" s="97">
        <v>7.1400000000000005E-2</v>
      </c>
      <c r="BJ10" s="2">
        <f>BH10/BI10</f>
        <v>1.009572260007024</v>
      </c>
      <c r="BK10" s="97">
        <v>2.1150000000000002</v>
      </c>
      <c r="BL10" s="98">
        <f>MAX((BJ10*BK10),BK10)</f>
        <v>2.1352453299148562</v>
      </c>
      <c r="BN10" s="115">
        <v>36100</v>
      </c>
      <c r="BO10" s="103">
        <f t="shared" ref="BO10:BO33" si="35">MONTH(BN10)</f>
        <v>11</v>
      </c>
      <c r="BP10" s="107">
        <f>50.928+610.652-19.124-15.174</f>
        <v>627.28200000000004</v>
      </c>
      <c r="BQ10" s="107">
        <f>2365.119+6322.712</f>
        <v>8687.8310000000001</v>
      </c>
      <c r="BR10" s="107"/>
      <c r="BS10" s="2">
        <v>4</v>
      </c>
      <c r="BT10" s="108">
        <f t="shared" si="3"/>
        <v>631.27949999999998</v>
      </c>
      <c r="BU10" s="103">
        <f t="shared" si="4"/>
        <v>8727.1059999999998</v>
      </c>
    </row>
    <row r="11" spans="1:73">
      <c r="A11" s="88">
        <f t="shared" ref="A11:A74" si="36">EDATE(A10,1)</f>
        <v>36982</v>
      </c>
      <c r="B11" s="65">
        <f>'EO9904.1 floor'!B11</f>
        <v>3704</v>
      </c>
      <c r="C11" s="66"/>
      <c r="D11" s="82">
        <f t="shared" si="5"/>
        <v>3704</v>
      </c>
      <c r="E11" s="35">
        <f t="shared" si="6"/>
        <v>111120</v>
      </c>
      <c r="F11" s="35">
        <f t="shared" ca="1" si="7"/>
        <v>110238.08511924856</v>
      </c>
      <c r="G11" s="83">
        <f ca="1">VLOOKUP($A11,[1]!Table,MATCH(G$4,[1]!Curves,0))</f>
        <v>5.86</v>
      </c>
      <c r="H11" s="84">
        <f t="shared" ca="1" si="8"/>
        <v>5.86</v>
      </c>
      <c r="I11" s="86">
        <f t="shared" ref="I11:I74" si="37">BL11</f>
        <v>2.1150000000000002</v>
      </c>
      <c r="J11" s="83">
        <f ca="1">VLOOKUP($A11,[1]!Table,MATCH(J$4,[1]!Curves,0))</f>
        <v>1.7500000000000002E-2</v>
      </c>
      <c r="K11" s="84">
        <f t="shared" ca="1" si="9"/>
        <v>1.7500000000000002E-2</v>
      </c>
      <c r="L11" s="69">
        <f t="shared" ref="L11:L74" si="38">L10</f>
        <v>0</v>
      </c>
      <c r="M11" s="83">
        <f ca="1">VLOOKUP($A11,[1]!Table,MATCH(M$4,[1]!Curves,0))</f>
        <v>1.4999999999999999E-2</v>
      </c>
      <c r="N11" s="84">
        <f t="shared" ca="1" si="10"/>
        <v>1.4999999999999999E-2</v>
      </c>
      <c r="O11" s="69">
        <f t="shared" ref="O11:O74" si="39">O10</f>
        <v>0</v>
      </c>
      <c r="P11" s="7"/>
      <c r="Q11" s="69">
        <f t="shared" ca="1" si="11"/>
        <v>5.8925000000000001</v>
      </c>
      <c r="R11" s="69">
        <f t="shared" ca="1" si="12"/>
        <v>5.8925000000000001</v>
      </c>
      <c r="S11" s="69">
        <f t="shared" si="13"/>
        <v>2.1150000000000002</v>
      </c>
      <c r="T11" s="7"/>
      <c r="U11" s="5">
        <f t="shared" si="14"/>
        <v>30</v>
      </c>
      <c r="V11" s="44">
        <f t="shared" si="15"/>
        <v>36982</v>
      </c>
      <c r="W11" s="5">
        <f t="shared" ca="1" si="16"/>
        <v>52</v>
      </c>
      <c r="X11" s="54">
        <f ca="1">VLOOKUP($A11,[1]!Table,MATCH(X$4,[1]!Curves,0))</f>
        <v>5.6759874287473006E-2</v>
      </c>
      <c r="Y11" s="46">
        <f t="shared" ca="1" si="17"/>
        <v>0.99206340100115686</v>
      </c>
      <c r="Z11" s="5">
        <f t="shared" si="18"/>
        <v>1</v>
      </c>
      <c r="AA11" s="5">
        <f t="shared" si="19"/>
        <v>30</v>
      </c>
      <c r="AC11" s="39">
        <f t="shared" ca="1" si="20"/>
        <v>645995.17879879661</v>
      </c>
      <c r="AD11" s="39">
        <f t="shared" ca="1" si="21"/>
        <v>645995.17879879661</v>
      </c>
      <c r="AE11" s="39">
        <f t="shared" ca="1" si="22"/>
        <v>233153.55002721073</v>
      </c>
      <c r="AF11" s="39">
        <f t="shared" ca="1" si="23"/>
        <v>1929.1664895868498</v>
      </c>
      <c r="AG11" s="39">
        <f t="shared" ca="1" si="24"/>
        <v>1929.1664895868498</v>
      </c>
      <c r="AH11" s="39">
        <f t="shared" ca="1" si="25"/>
        <v>0</v>
      </c>
      <c r="AI11" s="39">
        <f t="shared" ca="1" si="26"/>
        <v>1653.5712767887283</v>
      </c>
      <c r="AJ11" s="39">
        <f t="shared" ca="1" si="27"/>
        <v>1653.5712767887283</v>
      </c>
      <c r="AK11" s="39">
        <f t="shared" ca="1" si="28"/>
        <v>0</v>
      </c>
      <c r="AL11" s="43"/>
      <c r="AM11" s="39">
        <f t="shared" ref="AM11:AM74" ca="1" si="40">-CHOOSE($G$3,AC11-AE11,AE11-AC11)</f>
        <v>412841.62877158588</v>
      </c>
      <c r="AN11" s="39">
        <f t="shared" ref="AN11:AN74" ca="1" si="41">-CHOOSE($G$3,AF11-AH11,AH11-AF11)</f>
        <v>1929.1664895868498</v>
      </c>
      <c r="AO11" s="39">
        <f t="shared" ref="AO11:AO74" ca="1" si="42">-CHOOSE($G$3,AI11-AL11,AK11-AI11)</f>
        <v>1653.5712767887283</v>
      </c>
      <c r="AP11" s="40">
        <f t="shared" ca="1" si="29"/>
        <v>416424.36653796147</v>
      </c>
      <c r="AR11" s="39">
        <f t="shared" ref="AR11:AR74" ca="1" si="43">-CHOOSE($G$3,AD11-AC11,AC11-AD11)</f>
        <v>0</v>
      </c>
      <c r="AS11" s="39">
        <f t="shared" ref="AS11:AS74" ca="1" si="44">-CHOOSE($G$3,AG11-AF11,AF11-AG11)</f>
        <v>0</v>
      </c>
      <c r="AT11" s="39">
        <f t="shared" ref="AT11:AT74" ca="1" si="45">-CHOOSE($G$3,AJ11-AI11,AI11-AJ11:AJ12)</f>
        <v>0</v>
      </c>
      <c r="AU11" s="40">
        <f t="shared" ca="1" si="30"/>
        <v>0</v>
      </c>
      <c r="AV11" s="40"/>
      <c r="AW11" s="51">
        <f t="shared" ca="1" si="31"/>
        <v>416424.36653796147</v>
      </c>
      <c r="AY11" s="51">
        <f t="shared" ca="1" si="32"/>
        <v>233153.55002721073</v>
      </c>
      <c r="AZ11" s="104"/>
      <c r="BA11" s="105">
        <f ca="1">'EO9904.1'!AW11</f>
        <v>310783.20956818562</v>
      </c>
      <c r="BB11" s="105">
        <f t="shared" ref="BB11:BB74" ca="1" si="46">AW11-BA11</f>
        <v>105641.15696977585</v>
      </c>
      <c r="BC11" s="67"/>
      <c r="BD11" s="96">
        <f t="shared" ref="BD11:BD74" si="47">A11</f>
        <v>36982</v>
      </c>
      <c r="BE11" s="103">
        <f t="shared" ref="BE11:BE74" si="48">MONTH(BD11)</f>
        <v>4</v>
      </c>
      <c r="BF11" s="113">
        <f t="shared" si="33"/>
        <v>631.27949999999998</v>
      </c>
      <c r="BG11" s="114">
        <f t="shared" si="34"/>
        <v>8727.1059999999998</v>
      </c>
      <c r="BH11" s="95">
        <f t="shared" ref="BH11:BH74" si="49">BF11/BG11</f>
        <v>7.2335491284281406E-2</v>
      </c>
      <c r="BI11" s="97">
        <v>7.4899999999999994E-2</v>
      </c>
      <c r="BJ11" s="2">
        <f t="shared" ref="BJ11:BJ74" si="50">BH11/BI11</f>
        <v>0.96576089832151413</v>
      </c>
      <c r="BK11" s="97">
        <v>2.1150000000000002</v>
      </c>
      <c r="BL11" s="98">
        <f t="shared" ref="BL11:BL74" si="51">MAX((BJ11*BK11),BK11)</f>
        <v>2.1150000000000002</v>
      </c>
      <c r="BN11" s="115">
        <v>36130</v>
      </c>
      <c r="BO11" s="103">
        <f t="shared" si="35"/>
        <v>12</v>
      </c>
      <c r="BP11" s="107">
        <f>56.116+652.382-20.481-16.25</f>
        <v>671.76699999999994</v>
      </c>
      <c r="BQ11" s="107">
        <f>2535.373+6747.664</f>
        <v>9283.0370000000003</v>
      </c>
      <c r="BR11" s="107"/>
      <c r="BS11" s="2">
        <v>5</v>
      </c>
      <c r="BT11" s="108">
        <f t="shared" si="3"/>
        <v>662.98049999999989</v>
      </c>
      <c r="BU11" s="103">
        <f t="shared" si="4"/>
        <v>9044.2455000000009</v>
      </c>
    </row>
    <row r="12" spans="1:73">
      <c r="A12" s="88">
        <f t="shared" si="36"/>
        <v>37012</v>
      </c>
      <c r="B12" s="65">
        <f>'EO9904.1 floor'!B12</f>
        <v>3704</v>
      </c>
      <c r="C12" s="66"/>
      <c r="D12" s="82">
        <f t="shared" si="5"/>
        <v>3704</v>
      </c>
      <c r="E12" s="35">
        <f t="shared" si="6"/>
        <v>114824</v>
      </c>
      <c r="F12" s="35">
        <f t="shared" ca="1" si="7"/>
        <v>113415.70630300729</v>
      </c>
      <c r="G12" s="83">
        <f ca="1">VLOOKUP($A12,[1]!Table,MATCH(G$4,[1]!Curves,0))</f>
        <v>5.64</v>
      </c>
      <c r="H12" s="84">
        <f t="shared" ca="1" si="8"/>
        <v>5.64</v>
      </c>
      <c r="I12" s="86">
        <f t="shared" si="37"/>
        <v>2.1593067374976265</v>
      </c>
      <c r="J12" s="83">
        <f ca="1">VLOOKUP($A12,[1]!Table,MATCH(J$4,[1]!Curves,0))</f>
        <v>1.7500000000000002E-2</v>
      </c>
      <c r="K12" s="84">
        <f t="shared" ca="1" si="9"/>
        <v>1.7500000000000002E-2</v>
      </c>
      <c r="L12" s="69">
        <f t="shared" si="38"/>
        <v>0</v>
      </c>
      <c r="M12" s="83">
        <f ca="1">VLOOKUP($A12,[1]!Table,MATCH(M$4,[1]!Curves,0))</f>
        <v>1.4999999999999999E-2</v>
      </c>
      <c r="N12" s="84">
        <f t="shared" ca="1" si="10"/>
        <v>1.4999999999999999E-2</v>
      </c>
      <c r="O12" s="69">
        <f t="shared" si="39"/>
        <v>0</v>
      </c>
      <c r="P12" s="7"/>
      <c r="Q12" s="69">
        <f t="shared" ca="1" si="11"/>
        <v>5.6724999999999994</v>
      </c>
      <c r="R12" s="69">
        <f t="shared" ca="1" si="12"/>
        <v>5.6724999999999994</v>
      </c>
      <c r="S12" s="69">
        <f t="shared" si="13"/>
        <v>2.1593067374976265</v>
      </c>
      <c r="T12" s="7"/>
      <c r="U12" s="5">
        <f t="shared" si="14"/>
        <v>31</v>
      </c>
      <c r="V12" s="44">
        <f t="shared" si="15"/>
        <v>37012</v>
      </c>
      <c r="W12" s="5">
        <f t="shared" ca="1" si="16"/>
        <v>82</v>
      </c>
      <c r="X12" s="54">
        <f ca="1">VLOOKUP($A12,[1]!Table,MATCH(X$4,[1]!Curves,0))</f>
        <v>5.5730856002883002E-2</v>
      </c>
      <c r="Y12" s="46">
        <f t="shared" ca="1" si="17"/>
        <v>0.98773519737169313</v>
      </c>
      <c r="Z12" s="5">
        <f t="shared" si="18"/>
        <v>1</v>
      </c>
      <c r="AA12" s="5">
        <f t="shared" si="19"/>
        <v>31</v>
      </c>
      <c r="AC12" s="39">
        <f t="shared" ca="1" si="20"/>
        <v>639664.58354896109</v>
      </c>
      <c r="AD12" s="39">
        <f t="shared" ca="1" si="21"/>
        <v>639664.58354896109</v>
      </c>
      <c r="AE12" s="39">
        <f t="shared" ca="1" si="22"/>
        <v>244899.29875813567</v>
      </c>
      <c r="AF12" s="39">
        <f t="shared" ca="1" si="23"/>
        <v>1984.7748603026278</v>
      </c>
      <c r="AG12" s="39">
        <f t="shared" ca="1" si="24"/>
        <v>1984.7748603026278</v>
      </c>
      <c r="AH12" s="39">
        <f t="shared" ca="1" si="25"/>
        <v>0</v>
      </c>
      <c r="AI12" s="39">
        <f t="shared" ca="1" si="26"/>
        <v>1701.2355945451093</v>
      </c>
      <c r="AJ12" s="39">
        <f t="shared" ca="1" si="27"/>
        <v>1701.2355945451093</v>
      </c>
      <c r="AK12" s="39">
        <f t="shared" ca="1" si="28"/>
        <v>0</v>
      </c>
      <c r="AL12" s="43"/>
      <c r="AM12" s="39">
        <f t="shared" ca="1" si="40"/>
        <v>394765.28479082545</v>
      </c>
      <c r="AN12" s="39">
        <f t="shared" ca="1" si="41"/>
        <v>1984.7748603026278</v>
      </c>
      <c r="AO12" s="39">
        <f t="shared" ca="1" si="42"/>
        <v>1701.2355945451093</v>
      </c>
      <c r="AP12" s="40">
        <f t="shared" ca="1" si="29"/>
        <v>398451.29524567316</v>
      </c>
      <c r="AR12" s="39">
        <f t="shared" ca="1" si="43"/>
        <v>0</v>
      </c>
      <c r="AS12" s="39">
        <f t="shared" ca="1" si="44"/>
        <v>0</v>
      </c>
      <c r="AT12" s="39">
        <f t="shared" ca="1" si="45"/>
        <v>0</v>
      </c>
      <c r="AU12" s="40">
        <f t="shared" ca="1" si="30"/>
        <v>0</v>
      </c>
      <c r="AV12" s="40"/>
      <c r="AW12" s="51">
        <f t="shared" ca="1" si="31"/>
        <v>398451.29524567316</v>
      </c>
      <c r="AY12" s="51">
        <f t="shared" ca="1" si="32"/>
        <v>244899.29875813567</v>
      </c>
      <c r="AZ12" s="104"/>
      <c r="BA12" s="105">
        <f ca="1">'EO9904.1'!AW12</f>
        <v>292000.07744772249</v>
      </c>
      <c r="BB12" s="105">
        <f t="shared" ca="1" si="46"/>
        <v>106451.21779795067</v>
      </c>
      <c r="BC12" s="67"/>
      <c r="BD12" s="96">
        <f t="shared" si="47"/>
        <v>37012</v>
      </c>
      <c r="BE12" s="103">
        <f t="shared" si="48"/>
        <v>5</v>
      </c>
      <c r="BF12" s="113">
        <f t="shared" si="33"/>
        <v>662.98049999999989</v>
      </c>
      <c r="BG12" s="114">
        <f t="shared" si="34"/>
        <v>9044.2455000000009</v>
      </c>
      <c r="BH12" s="95">
        <f t="shared" si="49"/>
        <v>7.3304124705593166E-2</v>
      </c>
      <c r="BI12" s="97">
        <v>7.1800000000000003E-2</v>
      </c>
      <c r="BJ12" s="2">
        <f t="shared" si="50"/>
        <v>1.0209488120556152</v>
      </c>
      <c r="BK12" s="97">
        <v>2.1150000000000002</v>
      </c>
      <c r="BL12" s="98">
        <f t="shared" si="51"/>
        <v>2.1593067374976265</v>
      </c>
      <c r="BN12" s="115">
        <v>36161</v>
      </c>
      <c r="BO12" s="103">
        <f t="shared" si="35"/>
        <v>1</v>
      </c>
      <c r="BP12" s="107">
        <f>53.829+662.958-20.72-16.44</f>
        <v>679.62699999999984</v>
      </c>
      <c r="BQ12" s="107">
        <f>2595.376+6841.454</f>
        <v>9436.83</v>
      </c>
      <c r="BR12" s="107"/>
      <c r="BS12" s="2">
        <v>6</v>
      </c>
      <c r="BT12" s="108">
        <f t="shared" si="3"/>
        <v>1052.6424999999999</v>
      </c>
      <c r="BU12" s="103">
        <f t="shared" si="4"/>
        <v>10765.119500000001</v>
      </c>
    </row>
    <row r="13" spans="1:73">
      <c r="A13" s="88">
        <f t="shared" si="36"/>
        <v>37043</v>
      </c>
      <c r="B13" s="65">
        <f>'EO9904.1 floor'!B13</f>
        <v>3704</v>
      </c>
      <c r="C13" s="66"/>
      <c r="D13" s="82">
        <f t="shared" si="5"/>
        <v>3704</v>
      </c>
      <c r="E13" s="35">
        <f t="shared" si="6"/>
        <v>111120</v>
      </c>
      <c r="F13" s="35">
        <f t="shared" ca="1" si="7"/>
        <v>109277.36806121176</v>
      </c>
      <c r="G13" s="83">
        <f ca="1">VLOOKUP($A13,[1]!Table,MATCH(G$4,[1]!Curves,0))</f>
        <v>5.62</v>
      </c>
      <c r="H13" s="84">
        <f t="shared" ca="1" si="8"/>
        <v>5.62</v>
      </c>
      <c r="I13" s="86">
        <f t="shared" si="37"/>
        <v>2.8843852192293506</v>
      </c>
      <c r="J13" s="83">
        <f ca="1">VLOOKUP($A13,[1]!Table,MATCH(J$4,[1]!Curves,0))</f>
        <v>1.7500000000000002E-2</v>
      </c>
      <c r="K13" s="84">
        <f t="shared" ca="1" si="9"/>
        <v>1.7500000000000002E-2</v>
      </c>
      <c r="L13" s="69">
        <f t="shared" si="38"/>
        <v>0</v>
      </c>
      <c r="M13" s="83">
        <f ca="1">VLOOKUP($A13,[1]!Table,MATCH(M$4,[1]!Curves,0))</f>
        <v>1.4999999999999999E-2</v>
      </c>
      <c r="N13" s="84">
        <f t="shared" ca="1" si="10"/>
        <v>1.4999999999999999E-2</v>
      </c>
      <c r="O13" s="69">
        <f t="shared" si="39"/>
        <v>0</v>
      </c>
      <c r="P13" s="7"/>
      <c r="Q13" s="69">
        <f t="shared" ca="1" si="11"/>
        <v>5.6524999999999999</v>
      </c>
      <c r="R13" s="69">
        <f t="shared" ca="1" si="12"/>
        <v>5.6524999999999999</v>
      </c>
      <c r="S13" s="69">
        <f t="shared" si="13"/>
        <v>2.8843852192293506</v>
      </c>
      <c r="T13" s="7"/>
      <c r="U13" s="5">
        <f t="shared" si="14"/>
        <v>30</v>
      </c>
      <c r="V13" s="44">
        <f t="shared" si="15"/>
        <v>37043</v>
      </c>
      <c r="W13" s="5">
        <f t="shared" ca="1" si="16"/>
        <v>113</v>
      </c>
      <c r="X13" s="54">
        <f ca="1">VLOOKUP($A13,[1]!Table,MATCH(X$4,[1]!Curves,0))</f>
        <v>5.4785489853023006E-2</v>
      </c>
      <c r="Y13" s="46">
        <f t="shared" ca="1" si="17"/>
        <v>0.98341763913977465</v>
      </c>
      <c r="Z13" s="5">
        <f t="shared" si="18"/>
        <v>1</v>
      </c>
      <c r="AA13" s="5">
        <f t="shared" si="19"/>
        <v>30</v>
      </c>
      <c r="AC13" s="39">
        <f t="shared" ca="1" si="20"/>
        <v>614138.80850401009</v>
      </c>
      <c r="AD13" s="39">
        <f t="shared" ca="1" si="21"/>
        <v>614138.80850401009</v>
      </c>
      <c r="AE13" s="39">
        <f t="shared" ca="1" si="22"/>
        <v>315198.02523204475</v>
      </c>
      <c r="AF13" s="39">
        <f t="shared" ca="1" si="23"/>
        <v>1912.353941071206</v>
      </c>
      <c r="AG13" s="39">
        <f t="shared" ca="1" si="24"/>
        <v>1912.353941071206</v>
      </c>
      <c r="AH13" s="39">
        <f t="shared" ca="1" si="25"/>
        <v>0</v>
      </c>
      <c r="AI13" s="39">
        <f t="shared" ca="1" si="26"/>
        <v>1639.1605209181764</v>
      </c>
      <c r="AJ13" s="39">
        <f t="shared" ca="1" si="27"/>
        <v>1639.1605209181764</v>
      </c>
      <c r="AK13" s="39">
        <f t="shared" ca="1" si="28"/>
        <v>0</v>
      </c>
      <c r="AL13" s="43"/>
      <c r="AM13" s="39">
        <f t="shared" ca="1" si="40"/>
        <v>298940.78327196534</v>
      </c>
      <c r="AN13" s="39">
        <f t="shared" ca="1" si="41"/>
        <v>1912.353941071206</v>
      </c>
      <c r="AO13" s="39">
        <f t="shared" ca="1" si="42"/>
        <v>1639.1605209181764</v>
      </c>
      <c r="AP13" s="40">
        <f t="shared" ca="1" si="29"/>
        <v>302492.29773395474</v>
      </c>
      <c r="AR13" s="39">
        <f t="shared" ca="1" si="43"/>
        <v>0</v>
      </c>
      <c r="AS13" s="39">
        <f t="shared" ca="1" si="44"/>
        <v>0</v>
      </c>
      <c r="AT13" s="39">
        <f t="shared" ca="1" si="45"/>
        <v>0</v>
      </c>
      <c r="AU13" s="40">
        <f t="shared" ca="1" si="30"/>
        <v>0</v>
      </c>
      <c r="AV13" s="40"/>
      <c r="AW13" s="51">
        <f t="shared" ca="1" si="31"/>
        <v>302492.29773395474</v>
      </c>
      <c r="AY13" s="51">
        <f t="shared" ca="1" si="32"/>
        <v>315198.02523204475</v>
      </c>
      <c r="AZ13" s="104"/>
      <c r="BA13" s="105">
        <f ca="1">'EO9904.1'!AW13</f>
        <v>286885.87437109923</v>
      </c>
      <c r="BB13" s="105">
        <f t="shared" ca="1" si="46"/>
        <v>15606.423362855508</v>
      </c>
      <c r="BC13" s="67"/>
      <c r="BD13" s="96">
        <f t="shared" si="47"/>
        <v>37043</v>
      </c>
      <c r="BE13" s="103">
        <f t="shared" si="48"/>
        <v>6</v>
      </c>
      <c r="BF13" s="113">
        <f t="shared" si="33"/>
        <v>1052.6424999999999</v>
      </c>
      <c r="BG13" s="114">
        <f t="shared" si="34"/>
        <v>10765.119500000001</v>
      </c>
      <c r="BH13" s="95">
        <f t="shared" si="49"/>
        <v>9.7782704595151024E-2</v>
      </c>
      <c r="BI13" s="97">
        <v>7.17E-2</v>
      </c>
      <c r="BJ13" s="2">
        <f t="shared" si="50"/>
        <v>1.363775517366123</v>
      </c>
      <c r="BK13" s="97">
        <v>2.1150000000000002</v>
      </c>
      <c r="BL13" s="98">
        <f t="shared" si="51"/>
        <v>2.8843852192293506</v>
      </c>
      <c r="BN13" s="115">
        <v>36192</v>
      </c>
      <c r="BO13" s="103">
        <f t="shared" si="35"/>
        <v>2</v>
      </c>
      <c r="BP13" s="107">
        <f>48.313+598.261-18.69-14.83</f>
        <v>613.05399999999986</v>
      </c>
      <c r="BQ13" s="107">
        <f>2330.553+6183.334</f>
        <v>8513.8869999999988</v>
      </c>
      <c r="BR13" s="107"/>
      <c r="BS13" s="2">
        <v>7</v>
      </c>
      <c r="BT13" s="108">
        <f t="shared" si="3"/>
        <v>1079.384</v>
      </c>
      <c r="BU13" s="103">
        <f t="shared" si="4"/>
        <v>11147.003499999999</v>
      </c>
    </row>
    <row r="14" spans="1:73">
      <c r="A14" s="88">
        <f t="shared" si="36"/>
        <v>37073</v>
      </c>
      <c r="B14" s="65">
        <f>'EO9904.1 floor'!B14</f>
        <v>3704</v>
      </c>
      <c r="C14" s="66"/>
      <c r="D14" s="82">
        <f t="shared" si="5"/>
        <v>3704</v>
      </c>
      <c r="E14" s="35">
        <f t="shared" si="6"/>
        <v>114824</v>
      </c>
      <c r="F14" s="35">
        <f t="shared" ca="1" si="7"/>
        <v>112451.5298236314</v>
      </c>
      <c r="G14" s="83">
        <f ca="1">VLOOKUP($A14,[1]!Table,MATCH(G$4,[1]!Curves,0))</f>
        <v>5.63</v>
      </c>
      <c r="H14" s="84">
        <f t="shared" ca="1" si="8"/>
        <v>5.63</v>
      </c>
      <c r="I14" s="86">
        <f t="shared" si="37"/>
        <v>2.1150000000000002</v>
      </c>
      <c r="J14" s="83">
        <f ca="1">VLOOKUP($A14,[1]!Table,MATCH(J$4,[1]!Curves,0))</f>
        <v>1.7500000000000002E-2</v>
      </c>
      <c r="K14" s="84">
        <f t="shared" ca="1" si="9"/>
        <v>1.7500000000000002E-2</v>
      </c>
      <c r="L14" s="69">
        <f t="shared" si="38"/>
        <v>0</v>
      </c>
      <c r="M14" s="83">
        <f ca="1">VLOOKUP($A14,[1]!Table,MATCH(M$4,[1]!Curves,0))</f>
        <v>1.4999999999999999E-2</v>
      </c>
      <c r="N14" s="84">
        <f t="shared" ca="1" si="10"/>
        <v>1.4999999999999999E-2</v>
      </c>
      <c r="O14" s="69">
        <f t="shared" si="39"/>
        <v>0</v>
      </c>
      <c r="P14" s="7"/>
      <c r="Q14" s="69">
        <f t="shared" ca="1" si="11"/>
        <v>5.6624999999999996</v>
      </c>
      <c r="R14" s="69">
        <f t="shared" ca="1" si="12"/>
        <v>5.6624999999999996</v>
      </c>
      <c r="S14" s="69">
        <f t="shared" si="13"/>
        <v>2.1150000000000002</v>
      </c>
      <c r="T14" s="7"/>
      <c r="U14" s="5">
        <f t="shared" si="14"/>
        <v>31</v>
      </c>
      <c r="V14" s="44">
        <f t="shared" si="15"/>
        <v>37073</v>
      </c>
      <c r="W14" s="5">
        <f t="shared" ca="1" si="16"/>
        <v>143</v>
      </c>
      <c r="X14" s="54">
        <f ca="1">VLOOKUP($A14,[1]!Table,MATCH(X$4,[1]!Curves,0))</f>
        <v>5.4044415380893003E-2</v>
      </c>
      <c r="Y14" s="46">
        <f t="shared" ca="1" si="17"/>
        <v>0.97933820302054797</v>
      </c>
      <c r="Z14" s="5">
        <f t="shared" si="18"/>
        <v>1</v>
      </c>
      <c r="AA14" s="5">
        <f t="shared" si="19"/>
        <v>31</v>
      </c>
      <c r="AC14" s="39">
        <f t="shared" ca="1" si="20"/>
        <v>633102.11290704471</v>
      </c>
      <c r="AD14" s="39">
        <f t="shared" ca="1" si="21"/>
        <v>633102.11290704471</v>
      </c>
      <c r="AE14" s="39">
        <f t="shared" ca="1" si="22"/>
        <v>237834.98557698043</v>
      </c>
      <c r="AF14" s="39">
        <f t="shared" ca="1" si="23"/>
        <v>1967.9017719135497</v>
      </c>
      <c r="AG14" s="39">
        <f t="shared" ca="1" si="24"/>
        <v>1967.9017719135497</v>
      </c>
      <c r="AH14" s="39">
        <f t="shared" ca="1" si="25"/>
        <v>0</v>
      </c>
      <c r="AI14" s="39">
        <f t="shared" ca="1" si="26"/>
        <v>1686.7729473544709</v>
      </c>
      <c r="AJ14" s="39">
        <f t="shared" ca="1" si="27"/>
        <v>1686.7729473544709</v>
      </c>
      <c r="AK14" s="39">
        <f t="shared" ca="1" si="28"/>
        <v>0</v>
      </c>
      <c r="AL14" s="43"/>
      <c r="AM14" s="39">
        <f t="shared" ca="1" si="40"/>
        <v>395267.12733006431</v>
      </c>
      <c r="AN14" s="39">
        <f t="shared" ca="1" si="41"/>
        <v>1967.9017719135497</v>
      </c>
      <c r="AO14" s="39">
        <f t="shared" ca="1" si="42"/>
        <v>1686.7729473544709</v>
      </c>
      <c r="AP14" s="40">
        <f t="shared" ca="1" si="29"/>
        <v>398921.80204933236</v>
      </c>
      <c r="AR14" s="39">
        <f t="shared" ca="1" si="43"/>
        <v>0</v>
      </c>
      <c r="AS14" s="39">
        <f t="shared" ca="1" si="44"/>
        <v>0</v>
      </c>
      <c r="AT14" s="39">
        <f t="shared" ca="1" si="45"/>
        <v>0</v>
      </c>
      <c r="AU14" s="40">
        <f t="shared" ca="1" si="30"/>
        <v>0</v>
      </c>
      <c r="AV14" s="40"/>
      <c r="AW14" s="51">
        <f t="shared" ca="1" si="31"/>
        <v>398921.80204933236</v>
      </c>
      <c r="AY14" s="51">
        <f t="shared" ca="1" si="32"/>
        <v>237834.98557698043</v>
      </c>
      <c r="AZ14" s="104"/>
      <c r="BA14" s="105">
        <f ca="1">'EO9904.1'!AW14</f>
        <v>303146.83409854549</v>
      </c>
      <c r="BB14" s="105">
        <f t="shared" ca="1" si="46"/>
        <v>95774.967950786871</v>
      </c>
      <c r="BC14" s="67"/>
      <c r="BD14" s="96">
        <f t="shared" si="47"/>
        <v>37073</v>
      </c>
      <c r="BE14" s="103">
        <f t="shared" si="48"/>
        <v>7</v>
      </c>
      <c r="BF14" s="113">
        <f t="shared" si="33"/>
        <v>1079.384</v>
      </c>
      <c r="BG14" s="114">
        <f t="shared" si="34"/>
        <v>11147.003499999999</v>
      </c>
      <c r="BH14" s="95">
        <f t="shared" si="49"/>
        <v>9.6831762903815372E-2</v>
      </c>
      <c r="BI14" s="97">
        <v>9.8100000000000007E-2</v>
      </c>
      <c r="BJ14" s="2">
        <f t="shared" si="50"/>
        <v>0.98707199698078862</v>
      </c>
      <c r="BK14" s="97">
        <v>2.1150000000000002</v>
      </c>
      <c r="BL14" s="98">
        <f t="shared" si="51"/>
        <v>2.1150000000000002</v>
      </c>
      <c r="BN14" s="115">
        <v>36220</v>
      </c>
      <c r="BO14" s="103">
        <f t="shared" si="35"/>
        <v>3</v>
      </c>
      <c r="BP14" s="107">
        <f>53.097+665.357-20.768-16.478</f>
        <v>681.20799999999997</v>
      </c>
      <c r="BQ14" s="107">
        <f>2591.566+6877.103</f>
        <v>9468.6689999999999</v>
      </c>
      <c r="BR14" s="107"/>
      <c r="BS14" s="2">
        <v>8</v>
      </c>
      <c r="BT14" s="108">
        <f t="shared" si="3"/>
        <v>1109.0309999999999</v>
      </c>
      <c r="BU14" s="103">
        <f t="shared" si="4"/>
        <v>11486.346</v>
      </c>
    </row>
    <row r="15" spans="1:73">
      <c r="A15" s="88">
        <f t="shared" si="36"/>
        <v>37104</v>
      </c>
      <c r="B15" s="65">
        <f>'EO9904.1 floor'!B15</f>
        <v>3704</v>
      </c>
      <c r="C15" s="66"/>
      <c r="D15" s="82">
        <f t="shared" si="5"/>
        <v>3704</v>
      </c>
      <c r="E15" s="35">
        <f t="shared" si="6"/>
        <v>114824</v>
      </c>
      <c r="F15" s="35">
        <f t="shared" ca="1" si="7"/>
        <v>111970.04629016567</v>
      </c>
      <c r="G15" s="83">
        <f ca="1">VLOOKUP($A15,[1]!Table,MATCH(G$4,[1]!Curves,0))</f>
        <v>5.64</v>
      </c>
      <c r="H15" s="84">
        <f t="shared" ca="1" si="8"/>
        <v>5.64</v>
      </c>
      <c r="I15" s="86">
        <f t="shared" si="37"/>
        <v>2.1150000000000002</v>
      </c>
      <c r="J15" s="83">
        <f ca="1">VLOOKUP($A15,[1]!Table,MATCH(J$4,[1]!Curves,0))</f>
        <v>1.7500000000000002E-2</v>
      </c>
      <c r="K15" s="84">
        <f t="shared" ca="1" si="9"/>
        <v>1.7500000000000002E-2</v>
      </c>
      <c r="L15" s="69">
        <f t="shared" si="38"/>
        <v>0</v>
      </c>
      <c r="M15" s="83">
        <f ca="1">VLOOKUP($A15,[1]!Table,MATCH(M$4,[1]!Curves,0))</f>
        <v>1.4999999999999999E-2</v>
      </c>
      <c r="N15" s="84">
        <f t="shared" ca="1" si="10"/>
        <v>1.4999999999999999E-2</v>
      </c>
      <c r="O15" s="69">
        <f t="shared" si="39"/>
        <v>0</v>
      </c>
      <c r="P15" s="7"/>
      <c r="Q15" s="69">
        <f t="shared" ca="1" si="11"/>
        <v>5.6724999999999994</v>
      </c>
      <c r="R15" s="69">
        <f t="shared" ca="1" si="12"/>
        <v>5.6724999999999994</v>
      </c>
      <c r="S15" s="69">
        <f t="shared" si="13"/>
        <v>2.1150000000000002</v>
      </c>
      <c r="T15" s="7"/>
      <c r="U15" s="5">
        <f t="shared" si="14"/>
        <v>31</v>
      </c>
      <c r="V15" s="44">
        <f t="shared" si="15"/>
        <v>37104</v>
      </c>
      <c r="W15" s="5">
        <f t="shared" ca="1" si="16"/>
        <v>174</v>
      </c>
      <c r="X15" s="54">
        <f ca="1">VLOOKUP($A15,[1]!Table,MATCH(X$4,[1]!Curves,0))</f>
        <v>5.3537504322789996E-2</v>
      </c>
      <c r="Y15" s="46">
        <f t="shared" ca="1" si="17"/>
        <v>0.97514497221979435</v>
      </c>
      <c r="Z15" s="5">
        <f t="shared" si="18"/>
        <v>1</v>
      </c>
      <c r="AA15" s="5">
        <f t="shared" si="19"/>
        <v>31</v>
      </c>
      <c r="AC15" s="39">
        <f t="shared" ca="1" si="20"/>
        <v>631511.06107653433</v>
      </c>
      <c r="AD15" s="39">
        <f t="shared" ca="1" si="21"/>
        <v>631511.06107653433</v>
      </c>
      <c r="AE15" s="39">
        <f t="shared" ca="1" si="22"/>
        <v>236816.64790370042</v>
      </c>
      <c r="AF15" s="39">
        <f t="shared" ca="1" si="23"/>
        <v>1959.4758100778995</v>
      </c>
      <c r="AG15" s="39">
        <f t="shared" ca="1" si="24"/>
        <v>1959.4758100778995</v>
      </c>
      <c r="AH15" s="39">
        <f t="shared" ca="1" si="25"/>
        <v>0</v>
      </c>
      <c r="AI15" s="39">
        <f t="shared" ca="1" si="26"/>
        <v>1679.5506943524849</v>
      </c>
      <c r="AJ15" s="39">
        <f t="shared" ca="1" si="27"/>
        <v>1679.5506943524849</v>
      </c>
      <c r="AK15" s="39">
        <f t="shared" ca="1" si="28"/>
        <v>0</v>
      </c>
      <c r="AL15" s="43"/>
      <c r="AM15" s="39">
        <f t="shared" ca="1" si="40"/>
        <v>394694.41317283391</v>
      </c>
      <c r="AN15" s="39">
        <f t="shared" ca="1" si="41"/>
        <v>1959.4758100778995</v>
      </c>
      <c r="AO15" s="39">
        <f t="shared" ca="1" si="42"/>
        <v>1679.5506943524849</v>
      </c>
      <c r="AP15" s="40">
        <f t="shared" ca="1" si="29"/>
        <v>398333.43967726431</v>
      </c>
      <c r="AR15" s="39">
        <f t="shared" ca="1" si="43"/>
        <v>0</v>
      </c>
      <c r="AS15" s="39">
        <f t="shared" ca="1" si="44"/>
        <v>0</v>
      </c>
      <c r="AT15" s="39">
        <f t="shared" ca="1" si="45"/>
        <v>0</v>
      </c>
      <c r="AU15" s="40">
        <f t="shared" ca="1" si="30"/>
        <v>0</v>
      </c>
      <c r="AV15" s="40"/>
      <c r="AW15" s="51">
        <f t="shared" ca="1" si="31"/>
        <v>398333.43967726431</v>
      </c>
      <c r="AY15" s="51">
        <f t="shared" ca="1" si="32"/>
        <v>236816.64790370042</v>
      </c>
      <c r="AZ15" s="104"/>
      <c r="BA15" s="105">
        <f ca="1">'EO9904.1'!AW15</f>
        <v>311142.36463111232</v>
      </c>
      <c r="BB15" s="105">
        <f t="shared" ca="1" si="46"/>
        <v>87191.075046151993</v>
      </c>
      <c r="BC15" s="67"/>
      <c r="BD15" s="96">
        <f t="shared" si="47"/>
        <v>37104</v>
      </c>
      <c r="BE15" s="103">
        <f t="shared" si="48"/>
        <v>8</v>
      </c>
      <c r="BF15" s="113">
        <f t="shared" si="33"/>
        <v>1109.0309999999999</v>
      </c>
      <c r="BG15" s="114">
        <f t="shared" si="34"/>
        <v>11486.346</v>
      </c>
      <c r="BH15" s="95">
        <f t="shared" si="49"/>
        <v>9.655211500680895E-2</v>
      </c>
      <c r="BI15" s="97">
        <v>9.9099999999999994E-2</v>
      </c>
      <c r="BJ15" s="2">
        <f t="shared" si="50"/>
        <v>0.97428975788909133</v>
      </c>
      <c r="BK15" s="97">
        <v>2.1150000000000002</v>
      </c>
      <c r="BL15" s="98">
        <f t="shared" si="51"/>
        <v>2.1150000000000002</v>
      </c>
      <c r="BN15" s="115">
        <v>36251</v>
      </c>
      <c r="BO15" s="103">
        <f t="shared" si="35"/>
        <v>4</v>
      </c>
      <c r="BP15" s="107">
        <f>53.904+626.224-19.66-15.599</f>
        <v>644.86900000000003</v>
      </c>
      <c r="BQ15" s="107">
        <f>2410.332+6496.412</f>
        <v>8906.7440000000006</v>
      </c>
      <c r="BR15" s="107"/>
      <c r="BS15" s="2">
        <v>9</v>
      </c>
      <c r="BT15" s="108">
        <f t="shared" si="3"/>
        <v>998.15999999999985</v>
      </c>
      <c r="BU15" s="103">
        <f t="shared" si="4"/>
        <v>10141.415499999999</v>
      </c>
    </row>
    <row r="16" spans="1:73">
      <c r="A16" s="88">
        <f t="shared" si="36"/>
        <v>37135</v>
      </c>
      <c r="B16" s="65">
        <f>'EO9904.1 floor'!B16</f>
        <v>3704</v>
      </c>
      <c r="C16" s="66"/>
      <c r="D16" s="82">
        <f t="shared" si="5"/>
        <v>3704</v>
      </c>
      <c r="E16" s="35">
        <f t="shared" si="6"/>
        <v>111120</v>
      </c>
      <c r="F16" s="35">
        <f t="shared" ca="1" si="7"/>
        <v>107903.20108494833</v>
      </c>
      <c r="G16" s="83">
        <f ca="1">VLOOKUP($A16,[1]!Table,MATCH(G$4,[1]!Curves,0))</f>
        <v>5.59</v>
      </c>
      <c r="H16" s="84">
        <f t="shared" ca="1" si="8"/>
        <v>5.59</v>
      </c>
      <c r="I16" s="86">
        <f t="shared" si="37"/>
        <v>2.1150000000000002</v>
      </c>
      <c r="J16" s="83">
        <f ca="1">VLOOKUP($A16,[1]!Table,MATCH(J$4,[1]!Curves,0))</f>
        <v>1.7500000000000002E-2</v>
      </c>
      <c r="K16" s="84">
        <f t="shared" ca="1" si="9"/>
        <v>1.7500000000000002E-2</v>
      </c>
      <c r="L16" s="69">
        <f t="shared" si="38"/>
        <v>0</v>
      </c>
      <c r="M16" s="83">
        <f ca="1">VLOOKUP($A16,[1]!Table,MATCH(M$4,[1]!Curves,0))</f>
        <v>1.4999999999999999E-2</v>
      </c>
      <c r="N16" s="84">
        <f t="shared" ca="1" si="10"/>
        <v>1.4999999999999999E-2</v>
      </c>
      <c r="O16" s="69">
        <f t="shared" si="39"/>
        <v>0</v>
      </c>
      <c r="P16" s="7"/>
      <c r="Q16" s="69">
        <f t="shared" ca="1" si="11"/>
        <v>5.6224999999999996</v>
      </c>
      <c r="R16" s="69">
        <f t="shared" ca="1" si="12"/>
        <v>5.6224999999999996</v>
      </c>
      <c r="S16" s="69">
        <f t="shared" si="13"/>
        <v>2.1150000000000002</v>
      </c>
      <c r="T16" s="7"/>
      <c r="U16" s="5">
        <f t="shared" si="14"/>
        <v>30</v>
      </c>
      <c r="V16" s="44">
        <f t="shared" si="15"/>
        <v>37135</v>
      </c>
      <c r="W16" s="5">
        <f t="shared" ca="1" si="16"/>
        <v>205</v>
      </c>
      <c r="X16" s="54">
        <f ca="1">VLOOKUP($A16,[1]!Table,MATCH(X$4,[1]!Curves,0))</f>
        <v>5.3030593350335005E-2</v>
      </c>
      <c r="Y16" s="46">
        <f t="shared" ca="1" si="17"/>
        <v>0.97105112567448104</v>
      </c>
      <c r="Z16" s="5">
        <f t="shared" si="18"/>
        <v>1</v>
      </c>
      <c r="AA16" s="5">
        <f t="shared" si="19"/>
        <v>30</v>
      </c>
      <c r="AC16" s="39">
        <f t="shared" ca="1" si="20"/>
        <v>603178.89406486112</v>
      </c>
      <c r="AD16" s="39">
        <f t="shared" ca="1" si="21"/>
        <v>603178.89406486112</v>
      </c>
      <c r="AE16" s="39">
        <f t="shared" ca="1" si="22"/>
        <v>228215.27029466574</v>
      </c>
      <c r="AF16" s="39">
        <f t="shared" ca="1" si="23"/>
        <v>1888.306018986596</v>
      </c>
      <c r="AG16" s="39">
        <f t="shared" ca="1" si="24"/>
        <v>1888.306018986596</v>
      </c>
      <c r="AH16" s="39">
        <f t="shared" ca="1" si="25"/>
        <v>0</v>
      </c>
      <c r="AI16" s="39">
        <f t="shared" ca="1" si="26"/>
        <v>1618.5480162742249</v>
      </c>
      <c r="AJ16" s="39">
        <f t="shared" ca="1" si="27"/>
        <v>1618.5480162742249</v>
      </c>
      <c r="AK16" s="39">
        <f t="shared" ca="1" si="28"/>
        <v>0</v>
      </c>
      <c r="AL16" s="43"/>
      <c r="AM16" s="39">
        <f t="shared" ca="1" si="40"/>
        <v>374963.62377019541</v>
      </c>
      <c r="AN16" s="39">
        <f t="shared" ca="1" si="41"/>
        <v>1888.306018986596</v>
      </c>
      <c r="AO16" s="39">
        <f t="shared" ca="1" si="42"/>
        <v>1618.5480162742249</v>
      </c>
      <c r="AP16" s="40">
        <f t="shared" ca="1" si="29"/>
        <v>378470.47780545626</v>
      </c>
      <c r="AR16" s="39">
        <f t="shared" ca="1" si="43"/>
        <v>0</v>
      </c>
      <c r="AS16" s="39">
        <f t="shared" ca="1" si="44"/>
        <v>0</v>
      </c>
      <c r="AT16" s="39">
        <f t="shared" ca="1" si="45"/>
        <v>0</v>
      </c>
      <c r="AU16" s="40">
        <f t="shared" ca="1" si="30"/>
        <v>0</v>
      </c>
      <c r="AV16" s="40"/>
      <c r="AW16" s="51">
        <f t="shared" ca="1" si="31"/>
        <v>378470.47780545626</v>
      </c>
      <c r="AY16" s="51">
        <f t="shared" ca="1" si="32"/>
        <v>228215.27029466574</v>
      </c>
      <c r="AZ16" s="104"/>
      <c r="BA16" s="105">
        <f ca="1">'EO9904.1'!AW16</f>
        <v>301373.64063026069</v>
      </c>
      <c r="BB16" s="105">
        <f t="shared" ca="1" si="46"/>
        <v>77096.837175195571</v>
      </c>
      <c r="BC16" s="67"/>
      <c r="BD16" s="96">
        <f t="shared" si="47"/>
        <v>37135</v>
      </c>
      <c r="BE16" s="103">
        <f t="shared" si="48"/>
        <v>9</v>
      </c>
      <c r="BF16" s="113">
        <f t="shared" si="33"/>
        <v>998.15999999999985</v>
      </c>
      <c r="BG16" s="114">
        <f t="shared" si="34"/>
        <v>10141.415499999999</v>
      </c>
      <c r="BH16" s="95">
        <f t="shared" si="49"/>
        <v>9.8424130240990518E-2</v>
      </c>
      <c r="BI16" s="97">
        <v>0.1009</v>
      </c>
      <c r="BJ16" s="2">
        <f t="shared" si="50"/>
        <v>0.9754621431218089</v>
      </c>
      <c r="BK16" s="97">
        <v>2.1150000000000002</v>
      </c>
      <c r="BL16" s="98">
        <f t="shared" si="51"/>
        <v>2.1150000000000002</v>
      </c>
      <c r="BN16" s="115">
        <v>36281</v>
      </c>
      <c r="BO16" s="103">
        <f t="shared" si="35"/>
        <v>5</v>
      </c>
      <c r="BP16" s="107">
        <f>59.073+630.449-19.932-15.812</f>
        <v>653.77799999999991</v>
      </c>
      <c r="BQ16" s="107">
        <f>2336.217+6614.818</f>
        <v>8951.0349999999999</v>
      </c>
      <c r="BR16" s="107"/>
      <c r="BS16" s="2">
        <v>10</v>
      </c>
      <c r="BT16" s="108">
        <f t="shared" si="3"/>
        <v>697.93849999999998</v>
      </c>
      <c r="BU16" s="103">
        <f t="shared" si="4"/>
        <v>9529.3094999999994</v>
      </c>
    </row>
    <row r="17" spans="1:73">
      <c r="A17" s="88">
        <f t="shared" si="36"/>
        <v>37165</v>
      </c>
      <c r="B17" s="65">
        <f>'EO9904.1 floor'!B17</f>
        <v>3704</v>
      </c>
      <c r="C17" s="66"/>
      <c r="D17" s="82">
        <f t="shared" si="5"/>
        <v>3704</v>
      </c>
      <c r="E17" s="35">
        <f t="shared" si="6"/>
        <v>114824</v>
      </c>
      <c r="F17" s="35">
        <f t="shared" ca="1" si="7"/>
        <v>111049.37799381303</v>
      </c>
      <c r="G17" s="83">
        <f ca="1">VLOOKUP($A17,[1]!Table,MATCH(G$4,[1]!Curves,0))</f>
        <v>5.5979999999999999</v>
      </c>
      <c r="H17" s="84">
        <f t="shared" ca="1" si="8"/>
        <v>5.5979999999999999</v>
      </c>
      <c r="I17" s="86">
        <f t="shared" si="37"/>
        <v>2.1150000000000002</v>
      </c>
      <c r="J17" s="83">
        <f ca="1">VLOOKUP($A17,[1]!Table,MATCH(J$4,[1]!Curves,0))</f>
        <v>1.7500000000000002E-2</v>
      </c>
      <c r="K17" s="84">
        <f t="shared" ca="1" si="9"/>
        <v>1.7500000000000002E-2</v>
      </c>
      <c r="L17" s="69">
        <f t="shared" si="38"/>
        <v>0</v>
      </c>
      <c r="M17" s="83">
        <f ca="1">VLOOKUP($A17,[1]!Table,MATCH(M$4,[1]!Curves,0))</f>
        <v>1.4999999999999999E-2</v>
      </c>
      <c r="N17" s="84">
        <f t="shared" ca="1" si="10"/>
        <v>1.4999999999999999E-2</v>
      </c>
      <c r="O17" s="69">
        <f t="shared" si="39"/>
        <v>0</v>
      </c>
      <c r="P17" s="7"/>
      <c r="Q17" s="69">
        <f t="shared" ca="1" si="11"/>
        <v>5.6304999999999996</v>
      </c>
      <c r="R17" s="69">
        <f t="shared" ca="1" si="12"/>
        <v>5.6304999999999996</v>
      </c>
      <c r="S17" s="69">
        <f t="shared" si="13"/>
        <v>2.1150000000000002</v>
      </c>
      <c r="T17" s="7"/>
      <c r="U17" s="5">
        <f t="shared" si="14"/>
        <v>31</v>
      </c>
      <c r="V17" s="44">
        <f t="shared" si="15"/>
        <v>37165</v>
      </c>
      <c r="W17" s="5">
        <f t="shared" ca="1" si="16"/>
        <v>235</v>
      </c>
      <c r="X17" s="54">
        <f ca="1">VLOOKUP($A17,[1]!Table,MATCH(X$4,[1]!Curves,0))</f>
        <v>5.2632503037596999E-2</v>
      </c>
      <c r="Y17" s="46">
        <f t="shared" ca="1" si="17"/>
        <v>0.96712688979492989</v>
      </c>
      <c r="Z17" s="5">
        <f t="shared" si="18"/>
        <v>1</v>
      </c>
      <c r="AA17" s="5">
        <f t="shared" si="19"/>
        <v>31</v>
      </c>
      <c r="AC17" s="39">
        <f t="shared" ca="1" si="20"/>
        <v>621654.41800936533</v>
      </c>
      <c r="AD17" s="39">
        <f t="shared" ca="1" si="21"/>
        <v>621654.41800936533</v>
      </c>
      <c r="AE17" s="39">
        <f t="shared" ca="1" si="22"/>
        <v>234869.43445691458</v>
      </c>
      <c r="AF17" s="39">
        <f t="shared" ca="1" si="23"/>
        <v>1943.3641148917281</v>
      </c>
      <c r="AG17" s="39">
        <f t="shared" ca="1" si="24"/>
        <v>1943.3641148917281</v>
      </c>
      <c r="AH17" s="39">
        <f t="shared" ca="1" si="25"/>
        <v>0</v>
      </c>
      <c r="AI17" s="39">
        <f t="shared" ca="1" si="26"/>
        <v>1665.7406699071955</v>
      </c>
      <c r="AJ17" s="39">
        <f t="shared" ca="1" si="27"/>
        <v>1665.7406699071955</v>
      </c>
      <c r="AK17" s="39">
        <f t="shared" ca="1" si="28"/>
        <v>0</v>
      </c>
      <c r="AL17" s="43"/>
      <c r="AM17" s="39">
        <f t="shared" ca="1" si="40"/>
        <v>386784.98355245078</v>
      </c>
      <c r="AN17" s="39">
        <f t="shared" ca="1" si="41"/>
        <v>1943.3641148917281</v>
      </c>
      <c r="AO17" s="39">
        <f t="shared" ca="1" si="42"/>
        <v>1665.7406699071955</v>
      </c>
      <c r="AP17" s="40">
        <f t="shared" ca="1" si="29"/>
        <v>390394.0883372497</v>
      </c>
      <c r="AR17" s="39">
        <f t="shared" ca="1" si="43"/>
        <v>0</v>
      </c>
      <c r="AS17" s="39">
        <f t="shared" ca="1" si="44"/>
        <v>0</v>
      </c>
      <c r="AT17" s="39">
        <f t="shared" ca="1" si="45"/>
        <v>0</v>
      </c>
      <c r="AU17" s="40">
        <f t="shared" ca="1" si="30"/>
        <v>0</v>
      </c>
      <c r="AV17" s="40"/>
      <c r="AW17" s="51">
        <f t="shared" ca="1" si="31"/>
        <v>390394.0883372497</v>
      </c>
      <c r="AY17" s="51">
        <f t="shared" ca="1" si="32"/>
        <v>234869.43445691458</v>
      </c>
      <c r="AZ17" s="104"/>
      <c r="BA17" s="105">
        <f ca="1">'EO9904.1'!AW17</f>
        <v>311371.35095685231</v>
      </c>
      <c r="BB17" s="105">
        <f t="shared" ca="1" si="46"/>
        <v>79022.73738039739</v>
      </c>
      <c r="BC17" s="67"/>
      <c r="BD17" s="96">
        <f t="shared" si="47"/>
        <v>37165</v>
      </c>
      <c r="BE17" s="103">
        <f t="shared" si="48"/>
        <v>10</v>
      </c>
      <c r="BF17" s="113">
        <f t="shared" si="33"/>
        <v>697.93849999999998</v>
      </c>
      <c r="BG17" s="114">
        <f t="shared" si="34"/>
        <v>9529.3094999999994</v>
      </c>
      <c r="BH17" s="95">
        <f t="shared" si="49"/>
        <v>7.3241245863616883E-2</v>
      </c>
      <c r="BI17" s="97">
        <v>0.10349999999999999</v>
      </c>
      <c r="BJ17" s="2">
        <f t="shared" si="50"/>
        <v>0.70764488757117761</v>
      </c>
      <c r="BK17" s="97">
        <v>2.1150000000000002</v>
      </c>
      <c r="BL17" s="98">
        <f t="shared" si="51"/>
        <v>2.1150000000000002</v>
      </c>
      <c r="BN17" s="115">
        <v>36312</v>
      </c>
      <c r="BO17" s="103">
        <f t="shared" si="35"/>
        <v>6</v>
      </c>
      <c r="BP17" s="107">
        <f>309.71+810.066-30.151-25.703</f>
        <v>1063.922</v>
      </c>
      <c r="BQ17" s="107">
        <f>2820.911+5274.977+2773.298</f>
        <v>10869.186</v>
      </c>
      <c r="BR17" s="107"/>
      <c r="BS17" s="2">
        <v>11</v>
      </c>
      <c r="BT17" s="108">
        <f t="shared" si="3"/>
        <v>632.95050000000003</v>
      </c>
      <c r="BU17" s="103">
        <f t="shared" si="4"/>
        <v>8729.3260000000009</v>
      </c>
    </row>
    <row r="18" spans="1:73">
      <c r="A18" s="88">
        <f t="shared" si="36"/>
        <v>37196</v>
      </c>
      <c r="B18" s="65">
        <f>'EO9904.1 floor'!B18</f>
        <v>3704</v>
      </c>
      <c r="C18" s="66"/>
      <c r="D18" s="82">
        <f t="shared" si="5"/>
        <v>3704</v>
      </c>
      <c r="E18" s="35">
        <f t="shared" si="6"/>
        <v>111120</v>
      </c>
      <c r="F18" s="35">
        <f t="shared" ca="1" si="7"/>
        <v>107014.21692053728</v>
      </c>
      <c r="G18" s="83">
        <f ca="1">VLOOKUP($A18,[1]!Table,MATCH(G$4,[1]!Curves,0))</f>
        <v>5.6680000000000001</v>
      </c>
      <c r="H18" s="84">
        <f t="shared" ca="1" si="8"/>
        <v>5.6680000000000001</v>
      </c>
      <c r="I18" s="86">
        <f t="shared" si="37"/>
        <v>2.1150000000000002</v>
      </c>
      <c r="J18" s="83">
        <f ca="1">VLOOKUP($A18,[1]!Table,MATCH(J$4,[1]!Curves,0))</f>
        <v>0.02</v>
      </c>
      <c r="K18" s="84">
        <f t="shared" ca="1" si="9"/>
        <v>0.02</v>
      </c>
      <c r="L18" s="69">
        <f t="shared" si="38"/>
        <v>0</v>
      </c>
      <c r="M18" s="83">
        <f ca="1">VLOOKUP($A18,[1]!Table,MATCH(M$4,[1]!Curves,0))</f>
        <v>0.02</v>
      </c>
      <c r="N18" s="84">
        <f t="shared" ca="1" si="10"/>
        <v>0.02</v>
      </c>
      <c r="O18" s="69">
        <f t="shared" si="39"/>
        <v>0</v>
      </c>
      <c r="P18" s="7"/>
      <c r="Q18" s="69">
        <f t="shared" ca="1" si="11"/>
        <v>5.7080000000000002</v>
      </c>
      <c r="R18" s="69">
        <f t="shared" ca="1" si="12"/>
        <v>5.7080000000000002</v>
      </c>
      <c r="S18" s="69">
        <f t="shared" si="13"/>
        <v>2.1150000000000002</v>
      </c>
      <c r="T18" s="7"/>
      <c r="U18" s="5">
        <f t="shared" si="14"/>
        <v>30</v>
      </c>
      <c r="V18" s="44">
        <f t="shared" si="15"/>
        <v>37196</v>
      </c>
      <c r="W18" s="5">
        <f t="shared" ca="1" si="16"/>
        <v>266</v>
      </c>
      <c r="X18" s="54">
        <f ca="1">VLOOKUP($A18,[1]!Table,MATCH(X$4,[1]!Curves,0))</f>
        <v>5.2370541278151002E-2</v>
      </c>
      <c r="Y18" s="46">
        <f t="shared" ca="1" si="17"/>
        <v>0.96305090821217854</v>
      </c>
      <c r="Z18" s="5">
        <f t="shared" si="18"/>
        <v>1</v>
      </c>
      <c r="AA18" s="5">
        <f t="shared" si="19"/>
        <v>30</v>
      </c>
      <c r="AC18" s="39">
        <f t="shared" ca="1" si="20"/>
        <v>606556.58150560525</v>
      </c>
      <c r="AD18" s="39">
        <f t="shared" ca="1" si="21"/>
        <v>606556.58150560525</v>
      </c>
      <c r="AE18" s="39">
        <f t="shared" ca="1" si="22"/>
        <v>226335.06878693638</v>
      </c>
      <c r="AF18" s="39">
        <f t="shared" ca="1" si="23"/>
        <v>2140.2843384107455</v>
      </c>
      <c r="AG18" s="39">
        <f t="shared" ca="1" si="24"/>
        <v>2140.2843384107455</v>
      </c>
      <c r="AH18" s="39">
        <f t="shared" ca="1" si="25"/>
        <v>0</v>
      </c>
      <c r="AI18" s="39">
        <f t="shared" ca="1" si="26"/>
        <v>2140.2843384107455</v>
      </c>
      <c r="AJ18" s="39">
        <f t="shared" ca="1" si="27"/>
        <v>2140.2843384107455</v>
      </c>
      <c r="AK18" s="39">
        <f t="shared" ca="1" si="28"/>
        <v>0</v>
      </c>
      <c r="AL18" s="43"/>
      <c r="AM18" s="39">
        <f t="shared" ca="1" si="40"/>
        <v>380221.51271866891</v>
      </c>
      <c r="AN18" s="39">
        <f t="shared" ca="1" si="41"/>
        <v>2140.2843384107455</v>
      </c>
      <c r="AO18" s="39">
        <f t="shared" ca="1" si="42"/>
        <v>2140.2843384107455</v>
      </c>
      <c r="AP18" s="40">
        <f t="shared" ca="1" si="29"/>
        <v>384502.08139549044</v>
      </c>
      <c r="AR18" s="39">
        <f t="shared" ca="1" si="43"/>
        <v>0</v>
      </c>
      <c r="AS18" s="39">
        <f t="shared" ca="1" si="44"/>
        <v>0</v>
      </c>
      <c r="AT18" s="39">
        <f t="shared" ca="1" si="45"/>
        <v>0</v>
      </c>
      <c r="AU18" s="40">
        <f t="shared" ca="1" si="30"/>
        <v>0</v>
      </c>
      <c r="AV18" s="40"/>
      <c r="AW18" s="51">
        <f t="shared" ca="1" si="31"/>
        <v>384502.08139549044</v>
      </c>
      <c r="AY18" s="51">
        <f t="shared" ca="1" si="32"/>
        <v>226335.06878693638</v>
      </c>
      <c r="AZ18" s="104"/>
      <c r="BA18" s="105">
        <f ca="1">'EO9904.1'!AW18</f>
        <v>307890.60350207781</v>
      </c>
      <c r="BB18" s="105">
        <f t="shared" ca="1" si="46"/>
        <v>76611.477893412637</v>
      </c>
      <c r="BC18" s="67"/>
      <c r="BD18" s="96">
        <f t="shared" si="47"/>
        <v>37196</v>
      </c>
      <c r="BE18" s="103">
        <f t="shared" si="48"/>
        <v>11</v>
      </c>
      <c r="BF18" s="113">
        <f t="shared" si="33"/>
        <v>632.95050000000003</v>
      </c>
      <c r="BG18" s="114">
        <f t="shared" si="34"/>
        <v>8729.3260000000009</v>
      </c>
      <c r="BH18" s="95">
        <f t="shared" si="49"/>
        <v>7.250851898531456E-2</v>
      </c>
      <c r="BI18" s="97">
        <v>7.7799999999999994E-2</v>
      </c>
      <c r="BJ18" s="2">
        <f t="shared" si="50"/>
        <v>0.93198610520969882</v>
      </c>
      <c r="BK18" s="97">
        <v>2.1150000000000002</v>
      </c>
      <c r="BL18" s="98">
        <f t="shared" si="51"/>
        <v>2.1150000000000002</v>
      </c>
      <c r="BN18" s="115">
        <v>36342</v>
      </c>
      <c r="BO18" s="103">
        <f t="shared" si="35"/>
        <v>7</v>
      </c>
      <c r="BP18" s="107">
        <f>311.539+855.621-31.427-26.791</f>
        <v>1108.942</v>
      </c>
      <c r="BQ18" s="107">
        <f>3030.448+5579.023+2879.013</f>
        <v>11488.484</v>
      </c>
      <c r="BR18" s="107"/>
      <c r="BS18" s="2">
        <v>12</v>
      </c>
      <c r="BT18" s="108">
        <f t="shared" si="3"/>
        <v>668.96399999999994</v>
      </c>
      <c r="BU18" s="103">
        <f t="shared" si="4"/>
        <v>9251.2415000000001</v>
      </c>
    </row>
    <row r="19" spans="1:73">
      <c r="A19" s="88">
        <f t="shared" si="36"/>
        <v>37226</v>
      </c>
      <c r="B19" s="65">
        <f>'EO9904.1 floor'!B19</f>
        <v>4288</v>
      </c>
      <c r="C19" s="66"/>
      <c r="D19" s="82">
        <f t="shared" si="5"/>
        <v>4288</v>
      </c>
      <c r="E19" s="35">
        <f t="shared" si="6"/>
        <v>132928</v>
      </c>
      <c r="F19" s="35">
        <f t="shared" ca="1" si="7"/>
        <v>127499.53430551599</v>
      </c>
      <c r="G19" s="83">
        <f ca="1">VLOOKUP($A19,[1]!Table,MATCH(G$4,[1]!Curves,0))</f>
        <v>5.7629999999999999</v>
      </c>
      <c r="H19" s="84">
        <f t="shared" ca="1" si="8"/>
        <v>5.7629999999999999</v>
      </c>
      <c r="I19" s="86">
        <f t="shared" si="37"/>
        <v>2.1150000000000002</v>
      </c>
      <c r="J19" s="83">
        <f ca="1">VLOOKUP($A19,[1]!Table,MATCH(J$4,[1]!Curves,0))</f>
        <v>0.02</v>
      </c>
      <c r="K19" s="84">
        <f t="shared" ca="1" si="9"/>
        <v>0.02</v>
      </c>
      <c r="L19" s="69">
        <f t="shared" si="38"/>
        <v>0</v>
      </c>
      <c r="M19" s="83">
        <f ca="1">VLOOKUP($A19,[1]!Table,MATCH(M$4,[1]!Curves,0))</f>
        <v>0.02</v>
      </c>
      <c r="N19" s="84">
        <f t="shared" ca="1" si="10"/>
        <v>0.02</v>
      </c>
      <c r="O19" s="69">
        <f t="shared" si="39"/>
        <v>0</v>
      </c>
      <c r="P19" s="7"/>
      <c r="Q19" s="69">
        <f t="shared" ca="1" si="11"/>
        <v>5.8029999999999999</v>
      </c>
      <c r="R19" s="69">
        <f t="shared" ca="1" si="12"/>
        <v>5.8029999999999999</v>
      </c>
      <c r="S19" s="69">
        <f t="shared" si="13"/>
        <v>2.1150000000000002</v>
      </c>
      <c r="T19" s="7"/>
      <c r="U19" s="5">
        <f t="shared" si="14"/>
        <v>31</v>
      </c>
      <c r="V19" s="44">
        <f t="shared" si="15"/>
        <v>37226</v>
      </c>
      <c r="W19" s="5">
        <f t="shared" ca="1" si="16"/>
        <v>296</v>
      </c>
      <c r="X19" s="54">
        <f ca="1">VLOOKUP($A19,[1]!Table,MATCH(X$4,[1]!Curves,0))</f>
        <v>5.2117029919831998E-2</v>
      </c>
      <c r="Y19" s="46">
        <f t="shared" ca="1" si="17"/>
        <v>0.95916236086840989</v>
      </c>
      <c r="Z19" s="5">
        <f t="shared" si="18"/>
        <v>1</v>
      </c>
      <c r="AA19" s="5">
        <f t="shared" si="19"/>
        <v>31</v>
      </c>
      <c r="AC19" s="39">
        <f t="shared" ca="1" si="20"/>
        <v>734779.81620268861</v>
      </c>
      <c r="AD19" s="39">
        <f t="shared" ca="1" si="21"/>
        <v>734779.81620268861</v>
      </c>
      <c r="AE19" s="39">
        <f t="shared" ca="1" si="22"/>
        <v>269661.51505616633</v>
      </c>
      <c r="AF19" s="39">
        <f t="shared" ca="1" si="23"/>
        <v>2549.99068611032</v>
      </c>
      <c r="AG19" s="39">
        <f t="shared" ca="1" si="24"/>
        <v>2549.99068611032</v>
      </c>
      <c r="AH19" s="39">
        <f t="shared" ca="1" si="25"/>
        <v>0</v>
      </c>
      <c r="AI19" s="39">
        <f t="shared" ca="1" si="26"/>
        <v>2549.99068611032</v>
      </c>
      <c r="AJ19" s="39">
        <f t="shared" ca="1" si="27"/>
        <v>2549.99068611032</v>
      </c>
      <c r="AK19" s="39">
        <f t="shared" ca="1" si="28"/>
        <v>0</v>
      </c>
      <c r="AL19" s="43"/>
      <c r="AM19" s="39">
        <f t="shared" ca="1" si="40"/>
        <v>465118.30114652228</v>
      </c>
      <c r="AN19" s="39">
        <f t="shared" ca="1" si="41"/>
        <v>2549.99068611032</v>
      </c>
      <c r="AO19" s="39">
        <f t="shared" ca="1" si="42"/>
        <v>2549.99068611032</v>
      </c>
      <c r="AP19" s="40">
        <f t="shared" ca="1" si="29"/>
        <v>470218.28251874296</v>
      </c>
      <c r="AR19" s="39">
        <f t="shared" ca="1" si="43"/>
        <v>0</v>
      </c>
      <c r="AS19" s="39">
        <f t="shared" ca="1" si="44"/>
        <v>0</v>
      </c>
      <c r="AT19" s="39">
        <f t="shared" ca="1" si="45"/>
        <v>0</v>
      </c>
      <c r="AU19" s="40">
        <f t="shared" ca="1" si="30"/>
        <v>0</v>
      </c>
      <c r="AV19" s="40"/>
      <c r="AW19" s="51">
        <f t="shared" ca="1" si="31"/>
        <v>470218.28251874296</v>
      </c>
      <c r="AY19" s="51">
        <f t="shared" ca="1" si="32"/>
        <v>269661.51505616633</v>
      </c>
      <c r="AZ19" s="104"/>
      <c r="BA19" s="105">
        <f ca="1">'EO9904.1'!AW19</f>
        <v>374759.38118420314</v>
      </c>
      <c r="BB19" s="105">
        <f t="shared" ca="1" si="46"/>
        <v>95458.901334539813</v>
      </c>
      <c r="BC19" s="67"/>
      <c r="BD19" s="96">
        <f t="shared" si="47"/>
        <v>37226</v>
      </c>
      <c r="BE19" s="103">
        <f t="shared" si="48"/>
        <v>12</v>
      </c>
      <c r="BF19" s="113">
        <f t="shared" si="33"/>
        <v>668.96399999999994</v>
      </c>
      <c r="BG19" s="114">
        <f t="shared" si="34"/>
        <v>9251.2415000000001</v>
      </c>
      <c r="BH19" s="95">
        <f t="shared" si="49"/>
        <v>7.2310727160241131E-2</v>
      </c>
      <c r="BI19" s="97">
        <v>7.7899999999999997E-2</v>
      </c>
      <c r="BJ19" s="2">
        <f t="shared" si="50"/>
        <v>0.92825066957947544</v>
      </c>
      <c r="BK19" s="97">
        <v>2.1150000000000002</v>
      </c>
      <c r="BL19" s="98">
        <f t="shared" si="51"/>
        <v>2.1150000000000002</v>
      </c>
      <c r="BN19" s="115">
        <v>36373</v>
      </c>
      <c r="BO19" s="103">
        <f t="shared" si="35"/>
        <v>8</v>
      </c>
      <c r="BP19" s="107">
        <f>298.243+849.708-30.91-26.35</f>
        <v>1090.691</v>
      </c>
      <c r="BQ19" s="107">
        <f>3015.01+5524.445+2872.419</f>
        <v>11411.874</v>
      </c>
      <c r="BR19" s="107"/>
    </row>
    <row r="20" spans="1:73">
      <c r="A20" s="88">
        <f t="shared" si="36"/>
        <v>37257</v>
      </c>
      <c r="B20" s="65">
        <f>'EO9904.1 floor'!B20</f>
        <v>4288</v>
      </c>
      <c r="C20" s="66"/>
      <c r="D20" s="82">
        <f t="shared" si="5"/>
        <v>4288</v>
      </c>
      <c r="E20" s="35">
        <f t="shared" si="6"/>
        <v>132928</v>
      </c>
      <c r="F20" s="35">
        <f t="shared" ca="1" si="7"/>
        <v>126959.80108559923</v>
      </c>
      <c r="G20" s="83">
        <f ca="1">VLOOKUP($A20,[1]!Table,MATCH(G$4,[1]!Curves,0))</f>
        <v>5.7680000000000007</v>
      </c>
      <c r="H20" s="84">
        <f t="shared" ca="1" si="8"/>
        <v>5.7680000000000007</v>
      </c>
      <c r="I20" s="86">
        <f t="shared" si="37"/>
        <v>2.1150000000000002</v>
      </c>
      <c r="J20" s="83">
        <f ca="1">VLOOKUP($A20,[1]!Table,MATCH(J$4,[1]!Curves,0))</f>
        <v>0.02</v>
      </c>
      <c r="K20" s="84">
        <f t="shared" ca="1" si="9"/>
        <v>0.02</v>
      </c>
      <c r="L20" s="69">
        <f t="shared" si="38"/>
        <v>0</v>
      </c>
      <c r="M20" s="83">
        <f ca="1">VLOOKUP($A20,[1]!Table,MATCH(M$4,[1]!Curves,0))</f>
        <v>0.02</v>
      </c>
      <c r="N20" s="84">
        <f t="shared" ca="1" si="10"/>
        <v>0.02</v>
      </c>
      <c r="O20" s="69">
        <f t="shared" si="39"/>
        <v>0</v>
      </c>
      <c r="P20" s="7"/>
      <c r="Q20" s="69">
        <f t="shared" ca="1" si="11"/>
        <v>5.8080000000000007</v>
      </c>
      <c r="R20" s="69">
        <f t="shared" ca="1" si="12"/>
        <v>5.8080000000000007</v>
      </c>
      <c r="S20" s="69">
        <f t="shared" si="13"/>
        <v>2.1150000000000002</v>
      </c>
      <c r="T20" s="7"/>
      <c r="U20" s="5">
        <f t="shared" si="14"/>
        <v>31</v>
      </c>
      <c r="V20" s="44">
        <f t="shared" si="15"/>
        <v>37257</v>
      </c>
      <c r="W20" s="5">
        <f t="shared" ca="1" si="16"/>
        <v>327</v>
      </c>
      <c r="X20" s="54">
        <f ca="1">VLOOKUP($A20,[1]!Table,MATCH(X$4,[1]!Curves,0))</f>
        <v>5.1974354122330001E-2</v>
      </c>
      <c r="Y20" s="46">
        <f t="shared" ca="1" si="17"/>
        <v>0.95510201827755803</v>
      </c>
      <c r="Z20" s="5">
        <f t="shared" si="18"/>
        <v>1</v>
      </c>
      <c r="AA20" s="5">
        <f t="shared" si="19"/>
        <v>31</v>
      </c>
      <c r="AC20" s="39">
        <f t="shared" ca="1" si="20"/>
        <v>732304.13266173645</v>
      </c>
      <c r="AD20" s="39">
        <f t="shared" ca="1" si="21"/>
        <v>732304.13266173645</v>
      </c>
      <c r="AE20" s="39">
        <f t="shared" ca="1" si="22"/>
        <v>268519.97929604241</v>
      </c>
      <c r="AF20" s="39">
        <f t="shared" ca="1" si="23"/>
        <v>2539.1960217119845</v>
      </c>
      <c r="AG20" s="39">
        <f t="shared" ca="1" si="24"/>
        <v>2539.1960217119845</v>
      </c>
      <c r="AH20" s="39">
        <f t="shared" ca="1" si="25"/>
        <v>0</v>
      </c>
      <c r="AI20" s="39">
        <f t="shared" ca="1" si="26"/>
        <v>2539.1960217119845</v>
      </c>
      <c r="AJ20" s="39">
        <f t="shared" ca="1" si="27"/>
        <v>2539.1960217119845</v>
      </c>
      <c r="AK20" s="39">
        <f t="shared" ca="1" si="28"/>
        <v>0</v>
      </c>
      <c r="AL20" s="43"/>
      <c r="AM20" s="39">
        <f t="shared" ca="1" si="40"/>
        <v>463784.15336569404</v>
      </c>
      <c r="AN20" s="39">
        <f t="shared" ca="1" si="41"/>
        <v>2539.1960217119845</v>
      </c>
      <c r="AO20" s="39">
        <f t="shared" ca="1" si="42"/>
        <v>2539.1960217119845</v>
      </c>
      <c r="AP20" s="40">
        <f t="shared" ca="1" si="29"/>
        <v>468862.545409118</v>
      </c>
      <c r="AR20" s="39">
        <f t="shared" ca="1" si="43"/>
        <v>0</v>
      </c>
      <c r="AS20" s="39">
        <f t="shared" ca="1" si="44"/>
        <v>0</v>
      </c>
      <c r="AT20" s="39">
        <f t="shared" ca="1" si="45"/>
        <v>0</v>
      </c>
      <c r="AU20" s="40">
        <f t="shared" ca="1" si="30"/>
        <v>0</v>
      </c>
      <c r="AV20" s="40"/>
      <c r="AW20" s="51">
        <f t="shared" ca="1" si="31"/>
        <v>468862.545409118</v>
      </c>
      <c r="AY20" s="51">
        <f t="shared" ca="1" si="32"/>
        <v>268519.97929604241</v>
      </c>
      <c r="AZ20" s="104"/>
      <c r="BA20" s="105">
        <f ca="1">'EO9904.1'!AW20</f>
        <v>322147.79927459959</v>
      </c>
      <c r="BB20" s="105">
        <f t="shared" ca="1" si="46"/>
        <v>146714.74613451841</v>
      </c>
      <c r="BC20" s="67"/>
      <c r="BD20" s="96">
        <f t="shared" si="47"/>
        <v>37257</v>
      </c>
      <c r="BE20" s="103">
        <f t="shared" si="48"/>
        <v>1</v>
      </c>
      <c r="BF20" s="113">
        <f t="shared" si="33"/>
        <v>682.49049999999988</v>
      </c>
      <c r="BG20" s="114">
        <f t="shared" si="34"/>
        <v>9457.0780000000013</v>
      </c>
      <c r="BH20" s="95">
        <f t="shared" si="49"/>
        <v>7.2167164107137513E-2</v>
      </c>
      <c r="BI20" s="97">
        <v>7.7899999999999997E-2</v>
      </c>
      <c r="BJ20" s="2">
        <f t="shared" si="50"/>
        <v>0.92640775490548799</v>
      </c>
      <c r="BK20" s="97">
        <v>2.1150000000000002</v>
      </c>
      <c r="BL20" s="98">
        <f t="shared" si="51"/>
        <v>2.1150000000000002</v>
      </c>
      <c r="BN20" s="115">
        <v>36404</v>
      </c>
      <c r="BO20" s="103">
        <f t="shared" si="35"/>
        <v>9</v>
      </c>
      <c r="BP20" s="107">
        <f>291.542+781.74-28.899-24.636</f>
        <v>1019.7469999999998</v>
      </c>
      <c r="BQ20" s="107">
        <f>2776.629+4939.903+2799.225</f>
        <v>10515.757</v>
      </c>
      <c r="BR20" s="107"/>
    </row>
    <row r="21" spans="1:73">
      <c r="A21" s="88">
        <f t="shared" si="36"/>
        <v>37288</v>
      </c>
      <c r="B21" s="65">
        <f>'EO9904.1 floor'!B21</f>
        <v>4288</v>
      </c>
      <c r="C21" s="66"/>
      <c r="D21" s="82">
        <f t="shared" si="5"/>
        <v>4288</v>
      </c>
      <c r="E21" s="35">
        <f t="shared" si="6"/>
        <v>120064</v>
      </c>
      <c r="F21" s="35">
        <f t="shared" ca="1" si="7"/>
        <v>114172.61109022415</v>
      </c>
      <c r="G21" s="83">
        <f ca="1">VLOOKUP($A21,[1]!Table,MATCH(G$4,[1]!Curves,0))</f>
        <v>5.548</v>
      </c>
      <c r="H21" s="84">
        <f t="shared" ca="1" si="8"/>
        <v>5.548</v>
      </c>
      <c r="I21" s="86">
        <f t="shared" si="37"/>
        <v>2.2615196691845312</v>
      </c>
      <c r="J21" s="83">
        <f ca="1">VLOOKUP($A21,[1]!Table,MATCH(J$4,[1]!Curves,0))</f>
        <v>0.02</v>
      </c>
      <c r="K21" s="84">
        <f t="shared" ca="1" si="9"/>
        <v>0.02</v>
      </c>
      <c r="L21" s="69">
        <f t="shared" si="38"/>
        <v>0</v>
      </c>
      <c r="M21" s="83">
        <f ca="1">VLOOKUP($A21,[1]!Table,MATCH(M$4,[1]!Curves,0))</f>
        <v>0.02</v>
      </c>
      <c r="N21" s="84">
        <f t="shared" ca="1" si="10"/>
        <v>0.02</v>
      </c>
      <c r="O21" s="69">
        <f t="shared" si="39"/>
        <v>0</v>
      </c>
      <c r="P21" s="7"/>
      <c r="Q21" s="69">
        <f t="shared" ca="1" si="11"/>
        <v>5.5880000000000001</v>
      </c>
      <c r="R21" s="69">
        <f t="shared" ca="1" si="12"/>
        <v>5.5880000000000001</v>
      </c>
      <c r="S21" s="69">
        <f t="shared" si="13"/>
        <v>2.2615196691845312</v>
      </c>
      <c r="T21" s="7"/>
      <c r="U21" s="5">
        <f t="shared" si="14"/>
        <v>28</v>
      </c>
      <c r="V21" s="44">
        <f t="shared" si="15"/>
        <v>37288</v>
      </c>
      <c r="W21" s="5">
        <f t="shared" ca="1" si="16"/>
        <v>358</v>
      </c>
      <c r="X21" s="54">
        <f ca="1">VLOOKUP($A21,[1]!Table,MATCH(X$4,[1]!Curves,0))</f>
        <v>5.1996843447309003E-2</v>
      </c>
      <c r="Y21" s="46">
        <f t="shared" ca="1" si="17"/>
        <v>0.95093126241191483</v>
      </c>
      <c r="Z21" s="5">
        <f t="shared" si="18"/>
        <v>1</v>
      </c>
      <c r="AA21" s="5">
        <f t="shared" si="19"/>
        <v>28</v>
      </c>
      <c r="AC21" s="39">
        <f t="shared" ca="1" si="20"/>
        <v>633429.64632856357</v>
      </c>
      <c r="AD21" s="39">
        <f t="shared" ca="1" si="21"/>
        <v>633429.64632856357</v>
      </c>
      <c r="AE21" s="39">
        <f t="shared" ca="1" si="22"/>
        <v>258203.60566269784</v>
      </c>
      <c r="AF21" s="39">
        <f t="shared" ca="1" si="23"/>
        <v>2283.4522218044831</v>
      </c>
      <c r="AG21" s="39">
        <f t="shared" ca="1" si="24"/>
        <v>2283.4522218044831</v>
      </c>
      <c r="AH21" s="39">
        <f t="shared" ca="1" si="25"/>
        <v>0</v>
      </c>
      <c r="AI21" s="39">
        <f t="shared" ca="1" si="26"/>
        <v>2283.4522218044831</v>
      </c>
      <c r="AJ21" s="39">
        <f t="shared" ca="1" si="27"/>
        <v>2283.4522218044831</v>
      </c>
      <c r="AK21" s="39">
        <f t="shared" ca="1" si="28"/>
        <v>0</v>
      </c>
      <c r="AL21" s="43"/>
      <c r="AM21" s="39">
        <f t="shared" ca="1" si="40"/>
        <v>375226.04066586576</v>
      </c>
      <c r="AN21" s="39">
        <f t="shared" ca="1" si="41"/>
        <v>2283.4522218044831</v>
      </c>
      <c r="AO21" s="39">
        <f t="shared" ca="1" si="42"/>
        <v>2283.4522218044831</v>
      </c>
      <c r="AP21" s="40">
        <f t="shared" ca="1" si="29"/>
        <v>379792.94510947471</v>
      </c>
      <c r="AR21" s="39">
        <f t="shared" ca="1" si="43"/>
        <v>0</v>
      </c>
      <c r="AS21" s="39">
        <f t="shared" ca="1" si="44"/>
        <v>0</v>
      </c>
      <c r="AT21" s="39">
        <f t="shared" ca="1" si="45"/>
        <v>0</v>
      </c>
      <c r="AU21" s="40">
        <f t="shared" ca="1" si="30"/>
        <v>0</v>
      </c>
      <c r="AV21" s="40"/>
      <c r="AW21" s="51">
        <f t="shared" ca="1" si="31"/>
        <v>379792.94510947471</v>
      </c>
      <c r="AY21" s="51">
        <f t="shared" ca="1" si="32"/>
        <v>258203.60566269784</v>
      </c>
      <c r="AZ21" s="104"/>
      <c r="BA21" s="105">
        <f ca="1">'EO9904.1'!AW21</f>
        <v>287669.31090292876</v>
      </c>
      <c r="BB21" s="105">
        <f t="shared" ca="1" si="46"/>
        <v>92123.634206545947</v>
      </c>
      <c r="BC21" s="67"/>
      <c r="BD21" s="96">
        <f t="shared" si="47"/>
        <v>37288</v>
      </c>
      <c r="BE21" s="103">
        <f t="shared" si="48"/>
        <v>2</v>
      </c>
      <c r="BF21" s="113">
        <f t="shared" si="33"/>
        <v>627.08299999999986</v>
      </c>
      <c r="BG21" s="114">
        <f t="shared" si="34"/>
        <v>8701.1194999999989</v>
      </c>
      <c r="BH21" s="95">
        <f t="shared" si="49"/>
        <v>7.2069232010892381E-2</v>
      </c>
      <c r="BI21" s="97">
        <v>6.7400000000000002E-2</v>
      </c>
      <c r="BJ21" s="2">
        <f t="shared" si="50"/>
        <v>1.0692764393307475</v>
      </c>
      <c r="BK21" s="97">
        <v>2.1150000000000002</v>
      </c>
      <c r="BL21" s="98">
        <f t="shared" si="51"/>
        <v>2.2615196691845312</v>
      </c>
      <c r="BN21" s="115">
        <v>36434</v>
      </c>
      <c r="BO21" s="103">
        <f t="shared" si="35"/>
        <v>10</v>
      </c>
      <c r="BP21" s="107">
        <f>59.812+657.252-19.308-16.459</f>
        <v>681.29700000000003</v>
      </c>
      <c r="BQ21" s="107">
        <f>2496.584+6845.67</f>
        <v>9342.2540000000008</v>
      </c>
      <c r="BR21" s="107"/>
    </row>
    <row r="22" spans="1:73">
      <c r="A22" s="88">
        <f t="shared" si="36"/>
        <v>37316</v>
      </c>
      <c r="B22" s="65">
        <f>'EO9904.1 floor'!B22</f>
        <v>3704</v>
      </c>
      <c r="C22" s="66"/>
      <c r="D22" s="82">
        <f t="shared" si="5"/>
        <v>3704</v>
      </c>
      <c r="E22" s="35">
        <f t="shared" si="6"/>
        <v>114824</v>
      </c>
      <c r="F22" s="35">
        <f t="shared" ca="1" si="7"/>
        <v>108758.6238008714</v>
      </c>
      <c r="G22" s="83">
        <f ca="1">VLOOKUP($A22,[1]!Table,MATCH(G$4,[1]!Curves,0))</f>
        <v>5.1829999999999998</v>
      </c>
      <c r="H22" s="84">
        <f t="shared" ca="1" si="8"/>
        <v>5.1829999999999998</v>
      </c>
      <c r="I22" s="86">
        <f t="shared" si="37"/>
        <v>2.1352453299148562</v>
      </c>
      <c r="J22" s="83">
        <f ca="1">VLOOKUP($A22,[1]!Table,MATCH(J$4,[1]!Curves,0))</f>
        <v>0.02</v>
      </c>
      <c r="K22" s="84">
        <f t="shared" ca="1" si="9"/>
        <v>0.02</v>
      </c>
      <c r="L22" s="69">
        <f t="shared" si="38"/>
        <v>0</v>
      </c>
      <c r="M22" s="83">
        <f ca="1">VLOOKUP($A22,[1]!Table,MATCH(M$4,[1]!Curves,0))</f>
        <v>0.02</v>
      </c>
      <c r="N22" s="84">
        <f t="shared" ca="1" si="10"/>
        <v>0.02</v>
      </c>
      <c r="O22" s="69">
        <f t="shared" si="39"/>
        <v>0</v>
      </c>
      <c r="P22" s="7"/>
      <c r="Q22" s="69">
        <f t="shared" ca="1" si="11"/>
        <v>5.2229999999999999</v>
      </c>
      <c r="R22" s="69">
        <f t="shared" ca="1" si="12"/>
        <v>5.2229999999999999</v>
      </c>
      <c r="S22" s="69">
        <f t="shared" si="13"/>
        <v>2.1352453299148562</v>
      </c>
      <c r="T22" s="7"/>
      <c r="U22" s="5">
        <f t="shared" si="14"/>
        <v>31</v>
      </c>
      <c r="V22" s="44">
        <f t="shared" si="15"/>
        <v>37316</v>
      </c>
      <c r="W22" s="5">
        <f t="shared" ca="1" si="16"/>
        <v>386</v>
      </c>
      <c r="X22" s="54">
        <f ca="1">VLOOKUP($A22,[1]!Table,MATCH(X$4,[1]!Curves,0))</f>
        <v>5.2017156386145999E-2</v>
      </c>
      <c r="Y22" s="46">
        <f t="shared" ca="1" si="17"/>
        <v>0.94717675573809834</v>
      </c>
      <c r="Z22" s="5">
        <f t="shared" si="18"/>
        <v>1</v>
      </c>
      <c r="AA22" s="5">
        <f t="shared" si="19"/>
        <v>31</v>
      </c>
      <c r="AC22" s="39">
        <f t="shared" ca="1" si="20"/>
        <v>563695.9471599164</v>
      </c>
      <c r="AD22" s="39">
        <f t="shared" ca="1" si="21"/>
        <v>563695.9471599164</v>
      </c>
      <c r="AE22" s="39">
        <f t="shared" ca="1" si="22"/>
        <v>232226.34355877739</v>
      </c>
      <c r="AF22" s="39">
        <f t="shared" ca="1" si="23"/>
        <v>2175.1724760174279</v>
      </c>
      <c r="AG22" s="39">
        <f t="shared" ca="1" si="24"/>
        <v>2175.1724760174279</v>
      </c>
      <c r="AH22" s="39">
        <f t="shared" ca="1" si="25"/>
        <v>0</v>
      </c>
      <c r="AI22" s="39">
        <f t="shared" ca="1" si="26"/>
        <v>2175.1724760174279</v>
      </c>
      <c r="AJ22" s="39">
        <f t="shared" ca="1" si="27"/>
        <v>2175.1724760174279</v>
      </c>
      <c r="AK22" s="39">
        <f t="shared" ca="1" si="28"/>
        <v>0</v>
      </c>
      <c r="AL22" s="43"/>
      <c r="AM22" s="39">
        <f t="shared" ca="1" si="40"/>
        <v>331469.60360113904</v>
      </c>
      <c r="AN22" s="39">
        <f t="shared" ca="1" si="41"/>
        <v>2175.1724760174279</v>
      </c>
      <c r="AO22" s="39">
        <f t="shared" ca="1" si="42"/>
        <v>2175.1724760174279</v>
      </c>
      <c r="AP22" s="40">
        <f t="shared" ca="1" si="29"/>
        <v>335819.94855317392</v>
      </c>
      <c r="AR22" s="39">
        <f t="shared" ca="1" si="43"/>
        <v>0</v>
      </c>
      <c r="AS22" s="39">
        <f t="shared" ca="1" si="44"/>
        <v>0</v>
      </c>
      <c r="AT22" s="39">
        <f t="shared" ca="1" si="45"/>
        <v>0</v>
      </c>
      <c r="AU22" s="40">
        <f t="shared" ca="1" si="30"/>
        <v>0</v>
      </c>
      <c r="AV22" s="40"/>
      <c r="AW22" s="51">
        <f t="shared" ca="1" si="31"/>
        <v>335819.94855317392</v>
      </c>
      <c r="AY22" s="51">
        <f t="shared" ca="1" si="32"/>
        <v>232226.34355877739</v>
      </c>
      <c r="AZ22" s="104"/>
      <c r="BA22" s="105">
        <f ca="1">'EO9904.1'!AW22</f>
        <v>249611.9174853799</v>
      </c>
      <c r="BB22" s="105">
        <f t="shared" ca="1" si="46"/>
        <v>86208.031067794014</v>
      </c>
      <c r="BC22" s="67"/>
      <c r="BD22" s="96">
        <f t="shared" si="47"/>
        <v>37316</v>
      </c>
      <c r="BE22" s="103">
        <f t="shared" si="48"/>
        <v>3</v>
      </c>
      <c r="BF22" s="113">
        <f t="shared" si="33"/>
        <v>669.65750000000003</v>
      </c>
      <c r="BG22" s="114">
        <f t="shared" si="34"/>
        <v>9290.0299999999988</v>
      </c>
      <c r="BH22" s="95">
        <f t="shared" si="49"/>
        <v>7.2083459364501529E-2</v>
      </c>
      <c r="BI22" s="2">
        <f>BI10</f>
        <v>7.1400000000000005E-2</v>
      </c>
      <c r="BJ22" s="2">
        <f t="shared" si="50"/>
        <v>1.009572260007024</v>
      </c>
      <c r="BK22" s="97">
        <v>2.1150000000000002</v>
      </c>
      <c r="BL22" s="98">
        <f t="shared" si="51"/>
        <v>2.1352453299148562</v>
      </c>
      <c r="BN22" s="115">
        <v>36465</v>
      </c>
      <c r="BO22" s="103">
        <f t="shared" si="35"/>
        <v>11</v>
      </c>
      <c r="BP22" s="107">
        <f>55.287+616.858-18.098-15.428</f>
        <v>638.61900000000003</v>
      </c>
      <c r="BQ22" s="107">
        <f>6411.855+2358.966</f>
        <v>8770.8209999999999</v>
      </c>
      <c r="BR22" s="107"/>
    </row>
    <row r="23" spans="1:73">
      <c r="A23" s="88">
        <f t="shared" si="36"/>
        <v>37347</v>
      </c>
      <c r="B23" s="65">
        <f>'EO9904.1 floor'!B23</f>
        <v>3704</v>
      </c>
      <c r="C23" s="66"/>
      <c r="D23" s="82">
        <f t="shared" si="5"/>
        <v>3704</v>
      </c>
      <c r="E23" s="35">
        <f t="shared" si="6"/>
        <v>111120</v>
      </c>
      <c r="F23" s="35">
        <f t="shared" ca="1" si="7"/>
        <v>104788.01494398202</v>
      </c>
      <c r="G23" s="83">
        <f ca="1">VLOOKUP($A23,[1]!Table,MATCH(G$4,[1]!Curves,0))</f>
        <v>4.633</v>
      </c>
      <c r="H23" s="84">
        <f t="shared" ca="1" si="8"/>
        <v>4.633</v>
      </c>
      <c r="I23" s="86">
        <f t="shared" si="37"/>
        <v>2.1150000000000002</v>
      </c>
      <c r="J23" s="83">
        <f ca="1">VLOOKUP($A23,[1]!Table,MATCH(J$4,[1]!Curves,0))</f>
        <v>1.2500000000000001E-2</v>
      </c>
      <c r="K23" s="84">
        <f t="shared" ca="1" si="9"/>
        <v>1.2500000000000001E-2</v>
      </c>
      <c r="L23" s="69">
        <f t="shared" si="38"/>
        <v>0</v>
      </c>
      <c r="M23" s="83">
        <f ca="1">VLOOKUP($A23,[1]!Table,MATCH(M$4,[1]!Curves,0))</f>
        <v>1.4999999999999999E-2</v>
      </c>
      <c r="N23" s="84">
        <f t="shared" ca="1" si="10"/>
        <v>1.4999999999999999E-2</v>
      </c>
      <c r="O23" s="69">
        <f t="shared" si="39"/>
        <v>0</v>
      </c>
      <c r="P23" s="7"/>
      <c r="Q23" s="69">
        <f t="shared" ca="1" si="11"/>
        <v>4.6604999999999999</v>
      </c>
      <c r="R23" s="69">
        <f t="shared" ca="1" si="12"/>
        <v>4.6604999999999999</v>
      </c>
      <c r="S23" s="69">
        <f t="shared" si="13"/>
        <v>2.1150000000000002</v>
      </c>
      <c r="T23" s="7"/>
      <c r="U23" s="5">
        <f t="shared" si="14"/>
        <v>30</v>
      </c>
      <c r="V23" s="44">
        <f t="shared" si="15"/>
        <v>37347</v>
      </c>
      <c r="W23" s="5">
        <f t="shared" ca="1" si="16"/>
        <v>417</v>
      </c>
      <c r="X23" s="54">
        <f ca="1">VLOOKUP($A23,[1]!Table,MATCH(X$4,[1]!Curves,0))</f>
        <v>5.2056072680355003E-2</v>
      </c>
      <c r="Y23" s="46">
        <f t="shared" ca="1" si="17"/>
        <v>0.94301669316038539</v>
      </c>
      <c r="Z23" s="5">
        <f t="shared" si="18"/>
        <v>1</v>
      </c>
      <c r="AA23" s="5">
        <f t="shared" si="19"/>
        <v>30</v>
      </c>
      <c r="AC23" s="39">
        <f t="shared" ca="1" si="20"/>
        <v>485482.87323546869</v>
      </c>
      <c r="AD23" s="39">
        <f t="shared" ca="1" si="21"/>
        <v>485482.87323546869</v>
      </c>
      <c r="AE23" s="39">
        <f t="shared" ca="1" si="22"/>
        <v>221626.65160652201</v>
      </c>
      <c r="AF23" s="39">
        <f t="shared" ca="1" si="23"/>
        <v>1309.8501867997754</v>
      </c>
      <c r="AG23" s="39">
        <f t="shared" ca="1" si="24"/>
        <v>1309.8501867997754</v>
      </c>
      <c r="AH23" s="39">
        <f t="shared" ca="1" si="25"/>
        <v>0</v>
      </c>
      <c r="AI23" s="39">
        <f t="shared" ca="1" si="26"/>
        <v>1571.8202241597303</v>
      </c>
      <c r="AJ23" s="39">
        <f t="shared" ca="1" si="27"/>
        <v>1571.8202241597303</v>
      </c>
      <c r="AK23" s="39">
        <f t="shared" ca="1" si="28"/>
        <v>0</v>
      </c>
      <c r="AL23" s="43"/>
      <c r="AM23" s="39">
        <f t="shared" ca="1" si="40"/>
        <v>263856.22162894672</v>
      </c>
      <c r="AN23" s="39">
        <f t="shared" ca="1" si="41"/>
        <v>1309.8501867997754</v>
      </c>
      <c r="AO23" s="39">
        <f t="shared" ca="1" si="42"/>
        <v>1571.8202241597303</v>
      </c>
      <c r="AP23" s="40">
        <f t="shared" ca="1" si="29"/>
        <v>266737.89203990623</v>
      </c>
      <c r="AR23" s="39">
        <f t="shared" ca="1" si="43"/>
        <v>0</v>
      </c>
      <c r="AS23" s="39">
        <f t="shared" ca="1" si="44"/>
        <v>0</v>
      </c>
      <c r="AT23" s="39">
        <f t="shared" ca="1" si="45"/>
        <v>0</v>
      </c>
      <c r="AU23" s="40">
        <f t="shared" ca="1" si="30"/>
        <v>0</v>
      </c>
      <c r="AV23" s="40"/>
      <c r="AW23" s="51">
        <f t="shared" ca="1" si="31"/>
        <v>266737.89203990623</v>
      </c>
      <c r="AY23" s="51">
        <f t="shared" ca="1" si="32"/>
        <v>221626.65160652201</v>
      </c>
      <c r="AZ23" s="104"/>
      <c r="BA23" s="105">
        <f ca="1">'EO9904.1'!AW23</f>
        <v>166319.53731908821</v>
      </c>
      <c r="BB23" s="105">
        <f t="shared" ca="1" si="46"/>
        <v>100418.35472081802</v>
      </c>
      <c r="BC23" s="67"/>
      <c r="BD23" s="96">
        <f t="shared" si="47"/>
        <v>37347</v>
      </c>
      <c r="BE23" s="103">
        <f t="shared" si="48"/>
        <v>4</v>
      </c>
      <c r="BF23" s="113">
        <f t="shared" si="33"/>
        <v>631.27949999999998</v>
      </c>
      <c r="BG23" s="114">
        <f t="shared" si="34"/>
        <v>8727.1059999999998</v>
      </c>
      <c r="BH23" s="95">
        <f t="shared" si="49"/>
        <v>7.2335491284281406E-2</v>
      </c>
      <c r="BI23" s="2">
        <f t="shared" ref="BI23:BI86" si="52">BI11</f>
        <v>7.4899999999999994E-2</v>
      </c>
      <c r="BJ23" s="2">
        <f t="shared" si="50"/>
        <v>0.96576089832151413</v>
      </c>
      <c r="BK23" s="97">
        <v>2.1150000000000002</v>
      </c>
      <c r="BL23" s="98">
        <f t="shared" si="51"/>
        <v>2.1150000000000002</v>
      </c>
      <c r="BN23" s="115">
        <v>36495</v>
      </c>
      <c r="BO23" s="103">
        <f t="shared" si="35"/>
        <v>12</v>
      </c>
      <c r="BP23" s="107">
        <f>52.291+648.843-18.879-16.094</f>
        <v>666.16099999999994</v>
      </c>
      <c r="BQ23" s="107">
        <f>6773.567+2445.879</f>
        <v>9219.4459999999999</v>
      </c>
      <c r="BR23" s="107"/>
    </row>
    <row r="24" spans="1:73">
      <c r="A24" s="88">
        <f t="shared" si="36"/>
        <v>37377</v>
      </c>
      <c r="B24" s="65">
        <f>'EO9904.1 floor'!B24</f>
        <v>3704</v>
      </c>
      <c r="C24" s="66"/>
      <c r="D24" s="82">
        <f t="shared" si="5"/>
        <v>3704</v>
      </c>
      <c r="E24" s="35">
        <f t="shared" si="6"/>
        <v>114824</v>
      </c>
      <c r="F24" s="35">
        <f t="shared" ca="1" si="7"/>
        <v>107817.57132209137</v>
      </c>
      <c r="G24" s="83">
        <f ca="1">VLOOKUP($A24,[1]!Table,MATCH(G$4,[1]!Curves,0))</f>
        <v>4.4880000000000004</v>
      </c>
      <c r="H24" s="84">
        <f t="shared" ca="1" si="8"/>
        <v>4.4880000000000004</v>
      </c>
      <c r="I24" s="86">
        <f t="shared" si="37"/>
        <v>2.1593067374976265</v>
      </c>
      <c r="J24" s="83">
        <f ca="1">VLOOKUP($A24,[1]!Table,MATCH(J$4,[1]!Curves,0))</f>
        <v>1.2500000000000001E-2</v>
      </c>
      <c r="K24" s="84">
        <f t="shared" ca="1" si="9"/>
        <v>1.2500000000000001E-2</v>
      </c>
      <c r="L24" s="69">
        <f t="shared" si="38"/>
        <v>0</v>
      </c>
      <c r="M24" s="83">
        <f ca="1">VLOOKUP($A24,[1]!Table,MATCH(M$4,[1]!Curves,0))</f>
        <v>1.4999999999999999E-2</v>
      </c>
      <c r="N24" s="84">
        <f t="shared" ca="1" si="10"/>
        <v>1.4999999999999999E-2</v>
      </c>
      <c r="O24" s="69">
        <f t="shared" si="39"/>
        <v>0</v>
      </c>
      <c r="P24" s="7"/>
      <c r="Q24" s="69">
        <f t="shared" ca="1" si="11"/>
        <v>4.5155000000000003</v>
      </c>
      <c r="R24" s="69">
        <f t="shared" ca="1" si="12"/>
        <v>4.5155000000000003</v>
      </c>
      <c r="S24" s="69">
        <f t="shared" si="13"/>
        <v>2.1593067374976265</v>
      </c>
      <c r="T24" s="7"/>
      <c r="U24" s="5">
        <f t="shared" si="14"/>
        <v>31</v>
      </c>
      <c r="V24" s="44">
        <f t="shared" si="15"/>
        <v>37377</v>
      </c>
      <c r="W24" s="5">
        <f t="shared" ca="1" si="16"/>
        <v>447</v>
      </c>
      <c r="X24" s="54">
        <f ca="1">VLOOKUP($A24,[1]!Table,MATCH(X$4,[1]!Curves,0))</f>
        <v>5.2112769927482004E-2</v>
      </c>
      <c r="Y24" s="46">
        <f t="shared" ca="1" si="17"/>
        <v>0.93898114786187015</v>
      </c>
      <c r="Z24" s="5">
        <f t="shared" si="18"/>
        <v>1</v>
      </c>
      <c r="AA24" s="5">
        <f t="shared" si="19"/>
        <v>31</v>
      </c>
      <c r="AC24" s="39">
        <f t="shared" ca="1" si="20"/>
        <v>483885.26009354612</v>
      </c>
      <c r="AD24" s="39">
        <f t="shared" ca="1" si="21"/>
        <v>483885.26009354612</v>
      </c>
      <c r="AE24" s="39">
        <f t="shared" ca="1" si="22"/>
        <v>232811.20817642278</v>
      </c>
      <c r="AF24" s="39">
        <f t="shared" ca="1" si="23"/>
        <v>1347.7196415261424</v>
      </c>
      <c r="AG24" s="39">
        <f t="shared" ca="1" si="24"/>
        <v>1347.7196415261424</v>
      </c>
      <c r="AH24" s="39">
        <f t="shared" ca="1" si="25"/>
        <v>0</v>
      </c>
      <c r="AI24" s="39">
        <f t="shared" ca="1" si="26"/>
        <v>1617.2635698313707</v>
      </c>
      <c r="AJ24" s="39">
        <f t="shared" ca="1" si="27"/>
        <v>1617.2635698313707</v>
      </c>
      <c r="AK24" s="39">
        <f t="shared" ca="1" si="28"/>
        <v>0</v>
      </c>
      <c r="AL24" s="43"/>
      <c r="AM24" s="39">
        <f t="shared" ca="1" si="40"/>
        <v>251074.05191712335</v>
      </c>
      <c r="AN24" s="39">
        <f t="shared" ca="1" si="41"/>
        <v>1347.7196415261424</v>
      </c>
      <c r="AO24" s="39">
        <f t="shared" ca="1" si="42"/>
        <v>1617.2635698313707</v>
      </c>
      <c r="AP24" s="40">
        <f t="shared" ca="1" si="29"/>
        <v>254039.03512848087</v>
      </c>
      <c r="AR24" s="39">
        <f t="shared" ca="1" si="43"/>
        <v>0</v>
      </c>
      <c r="AS24" s="39">
        <f t="shared" ca="1" si="44"/>
        <v>0</v>
      </c>
      <c r="AT24" s="39">
        <f t="shared" ca="1" si="45"/>
        <v>0</v>
      </c>
      <c r="AU24" s="40">
        <f t="shared" ca="1" si="30"/>
        <v>0</v>
      </c>
      <c r="AV24" s="40"/>
      <c r="AW24" s="51">
        <f t="shared" ca="1" si="31"/>
        <v>254039.03512848087</v>
      </c>
      <c r="AY24" s="51">
        <f t="shared" ca="1" si="32"/>
        <v>232811.20817642278</v>
      </c>
      <c r="AZ24" s="104"/>
      <c r="BA24" s="105">
        <f ca="1">'EO9904.1'!AW24</f>
        <v>152842.18910619678</v>
      </c>
      <c r="BB24" s="105">
        <f t="shared" ca="1" si="46"/>
        <v>101196.84602228409</v>
      </c>
      <c r="BC24" s="67"/>
      <c r="BD24" s="96">
        <f t="shared" si="47"/>
        <v>37377</v>
      </c>
      <c r="BE24" s="103">
        <f t="shared" si="48"/>
        <v>5</v>
      </c>
      <c r="BF24" s="113">
        <f t="shared" si="33"/>
        <v>662.98049999999989</v>
      </c>
      <c r="BG24" s="114">
        <f t="shared" si="34"/>
        <v>9044.2455000000009</v>
      </c>
      <c r="BH24" s="95">
        <f t="shared" si="49"/>
        <v>7.3304124705593166E-2</v>
      </c>
      <c r="BI24" s="2">
        <f t="shared" si="52"/>
        <v>7.1800000000000003E-2</v>
      </c>
      <c r="BJ24" s="2">
        <f t="shared" si="50"/>
        <v>1.0209488120556152</v>
      </c>
      <c r="BK24" s="97">
        <v>2.1150000000000002</v>
      </c>
      <c r="BL24" s="98">
        <f t="shared" si="51"/>
        <v>2.1593067374976265</v>
      </c>
      <c r="BN24" s="115">
        <v>36526</v>
      </c>
      <c r="BO24" s="103">
        <f t="shared" si="35"/>
        <v>1</v>
      </c>
      <c r="BP24" s="107">
        <f>667.037+54.298-19.423-16.558</f>
        <v>685.35400000000004</v>
      </c>
      <c r="BQ24" s="107">
        <f>6966.522+2510.804</f>
        <v>9477.3260000000009</v>
      </c>
      <c r="BR24" s="107"/>
    </row>
    <row r="25" spans="1:73">
      <c r="A25" s="88">
        <f t="shared" si="36"/>
        <v>37408</v>
      </c>
      <c r="B25" s="65">
        <f>'EO9904.1 floor'!B25</f>
        <v>3704</v>
      </c>
      <c r="C25" s="66"/>
      <c r="D25" s="82">
        <f t="shared" si="5"/>
        <v>3704</v>
      </c>
      <c r="E25" s="35">
        <f t="shared" si="6"/>
        <v>111120</v>
      </c>
      <c r="F25" s="35">
        <f t="shared" ca="1" si="7"/>
        <v>103877.23324382554</v>
      </c>
      <c r="G25" s="83">
        <f ca="1">VLOOKUP($A25,[1]!Table,MATCH(G$4,[1]!Curves,0))</f>
        <v>4.4780000000000006</v>
      </c>
      <c r="H25" s="84">
        <f t="shared" ca="1" si="8"/>
        <v>4.4780000000000006</v>
      </c>
      <c r="I25" s="86">
        <f t="shared" si="37"/>
        <v>2.8843852192293506</v>
      </c>
      <c r="J25" s="83">
        <f ca="1">VLOOKUP($A25,[1]!Table,MATCH(J$4,[1]!Curves,0))</f>
        <v>1.2500000000000001E-2</v>
      </c>
      <c r="K25" s="84">
        <f t="shared" ca="1" si="9"/>
        <v>1.2500000000000001E-2</v>
      </c>
      <c r="L25" s="69">
        <f t="shared" si="38"/>
        <v>0</v>
      </c>
      <c r="M25" s="83">
        <f ca="1">VLOOKUP($A25,[1]!Table,MATCH(M$4,[1]!Curves,0))</f>
        <v>1.4999999999999999E-2</v>
      </c>
      <c r="N25" s="84">
        <f t="shared" ca="1" si="10"/>
        <v>1.4999999999999999E-2</v>
      </c>
      <c r="O25" s="69">
        <f t="shared" si="39"/>
        <v>0</v>
      </c>
      <c r="P25" s="7"/>
      <c r="Q25" s="69">
        <f t="shared" ca="1" si="11"/>
        <v>4.5055000000000005</v>
      </c>
      <c r="R25" s="69">
        <f t="shared" ca="1" si="12"/>
        <v>4.5055000000000005</v>
      </c>
      <c r="S25" s="69">
        <f t="shared" si="13"/>
        <v>2.8843852192293506</v>
      </c>
      <c r="T25" s="7"/>
      <c r="U25" s="5">
        <f t="shared" si="14"/>
        <v>30</v>
      </c>
      <c r="V25" s="44">
        <f t="shared" si="15"/>
        <v>37408</v>
      </c>
      <c r="W25" s="5">
        <f t="shared" ca="1" si="16"/>
        <v>478</v>
      </c>
      <c r="X25" s="54">
        <f ca="1">VLOOKUP($A25,[1]!Table,MATCH(X$4,[1]!Curves,0))</f>
        <v>5.2171357083972997E-2</v>
      </c>
      <c r="Y25" s="46">
        <f t="shared" ca="1" si="17"/>
        <v>0.93482031356934436</v>
      </c>
      <c r="Z25" s="5">
        <f t="shared" si="18"/>
        <v>1</v>
      </c>
      <c r="AA25" s="5">
        <f t="shared" si="19"/>
        <v>30</v>
      </c>
      <c r="AC25" s="39">
        <f t="shared" ca="1" si="20"/>
        <v>465162.25046585081</v>
      </c>
      <c r="AD25" s="39">
        <f t="shared" ca="1" si="21"/>
        <v>465162.25046585081</v>
      </c>
      <c r="AE25" s="39">
        <f t="shared" ca="1" si="22"/>
        <v>299621.95618293009</v>
      </c>
      <c r="AF25" s="39">
        <f t="shared" ca="1" si="23"/>
        <v>1298.4654155478192</v>
      </c>
      <c r="AG25" s="39">
        <f t="shared" ca="1" si="24"/>
        <v>1298.4654155478192</v>
      </c>
      <c r="AH25" s="39">
        <f t="shared" ca="1" si="25"/>
        <v>0</v>
      </c>
      <c r="AI25" s="39">
        <f t="shared" ca="1" si="26"/>
        <v>1558.158498657383</v>
      </c>
      <c r="AJ25" s="39">
        <f t="shared" ca="1" si="27"/>
        <v>1558.158498657383</v>
      </c>
      <c r="AK25" s="39">
        <f t="shared" ca="1" si="28"/>
        <v>0</v>
      </c>
      <c r="AL25" s="43"/>
      <c r="AM25" s="39">
        <f t="shared" ca="1" si="40"/>
        <v>165540.29428292072</v>
      </c>
      <c r="AN25" s="39">
        <f t="shared" ca="1" si="41"/>
        <v>1298.4654155478192</v>
      </c>
      <c r="AO25" s="39">
        <f t="shared" ca="1" si="42"/>
        <v>1558.158498657383</v>
      </c>
      <c r="AP25" s="40">
        <f t="shared" ca="1" si="29"/>
        <v>168396.91819712589</v>
      </c>
      <c r="AR25" s="39">
        <f t="shared" ca="1" si="43"/>
        <v>0</v>
      </c>
      <c r="AS25" s="39">
        <f t="shared" ca="1" si="44"/>
        <v>0</v>
      </c>
      <c r="AT25" s="39">
        <f t="shared" ca="1" si="45"/>
        <v>0</v>
      </c>
      <c r="AU25" s="40">
        <f t="shared" ca="1" si="30"/>
        <v>0</v>
      </c>
      <c r="AV25" s="40"/>
      <c r="AW25" s="51">
        <f t="shared" ca="1" si="31"/>
        <v>168396.91819712589</v>
      </c>
      <c r="AY25" s="51">
        <f t="shared" ca="1" si="32"/>
        <v>299621.95618293009</v>
      </c>
      <c r="AZ25" s="104"/>
      <c r="BA25" s="105">
        <f ca="1">'EO9904.1'!AW25</f>
        <v>153561.71390434733</v>
      </c>
      <c r="BB25" s="105">
        <f t="shared" ca="1" si="46"/>
        <v>14835.204292778566</v>
      </c>
      <c r="BC25" s="67"/>
      <c r="BD25" s="96">
        <f t="shared" si="47"/>
        <v>37408</v>
      </c>
      <c r="BE25" s="103">
        <f t="shared" si="48"/>
        <v>6</v>
      </c>
      <c r="BF25" s="113">
        <f t="shared" si="33"/>
        <v>1052.6424999999999</v>
      </c>
      <c r="BG25" s="114">
        <f t="shared" si="34"/>
        <v>10765.119500000001</v>
      </c>
      <c r="BH25" s="95">
        <f t="shared" si="49"/>
        <v>9.7782704595151024E-2</v>
      </c>
      <c r="BI25" s="2">
        <f t="shared" si="52"/>
        <v>7.17E-2</v>
      </c>
      <c r="BJ25" s="2">
        <f t="shared" si="50"/>
        <v>1.363775517366123</v>
      </c>
      <c r="BK25" s="97">
        <v>2.1150000000000002</v>
      </c>
      <c r="BL25" s="98">
        <f t="shared" si="51"/>
        <v>2.8843852192293506</v>
      </c>
      <c r="BN25" s="115">
        <v>36557</v>
      </c>
      <c r="BO25" s="103">
        <f t="shared" si="35"/>
        <v>2</v>
      </c>
      <c r="BP25" s="107">
        <f>624.65+50.12-18.169-15.489</f>
        <v>641.11199999999997</v>
      </c>
      <c r="BQ25" s="107">
        <f>2427.135+6461.217</f>
        <v>8888.351999999999</v>
      </c>
      <c r="BR25" s="107"/>
    </row>
    <row r="26" spans="1:73">
      <c r="A26" s="88">
        <f t="shared" si="36"/>
        <v>37438</v>
      </c>
      <c r="B26" s="65">
        <f>'EO9904.1 floor'!B26</f>
        <v>3704</v>
      </c>
      <c r="C26" s="66"/>
      <c r="D26" s="82">
        <f t="shared" si="5"/>
        <v>3704</v>
      </c>
      <c r="E26" s="35">
        <f t="shared" si="6"/>
        <v>114824</v>
      </c>
      <c r="F26" s="35">
        <f t="shared" ca="1" si="7"/>
        <v>106874.59470545236</v>
      </c>
      <c r="G26" s="83">
        <f ca="1">VLOOKUP($A26,[1]!Table,MATCH(G$4,[1]!Curves,0))</f>
        <v>4.4880000000000004</v>
      </c>
      <c r="H26" s="84">
        <f t="shared" ca="1" si="8"/>
        <v>4.4880000000000004</v>
      </c>
      <c r="I26" s="86">
        <f t="shared" si="37"/>
        <v>2.1150000000000002</v>
      </c>
      <c r="J26" s="83">
        <f ca="1">VLOOKUP($A26,[1]!Table,MATCH(J$4,[1]!Curves,0))</f>
        <v>1.2500000000000001E-2</v>
      </c>
      <c r="K26" s="84">
        <f t="shared" ca="1" si="9"/>
        <v>1.2500000000000001E-2</v>
      </c>
      <c r="L26" s="69">
        <f t="shared" si="38"/>
        <v>0</v>
      </c>
      <c r="M26" s="83">
        <f ca="1">VLOOKUP($A26,[1]!Table,MATCH(M$4,[1]!Curves,0))</f>
        <v>1.4999999999999999E-2</v>
      </c>
      <c r="N26" s="84">
        <f t="shared" ca="1" si="10"/>
        <v>1.4999999999999999E-2</v>
      </c>
      <c r="O26" s="69">
        <f t="shared" si="39"/>
        <v>0</v>
      </c>
      <c r="P26" s="7"/>
      <c r="Q26" s="69">
        <f t="shared" ca="1" si="11"/>
        <v>4.5155000000000003</v>
      </c>
      <c r="R26" s="69">
        <f t="shared" ca="1" si="12"/>
        <v>4.5155000000000003</v>
      </c>
      <c r="S26" s="69">
        <f t="shared" si="13"/>
        <v>2.1150000000000002</v>
      </c>
      <c r="T26" s="7"/>
      <c r="U26" s="5">
        <f t="shared" si="14"/>
        <v>31</v>
      </c>
      <c r="V26" s="44">
        <f t="shared" si="15"/>
        <v>37438</v>
      </c>
      <c r="W26" s="5">
        <f t="shared" ca="1" si="16"/>
        <v>508</v>
      </c>
      <c r="X26" s="54">
        <f ca="1">VLOOKUP($A26,[1]!Table,MATCH(X$4,[1]!Curves,0))</f>
        <v>5.2254912971558001E-2</v>
      </c>
      <c r="Y26" s="46">
        <f t="shared" ca="1" si="17"/>
        <v>0.93076878270616203</v>
      </c>
      <c r="Z26" s="5">
        <f t="shared" si="18"/>
        <v>1</v>
      </c>
      <c r="AA26" s="5">
        <f t="shared" si="19"/>
        <v>31</v>
      </c>
      <c r="AC26" s="39">
        <f t="shared" ca="1" si="20"/>
        <v>479653.18103807024</v>
      </c>
      <c r="AD26" s="39">
        <f t="shared" ca="1" si="21"/>
        <v>479653.18103807024</v>
      </c>
      <c r="AE26" s="39">
        <f t="shared" ca="1" si="22"/>
        <v>226039.76780203177</v>
      </c>
      <c r="AF26" s="39">
        <f t="shared" ca="1" si="23"/>
        <v>1335.9324338181545</v>
      </c>
      <c r="AG26" s="39">
        <f t="shared" ca="1" si="24"/>
        <v>1335.9324338181545</v>
      </c>
      <c r="AH26" s="39">
        <f t="shared" ca="1" si="25"/>
        <v>0</v>
      </c>
      <c r="AI26" s="39">
        <f t="shared" ca="1" si="26"/>
        <v>1603.1189205817852</v>
      </c>
      <c r="AJ26" s="39">
        <f t="shared" ca="1" si="27"/>
        <v>1603.1189205817852</v>
      </c>
      <c r="AK26" s="39">
        <f t="shared" ca="1" si="28"/>
        <v>0</v>
      </c>
      <c r="AL26" s="43"/>
      <c r="AM26" s="39">
        <f t="shared" ca="1" si="40"/>
        <v>253613.41323603847</v>
      </c>
      <c r="AN26" s="39">
        <f t="shared" ca="1" si="41"/>
        <v>1335.9324338181545</v>
      </c>
      <c r="AO26" s="39">
        <f t="shared" ca="1" si="42"/>
        <v>1603.1189205817852</v>
      </c>
      <c r="AP26" s="40">
        <f t="shared" ca="1" si="29"/>
        <v>256552.46459043841</v>
      </c>
      <c r="AR26" s="39">
        <f t="shared" ca="1" si="43"/>
        <v>0</v>
      </c>
      <c r="AS26" s="39">
        <f t="shared" ca="1" si="44"/>
        <v>0</v>
      </c>
      <c r="AT26" s="39">
        <f t="shared" ca="1" si="45"/>
        <v>0</v>
      </c>
      <c r="AU26" s="40">
        <f t="shared" ca="1" si="30"/>
        <v>0</v>
      </c>
      <c r="AV26" s="40"/>
      <c r="AW26" s="51">
        <f t="shared" ca="1" si="31"/>
        <v>256552.46459043841</v>
      </c>
      <c r="AY26" s="51">
        <f t="shared" ca="1" si="32"/>
        <v>226039.76780203177</v>
      </c>
      <c r="AZ26" s="104"/>
      <c r="BA26" s="105">
        <f ca="1">'EO9904.1'!AW26</f>
        <v>165527.37227980467</v>
      </c>
      <c r="BB26" s="105">
        <f t="shared" ca="1" si="46"/>
        <v>91025.092310633743</v>
      </c>
      <c r="BC26" s="67"/>
      <c r="BD26" s="96">
        <f t="shared" si="47"/>
        <v>37438</v>
      </c>
      <c r="BE26" s="103">
        <f t="shared" si="48"/>
        <v>7</v>
      </c>
      <c r="BF26" s="113">
        <f t="shared" si="33"/>
        <v>1079.384</v>
      </c>
      <c r="BG26" s="114">
        <f t="shared" si="34"/>
        <v>11147.003499999999</v>
      </c>
      <c r="BH26" s="95">
        <f t="shared" si="49"/>
        <v>9.6831762903815372E-2</v>
      </c>
      <c r="BI26" s="2">
        <f t="shared" si="52"/>
        <v>9.8100000000000007E-2</v>
      </c>
      <c r="BJ26" s="2">
        <f t="shared" si="50"/>
        <v>0.98707199698078862</v>
      </c>
      <c r="BK26" s="97">
        <v>2.1150000000000002</v>
      </c>
      <c r="BL26" s="98">
        <f t="shared" si="51"/>
        <v>2.1150000000000002</v>
      </c>
      <c r="BN26" s="115">
        <v>36586</v>
      </c>
      <c r="BO26" s="103">
        <f t="shared" si="35"/>
        <v>3</v>
      </c>
      <c r="BP26" s="107">
        <f>640.929+51.727-18.65-15.899</f>
        <v>658.10699999999997</v>
      </c>
      <c r="BQ26" s="107">
        <f>2441.222+6670.169</f>
        <v>9111.3909999999996</v>
      </c>
      <c r="BR26" s="107"/>
    </row>
    <row r="27" spans="1:73">
      <c r="A27" s="88">
        <f t="shared" si="36"/>
        <v>37469</v>
      </c>
      <c r="B27" s="65">
        <f>'EO9904.1 floor'!B27</f>
        <v>3704</v>
      </c>
      <c r="C27" s="66"/>
      <c r="D27" s="82">
        <f t="shared" si="5"/>
        <v>3704</v>
      </c>
      <c r="E27" s="35">
        <f t="shared" si="6"/>
        <v>114824</v>
      </c>
      <c r="F27" s="35">
        <f t="shared" ca="1" si="7"/>
        <v>106387.75616211951</v>
      </c>
      <c r="G27" s="83">
        <f ca="1">VLOOKUP($A27,[1]!Table,MATCH(G$4,[1]!Curves,0))</f>
        <v>4.4930000000000003</v>
      </c>
      <c r="H27" s="84">
        <f t="shared" ca="1" si="8"/>
        <v>4.4930000000000003</v>
      </c>
      <c r="I27" s="86">
        <f t="shared" si="37"/>
        <v>2.1150000000000002</v>
      </c>
      <c r="J27" s="83">
        <f ca="1">VLOOKUP($A27,[1]!Table,MATCH(J$4,[1]!Curves,0))</f>
        <v>1.2500000000000001E-2</v>
      </c>
      <c r="K27" s="84">
        <f t="shared" ca="1" si="9"/>
        <v>1.2500000000000001E-2</v>
      </c>
      <c r="L27" s="69">
        <f t="shared" si="38"/>
        <v>0</v>
      </c>
      <c r="M27" s="83">
        <f ca="1">VLOOKUP($A27,[1]!Table,MATCH(M$4,[1]!Curves,0))</f>
        <v>1.4999999999999999E-2</v>
      </c>
      <c r="N27" s="84">
        <f t="shared" ca="1" si="10"/>
        <v>1.4999999999999999E-2</v>
      </c>
      <c r="O27" s="69">
        <f t="shared" si="39"/>
        <v>0</v>
      </c>
      <c r="P27" s="7"/>
      <c r="Q27" s="69">
        <f t="shared" ca="1" si="11"/>
        <v>4.5205000000000002</v>
      </c>
      <c r="R27" s="69">
        <f t="shared" ca="1" si="12"/>
        <v>4.5205000000000002</v>
      </c>
      <c r="S27" s="69">
        <f t="shared" si="13"/>
        <v>2.1150000000000002</v>
      </c>
      <c r="T27" s="7"/>
      <c r="U27" s="5">
        <f t="shared" si="14"/>
        <v>31</v>
      </c>
      <c r="V27" s="44">
        <f t="shared" si="15"/>
        <v>37469</v>
      </c>
      <c r="W27" s="5">
        <f t="shared" ca="1" si="16"/>
        <v>539</v>
      </c>
      <c r="X27" s="54">
        <f ca="1">VLOOKUP($A27,[1]!Table,MATCH(X$4,[1]!Curves,0))</f>
        <v>5.2385320125741999E-2</v>
      </c>
      <c r="Y27" s="46">
        <f t="shared" ca="1" si="17"/>
        <v>0.92652891522782266</v>
      </c>
      <c r="Z27" s="5">
        <f t="shared" si="18"/>
        <v>1</v>
      </c>
      <c r="AA27" s="5">
        <f t="shared" si="19"/>
        <v>31</v>
      </c>
      <c r="AC27" s="39">
        <f t="shared" ca="1" si="20"/>
        <v>478000.188436403</v>
      </c>
      <c r="AD27" s="39">
        <f t="shared" ca="1" si="21"/>
        <v>478000.188436403</v>
      </c>
      <c r="AE27" s="39">
        <f t="shared" ca="1" si="22"/>
        <v>225010.10428288276</v>
      </c>
      <c r="AF27" s="39">
        <f t="shared" ca="1" si="23"/>
        <v>1329.8469520264939</v>
      </c>
      <c r="AG27" s="39">
        <f t="shared" ca="1" si="24"/>
        <v>1329.8469520264939</v>
      </c>
      <c r="AH27" s="39">
        <f t="shared" ca="1" si="25"/>
        <v>0</v>
      </c>
      <c r="AI27" s="39">
        <f t="shared" ca="1" si="26"/>
        <v>1595.8163424317925</v>
      </c>
      <c r="AJ27" s="39">
        <f t="shared" ca="1" si="27"/>
        <v>1595.8163424317925</v>
      </c>
      <c r="AK27" s="39">
        <f t="shared" ca="1" si="28"/>
        <v>0</v>
      </c>
      <c r="AL27" s="43"/>
      <c r="AM27" s="39">
        <f t="shared" ca="1" si="40"/>
        <v>252990.08415352023</v>
      </c>
      <c r="AN27" s="39">
        <f t="shared" ca="1" si="41"/>
        <v>1329.8469520264939</v>
      </c>
      <c r="AO27" s="39">
        <f t="shared" ca="1" si="42"/>
        <v>1595.8163424317925</v>
      </c>
      <c r="AP27" s="40">
        <f t="shared" ca="1" si="29"/>
        <v>255915.74744797853</v>
      </c>
      <c r="AR27" s="39">
        <f t="shared" ca="1" si="43"/>
        <v>0</v>
      </c>
      <c r="AS27" s="39">
        <f t="shared" ca="1" si="44"/>
        <v>0</v>
      </c>
      <c r="AT27" s="39">
        <f t="shared" ca="1" si="45"/>
        <v>0</v>
      </c>
      <c r="AU27" s="40">
        <f t="shared" ca="1" si="30"/>
        <v>0</v>
      </c>
      <c r="AV27" s="40"/>
      <c r="AW27" s="51">
        <f t="shared" ca="1" si="31"/>
        <v>255915.74744797853</v>
      </c>
      <c r="AY27" s="51">
        <f t="shared" ca="1" si="32"/>
        <v>225010.10428288276</v>
      </c>
      <c r="AZ27" s="104"/>
      <c r="BA27" s="105">
        <f ca="1">'EO9904.1'!AW27</f>
        <v>173071.6017245361</v>
      </c>
      <c r="BB27" s="105">
        <f t="shared" ca="1" si="46"/>
        <v>82844.145723442431</v>
      </c>
      <c r="BC27" s="67"/>
      <c r="BD27" s="96">
        <f t="shared" si="47"/>
        <v>37469</v>
      </c>
      <c r="BE27" s="103">
        <f t="shared" si="48"/>
        <v>8</v>
      </c>
      <c r="BF27" s="113">
        <f t="shared" si="33"/>
        <v>1109.0309999999999</v>
      </c>
      <c r="BG27" s="114">
        <f t="shared" si="34"/>
        <v>11486.346</v>
      </c>
      <c r="BH27" s="95">
        <f t="shared" si="49"/>
        <v>9.655211500680895E-2</v>
      </c>
      <c r="BI27" s="2">
        <f t="shared" si="52"/>
        <v>9.9099999999999994E-2</v>
      </c>
      <c r="BJ27" s="2">
        <f t="shared" si="50"/>
        <v>0.97428975788909133</v>
      </c>
      <c r="BK27" s="97">
        <v>2.1150000000000002</v>
      </c>
      <c r="BL27" s="98">
        <f t="shared" si="51"/>
        <v>2.1150000000000002</v>
      </c>
      <c r="BN27" s="115">
        <v>36617</v>
      </c>
      <c r="BO27" s="103">
        <f t="shared" si="35"/>
        <v>4</v>
      </c>
      <c r="BP27" s="107">
        <f>600.305+49.813-17.505-14.923</f>
        <v>617.68999999999994</v>
      </c>
      <c r="BQ27" s="107">
        <f>2364.186+6183.282</f>
        <v>8547.4680000000008</v>
      </c>
      <c r="BR27" s="107"/>
    </row>
    <row r="28" spans="1:73">
      <c r="A28" s="88">
        <f t="shared" si="36"/>
        <v>37500</v>
      </c>
      <c r="B28" s="65">
        <f>'EO9904.1 floor'!B28</f>
        <v>3704</v>
      </c>
      <c r="C28" s="66"/>
      <c r="D28" s="82">
        <f t="shared" si="5"/>
        <v>3704</v>
      </c>
      <c r="E28" s="35">
        <f t="shared" si="6"/>
        <v>111120</v>
      </c>
      <c r="F28" s="35">
        <f t="shared" ca="1" si="7"/>
        <v>102484.69559105365</v>
      </c>
      <c r="G28" s="83">
        <f ca="1">VLOOKUP($A28,[1]!Table,MATCH(G$4,[1]!Curves,0))</f>
        <v>4.4930000000000003</v>
      </c>
      <c r="H28" s="84">
        <f t="shared" ca="1" si="8"/>
        <v>4.4930000000000003</v>
      </c>
      <c r="I28" s="86">
        <f t="shared" si="37"/>
        <v>2.1150000000000002</v>
      </c>
      <c r="J28" s="83">
        <f ca="1">VLOOKUP($A28,[1]!Table,MATCH(J$4,[1]!Curves,0))</f>
        <v>1.2500000000000001E-2</v>
      </c>
      <c r="K28" s="84">
        <f t="shared" ca="1" si="9"/>
        <v>1.2500000000000001E-2</v>
      </c>
      <c r="L28" s="69">
        <f t="shared" si="38"/>
        <v>0</v>
      </c>
      <c r="M28" s="83">
        <f ca="1">VLOOKUP($A28,[1]!Table,MATCH(M$4,[1]!Curves,0))</f>
        <v>1.4999999999999999E-2</v>
      </c>
      <c r="N28" s="84">
        <f t="shared" ca="1" si="10"/>
        <v>1.4999999999999999E-2</v>
      </c>
      <c r="O28" s="69">
        <f t="shared" si="39"/>
        <v>0</v>
      </c>
      <c r="P28" s="7"/>
      <c r="Q28" s="69">
        <f t="shared" ca="1" si="11"/>
        <v>4.5205000000000002</v>
      </c>
      <c r="R28" s="69">
        <f t="shared" ca="1" si="12"/>
        <v>4.5205000000000002</v>
      </c>
      <c r="S28" s="69">
        <f t="shared" si="13"/>
        <v>2.1150000000000002</v>
      </c>
      <c r="T28" s="7"/>
      <c r="U28" s="5">
        <f t="shared" si="14"/>
        <v>30</v>
      </c>
      <c r="V28" s="44">
        <f t="shared" si="15"/>
        <v>37500</v>
      </c>
      <c r="W28" s="5">
        <f t="shared" ca="1" si="16"/>
        <v>570</v>
      </c>
      <c r="X28" s="54">
        <f ca="1">VLOOKUP($A28,[1]!Table,MATCH(X$4,[1]!Curves,0))</f>
        <v>5.2515727285598002E-2</v>
      </c>
      <c r="Y28" s="46">
        <f t="shared" ca="1" si="17"/>
        <v>0.92228847724130347</v>
      </c>
      <c r="Z28" s="5">
        <f t="shared" si="18"/>
        <v>1</v>
      </c>
      <c r="AA28" s="5">
        <f t="shared" si="19"/>
        <v>30</v>
      </c>
      <c r="AC28" s="39">
        <f t="shared" ca="1" si="20"/>
        <v>460463.7372906041</v>
      </c>
      <c r="AD28" s="39">
        <f t="shared" ca="1" si="21"/>
        <v>460463.7372906041</v>
      </c>
      <c r="AE28" s="39">
        <f t="shared" ca="1" si="22"/>
        <v>216755.13117507848</v>
      </c>
      <c r="AF28" s="39">
        <f t="shared" ca="1" si="23"/>
        <v>1281.0586948881707</v>
      </c>
      <c r="AG28" s="39">
        <f t="shared" ca="1" si="24"/>
        <v>1281.0586948881707</v>
      </c>
      <c r="AH28" s="39">
        <f t="shared" ca="1" si="25"/>
        <v>0</v>
      </c>
      <c r="AI28" s="39">
        <f t="shared" ca="1" si="26"/>
        <v>1537.2704338658048</v>
      </c>
      <c r="AJ28" s="39">
        <f t="shared" ca="1" si="27"/>
        <v>1537.2704338658048</v>
      </c>
      <c r="AK28" s="39">
        <f t="shared" ca="1" si="28"/>
        <v>0</v>
      </c>
      <c r="AL28" s="43"/>
      <c r="AM28" s="39">
        <f t="shared" ca="1" si="40"/>
        <v>243708.60611552562</v>
      </c>
      <c r="AN28" s="39">
        <f t="shared" ca="1" si="41"/>
        <v>1281.0586948881707</v>
      </c>
      <c r="AO28" s="39">
        <f t="shared" ca="1" si="42"/>
        <v>1537.2704338658048</v>
      </c>
      <c r="AP28" s="40">
        <f t="shared" ca="1" si="29"/>
        <v>246526.93524427959</v>
      </c>
      <c r="AR28" s="39">
        <f t="shared" ca="1" si="43"/>
        <v>0</v>
      </c>
      <c r="AS28" s="39">
        <f t="shared" ca="1" si="44"/>
        <v>0</v>
      </c>
      <c r="AT28" s="39">
        <f t="shared" ca="1" si="45"/>
        <v>0</v>
      </c>
      <c r="AU28" s="40">
        <f t="shared" ca="1" si="30"/>
        <v>0</v>
      </c>
      <c r="AV28" s="40"/>
      <c r="AW28" s="51">
        <f t="shared" ca="1" si="31"/>
        <v>246526.93524427959</v>
      </c>
      <c r="AY28" s="51">
        <f t="shared" ca="1" si="32"/>
        <v>216755.13117507848</v>
      </c>
      <c r="AZ28" s="104"/>
      <c r="BA28" s="105">
        <f ca="1">'EO9904.1'!AW28</f>
        <v>173301.62024447176</v>
      </c>
      <c r="BB28" s="105">
        <f t="shared" ca="1" si="46"/>
        <v>73225.31499980783</v>
      </c>
      <c r="BC28" s="67"/>
      <c r="BD28" s="96">
        <f t="shared" si="47"/>
        <v>37500</v>
      </c>
      <c r="BE28" s="103">
        <f t="shared" si="48"/>
        <v>9</v>
      </c>
      <c r="BF28" s="113">
        <f t="shared" si="33"/>
        <v>998.15999999999985</v>
      </c>
      <c r="BG28" s="114">
        <f t="shared" si="34"/>
        <v>10141.415499999999</v>
      </c>
      <c r="BH28" s="95">
        <f t="shared" si="49"/>
        <v>9.8424130240990518E-2</v>
      </c>
      <c r="BI28" s="2">
        <f t="shared" si="52"/>
        <v>0.1009</v>
      </c>
      <c r="BJ28" s="2">
        <f t="shared" si="50"/>
        <v>0.9754621431218089</v>
      </c>
      <c r="BK28" s="97">
        <v>2.1150000000000002</v>
      </c>
      <c r="BL28" s="98">
        <f t="shared" si="51"/>
        <v>2.1150000000000002</v>
      </c>
      <c r="BN28" s="115">
        <v>36647</v>
      </c>
      <c r="BO28" s="103">
        <f t="shared" si="35"/>
        <v>5</v>
      </c>
      <c r="BP28" s="107">
        <f>64.117+643.354-19.049-16.239</f>
        <v>672.18299999999999</v>
      </c>
      <c r="BQ28" s="107">
        <f>2402.379+6735.077</f>
        <v>9137.4560000000001</v>
      </c>
      <c r="BR28" s="107"/>
    </row>
    <row r="29" spans="1:73">
      <c r="A29" s="88">
        <f t="shared" si="36"/>
        <v>37530</v>
      </c>
      <c r="B29" s="65">
        <f>'EO9904.1 floor'!B29</f>
        <v>3704</v>
      </c>
      <c r="C29" s="66"/>
      <c r="D29" s="82">
        <f t="shared" si="5"/>
        <v>3704</v>
      </c>
      <c r="E29" s="35">
        <f t="shared" si="6"/>
        <v>114824</v>
      </c>
      <c r="F29" s="35">
        <f t="shared" ca="1" si="7"/>
        <v>105428.22127416023</v>
      </c>
      <c r="G29" s="83">
        <f ca="1">VLOOKUP($A29,[1]!Table,MATCH(G$4,[1]!Curves,0))</f>
        <v>4.4930000000000003</v>
      </c>
      <c r="H29" s="84">
        <f t="shared" ca="1" si="8"/>
        <v>4.4930000000000003</v>
      </c>
      <c r="I29" s="86">
        <f t="shared" si="37"/>
        <v>2.1150000000000002</v>
      </c>
      <c r="J29" s="83">
        <f ca="1">VLOOKUP($A29,[1]!Table,MATCH(J$4,[1]!Curves,0))</f>
        <v>1.2500000000000001E-2</v>
      </c>
      <c r="K29" s="84">
        <f t="shared" ca="1" si="9"/>
        <v>1.2500000000000001E-2</v>
      </c>
      <c r="L29" s="69">
        <f t="shared" si="38"/>
        <v>0</v>
      </c>
      <c r="M29" s="83">
        <f ca="1">VLOOKUP($A29,[1]!Table,MATCH(M$4,[1]!Curves,0))</f>
        <v>1.4999999999999999E-2</v>
      </c>
      <c r="N29" s="84">
        <f t="shared" ca="1" si="10"/>
        <v>1.4999999999999999E-2</v>
      </c>
      <c r="O29" s="69">
        <f t="shared" si="39"/>
        <v>0</v>
      </c>
      <c r="P29" s="7"/>
      <c r="Q29" s="69">
        <f t="shared" ca="1" si="11"/>
        <v>4.5205000000000002</v>
      </c>
      <c r="R29" s="69">
        <f t="shared" ca="1" si="12"/>
        <v>4.5205000000000002</v>
      </c>
      <c r="S29" s="69">
        <f t="shared" si="13"/>
        <v>2.1150000000000002</v>
      </c>
      <c r="T29" s="7"/>
      <c r="U29" s="5">
        <f t="shared" si="14"/>
        <v>31</v>
      </c>
      <c r="V29" s="44">
        <f t="shared" si="15"/>
        <v>37530</v>
      </c>
      <c r="W29" s="5">
        <f t="shared" ca="1" si="16"/>
        <v>600</v>
      </c>
      <c r="X29" s="54">
        <f ca="1">VLOOKUP($A29,[1]!Table,MATCH(X$4,[1]!Curves,0))</f>
        <v>5.2650172118263006E-2</v>
      </c>
      <c r="Y29" s="46">
        <f t="shared" ca="1" si="17"/>
        <v>0.91817234440674622</v>
      </c>
      <c r="Z29" s="5">
        <f t="shared" si="18"/>
        <v>1</v>
      </c>
      <c r="AA29" s="5">
        <f t="shared" si="19"/>
        <v>31</v>
      </c>
      <c r="AC29" s="39">
        <f t="shared" ca="1" si="20"/>
        <v>473688.99818480195</v>
      </c>
      <c r="AD29" s="39">
        <f t="shared" ca="1" si="21"/>
        <v>473688.99818480195</v>
      </c>
      <c r="AE29" s="39">
        <f t="shared" ca="1" si="22"/>
        <v>222980.68799484891</v>
      </c>
      <c r="AF29" s="39">
        <f t="shared" ca="1" si="23"/>
        <v>1317.852765927003</v>
      </c>
      <c r="AG29" s="39">
        <f t="shared" ca="1" si="24"/>
        <v>1317.852765927003</v>
      </c>
      <c r="AH29" s="39">
        <f t="shared" ca="1" si="25"/>
        <v>0</v>
      </c>
      <c r="AI29" s="39">
        <f t="shared" ca="1" si="26"/>
        <v>1581.4233191124033</v>
      </c>
      <c r="AJ29" s="39">
        <f t="shared" ca="1" si="27"/>
        <v>1581.4233191124033</v>
      </c>
      <c r="AK29" s="39">
        <f t="shared" ca="1" si="28"/>
        <v>0</v>
      </c>
      <c r="AL29" s="43"/>
      <c r="AM29" s="39">
        <f t="shared" ca="1" si="40"/>
        <v>250708.31018995304</v>
      </c>
      <c r="AN29" s="39">
        <f t="shared" ca="1" si="41"/>
        <v>1317.852765927003</v>
      </c>
      <c r="AO29" s="39">
        <f t="shared" ca="1" si="42"/>
        <v>1581.4233191124033</v>
      </c>
      <c r="AP29" s="40">
        <f t="shared" ca="1" si="29"/>
        <v>253607.58627499244</v>
      </c>
      <c r="AR29" s="39">
        <f t="shared" ca="1" si="43"/>
        <v>0</v>
      </c>
      <c r="AS29" s="39">
        <f t="shared" ca="1" si="44"/>
        <v>0</v>
      </c>
      <c r="AT29" s="39">
        <f t="shared" ca="1" si="45"/>
        <v>0</v>
      </c>
      <c r="AU29" s="40">
        <f t="shared" ca="1" si="30"/>
        <v>0</v>
      </c>
      <c r="AV29" s="40"/>
      <c r="AW29" s="51">
        <f t="shared" ca="1" si="31"/>
        <v>253607.58627499244</v>
      </c>
      <c r="AY29" s="51">
        <f t="shared" ca="1" si="32"/>
        <v>222980.68799484891</v>
      </c>
      <c r="AZ29" s="104"/>
      <c r="BA29" s="105">
        <f ca="1">'EO9904.1'!AW29</f>
        <v>178584.86401630004</v>
      </c>
      <c r="BB29" s="105">
        <f t="shared" ca="1" si="46"/>
        <v>75022.722258692404</v>
      </c>
      <c r="BC29" s="67"/>
      <c r="BD29" s="96">
        <f t="shared" si="47"/>
        <v>37530</v>
      </c>
      <c r="BE29" s="103">
        <f t="shared" si="48"/>
        <v>10</v>
      </c>
      <c r="BF29" s="113">
        <f t="shared" si="33"/>
        <v>697.93849999999998</v>
      </c>
      <c r="BG29" s="114">
        <f t="shared" si="34"/>
        <v>9529.3094999999994</v>
      </c>
      <c r="BH29" s="95">
        <f t="shared" si="49"/>
        <v>7.3241245863616883E-2</v>
      </c>
      <c r="BI29" s="2">
        <f t="shared" si="52"/>
        <v>0.10349999999999999</v>
      </c>
      <c r="BJ29" s="2">
        <f t="shared" si="50"/>
        <v>0.70764488757117761</v>
      </c>
      <c r="BK29" s="97">
        <v>2.1150000000000002</v>
      </c>
      <c r="BL29" s="98">
        <f t="shared" si="51"/>
        <v>2.1150000000000002</v>
      </c>
      <c r="BN29" s="115">
        <v>36678</v>
      </c>
      <c r="BO29" s="103">
        <f t="shared" si="35"/>
        <v>6</v>
      </c>
      <c r="BP29" s="107">
        <v>1041.3630000000001</v>
      </c>
      <c r="BQ29" s="107">
        <v>10661.053</v>
      </c>
      <c r="BR29" s="107"/>
    </row>
    <row r="30" spans="1:73">
      <c r="A30" s="88">
        <f t="shared" si="36"/>
        <v>37561</v>
      </c>
      <c r="B30" s="65">
        <f>'EO9904.1 floor'!B30</f>
        <v>3704</v>
      </c>
      <c r="C30" s="66"/>
      <c r="D30" s="82">
        <f t="shared" si="5"/>
        <v>3704</v>
      </c>
      <c r="E30" s="35">
        <f t="shared" si="6"/>
        <v>111120</v>
      </c>
      <c r="F30" s="35">
        <f t="shared" ca="1" si="7"/>
        <v>101552.51280043846</v>
      </c>
      <c r="G30" s="83">
        <f ca="1">VLOOKUP($A30,[1]!Table,MATCH(G$4,[1]!Curves,0))</f>
        <v>4.6230000000000002</v>
      </c>
      <c r="H30" s="84">
        <f t="shared" ca="1" si="8"/>
        <v>4.6230000000000002</v>
      </c>
      <c r="I30" s="86">
        <f t="shared" si="37"/>
        <v>2.1150000000000002</v>
      </c>
      <c r="J30" s="83">
        <f ca="1">VLOOKUP($A30,[1]!Table,MATCH(J$4,[1]!Curves,0))</f>
        <v>0.02</v>
      </c>
      <c r="K30" s="84">
        <f t="shared" ca="1" si="9"/>
        <v>0.02</v>
      </c>
      <c r="L30" s="69">
        <f t="shared" si="38"/>
        <v>0</v>
      </c>
      <c r="M30" s="83">
        <f ca="1">VLOOKUP($A30,[1]!Table,MATCH(M$4,[1]!Curves,0))</f>
        <v>1.4999999999999999E-2</v>
      </c>
      <c r="N30" s="84">
        <f t="shared" ca="1" si="10"/>
        <v>1.4999999999999999E-2</v>
      </c>
      <c r="O30" s="69">
        <f t="shared" si="39"/>
        <v>0</v>
      </c>
      <c r="P30" s="7"/>
      <c r="Q30" s="69">
        <f t="shared" ca="1" si="11"/>
        <v>4.6580000000000004</v>
      </c>
      <c r="R30" s="69">
        <f t="shared" ca="1" si="12"/>
        <v>4.6580000000000004</v>
      </c>
      <c r="S30" s="69">
        <f t="shared" si="13"/>
        <v>2.1150000000000002</v>
      </c>
      <c r="T30" s="7"/>
      <c r="U30" s="5">
        <f t="shared" si="14"/>
        <v>30</v>
      </c>
      <c r="V30" s="44">
        <f t="shared" si="15"/>
        <v>37561</v>
      </c>
      <c r="W30" s="5">
        <f t="shared" ca="1" si="16"/>
        <v>631</v>
      </c>
      <c r="X30" s="54">
        <f ca="1">VLOOKUP($A30,[1]!Table,MATCH(X$4,[1]!Curves,0))</f>
        <v>5.2800900403111001E-2</v>
      </c>
      <c r="Y30" s="46">
        <f t="shared" ca="1" si="17"/>
        <v>0.91389950324368663</v>
      </c>
      <c r="Z30" s="5">
        <f t="shared" si="18"/>
        <v>1</v>
      </c>
      <c r="AA30" s="5">
        <f t="shared" si="19"/>
        <v>30</v>
      </c>
      <c r="AC30" s="39">
        <f t="shared" ca="1" si="20"/>
        <v>469477.26667642704</v>
      </c>
      <c r="AD30" s="39">
        <f t="shared" ca="1" si="21"/>
        <v>469477.26667642704</v>
      </c>
      <c r="AE30" s="39">
        <f t="shared" ca="1" si="22"/>
        <v>214783.56457292737</v>
      </c>
      <c r="AF30" s="39">
        <f t="shared" ca="1" si="23"/>
        <v>2031.0502560087693</v>
      </c>
      <c r="AG30" s="39">
        <f t="shared" ca="1" si="24"/>
        <v>2031.0502560087693</v>
      </c>
      <c r="AH30" s="39">
        <f t="shared" ca="1" si="25"/>
        <v>0</v>
      </c>
      <c r="AI30" s="39">
        <f t="shared" ca="1" si="26"/>
        <v>1523.2876920065769</v>
      </c>
      <c r="AJ30" s="39">
        <f t="shared" ca="1" si="27"/>
        <v>1523.2876920065769</v>
      </c>
      <c r="AK30" s="39">
        <f t="shared" ca="1" si="28"/>
        <v>0</v>
      </c>
      <c r="AL30" s="43"/>
      <c r="AM30" s="39">
        <f t="shared" ca="1" si="40"/>
        <v>254693.70210349967</v>
      </c>
      <c r="AN30" s="39">
        <f t="shared" ca="1" si="41"/>
        <v>2031.0502560087693</v>
      </c>
      <c r="AO30" s="39">
        <f t="shared" ca="1" si="42"/>
        <v>1523.2876920065769</v>
      </c>
      <c r="AP30" s="40">
        <f t="shared" ca="1" si="29"/>
        <v>258248.04005151504</v>
      </c>
      <c r="AR30" s="39">
        <f t="shared" ca="1" si="43"/>
        <v>0</v>
      </c>
      <c r="AS30" s="39">
        <f t="shared" ca="1" si="44"/>
        <v>0</v>
      </c>
      <c r="AT30" s="39">
        <f t="shared" ca="1" si="45"/>
        <v>0</v>
      </c>
      <c r="AU30" s="40">
        <f t="shared" ca="1" si="30"/>
        <v>0</v>
      </c>
      <c r="AV30" s="40"/>
      <c r="AW30" s="51">
        <f t="shared" ca="1" si="31"/>
        <v>258248.04005151504</v>
      </c>
      <c r="AY30" s="51">
        <f t="shared" ca="1" si="32"/>
        <v>214783.56457292737</v>
      </c>
      <c r="AZ30" s="104"/>
      <c r="BA30" s="105">
        <f ca="1">'EO9904.1'!AW30</f>
        <v>185546.59613768116</v>
      </c>
      <c r="BB30" s="105">
        <f t="shared" ca="1" si="46"/>
        <v>72701.443913833878</v>
      </c>
      <c r="BC30" s="67"/>
      <c r="BD30" s="96">
        <f t="shared" si="47"/>
        <v>37561</v>
      </c>
      <c r="BE30" s="103">
        <f t="shared" si="48"/>
        <v>11</v>
      </c>
      <c r="BF30" s="113">
        <f t="shared" si="33"/>
        <v>632.95050000000003</v>
      </c>
      <c r="BG30" s="114">
        <f t="shared" si="34"/>
        <v>8729.3260000000009</v>
      </c>
      <c r="BH30" s="95">
        <f t="shared" si="49"/>
        <v>7.250851898531456E-2</v>
      </c>
      <c r="BI30" s="2">
        <f t="shared" si="52"/>
        <v>7.7799999999999994E-2</v>
      </c>
      <c r="BJ30" s="2">
        <f t="shared" si="50"/>
        <v>0.93198610520969882</v>
      </c>
      <c r="BK30" s="97">
        <v>2.1150000000000002</v>
      </c>
      <c r="BL30" s="98">
        <f t="shared" si="51"/>
        <v>2.1150000000000002</v>
      </c>
      <c r="BN30" s="115">
        <v>36708</v>
      </c>
      <c r="BO30" s="103">
        <f t="shared" si="35"/>
        <v>7</v>
      </c>
      <c r="BP30" s="107">
        <v>1049.826</v>
      </c>
      <c r="BQ30" s="107">
        <v>10805.522999999999</v>
      </c>
      <c r="BR30" s="107"/>
    </row>
    <row r="31" spans="1:73">
      <c r="A31" s="88">
        <f t="shared" si="36"/>
        <v>37591</v>
      </c>
      <c r="B31" s="65">
        <f>'EO9904.1 floor'!B31</f>
        <v>4288</v>
      </c>
      <c r="C31" s="66"/>
      <c r="D31" s="82">
        <f t="shared" si="5"/>
        <v>4288</v>
      </c>
      <c r="E31" s="35">
        <f t="shared" si="6"/>
        <v>132928</v>
      </c>
      <c r="F31" s="35">
        <f t="shared" ca="1" si="7"/>
        <v>120932.82350541519</v>
      </c>
      <c r="G31" s="83">
        <f ca="1">VLOOKUP($A31,[1]!Table,MATCH(G$4,[1]!Curves,0))</f>
        <v>4.7249999999999996</v>
      </c>
      <c r="H31" s="84">
        <f t="shared" ca="1" si="8"/>
        <v>4.7249999999999996</v>
      </c>
      <c r="I31" s="86">
        <f t="shared" si="37"/>
        <v>2.1150000000000002</v>
      </c>
      <c r="J31" s="83">
        <f ca="1">VLOOKUP($A31,[1]!Table,MATCH(J$4,[1]!Curves,0))</f>
        <v>0.02</v>
      </c>
      <c r="K31" s="84">
        <f t="shared" ca="1" si="9"/>
        <v>0.02</v>
      </c>
      <c r="L31" s="69">
        <f t="shared" si="38"/>
        <v>0</v>
      </c>
      <c r="M31" s="83">
        <f ca="1">VLOOKUP($A31,[1]!Table,MATCH(M$4,[1]!Curves,0))</f>
        <v>1.4999999999999999E-2</v>
      </c>
      <c r="N31" s="84">
        <f t="shared" ca="1" si="10"/>
        <v>1.4999999999999999E-2</v>
      </c>
      <c r="O31" s="69">
        <f t="shared" si="39"/>
        <v>0</v>
      </c>
      <c r="P31" s="7"/>
      <c r="Q31" s="69">
        <f t="shared" ca="1" si="11"/>
        <v>4.76</v>
      </c>
      <c r="R31" s="69">
        <f t="shared" ca="1" si="12"/>
        <v>4.76</v>
      </c>
      <c r="S31" s="69">
        <f t="shared" si="13"/>
        <v>2.1150000000000002</v>
      </c>
      <c r="T31" s="7"/>
      <c r="U31" s="5">
        <f t="shared" si="14"/>
        <v>31</v>
      </c>
      <c r="V31" s="44">
        <f t="shared" si="15"/>
        <v>37591</v>
      </c>
      <c r="W31" s="5">
        <f t="shared" ca="1" si="16"/>
        <v>661</v>
      </c>
      <c r="X31" s="54">
        <f ca="1">VLOOKUP($A31,[1]!Table,MATCH(X$4,[1]!Curves,0))</f>
        <v>5.2946766492433003E-2</v>
      </c>
      <c r="Y31" s="46">
        <f t="shared" ca="1" si="17"/>
        <v>0.90976185232167184</v>
      </c>
      <c r="Z31" s="5">
        <f t="shared" si="18"/>
        <v>1</v>
      </c>
      <c r="AA31" s="5">
        <f t="shared" si="19"/>
        <v>31</v>
      </c>
      <c r="AC31" s="39">
        <f t="shared" ca="1" si="20"/>
        <v>571407.59106308676</v>
      </c>
      <c r="AD31" s="39">
        <f t="shared" ca="1" si="21"/>
        <v>571407.59106308676</v>
      </c>
      <c r="AE31" s="39">
        <f t="shared" ca="1" si="22"/>
        <v>255772.92171395314</v>
      </c>
      <c r="AF31" s="39">
        <f t="shared" ca="1" si="23"/>
        <v>2418.6564701083039</v>
      </c>
      <c r="AG31" s="39">
        <f t="shared" ca="1" si="24"/>
        <v>2418.6564701083039</v>
      </c>
      <c r="AH31" s="39">
        <f t="shared" ca="1" si="25"/>
        <v>0</v>
      </c>
      <c r="AI31" s="39">
        <f t="shared" ca="1" si="26"/>
        <v>1813.9923525812278</v>
      </c>
      <c r="AJ31" s="39">
        <f t="shared" ca="1" si="27"/>
        <v>1813.9923525812278</v>
      </c>
      <c r="AK31" s="39">
        <f t="shared" ca="1" si="28"/>
        <v>0</v>
      </c>
      <c r="AL31" s="43"/>
      <c r="AM31" s="39">
        <f t="shared" ca="1" si="40"/>
        <v>315634.66934913362</v>
      </c>
      <c r="AN31" s="39">
        <f t="shared" ca="1" si="41"/>
        <v>2418.6564701083039</v>
      </c>
      <c r="AO31" s="39">
        <f t="shared" ca="1" si="42"/>
        <v>1813.9923525812278</v>
      </c>
      <c r="AP31" s="40">
        <f t="shared" ca="1" si="29"/>
        <v>319867.31817182316</v>
      </c>
      <c r="AR31" s="39">
        <f t="shared" ca="1" si="43"/>
        <v>0</v>
      </c>
      <c r="AS31" s="39">
        <f t="shared" ca="1" si="44"/>
        <v>0</v>
      </c>
      <c r="AT31" s="39">
        <f t="shared" ca="1" si="45"/>
        <v>0</v>
      </c>
      <c r="AU31" s="40">
        <f t="shared" ca="1" si="30"/>
        <v>0</v>
      </c>
      <c r="AV31" s="40"/>
      <c r="AW31" s="51">
        <f t="shared" ca="1" si="31"/>
        <v>319867.31817182316</v>
      </c>
      <c r="AY31" s="51">
        <f t="shared" ca="1" si="32"/>
        <v>255772.92171395314</v>
      </c>
      <c r="AZ31" s="104"/>
      <c r="BA31" s="105">
        <f ca="1">'EO9904.1'!AW31</f>
        <v>229324.9132133188</v>
      </c>
      <c r="BB31" s="105">
        <f t="shared" ca="1" si="46"/>
        <v>90542.404958504369</v>
      </c>
      <c r="BC31" s="67"/>
      <c r="BD31" s="96">
        <f t="shared" si="47"/>
        <v>37591</v>
      </c>
      <c r="BE31" s="103">
        <f t="shared" si="48"/>
        <v>12</v>
      </c>
      <c r="BF31" s="113">
        <f t="shared" si="33"/>
        <v>668.96399999999994</v>
      </c>
      <c r="BG31" s="114">
        <f t="shared" si="34"/>
        <v>9251.2415000000001</v>
      </c>
      <c r="BH31" s="95">
        <f t="shared" si="49"/>
        <v>7.2310727160241131E-2</v>
      </c>
      <c r="BI31" s="2">
        <f t="shared" si="52"/>
        <v>7.7899999999999997E-2</v>
      </c>
      <c r="BJ31" s="2">
        <f t="shared" si="50"/>
        <v>0.92825066957947544</v>
      </c>
      <c r="BK31" s="97">
        <v>2.1150000000000002</v>
      </c>
      <c r="BL31" s="98">
        <f t="shared" si="51"/>
        <v>2.1150000000000002</v>
      </c>
      <c r="BN31" s="115">
        <v>36739</v>
      </c>
      <c r="BO31" s="103">
        <f t="shared" si="35"/>
        <v>8</v>
      </c>
      <c r="BP31" s="107">
        <v>1127.3710000000001</v>
      </c>
      <c r="BQ31" s="107">
        <v>11560.817999999999</v>
      </c>
      <c r="BR31" s="107"/>
    </row>
    <row r="32" spans="1:73">
      <c r="A32" s="88">
        <f t="shared" si="36"/>
        <v>37622</v>
      </c>
      <c r="B32" s="65">
        <f>'EO9904.1 floor'!B32</f>
        <v>4288</v>
      </c>
      <c r="C32" s="66"/>
      <c r="D32" s="82">
        <f t="shared" si="5"/>
        <v>4288</v>
      </c>
      <c r="E32" s="35">
        <f t="shared" si="6"/>
        <v>132928</v>
      </c>
      <c r="F32" s="35">
        <f t="shared" ca="1" si="7"/>
        <v>120360.95806817581</v>
      </c>
      <c r="G32" s="83">
        <f ca="1">VLOOKUP($A32,[1]!Table,MATCH(G$4,[1]!Curves,0))</f>
        <v>4.7679999999999998</v>
      </c>
      <c r="H32" s="84">
        <f t="shared" ca="1" si="8"/>
        <v>4.7679999999999998</v>
      </c>
      <c r="I32" s="86">
        <f t="shared" si="37"/>
        <v>2.1150000000000002</v>
      </c>
      <c r="J32" s="83">
        <f ca="1">VLOOKUP($A32,[1]!Table,MATCH(J$4,[1]!Curves,0))</f>
        <v>0.02</v>
      </c>
      <c r="K32" s="84">
        <f t="shared" ca="1" si="9"/>
        <v>0.02</v>
      </c>
      <c r="L32" s="69">
        <f t="shared" si="38"/>
        <v>0</v>
      </c>
      <c r="M32" s="83">
        <f ca="1">VLOOKUP($A32,[1]!Table,MATCH(M$4,[1]!Curves,0))</f>
        <v>0.02</v>
      </c>
      <c r="N32" s="84">
        <f t="shared" ca="1" si="10"/>
        <v>0.02</v>
      </c>
      <c r="O32" s="69">
        <f t="shared" si="39"/>
        <v>0</v>
      </c>
      <c r="P32" s="7"/>
      <c r="Q32" s="69">
        <f t="shared" ca="1" si="11"/>
        <v>4.8079999999999998</v>
      </c>
      <c r="R32" s="69">
        <f t="shared" ca="1" si="12"/>
        <v>4.8079999999999998</v>
      </c>
      <c r="S32" s="69">
        <f t="shared" si="13"/>
        <v>2.1150000000000002</v>
      </c>
      <c r="T32" s="7"/>
      <c r="U32" s="5">
        <f t="shared" si="14"/>
        <v>31</v>
      </c>
      <c r="V32" s="44">
        <f t="shared" si="15"/>
        <v>37622</v>
      </c>
      <c r="W32" s="5">
        <f t="shared" ca="1" si="16"/>
        <v>692</v>
      </c>
      <c r="X32" s="54">
        <f ca="1">VLOOKUP($A32,[1]!Table,MATCH(X$4,[1]!Curves,0))</f>
        <v>5.3111848498085E-2</v>
      </c>
      <c r="Y32" s="46">
        <f t="shared" ca="1" si="17"/>
        <v>0.90545978325240584</v>
      </c>
      <c r="Z32" s="5">
        <f t="shared" si="18"/>
        <v>1</v>
      </c>
      <c r="AA32" s="5">
        <f t="shared" si="19"/>
        <v>31</v>
      </c>
      <c r="AC32" s="39">
        <f t="shared" ca="1" si="20"/>
        <v>573881.04806906218</v>
      </c>
      <c r="AD32" s="39">
        <f t="shared" ca="1" si="21"/>
        <v>573881.04806906218</v>
      </c>
      <c r="AE32" s="39">
        <f t="shared" ca="1" si="22"/>
        <v>254563.42631419186</v>
      </c>
      <c r="AF32" s="39">
        <f t="shared" ca="1" si="23"/>
        <v>2407.2191613635164</v>
      </c>
      <c r="AG32" s="39">
        <f t="shared" ca="1" si="24"/>
        <v>2407.2191613635164</v>
      </c>
      <c r="AH32" s="39">
        <f t="shared" ca="1" si="25"/>
        <v>0</v>
      </c>
      <c r="AI32" s="39">
        <f t="shared" ca="1" si="26"/>
        <v>2407.2191613635164</v>
      </c>
      <c r="AJ32" s="39">
        <f t="shared" ca="1" si="27"/>
        <v>2407.2191613635164</v>
      </c>
      <c r="AK32" s="39">
        <f t="shared" ca="1" si="28"/>
        <v>0</v>
      </c>
      <c r="AL32" s="43"/>
      <c r="AM32" s="39">
        <f t="shared" ca="1" si="40"/>
        <v>319317.62175487028</v>
      </c>
      <c r="AN32" s="39">
        <f t="shared" ca="1" si="41"/>
        <v>2407.2191613635164</v>
      </c>
      <c r="AO32" s="39">
        <f t="shared" ca="1" si="42"/>
        <v>2407.2191613635164</v>
      </c>
      <c r="AP32" s="40">
        <f t="shared" ca="1" si="29"/>
        <v>324132.06007759727</v>
      </c>
      <c r="AR32" s="39">
        <f t="shared" ca="1" si="43"/>
        <v>0</v>
      </c>
      <c r="AS32" s="39">
        <f t="shared" ca="1" si="44"/>
        <v>0</v>
      </c>
      <c r="AT32" s="39">
        <f t="shared" ca="1" si="45"/>
        <v>0</v>
      </c>
      <c r="AU32" s="40">
        <f t="shared" ca="1" si="30"/>
        <v>0</v>
      </c>
      <c r="AV32" s="40"/>
      <c r="AW32" s="51">
        <f t="shared" ca="1" si="31"/>
        <v>324132.06007759727</v>
      </c>
      <c r="AY32" s="51">
        <f t="shared" ca="1" si="32"/>
        <v>254563.42631419186</v>
      </c>
      <c r="AZ32" s="104"/>
      <c r="BA32" s="105">
        <f ca="1">'EO9904.1'!AW32</f>
        <v>185042.93693401344</v>
      </c>
      <c r="BB32" s="105">
        <f t="shared" ca="1" si="46"/>
        <v>139089.12314358383</v>
      </c>
      <c r="BC32" s="67"/>
      <c r="BD32" s="96">
        <f t="shared" si="47"/>
        <v>37622</v>
      </c>
      <c r="BE32" s="103">
        <f t="shared" si="48"/>
        <v>1</v>
      </c>
      <c r="BF32" s="113">
        <f t="shared" si="33"/>
        <v>682.49049999999988</v>
      </c>
      <c r="BG32" s="114">
        <f t="shared" si="34"/>
        <v>9457.0780000000013</v>
      </c>
      <c r="BH32" s="95">
        <f t="shared" si="49"/>
        <v>7.2167164107137513E-2</v>
      </c>
      <c r="BI32" s="2">
        <f t="shared" si="52"/>
        <v>7.7899999999999997E-2</v>
      </c>
      <c r="BJ32" s="2">
        <f t="shared" si="50"/>
        <v>0.92640775490548799</v>
      </c>
      <c r="BK32" s="97">
        <v>2.1150000000000002</v>
      </c>
      <c r="BL32" s="98">
        <f t="shared" si="51"/>
        <v>2.1150000000000002</v>
      </c>
      <c r="BN32" s="115">
        <v>36770</v>
      </c>
      <c r="BO32" s="103">
        <f t="shared" si="35"/>
        <v>9</v>
      </c>
      <c r="BP32" s="107">
        <v>976.57299999999998</v>
      </c>
      <c r="BQ32" s="107">
        <v>9767.0740000000005</v>
      </c>
      <c r="BR32" s="107"/>
    </row>
    <row r="33" spans="1:70">
      <c r="A33" s="88">
        <f t="shared" si="36"/>
        <v>37653</v>
      </c>
      <c r="B33" s="65">
        <f>'EO9904.1 floor'!B33</f>
        <v>4288</v>
      </c>
      <c r="C33" s="66"/>
      <c r="D33" s="82">
        <f t="shared" si="5"/>
        <v>4288</v>
      </c>
      <c r="E33" s="35">
        <f t="shared" si="6"/>
        <v>120064</v>
      </c>
      <c r="F33" s="35">
        <f t="shared" ca="1" si="7"/>
        <v>108192.45552984302</v>
      </c>
      <c r="G33" s="83">
        <f ca="1">VLOOKUP($A33,[1]!Table,MATCH(G$4,[1]!Curves,0))</f>
        <v>4.6180000000000003</v>
      </c>
      <c r="H33" s="84">
        <f t="shared" ca="1" si="8"/>
        <v>4.6180000000000003</v>
      </c>
      <c r="I33" s="86">
        <f t="shared" si="37"/>
        <v>2.2615196691845312</v>
      </c>
      <c r="J33" s="83">
        <f ca="1">VLOOKUP($A33,[1]!Table,MATCH(J$4,[1]!Curves,0))</f>
        <v>0.02</v>
      </c>
      <c r="K33" s="84">
        <f t="shared" ca="1" si="9"/>
        <v>0.02</v>
      </c>
      <c r="L33" s="69">
        <f t="shared" si="38"/>
        <v>0</v>
      </c>
      <c r="M33" s="83">
        <f ca="1">VLOOKUP($A33,[1]!Table,MATCH(M$4,[1]!Curves,0))</f>
        <v>0.02</v>
      </c>
      <c r="N33" s="84">
        <f t="shared" ca="1" si="10"/>
        <v>0.02</v>
      </c>
      <c r="O33" s="69">
        <f t="shared" si="39"/>
        <v>0</v>
      </c>
      <c r="P33" s="7"/>
      <c r="Q33" s="69">
        <f t="shared" ca="1" si="11"/>
        <v>4.6580000000000004</v>
      </c>
      <c r="R33" s="69">
        <f t="shared" ca="1" si="12"/>
        <v>4.6580000000000004</v>
      </c>
      <c r="S33" s="69">
        <f t="shared" si="13"/>
        <v>2.2615196691845312</v>
      </c>
      <c r="T33" s="7"/>
      <c r="U33" s="5">
        <f t="shared" si="14"/>
        <v>28</v>
      </c>
      <c r="V33" s="44">
        <f t="shared" si="15"/>
        <v>37653</v>
      </c>
      <c r="W33" s="5">
        <f t="shared" ca="1" si="16"/>
        <v>723</v>
      </c>
      <c r="X33" s="54">
        <f ca="1">VLOOKUP($A33,[1]!Table,MATCH(X$4,[1]!Curves,0))</f>
        <v>5.3294360013893996E-2</v>
      </c>
      <c r="Y33" s="46">
        <f t="shared" ca="1" si="17"/>
        <v>0.90112319704360189</v>
      </c>
      <c r="Z33" s="5">
        <f t="shared" si="18"/>
        <v>1</v>
      </c>
      <c r="AA33" s="5">
        <f t="shared" si="19"/>
        <v>28</v>
      </c>
      <c r="AC33" s="39">
        <f t="shared" ca="1" si="20"/>
        <v>499632.75963681511</v>
      </c>
      <c r="AD33" s="39">
        <f t="shared" ca="1" si="21"/>
        <v>499632.75963681511</v>
      </c>
      <c r="AE33" s="39">
        <f t="shared" ca="1" si="22"/>
        <v>244679.36623811268</v>
      </c>
      <c r="AF33" s="39">
        <f t="shared" ca="1" si="23"/>
        <v>2163.8491105968606</v>
      </c>
      <c r="AG33" s="39">
        <f t="shared" ca="1" si="24"/>
        <v>2163.8491105968606</v>
      </c>
      <c r="AH33" s="39">
        <f t="shared" ca="1" si="25"/>
        <v>0</v>
      </c>
      <c r="AI33" s="39">
        <f t="shared" ca="1" si="26"/>
        <v>2163.8491105968606</v>
      </c>
      <c r="AJ33" s="39">
        <f t="shared" ca="1" si="27"/>
        <v>2163.8491105968606</v>
      </c>
      <c r="AK33" s="39">
        <f t="shared" ca="1" si="28"/>
        <v>0</v>
      </c>
      <c r="AL33" s="43"/>
      <c r="AM33" s="39">
        <f t="shared" ca="1" si="40"/>
        <v>254953.39339870244</v>
      </c>
      <c r="AN33" s="39">
        <f t="shared" ca="1" si="41"/>
        <v>2163.8491105968606</v>
      </c>
      <c r="AO33" s="39">
        <f t="shared" ca="1" si="42"/>
        <v>2163.8491105968606</v>
      </c>
      <c r="AP33" s="40">
        <f t="shared" ca="1" si="29"/>
        <v>259281.09161989618</v>
      </c>
      <c r="AR33" s="39">
        <f t="shared" ca="1" si="43"/>
        <v>0</v>
      </c>
      <c r="AS33" s="39">
        <f t="shared" ca="1" si="44"/>
        <v>0</v>
      </c>
      <c r="AT33" s="39">
        <f t="shared" ca="1" si="45"/>
        <v>0</v>
      </c>
      <c r="AU33" s="40">
        <f t="shared" ca="1" si="30"/>
        <v>0</v>
      </c>
      <c r="AV33" s="40"/>
      <c r="AW33" s="51">
        <f t="shared" ca="1" si="31"/>
        <v>259281.09161989618</v>
      </c>
      <c r="AY33" s="51">
        <f t="shared" ca="1" si="32"/>
        <v>244679.36623811268</v>
      </c>
      <c r="AZ33" s="104"/>
      <c r="BA33" s="105">
        <f ca="1">'EO9904.1'!AW33</f>
        <v>171982.72731023852</v>
      </c>
      <c r="BB33" s="105">
        <f t="shared" ca="1" si="46"/>
        <v>87298.364309657656</v>
      </c>
      <c r="BC33" s="67"/>
      <c r="BD33" s="96">
        <f t="shared" si="47"/>
        <v>37653</v>
      </c>
      <c r="BE33" s="103">
        <f t="shared" si="48"/>
        <v>2</v>
      </c>
      <c r="BF33" s="113">
        <f t="shared" si="33"/>
        <v>627.08299999999986</v>
      </c>
      <c r="BG33" s="114">
        <f t="shared" si="34"/>
        <v>8701.1194999999989</v>
      </c>
      <c r="BH33" s="95">
        <f t="shared" si="49"/>
        <v>7.2069232010892381E-2</v>
      </c>
      <c r="BI33" s="2">
        <f t="shared" si="52"/>
        <v>6.7400000000000002E-2</v>
      </c>
      <c r="BJ33" s="2">
        <f t="shared" si="50"/>
        <v>1.0692764393307475</v>
      </c>
      <c r="BK33" s="97">
        <v>2.1150000000000002</v>
      </c>
      <c r="BL33" s="98">
        <f t="shared" si="51"/>
        <v>2.2615196691845312</v>
      </c>
      <c r="BN33" s="115">
        <v>36800</v>
      </c>
      <c r="BO33" s="103">
        <f t="shared" si="35"/>
        <v>10</v>
      </c>
      <c r="BP33" s="107">
        <v>714.58</v>
      </c>
      <c r="BQ33" s="107">
        <v>9716.3649999999998</v>
      </c>
      <c r="BR33" s="107"/>
    </row>
    <row r="34" spans="1:70">
      <c r="A34" s="88">
        <f t="shared" si="36"/>
        <v>37681</v>
      </c>
      <c r="B34" s="65">
        <f>'EO9904.1 floor'!B34</f>
        <v>3704</v>
      </c>
      <c r="C34" s="66"/>
      <c r="D34" s="82">
        <f t="shared" si="5"/>
        <v>3704</v>
      </c>
      <c r="E34" s="35">
        <f t="shared" si="6"/>
        <v>114824</v>
      </c>
      <c r="F34" s="35">
        <f t="shared" ca="1" si="7"/>
        <v>103020.19472862044</v>
      </c>
      <c r="G34" s="83">
        <f ca="1">VLOOKUP($A34,[1]!Table,MATCH(G$4,[1]!Curves,0))</f>
        <v>4.4430000000000005</v>
      </c>
      <c r="H34" s="84">
        <f t="shared" ca="1" si="8"/>
        <v>4.4430000000000005</v>
      </c>
      <c r="I34" s="86">
        <f t="shared" si="37"/>
        <v>2.1352453299148562</v>
      </c>
      <c r="J34" s="83">
        <f ca="1">VLOOKUP($A34,[1]!Table,MATCH(J$4,[1]!Curves,0))</f>
        <v>0.02</v>
      </c>
      <c r="K34" s="84">
        <f t="shared" ca="1" si="9"/>
        <v>0.02</v>
      </c>
      <c r="L34" s="69">
        <f t="shared" si="38"/>
        <v>0</v>
      </c>
      <c r="M34" s="83">
        <f ca="1">VLOOKUP($A34,[1]!Table,MATCH(M$4,[1]!Curves,0))</f>
        <v>0.02</v>
      </c>
      <c r="N34" s="84">
        <f t="shared" ca="1" si="10"/>
        <v>0.02</v>
      </c>
      <c r="O34" s="69">
        <f t="shared" si="39"/>
        <v>0</v>
      </c>
      <c r="P34" s="7"/>
      <c r="Q34" s="69">
        <f t="shared" ca="1" si="11"/>
        <v>4.4830000000000005</v>
      </c>
      <c r="R34" s="69">
        <f t="shared" ca="1" si="12"/>
        <v>4.4830000000000005</v>
      </c>
      <c r="S34" s="69">
        <f t="shared" si="13"/>
        <v>2.1352453299148562</v>
      </c>
      <c r="T34" s="7"/>
      <c r="U34" s="5">
        <f t="shared" si="14"/>
        <v>31</v>
      </c>
      <c r="V34" s="44">
        <f t="shared" si="15"/>
        <v>37681</v>
      </c>
      <c r="W34" s="5">
        <f t="shared" ca="1" si="16"/>
        <v>751</v>
      </c>
      <c r="X34" s="54">
        <f ca="1">VLOOKUP($A34,[1]!Table,MATCH(X$4,[1]!Curves,0))</f>
        <v>5.3459209134490995E-2</v>
      </c>
      <c r="Y34" s="46">
        <f t="shared" ca="1" si="17"/>
        <v>0.89720088769438822</v>
      </c>
      <c r="Z34" s="5">
        <f t="shared" si="18"/>
        <v>1</v>
      </c>
      <c r="AA34" s="5">
        <f t="shared" si="19"/>
        <v>31</v>
      </c>
      <c r="AC34" s="39">
        <f t="shared" ca="1" si="20"/>
        <v>457718.72517926065</v>
      </c>
      <c r="AD34" s="39">
        <f t="shared" ca="1" si="21"/>
        <v>457718.72517926065</v>
      </c>
      <c r="AE34" s="39">
        <f t="shared" ca="1" si="22"/>
        <v>219973.38968120588</v>
      </c>
      <c r="AF34" s="39">
        <f t="shared" ca="1" si="23"/>
        <v>2060.4038945724087</v>
      </c>
      <c r="AG34" s="39">
        <f t="shared" ca="1" si="24"/>
        <v>2060.4038945724087</v>
      </c>
      <c r="AH34" s="39">
        <f t="shared" ca="1" si="25"/>
        <v>0</v>
      </c>
      <c r="AI34" s="39">
        <f t="shared" ca="1" si="26"/>
        <v>2060.4038945724087</v>
      </c>
      <c r="AJ34" s="39">
        <f t="shared" ca="1" si="27"/>
        <v>2060.4038945724087</v>
      </c>
      <c r="AK34" s="39">
        <f t="shared" ca="1" si="28"/>
        <v>0</v>
      </c>
      <c r="AL34" s="43"/>
      <c r="AM34" s="39">
        <f t="shared" ca="1" si="40"/>
        <v>237745.33549805477</v>
      </c>
      <c r="AN34" s="39">
        <f t="shared" ca="1" si="41"/>
        <v>2060.4038945724087</v>
      </c>
      <c r="AO34" s="39">
        <f t="shared" ca="1" si="42"/>
        <v>2060.4038945724087</v>
      </c>
      <c r="AP34" s="40">
        <f t="shared" ca="1" si="29"/>
        <v>241866.14328719958</v>
      </c>
      <c r="AR34" s="39">
        <f t="shared" ca="1" si="43"/>
        <v>0</v>
      </c>
      <c r="AS34" s="39">
        <f t="shared" ca="1" si="44"/>
        <v>0</v>
      </c>
      <c r="AT34" s="39">
        <f t="shared" ca="1" si="45"/>
        <v>0</v>
      </c>
      <c r="AU34" s="40">
        <f t="shared" ca="1" si="30"/>
        <v>0</v>
      </c>
      <c r="AV34" s="40"/>
      <c r="AW34" s="51">
        <f t="shared" ca="1" si="31"/>
        <v>241866.14328719958</v>
      </c>
      <c r="AY34" s="51">
        <f t="shared" ca="1" si="32"/>
        <v>219973.38968120588</v>
      </c>
      <c r="AZ34" s="104"/>
      <c r="BA34" s="105">
        <f ca="1">'EO9904.1'!AW34</f>
        <v>160206.70482247765</v>
      </c>
      <c r="BB34" s="105">
        <f t="shared" ca="1" si="46"/>
        <v>81659.438464721927</v>
      </c>
      <c r="BC34" s="67"/>
      <c r="BD34" s="96">
        <f t="shared" si="47"/>
        <v>37681</v>
      </c>
      <c r="BE34" s="103">
        <f t="shared" si="48"/>
        <v>3</v>
      </c>
      <c r="BF34" s="113">
        <f t="shared" si="33"/>
        <v>669.65750000000003</v>
      </c>
      <c r="BG34" s="114">
        <f t="shared" si="34"/>
        <v>9290.0299999999988</v>
      </c>
      <c r="BH34" s="95">
        <f t="shared" si="49"/>
        <v>7.2083459364501529E-2</v>
      </c>
      <c r="BI34" s="2">
        <f t="shared" si="52"/>
        <v>7.1400000000000005E-2</v>
      </c>
      <c r="BJ34" s="2">
        <f t="shared" si="50"/>
        <v>1.009572260007024</v>
      </c>
      <c r="BK34" s="97">
        <v>2.1150000000000002</v>
      </c>
      <c r="BL34" s="98">
        <f t="shared" si="51"/>
        <v>2.1352453299148562</v>
      </c>
      <c r="BN34" s="96"/>
      <c r="BO34" s="96"/>
      <c r="BR34" s="107"/>
    </row>
    <row r="35" spans="1:70">
      <c r="A35" s="88">
        <f t="shared" si="36"/>
        <v>37712</v>
      </c>
      <c r="B35" s="65">
        <f>'EO9904.1 floor'!B35</f>
        <v>3704</v>
      </c>
      <c r="C35" s="66"/>
      <c r="D35" s="82">
        <f t="shared" si="5"/>
        <v>3704</v>
      </c>
      <c r="E35" s="35">
        <f t="shared" si="6"/>
        <v>111120</v>
      </c>
      <c r="F35" s="35">
        <f t="shared" ca="1" si="7"/>
        <v>99216.773171232111</v>
      </c>
      <c r="G35" s="83">
        <f ca="1">VLOOKUP($A35,[1]!Table,MATCH(G$4,[1]!Curves,0))</f>
        <v>4.2629999999999999</v>
      </c>
      <c r="H35" s="84">
        <f t="shared" ca="1" si="8"/>
        <v>4.2629999999999999</v>
      </c>
      <c r="I35" s="86">
        <f t="shared" si="37"/>
        <v>2.1150000000000002</v>
      </c>
      <c r="J35" s="83">
        <f ca="1">VLOOKUP($A35,[1]!Table,MATCH(J$4,[1]!Curves,0))</f>
        <v>1.2500000000000001E-2</v>
      </c>
      <c r="K35" s="84">
        <f t="shared" ca="1" si="9"/>
        <v>1.2500000000000001E-2</v>
      </c>
      <c r="L35" s="69">
        <f t="shared" si="38"/>
        <v>0</v>
      </c>
      <c r="M35" s="83">
        <f ca="1">VLOOKUP($A35,[1]!Table,MATCH(M$4,[1]!Curves,0))</f>
        <v>1.4999999999999999E-2</v>
      </c>
      <c r="N35" s="84">
        <f t="shared" ca="1" si="10"/>
        <v>1.4999999999999999E-2</v>
      </c>
      <c r="O35" s="69">
        <f t="shared" si="39"/>
        <v>0</v>
      </c>
      <c r="P35" s="7"/>
      <c r="Q35" s="69">
        <f t="shared" ca="1" si="11"/>
        <v>4.2904999999999998</v>
      </c>
      <c r="R35" s="69">
        <f t="shared" ca="1" si="12"/>
        <v>4.2904999999999998</v>
      </c>
      <c r="S35" s="69">
        <f t="shared" si="13"/>
        <v>2.1150000000000002</v>
      </c>
      <c r="T35" s="7"/>
      <c r="U35" s="5">
        <f t="shared" si="14"/>
        <v>30</v>
      </c>
      <c r="V35" s="44">
        <f t="shared" si="15"/>
        <v>37712</v>
      </c>
      <c r="W35" s="5">
        <f t="shared" ca="1" si="16"/>
        <v>782</v>
      </c>
      <c r="X35" s="54">
        <f ca="1">VLOOKUP($A35,[1]!Table,MATCH(X$4,[1]!Curves,0))</f>
        <v>5.3627273581245E-2</v>
      </c>
      <c r="Y35" s="46">
        <f t="shared" ca="1" si="17"/>
        <v>0.89287952817883476</v>
      </c>
      <c r="Z35" s="5">
        <f t="shared" si="18"/>
        <v>1</v>
      </c>
      <c r="AA35" s="5">
        <f t="shared" si="19"/>
        <v>30</v>
      </c>
      <c r="AC35" s="39">
        <f t="shared" ca="1" si="20"/>
        <v>422961.10402896249</v>
      </c>
      <c r="AD35" s="39">
        <f t="shared" ca="1" si="21"/>
        <v>422961.10402896249</v>
      </c>
      <c r="AE35" s="39">
        <f t="shared" ca="1" si="22"/>
        <v>209843.47525715592</v>
      </c>
      <c r="AF35" s="39">
        <f t="shared" ca="1" si="23"/>
        <v>1240.2096646404016</v>
      </c>
      <c r="AG35" s="39">
        <f t="shared" ca="1" si="24"/>
        <v>1240.2096646404016</v>
      </c>
      <c r="AH35" s="39">
        <f t="shared" ca="1" si="25"/>
        <v>0</v>
      </c>
      <c r="AI35" s="39">
        <f t="shared" ca="1" si="26"/>
        <v>1488.2515975684817</v>
      </c>
      <c r="AJ35" s="39">
        <f t="shared" ca="1" si="27"/>
        <v>1488.2515975684817</v>
      </c>
      <c r="AK35" s="39">
        <f t="shared" ca="1" si="28"/>
        <v>0</v>
      </c>
      <c r="AL35" s="43"/>
      <c r="AM35" s="39">
        <f t="shared" ca="1" si="40"/>
        <v>213117.62877180657</v>
      </c>
      <c r="AN35" s="39">
        <f t="shared" ca="1" si="41"/>
        <v>1240.2096646404016</v>
      </c>
      <c r="AO35" s="39">
        <f t="shared" ca="1" si="42"/>
        <v>1488.2515975684817</v>
      </c>
      <c r="AP35" s="40">
        <f t="shared" ca="1" si="29"/>
        <v>215846.09003401545</v>
      </c>
      <c r="AR35" s="39">
        <f t="shared" ca="1" si="43"/>
        <v>0</v>
      </c>
      <c r="AS35" s="39">
        <f t="shared" ca="1" si="44"/>
        <v>0</v>
      </c>
      <c r="AT35" s="39">
        <f t="shared" ca="1" si="45"/>
        <v>0</v>
      </c>
      <c r="AU35" s="40">
        <f t="shared" ca="1" si="30"/>
        <v>0</v>
      </c>
      <c r="AV35" s="40"/>
      <c r="AW35" s="51">
        <f t="shared" ca="1" si="31"/>
        <v>215846.09003401545</v>
      </c>
      <c r="AY35" s="51">
        <f t="shared" ca="1" si="32"/>
        <v>209843.47525715592</v>
      </c>
      <c r="AZ35" s="104"/>
      <c r="BA35" s="105">
        <f ca="1">'EO9904.1'!AW35</f>
        <v>120766.65630402369</v>
      </c>
      <c r="BB35" s="105">
        <f t="shared" ca="1" si="46"/>
        <v>95079.433729991753</v>
      </c>
      <c r="BC35" s="67"/>
      <c r="BD35" s="96">
        <f t="shared" si="47"/>
        <v>37712</v>
      </c>
      <c r="BE35" s="103">
        <f t="shared" si="48"/>
        <v>4</v>
      </c>
      <c r="BF35" s="113">
        <f t="shared" si="33"/>
        <v>631.27949999999998</v>
      </c>
      <c r="BG35" s="114">
        <f t="shared" si="34"/>
        <v>8727.1059999999998</v>
      </c>
      <c r="BH35" s="95">
        <f t="shared" si="49"/>
        <v>7.2335491284281406E-2</v>
      </c>
      <c r="BI35" s="2">
        <f t="shared" si="52"/>
        <v>7.4899999999999994E-2</v>
      </c>
      <c r="BJ35" s="2">
        <f t="shared" si="50"/>
        <v>0.96576089832151413</v>
      </c>
      <c r="BK35" s="97">
        <v>2.1150000000000002</v>
      </c>
      <c r="BL35" s="98">
        <f t="shared" si="51"/>
        <v>2.1150000000000002</v>
      </c>
      <c r="BN35" s="96"/>
      <c r="BO35" s="96"/>
      <c r="BR35" s="107"/>
    </row>
    <row r="36" spans="1:70">
      <c r="A36" s="88">
        <f t="shared" si="36"/>
        <v>37742</v>
      </c>
      <c r="B36" s="65">
        <f>'EO9904.1 floor'!B36</f>
        <v>3704</v>
      </c>
      <c r="C36" s="66"/>
      <c r="D36" s="82">
        <f t="shared" si="5"/>
        <v>3704</v>
      </c>
      <c r="E36" s="35">
        <f t="shared" si="6"/>
        <v>114824</v>
      </c>
      <c r="F36" s="35">
        <f t="shared" ca="1" si="7"/>
        <v>102047.66289988538</v>
      </c>
      <c r="G36" s="83">
        <f ca="1">VLOOKUP($A36,[1]!Table,MATCH(G$4,[1]!Curves,0))</f>
        <v>4.2330000000000005</v>
      </c>
      <c r="H36" s="84">
        <f t="shared" ca="1" si="8"/>
        <v>4.2330000000000005</v>
      </c>
      <c r="I36" s="86">
        <f t="shared" si="37"/>
        <v>2.1593067374976265</v>
      </c>
      <c r="J36" s="83">
        <f ca="1">VLOOKUP($A36,[1]!Table,MATCH(J$4,[1]!Curves,0))</f>
        <v>1.2500000000000001E-2</v>
      </c>
      <c r="K36" s="84">
        <f t="shared" ca="1" si="9"/>
        <v>1.2500000000000001E-2</v>
      </c>
      <c r="L36" s="69">
        <f t="shared" si="38"/>
        <v>0</v>
      </c>
      <c r="M36" s="83">
        <f ca="1">VLOOKUP($A36,[1]!Table,MATCH(M$4,[1]!Curves,0))</f>
        <v>1.4999999999999999E-2</v>
      </c>
      <c r="N36" s="84">
        <f t="shared" ca="1" si="10"/>
        <v>1.4999999999999999E-2</v>
      </c>
      <c r="O36" s="69">
        <f t="shared" si="39"/>
        <v>0</v>
      </c>
      <c r="P36" s="7"/>
      <c r="Q36" s="69">
        <f t="shared" ca="1" si="11"/>
        <v>4.2605000000000004</v>
      </c>
      <c r="R36" s="69">
        <f t="shared" ca="1" si="12"/>
        <v>4.2605000000000004</v>
      </c>
      <c r="S36" s="69">
        <f t="shared" si="13"/>
        <v>2.1593067374976265</v>
      </c>
      <c r="T36" s="7"/>
      <c r="U36" s="5">
        <f t="shared" si="14"/>
        <v>31</v>
      </c>
      <c r="V36" s="44">
        <f t="shared" si="15"/>
        <v>37742</v>
      </c>
      <c r="W36" s="5">
        <f t="shared" ca="1" si="16"/>
        <v>812</v>
      </c>
      <c r="X36" s="54">
        <f ca="1">VLOOKUP($A36,[1]!Table,MATCH(X$4,[1]!Curves,0))</f>
        <v>5.377056825538E-2</v>
      </c>
      <c r="Y36" s="46">
        <f t="shared" ca="1" si="17"/>
        <v>0.88873112676692489</v>
      </c>
      <c r="Z36" s="5">
        <f t="shared" si="18"/>
        <v>1</v>
      </c>
      <c r="AA36" s="5">
        <f t="shared" si="19"/>
        <v>31</v>
      </c>
      <c r="AC36" s="39">
        <f t="shared" ca="1" si="20"/>
        <v>431967.7570552149</v>
      </c>
      <c r="AD36" s="39">
        <f t="shared" ca="1" si="21"/>
        <v>431967.7570552149</v>
      </c>
      <c r="AE36" s="39">
        <f t="shared" ca="1" si="22"/>
        <v>220352.20604560908</v>
      </c>
      <c r="AF36" s="39">
        <f t="shared" ca="1" si="23"/>
        <v>1275.5957862485675</v>
      </c>
      <c r="AG36" s="39">
        <f t="shared" ca="1" si="24"/>
        <v>1275.5957862485675</v>
      </c>
      <c r="AH36" s="39">
        <f t="shared" ca="1" si="25"/>
        <v>0</v>
      </c>
      <c r="AI36" s="39">
        <f t="shared" ca="1" si="26"/>
        <v>1530.7149434982807</v>
      </c>
      <c r="AJ36" s="39">
        <f t="shared" ca="1" si="27"/>
        <v>1530.7149434982807</v>
      </c>
      <c r="AK36" s="39">
        <f t="shared" ca="1" si="28"/>
        <v>0</v>
      </c>
      <c r="AL36" s="43"/>
      <c r="AM36" s="39">
        <f t="shared" ca="1" si="40"/>
        <v>211615.55100960581</v>
      </c>
      <c r="AN36" s="39">
        <f t="shared" ca="1" si="41"/>
        <v>1275.5957862485675</v>
      </c>
      <c r="AO36" s="39">
        <f t="shared" ca="1" si="42"/>
        <v>1530.7149434982807</v>
      </c>
      <c r="AP36" s="40">
        <f t="shared" ca="1" si="29"/>
        <v>214421.86173935267</v>
      </c>
      <c r="AR36" s="39">
        <f t="shared" ca="1" si="43"/>
        <v>0</v>
      </c>
      <c r="AS36" s="39">
        <f t="shared" ca="1" si="44"/>
        <v>0</v>
      </c>
      <c r="AT36" s="39">
        <f t="shared" ca="1" si="45"/>
        <v>0</v>
      </c>
      <c r="AU36" s="40">
        <f t="shared" ca="1" si="30"/>
        <v>0</v>
      </c>
      <c r="AV36" s="40"/>
      <c r="AW36" s="51">
        <f t="shared" ca="1" si="31"/>
        <v>214421.86173935267</v>
      </c>
      <c r="AY36" s="51">
        <f t="shared" ca="1" si="32"/>
        <v>220352.20604560908</v>
      </c>
      <c r="AZ36" s="104"/>
      <c r="BA36" s="105">
        <f ca="1">'EO9904.1'!AW36</f>
        <v>118640.61288740681</v>
      </c>
      <c r="BB36" s="105">
        <f t="shared" ca="1" si="46"/>
        <v>95781.248851945857</v>
      </c>
      <c r="BC36" s="67"/>
      <c r="BD36" s="96">
        <f t="shared" si="47"/>
        <v>37742</v>
      </c>
      <c r="BE36" s="103">
        <f t="shared" si="48"/>
        <v>5</v>
      </c>
      <c r="BF36" s="113">
        <f t="shared" si="33"/>
        <v>662.98049999999989</v>
      </c>
      <c r="BG36" s="114">
        <f t="shared" si="34"/>
        <v>9044.2455000000009</v>
      </c>
      <c r="BH36" s="95">
        <f t="shared" si="49"/>
        <v>7.3304124705593166E-2</v>
      </c>
      <c r="BI36" s="2">
        <f t="shared" si="52"/>
        <v>7.1800000000000003E-2</v>
      </c>
      <c r="BJ36" s="2">
        <f t="shared" si="50"/>
        <v>1.0209488120556152</v>
      </c>
      <c r="BK36" s="97">
        <v>2.1150000000000002</v>
      </c>
      <c r="BL36" s="98">
        <f t="shared" si="51"/>
        <v>2.1593067374976265</v>
      </c>
      <c r="BN36" s="96"/>
      <c r="BO36" s="96"/>
      <c r="BR36" s="107"/>
    </row>
    <row r="37" spans="1:70">
      <c r="A37" s="88">
        <f t="shared" si="36"/>
        <v>37773</v>
      </c>
      <c r="B37" s="65">
        <f>'EO9904.1 floor'!B37</f>
        <v>3704</v>
      </c>
      <c r="C37" s="66"/>
      <c r="D37" s="82">
        <f t="shared" si="5"/>
        <v>3704</v>
      </c>
      <c r="E37" s="35">
        <f t="shared" si="6"/>
        <v>111120</v>
      </c>
      <c r="F37" s="35">
        <f t="shared" ca="1" si="7"/>
        <v>98279.35210098559</v>
      </c>
      <c r="G37" s="83">
        <f ca="1">VLOOKUP($A37,[1]!Table,MATCH(G$4,[1]!Curves,0))</f>
        <v>4.2679999999999998</v>
      </c>
      <c r="H37" s="84">
        <f t="shared" ca="1" si="8"/>
        <v>4.2679999999999998</v>
      </c>
      <c r="I37" s="86">
        <f t="shared" si="37"/>
        <v>2.8843852192293506</v>
      </c>
      <c r="J37" s="83">
        <f ca="1">VLOOKUP($A37,[1]!Table,MATCH(J$4,[1]!Curves,0))</f>
        <v>1.2500000000000001E-2</v>
      </c>
      <c r="K37" s="84">
        <f t="shared" ca="1" si="9"/>
        <v>1.2500000000000001E-2</v>
      </c>
      <c r="L37" s="69">
        <f t="shared" si="38"/>
        <v>0</v>
      </c>
      <c r="M37" s="83">
        <f ca="1">VLOOKUP($A37,[1]!Table,MATCH(M$4,[1]!Curves,0))</f>
        <v>1.4999999999999999E-2</v>
      </c>
      <c r="N37" s="84">
        <f t="shared" ca="1" si="10"/>
        <v>1.4999999999999999E-2</v>
      </c>
      <c r="O37" s="69">
        <f t="shared" si="39"/>
        <v>0</v>
      </c>
      <c r="P37" s="7"/>
      <c r="Q37" s="69">
        <f t="shared" ca="1" si="11"/>
        <v>4.2954999999999997</v>
      </c>
      <c r="R37" s="69">
        <f t="shared" ca="1" si="12"/>
        <v>4.2954999999999997</v>
      </c>
      <c r="S37" s="69">
        <f t="shared" si="13"/>
        <v>2.8843852192293506</v>
      </c>
      <c r="T37" s="7"/>
      <c r="U37" s="5">
        <f t="shared" si="14"/>
        <v>30</v>
      </c>
      <c r="V37" s="44">
        <f t="shared" si="15"/>
        <v>37773</v>
      </c>
      <c r="W37" s="5">
        <f t="shared" ca="1" si="16"/>
        <v>843</v>
      </c>
      <c r="X37" s="54">
        <f ca="1">VLOOKUP($A37,[1]!Table,MATCH(X$4,[1]!Curves,0))</f>
        <v>5.3918639425842005E-2</v>
      </c>
      <c r="Y37" s="46">
        <f t="shared" ca="1" si="17"/>
        <v>0.88444341343579547</v>
      </c>
      <c r="Z37" s="5">
        <f t="shared" si="18"/>
        <v>1</v>
      </c>
      <c r="AA37" s="5">
        <f t="shared" si="19"/>
        <v>30</v>
      </c>
      <c r="AC37" s="39">
        <f t="shared" ca="1" si="20"/>
        <v>419456.27476700646</v>
      </c>
      <c r="AD37" s="39">
        <f t="shared" ca="1" si="21"/>
        <v>419456.27476700646</v>
      </c>
      <c r="AE37" s="39">
        <f t="shared" ca="1" si="22"/>
        <v>283475.51055551984</v>
      </c>
      <c r="AF37" s="39">
        <f t="shared" ca="1" si="23"/>
        <v>1228.49190126232</v>
      </c>
      <c r="AG37" s="39">
        <f t="shared" ca="1" si="24"/>
        <v>1228.49190126232</v>
      </c>
      <c r="AH37" s="39">
        <f t="shared" ca="1" si="25"/>
        <v>0</v>
      </c>
      <c r="AI37" s="39">
        <f t="shared" ca="1" si="26"/>
        <v>1474.1902815147837</v>
      </c>
      <c r="AJ37" s="39">
        <f t="shared" ca="1" si="27"/>
        <v>1474.1902815147837</v>
      </c>
      <c r="AK37" s="39">
        <f t="shared" ca="1" si="28"/>
        <v>0</v>
      </c>
      <c r="AL37" s="43"/>
      <c r="AM37" s="39">
        <f t="shared" ca="1" si="40"/>
        <v>135980.76421148662</v>
      </c>
      <c r="AN37" s="39">
        <f t="shared" ca="1" si="41"/>
        <v>1228.49190126232</v>
      </c>
      <c r="AO37" s="39">
        <f t="shared" ca="1" si="42"/>
        <v>1474.1902815147837</v>
      </c>
      <c r="AP37" s="40">
        <f t="shared" ca="1" si="29"/>
        <v>138683.44639426371</v>
      </c>
      <c r="AR37" s="39">
        <f t="shared" ca="1" si="43"/>
        <v>0</v>
      </c>
      <c r="AS37" s="39">
        <f t="shared" ca="1" si="44"/>
        <v>0</v>
      </c>
      <c r="AT37" s="39">
        <f t="shared" ca="1" si="45"/>
        <v>0</v>
      </c>
      <c r="AU37" s="40">
        <f t="shared" ca="1" si="30"/>
        <v>0</v>
      </c>
      <c r="AV37" s="40"/>
      <c r="AW37" s="51">
        <f t="shared" ca="1" si="31"/>
        <v>138683.44639426371</v>
      </c>
      <c r="AY37" s="51">
        <f t="shared" ca="1" si="32"/>
        <v>283475.51055551984</v>
      </c>
      <c r="AZ37" s="104"/>
      <c r="BA37" s="105">
        <f ca="1">'EO9904.1'!AW37</f>
        <v>124647.70226967998</v>
      </c>
      <c r="BB37" s="105">
        <f t="shared" ca="1" si="46"/>
        <v>14035.744124583725</v>
      </c>
      <c r="BC37" s="67"/>
      <c r="BD37" s="96">
        <f t="shared" si="47"/>
        <v>37773</v>
      </c>
      <c r="BE37" s="103">
        <f t="shared" si="48"/>
        <v>6</v>
      </c>
      <c r="BF37" s="113">
        <f t="shared" si="33"/>
        <v>1052.6424999999999</v>
      </c>
      <c r="BG37" s="114">
        <f t="shared" si="34"/>
        <v>10765.119500000001</v>
      </c>
      <c r="BH37" s="95">
        <f t="shared" si="49"/>
        <v>9.7782704595151024E-2</v>
      </c>
      <c r="BI37" s="2">
        <f t="shared" si="52"/>
        <v>7.17E-2</v>
      </c>
      <c r="BJ37" s="2">
        <f t="shared" si="50"/>
        <v>1.363775517366123</v>
      </c>
      <c r="BK37" s="97">
        <v>2.1150000000000002</v>
      </c>
      <c r="BL37" s="98">
        <f t="shared" si="51"/>
        <v>2.8843852192293506</v>
      </c>
      <c r="BR37" s="107"/>
    </row>
    <row r="38" spans="1:70">
      <c r="A38" s="88">
        <f t="shared" si="36"/>
        <v>37803</v>
      </c>
      <c r="B38" s="65">
        <f>'EO9904.1 floor'!B38</f>
        <v>3704</v>
      </c>
      <c r="C38" s="66"/>
      <c r="D38" s="82">
        <f t="shared" si="5"/>
        <v>3704</v>
      </c>
      <c r="E38" s="35">
        <f t="shared" si="6"/>
        <v>114824</v>
      </c>
      <c r="F38" s="35">
        <f t="shared" ca="1" si="7"/>
        <v>101079.50974029709</v>
      </c>
      <c r="G38" s="83">
        <f ca="1">VLOOKUP($A38,[1]!Table,MATCH(G$4,[1]!Curves,0))</f>
        <v>4.2839999999999998</v>
      </c>
      <c r="H38" s="84">
        <f t="shared" ca="1" si="8"/>
        <v>4.2839999999999998</v>
      </c>
      <c r="I38" s="86">
        <f t="shared" si="37"/>
        <v>2.1150000000000002</v>
      </c>
      <c r="J38" s="83">
        <f ca="1">VLOOKUP($A38,[1]!Table,MATCH(J$4,[1]!Curves,0))</f>
        <v>1.2500000000000001E-2</v>
      </c>
      <c r="K38" s="84">
        <f t="shared" ca="1" si="9"/>
        <v>1.2500000000000001E-2</v>
      </c>
      <c r="L38" s="69">
        <f t="shared" si="38"/>
        <v>0</v>
      </c>
      <c r="M38" s="83">
        <f ca="1">VLOOKUP($A38,[1]!Table,MATCH(M$4,[1]!Curves,0))</f>
        <v>1.4999999999999999E-2</v>
      </c>
      <c r="N38" s="84">
        <f t="shared" ca="1" si="10"/>
        <v>1.4999999999999999E-2</v>
      </c>
      <c r="O38" s="69">
        <f t="shared" si="39"/>
        <v>0</v>
      </c>
      <c r="P38" s="7"/>
      <c r="Q38" s="69">
        <f t="shared" ca="1" si="11"/>
        <v>4.3114999999999997</v>
      </c>
      <c r="R38" s="69">
        <f t="shared" ca="1" si="12"/>
        <v>4.3114999999999997</v>
      </c>
      <c r="S38" s="69">
        <f t="shared" si="13"/>
        <v>2.1150000000000002</v>
      </c>
      <c r="T38" s="7"/>
      <c r="U38" s="5">
        <f t="shared" si="14"/>
        <v>31</v>
      </c>
      <c r="V38" s="44">
        <f t="shared" si="15"/>
        <v>37803</v>
      </c>
      <c r="W38" s="5">
        <f t="shared" ca="1" si="16"/>
        <v>873</v>
      </c>
      <c r="X38" s="54">
        <f ca="1">VLOOKUP($A38,[1]!Table,MATCH(X$4,[1]!Curves,0))</f>
        <v>5.4058867255229993E-2</v>
      </c>
      <c r="Y38" s="46">
        <f t="shared" ca="1" si="17"/>
        <v>0.88029949958455622</v>
      </c>
      <c r="Z38" s="5">
        <f t="shared" si="18"/>
        <v>1</v>
      </c>
      <c r="AA38" s="5">
        <f t="shared" si="19"/>
        <v>31</v>
      </c>
      <c r="AC38" s="39">
        <f t="shared" ca="1" si="20"/>
        <v>433024.61972743267</v>
      </c>
      <c r="AD38" s="39">
        <f t="shared" ca="1" si="21"/>
        <v>433024.61972743267</v>
      </c>
      <c r="AE38" s="39">
        <f t="shared" ca="1" si="22"/>
        <v>213783.16310072836</v>
      </c>
      <c r="AF38" s="39">
        <f t="shared" ca="1" si="23"/>
        <v>1263.4938717537136</v>
      </c>
      <c r="AG38" s="39">
        <f t="shared" ca="1" si="24"/>
        <v>1263.4938717537136</v>
      </c>
      <c r="AH38" s="39">
        <f t="shared" ca="1" si="25"/>
        <v>0</v>
      </c>
      <c r="AI38" s="39">
        <f t="shared" ca="1" si="26"/>
        <v>1516.1926461044563</v>
      </c>
      <c r="AJ38" s="39">
        <f t="shared" ca="1" si="27"/>
        <v>1516.1926461044563</v>
      </c>
      <c r="AK38" s="39">
        <f t="shared" ca="1" si="28"/>
        <v>0</v>
      </c>
      <c r="AL38" s="43"/>
      <c r="AM38" s="39">
        <f t="shared" ca="1" si="40"/>
        <v>219241.45662670431</v>
      </c>
      <c r="AN38" s="39">
        <f t="shared" ca="1" si="41"/>
        <v>1263.4938717537136</v>
      </c>
      <c r="AO38" s="39">
        <f t="shared" ca="1" si="42"/>
        <v>1516.1926461044563</v>
      </c>
      <c r="AP38" s="40">
        <f t="shared" ca="1" si="29"/>
        <v>222021.14314456249</v>
      </c>
      <c r="AR38" s="39">
        <f t="shared" ca="1" si="43"/>
        <v>0</v>
      </c>
      <c r="AS38" s="39">
        <f t="shared" ca="1" si="44"/>
        <v>0</v>
      </c>
      <c r="AT38" s="39">
        <f t="shared" ca="1" si="45"/>
        <v>0</v>
      </c>
      <c r="AU38" s="40">
        <f t="shared" ca="1" si="30"/>
        <v>0</v>
      </c>
      <c r="AV38" s="40"/>
      <c r="AW38" s="51">
        <f t="shared" ca="1" si="31"/>
        <v>222021.14314456249</v>
      </c>
      <c r="AY38" s="51">
        <f t="shared" ca="1" si="32"/>
        <v>213783.16310072836</v>
      </c>
      <c r="AZ38" s="104"/>
      <c r="BA38" s="105">
        <f ca="1">'EO9904.1'!AW38</f>
        <v>135931.72469875147</v>
      </c>
      <c r="BB38" s="105">
        <f t="shared" ca="1" si="46"/>
        <v>86089.418445811025</v>
      </c>
      <c r="BC38" s="67"/>
      <c r="BD38" s="96">
        <f t="shared" si="47"/>
        <v>37803</v>
      </c>
      <c r="BE38" s="103">
        <f t="shared" si="48"/>
        <v>7</v>
      </c>
      <c r="BF38" s="113">
        <f t="shared" si="33"/>
        <v>1079.384</v>
      </c>
      <c r="BG38" s="114">
        <f t="shared" si="34"/>
        <v>11147.003499999999</v>
      </c>
      <c r="BH38" s="95">
        <f t="shared" si="49"/>
        <v>9.6831762903815372E-2</v>
      </c>
      <c r="BI38" s="2">
        <f t="shared" si="52"/>
        <v>9.8100000000000007E-2</v>
      </c>
      <c r="BJ38" s="2">
        <f t="shared" si="50"/>
        <v>0.98707199698078862</v>
      </c>
      <c r="BK38" s="97">
        <v>2.1150000000000002</v>
      </c>
      <c r="BL38" s="98">
        <f t="shared" si="51"/>
        <v>2.1150000000000002</v>
      </c>
      <c r="BR38" s="107"/>
    </row>
    <row r="39" spans="1:70">
      <c r="A39" s="88">
        <f t="shared" si="36"/>
        <v>37834</v>
      </c>
      <c r="B39" s="65">
        <f>'EO9904.1 floor'!B39</f>
        <v>3704</v>
      </c>
      <c r="C39" s="66"/>
      <c r="D39" s="82">
        <f t="shared" si="5"/>
        <v>3704</v>
      </c>
      <c r="E39" s="35">
        <f t="shared" si="6"/>
        <v>114824</v>
      </c>
      <c r="F39" s="35">
        <f t="shared" ca="1" si="7"/>
        <v>100588.86945046796</v>
      </c>
      <c r="G39" s="83">
        <f ca="1">VLOOKUP($A39,[1]!Table,MATCH(G$4,[1]!Curves,0))</f>
        <v>4.298</v>
      </c>
      <c r="H39" s="84">
        <f t="shared" ca="1" si="8"/>
        <v>4.298</v>
      </c>
      <c r="I39" s="86">
        <f t="shared" si="37"/>
        <v>2.1150000000000002</v>
      </c>
      <c r="J39" s="83">
        <f ca="1">VLOOKUP($A39,[1]!Table,MATCH(J$4,[1]!Curves,0))</f>
        <v>1.2500000000000001E-2</v>
      </c>
      <c r="K39" s="84">
        <f t="shared" ca="1" si="9"/>
        <v>1.2500000000000001E-2</v>
      </c>
      <c r="L39" s="69">
        <f t="shared" si="38"/>
        <v>0</v>
      </c>
      <c r="M39" s="83">
        <f ca="1">VLOOKUP($A39,[1]!Table,MATCH(M$4,[1]!Curves,0))</f>
        <v>1.4999999999999999E-2</v>
      </c>
      <c r="N39" s="84">
        <f t="shared" ca="1" si="10"/>
        <v>1.4999999999999999E-2</v>
      </c>
      <c r="O39" s="69">
        <f t="shared" si="39"/>
        <v>0</v>
      </c>
      <c r="P39" s="7"/>
      <c r="Q39" s="69">
        <f t="shared" ca="1" si="11"/>
        <v>4.3254999999999999</v>
      </c>
      <c r="R39" s="69">
        <f t="shared" ca="1" si="12"/>
        <v>4.3254999999999999</v>
      </c>
      <c r="S39" s="69">
        <f t="shared" si="13"/>
        <v>2.1150000000000002</v>
      </c>
      <c r="T39" s="7"/>
      <c r="U39" s="5">
        <f t="shared" si="14"/>
        <v>31</v>
      </c>
      <c r="V39" s="44">
        <f t="shared" si="15"/>
        <v>37834</v>
      </c>
      <c r="W39" s="5">
        <f t="shared" ca="1" si="16"/>
        <v>904</v>
      </c>
      <c r="X39" s="54">
        <f ca="1">VLOOKUP($A39,[1]!Table,MATCH(X$4,[1]!Curves,0))</f>
        <v>5.4199367219129005E-2</v>
      </c>
      <c r="Y39" s="46">
        <f t="shared" ca="1" si="17"/>
        <v>0.876026522769351</v>
      </c>
      <c r="Z39" s="5">
        <f t="shared" si="18"/>
        <v>1</v>
      </c>
      <c r="AA39" s="5">
        <f t="shared" si="19"/>
        <v>31</v>
      </c>
      <c r="AC39" s="39">
        <f t="shared" ca="1" si="20"/>
        <v>432330.96089811128</v>
      </c>
      <c r="AD39" s="39">
        <f t="shared" ca="1" si="21"/>
        <v>432330.96089811128</v>
      </c>
      <c r="AE39" s="39">
        <f t="shared" ca="1" si="22"/>
        <v>212745.45888773975</v>
      </c>
      <c r="AF39" s="39">
        <f t="shared" ca="1" si="23"/>
        <v>1257.3608681308497</v>
      </c>
      <c r="AG39" s="39">
        <f t="shared" ca="1" si="24"/>
        <v>1257.3608681308497</v>
      </c>
      <c r="AH39" s="39">
        <f t="shared" ca="1" si="25"/>
        <v>0</v>
      </c>
      <c r="AI39" s="39">
        <f t="shared" ca="1" si="26"/>
        <v>1508.8330417570194</v>
      </c>
      <c r="AJ39" s="39">
        <f t="shared" ca="1" si="27"/>
        <v>1508.8330417570194</v>
      </c>
      <c r="AK39" s="39">
        <f t="shared" ca="1" si="28"/>
        <v>0</v>
      </c>
      <c r="AL39" s="43"/>
      <c r="AM39" s="39">
        <f t="shared" ca="1" si="40"/>
        <v>219585.50201037154</v>
      </c>
      <c r="AN39" s="39">
        <f t="shared" ca="1" si="41"/>
        <v>1257.3608681308497</v>
      </c>
      <c r="AO39" s="39">
        <f t="shared" ca="1" si="42"/>
        <v>1508.8330417570194</v>
      </c>
      <c r="AP39" s="40">
        <f t="shared" ca="1" si="29"/>
        <v>222351.6959202594</v>
      </c>
      <c r="AR39" s="39">
        <f t="shared" ca="1" si="43"/>
        <v>0</v>
      </c>
      <c r="AS39" s="39">
        <f t="shared" ca="1" si="44"/>
        <v>0</v>
      </c>
      <c r="AT39" s="39">
        <f t="shared" ca="1" si="45"/>
        <v>0</v>
      </c>
      <c r="AU39" s="40">
        <f t="shared" ca="1" si="30"/>
        <v>0</v>
      </c>
      <c r="AV39" s="40"/>
      <c r="AW39" s="51">
        <f t="shared" ca="1" si="31"/>
        <v>222351.6959202594</v>
      </c>
      <c r="AY39" s="51">
        <f t="shared" ca="1" si="32"/>
        <v>212745.45888773975</v>
      </c>
      <c r="AZ39" s="104"/>
      <c r="BA39" s="105">
        <f ca="1">'EO9904.1'!AW39</f>
        <v>144023.14327918005</v>
      </c>
      <c r="BB39" s="105">
        <f t="shared" ca="1" si="46"/>
        <v>78328.552641079354</v>
      </c>
      <c r="BC39" s="67"/>
      <c r="BD39" s="96">
        <f t="shared" si="47"/>
        <v>37834</v>
      </c>
      <c r="BE39" s="103">
        <f t="shared" si="48"/>
        <v>8</v>
      </c>
      <c r="BF39" s="113">
        <f t="shared" si="33"/>
        <v>1109.0309999999999</v>
      </c>
      <c r="BG39" s="114">
        <f t="shared" si="34"/>
        <v>11486.346</v>
      </c>
      <c r="BH39" s="95">
        <f t="shared" si="49"/>
        <v>9.655211500680895E-2</v>
      </c>
      <c r="BI39" s="2">
        <f t="shared" si="52"/>
        <v>9.9099999999999994E-2</v>
      </c>
      <c r="BJ39" s="2">
        <f t="shared" si="50"/>
        <v>0.97428975788909133</v>
      </c>
      <c r="BK39" s="97">
        <v>2.1150000000000002</v>
      </c>
      <c r="BL39" s="98">
        <f t="shared" si="51"/>
        <v>2.1150000000000002</v>
      </c>
      <c r="BR39" s="107"/>
    </row>
    <row r="40" spans="1:70">
      <c r="A40" s="88">
        <f t="shared" si="36"/>
        <v>37865</v>
      </c>
      <c r="B40" s="65">
        <f>'EO9904.1 floor'!B40</f>
        <v>3704</v>
      </c>
      <c r="C40" s="66"/>
      <c r="D40" s="82">
        <f t="shared" si="5"/>
        <v>3704</v>
      </c>
      <c r="E40" s="35">
        <f t="shared" si="6"/>
        <v>111120</v>
      </c>
      <c r="F40" s="35">
        <f t="shared" ca="1" si="7"/>
        <v>96869.311666509486</v>
      </c>
      <c r="G40" s="83">
        <f ca="1">VLOOKUP($A40,[1]!Table,MATCH(G$4,[1]!Curves,0))</f>
        <v>4.3330000000000002</v>
      </c>
      <c r="H40" s="84">
        <f t="shared" ca="1" si="8"/>
        <v>4.3330000000000002</v>
      </c>
      <c r="I40" s="86">
        <f t="shared" si="37"/>
        <v>2.1150000000000002</v>
      </c>
      <c r="J40" s="83">
        <f ca="1">VLOOKUP($A40,[1]!Table,MATCH(J$4,[1]!Curves,0))</f>
        <v>1.2500000000000001E-2</v>
      </c>
      <c r="K40" s="84">
        <f t="shared" ca="1" si="9"/>
        <v>1.2500000000000001E-2</v>
      </c>
      <c r="L40" s="69">
        <f t="shared" si="38"/>
        <v>0</v>
      </c>
      <c r="M40" s="83">
        <f ca="1">VLOOKUP($A40,[1]!Table,MATCH(M$4,[1]!Curves,0))</f>
        <v>1.4999999999999999E-2</v>
      </c>
      <c r="N40" s="84">
        <f t="shared" ca="1" si="10"/>
        <v>1.4999999999999999E-2</v>
      </c>
      <c r="O40" s="69">
        <f t="shared" si="39"/>
        <v>0</v>
      </c>
      <c r="P40" s="7"/>
      <c r="Q40" s="69">
        <f t="shared" ca="1" si="11"/>
        <v>4.3605</v>
      </c>
      <c r="R40" s="69">
        <f t="shared" ca="1" si="12"/>
        <v>4.3605</v>
      </c>
      <c r="S40" s="69">
        <f t="shared" si="13"/>
        <v>2.1150000000000002</v>
      </c>
      <c r="T40" s="7"/>
      <c r="U40" s="5">
        <f t="shared" si="14"/>
        <v>30</v>
      </c>
      <c r="V40" s="44">
        <f t="shared" si="15"/>
        <v>37865</v>
      </c>
      <c r="W40" s="5">
        <f t="shared" ca="1" si="16"/>
        <v>935</v>
      </c>
      <c r="X40" s="54">
        <f ca="1">VLOOKUP($A40,[1]!Table,MATCH(X$4,[1]!Curves,0))</f>
        <v>5.4339867189604006E-2</v>
      </c>
      <c r="Y40" s="46">
        <f t="shared" ca="1" si="17"/>
        <v>0.87175406467341154</v>
      </c>
      <c r="Z40" s="5">
        <f t="shared" si="18"/>
        <v>1</v>
      </c>
      <c r="AA40" s="5">
        <f t="shared" si="19"/>
        <v>30</v>
      </c>
      <c r="AC40" s="39">
        <f t="shared" ca="1" si="20"/>
        <v>419734.72745098564</v>
      </c>
      <c r="AD40" s="39">
        <f t="shared" ca="1" si="21"/>
        <v>419734.72745098564</v>
      </c>
      <c r="AE40" s="39">
        <f t="shared" ca="1" si="22"/>
        <v>204878.59417466758</v>
      </c>
      <c r="AF40" s="39">
        <f t="shared" ca="1" si="23"/>
        <v>1210.8663958313687</v>
      </c>
      <c r="AG40" s="39">
        <f t="shared" ca="1" si="24"/>
        <v>1210.8663958313687</v>
      </c>
      <c r="AH40" s="39">
        <f t="shared" ca="1" si="25"/>
        <v>0</v>
      </c>
      <c r="AI40" s="39">
        <f t="shared" ca="1" si="26"/>
        <v>1453.0396749976421</v>
      </c>
      <c r="AJ40" s="39">
        <f t="shared" ca="1" si="27"/>
        <v>1453.0396749976421</v>
      </c>
      <c r="AK40" s="39">
        <f t="shared" ca="1" si="28"/>
        <v>0</v>
      </c>
      <c r="AL40" s="43"/>
      <c r="AM40" s="39">
        <f t="shared" ca="1" si="40"/>
        <v>214856.13327631805</v>
      </c>
      <c r="AN40" s="39">
        <f t="shared" ca="1" si="41"/>
        <v>1210.8663958313687</v>
      </c>
      <c r="AO40" s="39">
        <f t="shared" ca="1" si="42"/>
        <v>1453.0396749976421</v>
      </c>
      <c r="AP40" s="40">
        <f t="shared" ca="1" si="29"/>
        <v>217520.03934714707</v>
      </c>
      <c r="AR40" s="39">
        <f t="shared" ca="1" si="43"/>
        <v>0</v>
      </c>
      <c r="AS40" s="39">
        <f t="shared" ca="1" si="44"/>
        <v>0</v>
      </c>
      <c r="AT40" s="39">
        <f t="shared" ca="1" si="45"/>
        <v>0</v>
      </c>
      <c r="AU40" s="40">
        <f t="shared" ca="1" si="30"/>
        <v>0</v>
      </c>
      <c r="AV40" s="40"/>
      <c r="AW40" s="51">
        <f t="shared" ca="1" si="31"/>
        <v>217520.03934714707</v>
      </c>
      <c r="AY40" s="51">
        <f t="shared" ca="1" si="32"/>
        <v>204878.59417466758</v>
      </c>
      <c r="AZ40" s="104"/>
      <c r="BA40" s="105">
        <f ca="1">'EO9904.1'!AW40</f>
        <v>148306.91616142605</v>
      </c>
      <c r="BB40" s="105">
        <f t="shared" ca="1" si="46"/>
        <v>69213.123185721022</v>
      </c>
      <c r="BC40" s="67"/>
      <c r="BD40" s="96">
        <f t="shared" si="47"/>
        <v>37865</v>
      </c>
      <c r="BE40" s="103">
        <f t="shared" si="48"/>
        <v>9</v>
      </c>
      <c r="BF40" s="113">
        <f t="shared" si="33"/>
        <v>998.15999999999985</v>
      </c>
      <c r="BG40" s="114">
        <f t="shared" si="34"/>
        <v>10141.415499999999</v>
      </c>
      <c r="BH40" s="95">
        <f t="shared" si="49"/>
        <v>9.8424130240990518E-2</v>
      </c>
      <c r="BI40" s="2">
        <f t="shared" si="52"/>
        <v>0.1009</v>
      </c>
      <c r="BJ40" s="2">
        <f t="shared" si="50"/>
        <v>0.9754621431218089</v>
      </c>
      <c r="BK40" s="97">
        <v>2.1150000000000002</v>
      </c>
      <c r="BL40" s="98">
        <f t="shared" si="51"/>
        <v>2.1150000000000002</v>
      </c>
      <c r="BR40" s="107"/>
    </row>
    <row r="41" spans="1:70">
      <c r="A41" s="88">
        <f t="shared" si="36"/>
        <v>37895</v>
      </c>
      <c r="B41" s="65">
        <f>'EO9904.1 floor'!B41</f>
        <v>3704</v>
      </c>
      <c r="C41" s="66"/>
      <c r="D41" s="82">
        <f t="shared" si="5"/>
        <v>3704</v>
      </c>
      <c r="E41" s="35">
        <f t="shared" si="6"/>
        <v>114824</v>
      </c>
      <c r="F41" s="35">
        <f t="shared" ca="1" si="7"/>
        <v>99624.587408301624</v>
      </c>
      <c r="G41" s="83">
        <f ca="1">VLOOKUP($A41,[1]!Table,MATCH(G$4,[1]!Curves,0))</f>
        <v>4.3630000000000004</v>
      </c>
      <c r="H41" s="84">
        <f t="shared" ca="1" si="8"/>
        <v>4.3630000000000004</v>
      </c>
      <c r="I41" s="86">
        <f t="shared" si="37"/>
        <v>2.1150000000000002</v>
      </c>
      <c r="J41" s="83">
        <f ca="1">VLOOKUP($A41,[1]!Table,MATCH(J$4,[1]!Curves,0))</f>
        <v>1.2500000000000001E-2</v>
      </c>
      <c r="K41" s="84">
        <f t="shared" ca="1" si="9"/>
        <v>1.2500000000000001E-2</v>
      </c>
      <c r="L41" s="69">
        <f t="shared" si="38"/>
        <v>0</v>
      </c>
      <c r="M41" s="83">
        <f ca="1">VLOOKUP($A41,[1]!Table,MATCH(M$4,[1]!Curves,0))</f>
        <v>1.4999999999999999E-2</v>
      </c>
      <c r="N41" s="84">
        <f t="shared" ca="1" si="10"/>
        <v>1.4999999999999999E-2</v>
      </c>
      <c r="O41" s="69">
        <f t="shared" si="39"/>
        <v>0</v>
      </c>
      <c r="P41" s="7"/>
      <c r="Q41" s="69">
        <f t="shared" ca="1" si="11"/>
        <v>4.3905000000000003</v>
      </c>
      <c r="R41" s="69">
        <f t="shared" ca="1" si="12"/>
        <v>4.3905000000000003</v>
      </c>
      <c r="S41" s="69">
        <f t="shared" si="13"/>
        <v>2.1150000000000002</v>
      </c>
      <c r="T41" s="7"/>
      <c r="U41" s="5">
        <f t="shared" si="14"/>
        <v>31</v>
      </c>
      <c r="V41" s="44">
        <f t="shared" si="15"/>
        <v>37895</v>
      </c>
      <c r="W41" s="5">
        <f t="shared" ca="1" si="16"/>
        <v>965</v>
      </c>
      <c r="X41" s="54">
        <f ca="1">VLOOKUP($A41,[1]!Table,MATCH(X$4,[1]!Curves,0))</f>
        <v>5.4472025120694004E-2</v>
      </c>
      <c r="Y41" s="46">
        <f t="shared" ca="1" si="17"/>
        <v>0.86762860907390116</v>
      </c>
      <c r="Z41" s="5">
        <f t="shared" si="18"/>
        <v>1</v>
      </c>
      <c r="AA41" s="5">
        <f t="shared" si="19"/>
        <v>31</v>
      </c>
      <c r="AC41" s="39">
        <f t="shared" ca="1" si="20"/>
        <v>434662.07486242004</v>
      </c>
      <c r="AD41" s="39">
        <f t="shared" ca="1" si="21"/>
        <v>434662.07486242004</v>
      </c>
      <c r="AE41" s="39">
        <f t="shared" ca="1" si="22"/>
        <v>210706.00236855797</v>
      </c>
      <c r="AF41" s="39">
        <f t="shared" ca="1" si="23"/>
        <v>1245.3073426037704</v>
      </c>
      <c r="AG41" s="39">
        <f t="shared" ca="1" si="24"/>
        <v>1245.3073426037704</v>
      </c>
      <c r="AH41" s="39">
        <f t="shared" ca="1" si="25"/>
        <v>0</v>
      </c>
      <c r="AI41" s="39">
        <f t="shared" ca="1" si="26"/>
        <v>1494.3688111245242</v>
      </c>
      <c r="AJ41" s="39">
        <f t="shared" ca="1" si="27"/>
        <v>1494.3688111245242</v>
      </c>
      <c r="AK41" s="39">
        <f t="shared" ca="1" si="28"/>
        <v>0</v>
      </c>
      <c r="AL41" s="43"/>
      <c r="AM41" s="39">
        <f t="shared" ca="1" si="40"/>
        <v>223956.07249386207</v>
      </c>
      <c r="AN41" s="39">
        <f t="shared" ca="1" si="41"/>
        <v>1245.3073426037704</v>
      </c>
      <c r="AO41" s="39">
        <f t="shared" ca="1" si="42"/>
        <v>1494.3688111245242</v>
      </c>
      <c r="AP41" s="40">
        <f t="shared" ca="1" si="29"/>
        <v>226695.74864759037</v>
      </c>
      <c r="AR41" s="39">
        <f t="shared" ca="1" si="43"/>
        <v>0</v>
      </c>
      <c r="AS41" s="39">
        <f t="shared" ca="1" si="44"/>
        <v>0</v>
      </c>
      <c r="AT41" s="39">
        <f t="shared" ca="1" si="45"/>
        <v>0</v>
      </c>
      <c r="AU41" s="40">
        <f t="shared" ca="1" si="30"/>
        <v>0</v>
      </c>
      <c r="AV41" s="40"/>
      <c r="AW41" s="51">
        <f t="shared" ca="1" si="31"/>
        <v>226695.74864759037</v>
      </c>
      <c r="AY41" s="51">
        <f t="shared" ca="1" si="32"/>
        <v>210706.00236855797</v>
      </c>
      <c r="AZ41" s="104"/>
      <c r="BA41" s="105">
        <f ca="1">'EO9904.1'!AW41</f>
        <v>155802.89224784294</v>
      </c>
      <c r="BB41" s="105">
        <f t="shared" ca="1" si="46"/>
        <v>70892.856399747427</v>
      </c>
      <c r="BC41" s="67"/>
      <c r="BD41" s="96">
        <f t="shared" si="47"/>
        <v>37895</v>
      </c>
      <c r="BE41" s="103">
        <f t="shared" si="48"/>
        <v>10</v>
      </c>
      <c r="BF41" s="113">
        <f t="shared" si="33"/>
        <v>697.93849999999998</v>
      </c>
      <c r="BG41" s="114">
        <f t="shared" si="34"/>
        <v>9529.3094999999994</v>
      </c>
      <c r="BH41" s="95">
        <f t="shared" si="49"/>
        <v>7.3241245863616883E-2</v>
      </c>
      <c r="BI41" s="2">
        <f t="shared" si="52"/>
        <v>0.10349999999999999</v>
      </c>
      <c r="BJ41" s="2">
        <f t="shared" si="50"/>
        <v>0.70764488757117761</v>
      </c>
      <c r="BK41" s="97">
        <v>2.1150000000000002</v>
      </c>
      <c r="BL41" s="98">
        <f t="shared" si="51"/>
        <v>2.1150000000000002</v>
      </c>
      <c r="BR41" s="107"/>
    </row>
    <row r="42" spans="1:70">
      <c r="A42" s="88">
        <f t="shared" si="36"/>
        <v>37926</v>
      </c>
      <c r="B42" s="65">
        <f>'EO9904.1 floor'!B42</f>
        <v>3704</v>
      </c>
      <c r="C42" s="66"/>
      <c r="D42" s="82">
        <f t="shared" si="5"/>
        <v>3704</v>
      </c>
      <c r="E42" s="35">
        <f t="shared" si="6"/>
        <v>111120</v>
      </c>
      <c r="F42" s="35">
        <f t="shared" ca="1" si="7"/>
        <v>95938.558320858094</v>
      </c>
      <c r="G42" s="83">
        <f ca="1">VLOOKUP($A42,[1]!Table,MATCH(G$4,[1]!Curves,0))</f>
        <v>4.5030000000000001</v>
      </c>
      <c r="H42" s="84">
        <f t="shared" ca="1" si="8"/>
        <v>4.5030000000000001</v>
      </c>
      <c r="I42" s="86">
        <f t="shared" si="37"/>
        <v>2.1150000000000002</v>
      </c>
      <c r="J42" s="83">
        <f ca="1">VLOOKUP($A42,[1]!Table,MATCH(J$4,[1]!Curves,0))</f>
        <v>0.02</v>
      </c>
      <c r="K42" s="84">
        <f t="shared" ca="1" si="9"/>
        <v>0.02</v>
      </c>
      <c r="L42" s="69">
        <f t="shared" si="38"/>
        <v>0</v>
      </c>
      <c r="M42" s="83">
        <f ca="1">VLOOKUP($A42,[1]!Table,MATCH(M$4,[1]!Curves,0))</f>
        <v>1.4999999999999999E-2</v>
      </c>
      <c r="N42" s="84">
        <f t="shared" ca="1" si="10"/>
        <v>1.4999999999999999E-2</v>
      </c>
      <c r="O42" s="69">
        <f t="shared" si="39"/>
        <v>0</v>
      </c>
      <c r="P42" s="7"/>
      <c r="Q42" s="69">
        <f t="shared" ca="1" si="11"/>
        <v>4.5380000000000003</v>
      </c>
      <c r="R42" s="69">
        <f t="shared" ca="1" si="12"/>
        <v>4.5380000000000003</v>
      </c>
      <c r="S42" s="69">
        <f t="shared" si="13"/>
        <v>2.1150000000000002</v>
      </c>
      <c r="T42" s="7"/>
      <c r="U42" s="5">
        <f t="shared" si="14"/>
        <v>30</v>
      </c>
      <c r="V42" s="44">
        <f t="shared" si="15"/>
        <v>37926</v>
      </c>
      <c r="W42" s="5">
        <f t="shared" ca="1" si="16"/>
        <v>996</v>
      </c>
      <c r="X42" s="54">
        <f ca="1">VLOOKUP($A42,[1]!Table,MATCH(X$4,[1]!Curves,0))</f>
        <v>5.4603807440752002E-2</v>
      </c>
      <c r="Y42" s="46">
        <f t="shared" ca="1" si="17"/>
        <v>0.8633779546513507</v>
      </c>
      <c r="Z42" s="5">
        <f t="shared" si="18"/>
        <v>1</v>
      </c>
      <c r="AA42" s="5">
        <f t="shared" si="19"/>
        <v>30</v>
      </c>
      <c r="AC42" s="39">
        <f t="shared" ca="1" si="20"/>
        <v>432011.32811882399</v>
      </c>
      <c r="AD42" s="39">
        <f t="shared" ca="1" si="21"/>
        <v>432011.32811882399</v>
      </c>
      <c r="AE42" s="39">
        <f t="shared" ca="1" si="22"/>
        <v>202910.05084861489</v>
      </c>
      <c r="AF42" s="39">
        <f t="shared" ca="1" si="23"/>
        <v>1918.771166417162</v>
      </c>
      <c r="AG42" s="39">
        <f t="shared" ca="1" si="24"/>
        <v>1918.771166417162</v>
      </c>
      <c r="AH42" s="39">
        <f t="shared" ca="1" si="25"/>
        <v>0</v>
      </c>
      <c r="AI42" s="39">
        <f t="shared" ca="1" si="26"/>
        <v>1439.0783748128713</v>
      </c>
      <c r="AJ42" s="39">
        <f t="shared" ca="1" si="27"/>
        <v>1439.0783748128713</v>
      </c>
      <c r="AK42" s="39">
        <f t="shared" ca="1" si="28"/>
        <v>0</v>
      </c>
      <c r="AL42" s="43"/>
      <c r="AM42" s="39">
        <f t="shared" ca="1" si="40"/>
        <v>229101.2772702091</v>
      </c>
      <c r="AN42" s="39">
        <f t="shared" ca="1" si="41"/>
        <v>1918.771166417162</v>
      </c>
      <c r="AO42" s="39">
        <f t="shared" ca="1" si="42"/>
        <v>1439.0783748128713</v>
      </c>
      <c r="AP42" s="40">
        <f t="shared" ca="1" si="29"/>
        <v>232459.12681143914</v>
      </c>
      <c r="AR42" s="39">
        <f t="shared" ca="1" si="43"/>
        <v>0</v>
      </c>
      <c r="AS42" s="39">
        <f t="shared" ca="1" si="44"/>
        <v>0</v>
      </c>
      <c r="AT42" s="39">
        <f t="shared" ca="1" si="45"/>
        <v>0</v>
      </c>
      <c r="AU42" s="40">
        <f t="shared" ca="1" si="30"/>
        <v>0</v>
      </c>
      <c r="AV42" s="40"/>
      <c r="AW42" s="51">
        <f t="shared" ca="1" si="31"/>
        <v>232459.12681143914</v>
      </c>
      <c r="AY42" s="51">
        <f t="shared" ca="1" si="32"/>
        <v>202910.05084861489</v>
      </c>
      <c r="AZ42" s="104"/>
      <c r="BA42" s="105">
        <f ca="1">'EO9904.1'!AW42</f>
        <v>163776.71290953681</v>
      </c>
      <c r="BB42" s="105">
        <f t="shared" ca="1" si="46"/>
        <v>68682.413901902328</v>
      </c>
      <c r="BC42" s="67"/>
      <c r="BD42" s="96">
        <f t="shared" si="47"/>
        <v>37926</v>
      </c>
      <c r="BE42" s="103">
        <f t="shared" si="48"/>
        <v>11</v>
      </c>
      <c r="BF42" s="113">
        <f t="shared" si="33"/>
        <v>632.95050000000003</v>
      </c>
      <c r="BG42" s="114">
        <f t="shared" si="34"/>
        <v>8729.3260000000009</v>
      </c>
      <c r="BH42" s="95">
        <f t="shared" si="49"/>
        <v>7.250851898531456E-2</v>
      </c>
      <c r="BI42" s="2">
        <f t="shared" si="52"/>
        <v>7.7799999999999994E-2</v>
      </c>
      <c r="BJ42" s="2">
        <f t="shared" si="50"/>
        <v>0.93198610520969882</v>
      </c>
      <c r="BK42" s="97">
        <v>2.1150000000000002</v>
      </c>
      <c r="BL42" s="98">
        <f t="shared" si="51"/>
        <v>2.1150000000000002</v>
      </c>
      <c r="BR42" s="107"/>
    </row>
    <row r="43" spans="1:70">
      <c r="A43" s="88">
        <f t="shared" si="36"/>
        <v>37956</v>
      </c>
      <c r="B43" s="65">
        <f>'EO9904.1 floor'!B43</f>
        <v>4288</v>
      </c>
      <c r="C43" s="66"/>
      <c r="D43" s="82">
        <f t="shared" si="5"/>
        <v>4288</v>
      </c>
      <c r="E43" s="35">
        <f t="shared" si="6"/>
        <v>132928</v>
      </c>
      <c r="F43" s="35">
        <f t="shared" ca="1" si="7"/>
        <v>114220.57068298658</v>
      </c>
      <c r="G43" s="83">
        <f ca="1">VLOOKUP($A43,[1]!Table,MATCH(G$4,[1]!Curves,0))</f>
        <v>4.6280000000000001</v>
      </c>
      <c r="H43" s="84">
        <f t="shared" ca="1" si="8"/>
        <v>4.6280000000000001</v>
      </c>
      <c r="I43" s="86">
        <f t="shared" si="37"/>
        <v>2.1150000000000002</v>
      </c>
      <c r="J43" s="83">
        <f ca="1">VLOOKUP($A43,[1]!Table,MATCH(J$4,[1]!Curves,0))</f>
        <v>0.02</v>
      </c>
      <c r="K43" s="84">
        <f t="shared" ca="1" si="9"/>
        <v>0.02</v>
      </c>
      <c r="L43" s="69">
        <f t="shared" si="38"/>
        <v>0</v>
      </c>
      <c r="M43" s="83">
        <f ca="1">VLOOKUP($A43,[1]!Table,MATCH(M$4,[1]!Curves,0))</f>
        <v>1.4999999999999999E-2</v>
      </c>
      <c r="N43" s="84">
        <f t="shared" ca="1" si="10"/>
        <v>1.4999999999999999E-2</v>
      </c>
      <c r="O43" s="69">
        <f t="shared" si="39"/>
        <v>0</v>
      </c>
      <c r="P43" s="7"/>
      <c r="Q43" s="69">
        <f t="shared" ca="1" si="11"/>
        <v>4.6630000000000003</v>
      </c>
      <c r="R43" s="69">
        <f t="shared" ca="1" si="12"/>
        <v>4.6630000000000003</v>
      </c>
      <c r="S43" s="69">
        <f t="shared" si="13"/>
        <v>2.1150000000000002</v>
      </c>
      <c r="T43" s="7"/>
      <c r="U43" s="5">
        <f t="shared" si="14"/>
        <v>31</v>
      </c>
      <c r="V43" s="44">
        <f t="shared" si="15"/>
        <v>37956</v>
      </c>
      <c r="W43" s="5">
        <f t="shared" ca="1" si="16"/>
        <v>1026</v>
      </c>
      <c r="X43" s="54">
        <f ca="1">VLOOKUP($A43,[1]!Table,MATCH(X$4,[1]!Curves,0))</f>
        <v>5.4731338723734001E-2</v>
      </c>
      <c r="Y43" s="46">
        <f t="shared" ca="1" si="17"/>
        <v>0.85926645013079694</v>
      </c>
      <c r="Z43" s="5">
        <f t="shared" si="18"/>
        <v>1</v>
      </c>
      <c r="AA43" s="5">
        <f t="shared" si="19"/>
        <v>31</v>
      </c>
      <c r="AC43" s="39">
        <f t="shared" ca="1" si="20"/>
        <v>528612.8011208619</v>
      </c>
      <c r="AD43" s="39">
        <f t="shared" ca="1" si="21"/>
        <v>528612.8011208619</v>
      </c>
      <c r="AE43" s="39">
        <f t="shared" ca="1" si="22"/>
        <v>241576.50699451665</v>
      </c>
      <c r="AF43" s="39">
        <f t="shared" ca="1" si="23"/>
        <v>2284.4114136597318</v>
      </c>
      <c r="AG43" s="39">
        <f t="shared" ca="1" si="24"/>
        <v>2284.4114136597318</v>
      </c>
      <c r="AH43" s="39">
        <f t="shared" ca="1" si="25"/>
        <v>0</v>
      </c>
      <c r="AI43" s="39">
        <f t="shared" ca="1" si="26"/>
        <v>1713.3085602447986</v>
      </c>
      <c r="AJ43" s="39">
        <f t="shared" ca="1" si="27"/>
        <v>1713.3085602447986</v>
      </c>
      <c r="AK43" s="39">
        <f t="shared" ca="1" si="28"/>
        <v>0</v>
      </c>
      <c r="AL43" s="43"/>
      <c r="AM43" s="39">
        <f t="shared" ca="1" si="40"/>
        <v>287036.29412634525</v>
      </c>
      <c r="AN43" s="39">
        <f t="shared" ca="1" si="41"/>
        <v>2284.4114136597318</v>
      </c>
      <c r="AO43" s="39">
        <f t="shared" ca="1" si="42"/>
        <v>1713.3085602447986</v>
      </c>
      <c r="AP43" s="40">
        <f t="shared" ca="1" si="29"/>
        <v>291034.0141002498</v>
      </c>
      <c r="AR43" s="39">
        <f t="shared" ca="1" si="43"/>
        <v>0</v>
      </c>
      <c r="AS43" s="39">
        <f t="shared" ca="1" si="44"/>
        <v>0</v>
      </c>
      <c r="AT43" s="39">
        <f t="shared" ca="1" si="45"/>
        <v>0</v>
      </c>
      <c r="AU43" s="40">
        <f t="shared" ca="1" si="30"/>
        <v>0</v>
      </c>
      <c r="AV43" s="40"/>
      <c r="AW43" s="51">
        <f t="shared" ca="1" si="31"/>
        <v>291034.0141002498</v>
      </c>
      <c r="AY43" s="51">
        <f t="shared" ca="1" si="32"/>
        <v>241576.50699451665</v>
      </c>
      <c r="AZ43" s="104"/>
      <c r="BA43" s="105">
        <f ca="1">'EO9904.1'!AW43</f>
        <v>205517.07282989772</v>
      </c>
      <c r="BB43" s="105">
        <f t="shared" ca="1" si="46"/>
        <v>85516.941270352079</v>
      </c>
      <c r="BC43" s="67"/>
      <c r="BD43" s="96">
        <f t="shared" si="47"/>
        <v>37956</v>
      </c>
      <c r="BE43" s="103">
        <f t="shared" si="48"/>
        <v>12</v>
      </c>
      <c r="BF43" s="113">
        <f t="shared" si="33"/>
        <v>668.96399999999994</v>
      </c>
      <c r="BG43" s="114">
        <f t="shared" si="34"/>
        <v>9251.2415000000001</v>
      </c>
      <c r="BH43" s="95">
        <f t="shared" si="49"/>
        <v>7.2310727160241131E-2</v>
      </c>
      <c r="BI43" s="2">
        <f t="shared" si="52"/>
        <v>7.7899999999999997E-2</v>
      </c>
      <c r="BJ43" s="2">
        <f t="shared" si="50"/>
        <v>0.92825066957947544</v>
      </c>
      <c r="BK43" s="97">
        <v>2.1150000000000002</v>
      </c>
      <c r="BL43" s="98">
        <f t="shared" si="51"/>
        <v>2.1150000000000002</v>
      </c>
      <c r="BR43" s="107"/>
    </row>
    <row r="44" spans="1:70">
      <c r="A44" s="88">
        <f t="shared" si="36"/>
        <v>37987</v>
      </c>
      <c r="B44" s="65">
        <f>'EO9904.1 floor'!B44</f>
        <v>4288</v>
      </c>
      <c r="C44" s="66"/>
      <c r="D44" s="82">
        <f t="shared" si="5"/>
        <v>4288</v>
      </c>
      <c r="E44" s="35">
        <f t="shared" si="6"/>
        <v>132928</v>
      </c>
      <c r="F44" s="35">
        <f t="shared" ca="1" si="7"/>
        <v>113654.55745817701</v>
      </c>
      <c r="G44" s="83">
        <f ca="1">VLOOKUP($A44,[1]!Table,MATCH(G$4,[1]!Curves,0))</f>
        <v>4.6680000000000001</v>
      </c>
      <c r="H44" s="84">
        <f t="shared" ca="1" si="8"/>
        <v>4.6680000000000001</v>
      </c>
      <c r="I44" s="86">
        <f t="shared" si="37"/>
        <v>2.1150000000000002</v>
      </c>
      <c r="J44" s="83">
        <f ca="1">VLOOKUP($A44,[1]!Table,MATCH(J$4,[1]!Curves,0))</f>
        <v>0.02</v>
      </c>
      <c r="K44" s="84">
        <f t="shared" ca="1" si="9"/>
        <v>0.02</v>
      </c>
      <c r="L44" s="69">
        <f t="shared" si="38"/>
        <v>0</v>
      </c>
      <c r="M44" s="83">
        <f ca="1">VLOOKUP($A44,[1]!Table,MATCH(M$4,[1]!Curves,0))</f>
        <v>0.02</v>
      </c>
      <c r="N44" s="84">
        <f t="shared" ca="1" si="10"/>
        <v>0.02</v>
      </c>
      <c r="O44" s="69">
        <f t="shared" si="39"/>
        <v>0</v>
      </c>
      <c r="P44" s="7"/>
      <c r="Q44" s="69">
        <f t="shared" ca="1" si="11"/>
        <v>4.7080000000000002</v>
      </c>
      <c r="R44" s="69">
        <f t="shared" ca="1" si="12"/>
        <v>4.7080000000000002</v>
      </c>
      <c r="S44" s="69">
        <f t="shared" si="13"/>
        <v>2.1150000000000002</v>
      </c>
      <c r="T44" s="7"/>
      <c r="U44" s="5">
        <f t="shared" si="14"/>
        <v>31</v>
      </c>
      <c r="V44" s="44">
        <f t="shared" si="15"/>
        <v>37987</v>
      </c>
      <c r="W44" s="5">
        <f t="shared" ca="1" si="16"/>
        <v>1057</v>
      </c>
      <c r="X44" s="54">
        <f ca="1">VLOOKUP($A44,[1]!Table,MATCH(X$4,[1]!Curves,0))</f>
        <v>5.4868004107681001E-2</v>
      </c>
      <c r="Y44" s="46">
        <f t="shared" ca="1" si="17"/>
        <v>0.85500840649206344</v>
      </c>
      <c r="Z44" s="5">
        <f t="shared" si="18"/>
        <v>1</v>
      </c>
      <c r="AA44" s="5">
        <f t="shared" si="19"/>
        <v>31</v>
      </c>
      <c r="AC44" s="39">
        <f t="shared" ca="1" si="20"/>
        <v>530539.47421477025</v>
      </c>
      <c r="AD44" s="39">
        <f t="shared" ca="1" si="21"/>
        <v>530539.47421477025</v>
      </c>
      <c r="AE44" s="39">
        <f t="shared" ca="1" si="22"/>
        <v>240379.38902404439</v>
      </c>
      <c r="AF44" s="39">
        <f t="shared" ca="1" si="23"/>
        <v>2273.0911491635402</v>
      </c>
      <c r="AG44" s="39">
        <f t="shared" ca="1" si="24"/>
        <v>2273.0911491635402</v>
      </c>
      <c r="AH44" s="39">
        <f t="shared" ca="1" si="25"/>
        <v>0</v>
      </c>
      <c r="AI44" s="39">
        <f t="shared" ca="1" si="26"/>
        <v>2273.0911491635402</v>
      </c>
      <c r="AJ44" s="39">
        <f t="shared" ca="1" si="27"/>
        <v>2273.0911491635402</v>
      </c>
      <c r="AK44" s="39">
        <f t="shared" ca="1" si="28"/>
        <v>0</v>
      </c>
      <c r="AL44" s="43"/>
      <c r="AM44" s="39">
        <f t="shared" ca="1" si="40"/>
        <v>290160.08519072586</v>
      </c>
      <c r="AN44" s="39">
        <f t="shared" ca="1" si="41"/>
        <v>2273.0911491635402</v>
      </c>
      <c r="AO44" s="39">
        <f t="shared" ca="1" si="42"/>
        <v>2273.0911491635402</v>
      </c>
      <c r="AP44" s="40">
        <f t="shared" ca="1" si="29"/>
        <v>294706.26748905296</v>
      </c>
      <c r="AR44" s="39">
        <f t="shared" ca="1" si="43"/>
        <v>0</v>
      </c>
      <c r="AS44" s="39">
        <f t="shared" ca="1" si="44"/>
        <v>0</v>
      </c>
      <c r="AT44" s="39">
        <f t="shared" ca="1" si="45"/>
        <v>0</v>
      </c>
      <c r="AU44" s="40">
        <f t="shared" ca="1" si="30"/>
        <v>0</v>
      </c>
      <c r="AV44" s="40"/>
      <c r="AW44" s="51">
        <f t="shared" ca="1" si="31"/>
        <v>294706.26748905296</v>
      </c>
      <c r="AY44" s="51">
        <f t="shared" ca="1" si="32"/>
        <v>240379.38902404439</v>
      </c>
      <c r="AZ44" s="104"/>
      <c r="BA44" s="105">
        <f ca="1">'EO9904.1'!AW44</f>
        <v>163367.06089038361</v>
      </c>
      <c r="BB44" s="105">
        <f t="shared" ca="1" si="46"/>
        <v>131339.20659866935</v>
      </c>
      <c r="BC44" s="67"/>
      <c r="BD44" s="96">
        <f t="shared" si="47"/>
        <v>37987</v>
      </c>
      <c r="BE44" s="103">
        <f t="shared" si="48"/>
        <v>1</v>
      </c>
      <c r="BF44" s="113">
        <f t="shared" si="33"/>
        <v>682.49049999999988</v>
      </c>
      <c r="BG44" s="114">
        <f t="shared" si="34"/>
        <v>9457.0780000000013</v>
      </c>
      <c r="BH44" s="95">
        <f t="shared" si="49"/>
        <v>7.2167164107137513E-2</v>
      </c>
      <c r="BI44" s="2">
        <f t="shared" si="52"/>
        <v>7.7899999999999997E-2</v>
      </c>
      <c r="BJ44" s="2">
        <f t="shared" si="50"/>
        <v>0.92640775490548799</v>
      </c>
      <c r="BK44" s="97">
        <v>2.1150000000000002</v>
      </c>
      <c r="BL44" s="98">
        <f t="shared" si="51"/>
        <v>2.1150000000000002</v>
      </c>
      <c r="BR44" s="107"/>
    </row>
    <row r="45" spans="1:70">
      <c r="A45" s="88">
        <f t="shared" si="36"/>
        <v>38018</v>
      </c>
      <c r="B45" s="65">
        <f>'EO9904.1 floor'!B45</f>
        <v>4288</v>
      </c>
      <c r="C45" s="66"/>
      <c r="D45" s="82">
        <f t="shared" si="5"/>
        <v>4288</v>
      </c>
      <c r="E45" s="35">
        <f t="shared" si="6"/>
        <v>124352</v>
      </c>
      <c r="F45" s="35">
        <f t="shared" ca="1" si="7"/>
        <v>105791.14953345475</v>
      </c>
      <c r="G45" s="83">
        <f ca="1">VLOOKUP($A45,[1]!Table,MATCH(G$4,[1]!Curves,0))</f>
        <v>4.548</v>
      </c>
      <c r="H45" s="84">
        <f t="shared" ca="1" si="8"/>
        <v>4.548</v>
      </c>
      <c r="I45" s="86">
        <f t="shared" si="37"/>
        <v>2.2615196691845312</v>
      </c>
      <c r="J45" s="83">
        <f ca="1">VLOOKUP($A45,[1]!Table,MATCH(J$4,[1]!Curves,0))</f>
        <v>0.02</v>
      </c>
      <c r="K45" s="84">
        <f t="shared" ca="1" si="9"/>
        <v>0.02</v>
      </c>
      <c r="L45" s="69">
        <f t="shared" si="38"/>
        <v>0</v>
      </c>
      <c r="M45" s="83">
        <f ca="1">VLOOKUP($A45,[1]!Table,MATCH(M$4,[1]!Curves,0))</f>
        <v>0.02</v>
      </c>
      <c r="N45" s="84">
        <f t="shared" ca="1" si="10"/>
        <v>0.02</v>
      </c>
      <c r="O45" s="69">
        <f t="shared" si="39"/>
        <v>0</v>
      </c>
      <c r="P45" s="7"/>
      <c r="Q45" s="69">
        <f t="shared" ca="1" si="11"/>
        <v>4.5880000000000001</v>
      </c>
      <c r="R45" s="69">
        <f t="shared" ca="1" si="12"/>
        <v>4.5880000000000001</v>
      </c>
      <c r="S45" s="69">
        <f t="shared" si="13"/>
        <v>2.2615196691845312</v>
      </c>
      <c r="T45" s="7"/>
      <c r="U45" s="5">
        <f t="shared" si="14"/>
        <v>29</v>
      </c>
      <c r="V45" s="44">
        <f t="shared" si="15"/>
        <v>38018</v>
      </c>
      <c r="W45" s="5">
        <f t="shared" ca="1" si="16"/>
        <v>1088</v>
      </c>
      <c r="X45" s="54">
        <f ca="1">VLOOKUP($A45,[1]!Table,MATCH(X$4,[1]!Curves,0))</f>
        <v>5.5009878087435002E-2</v>
      </c>
      <c r="Y45" s="46">
        <f t="shared" ca="1" si="17"/>
        <v>0.85073942947001058</v>
      </c>
      <c r="Z45" s="5">
        <f t="shared" si="18"/>
        <v>1</v>
      </c>
      <c r="AA45" s="5">
        <f t="shared" si="19"/>
        <v>29</v>
      </c>
      <c r="AC45" s="39">
        <f t="shared" ca="1" si="20"/>
        <v>481138.14807815221</v>
      </c>
      <c r="AD45" s="39">
        <f t="shared" ca="1" si="21"/>
        <v>481138.14807815221</v>
      </c>
      <c r="AE45" s="39">
        <f t="shared" ca="1" si="22"/>
        <v>239248.76549554986</v>
      </c>
      <c r="AF45" s="39">
        <f t="shared" ca="1" si="23"/>
        <v>2115.8229906690949</v>
      </c>
      <c r="AG45" s="39">
        <f t="shared" ca="1" si="24"/>
        <v>2115.8229906690949</v>
      </c>
      <c r="AH45" s="39">
        <f t="shared" ca="1" si="25"/>
        <v>0</v>
      </c>
      <c r="AI45" s="39">
        <f t="shared" ca="1" si="26"/>
        <v>2115.8229906690949</v>
      </c>
      <c r="AJ45" s="39">
        <f t="shared" ca="1" si="27"/>
        <v>2115.8229906690949</v>
      </c>
      <c r="AK45" s="39">
        <f t="shared" ca="1" si="28"/>
        <v>0</v>
      </c>
      <c r="AL45" s="43"/>
      <c r="AM45" s="39">
        <f t="shared" ca="1" si="40"/>
        <v>241889.38258260235</v>
      </c>
      <c r="AN45" s="39">
        <f t="shared" ca="1" si="41"/>
        <v>2115.8229906690949</v>
      </c>
      <c r="AO45" s="39">
        <f t="shared" ca="1" si="42"/>
        <v>2115.8229906690949</v>
      </c>
      <c r="AP45" s="40">
        <f t="shared" ca="1" si="29"/>
        <v>246121.02856394052</v>
      </c>
      <c r="AR45" s="39">
        <f t="shared" ca="1" si="43"/>
        <v>0</v>
      </c>
      <c r="AS45" s="39">
        <f t="shared" ca="1" si="44"/>
        <v>0</v>
      </c>
      <c r="AT45" s="39">
        <f t="shared" ca="1" si="45"/>
        <v>0</v>
      </c>
      <c r="AU45" s="40">
        <f t="shared" ca="1" si="30"/>
        <v>0</v>
      </c>
      <c r="AV45" s="40"/>
      <c r="AW45" s="51">
        <f t="shared" ca="1" si="31"/>
        <v>246121.02856394052</v>
      </c>
      <c r="AY45" s="51">
        <f t="shared" ca="1" si="32"/>
        <v>239248.76549554986</v>
      </c>
      <c r="AZ45" s="104"/>
      <c r="BA45" s="105">
        <f ca="1">'EO9904.1'!AW45</f>
        <v>160760.2308310378</v>
      </c>
      <c r="BB45" s="105">
        <f t="shared" ca="1" si="46"/>
        <v>85360.79773290272</v>
      </c>
      <c r="BC45" s="67"/>
      <c r="BD45" s="96">
        <f t="shared" si="47"/>
        <v>38018</v>
      </c>
      <c r="BE45" s="103">
        <f t="shared" si="48"/>
        <v>2</v>
      </c>
      <c r="BF45" s="113">
        <f t="shared" si="33"/>
        <v>627.08299999999986</v>
      </c>
      <c r="BG45" s="114">
        <f t="shared" si="34"/>
        <v>8701.1194999999989</v>
      </c>
      <c r="BH45" s="95">
        <f t="shared" si="49"/>
        <v>7.2069232010892381E-2</v>
      </c>
      <c r="BI45" s="2">
        <f t="shared" si="52"/>
        <v>6.7400000000000002E-2</v>
      </c>
      <c r="BJ45" s="2">
        <f t="shared" si="50"/>
        <v>1.0692764393307475</v>
      </c>
      <c r="BK45" s="97">
        <v>2.1150000000000002</v>
      </c>
      <c r="BL45" s="98">
        <f t="shared" si="51"/>
        <v>2.2615196691845312</v>
      </c>
      <c r="BR45" s="107"/>
    </row>
    <row r="46" spans="1:70">
      <c r="A46" s="88">
        <f t="shared" si="36"/>
        <v>38047</v>
      </c>
      <c r="B46" s="65">
        <f>'EO9904.1 floor'!B46</f>
        <v>3704</v>
      </c>
      <c r="C46" s="66"/>
      <c r="D46" s="82">
        <f t="shared" si="5"/>
        <v>3704</v>
      </c>
      <c r="E46" s="35">
        <f t="shared" si="6"/>
        <v>114824</v>
      </c>
      <c r="F46" s="35">
        <f t="shared" ca="1" si="7"/>
        <v>97226.903180587498</v>
      </c>
      <c r="G46" s="83">
        <f ca="1">VLOOKUP($A46,[1]!Table,MATCH(G$4,[1]!Curves,0))</f>
        <v>4.423</v>
      </c>
      <c r="H46" s="84">
        <f t="shared" ca="1" si="8"/>
        <v>4.423</v>
      </c>
      <c r="I46" s="86">
        <f t="shared" si="37"/>
        <v>2.1352453299148562</v>
      </c>
      <c r="J46" s="83">
        <f ca="1">VLOOKUP($A46,[1]!Table,MATCH(J$4,[1]!Curves,0))</f>
        <v>0.02</v>
      </c>
      <c r="K46" s="84">
        <f t="shared" ca="1" si="9"/>
        <v>0.02</v>
      </c>
      <c r="L46" s="69">
        <f t="shared" si="38"/>
        <v>0</v>
      </c>
      <c r="M46" s="83">
        <f ca="1">VLOOKUP($A46,[1]!Table,MATCH(M$4,[1]!Curves,0))</f>
        <v>0.02</v>
      </c>
      <c r="N46" s="84">
        <f t="shared" ca="1" si="10"/>
        <v>0.02</v>
      </c>
      <c r="O46" s="69">
        <f t="shared" si="39"/>
        <v>0</v>
      </c>
      <c r="P46" s="7"/>
      <c r="Q46" s="69">
        <f t="shared" ca="1" si="11"/>
        <v>4.4630000000000001</v>
      </c>
      <c r="R46" s="69">
        <f t="shared" ca="1" si="12"/>
        <v>4.4630000000000001</v>
      </c>
      <c r="S46" s="69">
        <f t="shared" si="13"/>
        <v>2.1352453299148562</v>
      </c>
      <c r="T46" s="7"/>
      <c r="U46" s="5">
        <f t="shared" si="14"/>
        <v>31</v>
      </c>
      <c r="V46" s="44">
        <f t="shared" si="15"/>
        <v>38047</v>
      </c>
      <c r="W46" s="5">
        <f t="shared" ca="1" si="16"/>
        <v>1117</v>
      </c>
      <c r="X46" s="54">
        <f ca="1">VLOOKUP($A46,[1]!Table,MATCH(X$4,[1]!Curves,0))</f>
        <v>5.5142598913273999E-2</v>
      </c>
      <c r="Y46" s="46">
        <f t="shared" ca="1" si="17"/>
        <v>0.84674722340788944</v>
      </c>
      <c r="Z46" s="5">
        <f t="shared" si="18"/>
        <v>1</v>
      </c>
      <c r="AA46" s="5">
        <f t="shared" si="19"/>
        <v>31</v>
      </c>
      <c r="AC46" s="39">
        <f t="shared" ca="1" si="20"/>
        <v>430034.5927677385</v>
      </c>
      <c r="AD46" s="39">
        <f t="shared" ca="1" si="21"/>
        <v>430034.5927677385</v>
      </c>
      <c r="AE46" s="39">
        <f t="shared" ca="1" si="22"/>
        <v>207603.29095843332</v>
      </c>
      <c r="AF46" s="39">
        <f t="shared" ca="1" si="23"/>
        <v>1944.53806361175</v>
      </c>
      <c r="AG46" s="39">
        <f t="shared" ca="1" si="24"/>
        <v>1944.53806361175</v>
      </c>
      <c r="AH46" s="39">
        <f t="shared" ca="1" si="25"/>
        <v>0</v>
      </c>
      <c r="AI46" s="39">
        <f t="shared" ca="1" si="26"/>
        <v>1944.53806361175</v>
      </c>
      <c r="AJ46" s="39">
        <f t="shared" ca="1" si="27"/>
        <v>1944.53806361175</v>
      </c>
      <c r="AK46" s="39">
        <f t="shared" ca="1" si="28"/>
        <v>0</v>
      </c>
      <c r="AL46" s="43"/>
      <c r="AM46" s="39">
        <f t="shared" ca="1" si="40"/>
        <v>222431.30180930518</v>
      </c>
      <c r="AN46" s="39">
        <f t="shared" ca="1" si="41"/>
        <v>1944.53806361175</v>
      </c>
      <c r="AO46" s="39">
        <f t="shared" ca="1" si="42"/>
        <v>1944.53806361175</v>
      </c>
      <c r="AP46" s="40">
        <f t="shared" ca="1" si="29"/>
        <v>226320.37793652868</v>
      </c>
      <c r="AR46" s="39">
        <f t="shared" ca="1" si="43"/>
        <v>0</v>
      </c>
      <c r="AS46" s="39">
        <f t="shared" ca="1" si="44"/>
        <v>0</v>
      </c>
      <c r="AT46" s="39">
        <f t="shared" ca="1" si="45"/>
        <v>0</v>
      </c>
      <c r="AU46" s="40">
        <f t="shared" ca="1" si="30"/>
        <v>0</v>
      </c>
      <c r="AV46" s="40"/>
      <c r="AW46" s="51">
        <f t="shared" ca="1" si="31"/>
        <v>226320.37793652868</v>
      </c>
      <c r="AY46" s="51">
        <f t="shared" ca="1" si="32"/>
        <v>207603.29095843332</v>
      </c>
      <c r="AZ46" s="104"/>
      <c r="BA46" s="105">
        <f ca="1">'EO9904.1'!AW46</f>
        <v>149253.01907251985</v>
      </c>
      <c r="BB46" s="105">
        <f t="shared" ca="1" si="46"/>
        <v>77067.358864008827</v>
      </c>
      <c r="BC46" s="67"/>
      <c r="BD46" s="96">
        <f t="shared" si="47"/>
        <v>38047</v>
      </c>
      <c r="BE46" s="103">
        <f t="shared" si="48"/>
        <v>3</v>
      </c>
      <c r="BF46" s="113">
        <f t="shared" si="33"/>
        <v>669.65750000000003</v>
      </c>
      <c r="BG46" s="114">
        <f t="shared" si="34"/>
        <v>9290.0299999999988</v>
      </c>
      <c r="BH46" s="95">
        <f t="shared" si="49"/>
        <v>7.2083459364501529E-2</v>
      </c>
      <c r="BI46" s="2">
        <f t="shared" si="52"/>
        <v>7.1400000000000005E-2</v>
      </c>
      <c r="BJ46" s="2">
        <f t="shared" si="50"/>
        <v>1.009572260007024</v>
      </c>
      <c r="BK46" s="97">
        <v>2.1150000000000002</v>
      </c>
      <c r="BL46" s="98">
        <f t="shared" si="51"/>
        <v>2.1352453299148562</v>
      </c>
    </row>
    <row r="47" spans="1:70">
      <c r="A47" s="88">
        <f t="shared" si="36"/>
        <v>38078</v>
      </c>
      <c r="B47" s="65">
        <f>'EO9904.1 floor'!B47</f>
        <v>3704</v>
      </c>
      <c r="C47" s="66"/>
      <c r="D47" s="82">
        <f t="shared" si="5"/>
        <v>3704</v>
      </c>
      <c r="E47" s="35">
        <f t="shared" si="6"/>
        <v>111120</v>
      </c>
      <c r="F47" s="35">
        <f t="shared" ca="1" si="7"/>
        <v>93620.37137552895</v>
      </c>
      <c r="G47" s="83">
        <f ca="1">VLOOKUP($A47,[1]!Table,MATCH(G$4,[1]!Curves,0))</f>
        <v>4.2930000000000001</v>
      </c>
      <c r="H47" s="84">
        <f t="shared" ca="1" si="8"/>
        <v>4.2930000000000001</v>
      </c>
      <c r="I47" s="86">
        <f t="shared" si="37"/>
        <v>2.1150000000000002</v>
      </c>
      <c r="J47" s="83">
        <f ca="1">VLOOKUP($A47,[1]!Table,MATCH(J$4,[1]!Curves,0))</f>
        <v>1.2500000000000001E-2</v>
      </c>
      <c r="K47" s="84">
        <f t="shared" ca="1" si="9"/>
        <v>1.2500000000000001E-2</v>
      </c>
      <c r="L47" s="69">
        <f t="shared" si="38"/>
        <v>0</v>
      </c>
      <c r="M47" s="83">
        <f ca="1">VLOOKUP($A47,[1]!Table,MATCH(M$4,[1]!Curves,0))</f>
        <v>1.4999999999999999E-2</v>
      </c>
      <c r="N47" s="84">
        <f t="shared" ca="1" si="10"/>
        <v>1.4999999999999999E-2</v>
      </c>
      <c r="O47" s="69">
        <f t="shared" si="39"/>
        <v>0</v>
      </c>
      <c r="P47" s="7"/>
      <c r="Q47" s="69">
        <f t="shared" ca="1" si="11"/>
        <v>4.3205</v>
      </c>
      <c r="R47" s="69">
        <f t="shared" ca="1" si="12"/>
        <v>4.3205</v>
      </c>
      <c r="S47" s="69">
        <f t="shared" si="13"/>
        <v>2.1150000000000002</v>
      </c>
      <c r="T47" s="7"/>
      <c r="U47" s="5">
        <f t="shared" si="14"/>
        <v>30</v>
      </c>
      <c r="V47" s="44">
        <f t="shared" si="15"/>
        <v>38078</v>
      </c>
      <c r="W47" s="5">
        <f t="shared" ca="1" si="16"/>
        <v>1148</v>
      </c>
      <c r="X47" s="54">
        <f ca="1">VLOOKUP($A47,[1]!Table,MATCH(X$4,[1]!Curves,0))</f>
        <v>5.5271038268347998E-2</v>
      </c>
      <c r="Y47" s="46">
        <f t="shared" ca="1" si="17"/>
        <v>0.84251594110447225</v>
      </c>
      <c r="Z47" s="5">
        <f t="shared" si="18"/>
        <v>1</v>
      </c>
      <c r="AA47" s="5">
        <f t="shared" si="19"/>
        <v>30</v>
      </c>
      <c r="AC47" s="39">
        <f t="shared" ca="1" si="20"/>
        <v>401912.25431514578</v>
      </c>
      <c r="AD47" s="39">
        <f t="shared" ca="1" si="21"/>
        <v>401912.25431514578</v>
      </c>
      <c r="AE47" s="39">
        <f t="shared" ca="1" si="22"/>
        <v>198007.08545924374</v>
      </c>
      <c r="AF47" s="39">
        <f t="shared" ca="1" si="23"/>
        <v>1170.254642194112</v>
      </c>
      <c r="AG47" s="39">
        <f t="shared" ca="1" si="24"/>
        <v>1170.254642194112</v>
      </c>
      <c r="AH47" s="39">
        <f t="shared" ca="1" si="25"/>
        <v>0</v>
      </c>
      <c r="AI47" s="39">
        <f t="shared" ca="1" si="26"/>
        <v>1404.3055706329342</v>
      </c>
      <c r="AJ47" s="39">
        <f t="shared" ca="1" si="27"/>
        <v>1404.3055706329342</v>
      </c>
      <c r="AK47" s="39">
        <f t="shared" ca="1" si="28"/>
        <v>0</v>
      </c>
      <c r="AL47" s="43"/>
      <c r="AM47" s="39">
        <f t="shared" ca="1" si="40"/>
        <v>203905.16885590204</v>
      </c>
      <c r="AN47" s="39">
        <f t="shared" ca="1" si="41"/>
        <v>1170.254642194112</v>
      </c>
      <c r="AO47" s="39">
        <f t="shared" ca="1" si="42"/>
        <v>1404.3055706329342</v>
      </c>
      <c r="AP47" s="40">
        <f t="shared" ca="1" si="29"/>
        <v>206479.7290687291</v>
      </c>
      <c r="AR47" s="39">
        <f t="shared" ca="1" si="43"/>
        <v>0</v>
      </c>
      <c r="AS47" s="39">
        <f t="shared" ca="1" si="44"/>
        <v>0</v>
      </c>
      <c r="AT47" s="39">
        <f t="shared" ca="1" si="45"/>
        <v>0</v>
      </c>
      <c r="AU47" s="40">
        <f t="shared" ca="1" si="30"/>
        <v>0</v>
      </c>
      <c r="AV47" s="40"/>
      <c r="AW47" s="51">
        <f t="shared" ca="1" si="31"/>
        <v>206479.7290687291</v>
      </c>
      <c r="AY47" s="51">
        <f t="shared" ca="1" si="32"/>
        <v>198007.08545924374</v>
      </c>
      <c r="AZ47" s="104"/>
      <c r="BA47" s="105">
        <f ca="1">'EO9904.1'!AW47</f>
        <v>116763.32717955967</v>
      </c>
      <c r="BB47" s="105">
        <f t="shared" ca="1" si="46"/>
        <v>89716.401889169429</v>
      </c>
      <c r="BC47" s="67"/>
      <c r="BD47" s="96">
        <f t="shared" si="47"/>
        <v>38078</v>
      </c>
      <c r="BE47" s="103">
        <f t="shared" si="48"/>
        <v>4</v>
      </c>
      <c r="BF47" s="113">
        <f t="shared" si="33"/>
        <v>631.27949999999998</v>
      </c>
      <c r="BG47" s="114">
        <f t="shared" si="34"/>
        <v>8727.1059999999998</v>
      </c>
      <c r="BH47" s="95">
        <f t="shared" si="49"/>
        <v>7.2335491284281406E-2</v>
      </c>
      <c r="BI47" s="2">
        <f t="shared" si="52"/>
        <v>7.4899999999999994E-2</v>
      </c>
      <c r="BJ47" s="2">
        <f t="shared" si="50"/>
        <v>0.96576089832151413</v>
      </c>
      <c r="BK47" s="97">
        <v>2.1150000000000002</v>
      </c>
      <c r="BL47" s="98">
        <f t="shared" si="51"/>
        <v>2.1150000000000002</v>
      </c>
    </row>
    <row r="48" spans="1:70">
      <c r="A48" s="88">
        <f t="shared" si="36"/>
        <v>38108</v>
      </c>
      <c r="B48" s="65">
        <f>'EO9904.1 floor'!B48</f>
        <v>3704</v>
      </c>
      <c r="C48" s="66"/>
      <c r="D48" s="82">
        <f t="shared" si="5"/>
        <v>3704</v>
      </c>
      <c r="E48" s="35">
        <f t="shared" si="6"/>
        <v>114824</v>
      </c>
      <c r="F48" s="35">
        <f t="shared" ca="1" si="7"/>
        <v>96275.429590922824</v>
      </c>
      <c r="G48" s="83">
        <f ca="1">VLOOKUP($A48,[1]!Table,MATCH(G$4,[1]!Curves,0))</f>
        <v>4.2830000000000004</v>
      </c>
      <c r="H48" s="84">
        <f t="shared" ca="1" si="8"/>
        <v>4.2830000000000004</v>
      </c>
      <c r="I48" s="86">
        <f t="shared" si="37"/>
        <v>2.1593067374976265</v>
      </c>
      <c r="J48" s="83">
        <f ca="1">VLOOKUP($A48,[1]!Table,MATCH(J$4,[1]!Curves,0))</f>
        <v>1.2500000000000001E-2</v>
      </c>
      <c r="K48" s="84">
        <f t="shared" ca="1" si="9"/>
        <v>1.2500000000000001E-2</v>
      </c>
      <c r="L48" s="69">
        <f t="shared" si="38"/>
        <v>0</v>
      </c>
      <c r="M48" s="83">
        <f ca="1">VLOOKUP($A48,[1]!Table,MATCH(M$4,[1]!Curves,0))</f>
        <v>1.4999999999999999E-2</v>
      </c>
      <c r="N48" s="84">
        <f t="shared" ca="1" si="10"/>
        <v>1.4999999999999999E-2</v>
      </c>
      <c r="O48" s="69">
        <f t="shared" si="39"/>
        <v>0</v>
      </c>
      <c r="P48" s="7"/>
      <c r="Q48" s="69">
        <f t="shared" ca="1" si="11"/>
        <v>4.3105000000000002</v>
      </c>
      <c r="R48" s="69">
        <f t="shared" ca="1" si="12"/>
        <v>4.3105000000000002</v>
      </c>
      <c r="S48" s="69">
        <f t="shared" si="13"/>
        <v>2.1593067374976265</v>
      </c>
      <c r="T48" s="7"/>
      <c r="U48" s="5">
        <f t="shared" si="14"/>
        <v>31</v>
      </c>
      <c r="V48" s="44">
        <f t="shared" si="15"/>
        <v>38108</v>
      </c>
      <c r="W48" s="5">
        <f t="shared" ca="1" si="16"/>
        <v>1178</v>
      </c>
      <c r="X48" s="54">
        <f ca="1">VLOOKUP($A48,[1]!Table,MATCH(X$4,[1]!Curves,0))</f>
        <v>5.5381466410075998E-2</v>
      </c>
      <c r="Y48" s="46">
        <f t="shared" ca="1" si="17"/>
        <v>0.83846085827808492</v>
      </c>
      <c r="Z48" s="5">
        <f t="shared" si="18"/>
        <v>1</v>
      </c>
      <c r="AA48" s="5">
        <f t="shared" si="19"/>
        <v>31</v>
      </c>
      <c r="AC48" s="39">
        <f t="shared" ca="1" si="20"/>
        <v>412347.6649379225</v>
      </c>
      <c r="AD48" s="39">
        <f t="shared" ca="1" si="21"/>
        <v>412347.6649379225</v>
      </c>
      <c r="AE48" s="39">
        <f t="shared" ca="1" si="22"/>
        <v>207888.18377115802</v>
      </c>
      <c r="AF48" s="39">
        <f t="shared" ca="1" si="23"/>
        <v>1203.4428698865354</v>
      </c>
      <c r="AG48" s="39">
        <f t="shared" ca="1" si="24"/>
        <v>1203.4428698865354</v>
      </c>
      <c r="AH48" s="39">
        <f t="shared" ca="1" si="25"/>
        <v>0</v>
      </c>
      <c r="AI48" s="39">
        <f t="shared" ca="1" si="26"/>
        <v>1444.1314438638424</v>
      </c>
      <c r="AJ48" s="39">
        <f t="shared" ca="1" si="27"/>
        <v>1444.1314438638424</v>
      </c>
      <c r="AK48" s="39">
        <f t="shared" ca="1" si="28"/>
        <v>0</v>
      </c>
      <c r="AL48" s="43"/>
      <c r="AM48" s="39">
        <f t="shared" ca="1" si="40"/>
        <v>204459.48116676448</v>
      </c>
      <c r="AN48" s="39">
        <f t="shared" ca="1" si="41"/>
        <v>1203.4428698865354</v>
      </c>
      <c r="AO48" s="39">
        <f t="shared" ca="1" si="42"/>
        <v>1444.1314438638424</v>
      </c>
      <c r="AP48" s="40">
        <f t="shared" ca="1" si="29"/>
        <v>207107.05548051486</v>
      </c>
      <c r="AR48" s="39">
        <f t="shared" ca="1" si="43"/>
        <v>0</v>
      </c>
      <c r="AS48" s="39">
        <f t="shared" ca="1" si="44"/>
        <v>0</v>
      </c>
      <c r="AT48" s="39">
        <f t="shared" ca="1" si="45"/>
        <v>0</v>
      </c>
      <c r="AU48" s="40">
        <f t="shared" ca="1" si="30"/>
        <v>0</v>
      </c>
      <c r="AV48" s="40"/>
      <c r="AW48" s="51">
        <f t="shared" ca="1" si="31"/>
        <v>207107.05548051486</v>
      </c>
      <c r="AY48" s="51">
        <f t="shared" ca="1" si="32"/>
        <v>207888.18377115802</v>
      </c>
      <c r="AZ48" s="104"/>
      <c r="BA48" s="105">
        <f ca="1">'EO9904.1'!AW48</f>
        <v>116743.58592195302</v>
      </c>
      <c r="BB48" s="105">
        <f t="shared" ca="1" si="46"/>
        <v>90363.469558561832</v>
      </c>
      <c r="BC48" s="67"/>
      <c r="BD48" s="96">
        <f t="shared" si="47"/>
        <v>38108</v>
      </c>
      <c r="BE48" s="103">
        <f t="shared" si="48"/>
        <v>5</v>
      </c>
      <c r="BF48" s="113">
        <f t="shared" si="33"/>
        <v>662.98049999999989</v>
      </c>
      <c r="BG48" s="114">
        <f t="shared" si="34"/>
        <v>9044.2455000000009</v>
      </c>
      <c r="BH48" s="95">
        <f t="shared" si="49"/>
        <v>7.3304124705593166E-2</v>
      </c>
      <c r="BI48" s="2">
        <f t="shared" si="52"/>
        <v>7.1800000000000003E-2</v>
      </c>
      <c r="BJ48" s="2">
        <f t="shared" si="50"/>
        <v>1.0209488120556152</v>
      </c>
      <c r="BK48" s="97">
        <v>2.1150000000000002</v>
      </c>
      <c r="BL48" s="98">
        <f t="shared" si="51"/>
        <v>2.1593067374976265</v>
      </c>
    </row>
    <row r="49" spans="1:64">
      <c r="A49" s="88">
        <f t="shared" si="36"/>
        <v>38139</v>
      </c>
      <c r="B49" s="65">
        <f>'EO9904.1 floor'!B49</f>
        <v>3704</v>
      </c>
      <c r="C49" s="66"/>
      <c r="D49" s="82">
        <f t="shared" si="5"/>
        <v>3704</v>
      </c>
      <c r="E49" s="35">
        <f t="shared" si="6"/>
        <v>111120</v>
      </c>
      <c r="F49" s="35">
        <f t="shared" ca="1" si="7"/>
        <v>92704.710738616894</v>
      </c>
      <c r="G49" s="83">
        <f ca="1">VLOOKUP($A49,[1]!Table,MATCH(G$4,[1]!Curves,0))</f>
        <v>4.3029999999999999</v>
      </c>
      <c r="H49" s="84">
        <f t="shared" ca="1" si="8"/>
        <v>4.3029999999999999</v>
      </c>
      <c r="I49" s="86">
        <f t="shared" si="37"/>
        <v>2.8843852192293506</v>
      </c>
      <c r="J49" s="83">
        <f ca="1">VLOOKUP($A49,[1]!Table,MATCH(J$4,[1]!Curves,0))</f>
        <v>1.2500000000000001E-2</v>
      </c>
      <c r="K49" s="84">
        <f t="shared" ca="1" si="9"/>
        <v>1.2500000000000001E-2</v>
      </c>
      <c r="L49" s="69">
        <f t="shared" si="38"/>
        <v>0</v>
      </c>
      <c r="M49" s="83">
        <f ca="1">VLOOKUP($A49,[1]!Table,MATCH(M$4,[1]!Curves,0))</f>
        <v>1.4999999999999999E-2</v>
      </c>
      <c r="N49" s="84">
        <f t="shared" ca="1" si="10"/>
        <v>1.4999999999999999E-2</v>
      </c>
      <c r="O49" s="69">
        <f t="shared" si="39"/>
        <v>0</v>
      </c>
      <c r="P49" s="7"/>
      <c r="Q49" s="69">
        <f t="shared" ca="1" si="11"/>
        <v>4.3304999999999998</v>
      </c>
      <c r="R49" s="69">
        <f t="shared" ca="1" si="12"/>
        <v>4.3304999999999998</v>
      </c>
      <c r="S49" s="69">
        <f t="shared" si="13"/>
        <v>2.8843852192293506</v>
      </c>
      <c r="T49" s="7"/>
      <c r="U49" s="5">
        <f t="shared" si="14"/>
        <v>30</v>
      </c>
      <c r="V49" s="44">
        <f t="shared" si="15"/>
        <v>38139</v>
      </c>
      <c r="W49" s="5">
        <f t="shared" ca="1" si="16"/>
        <v>1209</v>
      </c>
      <c r="X49" s="54">
        <f ca="1">VLOOKUP($A49,[1]!Table,MATCH(X$4,[1]!Curves,0))</f>
        <v>5.5495575494128001E-2</v>
      </c>
      <c r="Y49" s="46">
        <f t="shared" ca="1" si="17"/>
        <v>0.83427565459518449</v>
      </c>
      <c r="Z49" s="5">
        <f t="shared" si="18"/>
        <v>1</v>
      </c>
      <c r="AA49" s="5">
        <f t="shared" si="19"/>
        <v>30</v>
      </c>
      <c r="AC49" s="39">
        <f t="shared" ca="1" si="20"/>
        <v>398908.37030826847</v>
      </c>
      <c r="AD49" s="39">
        <f t="shared" ca="1" si="21"/>
        <v>398908.37030826847</v>
      </c>
      <c r="AE49" s="39">
        <f t="shared" ca="1" si="22"/>
        <v>267396.09740739904</v>
      </c>
      <c r="AF49" s="39">
        <f t="shared" ca="1" si="23"/>
        <v>1158.8088842327113</v>
      </c>
      <c r="AG49" s="39">
        <f t="shared" ca="1" si="24"/>
        <v>1158.8088842327113</v>
      </c>
      <c r="AH49" s="39">
        <f t="shared" ca="1" si="25"/>
        <v>0</v>
      </c>
      <c r="AI49" s="39">
        <f t="shared" ca="1" si="26"/>
        <v>1390.5706610792533</v>
      </c>
      <c r="AJ49" s="39">
        <f t="shared" ca="1" si="27"/>
        <v>1390.5706610792533</v>
      </c>
      <c r="AK49" s="39">
        <f t="shared" ca="1" si="28"/>
        <v>0</v>
      </c>
      <c r="AL49" s="43"/>
      <c r="AM49" s="39">
        <f t="shared" ca="1" si="40"/>
        <v>131512.27290086943</v>
      </c>
      <c r="AN49" s="39">
        <f t="shared" ca="1" si="41"/>
        <v>1158.8088842327113</v>
      </c>
      <c r="AO49" s="39">
        <f t="shared" ca="1" si="42"/>
        <v>1390.5706610792533</v>
      </c>
      <c r="AP49" s="40">
        <f t="shared" ca="1" si="29"/>
        <v>134061.6524461814</v>
      </c>
      <c r="AR49" s="39">
        <f t="shared" ca="1" si="43"/>
        <v>0</v>
      </c>
      <c r="AS49" s="39">
        <f t="shared" ca="1" si="44"/>
        <v>0</v>
      </c>
      <c r="AT49" s="39">
        <f t="shared" ca="1" si="45"/>
        <v>0</v>
      </c>
      <c r="AU49" s="40">
        <f t="shared" ca="1" si="30"/>
        <v>0</v>
      </c>
      <c r="AV49" s="40"/>
      <c r="AW49" s="51">
        <f t="shared" ca="1" si="31"/>
        <v>134061.6524461814</v>
      </c>
      <c r="AY49" s="51">
        <f t="shared" ca="1" si="32"/>
        <v>267396.09740739904</v>
      </c>
      <c r="AZ49" s="104"/>
      <c r="BA49" s="105">
        <f ca="1">'EO9904.1'!AW49</f>
        <v>120822.04950563936</v>
      </c>
      <c r="BB49" s="105">
        <f t="shared" ca="1" si="46"/>
        <v>13239.602940542041</v>
      </c>
      <c r="BC49" s="67"/>
      <c r="BD49" s="96">
        <f t="shared" si="47"/>
        <v>38139</v>
      </c>
      <c r="BE49" s="103">
        <f t="shared" si="48"/>
        <v>6</v>
      </c>
      <c r="BF49" s="113">
        <f t="shared" si="33"/>
        <v>1052.6424999999999</v>
      </c>
      <c r="BG49" s="114">
        <f t="shared" si="34"/>
        <v>10765.119500000001</v>
      </c>
      <c r="BH49" s="95">
        <f t="shared" si="49"/>
        <v>9.7782704595151024E-2</v>
      </c>
      <c r="BI49" s="2">
        <f t="shared" si="52"/>
        <v>7.17E-2</v>
      </c>
      <c r="BJ49" s="2">
        <f t="shared" si="50"/>
        <v>1.363775517366123</v>
      </c>
      <c r="BK49" s="97">
        <v>2.1150000000000002</v>
      </c>
      <c r="BL49" s="98">
        <f t="shared" si="51"/>
        <v>2.8843852192293506</v>
      </c>
    </row>
    <row r="50" spans="1:64">
      <c r="A50" s="88">
        <f t="shared" si="36"/>
        <v>38169</v>
      </c>
      <c r="B50" s="65">
        <f>'EO9904.1 floor'!B50</f>
        <v>3704</v>
      </c>
      <c r="C50" s="66"/>
      <c r="D50" s="82">
        <f t="shared" si="5"/>
        <v>3704</v>
      </c>
      <c r="E50" s="35">
        <f t="shared" si="6"/>
        <v>114824</v>
      </c>
      <c r="F50" s="35">
        <f t="shared" ca="1" si="7"/>
        <v>95331.14194521989</v>
      </c>
      <c r="G50" s="83">
        <f ca="1">VLOOKUP($A50,[1]!Table,MATCH(G$4,[1]!Curves,0))</f>
        <v>4.3239999999999998</v>
      </c>
      <c r="H50" s="84">
        <f t="shared" ca="1" si="8"/>
        <v>4.3239999999999998</v>
      </c>
      <c r="I50" s="86">
        <f t="shared" si="37"/>
        <v>2.1150000000000002</v>
      </c>
      <c r="J50" s="83">
        <f ca="1">VLOOKUP($A50,[1]!Table,MATCH(J$4,[1]!Curves,0))</f>
        <v>1.2500000000000001E-2</v>
      </c>
      <c r="K50" s="84">
        <f t="shared" ca="1" si="9"/>
        <v>1.2500000000000001E-2</v>
      </c>
      <c r="L50" s="69">
        <f t="shared" si="38"/>
        <v>0</v>
      </c>
      <c r="M50" s="83">
        <f ca="1">VLOOKUP($A50,[1]!Table,MATCH(M$4,[1]!Curves,0))</f>
        <v>1.4999999999999999E-2</v>
      </c>
      <c r="N50" s="84">
        <f t="shared" ca="1" si="10"/>
        <v>1.4999999999999999E-2</v>
      </c>
      <c r="O50" s="69">
        <f t="shared" si="39"/>
        <v>0</v>
      </c>
      <c r="P50" s="7"/>
      <c r="Q50" s="69">
        <f t="shared" ca="1" si="11"/>
        <v>4.3514999999999997</v>
      </c>
      <c r="R50" s="69">
        <f t="shared" ca="1" si="12"/>
        <v>4.3514999999999997</v>
      </c>
      <c r="S50" s="69">
        <f t="shared" si="13"/>
        <v>2.1150000000000002</v>
      </c>
      <c r="T50" s="7"/>
      <c r="U50" s="5">
        <f t="shared" si="14"/>
        <v>31</v>
      </c>
      <c r="V50" s="44">
        <f t="shared" si="15"/>
        <v>38169</v>
      </c>
      <c r="W50" s="5">
        <f t="shared" ca="1" si="16"/>
        <v>1239</v>
      </c>
      <c r="X50" s="54">
        <f ca="1">VLOOKUP($A50,[1]!Table,MATCH(X$4,[1]!Curves,0))</f>
        <v>5.5603591942885999E-2</v>
      </c>
      <c r="Y50" s="46">
        <f t="shared" ca="1" si="17"/>
        <v>0.83023707539556091</v>
      </c>
      <c r="Z50" s="5">
        <f t="shared" si="18"/>
        <v>1</v>
      </c>
      <c r="AA50" s="5">
        <f t="shared" si="19"/>
        <v>31</v>
      </c>
      <c r="AC50" s="39">
        <f t="shared" ca="1" si="20"/>
        <v>412211.8577711308</v>
      </c>
      <c r="AD50" s="39">
        <f t="shared" ca="1" si="21"/>
        <v>412211.8577711308</v>
      </c>
      <c r="AE50" s="39">
        <f t="shared" ca="1" si="22"/>
        <v>201625.3652141401</v>
      </c>
      <c r="AF50" s="39">
        <f t="shared" ca="1" si="23"/>
        <v>1191.6392743152487</v>
      </c>
      <c r="AG50" s="39">
        <f t="shared" ca="1" si="24"/>
        <v>1191.6392743152487</v>
      </c>
      <c r="AH50" s="39">
        <f t="shared" ca="1" si="25"/>
        <v>0</v>
      </c>
      <c r="AI50" s="39">
        <f t="shared" ca="1" si="26"/>
        <v>1429.9671291782984</v>
      </c>
      <c r="AJ50" s="39">
        <f t="shared" ca="1" si="27"/>
        <v>1429.9671291782984</v>
      </c>
      <c r="AK50" s="39">
        <f t="shared" ca="1" si="28"/>
        <v>0</v>
      </c>
      <c r="AL50" s="43"/>
      <c r="AM50" s="39">
        <f t="shared" ca="1" si="40"/>
        <v>210586.49255699071</v>
      </c>
      <c r="AN50" s="39">
        <f t="shared" ca="1" si="41"/>
        <v>1191.6392743152487</v>
      </c>
      <c r="AO50" s="39">
        <f t="shared" ca="1" si="42"/>
        <v>1429.9671291782984</v>
      </c>
      <c r="AP50" s="40">
        <f t="shared" ca="1" si="29"/>
        <v>213208.09896048423</v>
      </c>
      <c r="AR50" s="39">
        <f t="shared" ca="1" si="43"/>
        <v>0</v>
      </c>
      <c r="AS50" s="39">
        <f t="shared" ca="1" si="44"/>
        <v>0</v>
      </c>
      <c r="AT50" s="39">
        <f t="shared" ca="1" si="45"/>
        <v>0</v>
      </c>
      <c r="AU50" s="40">
        <f t="shared" ca="1" si="30"/>
        <v>0</v>
      </c>
      <c r="AV50" s="40"/>
      <c r="AW50" s="51">
        <f t="shared" ca="1" si="31"/>
        <v>213208.09896048423</v>
      </c>
      <c r="AY50" s="51">
        <f t="shared" ca="1" si="32"/>
        <v>201625.3652141401</v>
      </c>
      <c r="AZ50" s="104"/>
      <c r="BA50" s="105">
        <f ca="1">'EO9904.1'!AW50</f>
        <v>132014.56536574051</v>
      </c>
      <c r="BB50" s="105">
        <f t="shared" ca="1" si="46"/>
        <v>81193.533594743727</v>
      </c>
      <c r="BC50" s="67"/>
      <c r="BD50" s="96">
        <f t="shared" si="47"/>
        <v>38169</v>
      </c>
      <c r="BE50" s="103">
        <f t="shared" si="48"/>
        <v>7</v>
      </c>
      <c r="BF50" s="113">
        <f t="shared" si="33"/>
        <v>1079.384</v>
      </c>
      <c r="BG50" s="114">
        <f t="shared" si="34"/>
        <v>11147.003499999999</v>
      </c>
      <c r="BH50" s="95">
        <f t="shared" si="49"/>
        <v>9.6831762903815372E-2</v>
      </c>
      <c r="BI50" s="2">
        <f t="shared" si="52"/>
        <v>9.8100000000000007E-2</v>
      </c>
      <c r="BJ50" s="2">
        <f t="shared" si="50"/>
        <v>0.98707199698078862</v>
      </c>
      <c r="BK50" s="97">
        <v>2.1150000000000002</v>
      </c>
      <c r="BL50" s="98">
        <f t="shared" si="51"/>
        <v>2.1150000000000002</v>
      </c>
    </row>
    <row r="51" spans="1:64">
      <c r="A51" s="88">
        <f t="shared" si="36"/>
        <v>38200</v>
      </c>
      <c r="B51" s="65">
        <f>'EO9904.1 floor'!B51</f>
        <v>3704</v>
      </c>
      <c r="C51" s="66"/>
      <c r="D51" s="82">
        <f t="shared" si="5"/>
        <v>3704</v>
      </c>
      <c r="E51" s="35">
        <f t="shared" si="6"/>
        <v>114824</v>
      </c>
      <c r="F51" s="35">
        <f t="shared" ca="1" si="7"/>
        <v>94853.448497065314</v>
      </c>
      <c r="G51" s="83">
        <f ca="1">VLOOKUP($A51,[1]!Table,MATCH(G$4,[1]!Curves,0))</f>
        <v>4.3479999999999999</v>
      </c>
      <c r="H51" s="84">
        <f t="shared" ca="1" si="8"/>
        <v>4.3479999999999999</v>
      </c>
      <c r="I51" s="86">
        <f t="shared" si="37"/>
        <v>2.1150000000000002</v>
      </c>
      <c r="J51" s="83">
        <f ca="1">VLOOKUP($A51,[1]!Table,MATCH(J$4,[1]!Curves,0))</f>
        <v>1.2500000000000001E-2</v>
      </c>
      <c r="K51" s="84">
        <f t="shared" ca="1" si="9"/>
        <v>1.2500000000000001E-2</v>
      </c>
      <c r="L51" s="69">
        <f t="shared" si="38"/>
        <v>0</v>
      </c>
      <c r="M51" s="83">
        <f ca="1">VLOOKUP($A51,[1]!Table,MATCH(M$4,[1]!Curves,0))</f>
        <v>1.4999999999999999E-2</v>
      </c>
      <c r="N51" s="84">
        <f t="shared" ca="1" si="10"/>
        <v>1.4999999999999999E-2</v>
      </c>
      <c r="O51" s="69">
        <f t="shared" si="39"/>
        <v>0</v>
      </c>
      <c r="P51" s="7"/>
      <c r="Q51" s="69">
        <f t="shared" ca="1" si="11"/>
        <v>4.3754999999999997</v>
      </c>
      <c r="R51" s="69">
        <f t="shared" ca="1" si="12"/>
        <v>4.3754999999999997</v>
      </c>
      <c r="S51" s="69">
        <f t="shared" si="13"/>
        <v>2.1150000000000002</v>
      </c>
      <c r="T51" s="7"/>
      <c r="U51" s="5">
        <f t="shared" si="14"/>
        <v>31</v>
      </c>
      <c r="V51" s="44">
        <f t="shared" si="15"/>
        <v>38200</v>
      </c>
      <c r="W51" s="5">
        <f t="shared" ca="1" si="16"/>
        <v>1270</v>
      </c>
      <c r="X51" s="54">
        <f ca="1">VLOOKUP($A51,[1]!Table,MATCH(X$4,[1]!Curves,0))</f>
        <v>5.5712559310741996E-2</v>
      </c>
      <c r="Y51" s="46">
        <f t="shared" ca="1" si="17"/>
        <v>0.82607685237463691</v>
      </c>
      <c r="Z51" s="5">
        <f t="shared" si="18"/>
        <v>1</v>
      </c>
      <c r="AA51" s="5">
        <f t="shared" si="19"/>
        <v>31</v>
      </c>
      <c r="AC51" s="39">
        <f t="shared" ca="1" si="20"/>
        <v>412422.79406523996</v>
      </c>
      <c r="AD51" s="39">
        <f t="shared" ca="1" si="21"/>
        <v>412422.79406523996</v>
      </c>
      <c r="AE51" s="39">
        <f t="shared" ca="1" si="22"/>
        <v>200615.04357129315</v>
      </c>
      <c r="AF51" s="39">
        <f t="shared" ca="1" si="23"/>
        <v>1185.6681062133164</v>
      </c>
      <c r="AG51" s="39">
        <f t="shared" ca="1" si="24"/>
        <v>1185.6681062133164</v>
      </c>
      <c r="AH51" s="39">
        <f t="shared" ca="1" si="25"/>
        <v>0</v>
      </c>
      <c r="AI51" s="39">
        <f t="shared" ca="1" si="26"/>
        <v>1422.8017274559797</v>
      </c>
      <c r="AJ51" s="39">
        <f t="shared" ca="1" si="27"/>
        <v>1422.8017274559797</v>
      </c>
      <c r="AK51" s="39">
        <f t="shared" ca="1" si="28"/>
        <v>0</v>
      </c>
      <c r="AL51" s="43"/>
      <c r="AM51" s="39">
        <f t="shared" ca="1" si="40"/>
        <v>211807.75049394681</v>
      </c>
      <c r="AN51" s="39">
        <f t="shared" ca="1" si="41"/>
        <v>1185.6681062133164</v>
      </c>
      <c r="AO51" s="39">
        <f t="shared" ca="1" si="42"/>
        <v>1422.8017274559797</v>
      </c>
      <c r="AP51" s="40">
        <f t="shared" ca="1" si="29"/>
        <v>214416.22032761612</v>
      </c>
      <c r="AR51" s="39">
        <f t="shared" ca="1" si="43"/>
        <v>0</v>
      </c>
      <c r="AS51" s="39">
        <f t="shared" ca="1" si="44"/>
        <v>0</v>
      </c>
      <c r="AT51" s="39">
        <f t="shared" ca="1" si="45"/>
        <v>0</v>
      </c>
      <c r="AU51" s="40">
        <f t="shared" ca="1" si="30"/>
        <v>0</v>
      </c>
      <c r="AV51" s="40"/>
      <c r="AW51" s="51">
        <f t="shared" ca="1" si="31"/>
        <v>214416.22032761612</v>
      </c>
      <c r="AY51" s="51">
        <f t="shared" ca="1" si="32"/>
        <v>200615.04357129315</v>
      </c>
      <c r="AZ51" s="104"/>
      <c r="BA51" s="105">
        <f ca="1">'EO9904.1'!AW51</f>
        <v>140553.83998295135</v>
      </c>
      <c r="BB51" s="105">
        <f t="shared" ca="1" si="46"/>
        <v>73862.380344664765</v>
      </c>
      <c r="BC51" s="67"/>
      <c r="BD51" s="96">
        <f t="shared" si="47"/>
        <v>38200</v>
      </c>
      <c r="BE51" s="103">
        <f t="shared" si="48"/>
        <v>8</v>
      </c>
      <c r="BF51" s="113">
        <f t="shared" si="33"/>
        <v>1109.0309999999999</v>
      </c>
      <c r="BG51" s="114">
        <f t="shared" si="34"/>
        <v>11486.346</v>
      </c>
      <c r="BH51" s="95">
        <f t="shared" si="49"/>
        <v>9.655211500680895E-2</v>
      </c>
      <c r="BI51" s="2">
        <f t="shared" si="52"/>
        <v>9.9099999999999994E-2</v>
      </c>
      <c r="BJ51" s="2">
        <f t="shared" si="50"/>
        <v>0.97428975788909133</v>
      </c>
      <c r="BK51" s="97">
        <v>2.1150000000000002</v>
      </c>
      <c r="BL51" s="98">
        <f t="shared" si="51"/>
        <v>2.1150000000000002</v>
      </c>
    </row>
    <row r="52" spans="1:64">
      <c r="A52" s="88">
        <f t="shared" si="36"/>
        <v>38231</v>
      </c>
      <c r="B52" s="65">
        <f>'EO9904.1 floor'!B52</f>
        <v>3704</v>
      </c>
      <c r="C52" s="66"/>
      <c r="D52" s="82">
        <f t="shared" si="5"/>
        <v>3704</v>
      </c>
      <c r="E52" s="35">
        <f t="shared" si="6"/>
        <v>111120</v>
      </c>
      <c r="F52" s="35">
        <f t="shared" ca="1" si="7"/>
        <v>91332.050502484941</v>
      </c>
      <c r="G52" s="83">
        <f ca="1">VLOOKUP($A52,[1]!Table,MATCH(G$4,[1]!Curves,0))</f>
        <v>4.3580000000000005</v>
      </c>
      <c r="H52" s="84">
        <f t="shared" ca="1" si="8"/>
        <v>4.3580000000000005</v>
      </c>
      <c r="I52" s="86">
        <f t="shared" si="37"/>
        <v>2.1150000000000002</v>
      </c>
      <c r="J52" s="83">
        <f ca="1">VLOOKUP($A52,[1]!Table,MATCH(J$4,[1]!Curves,0))</f>
        <v>1.2500000000000001E-2</v>
      </c>
      <c r="K52" s="84">
        <f t="shared" ca="1" si="9"/>
        <v>1.2500000000000001E-2</v>
      </c>
      <c r="L52" s="69">
        <f t="shared" si="38"/>
        <v>0</v>
      </c>
      <c r="M52" s="83">
        <f ca="1">VLOOKUP($A52,[1]!Table,MATCH(M$4,[1]!Curves,0))</f>
        <v>1.4999999999999999E-2</v>
      </c>
      <c r="N52" s="84">
        <f t="shared" ca="1" si="10"/>
        <v>1.4999999999999999E-2</v>
      </c>
      <c r="O52" s="69">
        <f t="shared" si="39"/>
        <v>0</v>
      </c>
      <c r="P52" s="7"/>
      <c r="Q52" s="69">
        <f t="shared" ca="1" si="11"/>
        <v>4.3855000000000004</v>
      </c>
      <c r="R52" s="69">
        <f t="shared" ca="1" si="12"/>
        <v>4.3855000000000004</v>
      </c>
      <c r="S52" s="69">
        <f t="shared" si="13"/>
        <v>2.1150000000000002</v>
      </c>
      <c r="T52" s="7"/>
      <c r="U52" s="5">
        <f t="shared" si="14"/>
        <v>30</v>
      </c>
      <c r="V52" s="44">
        <f t="shared" si="15"/>
        <v>38231</v>
      </c>
      <c r="W52" s="5">
        <f t="shared" ca="1" si="16"/>
        <v>1301</v>
      </c>
      <c r="X52" s="54">
        <f ca="1">VLOOKUP($A52,[1]!Table,MATCH(X$4,[1]!Curves,0))</f>
        <v>5.5821526682551997E-2</v>
      </c>
      <c r="Y52" s="46">
        <f t="shared" ca="1" si="17"/>
        <v>0.82192270070630791</v>
      </c>
      <c r="Z52" s="5">
        <f t="shared" si="18"/>
        <v>1</v>
      </c>
      <c r="AA52" s="5">
        <f t="shared" si="19"/>
        <v>30</v>
      </c>
      <c r="AC52" s="39">
        <f t="shared" ca="1" si="20"/>
        <v>398025.07608982944</v>
      </c>
      <c r="AD52" s="39">
        <f t="shared" ca="1" si="21"/>
        <v>398025.07608982944</v>
      </c>
      <c r="AE52" s="39">
        <f t="shared" ca="1" si="22"/>
        <v>193167.28681275566</v>
      </c>
      <c r="AF52" s="39">
        <f t="shared" ca="1" si="23"/>
        <v>1141.6506312810618</v>
      </c>
      <c r="AG52" s="39">
        <f t="shared" ca="1" si="24"/>
        <v>1141.6506312810618</v>
      </c>
      <c r="AH52" s="39">
        <f t="shared" ca="1" si="25"/>
        <v>0</v>
      </c>
      <c r="AI52" s="39">
        <f t="shared" ca="1" si="26"/>
        <v>1369.980757537274</v>
      </c>
      <c r="AJ52" s="39">
        <f t="shared" ca="1" si="27"/>
        <v>1369.980757537274</v>
      </c>
      <c r="AK52" s="39">
        <f t="shared" ca="1" si="28"/>
        <v>0</v>
      </c>
      <c r="AL52" s="43"/>
      <c r="AM52" s="39">
        <f t="shared" ca="1" si="40"/>
        <v>204857.78927707378</v>
      </c>
      <c r="AN52" s="39">
        <f t="shared" ca="1" si="41"/>
        <v>1141.6506312810618</v>
      </c>
      <c r="AO52" s="39">
        <f t="shared" ca="1" si="42"/>
        <v>1369.980757537274</v>
      </c>
      <c r="AP52" s="40">
        <f t="shared" ca="1" si="29"/>
        <v>207369.4206658921</v>
      </c>
      <c r="AR52" s="39">
        <f t="shared" ca="1" si="43"/>
        <v>0</v>
      </c>
      <c r="AS52" s="39">
        <f t="shared" ca="1" si="44"/>
        <v>0</v>
      </c>
      <c r="AT52" s="39">
        <f t="shared" ca="1" si="45"/>
        <v>0</v>
      </c>
      <c r="AU52" s="40">
        <f t="shared" ca="1" si="30"/>
        <v>0</v>
      </c>
      <c r="AV52" s="40"/>
      <c r="AW52" s="51">
        <f t="shared" ca="1" si="31"/>
        <v>207369.4206658921</v>
      </c>
      <c r="AY52" s="51">
        <f t="shared" ca="1" si="32"/>
        <v>193167.28681275566</v>
      </c>
      <c r="AZ52" s="104"/>
      <c r="BA52" s="105">
        <f ca="1">'EO9904.1'!AW52</f>
        <v>142112.67058186664</v>
      </c>
      <c r="BB52" s="105">
        <f t="shared" ca="1" si="46"/>
        <v>65256.750084025465</v>
      </c>
      <c r="BC52" s="67"/>
      <c r="BD52" s="96">
        <f t="shared" si="47"/>
        <v>38231</v>
      </c>
      <c r="BE52" s="103">
        <f t="shared" si="48"/>
        <v>9</v>
      </c>
      <c r="BF52" s="113">
        <f t="shared" si="33"/>
        <v>998.15999999999985</v>
      </c>
      <c r="BG52" s="114">
        <f t="shared" si="34"/>
        <v>10141.415499999999</v>
      </c>
      <c r="BH52" s="95">
        <f t="shared" si="49"/>
        <v>9.8424130240990518E-2</v>
      </c>
      <c r="BI52" s="2">
        <f t="shared" si="52"/>
        <v>0.1009</v>
      </c>
      <c r="BJ52" s="2">
        <f t="shared" si="50"/>
        <v>0.9754621431218089</v>
      </c>
      <c r="BK52" s="97">
        <v>2.1150000000000002</v>
      </c>
      <c r="BL52" s="98">
        <f t="shared" si="51"/>
        <v>2.1150000000000002</v>
      </c>
    </row>
    <row r="53" spans="1:64">
      <c r="A53" s="88">
        <f t="shared" si="36"/>
        <v>38261</v>
      </c>
      <c r="B53" s="65">
        <f>'EO9904.1 floor'!B53</f>
        <v>0</v>
      </c>
      <c r="C53" s="66"/>
      <c r="D53" s="82">
        <f t="shared" si="5"/>
        <v>0</v>
      </c>
      <c r="E53" s="35">
        <f t="shared" si="6"/>
        <v>0</v>
      </c>
      <c r="F53" s="35">
        <f t="shared" ca="1" si="7"/>
        <v>0</v>
      </c>
      <c r="G53" s="83">
        <f ca="1">VLOOKUP($A53,[1]!Table,MATCH(G$4,[1]!Curves,0))</f>
        <v>4.3879999999999999</v>
      </c>
      <c r="H53" s="84">
        <f t="shared" ca="1" si="8"/>
        <v>4.3879999999999999</v>
      </c>
      <c r="I53" s="86">
        <f t="shared" si="37"/>
        <v>2.1150000000000002</v>
      </c>
      <c r="J53" s="83">
        <f ca="1">VLOOKUP($A53,[1]!Table,MATCH(J$4,[1]!Curves,0))</f>
        <v>1.2500000000000001E-2</v>
      </c>
      <c r="K53" s="84">
        <f t="shared" ca="1" si="9"/>
        <v>1.2500000000000001E-2</v>
      </c>
      <c r="L53" s="69">
        <f t="shared" si="38"/>
        <v>0</v>
      </c>
      <c r="M53" s="83">
        <f ca="1">VLOOKUP($A53,[1]!Table,MATCH(M$4,[1]!Curves,0))</f>
        <v>1.4999999999999999E-2</v>
      </c>
      <c r="N53" s="84">
        <f t="shared" ca="1" si="10"/>
        <v>1.4999999999999999E-2</v>
      </c>
      <c r="O53" s="69">
        <f t="shared" si="39"/>
        <v>0</v>
      </c>
      <c r="P53" s="7"/>
      <c r="Q53" s="69">
        <f t="shared" ca="1" si="11"/>
        <v>4.4154999999999998</v>
      </c>
      <c r="R53" s="69">
        <f t="shared" ca="1" si="12"/>
        <v>4.4154999999999998</v>
      </c>
      <c r="S53" s="69">
        <f t="shared" si="13"/>
        <v>2.1150000000000002</v>
      </c>
      <c r="T53" s="7"/>
      <c r="U53" s="5">
        <f t="shared" si="14"/>
        <v>31</v>
      </c>
      <c r="V53" s="44">
        <f t="shared" si="15"/>
        <v>38261</v>
      </c>
      <c r="W53" s="5">
        <f t="shared" ca="1" si="16"/>
        <v>1331</v>
      </c>
      <c r="X53" s="54">
        <f ca="1">VLOOKUP($A53,[1]!Table,MATCH(X$4,[1]!Curves,0))</f>
        <v>5.5924538230192E-2</v>
      </c>
      <c r="Y53" s="46">
        <f t="shared" ca="1" si="17"/>
        <v>0.81791552419248792</v>
      </c>
      <c r="Z53" s="5">
        <f t="shared" si="18"/>
        <v>0</v>
      </c>
      <c r="AA53" s="5">
        <f t="shared" si="19"/>
        <v>0</v>
      </c>
      <c r="AC53" s="39">
        <f t="shared" ca="1" si="20"/>
        <v>0</v>
      </c>
      <c r="AD53" s="39">
        <f t="shared" ca="1" si="21"/>
        <v>0</v>
      </c>
      <c r="AE53" s="39">
        <f t="shared" ca="1" si="22"/>
        <v>0</v>
      </c>
      <c r="AF53" s="39">
        <f t="shared" ca="1" si="23"/>
        <v>0</v>
      </c>
      <c r="AG53" s="39">
        <f t="shared" ca="1" si="24"/>
        <v>0</v>
      </c>
      <c r="AH53" s="39">
        <f t="shared" ca="1" si="25"/>
        <v>0</v>
      </c>
      <c r="AI53" s="39">
        <f t="shared" ca="1" si="26"/>
        <v>0</v>
      </c>
      <c r="AJ53" s="39">
        <f t="shared" ca="1" si="27"/>
        <v>0</v>
      </c>
      <c r="AK53" s="39">
        <f t="shared" ca="1" si="28"/>
        <v>0</v>
      </c>
      <c r="AL53" s="43"/>
      <c r="AM53" s="39">
        <f t="shared" ca="1" si="40"/>
        <v>0</v>
      </c>
      <c r="AN53" s="39">
        <f t="shared" ca="1" si="41"/>
        <v>0</v>
      </c>
      <c r="AO53" s="39">
        <f t="shared" ca="1" si="42"/>
        <v>0</v>
      </c>
      <c r="AP53" s="40">
        <f t="shared" ca="1" si="29"/>
        <v>0</v>
      </c>
      <c r="AR53" s="39">
        <f t="shared" ca="1" si="43"/>
        <v>0</v>
      </c>
      <c r="AS53" s="39">
        <f t="shared" ca="1" si="44"/>
        <v>0</v>
      </c>
      <c r="AT53" s="39">
        <f t="shared" ca="1" si="45"/>
        <v>0</v>
      </c>
      <c r="AU53" s="40">
        <f t="shared" ca="1" si="30"/>
        <v>0</v>
      </c>
      <c r="AV53" s="40"/>
      <c r="AW53" s="51">
        <f t="shared" ca="1" si="31"/>
        <v>0</v>
      </c>
      <c r="AY53" s="51">
        <f t="shared" ca="1" si="32"/>
        <v>0</v>
      </c>
      <c r="AZ53" s="104"/>
      <c r="BA53" s="105">
        <f ca="1">'EO9904.1'!AW53</f>
        <v>0</v>
      </c>
      <c r="BB53" s="105">
        <f t="shared" ca="1" si="46"/>
        <v>0</v>
      </c>
      <c r="BC53" s="67"/>
      <c r="BD53" s="96">
        <f t="shared" si="47"/>
        <v>38261</v>
      </c>
      <c r="BE53" s="103">
        <f t="shared" si="48"/>
        <v>10</v>
      </c>
      <c r="BF53" s="113">
        <f t="shared" si="33"/>
        <v>697.93849999999998</v>
      </c>
      <c r="BG53" s="114">
        <f t="shared" si="34"/>
        <v>9529.3094999999994</v>
      </c>
      <c r="BH53" s="95">
        <f t="shared" si="49"/>
        <v>7.3241245863616883E-2</v>
      </c>
      <c r="BI53" s="2">
        <f t="shared" si="52"/>
        <v>0.10349999999999999</v>
      </c>
      <c r="BJ53" s="2">
        <f t="shared" si="50"/>
        <v>0.70764488757117761</v>
      </c>
      <c r="BK53" s="97">
        <v>2.1150000000000002</v>
      </c>
      <c r="BL53" s="98">
        <f t="shared" si="51"/>
        <v>2.1150000000000002</v>
      </c>
    </row>
    <row r="54" spans="1:64">
      <c r="A54" s="88">
        <f t="shared" si="36"/>
        <v>38292</v>
      </c>
      <c r="B54" s="65">
        <f>'EO9904.1 floor'!B54</f>
        <v>0</v>
      </c>
      <c r="C54" s="66"/>
      <c r="D54" s="82">
        <f t="shared" si="5"/>
        <v>0</v>
      </c>
      <c r="E54" s="35">
        <f t="shared" si="6"/>
        <v>0</v>
      </c>
      <c r="F54" s="35">
        <f t="shared" ca="1" si="7"/>
        <v>0</v>
      </c>
      <c r="G54" s="83">
        <f ca="1">VLOOKUP($A54,[1]!Table,MATCH(G$4,[1]!Curves,0))</f>
        <v>4.5280000000000005</v>
      </c>
      <c r="H54" s="84">
        <f t="shared" ca="1" si="8"/>
        <v>4.5280000000000005</v>
      </c>
      <c r="I54" s="86">
        <f t="shared" si="37"/>
        <v>2.1150000000000002</v>
      </c>
      <c r="J54" s="83">
        <f ca="1">VLOOKUP($A54,[1]!Table,MATCH(J$4,[1]!Curves,0))</f>
        <v>0.02</v>
      </c>
      <c r="K54" s="84">
        <f t="shared" ca="1" si="9"/>
        <v>0.02</v>
      </c>
      <c r="L54" s="69">
        <f t="shared" si="38"/>
        <v>0</v>
      </c>
      <c r="M54" s="83">
        <f ca="1">VLOOKUP($A54,[1]!Table,MATCH(M$4,[1]!Curves,0))</f>
        <v>1.4999999999999999E-2</v>
      </c>
      <c r="N54" s="84">
        <f t="shared" ca="1" si="10"/>
        <v>1.4999999999999999E-2</v>
      </c>
      <c r="O54" s="69">
        <f t="shared" si="39"/>
        <v>0</v>
      </c>
      <c r="P54" s="7"/>
      <c r="Q54" s="69">
        <f t="shared" ca="1" si="11"/>
        <v>4.5630000000000006</v>
      </c>
      <c r="R54" s="69">
        <f t="shared" ca="1" si="12"/>
        <v>4.5630000000000006</v>
      </c>
      <c r="S54" s="69">
        <f t="shared" si="13"/>
        <v>2.1150000000000002</v>
      </c>
      <c r="T54" s="7"/>
      <c r="U54" s="5">
        <f t="shared" si="14"/>
        <v>30</v>
      </c>
      <c r="V54" s="44">
        <f t="shared" si="15"/>
        <v>38292</v>
      </c>
      <c r="W54" s="5">
        <f t="shared" ca="1" si="16"/>
        <v>1362</v>
      </c>
      <c r="X54" s="54">
        <f ca="1">VLOOKUP($A54,[1]!Table,MATCH(X$4,[1]!Curves,0))</f>
        <v>5.6028634927829002E-2</v>
      </c>
      <c r="Y54" s="46">
        <f t="shared" ca="1" si="17"/>
        <v>0.81378817303676487</v>
      </c>
      <c r="Z54" s="5">
        <f t="shared" si="18"/>
        <v>0</v>
      </c>
      <c r="AA54" s="5">
        <f t="shared" si="19"/>
        <v>0</v>
      </c>
      <c r="AC54" s="39">
        <f t="shared" ca="1" si="20"/>
        <v>0</v>
      </c>
      <c r="AD54" s="39">
        <f t="shared" ca="1" si="21"/>
        <v>0</v>
      </c>
      <c r="AE54" s="39">
        <f t="shared" ca="1" si="22"/>
        <v>0</v>
      </c>
      <c r="AF54" s="39">
        <f t="shared" ca="1" si="23"/>
        <v>0</v>
      </c>
      <c r="AG54" s="39">
        <f t="shared" ca="1" si="24"/>
        <v>0</v>
      </c>
      <c r="AH54" s="39">
        <f t="shared" ca="1" si="25"/>
        <v>0</v>
      </c>
      <c r="AI54" s="39">
        <f t="shared" ca="1" si="26"/>
        <v>0</v>
      </c>
      <c r="AJ54" s="39">
        <f t="shared" ca="1" si="27"/>
        <v>0</v>
      </c>
      <c r="AK54" s="39">
        <f t="shared" ca="1" si="28"/>
        <v>0</v>
      </c>
      <c r="AL54" s="43"/>
      <c r="AM54" s="39">
        <f t="shared" ca="1" si="40"/>
        <v>0</v>
      </c>
      <c r="AN54" s="39">
        <f t="shared" ca="1" si="41"/>
        <v>0</v>
      </c>
      <c r="AO54" s="39">
        <f t="shared" ca="1" si="42"/>
        <v>0</v>
      </c>
      <c r="AP54" s="40">
        <f t="shared" ca="1" si="29"/>
        <v>0</v>
      </c>
      <c r="AR54" s="39">
        <f t="shared" ca="1" si="43"/>
        <v>0</v>
      </c>
      <c r="AS54" s="39">
        <f t="shared" ca="1" si="44"/>
        <v>0</v>
      </c>
      <c r="AT54" s="39">
        <f t="shared" ca="1" si="45"/>
        <v>0</v>
      </c>
      <c r="AU54" s="40">
        <f t="shared" ca="1" si="30"/>
        <v>0</v>
      </c>
      <c r="AV54" s="40"/>
      <c r="AW54" s="51">
        <f t="shared" ca="1" si="31"/>
        <v>0</v>
      </c>
      <c r="AY54" s="51">
        <f t="shared" ca="1" si="32"/>
        <v>0</v>
      </c>
      <c r="AZ54" s="104"/>
      <c r="BA54" s="105">
        <f ca="1">'EO9904.1'!AW54</f>
        <v>0</v>
      </c>
      <c r="BB54" s="105">
        <f t="shared" ca="1" si="46"/>
        <v>0</v>
      </c>
      <c r="BC54" s="67"/>
      <c r="BD54" s="96">
        <f t="shared" si="47"/>
        <v>38292</v>
      </c>
      <c r="BE54" s="103">
        <f t="shared" si="48"/>
        <v>11</v>
      </c>
      <c r="BF54" s="113">
        <f t="shared" si="33"/>
        <v>632.95050000000003</v>
      </c>
      <c r="BG54" s="114">
        <f t="shared" si="34"/>
        <v>8729.3260000000009</v>
      </c>
      <c r="BH54" s="95">
        <f t="shared" si="49"/>
        <v>7.250851898531456E-2</v>
      </c>
      <c r="BI54" s="2">
        <f t="shared" si="52"/>
        <v>7.7799999999999994E-2</v>
      </c>
      <c r="BJ54" s="2">
        <f t="shared" si="50"/>
        <v>0.93198610520969882</v>
      </c>
      <c r="BK54" s="97">
        <v>2.1150000000000002</v>
      </c>
      <c r="BL54" s="98">
        <f t="shared" si="51"/>
        <v>2.1150000000000002</v>
      </c>
    </row>
    <row r="55" spans="1:64">
      <c r="A55" s="88">
        <f t="shared" si="36"/>
        <v>38322</v>
      </c>
      <c r="B55" s="65">
        <f>'EO9904.1 floor'!B55</f>
        <v>0</v>
      </c>
      <c r="C55" s="66"/>
      <c r="D55" s="82">
        <f t="shared" si="5"/>
        <v>0</v>
      </c>
      <c r="E55" s="35">
        <f t="shared" si="6"/>
        <v>0</v>
      </c>
      <c r="F55" s="35">
        <f t="shared" ca="1" si="7"/>
        <v>0</v>
      </c>
      <c r="G55" s="83">
        <f ca="1">VLOOKUP($A55,[1]!Table,MATCH(G$4,[1]!Curves,0))</f>
        <v>4.6680000000000001</v>
      </c>
      <c r="H55" s="84">
        <f t="shared" ca="1" si="8"/>
        <v>4.6680000000000001</v>
      </c>
      <c r="I55" s="86">
        <f t="shared" si="37"/>
        <v>2.1150000000000002</v>
      </c>
      <c r="J55" s="83">
        <f ca="1">VLOOKUP($A55,[1]!Table,MATCH(J$4,[1]!Curves,0))</f>
        <v>0.02</v>
      </c>
      <c r="K55" s="84">
        <f t="shared" ca="1" si="9"/>
        <v>0.02</v>
      </c>
      <c r="L55" s="69">
        <f t="shared" si="38"/>
        <v>0</v>
      </c>
      <c r="M55" s="83">
        <f ca="1">VLOOKUP($A55,[1]!Table,MATCH(M$4,[1]!Curves,0))</f>
        <v>1.4999999999999999E-2</v>
      </c>
      <c r="N55" s="84">
        <f t="shared" ca="1" si="10"/>
        <v>1.4999999999999999E-2</v>
      </c>
      <c r="O55" s="69">
        <f t="shared" si="39"/>
        <v>0</v>
      </c>
      <c r="P55" s="7"/>
      <c r="Q55" s="69">
        <f t="shared" ca="1" si="11"/>
        <v>4.7030000000000003</v>
      </c>
      <c r="R55" s="69">
        <f t="shared" ca="1" si="12"/>
        <v>4.7030000000000003</v>
      </c>
      <c r="S55" s="69">
        <f t="shared" si="13"/>
        <v>2.1150000000000002</v>
      </c>
      <c r="T55" s="7"/>
      <c r="U55" s="5">
        <f t="shared" si="14"/>
        <v>31</v>
      </c>
      <c r="V55" s="44">
        <f t="shared" si="15"/>
        <v>38322</v>
      </c>
      <c r="W55" s="5">
        <f t="shared" ca="1" si="16"/>
        <v>1392</v>
      </c>
      <c r="X55" s="54">
        <f ca="1">VLOOKUP($A55,[1]!Table,MATCH(X$4,[1]!Curves,0))</f>
        <v>5.6129373670912995E-2</v>
      </c>
      <c r="Y55" s="46">
        <f t="shared" ca="1" si="17"/>
        <v>0.80980055533229622</v>
      </c>
      <c r="Z55" s="5">
        <f t="shared" si="18"/>
        <v>0</v>
      </c>
      <c r="AA55" s="5">
        <f t="shared" si="19"/>
        <v>0</v>
      </c>
      <c r="AC55" s="39">
        <f t="shared" ca="1" si="20"/>
        <v>0</v>
      </c>
      <c r="AD55" s="39">
        <f t="shared" ca="1" si="21"/>
        <v>0</v>
      </c>
      <c r="AE55" s="39">
        <f t="shared" ca="1" si="22"/>
        <v>0</v>
      </c>
      <c r="AF55" s="39">
        <f t="shared" ca="1" si="23"/>
        <v>0</v>
      </c>
      <c r="AG55" s="39">
        <f t="shared" ca="1" si="24"/>
        <v>0</v>
      </c>
      <c r="AH55" s="39">
        <f t="shared" ca="1" si="25"/>
        <v>0</v>
      </c>
      <c r="AI55" s="39">
        <f t="shared" ca="1" si="26"/>
        <v>0</v>
      </c>
      <c r="AJ55" s="39">
        <f t="shared" ca="1" si="27"/>
        <v>0</v>
      </c>
      <c r="AK55" s="39">
        <f t="shared" ca="1" si="28"/>
        <v>0</v>
      </c>
      <c r="AL55" s="43"/>
      <c r="AM55" s="39">
        <f t="shared" ca="1" si="40"/>
        <v>0</v>
      </c>
      <c r="AN55" s="39">
        <f t="shared" ca="1" si="41"/>
        <v>0</v>
      </c>
      <c r="AO55" s="39">
        <f t="shared" ca="1" si="42"/>
        <v>0</v>
      </c>
      <c r="AP55" s="40">
        <f t="shared" ca="1" si="29"/>
        <v>0</v>
      </c>
      <c r="AR55" s="39">
        <f t="shared" ca="1" si="43"/>
        <v>0</v>
      </c>
      <c r="AS55" s="39">
        <f t="shared" ca="1" si="44"/>
        <v>0</v>
      </c>
      <c r="AT55" s="39">
        <f t="shared" ca="1" si="45"/>
        <v>0</v>
      </c>
      <c r="AU55" s="40">
        <f t="shared" ca="1" si="30"/>
        <v>0</v>
      </c>
      <c r="AV55" s="40"/>
      <c r="AW55" s="51">
        <f t="shared" ca="1" si="31"/>
        <v>0</v>
      </c>
      <c r="AY55" s="51">
        <f t="shared" ca="1" si="32"/>
        <v>0</v>
      </c>
      <c r="AZ55" s="104"/>
      <c r="BA55" s="105">
        <f ca="1">'EO9904.1'!AW55</f>
        <v>0</v>
      </c>
      <c r="BB55" s="105">
        <f t="shared" ca="1" si="46"/>
        <v>0</v>
      </c>
      <c r="BC55" s="67"/>
      <c r="BD55" s="96">
        <f t="shared" si="47"/>
        <v>38322</v>
      </c>
      <c r="BE55" s="103">
        <f t="shared" si="48"/>
        <v>12</v>
      </c>
      <c r="BF55" s="113">
        <f t="shared" si="33"/>
        <v>668.96399999999994</v>
      </c>
      <c r="BG55" s="114">
        <f t="shared" si="34"/>
        <v>9251.2415000000001</v>
      </c>
      <c r="BH55" s="95">
        <f t="shared" si="49"/>
        <v>7.2310727160241131E-2</v>
      </c>
      <c r="BI55" s="2">
        <f t="shared" si="52"/>
        <v>7.7899999999999997E-2</v>
      </c>
      <c r="BJ55" s="2">
        <f t="shared" si="50"/>
        <v>0.92825066957947544</v>
      </c>
      <c r="BK55" s="97">
        <v>2.1150000000000002</v>
      </c>
      <c r="BL55" s="98">
        <f t="shared" si="51"/>
        <v>2.1150000000000002</v>
      </c>
    </row>
    <row r="56" spans="1:64">
      <c r="A56" s="88">
        <f t="shared" si="36"/>
        <v>38353</v>
      </c>
      <c r="B56" s="65">
        <f>'EO9904.1 floor'!B56</f>
        <v>0</v>
      </c>
      <c r="C56" s="66"/>
      <c r="D56" s="82">
        <f t="shared" si="5"/>
        <v>0</v>
      </c>
      <c r="E56" s="35">
        <f t="shared" si="6"/>
        <v>0</v>
      </c>
      <c r="F56" s="35">
        <f t="shared" ca="1" si="7"/>
        <v>0</v>
      </c>
      <c r="G56" s="83">
        <f ca="1">VLOOKUP($A56,[1]!Table,MATCH(G$4,[1]!Curves,0))</f>
        <v>4.718</v>
      </c>
      <c r="H56" s="84">
        <f t="shared" ca="1" si="8"/>
        <v>4.718</v>
      </c>
      <c r="I56" s="86">
        <f t="shared" si="37"/>
        <v>2.1150000000000002</v>
      </c>
      <c r="J56" s="83">
        <f ca="1">VLOOKUP($A56,[1]!Table,MATCH(J$4,[1]!Curves,0))</f>
        <v>0.02</v>
      </c>
      <c r="K56" s="84">
        <f t="shared" ca="1" si="9"/>
        <v>0.02</v>
      </c>
      <c r="L56" s="69">
        <f t="shared" si="38"/>
        <v>0</v>
      </c>
      <c r="M56" s="83">
        <f ca="1">VLOOKUP($A56,[1]!Table,MATCH(M$4,[1]!Curves,0))</f>
        <v>0.02</v>
      </c>
      <c r="N56" s="84">
        <f t="shared" ca="1" si="10"/>
        <v>0.02</v>
      </c>
      <c r="O56" s="69">
        <f t="shared" si="39"/>
        <v>0</v>
      </c>
      <c r="P56" s="7"/>
      <c r="Q56" s="69">
        <f t="shared" ca="1" si="11"/>
        <v>4.758</v>
      </c>
      <c r="R56" s="69">
        <f t="shared" ca="1" si="12"/>
        <v>4.758</v>
      </c>
      <c r="S56" s="69">
        <f t="shared" si="13"/>
        <v>2.1150000000000002</v>
      </c>
      <c r="T56" s="7"/>
      <c r="U56" s="5">
        <f t="shared" si="14"/>
        <v>31</v>
      </c>
      <c r="V56" s="44">
        <f t="shared" si="15"/>
        <v>38353</v>
      </c>
      <c r="W56" s="5">
        <f t="shared" ca="1" si="16"/>
        <v>1423</v>
      </c>
      <c r="X56" s="54">
        <f ca="1">VLOOKUP($A56,[1]!Table,MATCH(X$4,[1]!Curves,0))</f>
        <v>5.6237502177715004E-2</v>
      </c>
      <c r="Y56" s="46">
        <f t="shared" ca="1" si="17"/>
        <v>0.8056746248473553</v>
      </c>
      <c r="Z56" s="5">
        <f t="shared" si="18"/>
        <v>0</v>
      </c>
      <c r="AA56" s="5">
        <f t="shared" si="19"/>
        <v>0</v>
      </c>
      <c r="AC56" s="39">
        <f t="shared" ca="1" si="20"/>
        <v>0</v>
      </c>
      <c r="AD56" s="39">
        <f t="shared" ca="1" si="21"/>
        <v>0</v>
      </c>
      <c r="AE56" s="39">
        <f t="shared" ca="1" si="22"/>
        <v>0</v>
      </c>
      <c r="AF56" s="39">
        <f t="shared" ca="1" si="23"/>
        <v>0</v>
      </c>
      <c r="AG56" s="39">
        <f t="shared" ca="1" si="24"/>
        <v>0</v>
      </c>
      <c r="AH56" s="39">
        <f t="shared" ca="1" si="25"/>
        <v>0</v>
      </c>
      <c r="AI56" s="39">
        <f t="shared" ca="1" si="26"/>
        <v>0</v>
      </c>
      <c r="AJ56" s="39">
        <f t="shared" ca="1" si="27"/>
        <v>0</v>
      </c>
      <c r="AK56" s="39">
        <f t="shared" ca="1" si="28"/>
        <v>0</v>
      </c>
      <c r="AL56" s="43"/>
      <c r="AM56" s="39">
        <f t="shared" ca="1" si="40"/>
        <v>0</v>
      </c>
      <c r="AN56" s="39">
        <f t="shared" ca="1" si="41"/>
        <v>0</v>
      </c>
      <c r="AO56" s="39">
        <f t="shared" ca="1" si="42"/>
        <v>0</v>
      </c>
      <c r="AP56" s="40">
        <f t="shared" ca="1" si="29"/>
        <v>0</v>
      </c>
      <c r="AR56" s="39">
        <f t="shared" ca="1" si="43"/>
        <v>0</v>
      </c>
      <c r="AS56" s="39">
        <f t="shared" ca="1" si="44"/>
        <v>0</v>
      </c>
      <c r="AT56" s="39">
        <f t="shared" ca="1" si="45"/>
        <v>0</v>
      </c>
      <c r="AU56" s="40">
        <f t="shared" ca="1" si="30"/>
        <v>0</v>
      </c>
      <c r="AV56" s="40"/>
      <c r="AW56" s="51">
        <f t="shared" ca="1" si="31"/>
        <v>0</v>
      </c>
      <c r="AY56" s="51">
        <f t="shared" ca="1" si="32"/>
        <v>0</v>
      </c>
      <c r="AZ56" s="104"/>
      <c r="BA56" s="105">
        <f ca="1">'EO9904.1'!AW56</f>
        <v>0</v>
      </c>
      <c r="BB56" s="105">
        <f t="shared" ca="1" si="46"/>
        <v>0</v>
      </c>
      <c r="BC56" s="67"/>
      <c r="BD56" s="96">
        <f t="shared" si="47"/>
        <v>38353</v>
      </c>
      <c r="BE56" s="103">
        <f t="shared" si="48"/>
        <v>1</v>
      </c>
      <c r="BF56" s="113">
        <f t="shared" si="33"/>
        <v>682.49049999999988</v>
      </c>
      <c r="BG56" s="114">
        <f t="shared" si="34"/>
        <v>9457.0780000000013</v>
      </c>
      <c r="BH56" s="95">
        <f t="shared" si="49"/>
        <v>7.2167164107137513E-2</v>
      </c>
      <c r="BI56" s="2">
        <f t="shared" si="52"/>
        <v>7.7899999999999997E-2</v>
      </c>
      <c r="BJ56" s="2">
        <f t="shared" si="50"/>
        <v>0.92640775490548799</v>
      </c>
      <c r="BK56" s="97">
        <v>2.1150000000000002</v>
      </c>
      <c r="BL56" s="98">
        <f t="shared" si="51"/>
        <v>2.1150000000000002</v>
      </c>
    </row>
    <row r="57" spans="1:64">
      <c r="A57" s="88">
        <f t="shared" si="36"/>
        <v>38384</v>
      </c>
      <c r="B57" s="65">
        <f>'EO9904.1 floor'!B57</f>
        <v>0</v>
      </c>
      <c r="C57" s="66"/>
      <c r="D57" s="82">
        <f t="shared" si="5"/>
        <v>0</v>
      </c>
      <c r="E57" s="35">
        <f t="shared" si="6"/>
        <v>0</v>
      </c>
      <c r="F57" s="35">
        <f t="shared" ca="1" si="7"/>
        <v>0</v>
      </c>
      <c r="G57" s="83">
        <f ca="1">VLOOKUP($A57,[1]!Table,MATCH(G$4,[1]!Curves,0))</f>
        <v>4.5979999999999999</v>
      </c>
      <c r="H57" s="84">
        <f t="shared" ca="1" si="8"/>
        <v>4.5979999999999999</v>
      </c>
      <c r="I57" s="86">
        <f t="shared" si="37"/>
        <v>2.2615196691845312</v>
      </c>
      <c r="J57" s="83">
        <f ca="1">VLOOKUP($A57,[1]!Table,MATCH(J$4,[1]!Curves,0))</f>
        <v>0.02</v>
      </c>
      <c r="K57" s="84">
        <f t="shared" ca="1" si="9"/>
        <v>0.02</v>
      </c>
      <c r="L57" s="69">
        <f t="shared" si="38"/>
        <v>0</v>
      </c>
      <c r="M57" s="83">
        <f ca="1">VLOOKUP($A57,[1]!Table,MATCH(M$4,[1]!Curves,0))</f>
        <v>0.02</v>
      </c>
      <c r="N57" s="84">
        <f t="shared" ca="1" si="10"/>
        <v>0.02</v>
      </c>
      <c r="O57" s="69">
        <f t="shared" si="39"/>
        <v>0</v>
      </c>
      <c r="P57" s="7"/>
      <c r="Q57" s="69">
        <f t="shared" ca="1" si="11"/>
        <v>4.6379999999999999</v>
      </c>
      <c r="R57" s="69">
        <f t="shared" ca="1" si="12"/>
        <v>4.6379999999999999</v>
      </c>
      <c r="S57" s="69">
        <f t="shared" si="13"/>
        <v>2.2615196691845312</v>
      </c>
      <c r="T57" s="7"/>
      <c r="U57" s="5">
        <f t="shared" si="14"/>
        <v>28</v>
      </c>
      <c r="V57" s="44">
        <f t="shared" si="15"/>
        <v>38384</v>
      </c>
      <c r="W57" s="5">
        <f t="shared" ca="1" si="16"/>
        <v>1454</v>
      </c>
      <c r="X57" s="54">
        <f ca="1">VLOOKUP($A57,[1]!Table,MATCH(X$4,[1]!Curves,0))</f>
        <v>5.6348950996116004E-2</v>
      </c>
      <c r="Y57" s="46">
        <f t="shared" ca="1" si="17"/>
        <v>0.8015451190856111</v>
      </c>
      <c r="Z57" s="5">
        <f t="shared" si="18"/>
        <v>0</v>
      </c>
      <c r="AA57" s="5">
        <f t="shared" si="19"/>
        <v>0</v>
      </c>
      <c r="AC57" s="39">
        <f t="shared" ca="1" si="20"/>
        <v>0</v>
      </c>
      <c r="AD57" s="39">
        <f t="shared" ca="1" si="21"/>
        <v>0</v>
      </c>
      <c r="AE57" s="39">
        <f t="shared" ca="1" si="22"/>
        <v>0</v>
      </c>
      <c r="AF57" s="39">
        <f t="shared" ca="1" si="23"/>
        <v>0</v>
      </c>
      <c r="AG57" s="39">
        <f t="shared" ca="1" si="24"/>
        <v>0</v>
      </c>
      <c r="AH57" s="39">
        <f t="shared" ca="1" si="25"/>
        <v>0</v>
      </c>
      <c r="AI57" s="39">
        <f t="shared" ca="1" si="26"/>
        <v>0</v>
      </c>
      <c r="AJ57" s="39">
        <f t="shared" ca="1" si="27"/>
        <v>0</v>
      </c>
      <c r="AK57" s="39">
        <f t="shared" ca="1" si="28"/>
        <v>0</v>
      </c>
      <c r="AL57" s="43"/>
      <c r="AM57" s="39">
        <f t="shared" ca="1" si="40"/>
        <v>0</v>
      </c>
      <c r="AN57" s="39">
        <f t="shared" ca="1" si="41"/>
        <v>0</v>
      </c>
      <c r="AO57" s="39">
        <f t="shared" ca="1" si="42"/>
        <v>0</v>
      </c>
      <c r="AP57" s="40">
        <f t="shared" ca="1" si="29"/>
        <v>0</v>
      </c>
      <c r="AR57" s="39">
        <f t="shared" ca="1" si="43"/>
        <v>0</v>
      </c>
      <c r="AS57" s="39">
        <f t="shared" ca="1" si="44"/>
        <v>0</v>
      </c>
      <c r="AT57" s="39">
        <f t="shared" ca="1" si="45"/>
        <v>0</v>
      </c>
      <c r="AU57" s="40">
        <f t="shared" ca="1" si="30"/>
        <v>0</v>
      </c>
      <c r="AV57" s="40"/>
      <c r="AW57" s="51">
        <f t="shared" ca="1" si="31"/>
        <v>0</v>
      </c>
      <c r="AY57" s="51">
        <f t="shared" ca="1" si="32"/>
        <v>0</v>
      </c>
      <c r="AZ57" s="104"/>
      <c r="BA57" s="105">
        <f ca="1">'EO9904.1'!AW57</f>
        <v>0</v>
      </c>
      <c r="BB57" s="105">
        <f t="shared" ca="1" si="46"/>
        <v>0</v>
      </c>
      <c r="BC57" s="67"/>
      <c r="BD57" s="96">
        <f t="shared" si="47"/>
        <v>38384</v>
      </c>
      <c r="BE57" s="103">
        <f t="shared" si="48"/>
        <v>2</v>
      </c>
      <c r="BF57" s="113">
        <f t="shared" si="33"/>
        <v>627.08299999999986</v>
      </c>
      <c r="BG57" s="114">
        <f t="shared" si="34"/>
        <v>8701.1194999999989</v>
      </c>
      <c r="BH57" s="95">
        <f t="shared" si="49"/>
        <v>7.2069232010892381E-2</v>
      </c>
      <c r="BI57" s="2">
        <f t="shared" si="52"/>
        <v>6.7400000000000002E-2</v>
      </c>
      <c r="BJ57" s="2">
        <f t="shared" si="50"/>
        <v>1.0692764393307475</v>
      </c>
      <c r="BK57" s="97">
        <v>2.1150000000000002</v>
      </c>
      <c r="BL57" s="98">
        <f t="shared" si="51"/>
        <v>2.2615196691845312</v>
      </c>
    </row>
    <row r="58" spans="1:64">
      <c r="A58" s="88">
        <f t="shared" si="36"/>
        <v>38412</v>
      </c>
      <c r="B58" s="65">
        <f>'EO9904.1 floor'!B58</f>
        <v>0</v>
      </c>
      <c r="C58" s="66"/>
      <c r="D58" s="82">
        <f t="shared" si="5"/>
        <v>0</v>
      </c>
      <c r="E58" s="35">
        <f t="shared" si="6"/>
        <v>0</v>
      </c>
      <c r="F58" s="35">
        <f t="shared" ca="1" si="7"/>
        <v>0</v>
      </c>
      <c r="G58" s="83">
        <f ca="1">VLOOKUP($A58,[1]!Table,MATCH(G$4,[1]!Curves,0))</f>
        <v>4.4729999999999999</v>
      </c>
      <c r="H58" s="84">
        <f t="shared" ca="1" si="8"/>
        <v>4.4729999999999999</v>
      </c>
      <c r="I58" s="86">
        <f t="shared" si="37"/>
        <v>2.1352453299148562</v>
      </c>
      <c r="J58" s="83">
        <f ca="1">VLOOKUP($A58,[1]!Table,MATCH(J$4,[1]!Curves,0))</f>
        <v>0.02</v>
      </c>
      <c r="K58" s="84">
        <f t="shared" ca="1" si="9"/>
        <v>0.02</v>
      </c>
      <c r="L58" s="69">
        <f t="shared" si="38"/>
        <v>0</v>
      </c>
      <c r="M58" s="83">
        <f ca="1">VLOOKUP($A58,[1]!Table,MATCH(M$4,[1]!Curves,0))</f>
        <v>0.02</v>
      </c>
      <c r="N58" s="84">
        <f t="shared" ca="1" si="10"/>
        <v>0.02</v>
      </c>
      <c r="O58" s="69">
        <f t="shared" si="39"/>
        <v>0</v>
      </c>
      <c r="P58" s="7"/>
      <c r="Q58" s="69">
        <f t="shared" ca="1" si="11"/>
        <v>4.5129999999999999</v>
      </c>
      <c r="R58" s="69">
        <f t="shared" ca="1" si="12"/>
        <v>4.5129999999999999</v>
      </c>
      <c r="S58" s="69">
        <f t="shared" si="13"/>
        <v>2.1352453299148562</v>
      </c>
      <c r="T58" s="7"/>
      <c r="U58" s="5">
        <f t="shared" si="14"/>
        <v>31</v>
      </c>
      <c r="V58" s="44">
        <f t="shared" si="15"/>
        <v>38412</v>
      </c>
      <c r="W58" s="5">
        <f t="shared" ca="1" si="16"/>
        <v>1482</v>
      </c>
      <c r="X58" s="54">
        <f ca="1">VLOOKUP($A58,[1]!Table,MATCH(X$4,[1]!Curves,0))</f>
        <v>5.6449614448547007E-2</v>
      </c>
      <c r="Y58" s="46">
        <f t="shared" ca="1" si="17"/>
        <v>0.79782083688411809</v>
      </c>
      <c r="Z58" s="5">
        <f t="shared" si="18"/>
        <v>0</v>
      </c>
      <c r="AA58" s="5">
        <f t="shared" si="19"/>
        <v>0</v>
      </c>
      <c r="AC58" s="39">
        <f t="shared" ca="1" si="20"/>
        <v>0</v>
      </c>
      <c r="AD58" s="39">
        <f t="shared" ca="1" si="21"/>
        <v>0</v>
      </c>
      <c r="AE58" s="39">
        <f t="shared" ca="1" si="22"/>
        <v>0</v>
      </c>
      <c r="AF58" s="39">
        <f t="shared" ca="1" si="23"/>
        <v>0</v>
      </c>
      <c r="AG58" s="39">
        <f t="shared" ca="1" si="24"/>
        <v>0</v>
      </c>
      <c r="AH58" s="39">
        <f t="shared" ca="1" si="25"/>
        <v>0</v>
      </c>
      <c r="AI58" s="39">
        <f t="shared" ca="1" si="26"/>
        <v>0</v>
      </c>
      <c r="AJ58" s="39">
        <f t="shared" ca="1" si="27"/>
        <v>0</v>
      </c>
      <c r="AK58" s="39">
        <f t="shared" ca="1" si="28"/>
        <v>0</v>
      </c>
      <c r="AL58" s="43"/>
      <c r="AM58" s="39">
        <f t="shared" ca="1" si="40"/>
        <v>0</v>
      </c>
      <c r="AN58" s="39">
        <f t="shared" ca="1" si="41"/>
        <v>0</v>
      </c>
      <c r="AO58" s="39">
        <f t="shared" ca="1" si="42"/>
        <v>0</v>
      </c>
      <c r="AP58" s="40">
        <f t="shared" ca="1" si="29"/>
        <v>0</v>
      </c>
      <c r="AR58" s="39">
        <f t="shared" ca="1" si="43"/>
        <v>0</v>
      </c>
      <c r="AS58" s="39">
        <f t="shared" ca="1" si="44"/>
        <v>0</v>
      </c>
      <c r="AT58" s="39">
        <f t="shared" ca="1" si="45"/>
        <v>0</v>
      </c>
      <c r="AU58" s="40">
        <f t="shared" ca="1" si="30"/>
        <v>0</v>
      </c>
      <c r="AV58" s="40"/>
      <c r="AW58" s="51">
        <f t="shared" ca="1" si="31"/>
        <v>0</v>
      </c>
      <c r="AY58" s="51">
        <f t="shared" ca="1" si="32"/>
        <v>0</v>
      </c>
      <c r="AZ58" s="104"/>
      <c r="BA58" s="105">
        <f ca="1">'EO9904.1'!AW58</f>
        <v>0</v>
      </c>
      <c r="BB58" s="105">
        <f t="shared" ca="1" si="46"/>
        <v>0</v>
      </c>
      <c r="BC58" s="67"/>
      <c r="BD58" s="96">
        <f t="shared" si="47"/>
        <v>38412</v>
      </c>
      <c r="BE58" s="103">
        <f t="shared" si="48"/>
        <v>3</v>
      </c>
      <c r="BF58" s="113">
        <f t="shared" si="33"/>
        <v>669.65750000000003</v>
      </c>
      <c r="BG58" s="114">
        <f t="shared" si="34"/>
        <v>9290.0299999999988</v>
      </c>
      <c r="BH58" s="95">
        <f t="shared" si="49"/>
        <v>7.2083459364501529E-2</v>
      </c>
      <c r="BI58" s="2">
        <f t="shared" si="52"/>
        <v>7.1400000000000005E-2</v>
      </c>
      <c r="BJ58" s="2">
        <f t="shared" si="50"/>
        <v>1.009572260007024</v>
      </c>
      <c r="BK58" s="97">
        <v>2.1150000000000002</v>
      </c>
      <c r="BL58" s="98">
        <f t="shared" si="51"/>
        <v>2.1352453299148562</v>
      </c>
    </row>
    <row r="59" spans="1:64">
      <c r="A59" s="88">
        <f t="shared" si="36"/>
        <v>38443</v>
      </c>
      <c r="B59" s="65">
        <f>'EO9904.1 floor'!B59</f>
        <v>0</v>
      </c>
      <c r="C59" s="66"/>
      <c r="D59" s="82">
        <f t="shared" si="5"/>
        <v>0</v>
      </c>
      <c r="E59" s="35">
        <f t="shared" si="6"/>
        <v>0</v>
      </c>
      <c r="F59" s="35">
        <f t="shared" ca="1" si="7"/>
        <v>0</v>
      </c>
      <c r="G59" s="83">
        <f ca="1">VLOOKUP($A59,[1]!Table,MATCH(G$4,[1]!Curves,0))</f>
        <v>4.343</v>
      </c>
      <c r="H59" s="84">
        <f t="shared" ca="1" si="8"/>
        <v>4.343</v>
      </c>
      <c r="I59" s="86">
        <f t="shared" si="37"/>
        <v>2.1150000000000002</v>
      </c>
      <c r="J59" s="83">
        <f ca="1">VLOOKUP($A59,[1]!Table,MATCH(J$4,[1]!Curves,0))</f>
        <v>1.2500000000000001E-2</v>
      </c>
      <c r="K59" s="84">
        <f t="shared" ca="1" si="9"/>
        <v>1.2500000000000001E-2</v>
      </c>
      <c r="L59" s="69">
        <f t="shared" si="38"/>
        <v>0</v>
      </c>
      <c r="M59" s="83">
        <f ca="1">VLOOKUP($A59,[1]!Table,MATCH(M$4,[1]!Curves,0))</f>
        <v>1.4999999999999999E-2</v>
      </c>
      <c r="N59" s="84">
        <f t="shared" ca="1" si="10"/>
        <v>1.4999999999999999E-2</v>
      </c>
      <c r="O59" s="69">
        <f t="shared" si="39"/>
        <v>0</v>
      </c>
      <c r="P59" s="7"/>
      <c r="Q59" s="69">
        <f t="shared" ca="1" si="11"/>
        <v>4.3704999999999998</v>
      </c>
      <c r="R59" s="69">
        <f t="shared" ca="1" si="12"/>
        <v>4.3704999999999998</v>
      </c>
      <c r="S59" s="69">
        <f t="shared" si="13"/>
        <v>2.1150000000000002</v>
      </c>
      <c r="T59" s="7"/>
      <c r="U59" s="5">
        <f t="shared" si="14"/>
        <v>30</v>
      </c>
      <c r="V59" s="44">
        <f t="shared" si="15"/>
        <v>38443</v>
      </c>
      <c r="W59" s="5">
        <f t="shared" ca="1" si="16"/>
        <v>1513</v>
      </c>
      <c r="X59" s="54">
        <f ca="1">VLOOKUP($A59,[1]!Table,MATCH(X$4,[1]!Curves,0))</f>
        <v>5.6547234282491005E-2</v>
      </c>
      <c r="Y59" s="46">
        <f t="shared" ca="1" si="17"/>
        <v>0.79374804530185494</v>
      </c>
      <c r="Z59" s="5">
        <f t="shared" si="18"/>
        <v>0</v>
      </c>
      <c r="AA59" s="5">
        <f t="shared" si="19"/>
        <v>0</v>
      </c>
      <c r="AC59" s="39">
        <f t="shared" ca="1" si="20"/>
        <v>0</v>
      </c>
      <c r="AD59" s="39">
        <f t="shared" ca="1" si="21"/>
        <v>0</v>
      </c>
      <c r="AE59" s="39">
        <f t="shared" ca="1" si="22"/>
        <v>0</v>
      </c>
      <c r="AF59" s="39">
        <f t="shared" ca="1" si="23"/>
        <v>0</v>
      </c>
      <c r="AG59" s="39">
        <f t="shared" ca="1" si="24"/>
        <v>0</v>
      </c>
      <c r="AH59" s="39">
        <f t="shared" ca="1" si="25"/>
        <v>0</v>
      </c>
      <c r="AI59" s="39">
        <f t="shared" ca="1" si="26"/>
        <v>0</v>
      </c>
      <c r="AJ59" s="39">
        <f t="shared" ca="1" si="27"/>
        <v>0</v>
      </c>
      <c r="AK59" s="39">
        <f t="shared" ca="1" si="28"/>
        <v>0</v>
      </c>
      <c r="AL59" s="43"/>
      <c r="AM59" s="39">
        <f t="shared" ca="1" si="40"/>
        <v>0</v>
      </c>
      <c r="AN59" s="39">
        <f t="shared" ca="1" si="41"/>
        <v>0</v>
      </c>
      <c r="AO59" s="39">
        <f t="shared" ca="1" si="42"/>
        <v>0</v>
      </c>
      <c r="AP59" s="40">
        <f t="shared" ca="1" si="29"/>
        <v>0</v>
      </c>
      <c r="AR59" s="39">
        <f t="shared" ca="1" si="43"/>
        <v>0</v>
      </c>
      <c r="AS59" s="39">
        <f t="shared" ca="1" si="44"/>
        <v>0</v>
      </c>
      <c r="AT59" s="39">
        <f t="shared" ca="1" si="45"/>
        <v>0</v>
      </c>
      <c r="AU59" s="40">
        <f t="shared" ca="1" si="30"/>
        <v>0</v>
      </c>
      <c r="AV59" s="40"/>
      <c r="AW59" s="51">
        <f t="shared" ca="1" si="31"/>
        <v>0</v>
      </c>
      <c r="AY59" s="51">
        <f t="shared" ca="1" si="32"/>
        <v>0</v>
      </c>
      <c r="AZ59" s="104"/>
      <c r="BA59" s="105">
        <f ca="1">'EO9904.1'!AW59</f>
        <v>0</v>
      </c>
      <c r="BB59" s="105">
        <f t="shared" ca="1" si="46"/>
        <v>0</v>
      </c>
      <c r="BC59" s="67"/>
      <c r="BD59" s="96">
        <f t="shared" si="47"/>
        <v>38443</v>
      </c>
      <c r="BE59" s="103">
        <f t="shared" si="48"/>
        <v>4</v>
      </c>
      <c r="BF59" s="113">
        <f t="shared" si="33"/>
        <v>631.27949999999998</v>
      </c>
      <c r="BG59" s="114">
        <f t="shared" si="34"/>
        <v>8727.1059999999998</v>
      </c>
      <c r="BH59" s="95">
        <f t="shared" si="49"/>
        <v>7.2335491284281406E-2</v>
      </c>
      <c r="BI59" s="2">
        <f t="shared" si="52"/>
        <v>7.4899999999999994E-2</v>
      </c>
      <c r="BJ59" s="2">
        <f t="shared" si="50"/>
        <v>0.96576089832151413</v>
      </c>
      <c r="BK59" s="97">
        <v>2.1150000000000002</v>
      </c>
      <c r="BL59" s="98">
        <f t="shared" si="51"/>
        <v>2.1150000000000002</v>
      </c>
    </row>
    <row r="60" spans="1:64">
      <c r="A60" s="88">
        <f t="shared" si="36"/>
        <v>38473</v>
      </c>
      <c r="B60" s="65">
        <f>'EO9904.1 floor'!B60</f>
        <v>0</v>
      </c>
      <c r="C60" s="66"/>
      <c r="D60" s="82">
        <f t="shared" si="5"/>
        <v>0</v>
      </c>
      <c r="E60" s="35">
        <f t="shared" si="6"/>
        <v>0</v>
      </c>
      <c r="F60" s="35">
        <f t="shared" ca="1" si="7"/>
        <v>0</v>
      </c>
      <c r="G60" s="83">
        <f ca="1">VLOOKUP($A60,[1]!Table,MATCH(G$4,[1]!Curves,0))</f>
        <v>4.3330000000000002</v>
      </c>
      <c r="H60" s="84">
        <f t="shared" ca="1" si="8"/>
        <v>4.3330000000000002</v>
      </c>
      <c r="I60" s="86">
        <f t="shared" si="37"/>
        <v>2.1593067374976265</v>
      </c>
      <c r="J60" s="83">
        <f ca="1">VLOOKUP($A60,[1]!Table,MATCH(J$4,[1]!Curves,0))</f>
        <v>1.2500000000000001E-2</v>
      </c>
      <c r="K60" s="84">
        <f t="shared" ca="1" si="9"/>
        <v>1.2500000000000001E-2</v>
      </c>
      <c r="L60" s="69">
        <f t="shared" si="38"/>
        <v>0</v>
      </c>
      <c r="M60" s="83">
        <f ca="1">VLOOKUP($A60,[1]!Table,MATCH(M$4,[1]!Curves,0))</f>
        <v>1.4999999999999999E-2</v>
      </c>
      <c r="N60" s="84">
        <f t="shared" ca="1" si="10"/>
        <v>1.4999999999999999E-2</v>
      </c>
      <c r="O60" s="69">
        <f t="shared" si="39"/>
        <v>0</v>
      </c>
      <c r="P60" s="7"/>
      <c r="Q60" s="69">
        <f t="shared" ca="1" si="11"/>
        <v>4.3605</v>
      </c>
      <c r="R60" s="69">
        <f t="shared" ca="1" si="12"/>
        <v>4.3605</v>
      </c>
      <c r="S60" s="69">
        <f t="shared" si="13"/>
        <v>2.1593067374976265</v>
      </c>
      <c r="T60" s="7"/>
      <c r="U60" s="5">
        <f t="shared" si="14"/>
        <v>31</v>
      </c>
      <c r="V60" s="44">
        <f t="shared" si="15"/>
        <v>38473</v>
      </c>
      <c r="W60" s="5">
        <f t="shared" ca="1" si="16"/>
        <v>1543</v>
      </c>
      <c r="X60" s="54">
        <f ca="1">VLOOKUP($A60,[1]!Table,MATCH(X$4,[1]!Curves,0))</f>
        <v>5.6630683883947E-2</v>
      </c>
      <c r="Y60" s="46">
        <f t="shared" ca="1" si="17"/>
        <v>0.78985008765937414</v>
      </c>
      <c r="Z60" s="5">
        <f t="shared" si="18"/>
        <v>0</v>
      </c>
      <c r="AA60" s="5">
        <f t="shared" si="19"/>
        <v>0</v>
      </c>
      <c r="AC60" s="39">
        <f t="shared" ca="1" si="20"/>
        <v>0</v>
      </c>
      <c r="AD60" s="39">
        <f t="shared" ca="1" si="21"/>
        <v>0</v>
      </c>
      <c r="AE60" s="39">
        <f t="shared" ca="1" si="22"/>
        <v>0</v>
      </c>
      <c r="AF60" s="39">
        <f t="shared" ca="1" si="23"/>
        <v>0</v>
      </c>
      <c r="AG60" s="39">
        <f t="shared" ca="1" si="24"/>
        <v>0</v>
      </c>
      <c r="AH60" s="39">
        <f t="shared" ca="1" si="25"/>
        <v>0</v>
      </c>
      <c r="AI60" s="39">
        <f t="shared" ca="1" si="26"/>
        <v>0</v>
      </c>
      <c r="AJ60" s="39">
        <f t="shared" ca="1" si="27"/>
        <v>0</v>
      </c>
      <c r="AK60" s="39">
        <f t="shared" ca="1" si="28"/>
        <v>0</v>
      </c>
      <c r="AL60" s="43"/>
      <c r="AM60" s="39">
        <f t="shared" ca="1" si="40"/>
        <v>0</v>
      </c>
      <c r="AN60" s="39">
        <f t="shared" ca="1" si="41"/>
        <v>0</v>
      </c>
      <c r="AO60" s="39">
        <f t="shared" ca="1" si="42"/>
        <v>0</v>
      </c>
      <c r="AP60" s="40">
        <f t="shared" ca="1" si="29"/>
        <v>0</v>
      </c>
      <c r="AR60" s="39">
        <f t="shared" ca="1" si="43"/>
        <v>0</v>
      </c>
      <c r="AS60" s="39">
        <f t="shared" ca="1" si="44"/>
        <v>0</v>
      </c>
      <c r="AT60" s="39">
        <f t="shared" ca="1" si="45"/>
        <v>0</v>
      </c>
      <c r="AU60" s="40">
        <f t="shared" ca="1" si="30"/>
        <v>0</v>
      </c>
      <c r="AV60" s="40"/>
      <c r="AW60" s="51">
        <f t="shared" ca="1" si="31"/>
        <v>0</v>
      </c>
      <c r="AY60" s="51">
        <f t="shared" ca="1" si="32"/>
        <v>0</v>
      </c>
      <c r="AZ60" s="104"/>
      <c r="BA60" s="105">
        <f ca="1">'EO9904.1'!AW60</f>
        <v>0</v>
      </c>
      <c r="BB60" s="105">
        <f t="shared" ca="1" si="46"/>
        <v>0</v>
      </c>
      <c r="BC60" s="67"/>
      <c r="BD60" s="96">
        <f t="shared" si="47"/>
        <v>38473</v>
      </c>
      <c r="BE60" s="103">
        <f t="shared" si="48"/>
        <v>5</v>
      </c>
      <c r="BF60" s="113">
        <f t="shared" si="33"/>
        <v>662.98049999999989</v>
      </c>
      <c r="BG60" s="114">
        <f t="shared" si="34"/>
        <v>9044.2455000000009</v>
      </c>
      <c r="BH60" s="95">
        <f t="shared" si="49"/>
        <v>7.3304124705593166E-2</v>
      </c>
      <c r="BI60" s="2">
        <f t="shared" si="52"/>
        <v>7.1800000000000003E-2</v>
      </c>
      <c r="BJ60" s="2">
        <f t="shared" si="50"/>
        <v>1.0209488120556152</v>
      </c>
      <c r="BK60" s="97">
        <v>2.1150000000000002</v>
      </c>
      <c r="BL60" s="98">
        <f t="shared" si="51"/>
        <v>2.1593067374976265</v>
      </c>
    </row>
    <row r="61" spans="1:64">
      <c r="A61" s="88">
        <f t="shared" si="36"/>
        <v>38504</v>
      </c>
      <c r="B61" s="65">
        <f>'EO9904.1 floor'!B61</f>
        <v>0</v>
      </c>
      <c r="C61" s="66"/>
      <c r="D61" s="82">
        <f t="shared" si="5"/>
        <v>0</v>
      </c>
      <c r="E61" s="35">
        <f t="shared" si="6"/>
        <v>0</v>
      </c>
      <c r="F61" s="35">
        <f t="shared" ca="1" si="7"/>
        <v>0</v>
      </c>
      <c r="G61" s="83">
        <f ca="1">VLOOKUP($A61,[1]!Table,MATCH(G$4,[1]!Curves,0))</f>
        <v>4.3530000000000006</v>
      </c>
      <c r="H61" s="84">
        <f t="shared" ca="1" si="8"/>
        <v>4.3530000000000006</v>
      </c>
      <c r="I61" s="86">
        <f t="shared" si="37"/>
        <v>2.8843852192293506</v>
      </c>
      <c r="J61" s="83">
        <f ca="1">VLOOKUP($A61,[1]!Table,MATCH(J$4,[1]!Curves,0))</f>
        <v>1.2500000000000001E-2</v>
      </c>
      <c r="K61" s="84">
        <f t="shared" ca="1" si="9"/>
        <v>1.2500000000000001E-2</v>
      </c>
      <c r="L61" s="69">
        <f t="shared" si="38"/>
        <v>0</v>
      </c>
      <c r="M61" s="83">
        <f ca="1">VLOOKUP($A61,[1]!Table,MATCH(M$4,[1]!Curves,0))</f>
        <v>1.4999999999999999E-2</v>
      </c>
      <c r="N61" s="84">
        <f t="shared" ca="1" si="10"/>
        <v>1.4999999999999999E-2</v>
      </c>
      <c r="O61" s="69">
        <f t="shared" si="39"/>
        <v>0</v>
      </c>
      <c r="P61" s="7"/>
      <c r="Q61" s="69">
        <f t="shared" ca="1" si="11"/>
        <v>4.3805000000000005</v>
      </c>
      <c r="R61" s="69">
        <f t="shared" ca="1" si="12"/>
        <v>4.3805000000000005</v>
      </c>
      <c r="S61" s="69">
        <f t="shared" si="13"/>
        <v>2.8843852192293506</v>
      </c>
      <c r="T61" s="7"/>
      <c r="U61" s="5">
        <f t="shared" si="14"/>
        <v>30</v>
      </c>
      <c r="V61" s="44">
        <f t="shared" si="15"/>
        <v>38504</v>
      </c>
      <c r="W61" s="5">
        <f t="shared" ca="1" si="16"/>
        <v>1574</v>
      </c>
      <c r="X61" s="54">
        <f ca="1">VLOOKUP($A61,[1]!Table,MATCH(X$4,[1]!Curves,0))</f>
        <v>5.6716915141219001E-2</v>
      </c>
      <c r="Y61" s="46">
        <f t="shared" ca="1" si="17"/>
        <v>0.78583131289656261</v>
      </c>
      <c r="Z61" s="5">
        <f t="shared" si="18"/>
        <v>0</v>
      </c>
      <c r="AA61" s="5">
        <f t="shared" si="19"/>
        <v>0</v>
      </c>
      <c r="AC61" s="39">
        <f t="shared" ca="1" si="20"/>
        <v>0</v>
      </c>
      <c r="AD61" s="39">
        <f t="shared" ca="1" si="21"/>
        <v>0</v>
      </c>
      <c r="AE61" s="39">
        <f t="shared" ca="1" si="22"/>
        <v>0</v>
      </c>
      <c r="AF61" s="39">
        <f t="shared" ca="1" si="23"/>
        <v>0</v>
      </c>
      <c r="AG61" s="39">
        <f t="shared" ca="1" si="24"/>
        <v>0</v>
      </c>
      <c r="AH61" s="39">
        <f t="shared" ca="1" si="25"/>
        <v>0</v>
      </c>
      <c r="AI61" s="39">
        <f t="shared" ca="1" si="26"/>
        <v>0</v>
      </c>
      <c r="AJ61" s="39">
        <f t="shared" ca="1" si="27"/>
        <v>0</v>
      </c>
      <c r="AK61" s="39">
        <f t="shared" ca="1" si="28"/>
        <v>0</v>
      </c>
      <c r="AL61" s="43"/>
      <c r="AM61" s="39">
        <f t="shared" ca="1" si="40"/>
        <v>0</v>
      </c>
      <c r="AN61" s="39">
        <f t="shared" ca="1" si="41"/>
        <v>0</v>
      </c>
      <c r="AO61" s="39">
        <f t="shared" ca="1" si="42"/>
        <v>0</v>
      </c>
      <c r="AP61" s="40">
        <f t="shared" ca="1" si="29"/>
        <v>0</v>
      </c>
      <c r="AR61" s="39">
        <f t="shared" ca="1" si="43"/>
        <v>0</v>
      </c>
      <c r="AS61" s="39">
        <f t="shared" ca="1" si="44"/>
        <v>0</v>
      </c>
      <c r="AT61" s="39">
        <f t="shared" ca="1" si="45"/>
        <v>0</v>
      </c>
      <c r="AU61" s="40">
        <f t="shared" ca="1" si="30"/>
        <v>0</v>
      </c>
      <c r="AV61" s="40"/>
      <c r="AW61" s="51">
        <f t="shared" ca="1" si="31"/>
        <v>0</v>
      </c>
      <c r="AY61" s="51">
        <f t="shared" ca="1" si="32"/>
        <v>0</v>
      </c>
      <c r="AZ61" s="104"/>
      <c r="BA61" s="105">
        <f ca="1">'EO9904.1'!AW61</f>
        <v>0</v>
      </c>
      <c r="BB61" s="105">
        <f t="shared" ca="1" si="46"/>
        <v>0</v>
      </c>
      <c r="BC61" s="67"/>
      <c r="BD61" s="96">
        <f t="shared" si="47"/>
        <v>38504</v>
      </c>
      <c r="BE61" s="103">
        <f t="shared" si="48"/>
        <v>6</v>
      </c>
      <c r="BF61" s="113">
        <f t="shared" si="33"/>
        <v>1052.6424999999999</v>
      </c>
      <c r="BG61" s="114">
        <f t="shared" si="34"/>
        <v>10765.119500000001</v>
      </c>
      <c r="BH61" s="95">
        <f t="shared" si="49"/>
        <v>9.7782704595151024E-2</v>
      </c>
      <c r="BI61" s="2">
        <f t="shared" si="52"/>
        <v>7.17E-2</v>
      </c>
      <c r="BJ61" s="2">
        <f t="shared" si="50"/>
        <v>1.363775517366123</v>
      </c>
      <c r="BK61" s="97">
        <v>2.1150000000000002</v>
      </c>
      <c r="BL61" s="98">
        <f t="shared" si="51"/>
        <v>2.8843852192293506</v>
      </c>
    </row>
    <row r="62" spans="1:64">
      <c r="A62" s="88">
        <f t="shared" si="36"/>
        <v>38534</v>
      </c>
      <c r="B62" s="65">
        <f>'EO9904.1 floor'!B62</f>
        <v>0</v>
      </c>
      <c r="C62" s="66"/>
      <c r="D62" s="82">
        <f t="shared" si="5"/>
        <v>0</v>
      </c>
      <c r="E62" s="35">
        <f t="shared" si="6"/>
        <v>0</v>
      </c>
      <c r="F62" s="35">
        <f t="shared" ca="1" si="7"/>
        <v>0</v>
      </c>
      <c r="G62" s="83">
        <f ca="1">VLOOKUP($A62,[1]!Table,MATCH(G$4,[1]!Curves,0))</f>
        <v>4.3740000000000006</v>
      </c>
      <c r="H62" s="84">
        <f t="shared" ca="1" si="8"/>
        <v>4.3740000000000006</v>
      </c>
      <c r="I62" s="86">
        <f t="shared" si="37"/>
        <v>2.1150000000000002</v>
      </c>
      <c r="J62" s="83">
        <f ca="1">VLOOKUP($A62,[1]!Table,MATCH(J$4,[1]!Curves,0))</f>
        <v>1.2500000000000001E-2</v>
      </c>
      <c r="K62" s="84">
        <f t="shared" ca="1" si="9"/>
        <v>1.2500000000000001E-2</v>
      </c>
      <c r="L62" s="69">
        <f t="shared" si="38"/>
        <v>0</v>
      </c>
      <c r="M62" s="83">
        <f ca="1">VLOOKUP($A62,[1]!Table,MATCH(M$4,[1]!Curves,0))</f>
        <v>1.4999999999999999E-2</v>
      </c>
      <c r="N62" s="84">
        <f t="shared" ca="1" si="10"/>
        <v>1.4999999999999999E-2</v>
      </c>
      <c r="O62" s="69">
        <f t="shared" si="39"/>
        <v>0</v>
      </c>
      <c r="P62" s="7"/>
      <c r="Q62" s="69">
        <f t="shared" ca="1" si="11"/>
        <v>4.4015000000000004</v>
      </c>
      <c r="R62" s="69">
        <f t="shared" ca="1" si="12"/>
        <v>4.4015000000000004</v>
      </c>
      <c r="S62" s="69">
        <f t="shared" si="13"/>
        <v>2.1150000000000002</v>
      </c>
      <c r="T62" s="7"/>
      <c r="U62" s="5">
        <f t="shared" si="14"/>
        <v>31</v>
      </c>
      <c r="V62" s="44">
        <f t="shared" si="15"/>
        <v>38534</v>
      </c>
      <c r="W62" s="5">
        <f t="shared" ca="1" si="16"/>
        <v>1604</v>
      </c>
      <c r="X62" s="54">
        <f ca="1">VLOOKUP($A62,[1]!Table,MATCH(X$4,[1]!Curves,0))</f>
        <v>5.6800364747387998E-2</v>
      </c>
      <c r="Y62" s="46">
        <f t="shared" ca="1" si="17"/>
        <v>0.78195105975159773</v>
      </c>
      <c r="Z62" s="5">
        <f t="shared" si="18"/>
        <v>0</v>
      </c>
      <c r="AA62" s="5">
        <f t="shared" si="19"/>
        <v>0</v>
      </c>
      <c r="AC62" s="39">
        <f t="shared" ca="1" si="20"/>
        <v>0</v>
      </c>
      <c r="AD62" s="39">
        <f t="shared" ca="1" si="21"/>
        <v>0</v>
      </c>
      <c r="AE62" s="39">
        <f t="shared" ca="1" si="22"/>
        <v>0</v>
      </c>
      <c r="AF62" s="39">
        <f t="shared" ca="1" si="23"/>
        <v>0</v>
      </c>
      <c r="AG62" s="39">
        <f t="shared" ca="1" si="24"/>
        <v>0</v>
      </c>
      <c r="AH62" s="39">
        <f t="shared" ca="1" si="25"/>
        <v>0</v>
      </c>
      <c r="AI62" s="39">
        <f t="shared" ca="1" si="26"/>
        <v>0</v>
      </c>
      <c r="AJ62" s="39">
        <f t="shared" ca="1" si="27"/>
        <v>0</v>
      </c>
      <c r="AK62" s="39">
        <f t="shared" ca="1" si="28"/>
        <v>0</v>
      </c>
      <c r="AL62" s="43"/>
      <c r="AM62" s="39">
        <f t="shared" ca="1" si="40"/>
        <v>0</v>
      </c>
      <c r="AN62" s="39">
        <f t="shared" ca="1" si="41"/>
        <v>0</v>
      </c>
      <c r="AO62" s="39">
        <f t="shared" ca="1" si="42"/>
        <v>0</v>
      </c>
      <c r="AP62" s="40">
        <f t="shared" ca="1" si="29"/>
        <v>0</v>
      </c>
      <c r="AR62" s="39">
        <f t="shared" ca="1" si="43"/>
        <v>0</v>
      </c>
      <c r="AS62" s="39">
        <f t="shared" ca="1" si="44"/>
        <v>0</v>
      </c>
      <c r="AT62" s="39">
        <f t="shared" ca="1" si="45"/>
        <v>0</v>
      </c>
      <c r="AU62" s="40">
        <f t="shared" ca="1" si="30"/>
        <v>0</v>
      </c>
      <c r="AV62" s="40"/>
      <c r="AW62" s="51">
        <f t="shared" ca="1" si="31"/>
        <v>0</v>
      </c>
      <c r="AY62" s="51">
        <f t="shared" ca="1" si="32"/>
        <v>0</v>
      </c>
      <c r="AZ62" s="104"/>
      <c r="BA62" s="105">
        <f ca="1">'EO9904.1'!AW62</f>
        <v>0</v>
      </c>
      <c r="BB62" s="105">
        <f t="shared" ca="1" si="46"/>
        <v>0</v>
      </c>
      <c r="BC62" s="67"/>
      <c r="BD62" s="96">
        <f t="shared" si="47"/>
        <v>38534</v>
      </c>
      <c r="BE62" s="103">
        <f t="shared" si="48"/>
        <v>7</v>
      </c>
      <c r="BF62" s="113">
        <f t="shared" si="33"/>
        <v>1079.384</v>
      </c>
      <c r="BG62" s="114">
        <f t="shared" si="34"/>
        <v>11147.003499999999</v>
      </c>
      <c r="BH62" s="95">
        <f t="shared" si="49"/>
        <v>9.6831762903815372E-2</v>
      </c>
      <c r="BI62" s="2">
        <f t="shared" si="52"/>
        <v>9.8100000000000007E-2</v>
      </c>
      <c r="BJ62" s="2">
        <f t="shared" si="50"/>
        <v>0.98707199698078862</v>
      </c>
      <c r="BK62" s="97">
        <v>2.1150000000000002</v>
      </c>
      <c r="BL62" s="98">
        <f t="shared" si="51"/>
        <v>2.1150000000000002</v>
      </c>
    </row>
    <row r="63" spans="1:64">
      <c r="A63" s="88">
        <f t="shared" si="36"/>
        <v>38565</v>
      </c>
      <c r="B63" s="65">
        <f>'EO9904.1 floor'!B63</f>
        <v>0</v>
      </c>
      <c r="C63" s="66"/>
      <c r="D63" s="82">
        <f t="shared" si="5"/>
        <v>0</v>
      </c>
      <c r="E63" s="35">
        <f t="shared" si="6"/>
        <v>0</v>
      </c>
      <c r="F63" s="35">
        <f t="shared" ca="1" si="7"/>
        <v>0</v>
      </c>
      <c r="G63" s="83">
        <f ca="1">VLOOKUP($A63,[1]!Table,MATCH(G$4,[1]!Curves,0))</f>
        <v>4.3980000000000006</v>
      </c>
      <c r="H63" s="84">
        <f t="shared" ca="1" si="8"/>
        <v>4.3980000000000006</v>
      </c>
      <c r="I63" s="86">
        <f t="shared" si="37"/>
        <v>2.1150000000000002</v>
      </c>
      <c r="J63" s="83">
        <f ca="1">VLOOKUP($A63,[1]!Table,MATCH(J$4,[1]!Curves,0))</f>
        <v>1.2500000000000001E-2</v>
      </c>
      <c r="K63" s="84">
        <f t="shared" ca="1" si="9"/>
        <v>1.2500000000000001E-2</v>
      </c>
      <c r="L63" s="69">
        <f t="shared" si="38"/>
        <v>0</v>
      </c>
      <c r="M63" s="83">
        <f ca="1">VLOOKUP($A63,[1]!Table,MATCH(M$4,[1]!Curves,0))</f>
        <v>1.4999999999999999E-2</v>
      </c>
      <c r="N63" s="84">
        <f t="shared" ca="1" si="10"/>
        <v>1.4999999999999999E-2</v>
      </c>
      <c r="O63" s="69">
        <f t="shared" si="39"/>
        <v>0</v>
      </c>
      <c r="P63" s="7"/>
      <c r="Q63" s="69">
        <f t="shared" ca="1" si="11"/>
        <v>4.4255000000000004</v>
      </c>
      <c r="R63" s="69">
        <f t="shared" ca="1" si="12"/>
        <v>4.4255000000000004</v>
      </c>
      <c r="S63" s="69">
        <f t="shared" si="13"/>
        <v>2.1150000000000002</v>
      </c>
      <c r="T63" s="7"/>
      <c r="U63" s="5">
        <f t="shared" si="14"/>
        <v>31</v>
      </c>
      <c r="V63" s="44">
        <f t="shared" si="15"/>
        <v>38565</v>
      </c>
      <c r="W63" s="5">
        <f t="shared" ca="1" si="16"/>
        <v>1635</v>
      </c>
      <c r="X63" s="54">
        <f ca="1">VLOOKUP($A63,[1]!Table,MATCH(X$4,[1]!Curves,0))</f>
        <v>5.6886596009529E-2</v>
      </c>
      <c r="Y63" s="46">
        <f t="shared" ca="1" si="17"/>
        <v>0.77795070972137059</v>
      </c>
      <c r="Z63" s="5">
        <f t="shared" si="18"/>
        <v>0</v>
      </c>
      <c r="AA63" s="5">
        <f t="shared" si="19"/>
        <v>0</v>
      </c>
      <c r="AC63" s="39">
        <f t="shared" ca="1" si="20"/>
        <v>0</v>
      </c>
      <c r="AD63" s="39">
        <f t="shared" ca="1" si="21"/>
        <v>0</v>
      </c>
      <c r="AE63" s="39">
        <f t="shared" ca="1" si="22"/>
        <v>0</v>
      </c>
      <c r="AF63" s="39">
        <f t="shared" ca="1" si="23"/>
        <v>0</v>
      </c>
      <c r="AG63" s="39">
        <f t="shared" ca="1" si="24"/>
        <v>0</v>
      </c>
      <c r="AH63" s="39">
        <f t="shared" ca="1" si="25"/>
        <v>0</v>
      </c>
      <c r="AI63" s="39">
        <f t="shared" ca="1" si="26"/>
        <v>0</v>
      </c>
      <c r="AJ63" s="39">
        <f t="shared" ca="1" si="27"/>
        <v>0</v>
      </c>
      <c r="AK63" s="39">
        <f t="shared" ca="1" si="28"/>
        <v>0</v>
      </c>
      <c r="AL63" s="43"/>
      <c r="AM63" s="39">
        <f t="shared" ca="1" si="40"/>
        <v>0</v>
      </c>
      <c r="AN63" s="39">
        <f t="shared" ca="1" si="41"/>
        <v>0</v>
      </c>
      <c r="AO63" s="39">
        <f t="shared" ca="1" si="42"/>
        <v>0</v>
      </c>
      <c r="AP63" s="40">
        <f t="shared" ca="1" si="29"/>
        <v>0</v>
      </c>
      <c r="AR63" s="39">
        <f t="shared" ca="1" si="43"/>
        <v>0</v>
      </c>
      <c r="AS63" s="39">
        <f t="shared" ca="1" si="44"/>
        <v>0</v>
      </c>
      <c r="AT63" s="39">
        <f t="shared" ca="1" si="45"/>
        <v>0</v>
      </c>
      <c r="AU63" s="40">
        <f t="shared" ca="1" si="30"/>
        <v>0</v>
      </c>
      <c r="AV63" s="40"/>
      <c r="AW63" s="51">
        <f t="shared" ca="1" si="31"/>
        <v>0</v>
      </c>
      <c r="AY63" s="51">
        <f t="shared" ca="1" si="32"/>
        <v>0</v>
      </c>
      <c r="AZ63" s="104"/>
      <c r="BA63" s="105">
        <f ca="1">'EO9904.1'!AW63</f>
        <v>0</v>
      </c>
      <c r="BB63" s="105">
        <f t="shared" ca="1" si="46"/>
        <v>0</v>
      </c>
      <c r="BC63" s="67"/>
      <c r="BD63" s="96">
        <f t="shared" si="47"/>
        <v>38565</v>
      </c>
      <c r="BE63" s="103">
        <f t="shared" si="48"/>
        <v>8</v>
      </c>
      <c r="BF63" s="113">
        <f t="shared" si="33"/>
        <v>1109.0309999999999</v>
      </c>
      <c r="BG63" s="114">
        <f t="shared" si="34"/>
        <v>11486.346</v>
      </c>
      <c r="BH63" s="95">
        <f t="shared" si="49"/>
        <v>9.655211500680895E-2</v>
      </c>
      <c r="BI63" s="2">
        <f t="shared" si="52"/>
        <v>9.9099999999999994E-2</v>
      </c>
      <c r="BJ63" s="2">
        <f t="shared" si="50"/>
        <v>0.97428975788909133</v>
      </c>
      <c r="BK63" s="97">
        <v>2.1150000000000002</v>
      </c>
      <c r="BL63" s="98">
        <f t="shared" si="51"/>
        <v>2.1150000000000002</v>
      </c>
    </row>
    <row r="64" spans="1:64">
      <c r="A64" s="88">
        <f t="shared" si="36"/>
        <v>38596</v>
      </c>
      <c r="B64" s="65">
        <f>'EO9904.1 floor'!B64</f>
        <v>0</v>
      </c>
      <c r="C64" s="66"/>
      <c r="D64" s="82">
        <f t="shared" si="5"/>
        <v>0</v>
      </c>
      <c r="E64" s="35">
        <f t="shared" si="6"/>
        <v>0</v>
      </c>
      <c r="F64" s="35">
        <f t="shared" ca="1" si="7"/>
        <v>0</v>
      </c>
      <c r="G64" s="83">
        <f ca="1">VLOOKUP($A64,[1]!Table,MATCH(G$4,[1]!Curves,0))</f>
        <v>4.4080000000000004</v>
      </c>
      <c r="H64" s="84">
        <f t="shared" ca="1" si="8"/>
        <v>4.4080000000000004</v>
      </c>
      <c r="I64" s="86">
        <f t="shared" si="37"/>
        <v>2.1150000000000002</v>
      </c>
      <c r="J64" s="83">
        <f ca="1">VLOOKUP($A64,[1]!Table,MATCH(J$4,[1]!Curves,0))</f>
        <v>1.2500000000000001E-2</v>
      </c>
      <c r="K64" s="84">
        <f t="shared" ca="1" si="9"/>
        <v>1.2500000000000001E-2</v>
      </c>
      <c r="L64" s="69">
        <f t="shared" si="38"/>
        <v>0</v>
      </c>
      <c r="M64" s="83">
        <f ca="1">VLOOKUP($A64,[1]!Table,MATCH(M$4,[1]!Curves,0))</f>
        <v>1.4999999999999999E-2</v>
      </c>
      <c r="N64" s="84">
        <f t="shared" ca="1" si="10"/>
        <v>1.4999999999999999E-2</v>
      </c>
      <c r="O64" s="69">
        <f t="shared" si="39"/>
        <v>0</v>
      </c>
      <c r="P64" s="7"/>
      <c r="Q64" s="69">
        <f t="shared" ca="1" si="11"/>
        <v>4.4355000000000002</v>
      </c>
      <c r="R64" s="69">
        <f t="shared" ca="1" si="12"/>
        <v>4.4355000000000002</v>
      </c>
      <c r="S64" s="69">
        <f t="shared" si="13"/>
        <v>2.1150000000000002</v>
      </c>
      <c r="T64" s="7"/>
      <c r="U64" s="5">
        <f t="shared" si="14"/>
        <v>30</v>
      </c>
      <c r="V64" s="44">
        <f t="shared" si="15"/>
        <v>38596</v>
      </c>
      <c r="W64" s="5">
        <f t="shared" ca="1" si="16"/>
        <v>1666</v>
      </c>
      <c r="X64" s="54">
        <f ca="1">VLOOKUP($A64,[1]!Table,MATCH(X$4,[1]!Curves,0))</f>
        <v>5.6972827274146001E-2</v>
      </c>
      <c r="Y64" s="46">
        <f t="shared" ca="1" si="17"/>
        <v>0.77395982150110743</v>
      </c>
      <c r="Z64" s="5">
        <f t="shared" si="18"/>
        <v>0</v>
      </c>
      <c r="AA64" s="5">
        <f t="shared" si="19"/>
        <v>0</v>
      </c>
      <c r="AC64" s="39">
        <f t="shared" ca="1" si="20"/>
        <v>0</v>
      </c>
      <c r="AD64" s="39">
        <f t="shared" ca="1" si="21"/>
        <v>0</v>
      </c>
      <c r="AE64" s="39">
        <f t="shared" ca="1" si="22"/>
        <v>0</v>
      </c>
      <c r="AF64" s="39">
        <f t="shared" ca="1" si="23"/>
        <v>0</v>
      </c>
      <c r="AG64" s="39">
        <f t="shared" ca="1" si="24"/>
        <v>0</v>
      </c>
      <c r="AH64" s="39">
        <f t="shared" ca="1" si="25"/>
        <v>0</v>
      </c>
      <c r="AI64" s="39">
        <f t="shared" ca="1" si="26"/>
        <v>0</v>
      </c>
      <c r="AJ64" s="39">
        <f t="shared" ca="1" si="27"/>
        <v>0</v>
      </c>
      <c r="AK64" s="39">
        <f t="shared" ca="1" si="28"/>
        <v>0</v>
      </c>
      <c r="AL64" s="43"/>
      <c r="AM64" s="39">
        <f t="shared" ca="1" si="40"/>
        <v>0</v>
      </c>
      <c r="AN64" s="39">
        <f t="shared" ca="1" si="41"/>
        <v>0</v>
      </c>
      <c r="AO64" s="39">
        <f t="shared" ca="1" si="42"/>
        <v>0</v>
      </c>
      <c r="AP64" s="40">
        <f t="shared" ca="1" si="29"/>
        <v>0</v>
      </c>
      <c r="AR64" s="39">
        <f t="shared" ca="1" si="43"/>
        <v>0</v>
      </c>
      <c r="AS64" s="39">
        <f t="shared" ca="1" si="44"/>
        <v>0</v>
      </c>
      <c r="AT64" s="39">
        <f t="shared" ca="1" si="45"/>
        <v>0</v>
      </c>
      <c r="AU64" s="40">
        <f t="shared" ca="1" si="30"/>
        <v>0</v>
      </c>
      <c r="AV64" s="40"/>
      <c r="AW64" s="51">
        <f t="shared" ca="1" si="31"/>
        <v>0</v>
      </c>
      <c r="AY64" s="51">
        <f t="shared" ca="1" si="32"/>
        <v>0</v>
      </c>
      <c r="AZ64" s="104"/>
      <c r="BA64" s="105">
        <f ca="1">'EO9904.1'!AW64</f>
        <v>0</v>
      </c>
      <c r="BB64" s="105">
        <f t="shared" ca="1" si="46"/>
        <v>0</v>
      </c>
      <c r="BC64" s="67"/>
      <c r="BD64" s="96">
        <f t="shared" si="47"/>
        <v>38596</v>
      </c>
      <c r="BE64" s="103">
        <f t="shared" si="48"/>
        <v>9</v>
      </c>
      <c r="BF64" s="113">
        <f t="shared" si="33"/>
        <v>998.15999999999985</v>
      </c>
      <c r="BG64" s="114">
        <f t="shared" si="34"/>
        <v>10141.415499999999</v>
      </c>
      <c r="BH64" s="95">
        <f t="shared" si="49"/>
        <v>9.8424130240990518E-2</v>
      </c>
      <c r="BI64" s="2">
        <f t="shared" si="52"/>
        <v>0.1009</v>
      </c>
      <c r="BJ64" s="2">
        <f t="shared" si="50"/>
        <v>0.9754621431218089</v>
      </c>
      <c r="BK64" s="97">
        <v>2.1150000000000002</v>
      </c>
      <c r="BL64" s="98">
        <f t="shared" si="51"/>
        <v>2.1150000000000002</v>
      </c>
    </row>
    <row r="65" spans="1:64">
      <c r="A65" s="88">
        <f t="shared" si="36"/>
        <v>38626</v>
      </c>
      <c r="B65" s="65">
        <f>'EO9904.1 floor'!B65</f>
        <v>0</v>
      </c>
      <c r="C65" s="66"/>
      <c r="D65" s="82">
        <f t="shared" si="5"/>
        <v>0</v>
      </c>
      <c r="E65" s="35">
        <f t="shared" si="6"/>
        <v>0</v>
      </c>
      <c r="F65" s="35">
        <f t="shared" ca="1" si="7"/>
        <v>0</v>
      </c>
      <c r="G65" s="83">
        <f ca="1">VLOOKUP($A65,[1]!Table,MATCH(G$4,[1]!Curves,0))</f>
        <v>4.4380000000000006</v>
      </c>
      <c r="H65" s="84">
        <f t="shared" ca="1" si="8"/>
        <v>4.4380000000000006</v>
      </c>
      <c r="I65" s="86">
        <f t="shared" si="37"/>
        <v>2.1150000000000002</v>
      </c>
      <c r="J65" s="83">
        <f ca="1">VLOOKUP($A65,[1]!Table,MATCH(J$4,[1]!Curves,0))</f>
        <v>1.2500000000000001E-2</v>
      </c>
      <c r="K65" s="84">
        <f t="shared" ca="1" si="9"/>
        <v>1.2500000000000001E-2</v>
      </c>
      <c r="L65" s="69">
        <f t="shared" si="38"/>
        <v>0</v>
      </c>
      <c r="M65" s="83">
        <f ca="1">VLOOKUP($A65,[1]!Table,MATCH(M$4,[1]!Curves,0))</f>
        <v>1.4999999999999999E-2</v>
      </c>
      <c r="N65" s="84">
        <f t="shared" ca="1" si="10"/>
        <v>1.4999999999999999E-2</v>
      </c>
      <c r="O65" s="69">
        <f t="shared" si="39"/>
        <v>0</v>
      </c>
      <c r="P65" s="7"/>
      <c r="Q65" s="69">
        <f t="shared" ca="1" si="11"/>
        <v>4.4655000000000005</v>
      </c>
      <c r="R65" s="69">
        <f t="shared" ca="1" si="12"/>
        <v>4.4655000000000005</v>
      </c>
      <c r="S65" s="69">
        <f t="shared" si="13"/>
        <v>2.1150000000000002</v>
      </c>
      <c r="T65" s="7"/>
      <c r="U65" s="5">
        <f t="shared" si="14"/>
        <v>31</v>
      </c>
      <c r="V65" s="44">
        <f t="shared" si="15"/>
        <v>38626</v>
      </c>
      <c r="W65" s="5">
        <f t="shared" ca="1" si="16"/>
        <v>1696</v>
      </c>
      <c r="X65" s="54">
        <f ca="1">VLOOKUP($A65,[1]!Table,MATCH(X$4,[1]!Curves,0))</f>
        <v>5.7056276887419995E-2</v>
      </c>
      <c r="Y65" s="46">
        <f t="shared" ca="1" si="17"/>
        <v>0.77010674205643725</v>
      </c>
      <c r="Z65" s="5">
        <f t="shared" si="18"/>
        <v>0</v>
      </c>
      <c r="AA65" s="5">
        <f t="shared" si="19"/>
        <v>0</v>
      </c>
      <c r="AC65" s="39">
        <f t="shared" ca="1" si="20"/>
        <v>0</v>
      </c>
      <c r="AD65" s="39">
        <f t="shared" ca="1" si="21"/>
        <v>0</v>
      </c>
      <c r="AE65" s="39">
        <f t="shared" ca="1" si="22"/>
        <v>0</v>
      </c>
      <c r="AF65" s="39">
        <f t="shared" ca="1" si="23"/>
        <v>0</v>
      </c>
      <c r="AG65" s="39">
        <f t="shared" ca="1" si="24"/>
        <v>0</v>
      </c>
      <c r="AH65" s="39">
        <f t="shared" ca="1" si="25"/>
        <v>0</v>
      </c>
      <c r="AI65" s="39">
        <f t="shared" ca="1" si="26"/>
        <v>0</v>
      </c>
      <c r="AJ65" s="39">
        <f t="shared" ca="1" si="27"/>
        <v>0</v>
      </c>
      <c r="AK65" s="39">
        <f t="shared" ca="1" si="28"/>
        <v>0</v>
      </c>
      <c r="AL65" s="43"/>
      <c r="AM65" s="39">
        <f t="shared" ca="1" si="40"/>
        <v>0</v>
      </c>
      <c r="AN65" s="39">
        <f t="shared" ca="1" si="41"/>
        <v>0</v>
      </c>
      <c r="AO65" s="39">
        <f t="shared" ca="1" si="42"/>
        <v>0</v>
      </c>
      <c r="AP65" s="40">
        <f t="shared" ca="1" si="29"/>
        <v>0</v>
      </c>
      <c r="AR65" s="39">
        <f t="shared" ca="1" si="43"/>
        <v>0</v>
      </c>
      <c r="AS65" s="39">
        <f t="shared" ca="1" si="44"/>
        <v>0</v>
      </c>
      <c r="AT65" s="39">
        <f t="shared" ca="1" si="45"/>
        <v>0</v>
      </c>
      <c r="AU65" s="40">
        <f t="shared" ca="1" si="30"/>
        <v>0</v>
      </c>
      <c r="AV65" s="40"/>
      <c r="AW65" s="51">
        <f t="shared" ca="1" si="31"/>
        <v>0</v>
      </c>
      <c r="AY65" s="51">
        <f t="shared" ca="1" si="32"/>
        <v>0</v>
      </c>
      <c r="AZ65" s="104"/>
      <c r="BA65" s="105">
        <f ca="1">'EO9904.1'!AW65</f>
        <v>0</v>
      </c>
      <c r="BB65" s="105">
        <f t="shared" ca="1" si="46"/>
        <v>0</v>
      </c>
      <c r="BC65" s="67"/>
      <c r="BD65" s="96">
        <f t="shared" si="47"/>
        <v>38626</v>
      </c>
      <c r="BE65" s="103">
        <f t="shared" si="48"/>
        <v>10</v>
      </c>
      <c r="BF65" s="113">
        <f t="shared" si="33"/>
        <v>697.93849999999998</v>
      </c>
      <c r="BG65" s="114">
        <f t="shared" si="34"/>
        <v>9529.3094999999994</v>
      </c>
      <c r="BH65" s="95">
        <f t="shared" si="49"/>
        <v>7.3241245863616883E-2</v>
      </c>
      <c r="BI65" s="2">
        <f t="shared" si="52"/>
        <v>0.10349999999999999</v>
      </c>
      <c r="BJ65" s="2">
        <f t="shared" si="50"/>
        <v>0.70764488757117761</v>
      </c>
      <c r="BK65" s="97">
        <v>2.1150000000000002</v>
      </c>
      <c r="BL65" s="98">
        <f t="shared" si="51"/>
        <v>2.1150000000000002</v>
      </c>
    </row>
    <row r="66" spans="1:64">
      <c r="A66" s="88">
        <f t="shared" si="36"/>
        <v>38657</v>
      </c>
      <c r="B66" s="65">
        <f>'EO9904.1 floor'!B66</f>
        <v>0</v>
      </c>
      <c r="C66" s="66"/>
      <c r="D66" s="82">
        <f t="shared" si="5"/>
        <v>0</v>
      </c>
      <c r="E66" s="35">
        <f t="shared" si="6"/>
        <v>0</v>
      </c>
      <c r="F66" s="35">
        <f t="shared" ca="1" si="7"/>
        <v>0</v>
      </c>
      <c r="G66" s="83">
        <f ca="1">VLOOKUP($A66,[1]!Table,MATCH(G$4,[1]!Curves,0))</f>
        <v>4.5780000000000003</v>
      </c>
      <c r="H66" s="84">
        <f t="shared" ca="1" si="8"/>
        <v>4.5780000000000003</v>
      </c>
      <c r="I66" s="86">
        <f t="shared" si="37"/>
        <v>2.1150000000000002</v>
      </c>
      <c r="J66" s="83">
        <f ca="1">VLOOKUP($A66,[1]!Table,MATCH(J$4,[1]!Curves,0))</f>
        <v>2.1000000000000001E-2</v>
      </c>
      <c r="K66" s="84">
        <f t="shared" ca="1" si="9"/>
        <v>2.1000000000000001E-2</v>
      </c>
      <c r="L66" s="69">
        <f t="shared" si="38"/>
        <v>0</v>
      </c>
      <c r="M66" s="83">
        <f ca="1">VLOOKUP($A66,[1]!Table,MATCH(M$4,[1]!Curves,0))</f>
        <v>1.4999999999999999E-2</v>
      </c>
      <c r="N66" s="84">
        <f t="shared" ca="1" si="10"/>
        <v>1.4999999999999999E-2</v>
      </c>
      <c r="O66" s="69">
        <f t="shared" si="39"/>
        <v>0</v>
      </c>
      <c r="P66" s="7"/>
      <c r="Q66" s="69">
        <f t="shared" ca="1" si="11"/>
        <v>4.6139999999999999</v>
      </c>
      <c r="R66" s="69">
        <f t="shared" ca="1" si="12"/>
        <v>4.6139999999999999</v>
      </c>
      <c r="S66" s="69">
        <f t="shared" si="13"/>
        <v>2.1150000000000002</v>
      </c>
      <c r="T66" s="7"/>
      <c r="U66" s="5">
        <f t="shared" si="14"/>
        <v>30</v>
      </c>
      <c r="V66" s="44">
        <f t="shared" si="15"/>
        <v>38657</v>
      </c>
      <c r="W66" s="5">
        <f t="shared" ca="1" si="16"/>
        <v>1727</v>
      </c>
      <c r="X66" s="54">
        <f ca="1">VLOOKUP($A66,[1]!Table,MATCH(X$4,[1]!Curves,0))</f>
        <v>5.7142508156904998E-2</v>
      </c>
      <c r="Y66" s="46">
        <f t="shared" ca="1" si="17"/>
        <v>0.76613466229269267</v>
      </c>
      <c r="Z66" s="5">
        <f t="shared" si="18"/>
        <v>0</v>
      </c>
      <c r="AA66" s="5">
        <f t="shared" si="19"/>
        <v>0</v>
      </c>
      <c r="AC66" s="39">
        <f t="shared" ca="1" si="20"/>
        <v>0</v>
      </c>
      <c r="AD66" s="39">
        <f t="shared" ca="1" si="21"/>
        <v>0</v>
      </c>
      <c r="AE66" s="39">
        <f t="shared" ca="1" si="22"/>
        <v>0</v>
      </c>
      <c r="AF66" s="39">
        <f t="shared" ca="1" si="23"/>
        <v>0</v>
      </c>
      <c r="AG66" s="39">
        <f t="shared" ca="1" si="24"/>
        <v>0</v>
      </c>
      <c r="AH66" s="39">
        <f t="shared" ca="1" si="25"/>
        <v>0</v>
      </c>
      <c r="AI66" s="39">
        <f t="shared" ca="1" si="26"/>
        <v>0</v>
      </c>
      <c r="AJ66" s="39">
        <f t="shared" ca="1" si="27"/>
        <v>0</v>
      </c>
      <c r="AK66" s="39">
        <f t="shared" ca="1" si="28"/>
        <v>0</v>
      </c>
      <c r="AL66" s="43"/>
      <c r="AM66" s="39">
        <f t="shared" ca="1" si="40"/>
        <v>0</v>
      </c>
      <c r="AN66" s="39">
        <f t="shared" ca="1" si="41"/>
        <v>0</v>
      </c>
      <c r="AO66" s="39">
        <f t="shared" ca="1" si="42"/>
        <v>0</v>
      </c>
      <c r="AP66" s="40">
        <f t="shared" ca="1" si="29"/>
        <v>0</v>
      </c>
      <c r="AR66" s="39">
        <f t="shared" ca="1" si="43"/>
        <v>0</v>
      </c>
      <c r="AS66" s="39">
        <f t="shared" ca="1" si="44"/>
        <v>0</v>
      </c>
      <c r="AT66" s="39">
        <f t="shared" ca="1" si="45"/>
        <v>0</v>
      </c>
      <c r="AU66" s="40">
        <f t="shared" ca="1" si="30"/>
        <v>0</v>
      </c>
      <c r="AV66" s="40"/>
      <c r="AW66" s="51">
        <f t="shared" ca="1" si="31"/>
        <v>0</v>
      </c>
      <c r="AY66" s="51">
        <f t="shared" ca="1" si="32"/>
        <v>0</v>
      </c>
      <c r="AZ66" s="104"/>
      <c r="BA66" s="105">
        <f ca="1">'EO9904.1'!AW66</f>
        <v>0</v>
      </c>
      <c r="BB66" s="105">
        <f t="shared" ca="1" si="46"/>
        <v>0</v>
      </c>
      <c r="BC66" s="67"/>
      <c r="BD66" s="96">
        <f t="shared" si="47"/>
        <v>38657</v>
      </c>
      <c r="BE66" s="103">
        <f t="shared" si="48"/>
        <v>11</v>
      </c>
      <c r="BF66" s="113">
        <f t="shared" si="33"/>
        <v>632.95050000000003</v>
      </c>
      <c r="BG66" s="114">
        <f t="shared" si="34"/>
        <v>8729.3260000000009</v>
      </c>
      <c r="BH66" s="95">
        <f t="shared" si="49"/>
        <v>7.250851898531456E-2</v>
      </c>
      <c r="BI66" s="2">
        <f t="shared" si="52"/>
        <v>7.7799999999999994E-2</v>
      </c>
      <c r="BJ66" s="2">
        <f t="shared" si="50"/>
        <v>0.93198610520969882</v>
      </c>
      <c r="BK66" s="97">
        <v>2.1150000000000002</v>
      </c>
      <c r="BL66" s="98">
        <f t="shared" si="51"/>
        <v>2.1150000000000002</v>
      </c>
    </row>
    <row r="67" spans="1:64">
      <c r="A67" s="88">
        <f t="shared" si="36"/>
        <v>38687</v>
      </c>
      <c r="B67" s="65">
        <f>'EO9904.1 floor'!B67</f>
        <v>0</v>
      </c>
      <c r="C67" s="66"/>
      <c r="D67" s="82">
        <f t="shared" si="5"/>
        <v>0</v>
      </c>
      <c r="E67" s="35">
        <f t="shared" si="6"/>
        <v>0</v>
      </c>
      <c r="F67" s="35">
        <f t="shared" ca="1" si="7"/>
        <v>0</v>
      </c>
      <c r="G67" s="83">
        <f ca="1">VLOOKUP($A67,[1]!Table,MATCH(G$4,[1]!Curves,0))</f>
        <v>4.718</v>
      </c>
      <c r="H67" s="84">
        <f t="shared" ca="1" si="8"/>
        <v>4.718</v>
      </c>
      <c r="I67" s="86">
        <f t="shared" si="37"/>
        <v>2.1150000000000002</v>
      </c>
      <c r="J67" s="83">
        <f ca="1">VLOOKUP($A67,[1]!Table,MATCH(J$4,[1]!Curves,0))</f>
        <v>2.1000000000000001E-2</v>
      </c>
      <c r="K67" s="84">
        <f t="shared" ca="1" si="9"/>
        <v>2.1000000000000001E-2</v>
      </c>
      <c r="L67" s="69">
        <f t="shared" si="38"/>
        <v>0</v>
      </c>
      <c r="M67" s="83">
        <f ca="1">VLOOKUP($A67,[1]!Table,MATCH(M$4,[1]!Curves,0))</f>
        <v>1.4999999999999999E-2</v>
      </c>
      <c r="N67" s="84">
        <f t="shared" ca="1" si="10"/>
        <v>1.4999999999999999E-2</v>
      </c>
      <c r="O67" s="69">
        <f t="shared" si="39"/>
        <v>0</v>
      </c>
      <c r="P67" s="7"/>
      <c r="Q67" s="69">
        <f t="shared" ca="1" si="11"/>
        <v>4.7539999999999996</v>
      </c>
      <c r="R67" s="69">
        <f t="shared" ca="1" si="12"/>
        <v>4.7539999999999996</v>
      </c>
      <c r="S67" s="69">
        <f t="shared" si="13"/>
        <v>2.1150000000000002</v>
      </c>
      <c r="T67" s="7"/>
      <c r="U67" s="5">
        <f t="shared" si="14"/>
        <v>31</v>
      </c>
      <c r="V67" s="44">
        <f t="shared" si="15"/>
        <v>38687</v>
      </c>
      <c r="W67" s="5">
        <f t="shared" ca="1" si="16"/>
        <v>1757</v>
      </c>
      <c r="X67" s="54">
        <f ca="1">VLOOKUP($A67,[1]!Table,MATCH(X$4,[1]!Curves,0))</f>
        <v>5.7225957774891006E-2</v>
      </c>
      <c r="Y67" s="46">
        <f t="shared" ca="1" si="17"/>
        <v>0.76229990491072097</v>
      </c>
      <c r="Z67" s="5">
        <f t="shared" si="18"/>
        <v>0</v>
      </c>
      <c r="AA67" s="5">
        <f t="shared" si="19"/>
        <v>0</v>
      </c>
      <c r="AC67" s="39">
        <f t="shared" ca="1" si="20"/>
        <v>0</v>
      </c>
      <c r="AD67" s="39">
        <f t="shared" ca="1" si="21"/>
        <v>0</v>
      </c>
      <c r="AE67" s="39">
        <f t="shared" ca="1" si="22"/>
        <v>0</v>
      </c>
      <c r="AF67" s="39">
        <f t="shared" ca="1" si="23"/>
        <v>0</v>
      </c>
      <c r="AG67" s="39">
        <f t="shared" ca="1" si="24"/>
        <v>0</v>
      </c>
      <c r="AH67" s="39">
        <f t="shared" ca="1" si="25"/>
        <v>0</v>
      </c>
      <c r="AI67" s="39">
        <f t="shared" ca="1" si="26"/>
        <v>0</v>
      </c>
      <c r="AJ67" s="39">
        <f t="shared" ca="1" si="27"/>
        <v>0</v>
      </c>
      <c r="AK67" s="39">
        <f t="shared" ca="1" si="28"/>
        <v>0</v>
      </c>
      <c r="AL67" s="43"/>
      <c r="AM67" s="39">
        <f t="shared" ca="1" si="40"/>
        <v>0</v>
      </c>
      <c r="AN67" s="39">
        <f t="shared" ca="1" si="41"/>
        <v>0</v>
      </c>
      <c r="AO67" s="39">
        <f t="shared" ca="1" si="42"/>
        <v>0</v>
      </c>
      <c r="AP67" s="40">
        <f t="shared" ca="1" si="29"/>
        <v>0</v>
      </c>
      <c r="AR67" s="39">
        <f t="shared" ca="1" si="43"/>
        <v>0</v>
      </c>
      <c r="AS67" s="39">
        <f t="shared" ca="1" si="44"/>
        <v>0</v>
      </c>
      <c r="AT67" s="39">
        <f t="shared" ca="1" si="45"/>
        <v>0</v>
      </c>
      <c r="AU67" s="40">
        <f t="shared" ca="1" si="30"/>
        <v>0</v>
      </c>
      <c r="AV67" s="40"/>
      <c r="AW67" s="51">
        <f t="shared" ca="1" si="31"/>
        <v>0</v>
      </c>
      <c r="AY67" s="51">
        <f t="shared" ca="1" si="32"/>
        <v>0</v>
      </c>
      <c r="AZ67" s="104"/>
      <c r="BA67" s="105">
        <f ca="1">'EO9904.1'!AW67</f>
        <v>0</v>
      </c>
      <c r="BB67" s="105">
        <f t="shared" ca="1" si="46"/>
        <v>0</v>
      </c>
      <c r="BC67" s="67"/>
      <c r="BD67" s="96">
        <f t="shared" si="47"/>
        <v>38687</v>
      </c>
      <c r="BE67" s="103">
        <f t="shared" si="48"/>
        <v>12</v>
      </c>
      <c r="BF67" s="113">
        <f t="shared" si="33"/>
        <v>668.96399999999994</v>
      </c>
      <c r="BG67" s="114">
        <f t="shared" si="34"/>
        <v>9251.2415000000001</v>
      </c>
      <c r="BH67" s="95">
        <f t="shared" si="49"/>
        <v>7.2310727160241131E-2</v>
      </c>
      <c r="BI67" s="2">
        <f t="shared" si="52"/>
        <v>7.7899999999999997E-2</v>
      </c>
      <c r="BJ67" s="2">
        <f t="shared" si="50"/>
        <v>0.92825066957947544</v>
      </c>
      <c r="BK67" s="97">
        <v>2.1150000000000002</v>
      </c>
      <c r="BL67" s="98">
        <f t="shared" si="51"/>
        <v>2.1150000000000002</v>
      </c>
    </row>
    <row r="68" spans="1:64">
      <c r="A68" s="88">
        <f t="shared" si="36"/>
        <v>38718</v>
      </c>
      <c r="B68" s="65">
        <f>'EO9904.1 floor'!B68</f>
        <v>0</v>
      </c>
      <c r="C68" s="66"/>
      <c r="D68" s="82">
        <f t="shared" si="5"/>
        <v>0</v>
      </c>
      <c r="E68" s="35">
        <f t="shared" si="6"/>
        <v>0</v>
      </c>
      <c r="F68" s="35">
        <f t="shared" ca="1" si="7"/>
        <v>0</v>
      </c>
      <c r="G68" s="83">
        <f ca="1">VLOOKUP($A68,[1]!Table,MATCH(G$4,[1]!Curves,0))</f>
        <v>4.7730000000000006</v>
      </c>
      <c r="H68" s="84">
        <f t="shared" ca="1" si="8"/>
        <v>4.7730000000000006</v>
      </c>
      <c r="I68" s="86">
        <f t="shared" si="37"/>
        <v>2.1150000000000002</v>
      </c>
      <c r="J68" s="83">
        <f ca="1">VLOOKUP($A68,[1]!Table,MATCH(J$4,[1]!Curves,0))</f>
        <v>2.1000000000000001E-2</v>
      </c>
      <c r="K68" s="84">
        <f t="shared" ca="1" si="9"/>
        <v>2.1000000000000001E-2</v>
      </c>
      <c r="L68" s="69">
        <f t="shared" si="38"/>
        <v>0</v>
      </c>
      <c r="M68" s="83">
        <f ca="1">VLOOKUP($A68,[1]!Table,MATCH(M$4,[1]!Curves,0))</f>
        <v>1.2500000000000001E-2</v>
      </c>
      <c r="N68" s="84">
        <f t="shared" ca="1" si="10"/>
        <v>1.2500000000000001E-2</v>
      </c>
      <c r="O68" s="69">
        <f t="shared" si="39"/>
        <v>0</v>
      </c>
      <c r="P68" s="7"/>
      <c r="Q68" s="69">
        <f t="shared" ca="1" si="11"/>
        <v>4.8065000000000007</v>
      </c>
      <c r="R68" s="69">
        <f t="shared" ca="1" si="12"/>
        <v>4.8065000000000007</v>
      </c>
      <c r="S68" s="69">
        <f t="shared" si="13"/>
        <v>2.1150000000000002</v>
      </c>
      <c r="T68" s="7"/>
      <c r="U68" s="5">
        <f t="shared" si="14"/>
        <v>31</v>
      </c>
      <c r="V68" s="44">
        <f t="shared" si="15"/>
        <v>38718</v>
      </c>
      <c r="W68" s="5">
        <f t="shared" ca="1" si="16"/>
        <v>1788</v>
      </c>
      <c r="X68" s="54">
        <f ca="1">VLOOKUP($A68,[1]!Table,MATCH(X$4,[1]!Curves,0))</f>
        <v>5.7312189049244004E-2</v>
      </c>
      <c r="Y68" s="46">
        <f t="shared" ca="1" si="17"/>
        <v>0.75834688084799684</v>
      </c>
      <c r="Z68" s="5">
        <f t="shared" si="18"/>
        <v>0</v>
      </c>
      <c r="AA68" s="5">
        <f t="shared" si="19"/>
        <v>0</v>
      </c>
      <c r="AC68" s="39">
        <f t="shared" ca="1" si="20"/>
        <v>0</v>
      </c>
      <c r="AD68" s="39">
        <f t="shared" ca="1" si="21"/>
        <v>0</v>
      </c>
      <c r="AE68" s="39">
        <f t="shared" ca="1" si="22"/>
        <v>0</v>
      </c>
      <c r="AF68" s="39">
        <f t="shared" ca="1" si="23"/>
        <v>0</v>
      </c>
      <c r="AG68" s="39">
        <f t="shared" ca="1" si="24"/>
        <v>0</v>
      </c>
      <c r="AH68" s="39">
        <f t="shared" ca="1" si="25"/>
        <v>0</v>
      </c>
      <c r="AI68" s="39">
        <f t="shared" ca="1" si="26"/>
        <v>0</v>
      </c>
      <c r="AJ68" s="39">
        <f t="shared" ca="1" si="27"/>
        <v>0</v>
      </c>
      <c r="AK68" s="39">
        <f t="shared" ca="1" si="28"/>
        <v>0</v>
      </c>
      <c r="AL68" s="43"/>
      <c r="AM68" s="39">
        <f t="shared" ca="1" si="40"/>
        <v>0</v>
      </c>
      <c r="AN68" s="39">
        <f t="shared" ca="1" si="41"/>
        <v>0</v>
      </c>
      <c r="AO68" s="39">
        <f t="shared" ca="1" si="42"/>
        <v>0</v>
      </c>
      <c r="AP68" s="40">
        <f t="shared" ca="1" si="29"/>
        <v>0</v>
      </c>
      <c r="AR68" s="39">
        <f t="shared" ca="1" si="43"/>
        <v>0</v>
      </c>
      <c r="AS68" s="39">
        <f t="shared" ca="1" si="44"/>
        <v>0</v>
      </c>
      <c r="AT68" s="39">
        <f t="shared" ca="1" si="45"/>
        <v>0</v>
      </c>
      <c r="AU68" s="40">
        <f t="shared" ca="1" si="30"/>
        <v>0</v>
      </c>
      <c r="AV68" s="40"/>
      <c r="AW68" s="51">
        <f t="shared" ca="1" si="31"/>
        <v>0</v>
      </c>
      <c r="AY68" s="51">
        <f t="shared" ca="1" si="32"/>
        <v>0</v>
      </c>
      <c r="AZ68" s="104"/>
      <c r="BA68" s="105">
        <f ca="1">'EO9904.1'!AW68</f>
        <v>0</v>
      </c>
      <c r="BB68" s="105">
        <f t="shared" ca="1" si="46"/>
        <v>0</v>
      </c>
      <c r="BC68" s="67"/>
      <c r="BD68" s="96">
        <f t="shared" si="47"/>
        <v>38718</v>
      </c>
      <c r="BE68" s="103">
        <f t="shared" si="48"/>
        <v>1</v>
      </c>
      <c r="BF68" s="113">
        <f t="shared" si="33"/>
        <v>682.49049999999988</v>
      </c>
      <c r="BG68" s="114">
        <f t="shared" si="34"/>
        <v>9457.0780000000013</v>
      </c>
      <c r="BH68" s="95">
        <f t="shared" si="49"/>
        <v>7.2167164107137513E-2</v>
      </c>
      <c r="BI68" s="2">
        <f t="shared" si="52"/>
        <v>7.7899999999999997E-2</v>
      </c>
      <c r="BJ68" s="2">
        <f t="shared" si="50"/>
        <v>0.92640775490548799</v>
      </c>
      <c r="BK68" s="97">
        <v>2.1150000000000002</v>
      </c>
      <c r="BL68" s="98">
        <f t="shared" si="51"/>
        <v>2.1150000000000002</v>
      </c>
    </row>
    <row r="69" spans="1:64">
      <c r="A69" s="88">
        <f t="shared" si="36"/>
        <v>38749</v>
      </c>
      <c r="B69" s="65">
        <f>'EO9904.1 floor'!B69</f>
        <v>0</v>
      </c>
      <c r="C69" s="66"/>
      <c r="D69" s="82">
        <f t="shared" si="5"/>
        <v>0</v>
      </c>
      <c r="E69" s="35">
        <f t="shared" si="6"/>
        <v>0</v>
      </c>
      <c r="F69" s="35">
        <f t="shared" ca="1" si="7"/>
        <v>0</v>
      </c>
      <c r="G69" s="83">
        <f ca="1">VLOOKUP($A69,[1]!Table,MATCH(G$4,[1]!Curves,0))</f>
        <v>4.6530000000000005</v>
      </c>
      <c r="H69" s="84">
        <f t="shared" ca="1" si="8"/>
        <v>4.6530000000000005</v>
      </c>
      <c r="I69" s="86">
        <f t="shared" si="37"/>
        <v>2.2615196691845312</v>
      </c>
      <c r="J69" s="83">
        <f ca="1">VLOOKUP($A69,[1]!Table,MATCH(J$4,[1]!Curves,0))</f>
        <v>2.1000000000000001E-2</v>
      </c>
      <c r="K69" s="84">
        <f t="shared" ca="1" si="9"/>
        <v>2.1000000000000001E-2</v>
      </c>
      <c r="L69" s="69">
        <f t="shared" si="38"/>
        <v>0</v>
      </c>
      <c r="M69" s="83">
        <f ca="1">VLOOKUP($A69,[1]!Table,MATCH(M$4,[1]!Curves,0))</f>
        <v>1.2500000000000001E-2</v>
      </c>
      <c r="N69" s="84">
        <f t="shared" ca="1" si="10"/>
        <v>1.2500000000000001E-2</v>
      </c>
      <c r="O69" s="69">
        <f t="shared" si="39"/>
        <v>0</v>
      </c>
      <c r="P69" s="7"/>
      <c r="Q69" s="69">
        <f t="shared" ca="1" si="11"/>
        <v>4.6865000000000006</v>
      </c>
      <c r="R69" s="69">
        <f t="shared" ca="1" si="12"/>
        <v>4.6865000000000006</v>
      </c>
      <c r="S69" s="69">
        <f t="shared" si="13"/>
        <v>2.2615196691845312</v>
      </c>
      <c r="T69" s="7"/>
      <c r="U69" s="5">
        <f t="shared" si="14"/>
        <v>28</v>
      </c>
      <c r="V69" s="44">
        <f t="shared" si="15"/>
        <v>38749</v>
      </c>
      <c r="W69" s="5">
        <f t="shared" ca="1" si="16"/>
        <v>1819</v>
      </c>
      <c r="X69" s="54">
        <f ca="1">VLOOKUP($A69,[1]!Table,MATCH(X$4,[1]!Curves,0))</f>
        <v>5.7398420326070995E-2</v>
      </c>
      <c r="Y69" s="46">
        <f t="shared" ca="1" si="17"/>
        <v>0.75440363374838026</v>
      </c>
      <c r="Z69" s="5">
        <f t="shared" si="18"/>
        <v>0</v>
      </c>
      <c r="AA69" s="5">
        <f t="shared" si="19"/>
        <v>0</v>
      </c>
      <c r="AC69" s="39">
        <f t="shared" ca="1" si="20"/>
        <v>0</v>
      </c>
      <c r="AD69" s="39">
        <f t="shared" ca="1" si="21"/>
        <v>0</v>
      </c>
      <c r="AE69" s="39">
        <f t="shared" ca="1" si="22"/>
        <v>0</v>
      </c>
      <c r="AF69" s="39">
        <f t="shared" ca="1" si="23"/>
        <v>0</v>
      </c>
      <c r="AG69" s="39">
        <f t="shared" ca="1" si="24"/>
        <v>0</v>
      </c>
      <c r="AH69" s="39">
        <f t="shared" ca="1" si="25"/>
        <v>0</v>
      </c>
      <c r="AI69" s="39">
        <f t="shared" ca="1" si="26"/>
        <v>0</v>
      </c>
      <c r="AJ69" s="39">
        <f t="shared" ca="1" si="27"/>
        <v>0</v>
      </c>
      <c r="AK69" s="39">
        <f t="shared" ca="1" si="28"/>
        <v>0</v>
      </c>
      <c r="AL69" s="43"/>
      <c r="AM69" s="39">
        <f t="shared" ca="1" si="40"/>
        <v>0</v>
      </c>
      <c r="AN69" s="39">
        <f t="shared" ca="1" si="41"/>
        <v>0</v>
      </c>
      <c r="AO69" s="39">
        <f t="shared" ca="1" si="42"/>
        <v>0</v>
      </c>
      <c r="AP69" s="40">
        <f t="shared" ca="1" si="29"/>
        <v>0</v>
      </c>
      <c r="AR69" s="39">
        <f t="shared" ca="1" si="43"/>
        <v>0</v>
      </c>
      <c r="AS69" s="39">
        <f t="shared" ca="1" si="44"/>
        <v>0</v>
      </c>
      <c r="AT69" s="39">
        <f t="shared" ca="1" si="45"/>
        <v>0</v>
      </c>
      <c r="AU69" s="40">
        <f t="shared" ca="1" si="30"/>
        <v>0</v>
      </c>
      <c r="AV69" s="40"/>
      <c r="AW69" s="51">
        <f t="shared" ca="1" si="31"/>
        <v>0</v>
      </c>
      <c r="AY69" s="51">
        <f t="shared" ca="1" si="32"/>
        <v>0</v>
      </c>
      <c r="AZ69" s="104"/>
      <c r="BA69" s="105">
        <f ca="1">'EO9904.1'!AW69</f>
        <v>0</v>
      </c>
      <c r="BB69" s="105">
        <f t="shared" ca="1" si="46"/>
        <v>0</v>
      </c>
      <c r="BC69" s="67"/>
      <c r="BD69" s="96">
        <f t="shared" si="47"/>
        <v>38749</v>
      </c>
      <c r="BE69" s="103">
        <f t="shared" si="48"/>
        <v>2</v>
      </c>
      <c r="BF69" s="113">
        <f t="shared" si="33"/>
        <v>627.08299999999986</v>
      </c>
      <c r="BG69" s="114">
        <f t="shared" si="34"/>
        <v>8701.1194999999989</v>
      </c>
      <c r="BH69" s="95">
        <f t="shared" si="49"/>
        <v>7.2069232010892381E-2</v>
      </c>
      <c r="BI69" s="2">
        <f t="shared" si="52"/>
        <v>6.7400000000000002E-2</v>
      </c>
      <c r="BJ69" s="2">
        <f t="shared" si="50"/>
        <v>1.0692764393307475</v>
      </c>
      <c r="BK69" s="97">
        <v>2.1150000000000002</v>
      </c>
      <c r="BL69" s="98">
        <f t="shared" si="51"/>
        <v>2.2615196691845312</v>
      </c>
    </row>
    <row r="70" spans="1:64">
      <c r="A70" s="88">
        <f t="shared" si="36"/>
        <v>38777</v>
      </c>
      <c r="B70" s="65">
        <f>'EO9904.1 floor'!B70</f>
        <v>0</v>
      </c>
      <c r="C70" s="66"/>
      <c r="D70" s="82">
        <f t="shared" si="5"/>
        <v>0</v>
      </c>
      <c r="E70" s="35">
        <f t="shared" si="6"/>
        <v>0</v>
      </c>
      <c r="F70" s="35">
        <f t="shared" ca="1" si="7"/>
        <v>0</v>
      </c>
      <c r="G70" s="83">
        <f ca="1">VLOOKUP($A70,[1]!Table,MATCH(G$4,[1]!Curves,0))</f>
        <v>4.5280000000000005</v>
      </c>
      <c r="H70" s="84">
        <f t="shared" ca="1" si="8"/>
        <v>4.5280000000000005</v>
      </c>
      <c r="I70" s="86">
        <f t="shared" si="37"/>
        <v>2.1352453299148562</v>
      </c>
      <c r="J70" s="83">
        <f ca="1">VLOOKUP($A70,[1]!Table,MATCH(J$4,[1]!Curves,0))</f>
        <v>2.1000000000000001E-2</v>
      </c>
      <c r="K70" s="84">
        <f t="shared" ca="1" si="9"/>
        <v>2.1000000000000001E-2</v>
      </c>
      <c r="L70" s="69">
        <f t="shared" si="38"/>
        <v>0</v>
      </c>
      <c r="M70" s="83">
        <f ca="1">VLOOKUP($A70,[1]!Table,MATCH(M$4,[1]!Curves,0))</f>
        <v>1.2500000000000001E-2</v>
      </c>
      <c r="N70" s="84">
        <f t="shared" ca="1" si="10"/>
        <v>1.2500000000000001E-2</v>
      </c>
      <c r="O70" s="69">
        <f t="shared" si="39"/>
        <v>0</v>
      </c>
      <c r="P70" s="7"/>
      <c r="Q70" s="69">
        <f t="shared" ca="1" si="11"/>
        <v>4.5615000000000006</v>
      </c>
      <c r="R70" s="69">
        <f t="shared" ca="1" si="12"/>
        <v>4.5615000000000006</v>
      </c>
      <c r="S70" s="69">
        <f t="shared" si="13"/>
        <v>2.1352453299148562</v>
      </c>
      <c r="T70" s="7"/>
      <c r="U70" s="5">
        <f t="shared" si="14"/>
        <v>31</v>
      </c>
      <c r="V70" s="44">
        <f t="shared" si="15"/>
        <v>38777</v>
      </c>
      <c r="W70" s="5">
        <f t="shared" ca="1" si="16"/>
        <v>1847</v>
      </c>
      <c r="X70" s="54">
        <f ca="1">VLOOKUP($A70,[1]!Table,MATCH(X$4,[1]!Curves,0))</f>
        <v>5.7471723126171007E-2</v>
      </c>
      <c r="Y70" s="46">
        <f t="shared" ca="1" si="17"/>
        <v>0.75086736322839143</v>
      </c>
      <c r="Z70" s="5">
        <f t="shared" si="18"/>
        <v>0</v>
      </c>
      <c r="AA70" s="5">
        <f t="shared" si="19"/>
        <v>0</v>
      </c>
      <c r="AC70" s="39">
        <f t="shared" ca="1" si="20"/>
        <v>0</v>
      </c>
      <c r="AD70" s="39">
        <f t="shared" ca="1" si="21"/>
        <v>0</v>
      </c>
      <c r="AE70" s="39">
        <f t="shared" ca="1" si="22"/>
        <v>0</v>
      </c>
      <c r="AF70" s="39">
        <f t="shared" ca="1" si="23"/>
        <v>0</v>
      </c>
      <c r="AG70" s="39">
        <f t="shared" ca="1" si="24"/>
        <v>0</v>
      </c>
      <c r="AH70" s="39">
        <f t="shared" ca="1" si="25"/>
        <v>0</v>
      </c>
      <c r="AI70" s="39">
        <f t="shared" ca="1" si="26"/>
        <v>0</v>
      </c>
      <c r="AJ70" s="39">
        <f t="shared" ca="1" si="27"/>
        <v>0</v>
      </c>
      <c r="AK70" s="39">
        <f t="shared" ca="1" si="28"/>
        <v>0</v>
      </c>
      <c r="AL70" s="43"/>
      <c r="AM70" s="39">
        <f t="shared" ca="1" si="40"/>
        <v>0</v>
      </c>
      <c r="AN70" s="39">
        <f t="shared" ca="1" si="41"/>
        <v>0</v>
      </c>
      <c r="AO70" s="39">
        <f t="shared" ca="1" si="42"/>
        <v>0</v>
      </c>
      <c r="AP70" s="40">
        <f t="shared" ca="1" si="29"/>
        <v>0</v>
      </c>
      <c r="AR70" s="39">
        <f t="shared" ca="1" si="43"/>
        <v>0</v>
      </c>
      <c r="AS70" s="39">
        <f t="shared" ca="1" si="44"/>
        <v>0</v>
      </c>
      <c r="AT70" s="39">
        <f t="shared" ca="1" si="45"/>
        <v>0</v>
      </c>
      <c r="AU70" s="40">
        <f t="shared" ca="1" si="30"/>
        <v>0</v>
      </c>
      <c r="AV70" s="40"/>
      <c r="AW70" s="51">
        <f t="shared" ca="1" si="31"/>
        <v>0</v>
      </c>
      <c r="AY70" s="51">
        <f t="shared" ca="1" si="32"/>
        <v>0</v>
      </c>
      <c r="AZ70" s="104"/>
      <c r="BA70" s="105">
        <f ca="1">'EO9904.1'!AW70</f>
        <v>0</v>
      </c>
      <c r="BB70" s="105">
        <f t="shared" ca="1" si="46"/>
        <v>0</v>
      </c>
      <c r="BC70" s="67"/>
      <c r="BD70" s="96">
        <f t="shared" si="47"/>
        <v>38777</v>
      </c>
      <c r="BE70" s="103">
        <f t="shared" si="48"/>
        <v>3</v>
      </c>
      <c r="BF70" s="113">
        <f t="shared" si="33"/>
        <v>669.65750000000003</v>
      </c>
      <c r="BG70" s="114">
        <f t="shared" si="34"/>
        <v>9290.0299999999988</v>
      </c>
      <c r="BH70" s="95">
        <f t="shared" si="49"/>
        <v>7.2083459364501529E-2</v>
      </c>
      <c r="BI70" s="2">
        <f t="shared" si="52"/>
        <v>7.1400000000000005E-2</v>
      </c>
      <c r="BJ70" s="2">
        <f t="shared" si="50"/>
        <v>1.009572260007024</v>
      </c>
      <c r="BK70" s="97">
        <v>2.1150000000000002</v>
      </c>
      <c r="BL70" s="98">
        <f t="shared" si="51"/>
        <v>2.1352453299148562</v>
      </c>
    </row>
    <row r="71" spans="1:64">
      <c r="A71" s="88">
        <f t="shared" si="36"/>
        <v>38808</v>
      </c>
      <c r="B71" s="65">
        <f>'EO9904.1 floor'!B71</f>
        <v>0</v>
      </c>
      <c r="C71" s="66"/>
      <c r="D71" s="82">
        <f t="shared" si="5"/>
        <v>0</v>
      </c>
      <c r="E71" s="35">
        <f t="shared" si="6"/>
        <v>0</v>
      </c>
      <c r="F71" s="35">
        <f t="shared" ca="1" si="7"/>
        <v>0</v>
      </c>
      <c r="G71" s="83">
        <f ca="1">VLOOKUP($A71,[1]!Table,MATCH(G$4,[1]!Curves,0))</f>
        <v>4.3980000000000006</v>
      </c>
      <c r="H71" s="84">
        <f t="shared" ca="1" si="8"/>
        <v>4.3980000000000006</v>
      </c>
      <c r="I71" s="86">
        <f t="shared" si="37"/>
        <v>2.1150000000000002</v>
      </c>
      <c r="J71" s="83">
        <f ca="1">VLOOKUP($A71,[1]!Table,MATCH(J$4,[1]!Curves,0))</f>
        <v>1.3000000000000001E-2</v>
      </c>
      <c r="K71" s="84">
        <f t="shared" ca="1" si="9"/>
        <v>1.3000000000000001E-2</v>
      </c>
      <c r="L71" s="69">
        <f t="shared" si="38"/>
        <v>0</v>
      </c>
      <c r="M71" s="83">
        <f ca="1">VLOOKUP($A71,[1]!Table,MATCH(M$4,[1]!Curves,0))</f>
        <v>0.01</v>
      </c>
      <c r="N71" s="84">
        <f t="shared" ca="1" si="10"/>
        <v>0.01</v>
      </c>
      <c r="O71" s="69">
        <f t="shared" si="39"/>
        <v>0</v>
      </c>
      <c r="P71" s="7"/>
      <c r="Q71" s="69">
        <f t="shared" ca="1" si="11"/>
        <v>4.4210000000000003</v>
      </c>
      <c r="R71" s="69">
        <f t="shared" ca="1" si="12"/>
        <v>4.4210000000000003</v>
      </c>
      <c r="S71" s="69">
        <f t="shared" si="13"/>
        <v>2.1150000000000002</v>
      </c>
      <c r="T71" s="7"/>
      <c r="U71" s="5">
        <f t="shared" si="14"/>
        <v>30</v>
      </c>
      <c r="V71" s="44">
        <f t="shared" si="15"/>
        <v>38808</v>
      </c>
      <c r="W71" s="5">
        <f t="shared" ca="1" si="16"/>
        <v>1878</v>
      </c>
      <c r="X71" s="54">
        <f ca="1">VLOOKUP($A71,[1]!Table,MATCH(X$4,[1]!Curves,0))</f>
        <v>5.7549073843966E-2</v>
      </c>
      <c r="Y71" s="46">
        <f t="shared" ca="1" si="17"/>
        <v>0.74697623978005501</v>
      </c>
      <c r="Z71" s="5">
        <f t="shared" si="18"/>
        <v>0</v>
      </c>
      <c r="AA71" s="5">
        <f t="shared" si="19"/>
        <v>0</v>
      </c>
      <c r="AC71" s="39">
        <f t="shared" ca="1" si="20"/>
        <v>0</v>
      </c>
      <c r="AD71" s="39">
        <f t="shared" ca="1" si="21"/>
        <v>0</v>
      </c>
      <c r="AE71" s="39">
        <f t="shared" ca="1" si="22"/>
        <v>0</v>
      </c>
      <c r="AF71" s="39">
        <f t="shared" ca="1" si="23"/>
        <v>0</v>
      </c>
      <c r="AG71" s="39">
        <f t="shared" ca="1" si="24"/>
        <v>0</v>
      </c>
      <c r="AH71" s="39">
        <f t="shared" ca="1" si="25"/>
        <v>0</v>
      </c>
      <c r="AI71" s="39">
        <f t="shared" ca="1" si="26"/>
        <v>0</v>
      </c>
      <c r="AJ71" s="39">
        <f t="shared" ca="1" si="27"/>
        <v>0</v>
      </c>
      <c r="AK71" s="39">
        <f t="shared" ca="1" si="28"/>
        <v>0</v>
      </c>
      <c r="AL71" s="43"/>
      <c r="AM71" s="39">
        <f t="shared" ca="1" si="40"/>
        <v>0</v>
      </c>
      <c r="AN71" s="39">
        <f t="shared" ca="1" si="41"/>
        <v>0</v>
      </c>
      <c r="AO71" s="39">
        <f t="shared" ca="1" si="42"/>
        <v>0</v>
      </c>
      <c r="AP71" s="40">
        <f t="shared" ca="1" si="29"/>
        <v>0</v>
      </c>
      <c r="AR71" s="39">
        <f t="shared" ca="1" si="43"/>
        <v>0</v>
      </c>
      <c r="AS71" s="39">
        <f t="shared" ca="1" si="44"/>
        <v>0</v>
      </c>
      <c r="AT71" s="39">
        <f t="shared" ca="1" si="45"/>
        <v>0</v>
      </c>
      <c r="AU71" s="40">
        <f t="shared" ca="1" si="30"/>
        <v>0</v>
      </c>
      <c r="AV71" s="40"/>
      <c r="AW71" s="51">
        <f t="shared" ca="1" si="31"/>
        <v>0</v>
      </c>
      <c r="AY71" s="51">
        <f t="shared" ca="1" si="32"/>
        <v>0</v>
      </c>
      <c r="AZ71" s="104"/>
      <c r="BA71" s="105">
        <f ca="1">'EO9904.1'!AW71</f>
        <v>0</v>
      </c>
      <c r="BB71" s="105">
        <f t="shared" ca="1" si="46"/>
        <v>0</v>
      </c>
      <c r="BC71" s="67"/>
      <c r="BD71" s="96">
        <f t="shared" si="47"/>
        <v>38808</v>
      </c>
      <c r="BE71" s="103">
        <f t="shared" si="48"/>
        <v>4</v>
      </c>
      <c r="BF71" s="113">
        <f t="shared" si="33"/>
        <v>631.27949999999998</v>
      </c>
      <c r="BG71" s="114">
        <f t="shared" si="34"/>
        <v>8727.1059999999998</v>
      </c>
      <c r="BH71" s="95">
        <f t="shared" si="49"/>
        <v>7.2335491284281406E-2</v>
      </c>
      <c r="BI71" s="2">
        <f t="shared" si="52"/>
        <v>7.4899999999999994E-2</v>
      </c>
      <c r="BJ71" s="2">
        <f t="shared" si="50"/>
        <v>0.96576089832151413</v>
      </c>
      <c r="BK71" s="97">
        <v>2.1150000000000002</v>
      </c>
      <c r="BL71" s="98">
        <f t="shared" si="51"/>
        <v>2.1150000000000002</v>
      </c>
    </row>
    <row r="72" spans="1:64">
      <c r="A72" s="88">
        <f t="shared" si="36"/>
        <v>38838</v>
      </c>
      <c r="B72" s="65">
        <f>'EO9904.1 floor'!B72</f>
        <v>0</v>
      </c>
      <c r="C72" s="66"/>
      <c r="D72" s="82">
        <f t="shared" si="5"/>
        <v>0</v>
      </c>
      <c r="E72" s="35">
        <f t="shared" si="6"/>
        <v>0</v>
      </c>
      <c r="F72" s="35">
        <f t="shared" ca="1" si="7"/>
        <v>0</v>
      </c>
      <c r="G72" s="83">
        <f ca="1">VLOOKUP($A72,[1]!Table,MATCH(G$4,[1]!Curves,0))</f>
        <v>4.3879999999999999</v>
      </c>
      <c r="H72" s="84">
        <f t="shared" ca="1" si="8"/>
        <v>4.3879999999999999</v>
      </c>
      <c r="I72" s="86">
        <f t="shared" si="37"/>
        <v>2.1593067374976265</v>
      </c>
      <c r="J72" s="83">
        <f ca="1">VLOOKUP($A72,[1]!Table,MATCH(J$4,[1]!Curves,0))</f>
        <v>1.3000000000000001E-2</v>
      </c>
      <c r="K72" s="84">
        <f t="shared" ca="1" si="9"/>
        <v>1.3000000000000001E-2</v>
      </c>
      <c r="L72" s="69">
        <f t="shared" si="38"/>
        <v>0</v>
      </c>
      <c r="M72" s="83">
        <f ca="1">VLOOKUP($A72,[1]!Table,MATCH(M$4,[1]!Curves,0))</f>
        <v>0.01</v>
      </c>
      <c r="N72" s="84">
        <f t="shared" ca="1" si="10"/>
        <v>0.01</v>
      </c>
      <c r="O72" s="69">
        <f t="shared" si="39"/>
        <v>0</v>
      </c>
      <c r="P72" s="7"/>
      <c r="Q72" s="69">
        <f t="shared" ca="1" si="11"/>
        <v>4.4109999999999996</v>
      </c>
      <c r="R72" s="69">
        <f t="shared" ca="1" si="12"/>
        <v>4.4109999999999996</v>
      </c>
      <c r="S72" s="69">
        <f t="shared" si="13"/>
        <v>2.1593067374976265</v>
      </c>
      <c r="T72" s="7"/>
      <c r="U72" s="5">
        <f t="shared" si="14"/>
        <v>31</v>
      </c>
      <c r="V72" s="44">
        <f t="shared" si="15"/>
        <v>38838</v>
      </c>
      <c r="W72" s="5">
        <f t="shared" ca="1" si="16"/>
        <v>1908</v>
      </c>
      <c r="X72" s="54">
        <f ca="1">VLOOKUP($A72,[1]!Table,MATCH(X$4,[1]!Curves,0))</f>
        <v>5.7623929379211E-2</v>
      </c>
      <c r="Y72" s="46">
        <f t="shared" ca="1" si="17"/>
        <v>0.74322081546470975</v>
      </c>
      <c r="Z72" s="5">
        <f t="shared" si="18"/>
        <v>0</v>
      </c>
      <c r="AA72" s="5">
        <f t="shared" si="19"/>
        <v>0</v>
      </c>
      <c r="AC72" s="39">
        <f t="shared" ca="1" si="20"/>
        <v>0</v>
      </c>
      <c r="AD72" s="39">
        <f t="shared" ca="1" si="21"/>
        <v>0</v>
      </c>
      <c r="AE72" s="39">
        <f t="shared" ca="1" si="22"/>
        <v>0</v>
      </c>
      <c r="AF72" s="39">
        <f t="shared" ca="1" si="23"/>
        <v>0</v>
      </c>
      <c r="AG72" s="39">
        <f t="shared" ca="1" si="24"/>
        <v>0</v>
      </c>
      <c r="AH72" s="39">
        <f t="shared" ca="1" si="25"/>
        <v>0</v>
      </c>
      <c r="AI72" s="39">
        <f t="shared" ca="1" si="26"/>
        <v>0</v>
      </c>
      <c r="AJ72" s="39">
        <f t="shared" ca="1" si="27"/>
        <v>0</v>
      </c>
      <c r="AK72" s="39">
        <f t="shared" ca="1" si="28"/>
        <v>0</v>
      </c>
      <c r="AL72" s="43"/>
      <c r="AM72" s="39">
        <f t="shared" ca="1" si="40"/>
        <v>0</v>
      </c>
      <c r="AN72" s="39">
        <f t="shared" ca="1" si="41"/>
        <v>0</v>
      </c>
      <c r="AO72" s="39">
        <f t="shared" ca="1" si="42"/>
        <v>0</v>
      </c>
      <c r="AP72" s="40">
        <f t="shared" ca="1" si="29"/>
        <v>0</v>
      </c>
      <c r="AR72" s="39">
        <f t="shared" ca="1" si="43"/>
        <v>0</v>
      </c>
      <c r="AS72" s="39">
        <f t="shared" ca="1" si="44"/>
        <v>0</v>
      </c>
      <c r="AT72" s="39">
        <f t="shared" ca="1" si="45"/>
        <v>0</v>
      </c>
      <c r="AU72" s="40">
        <f t="shared" ca="1" si="30"/>
        <v>0</v>
      </c>
      <c r="AV72" s="40"/>
      <c r="AW72" s="51">
        <f t="shared" ca="1" si="31"/>
        <v>0</v>
      </c>
      <c r="AY72" s="51">
        <f t="shared" ca="1" si="32"/>
        <v>0</v>
      </c>
      <c r="AZ72" s="104"/>
      <c r="BA72" s="105">
        <f ca="1">'EO9904.1'!AW72</f>
        <v>0</v>
      </c>
      <c r="BB72" s="105">
        <f t="shared" ca="1" si="46"/>
        <v>0</v>
      </c>
      <c r="BC72" s="67"/>
      <c r="BD72" s="96">
        <f t="shared" si="47"/>
        <v>38838</v>
      </c>
      <c r="BE72" s="103">
        <f t="shared" si="48"/>
        <v>5</v>
      </c>
      <c r="BF72" s="113">
        <f t="shared" si="33"/>
        <v>662.98049999999989</v>
      </c>
      <c r="BG72" s="114">
        <f t="shared" si="34"/>
        <v>9044.2455000000009</v>
      </c>
      <c r="BH72" s="95">
        <f t="shared" si="49"/>
        <v>7.3304124705593166E-2</v>
      </c>
      <c r="BI72" s="2">
        <f t="shared" si="52"/>
        <v>7.1800000000000003E-2</v>
      </c>
      <c r="BJ72" s="2">
        <f t="shared" si="50"/>
        <v>1.0209488120556152</v>
      </c>
      <c r="BK72" s="97">
        <v>2.1150000000000002</v>
      </c>
      <c r="BL72" s="98">
        <f t="shared" si="51"/>
        <v>2.1593067374976265</v>
      </c>
    </row>
    <row r="73" spans="1:64">
      <c r="A73" s="88">
        <f t="shared" si="36"/>
        <v>38869</v>
      </c>
      <c r="B73" s="65">
        <f>'EO9904.1 floor'!B73</f>
        <v>0</v>
      </c>
      <c r="C73" s="66"/>
      <c r="D73" s="82">
        <f t="shared" si="5"/>
        <v>0</v>
      </c>
      <c r="E73" s="35">
        <f t="shared" si="6"/>
        <v>0</v>
      </c>
      <c r="F73" s="35">
        <f t="shared" ca="1" si="7"/>
        <v>0</v>
      </c>
      <c r="G73" s="83">
        <f ca="1">VLOOKUP($A73,[1]!Table,MATCH(G$4,[1]!Curves,0))</f>
        <v>4.4080000000000004</v>
      </c>
      <c r="H73" s="84">
        <f t="shared" ca="1" si="8"/>
        <v>4.4080000000000004</v>
      </c>
      <c r="I73" s="86">
        <f t="shared" si="37"/>
        <v>2.8843852192293506</v>
      </c>
      <c r="J73" s="83">
        <f ca="1">VLOOKUP($A73,[1]!Table,MATCH(J$4,[1]!Curves,0))</f>
        <v>1.3000000000000001E-2</v>
      </c>
      <c r="K73" s="84">
        <f t="shared" ca="1" si="9"/>
        <v>1.3000000000000001E-2</v>
      </c>
      <c r="L73" s="69">
        <f t="shared" si="38"/>
        <v>0</v>
      </c>
      <c r="M73" s="83">
        <f ca="1">VLOOKUP($A73,[1]!Table,MATCH(M$4,[1]!Curves,0))</f>
        <v>0.01</v>
      </c>
      <c r="N73" s="84">
        <f t="shared" ca="1" si="10"/>
        <v>0.01</v>
      </c>
      <c r="O73" s="69">
        <f t="shared" si="39"/>
        <v>0</v>
      </c>
      <c r="P73" s="7"/>
      <c r="Q73" s="69">
        <f t="shared" ca="1" si="11"/>
        <v>4.431</v>
      </c>
      <c r="R73" s="69">
        <f t="shared" ca="1" si="12"/>
        <v>4.431</v>
      </c>
      <c r="S73" s="69">
        <f t="shared" si="13"/>
        <v>2.8843852192293506</v>
      </c>
      <c r="T73" s="7"/>
      <c r="U73" s="5">
        <f t="shared" si="14"/>
        <v>30</v>
      </c>
      <c r="V73" s="44">
        <f t="shared" si="15"/>
        <v>38869</v>
      </c>
      <c r="W73" s="5">
        <f t="shared" ca="1" si="16"/>
        <v>1939</v>
      </c>
      <c r="X73" s="54">
        <f ca="1">VLOOKUP($A73,[1]!Table,MATCH(X$4,[1]!Curves,0))</f>
        <v>5.7701280100923E-2</v>
      </c>
      <c r="Y73" s="46">
        <f t="shared" ca="1" si="17"/>
        <v>0.73935077117649828</v>
      </c>
      <c r="Z73" s="5">
        <f t="shared" si="18"/>
        <v>0</v>
      </c>
      <c r="AA73" s="5">
        <f t="shared" si="19"/>
        <v>0</v>
      </c>
      <c r="AC73" s="39">
        <f t="shared" ca="1" si="20"/>
        <v>0</v>
      </c>
      <c r="AD73" s="39">
        <f t="shared" ca="1" si="21"/>
        <v>0</v>
      </c>
      <c r="AE73" s="39">
        <f t="shared" ca="1" si="22"/>
        <v>0</v>
      </c>
      <c r="AF73" s="39">
        <f t="shared" ca="1" si="23"/>
        <v>0</v>
      </c>
      <c r="AG73" s="39">
        <f t="shared" ca="1" si="24"/>
        <v>0</v>
      </c>
      <c r="AH73" s="39">
        <f t="shared" ca="1" si="25"/>
        <v>0</v>
      </c>
      <c r="AI73" s="39">
        <f t="shared" ca="1" si="26"/>
        <v>0</v>
      </c>
      <c r="AJ73" s="39">
        <f t="shared" ca="1" si="27"/>
        <v>0</v>
      </c>
      <c r="AK73" s="39">
        <f t="shared" ca="1" si="28"/>
        <v>0</v>
      </c>
      <c r="AL73" s="43"/>
      <c r="AM73" s="39">
        <f t="shared" ca="1" si="40"/>
        <v>0</v>
      </c>
      <c r="AN73" s="39">
        <f t="shared" ca="1" si="41"/>
        <v>0</v>
      </c>
      <c r="AO73" s="39">
        <f t="shared" ca="1" si="42"/>
        <v>0</v>
      </c>
      <c r="AP73" s="40">
        <f t="shared" ca="1" si="29"/>
        <v>0</v>
      </c>
      <c r="AR73" s="39">
        <f t="shared" ca="1" si="43"/>
        <v>0</v>
      </c>
      <c r="AS73" s="39">
        <f t="shared" ca="1" si="44"/>
        <v>0</v>
      </c>
      <c r="AT73" s="39">
        <f t="shared" ca="1" si="45"/>
        <v>0</v>
      </c>
      <c r="AU73" s="40">
        <f t="shared" ca="1" si="30"/>
        <v>0</v>
      </c>
      <c r="AV73" s="40"/>
      <c r="AW73" s="51">
        <f t="shared" ca="1" si="31"/>
        <v>0</v>
      </c>
      <c r="AY73" s="51">
        <f t="shared" ca="1" si="32"/>
        <v>0</v>
      </c>
      <c r="AZ73" s="104"/>
      <c r="BA73" s="105">
        <f ca="1">'EO9904.1'!AW73</f>
        <v>0</v>
      </c>
      <c r="BB73" s="105">
        <f t="shared" ca="1" si="46"/>
        <v>0</v>
      </c>
      <c r="BC73" s="67"/>
      <c r="BD73" s="96">
        <f t="shared" si="47"/>
        <v>38869</v>
      </c>
      <c r="BE73" s="103">
        <f t="shared" si="48"/>
        <v>6</v>
      </c>
      <c r="BF73" s="113">
        <f t="shared" si="33"/>
        <v>1052.6424999999999</v>
      </c>
      <c r="BG73" s="114">
        <f t="shared" si="34"/>
        <v>10765.119500000001</v>
      </c>
      <c r="BH73" s="95">
        <f t="shared" si="49"/>
        <v>9.7782704595151024E-2</v>
      </c>
      <c r="BI73" s="2">
        <f t="shared" si="52"/>
        <v>7.17E-2</v>
      </c>
      <c r="BJ73" s="2">
        <f t="shared" si="50"/>
        <v>1.363775517366123</v>
      </c>
      <c r="BK73" s="97">
        <v>2.1150000000000002</v>
      </c>
      <c r="BL73" s="98">
        <f t="shared" si="51"/>
        <v>2.8843852192293506</v>
      </c>
    </row>
    <row r="74" spans="1:64">
      <c r="A74" s="88">
        <f t="shared" si="36"/>
        <v>38899</v>
      </c>
      <c r="B74" s="65">
        <f>'EO9904.1 floor'!B74</f>
        <v>0</v>
      </c>
      <c r="C74" s="66"/>
      <c r="D74" s="82">
        <f t="shared" ref="D74:D137" si="53">B74+C74</f>
        <v>0</v>
      </c>
      <c r="E74" s="35">
        <f t="shared" ref="E74:E137" si="54">IF(Z74=0,0,IF(AND(Z74=1,$H$3=1),D74*U74,IF($H$3=2,D74,"N/A")))</f>
        <v>0</v>
      </c>
      <c r="F74" s="35">
        <f t="shared" ref="F74:F137" ca="1" si="55">E74*Y74</f>
        <v>0</v>
      </c>
      <c r="G74" s="83">
        <f ca="1">VLOOKUP($A74,[1]!Table,MATCH(G$4,[1]!Curves,0))</f>
        <v>4.4290000000000003</v>
      </c>
      <c r="H74" s="84">
        <f t="shared" ref="H74:H137" ca="1" si="56">G74</f>
        <v>4.4290000000000003</v>
      </c>
      <c r="I74" s="86">
        <f t="shared" si="37"/>
        <v>2.1150000000000002</v>
      </c>
      <c r="J74" s="83">
        <f ca="1">VLOOKUP($A74,[1]!Table,MATCH(J$4,[1]!Curves,0))</f>
        <v>1.3000000000000001E-2</v>
      </c>
      <c r="K74" s="84">
        <f t="shared" ref="K74:K137" ca="1" si="57">J74</f>
        <v>1.3000000000000001E-2</v>
      </c>
      <c r="L74" s="69">
        <f t="shared" si="38"/>
        <v>0</v>
      </c>
      <c r="M74" s="83">
        <f ca="1">VLOOKUP($A74,[1]!Table,MATCH(M$4,[1]!Curves,0))</f>
        <v>0.01</v>
      </c>
      <c r="N74" s="84">
        <f t="shared" ref="N74:N137" ca="1" si="58">M74</f>
        <v>0.01</v>
      </c>
      <c r="O74" s="69">
        <f t="shared" si="39"/>
        <v>0</v>
      </c>
      <c r="P74" s="7"/>
      <c r="Q74" s="69">
        <f t="shared" ref="Q74:Q137" ca="1" si="59">M74+J74+G74</f>
        <v>4.452</v>
      </c>
      <c r="R74" s="69">
        <f t="shared" ref="R74:R137" ca="1" si="60">N74+K74+H74</f>
        <v>4.452</v>
      </c>
      <c r="S74" s="69">
        <f t="shared" ref="S74:S137" si="61">O74+L74+I74</f>
        <v>2.1150000000000002</v>
      </c>
      <c r="T74" s="7"/>
      <c r="U74" s="5">
        <f t="shared" ref="U74:U137" si="62">A75-A74</f>
        <v>31</v>
      </c>
      <c r="V74" s="44">
        <f t="shared" ref="V74:V137" si="63">CHOOSE(F$3,A75+24,A74)</f>
        <v>38899</v>
      </c>
      <c r="W74" s="5">
        <f t="shared" ref="W74:W137" ca="1" si="64">V74-C$3</f>
        <v>1969</v>
      </c>
      <c r="X74" s="54">
        <f ca="1">VLOOKUP($A74,[1]!Table,MATCH(X$4,[1]!Curves,0))</f>
        <v>5.7776135639958003E-2</v>
      </c>
      <c r="Y74" s="46">
        <f t="shared" ref="Y74:Y137" ca="1" si="65">1/(1+CHOOSE(F$3,(X75+($K$3/10000))/2,(X74+($K$3/10000))/2))^(2*W74/365.25)</f>
        <v>0.73561582729734587</v>
      </c>
      <c r="Z74" s="5">
        <f t="shared" ref="Z74:Z137" si="66">IF(AND(mthbeg&lt;=A74,mthend&gt;=A74),1,0)</f>
        <v>0</v>
      </c>
      <c r="AA74" s="5">
        <f t="shared" ref="AA74:AA137" si="67">U74*Z74</f>
        <v>0</v>
      </c>
      <c r="AC74" s="39">
        <f t="shared" ref="AC74:AC137" ca="1" si="68">F74*G74</f>
        <v>0</v>
      </c>
      <c r="AD74" s="39">
        <f t="shared" ref="AD74:AD137" ca="1" si="69">$F74*H74</f>
        <v>0</v>
      </c>
      <c r="AE74" s="39">
        <f t="shared" ref="AE74:AE137" ca="1" si="70">$F74*I74</f>
        <v>0</v>
      </c>
      <c r="AF74" s="39">
        <f t="shared" ref="AF74:AF137" ca="1" si="71">$F74*J74</f>
        <v>0</v>
      </c>
      <c r="AG74" s="39">
        <f t="shared" ref="AG74:AG137" ca="1" si="72">$F74*K74</f>
        <v>0</v>
      </c>
      <c r="AH74" s="39">
        <f t="shared" ref="AH74:AH137" ca="1" si="73">$F74*L74</f>
        <v>0</v>
      </c>
      <c r="AI74" s="39">
        <f t="shared" ref="AI74:AI137" ca="1" si="74">$F74*M74</f>
        <v>0</v>
      </c>
      <c r="AJ74" s="39">
        <f t="shared" ref="AJ74:AJ137" ca="1" si="75">$F74*N74</f>
        <v>0</v>
      </c>
      <c r="AK74" s="39">
        <f t="shared" ref="AK74:AK137" ca="1" si="76">F74*O74</f>
        <v>0</v>
      </c>
      <c r="AL74" s="43"/>
      <c r="AM74" s="39">
        <f t="shared" ca="1" si="40"/>
        <v>0</v>
      </c>
      <c r="AN74" s="39">
        <f t="shared" ca="1" si="41"/>
        <v>0</v>
      </c>
      <c r="AO74" s="39">
        <f t="shared" ca="1" si="42"/>
        <v>0</v>
      </c>
      <c r="AP74" s="40">
        <f t="shared" ref="AP74:AP137" ca="1" si="77">SUM(AM74:AO74)</f>
        <v>0</v>
      </c>
      <c r="AR74" s="39">
        <f t="shared" ca="1" si="43"/>
        <v>0</v>
      </c>
      <c r="AS74" s="39">
        <f t="shared" ca="1" si="44"/>
        <v>0</v>
      </c>
      <c r="AT74" s="39">
        <f t="shared" ca="1" si="45"/>
        <v>0</v>
      </c>
      <c r="AU74" s="40">
        <f t="shared" ref="AU74:AU137" ca="1" si="78">AR74+AS74+AT74</f>
        <v>0</v>
      </c>
      <c r="AV74" s="40"/>
      <c r="AW74" s="51">
        <f t="shared" ref="AW74:AW137" ca="1" si="79">AU74+AP74</f>
        <v>0</v>
      </c>
      <c r="AY74" s="51">
        <f t="shared" ref="AY74:AY137" ca="1" si="80">AK74+AH74+AE74</f>
        <v>0</v>
      </c>
      <c r="AZ74" s="104"/>
      <c r="BA74" s="105">
        <f ca="1">'EO9904.1'!AW74</f>
        <v>0</v>
      </c>
      <c r="BB74" s="105">
        <f t="shared" ca="1" si="46"/>
        <v>0</v>
      </c>
      <c r="BC74" s="67"/>
      <c r="BD74" s="96">
        <f t="shared" si="47"/>
        <v>38899</v>
      </c>
      <c r="BE74" s="103">
        <f t="shared" si="48"/>
        <v>7</v>
      </c>
      <c r="BF74" s="113">
        <f t="shared" ref="BF74:BF137" si="81">VLOOKUP($BE$10:$BE$369,$BS$7:$BU$18,2)</f>
        <v>1079.384</v>
      </c>
      <c r="BG74" s="114">
        <f t="shared" ref="BG74:BG137" si="82">VLOOKUP($BE$10:$BE$369,$BS$7:$BU$18,3)</f>
        <v>11147.003499999999</v>
      </c>
      <c r="BH74" s="95">
        <f t="shared" si="49"/>
        <v>9.6831762903815372E-2</v>
      </c>
      <c r="BI74" s="2">
        <f t="shared" si="52"/>
        <v>9.8100000000000007E-2</v>
      </c>
      <c r="BJ74" s="2">
        <f t="shared" si="50"/>
        <v>0.98707199698078862</v>
      </c>
      <c r="BK74" s="97">
        <v>2.1150000000000002</v>
      </c>
      <c r="BL74" s="98">
        <f t="shared" si="51"/>
        <v>2.1150000000000002</v>
      </c>
    </row>
    <row r="75" spans="1:64">
      <c r="A75" s="88">
        <f t="shared" ref="A75:A138" si="83">EDATE(A74,1)</f>
        <v>38930</v>
      </c>
      <c r="B75" s="65">
        <f>'EO9904.1 floor'!B75</f>
        <v>0</v>
      </c>
      <c r="C75" s="66"/>
      <c r="D75" s="82">
        <f t="shared" si="53"/>
        <v>0</v>
      </c>
      <c r="E75" s="35">
        <f t="shared" si="54"/>
        <v>0</v>
      </c>
      <c r="F75" s="35">
        <f t="shared" ca="1" si="55"/>
        <v>0</v>
      </c>
      <c r="G75" s="83">
        <f ca="1">VLOOKUP($A75,[1]!Table,MATCH(G$4,[1]!Curves,0))</f>
        <v>4.4530000000000003</v>
      </c>
      <c r="H75" s="84">
        <f t="shared" ca="1" si="56"/>
        <v>4.4530000000000003</v>
      </c>
      <c r="I75" s="86">
        <f t="shared" ref="I75:I138" si="84">BL75</f>
        <v>2.1150000000000002</v>
      </c>
      <c r="J75" s="83">
        <f ca="1">VLOOKUP($A75,[1]!Table,MATCH(J$4,[1]!Curves,0))</f>
        <v>1.3000000000000001E-2</v>
      </c>
      <c r="K75" s="84">
        <f t="shared" ca="1" si="57"/>
        <v>1.3000000000000001E-2</v>
      </c>
      <c r="L75" s="69">
        <f t="shared" ref="L75:L138" si="85">L74</f>
        <v>0</v>
      </c>
      <c r="M75" s="83">
        <f ca="1">VLOOKUP($A75,[1]!Table,MATCH(M$4,[1]!Curves,0))</f>
        <v>0.01</v>
      </c>
      <c r="N75" s="84">
        <f t="shared" ca="1" si="58"/>
        <v>0.01</v>
      </c>
      <c r="O75" s="69">
        <f t="shared" ref="O75:O138" si="86">O74</f>
        <v>0</v>
      </c>
      <c r="P75" s="7"/>
      <c r="Q75" s="69">
        <f t="shared" ca="1" si="59"/>
        <v>4.476</v>
      </c>
      <c r="R75" s="69">
        <f t="shared" ca="1" si="60"/>
        <v>4.476</v>
      </c>
      <c r="S75" s="69">
        <f t="shared" si="61"/>
        <v>2.1150000000000002</v>
      </c>
      <c r="T75" s="7"/>
      <c r="U75" s="5">
        <f t="shared" si="62"/>
        <v>31</v>
      </c>
      <c r="V75" s="44">
        <f t="shared" si="63"/>
        <v>38930</v>
      </c>
      <c r="W75" s="5">
        <f t="shared" ca="1" si="64"/>
        <v>2000</v>
      </c>
      <c r="X75" s="54">
        <f ca="1">VLOOKUP($A75,[1]!Table,MATCH(X$4,[1]!Curves,0))</f>
        <v>5.7853486365584995E-2</v>
      </c>
      <c r="Y75" s="46">
        <f t="shared" ca="1" si="65"/>
        <v>0.7317670288496414</v>
      </c>
      <c r="Z75" s="5">
        <f t="shared" si="66"/>
        <v>0</v>
      </c>
      <c r="AA75" s="5">
        <f t="shared" si="67"/>
        <v>0</v>
      </c>
      <c r="AC75" s="39">
        <f t="shared" ca="1" si="68"/>
        <v>0</v>
      </c>
      <c r="AD75" s="39">
        <f t="shared" ca="1" si="69"/>
        <v>0</v>
      </c>
      <c r="AE75" s="39">
        <f t="shared" ca="1" si="70"/>
        <v>0</v>
      </c>
      <c r="AF75" s="39">
        <f t="shared" ca="1" si="71"/>
        <v>0</v>
      </c>
      <c r="AG75" s="39">
        <f t="shared" ca="1" si="72"/>
        <v>0</v>
      </c>
      <c r="AH75" s="39">
        <f t="shared" ca="1" si="73"/>
        <v>0</v>
      </c>
      <c r="AI75" s="39">
        <f t="shared" ca="1" si="74"/>
        <v>0</v>
      </c>
      <c r="AJ75" s="39">
        <f t="shared" ca="1" si="75"/>
        <v>0</v>
      </c>
      <c r="AK75" s="39">
        <f t="shared" ca="1" si="76"/>
        <v>0</v>
      </c>
      <c r="AL75" s="43"/>
      <c r="AM75" s="39">
        <f t="shared" ref="AM75:AM138" ca="1" si="87">-CHOOSE($G$3,AC75-AE75,AE75-AC75)</f>
        <v>0</v>
      </c>
      <c r="AN75" s="39">
        <f t="shared" ref="AN75:AN138" ca="1" si="88">-CHOOSE($G$3,AF75-AH75,AH75-AF75)</f>
        <v>0</v>
      </c>
      <c r="AO75" s="39">
        <f t="shared" ref="AO75:AO138" ca="1" si="89">-CHOOSE($G$3,AI75-AL75,AK75-AI75)</f>
        <v>0</v>
      </c>
      <c r="AP75" s="40">
        <f t="shared" ca="1" si="77"/>
        <v>0</v>
      </c>
      <c r="AR75" s="39">
        <f t="shared" ref="AR75:AR138" ca="1" si="90">-CHOOSE($G$3,AD75-AC75,AC75-AD75)</f>
        <v>0</v>
      </c>
      <c r="AS75" s="39">
        <f t="shared" ref="AS75:AS138" ca="1" si="91">-CHOOSE($G$3,AG75-AF75,AF75-AG75)</f>
        <v>0</v>
      </c>
      <c r="AT75" s="39">
        <f t="shared" ref="AT75:AT138" ca="1" si="92">-CHOOSE($G$3,AJ75-AI75,AI75-AJ75:AJ76)</f>
        <v>0</v>
      </c>
      <c r="AU75" s="40">
        <f t="shared" ca="1" si="78"/>
        <v>0</v>
      </c>
      <c r="AV75" s="40"/>
      <c r="AW75" s="51">
        <f t="shared" ca="1" si="79"/>
        <v>0</v>
      </c>
      <c r="AY75" s="51">
        <f t="shared" ca="1" si="80"/>
        <v>0</v>
      </c>
      <c r="AZ75" s="104"/>
      <c r="BA75" s="105">
        <f ca="1">'EO9904.1'!AW75</f>
        <v>0</v>
      </c>
      <c r="BB75" s="105">
        <f t="shared" ref="BB75:BB138" ca="1" si="93">AW75-BA75</f>
        <v>0</v>
      </c>
      <c r="BC75" s="67"/>
      <c r="BD75" s="96">
        <f t="shared" ref="BD75:BD138" si="94">A75</f>
        <v>38930</v>
      </c>
      <c r="BE75" s="103">
        <f t="shared" ref="BE75:BE138" si="95">MONTH(BD75)</f>
        <v>8</v>
      </c>
      <c r="BF75" s="113">
        <f t="shared" si="81"/>
        <v>1109.0309999999999</v>
      </c>
      <c r="BG75" s="114">
        <f t="shared" si="82"/>
        <v>11486.346</v>
      </c>
      <c r="BH75" s="95">
        <f t="shared" ref="BH75:BH138" si="96">BF75/BG75</f>
        <v>9.655211500680895E-2</v>
      </c>
      <c r="BI75" s="2">
        <f t="shared" si="52"/>
        <v>9.9099999999999994E-2</v>
      </c>
      <c r="BJ75" s="2">
        <f t="shared" ref="BJ75:BJ138" si="97">BH75/BI75</f>
        <v>0.97428975788909133</v>
      </c>
      <c r="BK75" s="97">
        <v>2.1150000000000002</v>
      </c>
      <c r="BL75" s="98">
        <f t="shared" ref="BL75:BL138" si="98">MAX((BJ75*BK75),BK75)</f>
        <v>2.1150000000000002</v>
      </c>
    </row>
    <row r="76" spans="1:64">
      <c r="A76" s="88">
        <f t="shared" si="83"/>
        <v>38961</v>
      </c>
      <c r="B76" s="65">
        <f>'EO9904.1 floor'!B76</f>
        <v>0</v>
      </c>
      <c r="C76" s="66"/>
      <c r="D76" s="82">
        <f t="shared" si="53"/>
        <v>0</v>
      </c>
      <c r="E76" s="35">
        <f t="shared" si="54"/>
        <v>0</v>
      </c>
      <c r="F76" s="35">
        <f t="shared" ca="1" si="55"/>
        <v>0</v>
      </c>
      <c r="G76" s="83">
        <f ca="1">VLOOKUP($A76,[1]!Table,MATCH(G$4,[1]!Curves,0))</f>
        <v>4.4630000000000001</v>
      </c>
      <c r="H76" s="84">
        <f t="shared" ca="1" si="56"/>
        <v>4.4630000000000001</v>
      </c>
      <c r="I76" s="86">
        <f t="shared" si="84"/>
        <v>2.1150000000000002</v>
      </c>
      <c r="J76" s="83">
        <f ca="1">VLOOKUP($A76,[1]!Table,MATCH(J$4,[1]!Curves,0))</f>
        <v>1.3000000000000001E-2</v>
      </c>
      <c r="K76" s="84">
        <f t="shared" ca="1" si="57"/>
        <v>1.3000000000000001E-2</v>
      </c>
      <c r="L76" s="69">
        <f t="shared" si="85"/>
        <v>0</v>
      </c>
      <c r="M76" s="83">
        <f ca="1">VLOOKUP($A76,[1]!Table,MATCH(M$4,[1]!Curves,0))</f>
        <v>0.01</v>
      </c>
      <c r="N76" s="84">
        <f t="shared" ca="1" si="58"/>
        <v>0.01</v>
      </c>
      <c r="O76" s="69">
        <f t="shared" si="86"/>
        <v>0</v>
      </c>
      <c r="P76" s="7"/>
      <c r="Q76" s="69">
        <f t="shared" ca="1" si="59"/>
        <v>4.4859999999999998</v>
      </c>
      <c r="R76" s="69">
        <f t="shared" ca="1" si="60"/>
        <v>4.4859999999999998</v>
      </c>
      <c r="S76" s="69">
        <f t="shared" si="61"/>
        <v>2.1150000000000002</v>
      </c>
      <c r="T76" s="7"/>
      <c r="U76" s="5">
        <f t="shared" si="62"/>
        <v>30</v>
      </c>
      <c r="V76" s="44">
        <f t="shared" si="63"/>
        <v>38961</v>
      </c>
      <c r="W76" s="5">
        <f t="shared" ca="1" si="64"/>
        <v>2031</v>
      </c>
      <c r="X76" s="54">
        <f ca="1">VLOOKUP($A76,[1]!Table,MATCH(X$4,[1]!Curves,0))</f>
        <v>5.7930837093203E-2</v>
      </c>
      <c r="Y76" s="46">
        <f t="shared" ca="1" si="65"/>
        <v>0.72792908977448323</v>
      </c>
      <c r="Z76" s="5">
        <f t="shared" si="66"/>
        <v>0</v>
      </c>
      <c r="AA76" s="5">
        <f t="shared" si="67"/>
        <v>0</v>
      </c>
      <c r="AC76" s="39">
        <f t="shared" ca="1" si="68"/>
        <v>0</v>
      </c>
      <c r="AD76" s="39">
        <f t="shared" ca="1" si="69"/>
        <v>0</v>
      </c>
      <c r="AE76" s="39">
        <f t="shared" ca="1" si="70"/>
        <v>0</v>
      </c>
      <c r="AF76" s="39">
        <f t="shared" ca="1" si="71"/>
        <v>0</v>
      </c>
      <c r="AG76" s="39">
        <f t="shared" ca="1" si="72"/>
        <v>0</v>
      </c>
      <c r="AH76" s="39">
        <f t="shared" ca="1" si="73"/>
        <v>0</v>
      </c>
      <c r="AI76" s="39">
        <f t="shared" ca="1" si="74"/>
        <v>0</v>
      </c>
      <c r="AJ76" s="39">
        <f t="shared" ca="1" si="75"/>
        <v>0</v>
      </c>
      <c r="AK76" s="39">
        <f t="shared" ca="1" si="76"/>
        <v>0</v>
      </c>
      <c r="AL76" s="43"/>
      <c r="AM76" s="39">
        <f t="shared" ca="1" si="87"/>
        <v>0</v>
      </c>
      <c r="AN76" s="39">
        <f t="shared" ca="1" si="88"/>
        <v>0</v>
      </c>
      <c r="AO76" s="39">
        <f t="shared" ca="1" si="89"/>
        <v>0</v>
      </c>
      <c r="AP76" s="40">
        <f t="shared" ca="1" si="77"/>
        <v>0</v>
      </c>
      <c r="AR76" s="39">
        <f t="shared" ca="1" si="90"/>
        <v>0</v>
      </c>
      <c r="AS76" s="39">
        <f t="shared" ca="1" si="91"/>
        <v>0</v>
      </c>
      <c r="AT76" s="39">
        <f t="shared" ca="1" si="92"/>
        <v>0</v>
      </c>
      <c r="AU76" s="40">
        <f t="shared" ca="1" si="78"/>
        <v>0</v>
      </c>
      <c r="AV76" s="40"/>
      <c r="AW76" s="51">
        <f t="shared" ca="1" si="79"/>
        <v>0</v>
      </c>
      <c r="AY76" s="51">
        <f t="shared" ca="1" si="80"/>
        <v>0</v>
      </c>
      <c r="AZ76" s="104"/>
      <c r="BA76" s="105">
        <f ca="1">'EO9904.1'!AW76</f>
        <v>0</v>
      </c>
      <c r="BB76" s="105">
        <f t="shared" ca="1" si="93"/>
        <v>0</v>
      </c>
      <c r="BC76" s="67"/>
      <c r="BD76" s="96">
        <f t="shared" si="94"/>
        <v>38961</v>
      </c>
      <c r="BE76" s="103">
        <f t="shared" si="95"/>
        <v>9</v>
      </c>
      <c r="BF76" s="113">
        <f t="shared" si="81"/>
        <v>998.15999999999985</v>
      </c>
      <c r="BG76" s="114">
        <f t="shared" si="82"/>
        <v>10141.415499999999</v>
      </c>
      <c r="BH76" s="95">
        <f t="shared" si="96"/>
        <v>9.8424130240990518E-2</v>
      </c>
      <c r="BI76" s="2">
        <f t="shared" si="52"/>
        <v>0.1009</v>
      </c>
      <c r="BJ76" s="2">
        <f t="shared" si="97"/>
        <v>0.9754621431218089</v>
      </c>
      <c r="BK76" s="97">
        <v>2.1150000000000002</v>
      </c>
      <c r="BL76" s="98">
        <f t="shared" si="98"/>
        <v>2.1150000000000002</v>
      </c>
    </row>
    <row r="77" spans="1:64">
      <c r="A77" s="88">
        <f t="shared" si="83"/>
        <v>38991</v>
      </c>
      <c r="B77" s="65">
        <f>'EO9904.1 floor'!B77</f>
        <v>0</v>
      </c>
      <c r="C77" s="66"/>
      <c r="D77" s="82">
        <f t="shared" si="53"/>
        <v>0</v>
      </c>
      <c r="E77" s="35">
        <f t="shared" si="54"/>
        <v>0</v>
      </c>
      <c r="F77" s="35">
        <f t="shared" ca="1" si="55"/>
        <v>0</v>
      </c>
      <c r="G77" s="83">
        <f ca="1">VLOOKUP($A77,[1]!Table,MATCH(G$4,[1]!Curves,0))</f>
        <v>4.4930000000000003</v>
      </c>
      <c r="H77" s="84">
        <f t="shared" ca="1" si="56"/>
        <v>4.4930000000000003</v>
      </c>
      <c r="I77" s="86">
        <f t="shared" si="84"/>
        <v>2.1150000000000002</v>
      </c>
      <c r="J77" s="83">
        <f ca="1">VLOOKUP($A77,[1]!Table,MATCH(J$4,[1]!Curves,0))</f>
        <v>1.3000000000000001E-2</v>
      </c>
      <c r="K77" s="84">
        <f t="shared" ca="1" si="57"/>
        <v>1.3000000000000001E-2</v>
      </c>
      <c r="L77" s="69">
        <f t="shared" si="85"/>
        <v>0</v>
      </c>
      <c r="M77" s="83">
        <f ca="1">VLOOKUP($A77,[1]!Table,MATCH(M$4,[1]!Curves,0))</f>
        <v>0.01</v>
      </c>
      <c r="N77" s="84">
        <f t="shared" ca="1" si="58"/>
        <v>0.01</v>
      </c>
      <c r="O77" s="69">
        <f t="shared" si="86"/>
        <v>0</v>
      </c>
      <c r="P77" s="7"/>
      <c r="Q77" s="69">
        <f t="shared" ca="1" si="59"/>
        <v>4.516</v>
      </c>
      <c r="R77" s="69">
        <f t="shared" ca="1" si="60"/>
        <v>4.516</v>
      </c>
      <c r="S77" s="69">
        <f t="shared" si="61"/>
        <v>2.1150000000000002</v>
      </c>
      <c r="T77" s="7"/>
      <c r="U77" s="5">
        <f t="shared" si="62"/>
        <v>31</v>
      </c>
      <c r="V77" s="44">
        <f t="shared" si="63"/>
        <v>38991</v>
      </c>
      <c r="W77" s="5">
        <f t="shared" ca="1" si="64"/>
        <v>2061</v>
      </c>
      <c r="X77" s="54">
        <f ca="1">VLOOKUP($A77,[1]!Table,MATCH(X$4,[1]!Curves,0))</f>
        <v>5.8005692637953001E-2</v>
      </c>
      <c r="Y77" s="46">
        <f t="shared" ca="1" si="65"/>
        <v>0.72422533350939933</v>
      </c>
      <c r="Z77" s="5">
        <f t="shared" si="66"/>
        <v>0</v>
      </c>
      <c r="AA77" s="5">
        <f t="shared" si="67"/>
        <v>0</v>
      </c>
      <c r="AC77" s="39">
        <f t="shared" ca="1" si="68"/>
        <v>0</v>
      </c>
      <c r="AD77" s="39">
        <f t="shared" ca="1" si="69"/>
        <v>0</v>
      </c>
      <c r="AE77" s="39">
        <f t="shared" ca="1" si="70"/>
        <v>0</v>
      </c>
      <c r="AF77" s="39">
        <f t="shared" ca="1" si="71"/>
        <v>0</v>
      </c>
      <c r="AG77" s="39">
        <f t="shared" ca="1" si="72"/>
        <v>0</v>
      </c>
      <c r="AH77" s="39">
        <f t="shared" ca="1" si="73"/>
        <v>0</v>
      </c>
      <c r="AI77" s="39">
        <f t="shared" ca="1" si="74"/>
        <v>0</v>
      </c>
      <c r="AJ77" s="39">
        <f t="shared" ca="1" si="75"/>
        <v>0</v>
      </c>
      <c r="AK77" s="39">
        <f t="shared" ca="1" si="76"/>
        <v>0</v>
      </c>
      <c r="AL77" s="43"/>
      <c r="AM77" s="39">
        <f t="shared" ca="1" si="87"/>
        <v>0</v>
      </c>
      <c r="AN77" s="39">
        <f t="shared" ca="1" si="88"/>
        <v>0</v>
      </c>
      <c r="AO77" s="39">
        <f t="shared" ca="1" si="89"/>
        <v>0</v>
      </c>
      <c r="AP77" s="40">
        <f t="shared" ca="1" si="77"/>
        <v>0</v>
      </c>
      <c r="AR77" s="39">
        <f t="shared" ca="1" si="90"/>
        <v>0</v>
      </c>
      <c r="AS77" s="39">
        <f t="shared" ca="1" si="91"/>
        <v>0</v>
      </c>
      <c r="AT77" s="39">
        <f t="shared" ca="1" si="92"/>
        <v>0</v>
      </c>
      <c r="AU77" s="40">
        <f t="shared" ca="1" si="78"/>
        <v>0</v>
      </c>
      <c r="AV77" s="40"/>
      <c r="AW77" s="51">
        <f t="shared" ca="1" si="79"/>
        <v>0</v>
      </c>
      <c r="AY77" s="51">
        <f t="shared" ca="1" si="80"/>
        <v>0</v>
      </c>
      <c r="AZ77" s="104"/>
      <c r="BA77" s="105">
        <f ca="1">'EO9904.1'!AW77</f>
        <v>0</v>
      </c>
      <c r="BB77" s="105">
        <f t="shared" ca="1" si="93"/>
        <v>0</v>
      </c>
      <c r="BC77" s="67"/>
      <c r="BD77" s="96">
        <f t="shared" si="94"/>
        <v>38991</v>
      </c>
      <c r="BE77" s="103">
        <f t="shared" si="95"/>
        <v>10</v>
      </c>
      <c r="BF77" s="113">
        <f t="shared" si="81"/>
        <v>697.93849999999998</v>
      </c>
      <c r="BG77" s="114">
        <f t="shared" si="82"/>
        <v>9529.3094999999994</v>
      </c>
      <c r="BH77" s="95">
        <f t="shared" si="96"/>
        <v>7.3241245863616883E-2</v>
      </c>
      <c r="BI77" s="2">
        <f t="shared" si="52"/>
        <v>0.10349999999999999</v>
      </c>
      <c r="BJ77" s="2">
        <f t="shared" si="97"/>
        <v>0.70764488757117761</v>
      </c>
      <c r="BK77" s="97">
        <v>2.1150000000000002</v>
      </c>
      <c r="BL77" s="98">
        <f t="shared" si="98"/>
        <v>2.1150000000000002</v>
      </c>
    </row>
    <row r="78" spans="1:64">
      <c r="A78" s="88">
        <f t="shared" si="83"/>
        <v>39022</v>
      </c>
      <c r="B78" s="65">
        <f>'EO9904.1 floor'!B78</f>
        <v>0</v>
      </c>
      <c r="C78" s="66"/>
      <c r="D78" s="82">
        <f t="shared" si="53"/>
        <v>0</v>
      </c>
      <c r="E78" s="35">
        <f t="shared" si="54"/>
        <v>0</v>
      </c>
      <c r="F78" s="35">
        <f t="shared" ca="1" si="55"/>
        <v>0</v>
      </c>
      <c r="G78" s="83">
        <f ca="1">VLOOKUP($A78,[1]!Table,MATCH(G$4,[1]!Curves,0))</f>
        <v>4.633</v>
      </c>
      <c r="H78" s="84">
        <f t="shared" ca="1" si="56"/>
        <v>4.633</v>
      </c>
      <c r="I78" s="86">
        <f t="shared" si="84"/>
        <v>2.1150000000000002</v>
      </c>
      <c r="J78" s="83">
        <f ca="1">VLOOKUP($A78,[1]!Table,MATCH(J$4,[1]!Curves,0))</f>
        <v>2.1500000000000002E-2</v>
      </c>
      <c r="K78" s="84">
        <f t="shared" ca="1" si="57"/>
        <v>2.1500000000000002E-2</v>
      </c>
      <c r="L78" s="69">
        <f t="shared" si="85"/>
        <v>0</v>
      </c>
      <c r="M78" s="83">
        <f ca="1">VLOOKUP($A78,[1]!Table,MATCH(M$4,[1]!Curves,0))</f>
        <v>1.4999999999999999E-2</v>
      </c>
      <c r="N78" s="84">
        <f t="shared" ca="1" si="58"/>
        <v>1.4999999999999999E-2</v>
      </c>
      <c r="O78" s="69">
        <f t="shared" si="86"/>
        <v>0</v>
      </c>
      <c r="P78" s="7"/>
      <c r="Q78" s="69">
        <f t="shared" ca="1" si="59"/>
        <v>4.6695000000000002</v>
      </c>
      <c r="R78" s="69">
        <f t="shared" ca="1" si="60"/>
        <v>4.6695000000000002</v>
      </c>
      <c r="S78" s="69">
        <f t="shared" si="61"/>
        <v>2.1150000000000002</v>
      </c>
      <c r="T78" s="7"/>
      <c r="U78" s="5">
        <f t="shared" si="62"/>
        <v>30</v>
      </c>
      <c r="V78" s="44">
        <f t="shared" si="63"/>
        <v>39022</v>
      </c>
      <c r="W78" s="5">
        <f t="shared" ca="1" si="64"/>
        <v>2092</v>
      </c>
      <c r="X78" s="54">
        <f ca="1">VLOOKUP($A78,[1]!Table,MATCH(X$4,[1]!Curves,0))</f>
        <v>5.8083043369487004E-2</v>
      </c>
      <c r="Y78" s="46">
        <f t="shared" ca="1" si="65"/>
        <v>0.72040888239867107</v>
      </c>
      <c r="Z78" s="5">
        <f t="shared" si="66"/>
        <v>0</v>
      </c>
      <c r="AA78" s="5">
        <f t="shared" si="67"/>
        <v>0</v>
      </c>
      <c r="AC78" s="39">
        <f t="shared" ca="1" si="68"/>
        <v>0</v>
      </c>
      <c r="AD78" s="39">
        <f t="shared" ca="1" si="69"/>
        <v>0</v>
      </c>
      <c r="AE78" s="39">
        <f t="shared" ca="1" si="70"/>
        <v>0</v>
      </c>
      <c r="AF78" s="39">
        <f t="shared" ca="1" si="71"/>
        <v>0</v>
      </c>
      <c r="AG78" s="39">
        <f t="shared" ca="1" si="72"/>
        <v>0</v>
      </c>
      <c r="AH78" s="39">
        <f t="shared" ca="1" si="73"/>
        <v>0</v>
      </c>
      <c r="AI78" s="39">
        <f t="shared" ca="1" si="74"/>
        <v>0</v>
      </c>
      <c r="AJ78" s="39">
        <f t="shared" ca="1" si="75"/>
        <v>0</v>
      </c>
      <c r="AK78" s="39">
        <f t="shared" ca="1" si="76"/>
        <v>0</v>
      </c>
      <c r="AL78" s="43"/>
      <c r="AM78" s="39">
        <f t="shared" ca="1" si="87"/>
        <v>0</v>
      </c>
      <c r="AN78" s="39">
        <f t="shared" ca="1" si="88"/>
        <v>0</v>
      </c>
      <c r="AO78" s="39">
        <f t="shared" ca="1" si="89"/>
        <v>0</v>
      </c>
      <c r="AP78" s="40">
        <f t="shared" ca="1" si="77"/>
        <v>0</v>
      </c>
      <c r="AR78" s="39">
        <f t="shared" ca="1" si="90"/>
        <v>0</v>
      </c>
      <c r="AS78" s="39">
        <f t="shared" ca="1" si="91"/>
        <v>0</v>
      </c>
      <c r="AT78" s="39">
        <f t="shared" ca="1" si="92"/>
        <v>0</v>
      </c>
      <c r="AU78" s="40">
        <f t="shared" ca="1" si="78"/>
        <v>0</v>
      </c>
      <c r="AV78" s="40"/>
      <c r="AW78" s="51">
        <f t="shared" ca="1" si="79"/>
        <v>0</v>
      </c>
      <c r="AY78" s="51">
        <f t="shared" ca="1" si="80"/>
        <v>0</v>
      </c>
      <c r="AZ78" s="104"/>
      <c r="BA78" s="105">
        <f ca="1">'EO9904.1'!AW78</f>
        <v>0</v>
      </c>
      <c r="BB78" s="105">
        <f t="shared" ca="1" si="93"/>
        <v>0</v>
      </c>
      <c r="BC78" s="67"/>
      <c r="BD78" s="96">
        <f t="shared" si="94"/>
        <v>39022</v>
      </c>
      <c r="BE78" s="103">
        <f t="shared" si="95"/>
        <v>11</v>
      </c>
      <c r="BF78" s="113">
        <f t="shared" si="81"/>
        <v>632.95050000000003</v>
      </c>
      <c r="BG78" s="114">
        <f t="shared" si="82"/>
        <v>8729.3260000000009</v>
      </c>
      <c r="BH78" s="95">
        <f t="shared" si="96"/>
        <v>7.250851898531456E-2</v>
      </c>
      <c r="BI78" s="2">
        <f t="shared" si="52"/>
        <v>7.7799999999999994E-2</v>
      </c>
      <c r="BJ78" s="2">
        <f t="shared" si="97"/>
        <v>0.93198610520969882</v>
      </c>
      <c r="BK78" s="97">
        <v>2.1150000000000002</v>
      </c>
      <c r="BL78" s="98">
        <f t="shared" si="98"/>
        <v>2.1150000000000002</v>
      </c>
    </row>
    <row r="79" spans="1:64">
      <c r="A79" s="88">
        <f t="shared" si="83"/>
        <v>39052</v>
      </c>
      <c r="B79" s="65">
        <f>'EO9904.1 floor'!B79</f>
        <v>0</v>
      </c>
      <c r="C79" s="66"/>
      <c r="D79" s="82">
        <f t="shared" si="53"/>
        <v>0</v>
      </c>
      <c r="E79" s="35">
        <f t="shared" si="54"/>
        <v>0</v>
      </c>
      <c r="F79" s="35">
        <f t="shared" ca="1" si="55"/>
        <v>0</v>
      </c>
      <c r="G79" s="83">
        <f ca="1">VLOOKUP($A79,[1]!Table,MATCH(G$4,[1]!Curves,0))</f>
        <v>4.7730000000000006</v>
      </c>
      <c r="H79" s="84">
        <f t="shared" ca="1" si="56"/>
        <v>4.7730000000000006</v>
      </c>
      <c r="I79" s="86">
        <f t="shared" si="84"/>
        <v>2.1150000000000002</v>
      </c>
      <c r="J79" s="83">
        <f ca="1">VLOOKUP($A79,[1]!Table,MATCH(J$4,[1]!Curves,0))</f>
        <v>2.1500000000000002E-2</v>
      </c>
      <c r="K79" s="84">
        <f t="shared" ca="1" si="57"/>
        <v>2.1500000000000002E-2</v>
      </c>
      <c r="L79" s="69">
        <f t="shared" si="85"/>
        <v>0</v>
      </c>
      <c r="M79" s="83">
        <f ca="1">VLOOKUP($A79,[1]!Table,MATCH(M$4,[1]!Curves,0))</f>
        <v>1.4999999999999999E-2</v>
      </c>
      <c r="N79" s="84">
        <f t="shared" ca="1" si="58"/>
        <v>1.4999999999999999E-2</v>
      </c>
      <c r="O79" s="69">
        <f t="shared" si="86"/>
        <v>0</v>
      </c>
      <c r="P79" s="7"/>
      <c r="Q79" s="69">
        <f t="shared" ca="1" si="59"/>
        <v>4.8095000000000008</v>
      </c>
      <c r="R79" s="69">
        <f t="shared" ca="1" si="60"/>
        <v>4.8095000000000008</v>
      </c>
      <c r="S79" s="69">
        <f t="shared" si="61"/>
        <v>2.1150000000000002</v>
      </c>
      <c r="T79" s="7"/>
      <c r="U79" s="5">
        <f t="shared" si="62"/>
        <v>31</v>
      </c>
      <c r="V79" s="44">
        <f t="shared" si="63"/>
        <v>39052</v>
      </c>
      <c r="W79" s="5">
        <f t="shared" ca="1" si="64"/>
        <v>2122</v>
      </c>
      <c r="X79" s="54">
        <f ca="1">VLOOKUP($A79,[1]!Table,MATCH(X$4,[1]!Curves,0))</f>
        <v>5.8157898918027001E-2</v>
      </c>
      <c r="Y79" s="46">
        <f t="shared" ca="1" si="65"/>
        <v>0.71672599625117972</v>
      </c>
      <c r="Z79" s="5">
        <f t="shared" si="66"/>
        <v>0</v>
      </c>
      <c r="AA79" s="5">
        <f t="shared" si="67"/>
        <v>0</v>
      </c>
      <c r="AC79" s="39">
        <f t="shared" ca="1" si="68"/>
        <v>0</v>
      </c>
      <c r="AD79" s="39">
        <f t="shared" ca="1" si="69"/>
        <v>0</v>
      </c>
      <c r="AE79" s="39">
        <f t="shared" ca="1" si="70"/>
        <v>0</v>
      </c>
      <c r="AF79" s="39">
        <f t="shared" ca="1" si="71"/>
        <v>0</v>
      </c>
      <c r="AG79" s="39">
        <f t="shared" ca="1" si="72"/>
        <v>0</v>
      </c>
      <c r="AH79" s="39">
        <f t="shared" ca="1" si="73"/>
        <v>0</v>
      </c>
      <c r="AI79" s="39">
        <f t="shared" ca="1" si="74"/>
        <v>0</v>
      </c>
      <c r="AJ79" s="39">
        <f t="shared" ca="1" si="75"/>
        <v>0</v>
      </c>
      <c r="AK79" s="39">
        <f t="shared" ca="1" si="76"/>
        <v>0</v>
      </c>
      <c r="AL79" s="43"/>
      <c r="AM79" s="39">
        <f t="shared" ca="1" si="87"/>
        <v>0</v>
      </c>
      <c r="AN79" s="39">
        <f t="shared" ca="1" si="88"/>
        <v>0</v>
      </c>
      <c r="AO79" s="39">
        <f t="shared" ca="1" si="89"/>
        <v>0</v>
      </c>
      <c r="AP79" s="40">
        <f t="shared" ca="1" si="77"/>
        <v>0</v>
      </c>
      <c r="AR79" s="39">
        <f t="shared" ca="1" si="90"/>
        <v>0</v>
      </c>
      <c r="AS79" s="39">
        <f t="shared" ca="1" si="91"/>
        <v>0</v>
      </c>
      <c r="AT79" s="39">
        <f t="shared" ca="1" si="92"/>
        <v>0</v>
      </c>
      <c r="AU79" s="40">
        <f t="shared" ca="1" si="78"/>
        <v>0</v>
      </c>
      <c r="AV79" s="40"/>
      <c r="AW79" s="51">
        <f t="shared" ca="1" si="79"/>
        <v>0</v>
      </c>
      <c r="AY79" s="51">
        <f t="shared" ca="1" si="80"/>
        <v>0</v>
      </c>
      <c r="AZ79" s="104"/>
      <c r="BA79" s="105">
        <f ca="1">'EO9904.1'!AW79</f>
        <v>0</v>
      </c>
      <c r="BB79" s="105">
        <f t="shared" ca="1" si="93"/>
        <v>0</v>
      </c>
      <c r="BC79" s="67"/>
      <c r="BD79" s="96">
        <f t="shared" si="94"/>
        <v>39052</v>
      </c>
      <c r="BE79" s="103">
        <f t="shared" si="95"/>
        <v>12</v>
      </c>
      <c r="BF79" s="113">
        <f t="shared" si="81"/>
        <v>668.96399999999994</v>
      </c>
      <c r="BG79" s="114">
        <f t="shared" si="82"/>
        <v>9251.2415000000001</v>
      </c>
      <c r="BH79" s="95">
        <f t="shared" si="96"/>
        <v>7.2310727160241131E-2</v>
      </c>
      <c r="BI79" s="2">
        <f t="shared" si="52"/>
        <v>7.7899999999999997E-2</v>
      </c>
      <c r="BJ79" s="2">
        <f t="shared" si="97"/>
        <v>0.92825066957947544</v>
      </c>
      <c r="BK79" s="97">
        <v>2.1150000000000002</v>
      </c>
      <c r="BL79" s="98">
        <f t="shared" si="98"/>
        <v>2.1150000000000002</v>
      </c>
    </row>
    <row r="80" spans="1:64">
      <c r="A80" s="88">
        <f t="shared" si="83"/>
        <v>39083</v>
      </c>
      <c r="B80" s="65">
        <f>'EO9904.1 floor'!B80</f>
        <v>0</v>
      </c>
      <c r="C80" s="66"/>
      <c r="D80" s="82">
        <f t="shared" si="53"/>
        <v>0</v>
      </c>
      <c r="E80" s="35">
        <f t="shared" si="54"/>
        <v>0</v>
      </c>
      <c r="F80" s="35">
        <f t="shared" ca="1" si="55"/>
        <v>0</v>
      </c>
      <c r="G80" s="83">
        <f ca="1">VLOOKUP($A80,[1]!Table,MATCH(G$4,[1]!Curves,0))</f>
        <v>4.8330000000000002</v>
      </c>
      <c r="H80" s="84">
        <f t="shared" ca="1" si="56"/>
        <v>4.8330000000000002</v>
      </c>
      <c r="I80" s="86">
        <f t="shared" si="84"/>
        <v>2.1150000000000002</v>
      </c>
      <c r="J80" s="83">
        <f ca="1">VLOOKUP($A80,[1]!Table,MATCH(J$4,[1]!Curves,0))</f>
        <v>2.1500000000000002E-2</v>
      </c>
      <c r="K80" s="84">
        <f t="shared" ca="1" si="57"/>
        <v>2.1500000000000002E-2</v>
      </c>
      <c r="L80" s="69">
        <f t="shared" si="85"/>
        <v>0</v>
      </c>
      <c r="M80" s="83">
        <f ca="1">VLOOKUP($A80,[1]!Table,MATCH(M$4,[1]!Curves,0))</f>
        <v>1.4999999999999999E-2</v>
      </c>
      <c r="N80" s="84">
        <f t="shared" ca="1" si="58"/>
        <v>1.4999999999999999E-2</v>
      </c>
      <c r="O80" s="69">
        <f t="shared" si="86"/>
        <v>0</v>
      </c>
      <c r="P80" s="7"/>
      <c r="Q80" s="69">
        <f t="shared" ca="1" si="59"/>
        <v>4.8695000000000004</v>
      </c>
      <c r="R80" s="69">
        <f t="shared" ca="1" si="60"/>
        <v>4.8695000000000004</v>
      </c>
      <c r="S80" s="69">
        <f t="shared" si="61"/>
        <v>2.1150000000000002</v>
      </c>
      <c r="T80" s="7"/>
      <c r="U80" s="5">
        <f t="shared" si="62"/>
        <v>31</v>
      </c>
      <c r="V80" s="44">
        <f t="shared" si="63"/>
        <v>39083</v>
      </c>
      <c r="W80" s="5">
        <f t="shared" ca="1" si="64"/>
        <v>2153</v>
      </c>
      <c r="X80" s="54">
        <f ca="1">VLOOKUP($A80,[1]!Table,MATCH(X$4,[1]!Curves,0))</f>
        <v>5.8235249653474999E-2</v>
      </c>
      <c r="Y80" s="46">
        <f t="shared" ca="1" si="65"/>
        <v>0.71293118753053264</v>
      </c>
      <c r="Z80" s="5">
        <f t="shared" si="66"/>
        <v>0</v>
      </c>
      <c r="AA80" s="5">
        <f t="shared" si="67"/>
        <v>0</v>
      </c>
      <c r="AC80" s="39">
        <f t="shared" ca="1" si="68"/>
        <v>0</v>
      </c>
      <c r="AD80" s="39">
        <f t="shared" ca="1" si="69"/>
        <v>0</v>
      </c>
      <c r="AE80" s="39">
        <f t="shared" ca="1" si="70"/>
        <v>0</v>
      </c>
      <c r="AF80" s="39">
        <f t="shared" ca="1" si="71"/>
        <v>0</v>
      </c>
      <c r="AG80" s="39">
        <f t="shared" ca="1" si="72"/>
        <v>0</v>
      </c>
      <c r="AH80" s="39">
        <f t="shared" ca="1" si="73"/>
        <v>0</v>
      </c>
      <c r="AI80" s="39">
        <f t="shared" ca="1" si="74"/>
        <v>0</v>
      </c>
      <c r="AJ80" s="39">
        <f t="shared" ca="1" si="75"/>
        <v>0</v>
      </c>
      <c r="AK80" s="39">
        <f t="shared" ca="1" si="76"/>
        <v>0</v>
      </c>
      <c r="AL80" s="43"/>
      <c r="AM80" s="39">
        <f t="shared" ca="1" si="87"/>
        <v>0</v>
      </c>
      <c r="AN80" s="39">
        <f t="shared" ca="1" si="88"/>
        <v>0</v>
      </c>
      <c r="AO80" s="39">
        <f t="shared" ca="1" si="89"/>
        <v>0</v>
      </c>
      <c r="AP80" s="40">
        <f t="shared" ca="1" si="77"/>
        <v>0</v>
      </c>
      <c r="AR80" s="39">
        <f t="shared" ca="1" si="90"/>
        <v>0</v>
      </c>
      <c r="AS80" s="39">
        <f t="shared" ca="1" si="91"/>
        <v>0</v>
      </c>
      <c r="AT80" s="39">
        <f t="shared" ca="1" si="92"/>
        <v>0</v>
      </c>
      <c r="AU80" s="40">
        <f t="shared" ca="1" si="78"/>
        <v>0</v>
      </c>
      <c r="AV80" s="40"/>
      <c r="AW80" s="51">
        <f t="shared" ca="1" si="79"/>
        <v>0</v>
      </c>
      <c r="AY80" s="51">
        <f t="shared" ca="1" si="80"/>
        <v>0</v>
      </c>
      <c r="AZ80" s="104"/>
      <c r="BA80" s="105">
        <f ca="1">'EO9904.1'!AW80</f>
        <v>0</v>
      </c>
      <c r="BB80" s="105">
        <f t="shared" ca="1" si="93"/>
        <v>0</v>
      </c>
      <c r="BC80" s="67"/>
      <c r="BD80" s="96">
        <f t="shared" si="94"/>
        <v>39083</v>
      </c>
      <c r="BE80" s="103">
        <f t="shared" si="95"/>
        <v>1</v>
      </c>
      <c r="BF80" s="113">
        <f t="shared" si="81"/>
        <v>682.49049999999988</v>
      </c>
      <c r="BG80" s="114">
        <f t="shared" si="82"/>
        <v>9457.0780000000013</v>
      </c>
      <c r="BH80" s="95">
        <f t="shared" si="96"/>
        <v>7.2167164107137513E-2</v>
      </c>
      <c r="BI80" s="2">
        <f t="shared" si="52"/>
        <v>7.7899999999999997E-2</v>
      </c>
      <c r="BJ80" s="2">
        <f t="shared" si="97"/>
        <v>0.92640775490548799</v>
      </c>
      <c r="BK80" s="97">
        <v>2.1150000000000002</v>
      </c>
      <c r="BL80" s="98">
        <f t="shared" si="98"/>
        <v>2.1150000000000002</v>
      </c>
    </row>
    <row r="81" spans="1:64">
      <c r="A81" s="88">
        <f t="shared" si="83"/>
        <v>39114</v>
      </c>
      <c r="B81" s="65">
        <f>'EO9904.1 floor'!B81</f>
        <v>0</v>
      </c>
      <c r="C81" s="66"/>
      <c r="D81" s="82">
        <f t="shared" si="53"/>
        <v>0</v>
      </c>
      <c r="E81" s="35">
        <f t="shared" si="54"/>
        <v>0</v>
      </c>
      <c r="F81" s="35">
        <f t="shared" ca="1" si="55"/>
        <v>0</v>
      </c>
      <c r="G81" s="83">
        <f ca="1">VLOOKUP($A81,[1]!Table,MATCH(G$4,[1]!Curves,0))</f>
        <v>4.7130000000000001</v>
      </c>
      <c r="H81" s="84">
        <f t="shared" ca="1" si="56"/>
        <v>4.7130000000000001</v>
      </c>
      <c r="I81" s="86">
        <f t="shared" si="84"/>
        <v>2.2615196691845312</v>
      </c>
      <c r="J81" s="83">
        <f ca="1">VLOOKUP($A81,[1]!Table,MATCH(J$4,[1]!Curves,0))</f>
        <v>2.1500000000000002E-2</v>
      </c>
      <c r="K81" s="84">
        <f t="shared" ca="1" si="57"/>
        <v>2.1500000000000002E-2</v>
      </c>
      <c r="L81" s="69">
        <f t="shared" si="85"/>
        <v>0</v>
      </c>
      <c r="M81" s="83">
        <f ca="1">VLOOKUP($A81,[1]!Table,MATCH(M$4,[1]!Curves,0))</f>
        <v>1.4999999999999999E-2</v>
      </c>
      <c r="N81" s="84">
        <f t="shared" ca="1" si="58"/>
        <v>1.4999999999999999E-2</v>
      </c>
      <c r="O81" s="69">
        <f t="shared" si="86"/>
        <v>0</v>
      </c>
      <c r="P81" s="7"/>
      <c r="Q81" s="69">
        <f t="shared" ca="1" si="59"/>
        <v>4.7495000000000003</v>
      </c>
      <c r="R81" s="69">
        <f t="shared" ca="1" si="60"/>
        <v>4.7495000000000003</v>
      </c>
      <c r="S81" s="69">
        <f t="shared" si="61"/>
        <v>2.2615196691845312</v>
      </c>
      <c r="T81" s="7"/>
      <c r="U81" s="5">
        <f t="shared" si="62"/>
        <v>28</v>
      </c>
      <c r="V81" s="44">
        <f t="shared" si="63"/>
        <v>39114</v>
      </c>
      <c r="W81" s="5">
        <f t="shared" ca="1" si="64"/>
        <v>2184</v>
      </c>
      <c r="X81" s="54">
        <f ca="1">VLOOKUP($A81,[1]!Table,MATCH(X$4,[1]!Curves,0))</f>
        <v>5.8312600390914002E-2</v>
      </c>
      <c r="Y81" s="46">
        <f t="shared" ca="1" si="65"/>
        <v>0.70914743502723465</v>
      </c>
      <c r="Z81" s="5">
        <f t="shared" si="66"/>
        <v>0</v>
      </c>
      <c r="AA81" s="5">
        <f t="shared" si="67"/>
        <v>0</v>
      </c>
      <c r="AC81" s="39">
        <f t="shared" ca="1" si="68"/>
        <v>0</v>
      </c>
      <c r="AD81" s="39">
        <f t="shared" ca="1" si="69"/>
        <v>0</v>
      </c>
      <c r="AE81" s="39">
        <f t="shared" ca="1" si="70"/>
        <v>0</v>
      </c>
      <c r="AF81" s="39">
        <f t="shared" ca="1" si="71"/>
        <v>0</v>
      </c>
      <c r="AG81" s="39">
        <f t="shared" ca="1" si="72"/>
        <v>0</v>
      </c>
      <c r="AH81" s="39">
        <f t="shared" ca="1" si="73"/>
        <v>0</v>
      </c>
      <c r="AI81" s="39">
        <f t="shared" ca="1" si="74"/>
        <v>0</v>
      </c>
      <c r="AJ81" s="39">
        <f t="shared" ca="1" si="75"/>
        <v>0</v>
      </c>
      <c r="AK81" s="39">
        <f t="shared" ca="1" si="76"/>
        <v>0</v>
      </c>
      <c r="AL81" s="43"/>
      <c r="AM81" s="39">
        <f t="shared" ca="1" si="87"/>
        <v>0</v>
      </c>
      <c r="AN81" s="39">
        <f t="shared" ca="1" si="88"/>
        <v>0</v>
      </c>
      <c r="AO81" s="39">
        <f t="shared" ca="1" si="89"/>
        <v>0</v>
      </c>
      <c r="AP81" s="40">
        <f t="shared" ca="1" si="77"/>
        <v>0</v>
      </c>
      <c r="AR81" s="39">
        <f t="shared" ca="1" si="90"/>
        <v>0</v>
      </c>
      <c r="AS81" s="39">
        <f t="shared" ca="1" si="91"/>
        <v>0</v>
      </c>
      <c r="AT81" s="39">
        <f t="shared" ca="1" si="92"/>
        <v>0</v>
      </c>
      <c r="AU81" s="40">
        <f t="shared" ca="1" si="78"/>
        <v>0</v>
      </c>
      <c r="AV81" s="40"/>
      <c r="AW81" s="51">
        <f t="shared" ca="1" si="79"/>
        <v>0</v>
      </c>
      <c r="AY81" s="51">
        <f t="shared" ca="1" si="80"/>
        <v>0</v>
      </c>
      <c r="AZ81" s="104"/>
      <c r="BA81" s="105">
        <f ca="1">'EO9904.1'!AW81</f>
        <v>0</v>
      </c>
      <c r="BB81" s="105">
        <f t="shared" ca="1" si="93"/>
        <v>0</v>
      </c>
      <c r="BC81" s="67"/>
      <c r="BD81" s="96">
        <f t="shared" si="94"/>
        <v>39114</v>
      </c>
      <c r="BE81" s="103">
        <f t="shared" si="95"/>
        <v>2</v>
      </c>
      <c r="BF81" s="113">
        <f t="shared" si="81"/>
        <v>627.08299999999986</v>
      </c>
      <c r="BG81" s="114">
        <f t="shared" si="82"/>
        <v>8701.1194999999989</v>
      </c>
      <c r="BH81" s="95">
        <f t="shared" si="96"/>
        <v>7.2069232010892381E-2</v>
      </c>
      <c r="BI81" s="2">
        <f t="shared" si="52"/>
        <v>6.7400000000000002E-2</v>
      </c>
      <c r="BJ81" s="2">
        <f t="shared" si="97"/>
        <v>1.0692764393307475</v>
      </c>
      <c r="BK81" s="97">
        <v>2.1150000000000002</v>
      </c>
      <c r="BL81" s="98">
        <f t="shared" si="98"/>
        <v>2.2615196691845312</v>
      </c>
    </row>
    <row r="82" spans="1:64">
      <c r="A82" s="88">
        <f t="shared" si="83"/>
        <v>39142</v>
      </c>
      <c r="B82" s="65">
        <f>'EO9904.1 floor'!B82</f>
        <v>0</v>
      </c>
      <c r="C82" s="66"/>
      <c r="D82" s="82">
        <f t="shared" si="53"/>
        <v>0</v>
      </c>
      <c r="E82" s="35">
        <f t="shared" si="54"/>
        <v>0</v>
      </c>
      <c r="F82" s="35">
        <f t="shared" ca="1" si="55"/>
        <v>0</v>
      </c>
      <c r="G82" s="83">
        <f ca="1">VLOOKUP($A82,[1]!Table,MATCH(G$4,[1]!Curves,0))</f>
        <v>4.5880000000000001</v>
      </c>
      <c r="H82" s="84">
        <f t="shared" ca="1" si="56"/>
        <v>4.5880000000000001</v>
      </c>
      <c r="I82" s="86">
        <f t="shared" si="84"/>
        <v>2.1352453299148562</v>
      </c>
      <c r="J82" s="83">
        <f ca="1">VLOOKUP($A82,[1]!Table,MATCH(J$4,[1]!Curves,0))</f>
        <v>2.1500000000000002E-2</v>
      </c>
      <c r="K82" s="84">
        <f t="shared" ca="1" si="57"/>
        <v>2.1500000000000002E-2</v>
      </c>
      <c r="L82" s="69">
        <f t="shared" si="85"/>
        <v>0</v>
      </c>
      <c r="M82" s="83">
        <f ca="1">VLOOKUP($A82,[1]!Table,MATCH(M$4,[1]!Curves,0))</f>
        <v>1.4999999999999999E-2</v>
      </c>
      <c r="N82" s="84">
        <f t="shared" ca="1" si="58"/>
        <v>1.4999999999999999E-2</v>
      </c>
      <c r="O82" s="69">
        <f t="shared" si="86"/>
        <v>0</v>
      </c>
      <c r="P82" s="7"/>
      <c r="Q82" s="69">
        <f t="shared" ca="1" si="59"/>
        <v>4.6245000000000003</v>
      </c>
      <c r="R82" s="69">
        <f t="shared" ca="1" si="60"/>
        <v>4.6245000000000003</v>
      </c>
      <c r="S82" s="69">
        <f t="shared" si="61"/>
        <v>2.1352453299148562</v>
      </c>
      <c r="T82" s="7"/>
      <c r="U82" s="5">
        <f t="shared" si="62"/>
        <v>31</v>
      </c>
      <c r="V82" s="44">
        <f t="shared" si="63"/>
        <v>39142</v>
      </c>
      <c r="W82" s="5">
        <f t="shared" ca="1" si="64"/>
        <v>2212</v>
      </c>
      <c r="X82" s="54">
        <f ca="1">VLOOKUP($A82,[1]!Table,MATCH(X$4,[1]!Curves,0))</f>
        <v>5.8382465574827007E-2</v>
      </c>
      <c r="Y82" s="46">
        <f t="shared" ca="1" si="65"/>
        <v>0.70573938679256498</v>
      </c>
      <c r="Z82" s="5">
        <f t="shared" si="66"/>
        <v>0</v>
      </c>
      <c r="AA82" s="5">
        <f t="shared" si="67"/>
        <v>0</v>
      </c>
      <c r="AC82" s="39">
        <f t="shared" ca="1" si="68"/>
        <v>0</v>
      </c>
      <c r="AD82" s="39">
        <f t="shared" ca="1" si="69"/>
        <v>0</v>
      </c>
      <c r="AE82" s="39">
        <f t="shared" ca="1" si="70"/>
        <v>0</v>
      </c>
      <c r="AF82" s="39">
        <f t="shared" ca="1" si="71"/>
        <v>0</v>
      </c>
      <c r="AG82" s="39">
        <f t="shared" ca="1" si="72"/>
        <v>0</v>
      </c>
      <c r="AH82" s="39">
        <f t="shared" ca="1" si="73"/>
        <v>0</v>
      </c>
      <c r="AI82" s="39">
        <f t="shared" ca="1" si="74"/>
        <v>0</v>
      </c>
      <c r="AJ82" s="39">
        <f t="shared" ca="1" si="75"/>
        <v>0</v>
      </c>
      <c r="AK82" s="39">
        <f t="shared" ca="1" si="76"/>
        <v>0</v>
      </c>
      <c r="AL82" s="43"/>
      <c r="AM82" s="39">
        <f t="shared" ca="1" si="87"/>
        <v>0</v>
      </c>
      <c r="AN82" s="39">
        <f t="shared" ca="1" si="88"/>
        <v>0</v>
      </c>
      <c r="AO82" s="39">
        <f t="shared" ca="1" si="89"/>
        <v>0</v>
      </c>
      <c r="AP82" s="40">
        <f t="shared" ca="1" si="77"/>
        <v>0</v>
      </c>
      <c r="AR82" s="39">
        <f t="shared" ca="1" si="90"/>
        <v>0</v>
      </c>
      <c r="AS82" s="39">
        <f t="shared" ca="1" si="91"/>
        <v>0</v>
      </c>
      <c r="AT82" s="39">
        <f t="shared" ca="1" si="92"/>
        <v>0</v>
      </c>
      <c r="AU82" s="40">
        <f t="shared" ca="1" si="78"/>
        <v>0</v>
      </c>
      <c r="AV82" s="40"/>
      <c r="AW82" s="51">
        <f t="shared" ca="1" si="79"/>
        <v>0</v>
      </c>
      <c r="AY82" s="51">
        <f t="shared" ca="1" si="80"/>
        <v>0</v>
      </c>
      <c r="AZ82" s="104"/>
      <c r="BA82" s="105">
        <f ca="1">'EO9904.1'!AW82</f>
        <v>0</v>
      </c>
      <c r="BB82" s="105">
        <f t="shared" ca="1" si="93"/>
        <v>0</v>
      </c>
      <c r="BC82" s="67"/>
      <c r="BD82" s="96">
        <f t="shared" si="94"/>
        <v>39142</v>
      </c>
      <c r="BE82" s="103">
        <f t="shared" si="95"/>
        <v>3</v>
      </c>
      <c r="BF82" s="113">
        <f t="shared" si="81"/>
        <v>669.65750000000003</v>
      </c>
      <c r="BG82" s="114">
        <f t="shared" si="82"/>
        <v>9290.0299999999988</v>
      </c>
      <c r="BH82" s="95">
        <f t="shared" si="96"/>
        <v>7.2083459364501529E-2</v>
      </c>
      <c r="BI82" s="2">
        <f t="shared" si="52"/>
        <v>7.1400000000000005E-2</v>
      </c>
      <c r="BJ82" s="2">
        <f t="shared" si="97"/>
        <v>1.009572260007024</v>
      </c>
      <c r="BK82" s="97">
        <v>2.1150000000000002</v>
      </c>
      <c r="BL82" s="98">
        <f t="shared" si="98"/>
        <v>2.1352453299148562</v>
      </c>
    </row>
    <row r="83" spans="1:64">
      <c r="A83" s="88">
        <f t="shared" si="83"/>
        <v>39173</v>
      </c>
      <c r="B83" s="65">
        <f>'EO9904.1 floor'!B83</f>
        <v>0</v>
      </c>
      <c r="C83" s="66"/>
      <c r="D83" s="82">
        <f t="shared" si="53"/>
        <v>0</v>
      </c>
      <c r="E83" s="35">
        <f t="shared" si="54"/>
        <v>0</v>
      </c>
      <c r="F83" s="35">
        <f t="shared" ca="1" si="55"/>
        <v>0</v>
      </c>
      <c r="G83" s="83">
        <f ca="1">VLOOKUP($A83,[1]!Table,MATCH(G$4,[1]!Curves,0))</f>
        <v>4.4580000000000002</v>
      </c>
      <c r="H83" s="84">
        <f t="shared" ca="1" si="56"/>
        <v>4.4580000000000002</v>
      </c>
      <c r="I83" s="86">
        <f t="shared" si="84"/>
        <v>2.1150000000000002</v>
      </c>
      <c r="J83" s="83">
        <f ca="1">VLOOKUP($A83,[1]!Table,MATCH(J$4,[1]!Curves,0))</f>
        <v>1.3000000000000001E-2</v>
      </c>
      <c r="K83" s="84">
        <f t="shared" ca="1" si="57"/>
        <v>1.3000000000000001E-2</v>
      </c>
      <c r="L83" s="69">
        <f t="shared" si="85"/>
        <v>0</v>
      </c>
      <c r="M83" s="83">
        <f ca="1">VLOOKUP($A83,[1]!Table,MATCH(M$4,[1]!Curves,0))</f>
        <v>0.01</v>
      </c>
      <c r="N83" s="84">
        <f t="shared" ca="1" si="58"/>
        <v>0.01</v>
      </c>
      <c r="O83" s="69">
        <f t="shared" si="86"/>
        <v>0</v>
      </c>
      <c r="P83" s="7"/>
      <c r="Q83" s="69">
        <f t="shared" ca="1" si="59"/>
        <v>4.4809999999999999</v>
      </c>
      <c r="R83" s="69">
        <f t="shared" ca="1" si="60"/>
        <v>4.4809999999999999</v>
      </c>
      <c r="S83" s="69">
        <f t="shared" si="61"/>
        <v>2.1150000000000002</v>
      </c>
      <c r="T83" s="7"/>
      <c r="U83" s="5">
        <f t="shared" si="62"/>
        <v>30</v>
      </c>
      <c r="V83" s="44">
        <f t="shared" si="63"/>
        <v>39173</v>
      </c>
      <c r="W83" s="5">
        <f t="shared" ca="1" si="64"/>
        <v>2243</v>
      </c>
      <c r="X83" s="54">
        <f ca="1">VLOOKUP($A83,[1]!Table,MATCH(X$4,[1]!Curves,0))</f>
        <v>5.8459816316051003E-2</v>
      </c>
      <c r="Y83" s="46">
        <f t="shared" ca="1" si="65"/>
        <v>0.70197678121176743</v>
      </c>
      <c r="Z83" s="5">
        <f t="shared" si="66"/>
        <v>0</v>
      </c>
      <c r="AA83" s="5">
        <f t="shared" si="67"/>
        <v>0</v>
      </c>
      <c r="AC83" s="39">
        <f t="shared" ca="1" si="68"/>
        <v>0</v>
      </c>
      <c r="AD83" s="39">
        <f t="shared" ca="1" si="69"/>
        <v>0</v>
      </c>
      <c r="AE83" s="39">
        <f t="shared" ca="1" si="70"/>
        <v>0</v>
      </c>
      <c r="AF83" s="39">
        <f t="shared" ca="1" si="71"/>
        <v>0</v>
      </c>
      <c r="AG83" s="39">
        <f t="shared" ca="1" si="72"/>
        <v>0</v>
      </c>
      <c r="AH83" s="39">
        <f t="shared" ca="1" si="73"/>
        <v>0</v>
      </c>
      <c r="AI83" s="39">
        <f t="shared" ca="1" si="74"/>
        <v>0</v>
      </c>
      <c r="AJ83" s="39">
        <f t="shared" ca="1" si="75"/>
        <v>0</v>
      </c>
      <c r="AK83" s="39">
        <f t="shared" ca="1" si="76"/>
        <v>0</v>
      </c>
      <c r="AL83" s="43"/>
      <c r="AM83" s="39">
        <f t="shared" ca="1" si="87"/>
        <v>0</v>
      </c>
      <c r="AN83" s="39">
        <f t="shared" ca="1" si="88"/>
        <v>0</v>
      </c>
      <c r="AO83" s="39">
        <f t="shared" ca="1" si="89"/>
        <v>0</v>
      </c>
      <c r="AP83" s="40">
        <f t="shared" ca="1" si="77"/>
        <v>0</v>
      </c>
      <c r="AR83" s="39">
        <f t="shared" ca="1" si="90"/>
        <v>0</v>
      </c>
      <c r="AS83" s="39">
        <f t="shared" ca="1" si="91"/>
        <v>0</v>
      </c>
      <c r="AT83" s="39">
        <f t="shared" ca="1" si="92"/>
        <v>0</v>
      </c>
      <c r="AU83" s="40">
        <f t="shared" ca="1" si="78"/>
        <v>0</v>
      </c>
      <c r="AV83" s="40"/>
      <c r="AW83" s="51">
        <f t="shared" ca="1" si="79"/>
        <v>0</v>
      </c>
      <c r="AY83" s="51">
        <f t="shared" ca="1" si="80"/>
        <v>0</v>
      </c>
      <c r="AZ83" s="104"/>
      <c r="BA83" s="105">
        <f ca="1">'EO9904.1'!AW83</f>
        <v>0</v>
      </c>
      <c r="BB83" s="105">
        <f t="shared" ca="1" si="93"/>
        <v>0</v>
      </c>
      <c r="BC83" s="67"/>
      <c r="BD83" s="96">
        <f t="shared" si="94"/>
        <v>39173</v>
      </c>
      <c r="BE83" s="103">
        <f t="shared" si="95"/>
        <v>4</v>
      </c>
      <c r="BF83" s="113">
        <f t="shared" si="81"/>
        <v>631.27949999999998</v>
      </c>
      <c r="BG83" s="114">
        <f t="shared" si="82"/>
        <v>8727.1059999999998</v>
      </c>
      <c r="BH83" s="95">
        <f t="shared" si="96"/>
        <v>7.2335491284281406E-2</v>
      </c>
      <c r="BI83" s="2">
        <f t="shared" si="52"/>
        <v>7.4899999999999994E-2</v>
      </c>
      <c r="BJ83" s="2">
        <f t="shared" si="97"/>
        <v>0.96576089832151413</v>
      </c>
      <c r="BK83" s="97">
        <v>2.1150000000000002</v>
      </c>
      <c r="BL83" s="98">
        <f t="shared" si="98"/>
        <v>2.1150000000000002</v>
      </c>
    </row>
    <row r="84" spans="1:64">
      <c r="A84" s="88">
        <f t="shared" si="83"/>
        <v>39203</v>
      </c>
      <c r="B84" s="65">
        <f>'EO9904.1 floor'!B84</f>
        <v>0</v>
      </c>
      <c r="C84" s="66"/>
      <c r="D84" s="82">
        <f t="shared" si="53"/>
        <v>0</v>
      </c>
      <c r="E84" s="35">
        <f t="shared" si="54"/>
        <v>0</v>
      </c>
      <c r="F84" s="35">
        <f t="shared" ca="1" si="55"/>
        <v>0</v>
      </c>
      <c r="G84" s="83">
        <f ca="1">VLOOKUP($A84,[1]!Table,MATCH(G$4,[1]!Curves,0))</f>
        <v>4.4480000000000004</v>
      </c>
      <c r="H84" s="84">
        <f t="shared" ca="1" si="56"/>
        <v>4.4480000000000004</v>
      </c>
      <c r="I84" s="86">
        <f t="shared" si="84"/>
        <v>2.1593067374976265</v>
      </c>
      <c r="J84" s="83">
        <f ca="1">VLOOKUP($A84,[1]!Table,MATCH(J$4,[1]!Curves,0))</f>
        <v>1.3000000000000001E-2</v>
      </c>
      <c r="K84" s="84">
        <f t="shared" ca="1" si="57"/>
        <v>1.3000000000000001E-2</v>
      </c>
      <c r="L84" s="69">
        <f t="shared" si="85"/>
        <v>0</v>
      </c>
      <c r="M84" s="83">
        <f ca="1">VLOOKUP($A84,[1]!Table,MATCH(M$4,[1]!Curves,0))</f>
        <v>0.01</v>
      </c>
      <c r="N84" s="84">
        <f t="shared" ca="1" si="58"/>
        <v>0.01</v>
      </c>
      <c r="O84" s="69">
        <f t="shared" si="86"/>
        <v>0</v>
      </c>
      <c r="P84" s="7"/>
      <c r="Q84" s="69">
        <f t="shared" ca="1" si="59"/>
        <v>4.4710000000000001</v>
      </c>
      <c r="R84" s="69">
        <f t="shared" ca="1" si="60"/>
        <v>4.4710000000000001</v>
      </c>
      <c r="S84" s="69">
        <f t="shared" si="61"/>
        <v>2.1593067374976265</v>
      </c>
      <c r="T84" s="7"/>
      <c r="U84" s="5">
        <f t="shared" si="62"/>
        <v>31</v>
      </c>
      <c r="V84" s="44">
        <f t="shared" si="63"/>
        <v>39203</v>
      </c>
      <c r="W84" s="5">
        <f t="shared" ca="1" si="64"/>
        <v>2273</v>
      </c>
      <c r="X84" s="54">
        <f ca="1">VLOOKUP($A84,[1]!Table,MATCH(X$4,[1]!Curves,0))</f>
        <v>5.8534671873969997E-2</v>
      </c>
      <c r="Y84" s="46">
        <f t="shared" ca="1" si="65"/>
        <v>0.69834617998857751</v>
      </c>
      <c r="Z84" s="5">
        <f t="shared" si="66"/>
        <v>0</v>
      </c>
      <c r="AA84" s="5">
        <f t="shared" si="67"/>
        <v>0</v>
      </c>
      <c r="AC84" s="39">
        <f t="shared" ca="1" si="68"/>
        <v>0</v>
      </c>
      <c r="AD84" s="39">
        <f t="shared" ca="1" si="69"/>
        <v>0</v>
      </c>
      <c r="AE84" s="39">
        <f t="shared" ca="1" si="70"/>
        <v>0</v>
      </c>
      <c r="AF84" s="39">
        <f t="shared" ca="1" si="71"/>
        <v>0</v>
      </c>
      <c r="AG84" s="39">
        <f t="shared" ca="1" si="72"/>
        <v>0</v>
      </c>
      <c r="AH84" s="39">
        <f t="shared" ca="1" si="73"/>
        <v>0</v>
      </c>
      <c r="AI84" s="39">
        <f t="shared" ca="1" si="74"/>
        <v>0</v>
      </c>
      <c r="AJ84" s="39">
        <f t="shared" ca="1" si="75"/>
        <v>0</v>
      </c>
      <c r="AK84" s="39">
        <f t="shared" ca="1" si="76"/>
        <v>0</v>
      </c>
      <c r="AL84" s="43"/>
      <c r="AM84" s="39">
        <f t="shared" ca="1" si="87"/>
        <v>0</v>
      </c>
      <c r="AN84" s="39">
        <f t="shared" ca="1" si="88"/>
        <v>0</v>
      </c>
      <c r="AO84" s="39">
        <f t="shared" ca="1" si="89"/>
        <v>0</v>
      </c>
      <c r="AP84" s="40">
        <f t="shared" ca="1" si="77"/>
        <v>0</v>
      </c>
      <c r="AR84" s="39">
        <f t="shared" ca="1" si="90"/>
        <v>0</v>
      </c>
      <c r="AS84" s="39">
        <f t="shared" ca="1" si="91"/>
        <v>0</v>
      </c>
      <c r="AT84" s="39">
        <f t="shared" ca="1" si="92"/>
        <v>0</v>
      </c>
      <c r="AU84" s="40">
        <f t="shared" ca="1" si="78"/>
        <v>0</v>
      </c>
      <c r="AV84" s="40"/>
      <c r="AW84" s="51">
        <f t="shared" ca="1" si="79"/>
        <v>0</v>
      </c>
      <c r="AY84" s="51">
        <f t="shared" ca="1" si="80"/>
        <v>0</v>
      </c>
      <c r="AZ84" s="104"/>
      <c r="BA84" s="105">
        <f ca="1">'EO9904.1'!AW84</f>
        <v>0</v>
      </c>
      <c r="BB84" s="105">
        <f t="shared" ca="1" si="93"/>
        <v>0</v>
      </c>
      <c r="BC84" s="67"/>
      <c r="BD84" s="96">
        <f t="shared" si="94"/>
        <v>39203</v>
      </c>
      <c r="BE84" s="103">
        <f t="shared" si="95"/>
        <v>5</v>
      </c>
      <c r="BF84" s="113">
        <f t="shared" si="81"/>
        <v>662.98049999999989</v>
      </c>
      <c r="BG84" s="114">
        <f t="shared" si="82"/>
        <v>9044.2455000000009</v>
      </c>
      <c r="BH84" s="95">
        <f t="shared" si="96"/>
        <v>7.3304124705593166E-2</v>
      </c>
      <c r="BI84" s="2">
        <f t="shared" si="52"/>
        <v>7.1800000000000003E-2</v>
      </c>
      <c r="BJ84" s="2">
        <f t="shared" si="97"/>
        <v>1.0209488120556152</v>
      </c>
      <c r="BK84" s="97">
        <v>2.1150000000000002</v>
      </c>
      <c r="BL84" s="98">
        <f t="shared" si="98"/>
        <v>2.1593067374976265</v>
      </c>
    </row>
    <row r="85" spans="1:64">
      <c r="A85" s="88">
        <f t="shared" si="83"/>
        <v>39234</v>
      </c>
      <c r="B85" s="65">
        <f>'EO9904.1 floor'!B85</f>
        <v>0</v>
      </c>
      <c r="C85" s="66"/>
      <c r="D85" s="82">
        <f t="shared" si="53"/>
        <v>0</v>
      </c>
      <c r="E85" s="35">
        <f t="shared" si="54"/>
        <v>0</v>
      </c>
      <c r="F85" s="35">
        <f t="shared" ca="1" si="55"/>
        <v>0</v>
      </c>
      <c r="G85" s="83">
        <f ca="1">VLOOKUP($A85,[1]!Table,MATCH(G$4,[1]!Curves,0))</f>
        <v>4.468</v>
      </c>
      <c r="H85" s="84">
        <f t="shared" ca="1" si="56"/>
        <v>4.468</v>
      </c>
      <c r="I85" s="86">
        <f t="shared" si="84"/>
        <v>2.8843852192293506</v>
      </c>
      <c r="J85" s="83">
        <f ca="1">VLOOKUP($A85,[1]!Table,MATCH(J$4,[1]!Curves,0))</f>
        <v>1.3000000000000001E-2</v>
      </c>
      <c r="K85" s="84">
        <f t="shared" ca="1" si="57"/>
        <v>1.3000000000000001E-2</v>
      </c>
      <c r="L85" s="69">
        <f t="shared" si="85"/>
        <v>0</v>
      </c>
      <c r="M85" s="83">
        <f ca="1">VLOOKUP($A85,[1]!Table,MATCH(M$4,[1]!Curves,0))</f>
        <v>0.01</v>
      </c>
      <c r="N85" s="84">
        <f t="shared" ca="1" si="58"/>
        <v>0.01</v>
      </c>
      <c r="O85" s="69">
        <f t="shared" si="86"/>
        <v>0</v>
      </c>
      <c r="P85" s="7"/>
      <c r="Q85" s="69">
        <f t="shared" ca="1" si="59"/>
        <v>4.4909999999999997</v>
      </c>
      <c r="R85" s="69">
        <f t="shared" ca="1" si="60"/>
        <v>4.4909999999999997</v>
      </c>
      <c r="S85" s="69">
        <f t="shared" si="61"/>
        <v>2.8843852192293506</v>
      </c>
      <c r="T85" s="7"/>
      <c r="U85" s="5">
        <f t="shared" si="62"/>
        <v>30</v>
      </c>
      <c r="V85" s="44">
        <f t="shared" si="63"/>
        <v>39234</v>
      </c>
      <c r="W85" s="5">
        <f t="shared" ca="1" si="64"/>
        <v>2304</v>
      </c>
      <c r="X85" s="54">
        <f ca="1">VLOOKUP($A85,[1]!Table,MATCH(X$4,[1]!Curves,0))</f>
        <v>5.8612022619109999E-2</v>
      </c>
      <c r="Y85" s="46">
        <f t="shared" ca="1" si="65"/>
        <v>0.69460557824714653</v>
      </c>
      <c r="Z85" s="5">
        <f t="shared" si="66"/>
        <v>0</v>
      </c>
      <c r="AA85" s="5">
        <f t="shared" si="67"/>
        <v>0</v>
      </c>
      <c r="AC85" s="39">
        <f t="shared" ca="1" si="68"/>
        <v>0</v>
      </c>
      <c r="AD85" s="39">
        <f t="shared" ca="1" si="69"/>
        <v>0</v>
      </c>
      <c r="AE85" s="39">
        <f t="shared" ca="1" si="70"/>
        <v>0</v>
      </c>
      <c r="AF85" s="39">
        <f t="shared" ca="1" si="71"/>
        <v>0</v>
      </c>
      <c r="AG85" s="39">
        <f t="shared" ca="1" si="72"/>
        <v>0</v>
      </c>
      <c r="AH85" s="39">
        <f t="shared" ca="1" si="73"/>
        <v>0</v>
      </c>
      <c r="AI85" s="39">
        <f t="shared" ca="1" si="74"/>
        <v>0</v>
      </c>
      <c r="AJ85" s="39">
        <f t="shared" ca="1" si="75"/>
        <v>0</v>
      </c>
      <c r="AK85" s="39">
        <f t="shared" ca="1" si="76"/>
        <v>0</v>
      </c>
      <c r="AL85" s="43"/>
      <c r="AM85" s="39">
        <f t="shared" ca="1" si="87"/>
        <v>0</v>
      </c>
      <c r="AN85" s="39">
        <f t="shared" ca="1" si="88"/>
        <v>0</v>
      </c>
      <c r="AO85" s="39">
        <f t="shared" ca="1" si="89"/>
        <v>0</v>
      </c>
      <c r="AP85" s="40">
        <f t="shared" ca="1" si="77"/>
        <v>0</v>
      </c>
      <c r="AR85" s="39">
        <f t="shared" ca="1" si="90"/>
        <v>0</v>
      </c>
      <c r="AS85" s="39">
        <f t="shared" ca="1" si="91"/>
        <v>0</v>
      </c>
      <c r="AT85" s="39">
        <f t="shared" ca="1" si="92"/>
        <v>0</v>
      </c>
      <c r="AU85" s="40">
        <f t="shared" ca="1" si="78"/>
        <v>0</v>
      </c>
      <c r="AV85" s="40"/>
      <c r="AW85" s="51">
        <f t="shared" ca="1" si="79"/>
        <v>0</v>
      </c>
      <c r="AY85" s="51">
        <f t="shared" ca="1" si="80"/>
        <v>0</v>
      </c>
      <c r="AZ85" s="104"/>
      <c r="BA85" s="105">
        <f ca="1">'EO9904.1'!AW85</f>
        <v>0</v>
      </c>
      <c r="BB85" s="105">
        <f t="shared" ca="1" si="93"/>
        <v>0</v>
      </c>
      <c r="BC85" s="67"/>
      <c r="BD85" s="96">
        <f t="shared" si="94"/>
        <v>39234</v>
      </c>
      <c r="BE85" s="103">
        <f t="shared" si="95"/>
        <v>6</v>
      </c>
      <c r="BF85" s="113">
        <f t="shared" si="81"/>
        <v>1052.6424999999999</v>
      </c>
      <c r="BG85" s="114">
        <f t="shared" si="82"/>
        <v>10765.119500000001</v>
      </c>
      <c r="BH85" s="95">
        <f t="shared" si="96"/>
        <v>9.7782704595151024E-2</v>
      </c>
      <c r="BI85" s="2">
        <f t="shared" si="52"/>
        <v>7.17E-2</v>
      </c>
      <c r="BJ85" s="2">
        <f t="shared" si="97"/>
        <v>1.363775517366123</v>
      </c>
      <c r="BK85" s="97">
        <v>2.1150000000000002</v>
      </c>
      <c r="BL85" s="98">
        <f t="shared" si="98"/>
        <v>2.8843852192293506</v>
      </c>
    </row>
    <row r="86" spans="1:64">
      <c r="A86" s="88">
        <f t="shared" si="83"/>
        <v>39264</v>
      </c>
      <c r="B86" s="65">
        <f>'EO9904.1 floor'!B86</f>
        <v>0</v>
      </c>
      <c r="C86" s="66"/>
      <c r="D86" s="82">
        <f t="shared" si="53"/>
        <v>0</v>
      </c>
      <c r="E86" s="35">
        <f t="shared" si="54"/>
        <v>0</v>
      </c>
      <c r="F86" s="35">
        <f t="shared" ca="1" si="55"/>
        <v>0</v>
      </c>
      <c r="G86" s="83">
        <f ca="1">VLOOKUP($A86,[1]!Table,MATCH(G$4,[1]!Curves,0))</f>
        <v>4.4889999999999999</v>
      </c>
      <c r="H86" s="84">
        <f t="shared" ca="1" si="56"/>
        <v>4.4889999999999999</v>
      </c>
      <c r="I86" s="86">
        <f t="shared" si="84"/>
        <v>2.1150000000000002</v>
      </c>
      <c r="J86" s="83">
        <f ca="1">VLOOKUP($A86,[1]!Table,MATCH(J$4,[1]!Curves,0))</f>
        <v>1.3000000000000001E-2</v>
      </c>
      <c r="K86" s="84">
        <f t="shared" ca="1" si="57"/>
        <v>1.3000000000000001E-2</v>
      </c>
      <c r="L86" s="69">
        <f t="shared" si="85"/>
        <v>0</v>
      </c>
      <c r="M86" s="83">
        <f ca="1">VLOOKUP($A86,[1]!Table,MATCH(M$4,[1]!Curves,0))</f>
        <v>0.01</v>
      </c>
      <c r="N86" s="84">
        <f t="shared" ca="1" si="58"/>
        <v>0.01</v>
      </c>
      <c r="O86" s="69">
        <f t="shared" si="86"/>
        <v>0</v>
      </c>
      <c r="P86" s="7"/>
      <c r="Q86" s="69">
        <f t="shared" ca="1" si="59"/>
        <v>4.5119999999999996</v>
      </c>
      <c r="R86" s="69">
        <f t="shared" ca="1" si="60"/>
        <v>4.5119999999999996</v>
      </c>
      <c r="S86" s="69">
        <f t="shared" si="61"/>
        <v>2.1150000000000002</v>
      </c>
      <c r="T86" s="7"/>
      <c r="U86" s="5">
        <f t="shared" si="62"/>
        <v>31</v>
      </c>
      <c r="V86" s="44">
        <f t="shared" si="63"/>
        <v>39264</v>
      </c>
      <c r="W86" s="5">
        <f t="shared" ca="1" si="64"/>
        <v>2334</v>
      </c>
      <c r="X86" s="54">
        <f ca="1">VLOOKUP($A86,[1]!Table,MATCH(X$4,[1]!Curves,0))</f>
        <v>5.8686878180817005E-2</v>
      </c>
      <c r="Y86" s="46">
        <f t="shared" ca="1" si="65"/>
        <v>0.690996338255638</v>
      </c>
      <c r="Z86" s="5">
        <f t="shared" si="66"/>
        <v>0</v>
      </c>
      <c r="AA86" s="5">
        <f t="shared" si="67"/>
        <v>0</v>
      </c>
      <c r="AC86" s="39">
        <f t="shared" ca="1" si="68"/>
        <v>0</v>
      </c>
      <c r="AD86" s="39">
        <f t="shared" ca="1" si="69"/>
        <v>0</v>
      </c>
      <c r="AE86" s="39">
        <f t="shared" ca="1" si="70"/>
        <v>0</v>
      </c>
      <c r="AF86" s="39">
        <f t="shared" ca="1" si="71"/>
        <v>0</v>
      </c>
      <c r="AG86" s="39">
        <f t="shared" ca="1" si="72"/>
        <v>0</v>
      </c>
      <c r="AH86" s="39">
        <f t="shared" ca="1" si="73"/>
        <v>0</v>
      </c>
      <c r="AI86" s="39">
        <f t="shared" ca="1" si="74"/>
        <v>0</v>
      </c>
      <c r="AJ86" s="39">
        <f t="shared" ca="1" si="75"/>
        <v>0</v>
      </c>
      <c r="AK86" s="39">
        <f t="shared" ca="1" si="76"/>
        <v>0</v>
      </c>
      <c r="AL86" s="43"/>
      <c r="AM86" s="39">
        <f t="shared" ca="1" si="87"/>
        <v>0</v>
      </c>
      <c r="AN86" s="39">
        <f t="shared" ca="1" si="88"/>
        <v>0</v>
      </c>
      <c r="AO86" s="39">
        <f t="shared" ca="1" si="89"/>
        <v>0</v>
      </c>
      <c r="AP86" s="40">
        <f t="shared" ca="1" si="77"/>
        <v>0</v>
      </c>
      <c r="AR86" s="39">
        <f t="shared" ca="1" si="90"/>
        <v>0</v>
      </c>
      <c r="AS86" s="39">
        <f t="shared" ca="1" si="91"/>
        <v>0</v>
      </c>
      <c r="AT86" s="39">
        <f t="shared" ca="1" si="92"/>
        <v>0</v>
      </c>
      <c r="AU86" s="40">
        <f t="shared" ca="1" si="78"/>
        <v>0</v>
      </c>
      <c r="AV86" s="40"/>
      <c r="AW86" s="51">
        <f t="shared" ca="1" si="79"/>
        <v>0</v>
      </c>
      <c r="AY86" s="51">
        <f t="shared" ca="1" si="80"/>
        <v>0</v>
      </c>
      <c r="AZ86" s="104"/>
      <c r="BA86" s="105">
        <f ca="1">'EO9904.1'!AW86</f>
        <v>0</v>
      </c>
      <c r="BB86" s="105">
        <f t="shared" ca="1" si="93"/>
        <v>0</v>
      </c>
      <c r="BC86" s="67"/>
      <c r="BD86" s="96">
        <f t="shared" si="94"/>
        <v>39264</v>
      </c>
      <c r="BE86" s="103">
        <f t="shared" si="95"/>
        <v>7</v>
      </c>
      <c r="BF86" s="113">
        <f t="shared" si="81"/>
        <v>1079.384</v>
      </c>
      <c r="BG86" s="114">
        <f t="shared" si="82"/>
        <v>11147.003499999999</v>
      </c>
      <c r="BH86" s="95">
        <f t="shared" si="96"/>
        <v>9.6831762903815372E-2</v>
      </c>
      <c r="BI86" s="2">
        <f t="shared" si="52"/>
        <v>9.8100000000000007E-2</v>
      </c>
      <c r="BJ86" s="2">
        <f t="shared" si="97"/>
        <v>0.98707199698078862</v>
      </c>
      <c r="BK86" s="97">
        <v>2.1150000000000002</v>
      </c>
      <c r="BL86" s="98">
        <f t="shared" si="98"/>
        <v>2.1150000000000002</v>
      </c>
    </row>
    <row r="87" spans="1:64">
      <c r="A87" s="88">
        <f t="shared" si="83"/>
        <v>39295</v>
      </c>
      <c r="B87" s="65">
        <f>'EO9904.1 floor'!B87</f>
        <v>0</v>
      </c>
      <c r="C87" s="66"/>
      <c r="D87" s="82">
        <f t="shared" si="53"/>
        <v>0</v>
      </c>
      <c r="E87" s="35">
        <f t="shared" si="54"/>
        <v>0</v>
      </c>
      <c r="F87" s="35">
        <f t="shared" ca="1" si="55"/>
        <v>0</v>
      </c>
      <c r="G87" s="83">
        <f ca="1">VLOOKUP($A87,[1]!Table,MATCH(G$4,[1]!Curves,0))</f>
        <v>4.5129999999999999</v>
      </c>
      <c r="H87" s="84">
        <f t="shared" ca="1" si="56"/>
        <v>4.5129999999999999</v>
      </c>
      <c r="I87" s="86">
        <f t="shared" si="84"/>
        <v>2.1150000000000002</v>
      </c>
      <c r="J87" s="83">
        <f ca="1">VLOOKUP($A87,[1]!Table,MATCH(J$4,[1]!Curves,0))</f>
        <v>1.3000000000000001E-2</v>
      </c>
      <c r="K87" s="84">
        <f t="shared" ca="1" si="57"/>
        <v>1.3000000000000001E-2</v>
      </c>
      <c r="L87" s="69">
        <f t="shared" si="85"/>
        <v>0</v>
      </c>
      <c r="M87" s="83">
        <f ca="1">VLOOKUP($A87,[1]!Table,MATCH(M$4,[1]!Curves,0))</f>
        <v>0.01</v>
      </c>
      <c r="N87" s="84">
        <f t="shared" ca="1" si="58"/>
        <v>0.01</v>
      </c>
      <c r="O87" s="69">
        <f t="shared" si="86"/>
        <v>0</v>
      </c>
      <c r="P87" s="7"/>
      <c r="Q87" s="69">
        <f t="shared" ca="1" si="59"/>
        <v>4.5359999999999996</v>
      </c>
      <c r="R87" s="69">
        <f t="shared" ca="1" si="60"/>
        <v>4.5359999999999996</v>
      </c>
      <c r="S87" s="69">
        <f t="shared" si="61"/>
        <v>2.1150000000000002</v>
      </c>
      <c r="T87" s="7"/>
      <c r="U87" s="5">
        <f t="shared" si="62"/>
        <v>31</v>
      </c>
      <c r="V87" s="44">
        <f t="shared" si="63"/>
        <v>39295</v>
      </c>
      <c r="W87" s="5">
        <f t="shared" ca="1" si="64"/>
        <v>2365</v>
      </c>
      <c r="X87" s="54">
        <f ca="1">VLOOKUP($A87,[1]!Table,MATCH(X$4,[1]!Curves,0))</f>
        <v>5.8764228929871001E-2</v>
      </c>
      <c r="Y87" s="46">
        <f t="shared" ca="1" si="65"/>
        <v>0.6872778780180786</v>
      </c>
      <c r="Z87" s="5">
        <f t="shared" si="66"/>
        <v>0</v>
      </c>
      <c r="AA87" s="5">
        <f t="shared" si="67"/>
        <v>0</v>
      </c>
      <c r="AC87" s="39">
        <f t="shared" ca="1" si="68"/>
        <v>0</v>
      </c>
      <c r="AD87" s="39">
        <f t="shared" ca="1" si="69"/>
        <v>0</v>
      </c>
      <c r="AE87" s="39">
        <f t="shared" ca="1" si="70"/>
        <v>0</v>
      </c>
      <c r="AF87" s="39">
        <f t="shared" ca="1" si="71"/>
        <v>0</v>
      </c>
      <c r="AG87" s="39">
        <f t="shared" ca="1" si="72"/>
        <v>0</v>
      </c>
      <c r="AH87" s="39">
        <f t="shared" ca="1" si="73"/>
        <v>0</v>
      </c>
      <c r="AI87" s="39">
        <f t="shared" ca="1" si="74"/>
        <v>0</v>
      </c>
      <c r="AJ87" s="39">
        <f t="shared" ca="1" si="75"/>
        <v>0</v>
      </c>
      <c r="AK87" s="39">
        <f t="shared" ca="1" si="76"/>
        <v>0</v>
      </c>
      <c r="AL87" s="43"/>
      <c r="AM87" s="39">
        <f t="shared" ca="1" si="87"/>
        <v>0</v>
      </c>
      <c r="AN87" s="39">
        <f t="shared" ca="1" si="88"/>
        <v>0</v>
      </c>
      <c r="AO87" s="39">
        <f t="shared" ca="1" si="89"/>
        <v>0</v>
      </c>
      <c r="AP87" s="40">
        <f t="shared" ca="1" si="77"/>
        <v>0</v>
      </c>
      <c r="AR87" s="39">
        <f t="shared" ca="1" si="90"/>
        <v>0</v>
      </c>
      <c r="AS87" s="39">
        <f t="shared" ca="1" si="91"/>
        <v>0</v>
      </c>
      <c r="AT87" s="39">
        <f t="shared" ca="1" si="92"/>
        <v>0</v>
      </c>
      <c r="AU87" s="40">
        <f t="shared" ca="1" si="78"/>
        <v>0</v>
      </c>
      <c r="AV87" s="40"/>
      <c r="AW87" s="51">
        <f t="shared" ca="1" si="79"/>
        <v>0</v>
      </c>
      <c r="AY87" s="51">
        <f t="shared" ca="1" si="80"/>
        <v>0</v>
      </c>
      <c r="AZ87" s="104"/>
      <c r="BA87" s="105">
        <f ca="1">'EO9904.1'!AW87</f>
        <v>0</v>
      </c>
      <c r="BB87" s="105">
        <f t="shared" ca="1" si="93"/>
        <v>0</v>
      </c>
      <c r="BC87" s="67"/>
      <c r="BD87" s="96">
        <f t="shared" si="94"/>
        <v>39295</v>
      </c>
      <c r="BE87" s="103">
        <f t="shared" si="95"/>
        <v>8</v>
      </c>
      <c r="BF87" s="113">
        <f t="shared" si="81"/>
        <v>1109.0309999999999</v>
      </c>
      <c r="BG87" s="114">
        <f t="shared" si="82"/>
        <v>11486.346</v>
      </c>
      <c r="BH87" s="95">
        <f t="shared" si="96"/>
        <v>9.655211500680895E-2</v>
      </c>
      <c r="BI87" s="2">
        <f t="shared" ref="BI87:BI150" si="99">BI75</f>
        <v>9.9099999999999994E-2</v>
      </c>
      <c r="BJ87" s="2">
        <f t="shared" si="97"/>
        <v>0.97428975788909133</v>
      </c>
      <c r="BK87" s="97">
        <v>2.1150000000000002</v>
      </c>
      <c r="BL87" s="98">
        <f t="shared" si="98"/>
        <v>2.1150000000000002</v>
      </c>
    </row>
    <row r="88" spans="1:64">
      <c r="A88" s="88">
        <f t="shared" si="83"/>
        <v>39326</v>
      </c>
      <c r="B88" s="65">
        <f>'EO9904.1 floor'!B88</f>
        <v>0</v>
      </c>
      <c r="C88" s="66"/>
      <c r="D88" s="82">
        <f t="shared" si="53"/>
        <v>0</v>
      </c>
      <c r="E88" s="35">
        <f t="shared" si="54"/>
        <v>0</v>
      </c>
      <c r="F88" s="35">
        <f t="shared" ca="1" si="55"/>
        <v>0</v>
      </c>
      <c r="G88" s="83">
        <f ca="1">VLOOKUP($A88,[1]!Table,MATCH(G$4,[1]!Curves,0))</f>
        <v>4.5230000000000006</v>
      </c>
      <c r="H88" s="84">
        <f t="shared" ca="1" si="56"/>
        <v>4.5230000000000006</v>
      </c>
      <c r="I88" s="86">
        <f t="shared" si="84"/>
        <v>2.1150000000000002</v>
      </c>
      <c r="J88" s="83">
        <f ca="1">VLOOKUP($A88,[1]!Table,MATCH(J$4,[1]!Curves,0))</f>
        <v>1.3000000000000001E-2</v>
      </c>
      <c r="K88" s="84">
        <f t="shared" ca="1" si="57"/>
        <v>1.3000000000000001E-2</v>
      </c>
      <c r="L88" s="69">
        <f t="shared" si="85"/>
        <v>0</v>
      </c>
      <c r="M88" s="83">
        <f ca="1">VLOOKUP($A88,[1]!Table,MATCH(M$4,[1]!Curves,0))</f>
        <v>0.01</v>
      </c>
      <c r="N88" s="84">
        <f t="shared" ca="1" si="58"/>
        <v>0.01</v>
      </c>
      <c r="O88" s="69">
        <f t="shared" si="86"/>
        <v>0</v>
      </c>
      <c r="P88" s="7"/>
      <c r="Q88" s="69">
        <f t="shared" ca="1" si="59"/>
        <v>4.5460000000000003</v>
      </c>
      <c r="R88" s="69">
        <f t="shared" ca="1" si="60"/>
        <v>4.5460000000000003</v>
      </c>
      <c r="S88" s="69">
        <f t="shared" si="61"/>
        <v>2.1150000000000002</v>
      </c>
      <c r="T88" s="7"/>
      <c r="U88" s="5">
        <f t="shared" si="62"/>
        <v>30</v>
      </c>
      <c r="V88" s="44">
        <f t="shared" si="63"/>
        <v>39326</v>
      </c>
      <c r="W88" s="5">
        <f t="shared" ca="1" si="64"/>
        <v>2396</v>
      </c>
      <c r="X88" s="54">
        <f ca="1">VLOOKUP($A88,[1]!Table,MATCH(X$4,[1]!Curves,0))</f>
        <v>5.8841579680914004E-2</v>
      </c>
      <c r="Y88" s="46">
        <f t="shared" ca="1" si="65"/>
        <v>0.6835707212479134</v>
      </c>
      <c r="Z88" s="5">
        <f t="shared" si="66"/>
        <v>0</v>
      </c>
      <c r="AA88" s="5">
        <f t="shared" si="67"/>
        <v>0</v>
      </c>
      <c r="AC88" s="39">
        <f t="shared" ca="1" si="68"/>
        <v>0</v>
      </c>
      <c r="AD88" s="39">
        <f t="shared" ca="1" si="69"/>
        <v>0</v>
      </c>
      <c r="AE88" s="39">
        <f t="shared" ca="1" si="70"/>
        <v>0</v>
      </c>
      <c r="AF88" s="39">
        <f t="shared" ca="1" si="71"/>
        <v>0</v>
      </c>
      <c r="AG88" s="39">
        <f t="shared" ca="1" si="72"/>
        <v>0</v>
      </c>
      <c r="AH88" s="39">
        <f t="shared" ca="1" si="73"/>
        <v>0</v>
      </c>
      <c r="AI88" s="39">
        <f t="shared" ca="1" si="74"/>
        <v>0</v>
      </c>
      <c r="AJ88" s="39">
        <f t="shared" ca="1" si="75"/>
        <v>0</v>
      </c>
      <c r="AK88" s="39">
        <f t="shared" ca="1" si="76"/>
        <v>0</v>
      </c>
      <c r="AL88" s="43"/>
      <c r="AM88" s="39">
        <f t="shared" ca="1" si="87"/>
        <v>0</v>
      </c>
      <c r="AN88" s="39">
        <f t="shared" ca="1" si="88"/>
        <v>0</v>
      </c>
      <c r="AO88" s="39">
        <f t="shared" ca="1" si="89"/>
        <v>0</v>
      </c>
      <c r="AP88" s="40">
        <f t="shared" ca="1" si="77"/>
        <v>0</v>
      </c>
      <c r="AR88" s="39">
        <f t="shared" ca="1" si="90"/>
        <v>0</v>
      </c>
      <c r="AS88" s="39">
        <f t="shared" ca="1" si="91"/>
        <v>0</v>
      </c>
      <c r="AT88" s="39">
        <f t="shared" ca="1" si="92"/>
        <v>0</v>
      </c>
      <c r="AU88" s="40">
        <f t="shared" ca="1" si="78"/>
        <v>0</v>
      </c>
      <c r="AV88" s="40"/>
      <c r="AW88" s="51">
        <f t="shared" ca="1" si="79"/>
        <v>0</v>
      </c>
      <c r="AY88" s="51">
        <f t="shared" ca="1" si="80"/>
        <v>0</v>
      </c>
      <c r="AZ88" s="104"/>
      <c r="BA88" s="105">
        <f ca="1">'EO9904.1'!AW88</f>
        <v>0</v>
      </c>
      <c r="BB88" s="105">
        <f t="shared" ca="1" si="93"/>
        <v>0</v>
      </c>
      <c r="BC88" s="67"/>
      <c r="BD88" s="96">
        <f t="shared" si="94"/>
        <v>39326</v>
      </c>
      <c r="BE88" s="103">
        <f t="shared" si="95"/>
        <v>9</v>
      </c>
      <c r="BF88" s="113">
        <f t="shared" si="81"/>
        <v>998.15999999999985</v>
      </c>
      <c r="BG88" s="114">
        <f t="shared" si="82"/>
        <v>10141.415499999999</v>
      </c>
      <c r="BH88" s="95">
        <f t="shared" si="96"/>
        <v>9.8424130240990518E-2</v>
      </c>
      <c r="BI88" s="2">
        <f t="shared" si="99"/>
        <v>0.1009</v>
      </c>
      <c r="BJ88" s="2">
        <f t="shared" si="97"/>
        <v>0.9754621431218089</v>
      </c>
      <c r="BK88" s="97">
        <v>2.1150000000000002</v>
      </c>
      <c r="BL88" s="98">
        <f t="shared" si="98"/>
        <v>2.1150000000000002</v>
      </c>
    </row>
    <row r="89" spans="1:64">
      <c r="A89" s="88">
        <f t="shared" si="83"/>
        <v>39356</v>
      </c>
      <c r="B89" s="65">
        <f>'EO9904.1 floor'!B89</f>
        <v>0</v>
      </c>
      <c r="C89" s="66"/>
      <c r="D89" s="82">
        <f t="shared" si="53"/>
        <v>0</v>
      </c>
      <c r="E89" s="35">
        <f t="shared" si="54"/>
        <v>0</v>
      </c>
      <c r="F89" s="35">
        <f t="shared" ca="1" si="55"/>
        <v>0</v>
      </c>
      <c r="G89" s="83">
        <f ca="1">VLOOKUP($A89,[1]!Table,MATCH(G$4,[1]!Curves,0))</f>
        <v>4.5529999999999999</v>
      </c>
      <c r="H89" s="84">
        <f t="shared" ca="1" si="56"/>
        <v>4.5529999999999999</v>
      </c>
      <c r="I89" s="86">
        <f t="shared" si="84"/>
        <v>2.1150000000000002</v>
      </c>
      <c r="J89" s="83">
        <f ca="1">VLOOKUP($A89,[1]!Table,MATCH(J$4,[1]!Curves,0))</f>
        <v>1.3000000000000001E-2</v>
      </c>
      <c r="K89" s="84">
        <f t="shared" ca="1" si="57"/>
        <v>1.3000000000000001E-2</v>
      </c>
      <c r="L89" s="69">
        <f t="shared" si="85"/>
        <v>0</v>
      </c>
      <c r="M89" s="83">
        <f ca="1">VLOOKUP($A89,[1]!Table,MATCH(M$4,[1]!Curves,0))</f>
        <v>0.01</v>
      </c>
      <c r="N89" s="84">
        <f t="shared" ca="1" si="58"/>
        <v>0.01</v>
      </c>
      <c r="O89" s="69">
        <f t="shared" si="86"/>
        <v>0</v>
      </c>
      <c r="P89" s="7"/>
      <c r="Q89" s="69">
        <f t="shared" ca="1" si="59"/>
        <v>4.5759999999999996</v>
      </c>
      <c r="R89" s="69">
        <f t="shared" ca="1" si="60"/>
        <v>4.5759999999999996</v>
      </c>
      <c r="S89" s="69">
        <f t="shared" si="61"/>
        <v>2.1150000000000002</v>
      </c>
      <c r="T89" s="7"/>
      <c r="U89" s="5">
        <f t="shared" si="62"/>
        <v>31</v>
      </c>
      <c r="V89" s="44">
        <f t="shared" si="63"/>
        <v>39356</v>
      </c>
      <c r="W89" s="5">
        <f t="shared" ca="1" si="64"/>
        <v>2426</v>
      </c>
      <c r="X89" s="54">
        <f ca="1">VLOOKUP($A89,[1]!Table,MATCH(X$4,[1]!Curves,0))</f>
        <v>5.8916435248332996E-2</v>
      </c>
      <c r="Y89" s="46">
        <f t="shared" ca="1" si="65"/>
        <v>0.67999394433090432</v>
      </c>
      <c r="Z89" s="5">
        <f t="shared" si="66"/>
        <v>0</v>
      </c>
      <c r="AA89" s="5">
        <f t="shared" si="67"/>
        <v>0</v>
      </c>
      <c r="AC89" s="39">
        <f t="shared" ca="1" si="68"/>
        <v>0</v>
      </c>
      <c r="AD89" s="39">
        <f t="shared" ca="1" si="69"/>
        <v>0</v>
      </c>
      <c r="AE89" s="39">
        <f t="shared" ca="1" si="70"/>
        <v>0</v>
      </c>
      <c r="AF89" s="39">
        <f t="shared" ca="1" si="71"/>
        <v>0</v>
      </c>
      <c r="AG89" s="39">
        <f t="shared" ca="1" si="72"/>
        <v>0</v>
      </c>
      <c r="AH89" s="39">
        <f t="shared" ca="1" si="73"/>
        <v>0</v>
      </c>
      <c r="AI89" s="39">
        <f t="shared" ca="1" si="74"/>
        <v>0</v>
      </c>
      <c r="AJ89" s="39">
        <f t="shared" ca="1" si="75"/>
        <v>0</v>
      </c>
      <c r="AK89" s="39">
        <f t="shared" ca="1" si="76"/>
        <v>0</v>
      </c>
      <c r="AL89" s="43"/>
      <c r="AM89" s="39">
        <f t="shared" ca="1" si="87"/>
        <v>0</v>
      </c>
      <c r="AN89" s="39">
        <f t="shared" ca="1" si="88"/>
        <v>0</v>
      </c>
      <c r="AO89" s="39">
        <f t="shared" ca="1" si="89"/>
        <v>0</v>
      </c>
      <c r="AP89" s="40">
        <f t="shared" ca="1" si="77"/>
        <v>0</v>
      </c>
      <c r="AR89" s="39">
        <f t="shared" ca="1" si="90"/>
        <v>0</v>
      </c>
      <c r="AS89" s="39">
        <f t="shared" ca="1" si="91"/>
        <v>0</v>
      </c>
      <c r="AT89" s="39">
        <f t="shared" ca="1" si="92"/>
        <v>0</v>
      </c>
      <c r="AU89" s="40">
        <f t="shared" ca="1" si="78"/>
        <v>0</v>
      </c>
      <c r="AV89" s="40"/>
      <c r="AW89" s="51">
        <f t="shared" ca="1" si="79"/>
        <v>0</v>
      </c>
      <c r="AY89" s="51">
        <f t="shared" ca="1" si="80"/>
        <v>0</v>
      </c>
      <c r="AZ89" s="104"/>
      <c r="BA89" s="105">
        <f ca="1">'EO9904.1'!AW89</f>
        <v>0</v>
      </c>
      <c r="BB89" s="105">
        <f t="shared" ca="1" si="93"/>
        <v>0</v>
      </c>
      <c r="BC89" s="67"/>
      <c r="BD89" s="96">
        <f t="shared" si="94"/>
        <v>39356</v>
      </c>
      <c r="BE89" s="103">
        <f t="shared" si="95"/>
        <v>10</v>
      </c>
      <c r="BF89" s="113">
        <f t="shared" si="81"/>
        <v>697.93849999999998</v>
      </c>
      <c r="BG89" s="114">
        <f t="shared" si="82"/>
        <v>9529.3094999999994</v>
      </c>
      <c r="BH89" s="95">
        <f t="shared" si="96"/>
        <v>7.3241245863616883E-2</v>
      </c>
      <c r="BI89" s="2">
        <f t="shared" si="99"/>
        <v>0.10349999999999999</v>
      </c>
      <c r="BJ89" s="2">
        <f t="shared" si="97"/>
        <v>0.70764488757117761</v>
      </c>
      <c r="BK89" s="97">
        <v>2.1150000000000002</v>
      </c>
      <c r="BL89" s="98">
        <f t="shared" si="98"/>
        <v>2.1150000000000002</v>
      </c>
    </row>
    <row r="90" spans="1:64">
      <c r="A90" s="88">
        <f t="shared" si="83"/>
        <v>39387</v>
      </c>
      <c r="B90" s="65">
        <f>'EO9904.1 floor'!B90</f>
        <v>0</v>
      </c>
      <c r="C90" s="66"/>
      <c r="D90" s="82">
        <f t="shared" si="53"/>
        <v>0</v>
      </c>
      <c r="E90" s="35">
        <f t="shared" si="54"/>
        <v>0</v>
      </c>
      <c r="F90" s="35">
        <f t="shared" ca="1" si="55"/>
        <v>0</v>
      </c>
      <c r="G90" s="83">
        <f ca="1">VLOOKUP($A90,[1]!Table,MATCH(G$4,[1]!Curves,0))</f>
        <v>4.6930000000000005</v>
      </c>
      <c r="H90" s="84">
        <f t="shared" ca="1" si="56"/>
        <v>4.6930000000000005</v>
      </c>
      <c r="I90" s="86">
        <f t="shared" si="84"/>
        <v>2.1150000000000002</v>
      </c>
      <c r="J90" s="83">
        <f ca="1">VLOOKUP($A90,[1]!Table,MATCH(J$4,[1]!Curves,0))</f>
        <v>2.2499999999999999E-2</v>
      </c>
      <c r="K90" s="84">
        <f t="shared" ca="1" si="57"/>
        <v>2.2499999999999999E-2</v>
      </c>
      <c r="L90" s="69">
        <f t="shared" si="85"/>
        <v>0</v>
      </c>
      <c r="M90" s="83">
        <f ca="1">VLOOKUP($A90,[1]!Table,MATCH(M$4,[1]!Curves,0))</f>
        <v>1.4999999999999999E-2</v>
      </c>
      <c r="N90" s="84">
        <f t="shared" ca="1" si="58"/>
        <v>1.4999999999999999E-2</v>
      </c>
      <c r="O90" s="69">
        <f t="shared" si="86"/>
        <v>0</v>
      </c>
      <c r="P90" s="7"/>
      <c r="Q90" s="69">
        <f t="shared" ca="1" si="59"/>
        <v>4.7305000000000001</v>
      </c>
      <c r="R90" s="69">
        <f t="shared" ca="1" si="60"/>
        <v>4.7305000000000001</v>
      </c>
      <c r="S90" s="69">
        <f t="shared" si="61"/>
        <v>2.1150000000000002</v>
      </c>
      <c r="T90" s="7"/>
      <c r="U90" s="5">
        <f t="shared" si="62"/>
        <v>30</v>
      </c>
      <c r="V90" s="44">
        <f t="shared" si="63"/>
        <v>39387</v>
      </c>
      <c r="W90" s="5">
        <f t="shared" ca="1" si="64"/>
        <v>2457</v>
      </c>
      <c r="X90" s="54">
        <f ca="1">VLOOKUP($A90,[1]!Table,MATCH(X$4,[1]!Curves,0))</f>
        <v>5.8993786003291006E-2</v>
      </c>
      <c r="Y90" s="46">
        <f t="shared" ca="1" si="65"/>
        <v>0.67630912767459128</v>
      </c>
      <c r="Z90" s="5">
        <f t="shared" si="66"/>
        <v>0</v>
      </c>
      <c r="AA90" s="5">
        <f t="shared" si="67"/>
        <v>0</v>
      </c>
      <c r="AC90" s="39">
        <f t="shared" ca="1" si="68"/>
        <v>0</v>
      </c>
      <c r="AD90" s="39">
        <f t="shared" ca="1" si="69"/>
        <v>0</v>
      </c>
      <c r="AE90" s="39">
        <f t="shared" ca="1" si="70"/>
        <v>0</v>
      </c>
      <c r="AF90" s="39">
        <f t="shared" ca="1" si="71"/>
        <v>0</v>
      </c>
      <c r="AG90" s="39">
        <f t="shared" ca="1" si="72"/>
        <v>0</v>
      </c>
      <c r="AH90" s="39">
        <f t="shared" ca="1" si="73"/>
        <v>0</v>
      </c>
      <c r="AI90" s="39">
        <f t="shared" ca="1" si="74"/>
        <v>0</v>
      </c>
      <c r="AJ90" s="39">
        <f t="shared" ca="1" si="75"/>
        <v>0</v>
      </c>
      <c r="AK90" s="39">
        <f t="shared" ca="1" si="76"/>
        <v>0</v>
      </c>
      <c r="AL90" s="43"/>
      <c r="AM90" s="39">
        <f t="shared" ca="1" si="87"/>
        <v>0</v>
      </c>
      <c r="AN90" s="39">
        <f t="shared" ca="1" si="88"/>
        <v>0</v>
      </c>
      <c r="AO90" s="39">
        <f t="shared" ca="1" si="89"/>
        <v>0</v>
      </c>
      <c r="AP90" s="40">
        <f t="shared" ca="1" si="77"/>
        <v>0</v>
      </c>
      <c r="AR90" s="39">
        <f t="shared" ca="1" si="90"/>
        <v>0</v>
      </c>
      <c r="AS90" s="39">
        <f t="shared" ca="1" si="91"/>
        <v>0</v>
      </c>
      <c r="AT90" s="39">
        <f t="shared" ca="1" si="92"/>
        <v>0</v>
      </c>
      <c r="AU90" s="40">
        <f t="shared" ca="1" si="78"/>
        <v>0</v>
      </c>
      <c r="AV90" s="40"/>
      <c r="AW90" s="51">
        <f t="shared" ca="1" si="79"/>
        <v>0</v>
      </c>
      <c r="AY90" s="51">
        <f t="shared" ca="1" si="80"/>
        <v>0</v>
      </c>
      <c r="AZ90" s="104"/>
      <c r="BA90" s="105">
        <f ca="1">'EO9904.1'!AW90</f>
        <v>0</v>
      </c>
      <c r="BB90" s="105">
        <f t="shared" ca="1" si="93"/>
        <v>0</v>
      </c>
      <c r="BC90" s="67"/>
      <c r="BD90" s="96">
        <f t="shared" si="94"/>
        <v>39387</v>
      </c>
      <c r="BE90" s="103">
        <f t="shared" si="95"/>
        <v>11</v>
      </c>
      <c r="BF90" s="113">
        <f t="shared" si="81"/>
        <v>632.95050000000003</v>
      </c>
      <c r="BG90" s="114">
        <f t="shared" si="82"/>
        <v>8729.3260000000009</v>
      </c>
      <c r="BH90" s="95">
        <f t="shared" si="96"/>
        <v>7.250851898531456E-2</v>
      </c>
      <c r="BI90" s="2">
        <f t="shared" si="99"/>
        <v>7.7799999999999994E-2</v>
      </c>
      <c r="BJ90" s="2">
        <f t="shared" si="97"/>
        <v>0.93198610520969882</v>
      </c>
      <c r="BK90" s="97">
        <v>2.1150000000000002</v>
      </c>
      <c r="BL90" s="98">
        <f t="shared" si="98"/>
        <v>2.1150000000000002</v>
      </c>
    </row>
    <row r="91" spans="1:64">
      <c r="A91" s="88">
        <f t="shared" si="83"/>
        <v>39417</v>
      </c>
      <c r="B91" s="65">
        <f>'EO9904.1 floor'!B91</f>
        <v>0</v>
      </c>
      <c r="C91" s="66"/>
      <c r="D91" s="82">
        <f t="shared" si="53"/>
        <v>0</v>
      </c>
      <c r="E91" s="35">
        <f t="shared" si="54"/>
        <v>0</v>
      </c>
      <c r="F91" s="35">
        <f t="shared" ca="1" si="55"/>
        <v>0</v>
      </c>
      <c r="G91" s="83">
        <f ca="1">VLOOKUP($A91,[1]!Table,MATCH(G$4,[1]!Curves,0))</f>
        <v>4.8330000000000002</v>
      </c>
      <c r="H91" s="84">
        <f t="shared" ca="1" si="56"/>
        <v>4.8330000000000002</v>
      </c>
      <c r="I91" s="86">
        <f t="shared" si="84"/>
        <v>2.1150000000000002</v>
      </c>
      <c r="J91" s="83">
        <f ca="1">VLOOKUP($A91,[1]!Table,MATCH(J$4,[1]!Curves,0))</f>
        <v>2.2499999999999999E-2</v>
      </c>
      <c r="K91" s="84">
        <f t="shared" ca="1" si="57"/>
        <v>2.2499999999999999E-2</v>
      </c>
      <c r="L91" s="69">
        <f t="shared" si="85"/>
        <v>0</v>
      </c>
      <c r="M91" s="83">
        <f ca="1">VLOOKUP($A91,[1]!Table,MATCH(M$4,[1]!Curves,0))</f>
        <v>1.4999999999999999E-2</v>
      </c>
      <c r="N91" s="84">
        <f t="shared" ca="1" si="58"/>
        <v>1.4999999999999999E-2</v>
      </c>
      <c r="O91" s="69">
        <f t="shared" si="86"/>
        <v>0</v>
      </c>
      <c r="P91" s="7"/>
      <c r="Q91" s="69">
        <f t="shared" ca="1" si="59"/>
        <v>4.8704999999999998</v>
      </c>
      <c r="R91" s="69">
        <f t="shared" ca="1" si="60"/>
        <v>4.8704999999999998</v>
      </c>
      <c r="S91" s="69">
        <f t="shared" si="61"/>
        <v>2.1150000000000002</v>
      </c>
      <c r="T91" s="7"/>
      <c r="U91" s="5">
        <f t="shared" si="62"/>
        <v>31</v>
      </c>
      <c r="V91" s="44">
        <f t="shared" si="63"/>
        <v>39417</v>
      </c>
      <c r="W91" s="5">
        <f t="shared" ca="1" si="64"/>
        <v>2487</v>
      </c>
      <c r="X91" s="54">
        <f ca="1">VLOOKUP($A91,[1]!Table,MATCH(X$4,[1]!Curves,0))</f>
        <v>5.9068641574497996E-2</v>
      </c>
      <c r="Y91" s="46">
        <f t="shared" ca="1" si="65"/>
        <v>0.67275403164178582</v>
      </c>
      <c r="Z91" s="5">
        <f t="shared" si="66"/>
        <v>0</v>
      </c>
      <c r="AA91" s="5">
        <f t="shared" si="67"/>
        <v>0</v>
      </c>
      <c r="AC91" s="39">
        <f t="shared" ca="1" si="68"/>
        <v>0</v>
      </c>
      <c r="AD91" s="39">
        <f t="shared" ca="1" si="69"/>
        <v>0</v>
      </c>
      <c r="AE91" s="39">
        <f t="shared" ca="1" si="70"/>
        <v>0</v>
      </c>
      <c r="AF91" s="39">
        <f t="shared" ca="1" si="71"/>
        <v>0</v>
      </c>
      <c r="AG91" s="39">
        <f t="shared" ca="1" si="72"/>
        <v>0</v>
      </c>
      <c r="AH91" s="39">
        <f t="shared" ca="1" si="73"/>
        <v>0</v>
      </c>
      <c r="AI91" s="39">
        <f t="shared" ca="1" si="74"/>
        <v>0</v>
      </c>
      <c r="AJ91" s="39">
        <f t="shared" ca="1" si="75"/>
        <v>0</v>
      </c>
      <c r="AK91" s="39">
        <f t="shared" ca="1" si="76"/>
        <v>0</v>
      </c>
      <c r="AL91" s="43"/>
      <c r="AM91" s="39">
        <f t="shared" ca="1" si="87"/>
        <v>0</v>
      </c>
      <c r="AN91" s="39">
        <f t="shared" ca="1" si="88"/>
        <v>0</v>
      </c>
      <c r="AO91" s="39">
        <f t="shared" ca="1" si="89"/>
        <v>0</v>
      </c>
      <c r="AP91" s="40">
        <f t="shared" ca="1" si="77"/>
        <v>0</v>
      </c>
      <c r="AR91" s="39">
        <f t="shared" ca="1" si="90"/>
        <v>0</v>
      </c>
      <c r="AS91" s="39">
        <f t="shared" ca="1" si="91"/>
        <v>0</v>
      </c>
      <c r="AT91" s="39">
        <f t="shared" ca="1" si="92"/>
        <v>0</v>
      </c>
      <c r="AU91" s="40">
        <f t="shared" ca="1" si="78"/>
        <v>0</v>
      </c>
      <c r="AV91" s="40"/>
      <c r="AW91" s="51">
        <f t="shared" ca="1" si="79"/>
        <v>0</v>
      </c>
      <c r="AY91" s="51">
        <f t="shared" ca="1" si="80"/>
        <v>0</v>
      </c>
      <c r="AZ91" s="104"/>
      <c r="BA91" s="105">
        <f ca="1">'EO9904.1'!AW91</f>
        <v>0</v>
      </c>
      <c r="BB91" s="105">
        <f t="shared" ca="1" si="93"/>
        <v>0</v>
      </c>
      <c r="BC91" s="67"/>
      <c r="BD91" s="96">
        <f t="shared" si="94"/>
        <v>39417</v>
      </c>
      <c r="BE91" s="103">
        <f t="shared" si="95"/>
        <v>12</v>
      </c>
      <c r="BF91" s="113">
        <f t="shared" si="81"/>
        <v>668.96399999999994</v>
      </c>
      <c r="BG91" s="114">
        <f t="shared" si="82"/>
        <v>9251.2415000000001</v>
      </c>
      <c r="BH91" s="95">
        <f t="shared" si="96"/>
        <v>7.2310727160241131E-2</v>
      </c>
      <c r="BI91" s="2">
        <f t="shared" si="99"/>
        <v>7.7899999999999997E-2</v>
      </c>
      <c r="BJ91" s="2">
        <f t="shared" si="97"/>
        <v>0.92825066957947544</v>
      </c>
      <c r="BK91" s="97">
        <v>2.1150000000000002</v>
      </c>
      <c r="BL91" s="98">
        <f t="shared" si="98"/>
        <v>2.1150000000000002</v>
      </c>
    </row>
    <row r="92" spans="1:64">
      <c r="A92" s="88">
        <f t="shared" si="83"/>
        <v>39448</v>
      </c>
      <c r="B92" s="65">
        <f>'EO9904.1 floor'!B92</f>
        <v>0</v>
      </c>
      <c r="C92" s="66"/>
      <c r="D92" s="82">
        <f t="shared" si="53"/>
        <v>0</v>
      </c>
      <c r="E92" s="35">
        <f t="shared" si="54"/>
        <v>0</v>
      </c>
      <c r="F92" s="35">
        <f t="shared" ca="1" si="55"/>
        <v>0</v>
      </c>
      <c r="G92" s="83">
        <f ca="1">VLOOKUP($A92,[1]!Table,MATCH(G$4,[1]!Curves,0))</f>
        <v>4.8980000000000006</v>
      </c>
      <c r="H92" s="84">
        <f t="shared" ca="1" si="56"/>
        <v>4.8980000000000006</v>
      </c>
      <c r="I92" s="86">
        <f t="shared" si="84"/>
        <v>2.1150000000000002</v>
      </c>
      <c r="J92" s="83">
        <f ca="1">VLOOKUP($A92,[1]!Table,MATCH(J$4,[1]!Curves,0))</f>
        <v>2.2499999999999999E-2</v>
      </c>
      <c r="K92" s="84">
        <f t="shared" ca="1" si="57"/>
        <v>2.2499999999999999E-2</v>
      </c>
      <c r="L92" s="69">
        <f t="shared" si="85"/>
        <v>0</v>
      </c>
      <c r="M92" s="83">
        <f ca="1">VLOOKUP($A92,[1]!Table,MATCH(M$4,[1]!Curves,0))</f>
        <v>1.4999999999999999E-2</v>
      </c>
      <c r="N92" s="84">
        <f t="shared" ca="1" si="58"/>
        <v>1.4999999999999999E-2</v>
      </c>
      <c r="O92" s="69">
        <f t="shared" si="86"/>
        <v>0</v>
      </c>
      <c r="P92" s="7"/>
      <c r="Q92" s="69">
        <f t="shared" ca="1" si="59"/>
        <v>4.9355000000000002</v>
      </c>
      <c r="R92" s="69">
        <f t="shared" ca="1" si="60"/>
        <v>4.9355000000000002</v>
      </c>
      <c r="S92" s="69">
        <f t="shared" si="61"/>
        <v>2.1150000000000002</v>
      </c>
      <c r="T92" s="7"/>
      <c r="U92" s="5">
        <f t="shared" si="62"/>
        <v>31</v>
      </c>
      <c r="V92" s="44">
        <f t="shared" si="63"/>
        <v>39448</v>
      </c>
      <c r="W92" s="5">
        <f t="shared" ca="1" si="64"/>
        <v>2518</v>
      </c>
      <c r="X92" s="54">
        <f ca="1">VLOOKUP($A92,[1]!Table,MATCH(X$4,[1]!Curves,0))</f>
        <v>5.9145992333369E-2</v>
      </c>
      <c r="Y92" s="46">
        <f t="shared" ca="1" si="65"/>
        <v>0.66909168084601645</v>
      </c>
      <c r="Z92" s="5">
        <f t="shared" si="66"/>
        <v>0</v>
      </c>
      <c r="AA92" s="5">
        <f t="shared" si="67"/>
        <v>0</v>
      </c>
      <c r="AC92" s="39">
        <f t="shared" ca="1" si="68"/>
        <v>0</v>
      </c>
      <c r="AD92" s="39">
        <f t="shared" ca="1" si="69"/>
        <v>0</v>
      </c>
      <c r="AE92" s="39">
        <f t="shared" ca="1" si="70"/>
        <v>0</v>
      </c>
      <c r="AF92" s="39">
        <f t="shared" ca="1" si="71"/>
        <v>0</v>
      </c>
      <c r="AG92" s="39">
        <f t="shared" ca="1" si="72"/>
        <v>0</v>
      </c>
      <c r="AH92" s="39">
        <f t="shared" ca="1" si="73"/>
        <v>0</v>
      </c>
      <c r="AI92" s="39">
        <f t="shared" ca="1" si="74"/>
        <v>0</v>
      </c>
      <c r="AJ92" s="39">
        <f t="shared" ca="1" si="75"/>
        <v>0</v>
      </c>
      <c r="AK92" s="39">
        <f t="shared" ca="1" si="76"/>
        <v>0</v>
      </c>
      <c r="AL92" s="43"/>
      <c r="AM92" s="39">
        <f t="shared" ca="1" si="87"/>
        <v>0</v>
      </c>
      <c r="AN92" s="39">
        <f t="shared" ca="1" si="88"/>
        <v>0</v>
      </c>
      <c r="AO92" s="39">
        <f t="shared" ca="1" si="89"/>
        <v>0</v>
      </c>
      <c r="AP92" s="40">
        <f t="shared" ca="1" si="77"/>
        <v>0</v>
      </c>
      <c r="AR92" s="39">
        <f t="shared" ca="1" si="90"/>
        <v>0</v>
      </c>
      <c r="AS92" s="39">
        <f t="shared" ca="1" si="91"/>
        <v>0</v>
      </c>
      <c r="AT92" s="39">
        <f t="shared" ca="1" si="92"/>
        <v>0</v>
      </c>
      <c r="AU92" s="40">
        <f t="shared" ca="1" si="78"/>
        <v>0</v>
      </c>
      <c r="AV92" s="40"/>
      <c r="AW92" s="51">
        <f t="shared" ca="1" si="79"/>
        <v>0</v>
      </c>
      <c r="AY92" s="51">
        <f t="shared" ca="1" si="80"/>
        <v>0</v>
      </c>
      <c r="AZ92" s="104"/>
      <c r="BA92" s="105">
        <f ca="1">'EO9904.1'!AW92</f>
        <v>0</v>
      </c>
      <c r="BB92" s="105">
        <f t="shared" ca="1" si="93"/>
        <v>0</v>
      </c>
      <c r="BC92" s="67"/>
      <c r="BD92" s="96">
        <f t="shared" si="94"/>
        <v>39448</v>
      </c>
      <c r="BE92" s="103">
        <f t="shared" si="95"/>
        <v>1</v>
      </c>
      <c r="BF92" s="113">
        <f t="shared" si="81"/>
        <v>682.49049999999988</v>
      </c>
      <c r="BG92" s="114">
        <f t="shared" si="82"/>
        <v>9457.0780000000013</v>
      </c>
      <c r="BH92" s="95">
        <f t="shared" si="96"/>
        <v>7.2167164107137513E-2</v>
      </c>
      <c r="BI92" s="2">
        <f t="shared" si="99"/>
        <v>7.7899999999999997E-2</v>
      </c>
      <c r="BJ92" s="2">
        <f t="shared" si="97"/>
        <v>0.92640775490548799</v>
      </c>
      <c r="BK92" s="97">
        <v>2.1150000000000002</v>
      </c>
      <c r="BL92" s="98">
        <f t="shared" si="98"/>
        <v>2.1150000000000002</v>
      </c>
    </row>
    <row r="93" spans="1:64">
      <c r="A93" s="88">
        <f t="shared" si="83"/>
        <v>39479</v>
      </c>
      <c r="B93" s="65">
        <f>'EO9904.1 floor'!B93</f>
        <v>0</v>
      </c>
      <c r="C93" s="66"/>
      <c r="D93" s="82">
        <f t="shared" si="53"/>
        <v>0</v>
      </c>
      <c r="E93" s="35">
        <f t="shared" si="54"/>
        <v>0</v>
      </c>
      <c r="F93" s="35">
        <f t="shared" ca="1" si="55"/>
        <v>0</v>
      </c>
      <c r="G93" s="83">
        <f ca="1">VLOOKUP($A93,[1]!Table,MATCH(G$4,[1]!Curves,0))</f>
        <v>4.7780000000000005</v>
      </c>
      <c r="H93" s="84">
        <f t="shared" ca="1" si="56"/>
        <v>4.7780000000000005</v>
      </c>
      <c r="I93" s="86">
        <f t="shared" si="84"/>
        <v>2.2615196691845312</v>
      </c>
      <c r="J93" s="83">
        <f ca="1">VLOOKUP($A93,[1]!Table,MATCH(J$4,[1]!Curves,0))</f>
        <v>2.2499999999999999E-2</v>
      </c>
      <c r="K93" s="84">
        <f t="shared" ca="1" si="57"/>
        <v>2.2499999999999999E-2</v>
      </c>
      <c r="L93" s="69">
        <f t="shared" si="85"/>
        <v>0</v>
      </c>
      <c r="M93" s="83">
        <f ca="1">VLOOKUP($A93,[1]!Table,MATCH(M$4,[1]!Curves,0))</f>
        <v>1.4999999999999999E-2</v>
      </c>
      <c r="N93" s="84">
        <f t="shared" ca="1" si="58"/>
        <v>1.4999999999999999E-2</v>
      </c>
      <c r="O93" s="69">
        <f t="shared" si="86"/>
        <v>0</v>
      </c>
      <c r="P93" s="7"/>
      <c r="Q93" s="69">
        <f t="shared" ca="1" si="59"/>
        <v>4.8155000000000001</v>
      </c>
      <c r="R93" s="69">
        <f t="shared" ca="1" si="60"/>
        <v>4.8155000000000001</v>
      </c>
      <c r="S93" s="69">
        <f t="shared" si="61"/>
        <v>2.2615196691845312</v>
      </c>
      <c r="T93" s="7"/>
      <c r="U93" s="5">
        <f t="shared" si="62"/>
        <v>29</v>
      </c>
      <c r="V93" s="44">
        <f t="shared" si="63"/>
        <v>39479</v>
      </c>
      <c r="W93" s="5">
        <f t="shared" ca="1" si="64"/>
        <v>2549</v>
      </c>
      <c r="X93" s="54">
        <f ca="1">VLOOKUP($A93,[1]!Table,MATCH(X$4,[1]!Curves,0))</f>
        <v>5.9223343094228997E-2</v>
      </c>
      <c r="Y93" s="46">
        <f t="shared" ca="1" si="65"/>
        <v>0.66544079380795351</v>
      </c>
      <c r="Z93" s="5">
        <f t="shared" si="66"/>
        <v>0</v>
      </c>
      <c r="AA93" s="5">
        <f t="shared" si="67"/>
        <v>0</v>
      </c>
      <c r="AC93" s="39">
        <f t="shared" ca="1" si="68"/>
        <v>0</v>
      </c>
      <c r="AD93" s="39">
        <f t="shared" ca="1" si="69"/>
        <v>0</v>
      </c>
      <c r="AE93" s="39">
        <f t="shared" ca="1" si="70"/>
        <v>0</v>
      </c>
      <c r="AF93" s="39">
        <f t="shared" ca="1" si="71"/>
        <v>0</v>
      </c>
      <c r="AG93" s="39">
        <f t="shared" ca="1" si="72"/>
        <v>0</v>
      </c>
      <c r="AH93" s="39">
        <f t="shared" ca="1" si="73"/>
        <v>0</v>
      </c>
      <c r="AI93" s="39">
        <f t="shared" ca="1" si="74"/>
        <v>0</v>
      </c>
      <c r="AJ93" s="39">
        <f t="shared" ca="1" si="75"/>
        <v>0</v>
      </c>
      <c r="AK93" s="39">
        <f t="shared" ca="1" si="76"/>
        <v>0</v>
      </c>
      <c r="AL93" s="43"/>
      <c r="AM93" s="39">
        <f t="shared" ca="1" si="87"/>
        <v>0</v>
      </c>
      <c r="AN93" s="39">
        <f t="shared" ca="1" si="88"/>
        <v>0</v>
      </c>
      <c r="AO93" s="39">
        <f t="shared" ca="1" si="89"/>
        <v>0</v>
      </c>
      <c r="AP93" s="40">
        <f t="shared" ca="1" si="77"/>
        <v>0</v>
      </c>
      <c r="AR93" s="39">
        <f t="shared" ca="1" si="90"/>
        <v>0</v>
      </c>
      <c r="AS93" s="39">
        <f t="shared" ca="1" si="91"/>
        <v>0</v>
      </c>
      <c r="AT93" s="39">
        <f t="shared" ca="1" si="92"/>
        <v>0</v>
      </c>
      <c r="AU93" s="40">
        <f t="shared" ca="1" si="78"/>
        <v>0</v>
      </c>
      <c r="AV93" s="40"/>
      <c r="AW93" s="51">
        <f t="shared" ca="1" si="79"/>
        <v>0</v>
      </c>
      <c r="AY93" s="51">
        <f t="shared" ca="1" si="80"/>
        <v>0</v>
      </c>
      <c r="AZ93" s="104"/>
      <c r="BA93" s="105">
        <f ca="1">'EO9904.1'!AW93</f>
        <v>0</v>
      </c>
      <c r="BB93" s="105">
        <f t="shared" ca="1" si="93"/>
        <v>0</v>
      </c>
      <c r="BC93" s="67"/>
      <c r="BD93" s="96">
        <f t="shared" si="94"/>
        <v>39479</v>
      </c>
      <c r="BE93" s="103">
        <f t="shared" si="95"/>
        <v>2</v>
      </c>
      <c r="BF93" s="113">
        <f t="shared" si="81"/>
        <v>627.08299999999986</v>
      </c>
      <c r="BG93" s="114">
        <f t="shared" si="82"/>
        <v>8701.1194999999989</v>
      </c>
      <c r="BH93" s="95">
        <f t="shared" si="96"/>
        <v>7.2069232010892381E-2</v>
      </c>
      <c r="BI93" s="2">
        <f t="shared" si="99"/>
        <v>6.7400000000000002E-2</v>
      </c>
      <c r="BJ93" s="2">
        <f t="shared" si="97"/>
        <v>1.0692764393307475</v>
      </c>
      <c r="BK93" s="97">
        <v>2.1150000000000002</v>
      </c>
      <c r="BL93" s="98">
        <f t="shared" si="98"/>
        <v>2.2615196691845312</v>
      </c>
    </row>
    <row r="94" spans="1:64">
      <c r="A94" s="88">
        <f t="shared" si="83"/>
        <v>39508</v>
      </c>
      <c r="B94" s="65">
        <f>'EO9904.1 floor'!B94</f>
        <v>0</v>
      </c>
      <c r="C94" s="66"/>
      <c r="D94" s="82">
        <f t="shared" si="53"/>
        <v>0</v>
      </c>
      <c r="E94" s="35">
        <f t="shared" si="54"/>
        <v>0</v>
      </c>
      <c r="F94" s="35">
        <f t="shared" ca="1" si="55"/>
        <v>0</v>
      </c>
      <c r="G94" s="83">
        <f ca="1">VLOOKUP($A94,[1]!Table,MATCH(G$4,[1]!Curves,0))</f>
        <v>4.6530000000000005</v>
      </c>
      <c r="H94" s="84">
        <f t="shared" ca="1" si="56"/>
        <v>4.6530000000000005</v>
      </c>
      <c r="I94" s="86">
        <f t="shared" si="84"/>
        <v>2.1352453299148562</v>
      </c>
      <c r="J94" s="83">
        <f ca="1">VLOOKUP($A94,[1]!Table,MATCH(J$4,[1]!Curves,0))</f>
        <v>2.2499999999999999E-2</v>
      </c>
      <c r="K94" s="84">
        <f t="shared" ca="1" si="57"/>
        <v>2.2499999999999999E-2</v>
      </c>
      <c r="L94" s="69">
        <f t="shared" si="85"/>
        <v>0</v>
      </c>
      <c r="M94" s="83">
        <f ca="1">VLOOKUP($A94,[1]!Table,MATCH(M$4,[1]!Curves,0))</f>
        <v>1.4999999999999999E-2</v>
      </c>
      <c r="N94" s="84">
        <f t="shared" ca="1" si="58"/>
        <v>1.4999999999999999E-2</v>
      </c>
      <c r="O94" s="69">
        <f t="shared" si="86"/>
        <v>0</v>
      </c>
      <c r="P94" s="7"/>
      <c r="Q94" s="69">
        <f t="shared" ca="1" si="59"/>
        <v>4.6905000000000001</v>
      </c>
      <c r="R94" s="69">
        <f t="shared" ca="1" si="60"/>
        <v>4.6905000000000001</v>
      </c>
      <c r="S94" s="69">
        <f t="shared" si="61"/>
        <v>2.1352453299148562</v>
      </c>
      <c r="T94" s="7"/>
      <c r="U94" s="5">
        <f t="shared" si="62"/>
        <v>31</v>
      </c>
      <c r="V94" s="44">
        <f t="shared" si="63"/>
        <v>39508</v>
      </c>
      <c r="W94" s="5">
        <f t="shared" ca="1" si="64"/>
        <v>2578</v>
      </c>
      <c r="X94" s="54">
        <f ca="1">VLOOKUP($A94,[1]!Table,MATCH(X$4,[1]!Curves,0))</f>
        <v>5.9278736741753005E-2</v>
      </c>
      <c r="Y94" s="46">
        <f t="shared" ca="1" si="65"/>
        <v>0.66211285684233234</v>
      </c>
      <c r="Z94" s="5">
        <f t="shared" si="66"/>
        <v>0</v>
      </c>
      <c r="AA94" s="5">
        <f t="shared" si="67"/>
        <v>0</v>
      </c>
      <c r="AC94" s="39">
        <f t="shared" ca="1" si="68"/>
        <v>0</v>
      </c>
      <c r="AD94" s="39">
        <f t="shared" ca="1" si="69"/>
        <v>0</v>
      </c>
      <c r="AE94" s="39">
        <f t="shared" ca="1" si="70"/>
        <v>0</v>
      </c>
      <c r="AF94" s="39">
        <f t="shared" ca="1" si="71"/>
        <v>0</v>
      </c>
      <c r="AG94" s="39">
        <f t="shared" ca="1" si="72"/>
        <v>0</v>
      </c>
      <c r="AH94" s="39">
        <f t="shared" ca="1" si="73"/>
        <v>0</v>
      </c>
      <c r="AI94" s="39">
        <f t="shared" ca="1" si="74"/>
        <v>0</v>
      </c>
      <c r="AJ94" s="39">
        <f t="shared" ca="1" si="75"/>
        <v>0</v>
      </c>
      <c r="AK94" s="39">
        <f t="shared" ca="1" si="76"/>
        <v>0</v>
      </c>
      <c r="AL94" s="43"/>
      <c r="AM94" s="39">
        <f t="shared" ca="1" si="87"/>
        <v>0</v>
      </c>
      <c r="AN94" s="39">
        <f t="shared" ca="1" si="88"/>
        <v>0</v>
      </c>
      <c r="AO94" s="39">
        <f t="shared" ca="1" si="89"/>
        <v>0</v>
      </c>
      <c r="AP94" s="40">
        <f t="shared" ca="1" si="77"/>
        <v>0</v>
      </c>
      <c r="AR94" s="39">
        <f t="shared" ca="1" si="90"/>
        <v>0</v>
      </c>
      <c r="AS94" s="39">
        <f t="shared" ca="1" si="91"/>
        <v>0</v>
      </c>
      <c r="AT94" s="39">
        <f t="shared" ca="1" si="92"/>
        <v>0</v>
      </c>
      <c r="AU94" s="40">
        <f t="shared" ca="1" si="78"/>
        <v>0</v>
      </c>
      <c r="AV94" s="40"/>
      <c r="AW94" s="51">
        <f t="shared" ca="1" si="79"/>
        <v>0</v>
      </c>
      <c r="AY94" s="51">
        <f t="shared" ca="1" si="80"/>
        <v>0</v>
      </c>
      <c r="AZ94" s="104"/>
      <c r="BA94" s="105">
        <f ca="1">'EO9904.1'!AW94</f>
        <v>0</v>
      </c>
      <c r="BB94" s="105">
        <f t="shared" ca="1" si="93"/>
        <v>0</v>
      </c>
      <c r="BC94" s="67"/>
      <c r="BD94" s="96">
        <f t="shared" si="94"/>
        <v>39508</v>
      </c>
      <c r="BE94" s="103">
        <f t="shared" si="95"/>
        <v>3</v>
      </c>
      <c r="BF94" s="113">
        <f t="shared" si="81"/>
        <v>669.65750000000003</v>
      </c>
      <c r="BG94" s="114">
        <f t="shared" si="82"/>
        <v>9290.0299999999988</v>
      </c>
      <c r="BH94" s="95">
        <f t="shared" si="96"/>
        <v>7.2083459364501529E-2</v>
      </c>
      <c r="BI94" s="2">
        <f t="shared" si="99"/>
        <v>7.1400000000000005E-2</v>
      </c>
      <c r="BJ94" s="2">
        <f t="shared" si="97"/>
        <v>1.009572260007024</v>
      </c>
      <c r="BK94" s="97">
        <v>2.1150000000000002</v>
      </c>
      <c r="BL94" s="98">
        <f t="shared" si="98"/>
        <v>2.1352453299148562</v>
      </c>
    </row>
    <row r="95" spans="1:64">
      <c r="A95" s="88">
        <f t="shared" si="83"/>
        <v>39539</v>
      </c>
      <c r="B95" s="65">
        <f>'EO9904.1 floor'!B95</f>
        <v>0</v>
      </c>
      <c r="C95" s="66"/>
      <c r="D95" s="82">
        <f t="shared" si="53"/>
        <v>0</v>
      </c>
      <c r="E95" s="35">
        <f t="shared" si="54"/>
        <v>0</v>
      </c>
      <c r="F95" s="35">
        <f t="shared" ca="1" si="55"/>
        <v>0</v>
      </c>
      <c r="G95" s="83">
        <f ca="1">VLOOKUP($A95,[1]!Table,MATCH(G$4,[1]!Curves,0))</f>
        <v>4.5230000000000006</v>
      </c>
      <c r="H95" s="84">
        <f t="shared" ca="1" si="56"/>
        <v>4.5230000000000006</v>
      </c>
      <c r="I95" s="86">
        <f t="shared" si="84"/>
        <v>2.1150000000000002</v>
      </c>
      <c r="J95" s="83">
        <f ca="1">VLOOKUP($A95,[1]!Table,MATCH(J$4,[1]!Curves,0))</f>
        <v>1.3000000000000001E-2</v>
      </c>
      <c r="K95" s="84">
        <f t="shared" ca="1" si="57"/>
        <v>1.3000000000000001E-2</v>
      </c>
      <c r="L95" s="69">
        <f t="shared" si="85"/>
        <v>0</v>
      </c>
      <c r="M95" s="83">
        <f ca="1">VLOOKUP($A95,[1]!Table,MATCH(M$4,[1]!Curves,0))</f>
        <v>0.01</v>
      </c>
      <c r="N95" s="84">
        <f t="shared" ca="1" si="58"/>
        <v>0.01</v>
      </c>
      <c r="O95" s="69">
        <f t="shared" si="86"/>
        <v>0</v>
      </c>
      <c r="P95" s="7"/>
      <c r="Q95" s="69">
        <f t="shared" ca="1" si="59"/>
        <v>4.5460000000000003</v>
      </c>
      <c r="R95" s="69">
        <f t="shared" ca="1" si="60"/>
        <v>4.5460000000000003</v>
      </c>
      <c r="S95" s="69">
        <f t="shared" si="61"/>
        <v>2.1150000000000002</v>
      </c>
      <c r="T95" s="7"/>
      <c r="U95" s="5">
        <f t="shared" si="62"/>
        <v>30</v>
      </c>
      <c r="V95" s="44">
        <f t="shared" si="63"/>
        <v>39539</v>
      </c>
      <c r="W95" s="5">
        <f t="shared" ca="1" si="64"/>
        <v>2609</v>
      </c>
      <c r="X95" s="54">
        <f ca="1">VLOOKUP($A95,[1]!Table,MATCH(X$4,[1]!Curves,0))</f>
        <v>5.9326867002862001E-2</v>
      </c>
      <c r="Y95" s="46">
        <f t="shared" ca="1" si="65"/>
        <v>0.65861823456069235</v>
      </c>
      <c r="Z95" s="5">
        <f t="shared" si="66"/>
        <v>0</v>
      </c>
      <c r="AA95" s="5">
        <f t="shared" si="67"/>
        <v>0</v>
      </c>
      <c r="AC95" s="39">
        <f t="shared" ca="1" si="68"/>
        <v>0</v>
      </c>
      <c r="AD95" s="39">
        <f t="shared" ca="1" si="69"/>
        <v>0</v>
      </c>
      <c r="AE95" s="39">
        <f t="shared" ca="1" si="70"/>
        <v>0</v>
      </c>
      <c r="AF95" s="39">
        <f t="shared" ca="1" si="71"/>
        <v>0</v>
      </c>
      <c r="AG95" s="39">
        <f t="shared" ca="1" si="72"/>
        <v>0</v>
      </c>
      <c r="AH95" s="39">
        <f t="shared" ca="1" si="73"/>
        <v>0</v>
      </c>
      <c r="AI95" s="39">
        <f t="shared" ca="1" si="74"/>
        <v>0</v>
      </c>
      <c r="AJ95" s="39">
        <f t="shared" ca="1" si="75"/>
        <v>0</v>
      </c>
      <c r="AK95" s="39">
        <f t="shared" ca="1" si="76"/>
        <v>0</v>
      </c>
      <c r="AL95" s="43"/>
      <c r="AM95" s="39">
        <f t="shared" ca="1" si="87"/>
        <v>0</v>
      </c>
      <c r="AN95" s="39">
        <f t="shared" ca="1" si="88"/>
        <v>0</v>
      </c>
      <c r="AO95" s="39">
        <f t="shared" ca="1" si="89"/>
        <v>0</v>
      </c>
      <c r="AP95" s="40">
        <f t="shared" ca="1" si="77"/>
        <v>0</v>
      </c>
      <c r="AR95" s="39">
        <f t="shared" ca="1" si="90"/>
        <v>0</v>
      </c>
      <c r="AS95" s="39">
        <f t="shared" ca="1" si="91"/>
        <v>0</v>
      </c>
      <c r="AT95" s="39">
        <f t="shared" ca="1" si="92"/>
        <v>0</v>
      </c>
      <c r="AU95" s="40">
        <f t="shared" ca="1" si="78"/>
        <v>0</v>
      </c>
      <c r="AV95" s="40"/>
      <c r="AW95" s="51">
        <f t="shared" ca="1" si="79"/>
        <v>0</v>
      </c>
      <c r="AY95" s="51">
        <f t="shared" ca="1" si="80"/>
        <v>0</v>
      </c>
      <c r="AZ95" s="104"/>
      <c r="BA95" s="105">
        <f ca="1">'EO9904.1'!AW95</f>
        <v>0</v>
      </c>
      <c r="BB95" s="105">
        <f t="shared" ca="1" si="93"/>
        <v>0</v>
      </c>
      <c r="BC95" s="67"/>
      <c r="BD95" s="96">
        <f t="shared" si="94"/>
        <v>39539</v>
      </c>
      <c r="BE95" s="103">
        <f t="shared" si="95"/>
        <v>4</v>
      </c>
      <c r="BF95" s="113">
        <f t="shared" si="81"/>
        <v>631.27949999999998</v>
      </c>
      <c r="BG95" s="114">
        <f t="shared" si="82"/>
        <v>8727.1059999999998</v>
      </c>
      <c r="BH95" s="95">
        <f t="shared" si="96"/>
        <v>7.2335491284281406E-2</v>
      </c>
      <c r="BI95" s="2">
        <f t="shared" si="99"/>
        <v>7.4899999999999994E-2</v>
      </c>
      <c r="BJ95" s="2">
        <f t="shared" si="97"/>
        <v>0.96576089832151413</v>
      </c>
      <c r="BK95" s="97">
        <v>2.1150000000000002</v>
      </c>
      <c r="BL95" s="98">
        <f t="shared" si="98"/>
        <v>2.1150000000000002</v>
      </c>
    </row>
    <row r="96" spans="1:64">
      <c r="A96" s="88">
        <f t="shared" si="83"/>
        <v>39569</v>
      </c>
      <c r="B96" s="65">
        <f>'EO9904.1 floor'!B96</f>
        <v>0</v>
      </c>
      <c r="C96" s="66"/>
      <c r="D96" s="82">
        <f t="shared" si="53"/>
        <v>0</v>
      </c>
      <c r="E96" s="35">
        <f t="shared" si="54"/>
        <v>0</v>
      </c>
      <c r="F96" s="35">
        <f t="shared" ca="1" si="55"/>
        <v>0</v>
      </c>
      <c r="G96" s="83">
        <f ca="1">VLOOKUP($A96,[1]!Table,MATCH(G$4,[1]!Curves,0))</f>
        <v>4.5129999999999999</v>
      </c>
      <c r="H96" s="84">
        <f t="shared" ca="1" si="56"/>
        <v>4.5129999999999999</v>
      </c>
      <c r="I96" s="86">
        <f t="shared" si="84"/>
        <v>2.1593067374976265</v>
      </c>
      <c r="J96" s="83">
        <f ca="1">VLOOKUP($A96,[1]!Table,MATCH(J$4,[1]!Curves,0))</f>
        <v>1.3000000000000001E-2</v>
      </c>
      <c r="K96" s="84">
        <f t="shared" ca="1" si="57"/>
        <v>1.3000000000000001E-2</v>
      </c>
      <c r="L96" s="69">
        <f t="shared" si="85"/>
        <v>0</v>
      </c>
      <c r="M96" s="83">
        <f ca="1">VLOOKUP($A96,[1]!Table,MATCH(M$4,[1]!Curves,0))</f>
        <v>0.01</v>
      </c>
      <c r="N96" s="84">
        <f t="shared" ca="1" si="58"/>
        <v>0.01</v>
      </c>
      <c r="O96" s="69">
        <f t="shared" si="86"/>
        <v>0</v>
      </c>
      <c r="P96" s="7"/>
      <c r="Q96" s="69">
        <f t="shared" ca="1" si="59"/>
        <v>4.5359999999999996</v>
      </c>
      <c r="R96" s="69">
        <f t="shared" ca="1" si="60"/>
        <v>4.5359999999999996</v>
      </c>
      <c r="S96" s="69">
        <f t="shared" si="61"/>
        <v>2.1593067374976265</v>
      </c>
      <c r="T96" s="7"/>
      <c r="U96" s="5">
        <f t="shared" si="62"/>
        <v>31</v>
      </c>
      <c r="V96" s="44">
        <f t="shared" si="63"/>
        <v>39569</v>
      </c>
      <c r="W96" s="5">
        <f t="shared" ca="1" si="64"/>
        <v>2639</v>
      </c>
      <c r="X96" s="54">
        <f ca="1">VLOOKUP($A96,[1]!Table,MATCH(X$4,[1]!Curves,0))</f>
        <v>5.9373444675636003E-2</v>
      </c>
      <c r="Y96" s="46">
        <f t="shared" ca="1" si="65"/>
        <v>0.65524895929232574</v>
      </c>
      <c r="Z96" s="5">
        <f t="shared" si="66"/>
        <v>0</v>
      </c>
      <c r="AA96" s="5">
        <f t="shared" si="67"/>
        <v>0</v>
      </c>
      <c r="AC96" s="39">
        <f t="shared" ca="1" si="68"/>
        <v>0</v>
      </c>
      <c r="AD96" s="39">
        <f t="shared" ca="1" si="69"/>
        <v>0</v>
      </c>
      <c r="AE96" s="39">
        <f t="shared" ca="1" si="70"/>
        <v>0</v>
      </c>
      <c r="AF96" s="39">
        <f t="shared" ca="1" si="71"/>
        <v>0</v>
      </c>
      <c r="AG96" s="39">
        <f t="shared" ca="1" si="72"/>
        <v>0</v>
      </c>
      <c r="AH96" s="39">
        <f t="shared" ca="1" si="73"/>
        <v>0</v>
      </c>
      <c r="AI96" s="39">
        <f t="shared" ca="1" si="74"/>
        <v>0</v>
      </c>
      <c r="AJ96" s="39">
        <f t="shared" ca="1" si="75"/>
        <v>0</v>
      </c>
      <c r="AK96" s="39">
        <f t="shared" ca="1" si="76"/>
        <v>0</v>
      </c>
      <c r="AL96" s="43"/>
      <c r="AM96" s="39">
        <f t="shared" ca="1" si="87"/>
        <v>0</v>
      </c>
      <c r="AN96" s="39">
        <f t="shared" ca="1" si="88"/>
        <v>0</v>
      </c>
      <c r="AO96" s="39">
        <f t="shared" ca="1" si="89"/>
        <v>0</v>
      </c>
      <c r="AP96" s="40">
        <f t="shared" ca="1" si="77"/>
        <v>0</v>
      </c>
      <c r="AR96" s="39">
        <f t="shared" ca="1" si="90"/>
        <v>0</v>
      </c>
      <c r="AS96" s="39">
        <f t="shared" ca="1" si="91"/>
        <v>0</v>
      </c>
      <c r="AT96" s="39">
        <f t="shared" ca="1" si="92"/>
        <v>0</v>
      </c>
      <c r="AU96" s="40">
        <f t="shared" ca="1" si="78"/>
        <v>0</v>
      </c>
      <c r="AV96" s="40"/>
      <c r="AW96" s="51">
        <f t="shared" ca="1" si="79"/>
        <v>0</v>
      </c>
      <c r="AY96" s="51">
        <f t="shared" ca="1" si="80"/>
        <v>0</v>
      </c>
      <c r="AZ96" s="104"/>
      <c r="BA96" s="105">
        <f ca="1">'EO9904.1'!AW96</f>
        <v>0</v>
      </c>
      <c r="BB96" s="105">
        <f t="shared" ca="1" si="93"/>
        <v>0</v>
      </c>
      <c r="BC96" s="67"/>
      <c r="BD96" s="96">
        <f t="shared" si="94"/>
        <v>39569</v>
      </c>
      <c r="BE96" s="103">
        <f t="shared" si="95"/>
        <v>5</v>
      </c>
      <c r="BF96" s="113">
        <f t="shared" si="81"/>
        <v>662.98049999999989</v>
      </c>
      <c r="BG96" s="114">
        <f t="shared" si="82"/>
        <v>9044.2455000000009</v>
      </c>
      <c r="BH96" s="95">
        <f t="shared" si="96"/>
        <v>7.3304124705593166E-2</v>
      </c>
      <c r="BI96" s="2">
        <f t="shared" si="99"/>
        <v>7.1800000000000003E-2</v>
      </c>
      <c r="BJ96" s="2">
        <f t="shared" si="97"/>
        <v>1.0209488120556152</v>
      </c>
      <c r="BK96" s="97">
        <v>2.1150000000000002</v>
      </c>
      <c r="BL96" s="98">
        <f t="shared" si="98"/>
        <v>2.1593067374976265</v>
      </c>
    </row>
    <row r="97" spans="1:64">
      <c r="A97" s="88">
        <f t="shared" si="83"/>
        <v>39600</v>
      </c>
      <c r="B97" s="65">
        <f>'EO9904.1 floor'!B97</f>
        <v>0</v>
      </c>
      <c r="C97" s="66"/>
      <c r="D97" s="82">
        <f t="shared" si="53"/>
        <v>0</v>
      </c>
      <c r="E97" s="35">
        <f t="shared" si="54"/>
        <v>0</v>
      </c>
      <c r="F97" s="35">
        <f t="shared" ca="1" si="55"/>
        <v>0</v>
      </c>
      <c r="G97" s="83">
        <f ca="1">VLOOKUP($A97,[1]!Table,MATCH(G$4,[1]!Curves,0))</f>
        <v>4.5330000000000004</v>
      </c>
      <c r="H97" s="84">
        <f t="shared" ca="1" si="56"/>
        <v>4.5330000000000004</v>
      </c>
      <c r="I97" s="86">
        <f t="shared" si="84"/>
        <v>2.8843852192293506</v>
      </c>
      <c r="J97" s="83">
        <f ca="1">VLOOKUP($A97,[1]!Table,MATCH(J$4,[1]!Curves,0))</f>
        <v>1.3000000000000001E-2</v>
      </c>
      <c r="K97" s="84">
        <f t="shared" ca="1" si="57"/>
        <v>1.3000000000000001E-2</v>
      </c>
      <c r="L97" s="69">
        <f t="shared" si="85"/>
        <v>0</v>
      </c>
      <c r="M97" s="83">
        <f ca="1">VLOOKUP($A97,[1]!Table,MATCH(M$4,[1]!Curves,0))</f>
        <v>0.01</v>
      </c>
      <c r="N97" s="84">
        <f t="shared" ca="1" si="58"/>
        <v>0.01</v>
      </c>
      <c r="O97" s="69">
        <f t="shared" si="86"/>
        <v>0</v>
      </c>
      <c r="P97" s="7"/>
      <c r="Q97" s="69">
        <f t="shared" ca="1" si="59"/>
        <v>4.556</v>
      </c>
      <c r="R97" s="69">
        <f t="shared" ca="1" si="60"/>
        <v>4.556</v>
      </c>
      <c r="S97" s="69">
        <f t="shared" si="61"/>
        <v>2.8843852192293506</v>
      </c>
      <c r="T97" s="7"/>
      <c r="U97" s="5">
        <f t="shared" si="62"/>
        <v>30</v>
      </c>
      <c r="V97" s="44">
        <f t="shared" si="63"/>
        <v>39600</v>
      </c>
      <c r="W97" s="5">
        <f t="shared" ca="1" si="64"/>
        <v>2670</v>
      </c>
      <c r="X97" s="54">
        <f ca="1">VLOOKUP($A97,[1]!Table,MATCH(X$4,[1]!Curves,0))</f>
        <v>5.9421574938259995E-2</v>
      </c>
      <c r="Y97" s="46">
        <f t="shared" ca="1" si="65"/>
        <v>0.65178039826728074</v>
      </c>
      <c r="Z97" s="5">
        <f t="shared" si="66"/>
        <v>0</v>
      </c>
      <c r="AA97" s="5">
        <f t="shared" si="67"/>
        <v>0</v>
      </c>
      <c r="AC97" s="39">
        <f t="shared" ca="1" si="68"/>
        <v>0</v>
      </c>
      <c r="AD97" s="39">
        <f t="shared" ca="1" si="69"/>
        <v>0</v>
      </c>
      <c r="AE97" s="39">
        <f t="shared" ca="1" si="70"/>
        <v>0</v>
      </c>
      <c r="AF97" s="39">
        <f t="shared" ca="1" si="71"/>
        <v>0</v>
      </c>
      <c r="AG97" s="39">
        <f t="shared" ca="1" si="72"/>
        <v>0</v>
      </c>
      <c r="AH97" s="39">
        <f t="shared" ca="1" si="73"/>
        <v>0</v>
      </c>
      <c r="AI97" s="39">
        <f t="shared" ca="1" si="74"/>
        <v>0</v>
      </c>
      <c r="AJ97" s="39">
        <f t="shared" ca="1" si="75"/>
        <v>0</v>
      </c>
      <c r="AK97" s="39">
        <f t="shared" ca="1" si="76"/>
        <v>0</v>
      </c>
      <c r="AL97" s="43"/>
      <c r="AM97" s="39">
        <f t="shared" ca="1" si="87"/>
        <v>0</v>
      </c>
      <c r="AN97" s="39">
        <f t="shared" ca="1" si="88"/>
        <v>0</v>
      </c>
      <c r="AO97" s="39">
        <f t="shared" ca="1" si="89"/>
        <v>0</v>
      </c>
      <c r="AP97" s="40">
        <f t="shared" ca="1" si="77"/>
        <v>0</v>
      </c>
      <c r="AR97" s="39">
        <f t="shared" ca="1" si="90"/>
        <v>0</v>
      </c>
      <c r="AS97" s="39">
        <f t="shared" ca="1" si="91"/>
        <v>0</v>
      </c>
      <c r="AT97" s="39">
        <f t="shared" ca="1" si="92"/>
        <v>0</v>
      </c>
      <c r="AU97" s="40">
        <f t="shared" ca="1" si="78"/>
        <v>0</v>
      </c>
      <c r="AV97" s="40"/>
      <c r="AW97" s="51">
        <f t="shared" ca="1" si="79"/>
        <v>0</v>
      </c>
      <c r="AY97" s="51">
        <f t="shared" ca="1" si="80"/>
        <v>0</v>
      </c>
      <c r="AZ97" s="104"/>
      <c r="BA97" s="105">
        <f ca="1">'EO9904.1'!AW97</f>
        <v>0</v>
      </c>
      <c r="BB97" s="105">
        <f t="shared" ca="1" si="93"/>
        <v>0</v>
      </c>
      <c r="BC97" s="67"/>
      <c r="BD97" s="96">
        <f t="shared" si="94"/>
        <v>39600</v>
      </c>
      <c r="BE97" s="103">
        <f t="shared" si="95"/>
        <v>6</v>
      </c>
      <c r="BF97" s="113">
        <f t="shared" si="81"/>
        <v>1052.6424999999999</v>
      </c>
      <c r="BG97" s="114">
        <f t="shared" si="82"/>
        <v>10765.119500000001</v>
      </c>
      <c r="BH97" s="95">
        <f t="shared" si="96"/>
        <v>9.7782704595151024E-2</v>
      </c>
      <c r="BI97" s="2">
        <f t="shared" si="99"/>
        <v>7.17E-2</v>
      </c>
      <c r="BJ97" s="2">
        <f t="shared" si="97"/>
        <v>1.363775517366123</v>
      </c>
      <c r="BK97" s="97">
        <v>2.1150000000000002</v>
      </c>
      <c r="BL97" s="98">
        <f t="shared" si="98"/>
        <v>2.8843852192293506</v>
      </c>
    </row>
    <row r="98" spans="1:64">
      <c r="A98" s="88">
        <f t="shared" si="83"/>
        <v>39630</v>
      </c>
      <c r="B98" s="65">
        <f>'EO9904.1 floor'!B98</f>
        <v>0</v>
      </c>
      <c r="C98" s="66"/>
      <c r="D98" s="82">
        <f t="shared" si="53"/>
        <v>0</v>
      </c>
      <c r="E98" s="35">
        <f t="shared" si="54"/>
        <v>0</v>
      </c>
      <c r="F98" s="35">
        <f t="shared" ca="1" si="55"/>
        <v>0</v>
      </c>
      <c r="G98" s="83">
        <f ca="1">VLOOKUP($A98,[1]!Table,MATCH(G$4,[1]!Curves,0))</f>
        <v>4.5540000000000003</v>
      </c>
      <c r="H98" s="84">
        <f t="shared" ca="1" si="56"/>
        <v>4.5540000000000003</v>
      </c>
      <c r="I98" s="86">
        <f t="shared" si="84"/>
        <v>2.1150000000000002</v>
      </c>
      <c r="J98" s="83">
        <f ca="1">VLOOKUP($A98,[1]!Table,MATCH(J$4,[1]!Curves,0))</f>
        <v>1.3000000000000001E-2</v>
      </c>
      <c r="K98" s="84">
        <f t="shared" ca="1" si="57"/>
        <v>1.3000000000000001E-2</v>
      </c>
      <c r="L98" s="69">
        <f t="shared" si="85"/>
        <v>0</v>
      </c>
      <c r="M98" s="83">
        <f ca="1">VLOOKUP($A98,[1]!Table,MATCH(M$4,[1]!Curves,0))</f>
        <v>0.01</v>
      </c>
      <c r="N98" s="84">
        <f t="shared" ca="1" si="58"/>
        <v>0.01</v>
      </c>
      <c r="O98" s="69">
        <f t="shared" si="86"/>
        <v>0</v>
      </c>
      <c r="P98" s="7"/>
      <c r="Q98" s="69">
        <f t="shared" ca="1" si="59"/>
        <v>4.577</v>
      </c>
      <c r="R98" s="69">
        <f t="shared" ca="1" si="60"/>
        <v>4.577</v>
      </c>
      <c r="S98" s="69">
        <f t="shared" si="61"/>
        <v>2.1150000000000002</v>
      </c>
      <c r="T98" s="7"/>
      <c r="U98" s="5">
        <f t="shared" si="62"/>
        <v>31</v>
      </c>
      <c r="V98" s="44">
        <f t="shared" si="63"/>
        <v>39630</v>
      </c>
      <c r="W98" s="5">
        <f t="shared" ca="1" si="64"/>
        <v>2700</v>
      </c>
      <c r="X98" s="54">
        <f ca="1">VLOOKUP($A98,[1]!Table,MATCH(X$4,[1]!Curves,0))</f>
        <v>5.9468152612499006E-2</v>
      </c>
      <c r="Y98" s="46">
        <f t="shared" ca="1" si="65"/>
        <v>0.64843631559566894</v>
      </c>
      <c r="Z98" s="5">
        <f t="shared" si="66"/>
        <v>0</v>
      </c>
      <c r="AA98" s="5">
        <f t="shared" si="67"/>
        <v>0</v>
      </c>
      <c r="AC98" s="39">
        <f t="shared" ca="1" si="68"/>
        <v>0</v>
      </c>
      <c r="AD98" s="39">
        <f t="shared" ca="1" si="69"/>
        <v>0</v>
      </c>
      <c r="AE98" s="39">
        <f t="shared" ca="1" si="70"/>
        <v>0</v>
      </c>
      <c r="AF98" s="39">
        <f t="shared" ca="1" si="71"/>
        <v>0</v>
      </c>
      <c r="AG98" s="39">
        <f t="shared" ca="1" si="72"/>
        <v>0</v>
      </c>
      <c r="AH98" s="39">
        <f t="shared" ca="1" si="73"/>
        <v>0</v>
      </c>
      <c r="AI98" s="39">
        <f t="shared" ca="1" si="74"/>
        <v>0</v>
      </c>
      <c r="AJ98" s="39">
        <f t="shared" ca="1" si="75"/>
        <v>0</v>
      </c>
      <c r="AK98" s="39">
        <f t="shared" ca="1" si="76"/>
        <v>0</v>
      </c>
      <c r="AL98" s="43"/>
      <c r="AM98" s="39">
        <f t="shared" ca="1" si="87"/>
        <v>0</v>
      </c>
      <c r="AN98" s="39">
        <f t="shared" ca="1" si="88"/>
        <v>0</v>
      </c>
      <c r="AO98" s="39">
        <f t="shared" ca="1" si="89"/>
        <v>0</v>
      </c>
      <c r="AP98" s="40">
        <f t="shared" ca="1" si="77"/>
        <v>0</v>
      </c>
      <c r="AR98" s="39">
        <f t="shared" ca="1" si="90"/>
        <v>0</v>
      </c>
      <c r="AS98" s="39">
        <f t="shared" ca="1" si="91"/>
        <v>0</v>
      </c>
      <c r="AT98" s="39">
        <f t="shared" ca="1" si="92"/>
        <v>0</v>
      </c>
      <c r="AU98" s="40">
        <f t="shared" ca="1" si="78"/>
        <v>0</v>
      </c>
      <c r="AV98" s="40"/>
      <c r="AW98" s="51">
        <f t="shared" ca="1" si="79"/>
        <v>0</v>
      </c>
      <c r="AY98" s="51">
        <f t="shared" ca="1" si="80"/>
        <v>0</v>
      </c>
      <c r="AZ98" s="104"/>
      <c r="BA98" s="105">
        <f ca="1">'EO9904.1'!AW98</f>
        <v>0</v>
      </c>
      <c r="BB98" s="105">
        <f t="shared" ca="1" si="93"/>
        <v>0</v>
      </c>
      <c r="BC98" s="67"/>
      <c r="BD98" s="96">
        <f t="shared" si="94"/>
        <v>39630</v>
      </c>
      <c r="BE98" s="103">
        <f t="shared" si="95"/>
        <v>7</v>
      </c>
      <c r="BF98" s="113">
        <f t="shared" si="81"/>
        <v>1079.384</v>
      </c>
      <c r="BG98" s="114">
        <f t="shared" si="82"/>
        <v>11147.003499999999</v>
      </c>
      <c r="BH98" s="95">
        <f t="shared" si="96"/>
        <v>9.6831762903815372E-2</v>
      </c>
      <c r="BI98" s="2">
        <f t="shared" si="99"/>
        <v>9.8100000000000007E-2</v>
      </c>
      <c r="BJ98" s="2">
        <f t="shared" si="97"/>
        <v>0.98707199698078862</v>
      </c>
      <c r="BK98" s="97">
        <v>2.1150000000000002</v>
      </c>
      <c r="BL98" s="98">
        <f t="shared" si="98"/>
        <v>2.1150000000000002</v>
      </c>
    </row>
    <row r="99" spans="1:64">
      <c r="A99" s="88">
        <f t="shared" si="83"/>
        <v>39661</v>
      </c>
      <c r="B99" s="65">
        <f>'EO9904.1 floor'!B99</f>
        <v>0</v>
      </c>
      <c r="C99" s="66"/>
      <c r="D99" s="82">
        <f t="shared" si="53"/>
        <v>0</v>
      </c>
      <c r="E99" s="35">
        <f t="shared" si="54"/>
        <v>0</v>
      </c>
      <c r="F99" s="35">
        <f t="shared" ca="1" si="55"/>
        <v>0</v>
      </c>
      <c r="G99" s="83">
        <f ca="1">VLOOKUP($A99,[1]!Table,MATCH(G$4,[1]!Curves,0))</f>
        <v>4.5780000000000003</v>
      </c>
      <c r="H99" s="84">
        <f t="shared" ca="1" si="56"/>
        <v>4.5780000000000003</v>
      </c>
      <c r="I99" s="86">
        <f t="shared" si="84"/>
        <v>2.1150000000000002</v>
      </c>
      <c r="J99" s="83">
        <f ca="1">VLOOKUP($A99,[1]!Table,MATCH(J$4,[1]!Curves,0))</f>
        <v>1.3000000000000001E-2</v>
      </c>
      <c r="K99" s="84">
        <f t="shared" ca="1" si="57"/>
        <v>1.3000000000000001E-2</v>
      </c>
      <c r="L99" s="69">
        <f t="shared" si="85"/>
        <v>0</v>
      </c>
      <c r="M99" s="83">
        <f ca="1">VLOOKUP($A99,[1]!Table,MATCH(M$4,[1]!Curves,0))</f>
        <v>0.01</v>
      </c>
      <c r="N99" s="84">
        <f t="shared" ca="1" si="58"/>
        <v>0.01</v>
      </c>
      <c r="O99" s="69">
        <f t="shared" si="86"/>
        <v>0</v>
      </c>
      <c r="P99" s="7"/>
      <c r="Q99" s="69">
        <f t="shared" ca="1" si="59"/>
        <v>4.601</v>
      </c>
      <c r="R99" s="69">
        <f t="shared" ca="1" si="60"/>
        <v>4.601</v>
      </c>
      <c r="S99" s="69">
        <f t="shared" si="61"/>
        <v>2.1150000000000002</v>
      </c>
      <c r="T99" s="7"/>
      <c r="U99" s="5">
        <f t="shared" si="62"/>
        <v>31</v>
      </c>
      <c r="V99" s="44">
        <f t="shared" si="63"/>
        <v>39661</v>
      </c>
      <c r="W99" s="5">
        <f t="shared" ca="1" si="64"/>
        <v>2731</v>
      </c>
      <c r="X99" s="54">
        <f ca="1">VLOOKUP($A99,[1]!Table,MATCH(X$4,[1]!Curves,0))</f>
        <v>5.9516282876637995E-2</v>
      </c>
      <c r="Y99" s="46">
        <f t="shared" ca="1" si="65"/>
        <v>0.64499375755889965</v>
      </c>
      <c r="Z99" s="5">
        <f t="shared" si="66"/>
        <v>0</v>
      </c>
      <c r="AA99" s="5">
        <f t="shared" si="67"/>
        <v>0</v>
      </c>
      <c r="AC99" s="39">
        <f t="shared" ca="1" si="68"/>
        <v>0</v>
      </c>
      <c r="AD99" s="39">
        <f t="shared" ca="1" si="69"/>
        <v>0</v>
      </c>
      <c r="AE99" s="39">
        <f t="shared" ca="1" si="70"/>
        <v>0</v>
      </c>
      <c r="AF99" s="39">
        <f t="shared" ca="1" si="71"/>
        <v>0</v>
      </c>
      <c r="AG99" s="39">
        <f t="shared" ca="1" si="72"/>
        <v>0</v>
      </c>
      <c r="AH99" s="39">
        <f t="shared" ca="1" si="73"/>
        <v>0</v>
      </c>
      <c r="AI99" s="39">
        <f t="shared" ca="1" si="74"/>
        <v>0</v>
      </c>
      <c r="AJ99" s="39">
        <f t="shared" ca="1" si="75"/>
        <v>0</v>
      </c>
      <c r="AK99" s="39">
        <f t="shared" ca="1" si="76"/>
        <v>0</v>
      </c>
      <c r="AL99" s="43"/>
      <c r="AM99" s="39">
        <f t="shared" ca="1" si="87"/>
        <v>0</v>
      </c>
      <c r="AN99" s="39">
        <f t="shared" ca="1" si="88"/>
        <v>0</v>
      </c>
      <c r="AO99" s="39">
        <f t="shared" ca="1" si="89"/>
        <v>0</v>
      </c>
      <c r="AP99" s="40">
        <f t="shared" ca="1" si="77"/>
        <v>0</v>
      </c>
      <c r="AR99" s="39">
        <f t="shared" ca="1" si="90"/>
        <v>0</v>
      </c>
      <c r="AS99" s="39">
        <f t="shared" ca="1" si="91"/>
        <v>0</v>
      </c>
      <c r="AT99" s="39">
        <f t="shared" ca="1" si="92"/>
        <v>0</v>
      </c>
      <c r="AU99" s="40">
        <f t="shared" ca="1" si="78"/>
        <v>0</v>
      </c>
      <c r="AV99" s="40"/>
      <c r="AW99" s="51">
        <f t="shared" ca="1" si="79"/>
        <v>0</v>
      </c>
      <c r="AY99" s="51">
        <f t="shared" ca="1" si="80"/>
        <v>0</v>
      </c>
      <c r="AZ99" s="104"/>
      <c r="BA99" s="105">
        <f ca="1">'EO9904.1'!AW99</f>
        <v>0</v>
      </c>
      <c r="BB99" s="105">
        <f t="shared" ca="1" si="93"/>
        <v>0</v>
      </c>
      <c r="BC99" s="67"/>
      <c r="BD99" s="96">
        <f t="shared" si="94"/>
        <v>39661</v>
      </c>
      <c r="BE99" s="103">
        <f t="shared" si="95"/>
        <v>8</v>
      </c>
      <c r="BF99" s="113">
        <f t="shared" si="81"/>
        <v>1109.0309999999999</v>
      </c>
      <c r="BG99" s="114">
        <f t="shared" si="82"/>
        <v>11486.346</v>
      </c>
      <c r="BH99" s="95">
        <f t="shared" si="96"/>
        <v>9.655211500680895E-2</v>
      </c>
      <c r="BI99" s="2">
        <f t="shared" si="99"/>
        <v>9.9099999999999994E-2</v>
      </c>
      <c r="BJ99" s="2">
        <f t="shared" si="97"/>
        <v>0.97428975788909133</v>
      </c>
      <c r="BK99" s="97">
        <v>2.1150000000000002</v>
      </c>
      <c r="BL99" s="98">
        <f t="shared" si="98"/>
        <v>2.1150000000000002</v>
      </c>
    </row>
    <row r="100" spans="1:64">
      <c r="A100" s="88">
        <f t="shared" si="83"/>
        <v>39692</v>
      </c>
      <c r="B100" s="65">
        <f>'EO9904.1 floor'!B100</f>
        <v>0</v>
      </c>
      <c r="C100" s="66"/>
      <c r="D100" s="82">
        <f t="shared" si="53"/>
        <v>0</v>
      </c>
      <c r="E100" s="35">
        <f t="shared" si="54"/>
        <v>0</v>
      </c>
      <c r="F100" s="35">
        <f t="shared" ca="1" si="55"/>
        <v>0</v>
      </c>
      <c r="G100" s="83">
        <f ca="1">VLOOKUP($A100,[1]!Table,MATCH(G$4,[1]!Curves,0))</f>
        <v>4.5880000000000001</v>
      </c>
      <c r="H100" s="84">
        <f t="shared" ca="1" si="56"/>
        <v>4.5880000000000001</v>
      </c>
      <c r="I100" s="86">
        <f t="shared" si="84"/>
        <v>2.1150000000000002</v>
      </c>
      <c r="J100" s="83">
        <f ca="1">VLOOKUP($A100,[1]!Table,MATCH(J$4,[1]!Curves,0))</f>
        <v>1.3000000000000001E-2</v>
      </c>
      <c r="K100" s="84">
        <f t="shared" ca="1" si="57"/>
        <v>1.3000000000000001E-2</v>
      </c>
      <c r="L100" s="69">
        <f t="shared" si="85"/>
        <v>0</v>
      </c>
      <c r="M100" s="83">
        <f ca="1">VLOOKUP($A100,[1]!Table,MATCH(M$4,[1]!Curves,0))</f>
        <v>0.01</v>
      </c>
      <c r="N100" s="84">
        <f t="shared" ca="1" si="58"/>
        <v>0.01</v>
      </c>
      <c r="O100" s="69">
        <f t="shared" si="86"/>
        <v>0</v>
      </c>
      <c r="P100" s="7"/>
      <c r="Q100" s="69">
        <f t="shared" ca="1" si="59"/>
        <v>4.6109999999999998</v>
      </c>
      <c r="R100" s="69">
        <f t="shared" ca="1" si="60"/>
        <v>4.6109999999999998</v>
      </c>
      <c r="S100" s="69">
        <f t="shared" si="61"/>
        <v>2.1150000000000002</v>
      </c>
      <c r="T100" s="7"/>
      <c r="U100" s="5">
        <f t="shared" si="62"/>
        <v>30</v>
      </c>
      <c r="V100" s="44">
        <f t="shared" si="63"/>
        <v>39692</v>
      </c>
      <c r="W100" s="5">
        <f t="shared" ca="1" si="64"/>
        <v>2762</v>
      </c>
      <c r="X100" s="54">
        <f ca="1">VLOOKUP($A100,[1]!Table,MATCH(X$4,[1]!Curves,0))</f>
        <v>5.9564413141546001E-2</v>
      </c>
      <c r="Y100" s="46">
        <f t="shared" ca="1" si="65"/>
        <v>0.64156439124846143</v>
      </c>
      <c r="Z100" s="5">
        <f t="shared" si="66"/>
        <v>0</v>
      </c>
      <c r="AA100" s="5">
        <f t="shared" si="67"/>
        <v>0</v>
      </c>
      <c r="AC100" s="39">
        <f t="shared" ca="1" si="68"/>
        <v>0</v>
      </c>
      <c r="AD100" s="39">
        <f t="shared" ca="1" si="69"/>
        <v>0</v>
      </c>
      <c r="AE100" s="39">
        <f t="shared" ca="1" si="70"/>
        <v>0</v>
      </c>
      <c r="AF100" s="39">
        <f t="shared" ca="1" si="71"/>
        <v>0</v>
      </c>
      <c r="AG100" s="39">
        <f t="shared" ca="1" si="72"/>
        <v>0</v>
      </c>
      <c r="AH100" s="39">
        <f t="shared" ca="1" si="73"/>
        <v>0</v>
      </c>
      <c r="AI100" s="39">
        <f t="shared" ca="1" si="74"/>
        <v>0</v>
      </c>
      <c r="AJ100" s="39">
        <f t="shared" ca="1" si="75"/>
        <v>0</v>
      </c>
      <c r="AK100" s="39">
        <f t="shared" ca="1" si="76"/>
        <v>0</v>
      </c>
      <c r="AL100" s="43"/>
      <c r="AM100" s="39">
        <f t="shared" ca="1" si="87"/>
        <v>0</v>
      </c>
      <c r="AN100" s="39">
        <f t="shared" ca="1" si="88"/>
        <v>0</v>
      </c>
      <c r="AO100" s="39">
        <f t="shared" ca="1" si="89"/>
        <v>0</v>
      </c>
      <c r="AP100" s="40">
        <f t="shared" ca="1" si="77"/>
        <v>0</v>
      </c>
      <c r="AR100" s="39">
        <f t="shared" ca="1" si="90"/>
        <v>0</v>
      </c>
      <c r="AS100" s="39">
        <f t="shared" ca="1" si="91"/>
        <v>0</v>
      </c>
      <c r="AT100" s="39">
        <f t="shared" ca="1" si="92"/>
        <v>0</v>
      </c>
      <c r="AU100" s="40">
        <f t="shared" ca="1" si="78"/>
        <v>0</v>
      </c>
      <c r="AV100" s="40"/>
      <c r="AW100" s="51">
        <f t="shared" ca="1" si="79"/>
        <v>0</v>
      </c>
      <c r="AY100" s="51">
        <f t="shared" ca="1" si="80"/>
        <v>0</v>
      </c>
      <c r="AZ100" s="104"/>
      <c r="BA100" s="105">
        <f ca="1">'EO9904.1'!AW100</f>
        <v>0</v>
      </c>
      <c r="BB100" s="105">
        <f t="shared" ca="1" si="93"/>
        <v>0</v>
      </c>
      <c r="BC100" s="67"/>
      <c r="BD100" s="96">
        <f t="shared" si="94"/>
        <v>39692</v>
      </c>
      <c r="BE100" s="103">
        <f t="shared" si="95"/>
        <v>9</v>
      </c>
      <c r="BF100" s="113">
        <f t="shared" si="81"/>
        <v>998.15999999999985</v>
      </c>
      <c r="BG100" s="114">
        <f t="shared" si="82"/>
        <v>10141.415499999999</v>
      </c>
      <c r="BH100" s="95">
        <f t="shared" si="96"/>
        <v>9.8424130240990518E-2</v>
      </c>
      <c r="BI100" s="2">
        <f t="shared" si="99"/>
        <v>0.1009</v>
      </c>
      <c r="BJ100" s="2">
        <f t="shared" si="97"/>
        <v>0.9754621431218089</v>
      </c>
      <c r="BK100" s="97">
        <v>2.1150000000000002</v>
      </c>
      <c r="BL100" s="98">
        <f t="shared" si="98"/>
        <v>2.1150000000000002</v>
      </c>
    </row>
    <row r="101" spans="1:64">
      <c r="A101" s="88">
        <f t="shared" si="83"/>
        <v>39722</v>
      </c>
      <c r="B101" s="65">
        <f>'EO9904.1 floor'!B101</f>
        <v>0</v>
      </c>
      <c r="C101" s="66"/>
      <c r="D101" s="82">
        <f t="shared" si="53"/>
        <v>0</v>
      </c>
      <c r="E101" s="35">
        <f t="shared" si="54"/>
        <v>0</v>
      </c>
      <c r="F101" s="35">
        <f t="shared" ca="1" si="55"/>
        <v>0</v>
      </c>
      <c r="G101" s="83">
        <f ca="1">VLOOKUP($A101,[1]!Table,MATCH(G$4,[1]!Curves,0))</f>
        <v>4.6180000000000003</v>
      </c>
      <c r="H101" s="84">
        <f t="shared" ca="1" si="56"/>
        <v>4.6180000000000003</v>
      </c>
      <c r="I101" s="86">
        <f t="shared" si="84"/>
        <v>2.1150000000000002</v>
      </c>
      <c r="J101" s="83">
        <f ca="1">VLOOKUP($A101,[1]!Table,MATCH(J$4,[1]!Curves,0))</f>
        <v>1.3000000000000001E-2</v>
      </c>
      <c r="K101" s="84">
        <f t="shared" ca="1" si="57"/>
        <v>1.3000000000000001E-2</v>
      </c>
      <c r="L101" s="69">
        <f t="shared" si="85"/>
        <v>0</v>
      </c>
      <c r="M101" s="83">
        <f ca="1">VLOOKUP($A101,[1]!Table,MATCH(M$4,[1]!Curves,0))</f>
        <v>0.01</v>
      </c>
      <c r="N101" s="84">
        <f t="shared" ca="1" si="58"/>
        <v>0.01</v>
      </c>
      <c r="O101" s="69">
        <f t="shared" si="86"/>
        <v>0</v>
      </c>
      <c r="P101" s="7"/>
      <c r="Q101" s="69">
        <f t="shared" ca="1" si="59"/>
        <v>4.641</v>
      </c>
      <c r="R101" s="69">
        <f t="shared" ca="1" si="60"/>
        <v>4.641</v>
      </c>
      <c r="S101" s="69">
        <f t="shared" si="61"/>
        <v>2.1150000000000002</v>
      </c>
      <c r="T101" s="7"/>
      <c r="U101" s="5">
        <f t="shared" si="62"/>
        <v>31</v>
      </c>
      <c r="V101" s="44">
        <f t="shared" si="63"/>
        <v>39722</v>
      </c>
      <c r="W101" s="5">
        <f t="shared" ca="1" si="64"/>
        <v>2792</v>
      </c>
      <c r="X101" s="54">
        <f ca="1">VLOOKUP($A101,[1]!Table,MATCH(X$4,[1]!Curves,0))</f>
        <v>5.9610990818000004E-2</v>
      </c>
      <c r="Y101" s="46">
        <f t="shared" ca="1" si="65"/>
        <v>0.63825819510848314</v>
      </c>
      <c r="Z101" s="5">
        <f t="shared" si="66"/>
        <v>0</v>
      </c>
      <c r="AA101" s="5">
        <f t="shared" si="67"/>
        <v>0</v>
      </c>
      <c r="AC101" s="39">
        <f t="shared" ca="1" si="68"/>
        <v>0</v>
      </c>
      <c r="AD101" s="39">
        <f t="shared" ca="1" si="69"/>
        <v>0</v>
      </c>
      <c r="AE101" s="39">
        <f t="shared" ca="1" si="70"/>
        <v>0</v>
      </c>
      <c r="AF101" s="39">
        <f t="shared" ca="1" si="71"/>
        <v>0</v>
      </c>
      <c r="AG101" s="39">
        <f t="shared" ca="1" si="72"/>
        <v>0</v>
      </c>
      <c r="AH101" s="39">
        <f t="shared" ca="1" si="73"/>
        <v>0</v>
      </c>
      <c r="AI101" s="39">
        <f t="shared" ca="1" si="74"/>
        <v>0</v>
      </c>
      <c r="AJ101" s="39">
        <f t="shared" ca="1" si="75"/>
        <v>0</v>
      </c>
      <c r="AK101" s="39">
        <f t="shared" ca="1" si="76"/>
        <v>0</v>
      </c>
      <c r="AL101" s="43"/>
      <c r="AM101" s="39">
        <f t="shared" ca="1" si="87"/>
        <v>0</v>
      </c>
      <c r="AN101" s="39">
        <f t="shared" ca="1" si="88"/>
        <v>0</v>
      </c>
      <c r="AO101" s="39">
        <f t="shared" ca="1" si="89"/>
        <v>0</v>
      </c>
      <c r="AP101" s="40">
        <f t="shared" ca="1" si="77"/>
        <v>0</v>
      </c>
      <c r="AR101" s="39">
        <f t="shared" ca="1" si="90"/>
        <v>0</v>
      </c>
      <c r="AS101" s="39">
        <f t="shared" ca="1" si="91"/>
        <v>0</v>
      </c>
      <c r="AT101" s="39">
        <f t="shared" ca="1" si="92"/>
        <v>0</v>
      </c>
      <c r="AU101" s="40">
        <f t="shared" ca="1" si="78"/>
        <v>0</v>
      </c>
      <c r="AV101" s="40"/>
      <c r="AW101" s="51">
        <f t="shared" ca="1" si="79"/>
        <v>0</v>
      </c>
      <c r="AY101" s="51">
        <f t="shared" ca="1" si="80"/>
        <v>0</v>
      </c>
      <c r="AZ101" s="104"/>
      <c r="BA101" s="105">
        <f ca="1">'EO9904.1'!AW101</f>
        <v>0</v>
      </c>
      <c r="BB101" s="105">
        <f t="shared" ca="1" si="93"/>
        <v>0</v>
      </c>
      <c r="BC101" s="67"/>
      <c r="BD101" s="96">
        <f t="shared" si="94"/>
        <v>39722</v>
      </c>
      <c r="BE101" s="103">
        <f t="shared" si="95"/>
        <v>10</v>
      </c>
      <c r="BF101" s="113">
        <f t="shared" si="81"/>
        <v>697.93849999999998</v>
      </c>
      <c r="BG101" s="114">
        <f t="shared" si="82"/>
        <v>9529.3094999999994</v>
      </c>
      <c r="BH101" s="95">
        <f t="shared" si="96"/>
        <v>7.3241245863616883E-2</v>
      </c>
      <c r="BI101" s="2">
        <f t="shared" si="99"/>
        <v>0.10349999999999999</v>
      </c>
      <c r="BJ101" s="2">
        <f t="shared" si="97"/>
        <v>0.70764488757117761</v>
      </c>
      <c r="BK101" s="97">
        <v>2.1150000000000002</v>
      </c>
      <c r="BL101" s="98">
        <f t="shared" si="98"/>
        <v>2.1150000000000002</v>
      </c>
    </row>
    <row r="102" spans="1:64">
      <c r="A102" s="88">
        <f t="shared" si="83"/>
        <v>39753</v>
      </c>
      <c r="B102" s="65">
        <f>'EO9904.1 floor'!B102</f>
        <v>0</v>
      </c>
      <c r="C102" s="66"/>
      <c r="D102" s="82">
        <f t="shared" si="53"/>
        <v>0</v>
      </c>
      <c r="E102" s="35">
        <f t="shared" si="54"/>
        <v>0</v>
      </c>
      <c r="F102" s="35">
        <f t="shared" ca="1" si="55"/>
        <v>0</v>
      </c>
      <c r="G102" s="83">
        <f ca="1">VLOOKUP($A102,[1]!Table,MATCH(G$4,[1]!Curves,0))</f>
        <v>4.758</v>
      </c>
      <c r="H102" s="84">
        <f t="shared" ca="1" si="56"/>
        <v>4.758</v>
      </c>
      <c r="I102" s="86">
        <f t="shared" si="84"/>
        <v>2.1150000000000002</v>
      </c>
      <c r="J102" s="83">
        <f ca="1">VLOOKUP($A102,[1]!Table,MATCH(J$4,[1]!Curves,0))</f>
        <v>2.35E-2</v>
      </c>
      <c r="K102" s="84">
        <f t="shared" ca="1" si="57"/>
        <v>2.35E-2</v>
      </c>
      <c r="L102" s="69">
        <f t="shared" si="85"/>
        <v>0</v>
      </c>
      <c r="M102" s="83">
        <f ca="1">VLOOKUP($A102,[1]!Table,MATCH(M$4,[1]!Curves,0))</f>
        <v>1.4999999999999999E-2</v>
      </c>
      <c r="N102" s="84">
        <f t="shared" ca="1" si="58"/>
        <v>1.4999999999999999E-2</v>
      </c>
      <c r="O102" s="69">
        <f t="shared" si="86"/>
        <v>0</v>
      </c>
      <c r="P102" s="7"/>
      <c r="Q102" s="69">
        <f t="shared" ca="1" si="59"/>
        <v>4.7965</v>
      </c>
      <c r="R102" s="69">
        <f t="shared" ca="1" si="60"/>
        <v>4.7965</v>
      </c>
      <c r="S102" s="69">
        <f t="shared" si="61"/>
        <v>2.1150000000000002</v>
      </c>
      <c r="T102" s="7"/>
      <c r="U102" s="5">
        <f t="shared" si="62"/>
        <v>30</v>
      </c>
      <c r="V102" s="44">
        <f t="shared" si="63"/>
        <v>39753</v>
      </c>
      <c r="W102" s="5">
        <f t="shared" ca="1" si="64"/>
        <v>2823</v>
      </c>
      <c r="X102" s="54">
        <f ca="1">VLOOKUP($A102,[1]!Table,MATCH(X$4,[1]!Curves,0))</f>
        <v>5.9659121084421E-2</v>
      </c>
      <c r="Y102" s="46">
        <f t="shared" ca="1" si="65"/>
        <v>0.63485474051541202</v>
      </c>
      <c r="Z102" s="5">
        <f t="shared" si="66"/>
        <v>0</v>
      </c>
      <c r="AA102" s="5">
        <f t="shared" si="67"/>
        <v>0</v>
      </c>
      <c r="AC102" s="39">
        <f t="shared" ca="1" si="68"/>
        <v>0</v>
      </c>
      <c r="AD102" s="39">
        <f t="shared" ca="1" si="69"/>
        <v>0</v>
      </c>
      <c r="AE102" s="39">
        <f t="shared" ca="1" si="70"/>
        <v>0</v>
      </c>
      <c r="AF102" s="39">
        <f t="shared" ca="1" si="71"/>
        <v>0</v>
      </c>
      <c r="AG102" s="39">
        <f t="shared" ca="1" si="72"/>
        <v>0</v>
      </c>
      <c r="AH102" s="39">
        <f t="shared" ca="1" si="73"/>
        <v>0</v>
      </c>
      <c r="AI102" s="39">
        <f t="shared" ca="1" si="74"/>
        <v>0</v>
      </c>
      <c r="AJ102" s="39">
        <f t="shared" ca="1" si="75"/>
        <v>0</v>
      </c>
      <c r="AK102" s="39">
        <f t="shared" ca="1" si="76"/>
        <v>0</v>
      </c>
      <c r="AL102" s="43"/>
      <c r="AM102" s="39">
        <f t="shared" ca="1" si="87"/>
        <v>0</v>
      </c>
      <c r="AN102" s="39">
        <f t="shared" ca="1" si="88"/>
        <v>0</v>
      </c>
      <c r="AO102" s="39">
        <f t="shared" ca="1" si="89"/>
        <v>0</v>
      </c>
      <c r="AP102" s="40">
        <f t="shared" ca="1" si="77"/>
        <v>0</v>
      </c>
      <c r="AR102" s="39">
        <f t="shared" ca="1" si="90"/>
        <v>0</v>
      </c>
      <c r="AS102" s="39">
        <f t="shared" ca="1" si="91"/>
        <v>0</v>
      </c>
      <c r="AT102" s="39">
        <f t="shared" ca="1" si="92"/>
        <v>0</v>
      </c>
      <c r="AU102" s="40">
        <f t="shared" ca="1" si="78"/>
        <v>0</v>
      </c>
      <c r="AV102" s="40"/>
      <c r="AW102" s="51">
        <f t="shared" ca="1" si="79"/>
        <v>0</v>
      </c>
      <c r="AY102" s="51">
        <f t="shared" ca="1" si="80"/>
        <v>0</v>
      </c>
      <c r="AZ102" s="104"/>
      <c r="BA102" s="105">
        <f ca="1">'EO9904.1'!AW102</f>
        <v>0</v>
      </c>
      <c r="BB102" s="105">
        <f t="shared" ca="1" si="93"/>
        <v>0</v>
      </c>
      <c r="BC102" s="67"/>
      <c r="BD102" s="96">
        <f t="shared" si="94"/>
        <v>39753</v>
      </c>
      <c r="BE102" s="103">
        <f t="shared" si="95"/>
        <v>11</v>
      </c>
      <c r="BF102" s="113">
        <f t="shared" si="81"/>
        <v>632.95050000000003</v>
      </c>
      <c r="BG102" s="114">
        <f t="shared" si="82"/>
        <v>8729.3260000000009</v>
      </c>
      <c r="BH102" s="95">
        <f t="shared" si="96"/>
        <v>7.250851898531456E-2</v>
      </c>
      <c r="BI102" s="2">
        <f t="shared" si="99"/>
        <v>7.7799999999999994E-2</v>
      </c>
      <c r="BJ102" s="2">
        <f t="shared" si="97"/>
        <v>0.93198610520969882</v>
      </c>
      <c r="BK102" s="97">
        <v>2.1150000000000002</v>
      </c>
      <c r="BL102" s="98">
        <f t="shared" si="98"/>
        <v>2.1150000000000002</v>
      </c>
    </row>
    <row r="103" spans="1:64">
      <c r="A103" s="88">
        <f t="shared" si="83"/>
        <v>39783</v>
      </c>
      <c r="B103" s="65">
        <f>'EO9904.1 floor'!B103</f>
        <v>0</v>
      </c>
      <c r="C103" s="66"/>
      <c r="D103" s="82">
        <f t="shared" si="53"/>
        <v>0</v>
      </c>
      <c r="E103" s="35">
        <f t="shared" si="54"/>
        <v>0</v>
      </c>
      <c r="F103" s="35">
        <f t="shared" ca="1" si="55"/>
        <v>0</v>
      </c>
      <c r="G103" s="83">
        <f ca="1">VLOOKUP($A103,[1]!Table,MATCH(G$4,[1]!Curves,0))</f>
        <v>4.8980000000000006</v>
      </c>
      <c r="H103" s="84">
        <f t="shared" ca="1" si="56"/>
        <v>4.8980000000000006</v>
      </c>
      <c r="I103" s="86">
        <f t="shared" si="84"/>
        <v>2.1150000000000002</v>
      </c>
      <c r="J103" s="83">
        <f ca="1">VLOOKUP($A103,[1]!Table,MATCH(J$4,[1]!Curves,0))</f>
        <v>2.35E-2</v>
      </c>
      <c r="K103" s="84">
        <f t="shared" ca="1" si="57"/>
        <v>2.35E-2</v>
      </c>
      <c r="L103" s="69">
        <f t="shared" si="85"/>
        <v>0</v>
      </c>
      <c r="M103" s="83">
        <f ca="1">VLOOKUP($A103,[1]!Table,MATCH(M$4,[1]!Curves,0))</f>
        <v>1.4999999999999999E-2</v>
      </c>
      <c r="N103" s="84">
        <f t="shared" ca="1" si="58"/>
        <v>1.4999999999999999E-2</v>
      </c>
      <c r="O103" s="69">
        <f t="shared" si="86"/>
        <v>0</v>
      </c>
      <c r="P103" s="7"/>
      <c r="Q103" s="69">
        <f t="shared" ca="1" si="59"/>
        <v>4.9365000000000006</v>
      </c>
      <c r="R103" s="69">
        <f t="shared" ca="1" si="60"/>
        <v>4.9365000000000006</v>
      </c>
      <c r="S103" s="69">
        <f t="shared" si="61"/>
        <v>2.1150000000000002</v>
      </c>
      <c r="T103" s="7"/>
      <c r="U103" s="5">
        <f t="shared" si="62"/>
        <v>31</v>
      </c>
      <c r="V103" s="44">
        <f t="shared" si="63"/>
        <v>39783</v>
      </c>
      <c r="W103" s="5">
        <f t="shared" ca="1" si="64"/>
        <v>2853</v>
      </c>
      <c r="X103" s="54">
        <f ca="1">VLOOKUP($A103,[1]!Table,MATCH(X$4,[1]!Curves,0))</f>
        <v>5.9705698762337001E-2</v>
      </c>
      <c r="Y103" s="46">
        <f t="shared" ca="1" si="65"/>
        <v>0.63157359009174618</v>
      </c>
      <c r="Z103" s="5">
        <f t="shared" si="66"/>
        <v>0</v>
      </c>
      <c r="AA103" s="5">
        <f t="shared" si="67"/>
        <v>0</v>
      </c>
      <c r="AC103" s="39">
        <f t="shared" ca="1" si="68"/>
        <v>0</v>
      </c>
      <c r="AD103" s="39">
        <f t="shared" ca="1" si="69"/>
        <v>0</v>
      </c>
      <c r="AE103" s="39">
        <f t="shared" ca="1" si="70"/>
        <v>0</v>
      </c>
      <c r="AF103" s="39">
        <f t="shared" ca="1" si="71"/>
        <v>0</v>
      </c>
      <c r="AG103" s="39">
        <f t="shared" ca="1" si="72"/>
        <v>0</v>
      </c>
      <c r="AH103" s="39">
        <f t="shared" ca="1" si="73"/>
        <v>0</v>
      </c>
      <c r="AI103" s="39">
        <f t="shared" ca="1" si="74"/>
        <v>0</v>
      </c>
      <c r="AJ103" s="39">
        <f t="shared" ca="1" si="75"/>
        <v>0</v>
      </c>
      <c r="AK103" s="39">
        <f t="shared" ca="1" si="76"/>
        <v>0</v>
      </c>
      <c r="AL103" s="43"/>
      <c r="AM103" s="39">
        <f t="shared" ca="1" si="87"/>
        <v>0</v>
      </c>
      <c r="AN103" s="39">
        <f t="shared" ca="1" si="88"/>
        <v>0</v>
      </c>
      <c r="AO103" s="39">
        <f t="shared" ca="1" si="89"/>
        <v>0</v>
      </c>
      <c r="AP103" s="40">
        <f t="shared" ca="1" si="77"/>
        <v>0</v>
      </c>
      <c r="AR103" s="39">
        <f t="shared" ca="1" si="90"/>
        <v>0</v>
      </c>
      <c r="AS103" s="39">
        <f t="shared" ca="1" si="91"/>
        <v>0</v>
      </c>
      <c r="AT103" s="39">
        <f t="shared" ca="1" si="92"/>
        <v>0</v>
      </c>
      <c r="AU103" s="40">
        <f t="shared" ca="1" si="78"/>
        <v>0</v>
      </c>
      <c r="AV103" s="40"/>
      <c r="AW103" s="51">
        <f t="shared" ca="1" si="79"/>
        <v>0</v>
      </c>
      <c r="AY103" s="51">
        <f t="shared" ca="1" si="80"/>
        <v>0</v>
      </c>
      <c r="AZ103" s="104"/>
      <c r="BA103" s="105">
        <f ca="1">'EO9904.1'!AW103</f>
        <v>0</v>
      </c>
      <c r="BB103" s="105">
        <f t="shared" ca="1" si="93"/>
        <v>0</v>
      </c>
      <c r="BC103" s="67"/>
      <c r="BD103" s="96">
        <f t="shared" si="94"/>
        <v>39783</v>
      </c>
      <c r="BE103" s="103">
        <f t="shared" si="95"/>
        <v>12</v>
      </c>
      <c r="BF103" s="113">
        <f t="shared" si="81"/>
        <v>668.96399999999994</v>
      </c>
      <c r="BG103" s="114">
        <f t="shared" si="82"/>
        <v>9251.2415000000001</v>
      </c>
      <c r="BH103" s="95">
        <f t="shared" si="96"/>
        <v>7.2310727160241131E-2</v>
      </c>
      <c r="BI103" s="2">
        <f t="shared" si="99"/>
        <v>7.7899999999999997E-2</v>
      </c>
      <c r="BJ103" s="2">
        <f t="shared" si="97"/>
        <v>0.92825066957947544</v>
      </c>
      <c r="BK103" s="97">
        <v>2.1150000000000002</v>
      </c>
      <c r="BL103" s="98">
        <f t="shared" si="98"/>
        <v>2.1150000000000002</v>
      </c>
    </row>
    <row r="104" spans="1:64">
      <c r="A104" s="88">
        <f t="shared" si="83"/>
        <v>39814</v>
      </c>
      <c r="B104" s="65">
        <f>'EO9904.1 floor'!B104</f>
        <v>0</v>
      </c>
      <c r="C104" s="66"/>
      <c r="D104" s="82">
        <f t="shared" si="53"/>
        <v>0</v>
      </c>
      <c r="E104" s="35">
        <f t="shared" si="54"/>
        <v>0</v>
      </c>
      <c r="F104" s="35">
        <f t="shared" ca="1" si="55"/>
        <v>0</v>
      </c>
      <c r="G104" s="83">
        <f ca="1">VLOOKUP($A104,[1]!Table,MATCH(G$4,[1]!Curves,0))</f>
        <v>4.968</v>
      </c>
      <c r="H104" s="84">
        <f t="shared" ca="1" si="56"/>
        <v>4.968</v>
      </c>
      <c r="I104" s="86">
        <f t="shared" si="84"/>
        <v>2.1150000000000002</v>
      </c>
      <c r="J104" s="83">
        <f ca="1">VLOOKUP($A104,[1]!Table,MATCH(J$4,[1]!Curves,0))</f>
        <v>2.35E-2</v>
      </c>
      <c r="K104" s="84">
        <f t="shared" ca="1" si="57"/>
        <v>2.35E-2</v>
      </c>
      <c r="L104" s="69">
        <f t="shared" si="85"/>
        <v>0</v>
      </c>
      <c r="M104" s="83">
        <f ca="1">VLOOKUP($A104,[1]!Table,MATCH(M$4,[1]!Curves,0))</f>
        <v>1.4999999999999999E-2</v>
      </c>
      <c r="N104" s="84">
        <f t="shared" ca="1" si="58"/>
        <v>1.4999999999999999E-2</v>
      </c>
      <c r="O104" s="69">
        <f t="shared" si="86"/>
        <v>0</v>
      </c>
      <c r="P104" s="7"/>
      <c r="Q104" s="69">
        <f t="shared" ca="1" si="59"/>
        <v>5.0065</v>
      </c>
      <c r="R104" s="69">
        <f t="shared" ca="1" si="60"/>
        <v>5.0065</v>
      </c>
      <c r="S104" s="69">
        <f t="shared" si="61"/>
        <v>2.1150000000000002</v>
      </c>
      <c r="T104" s="7"/>
      <c r="U104" s="5">
        <f t="shared" si="62"/>
        <v>31</v>
      </c>
      <c r="V104" s="44">
        <f t="shared" si="63"/>
        <v>39814</v>
      </c>
      <c r="W104" s="5">
        <f t="shared" ca="1" si="64"/>
        <v>2884</v>
      </c>
      <c r="X104" s="54">
        <f ca="1">VLOOKUP($A104,[1]!Table,MATCH(X$4,[1]!Curves,0))</f>
        <v>5.9753829030275998E-2</v>
      </c>
      <c r="Y104" s="46">
        <f t="shared" ca="1" si="65"/>
        <v>0.62819598448987024</v>
      </c>
      <c r="Z104" s="5">
        <f t="shared" si="66"/>
        <v>0</v>
      </c>
      <c r="AA104" s="5">
        <f t="shared" si="67"/>
        <v>0</v>
      </c>
      <c r="AC104" s="39">
        <f t="shared" ca="1" si="68"/>
        <v>0</v>
      </c>
      <c r="AD104" s="39">
        <f t="shared" ca="1" si="69"/>
        <v>0</v>
      </c>
      <c r="AE104" s="39">
        <f t="shared" ca="1" si="70"/>
        <v>0</v>
      </c>
      <c r="AF104" s="39">
        <f t="shared" ca="1" si="71"/>
        <v>0</v>
      </c>
      <c r="AG104" s="39">
        <f t="shared" ca="1" si="72"/>
        <v>0</v>
      </c>
      <c r="AH104" s="39">
        <f t="shared" ca="1" si="73"/>
        <v>0</v>
      </c>
      <c r="AI104" s="39">
        <f t="shared" ca="1" si="74"/>
        <v>0</v>
      </c>
      <c r="AJ104" s="39">
        <f t="shared" ca="1" si="75"/>
        <v>0</v>
      </c>
      <c r="AK104" s="39">
        <f t="shared" ca="1" si="76"/>
        <v>0</v>
      </c>
      <c r="AL104" s="43"/>
      <c r="AM104" s="39">
        <f t="shared" ca="1" si="87"/>
        <v>0</v>
      </c>
      <c r="AN104" s="39">
        <f t="shared" ca="1" si="88"/>
        <v>0</v>
      </c>
      <c r="AO104" s="39">
        <f t="shared" ca="1" si="89"/>
        <v>0</v>
      </c>
      <c r="AP104" s="40">
        <f t="shared" ca="1" si="77"/>
        <v>0</v>
      </c>
      <c r="AR104" s="39">
        <f t="shared" ca="1" si="90"/>
        <v>0</v>
      </c>
      <c r="AS104" s="39">
        <f t="shared" ca="1" si="91"/>
        <v>0</v>
      </c>
      <c r="AT104" s="39">
        <f t="shared" ca="1" si="92"/>
        <v>0</v>
      </c>
      <c r="AU104" s="40">
        <f t="shared" ca="1" si="78"/>
        <v>0</v>
      </c>
      <c r="AV104" s="40"/>
      <c r="AW104" s="51">
        <f t="shared" ca="1" si="79"/>
        <v>0</v>
      </c>
      <c r="AY104" s="51">
        <f t="shared" ca="1" si="80"/>
        <v>0</v>
      </c>
      <c r="AZ104" s="104"/>
      <c r="BA104" s="105">
        <f ca="1">'EO9904.1'!AW104</f>
        <v>0</v>
      </c>
      <c r="BB104" s="105">
        <f t="shared" ca="1" si="93"/>
        <v>0</v>
      </c>
      <c r="BC104" s="67"/>
      <c r="BD104" s="96">
        <f t="shared" si="94"/>
        <v>39814</v>
      </c>
      <c r="BE104" s="103">
        <f t="shared" si="95"/>
        <v>1</v>
      </c>
      <c r="BF104" s="113">
        <f t="shared" si="81"/>
        <v>682.49049999999988</v>
      </c>
      <c r="BG104" s="114">
        <f t="shared" si="82"/>
        <v>9457.0780000000013</v>
      </c>
      <c r="BH104" s="95">
        <f t="shared" si="96"/>
        <v>7.2167164107137513E-2</v>
      </c>
      <c r="BI104" s="2">
        <f t="shared" si="99"/>
        <v>7.7899999999999997E-2</v>
      </c>
      <c r="BJ104" s="2">
        <f t="shared" si="97"/>
        <v>0.92640775490548799</v>
      </c>
      <c r="BK104" s="97">
        <v>2.1150000000000002</v>
      </c>
      <c r="BL104" s="98">
        <f t="shared" si="98"/>
        <v>2.1150000000000002</v>
      </c>
    </row>
    <row r="105" spans="1:64">
      <c r="A105" s="88">
        <f t="shared" si="83"/>
        <v>39845</v>
      </c>
      <c r="B105" s="65">
        <f>'EO9904.1 floor'!B105</f>
        <v>0</v>
      </c>
      <c r="C105" s="66"/>
      <c r="D105" s="82">
        <f t="shared" si="53"/>
        <v>0</v>
      </c>
      <c r="E105" s="35">
        <f t="shared" si="54"/>
        <v>0</v>
      </c>
      <c r="F105" s="35">
        <f t="shared" ca="1" si="55"/>
        <v>0</v>
      </c>
      <c r="G105" s="83">
        <f ca="1">VLOOKUP($A105,[1]!Table,MATCH(G$4,[1]!Curves,0))</f>
        <v>4.8479999999999999</v>
      </c>
      <c r="H105" s="84">
        <f t="shared" ca="1" si="56"/>
        <v>4.8479999999999999</v>
      </c>
      <c r="I105" s="86">
        <f t="shared" si="84"/>
        <v>2.2615196691845312</v>
      </c>
      <c r="J105" s="83">
        <f ca="1">VLOOKUP($A105,[1]!Table,MATCH(J$4,[1]!Curves,0))</f>
        <v>2.35E-2</v>
      </c>
      <c r="K105" s="84">
        <f t="shared" ca="1" si="57"/>
        <v>2.35E-2</v>
      </c>
      <c r="L105" s="69">
        <f t="shared" si="85"/>
        <v>0</v>
      </c>
      <c r="M105" s="83">
        <f ca="1">VLOOKUP($A105,[1]!Table,MATCH(M$4,[1]!Curves,0))</f>
        <v>1.4999999999999999E-2</v>
      </c>
      <c r="N105" s="84">
        <f t="shared" ca="1" si="58"/>
        <v>1.4999999999999999E-2</v>
      </c>
      <c r="O105" s="69">
        <f t="shared" si="86"/>
        <v>0</v>
      </c>
      <c r="P105" s="7"/>
      <c r="Q105" s="69">
        <f t="shared" ca="1" si="59"/>
        <v>4.8864999999999998</v>
      </c>
      <c r="R105" s="69">
        <f t="shared" ca="1" si="60"/>
        <v>4.8864999999999998</v>
      </c>
      <c r="S105" s="69">
        <f t="shared" si="61"/>
        <v>2.2615196691845312</v>
      </c>
      <c r="T105" s="7"/>
      <c r="U105" s="5">
        <f t="shared" si="62"/>
        <v>28</v>
      </c>
      <c r="V105" s="44">
        <f t="shared" si="63"/>
        <v>39845</v>
      </c>
      <c r="W105" s="5">
        <f t="shared" ca="1" si="64"/>
        <v>2915</v>
      </c>
      <c r="X105" s="54">
        <f ca="1">VLOOKUP($A105,[1]!Table,MATCH(X$4,[1]!Curves,0))</f>
        <v>5.9801959298983999E-2</v>
      </c>
      <c r="Y105" s="46">
        <f t="shared" ca="1" si="65"/>
        <v>0.62483149066635035</v>
      </c>
      <c r="Z105" s="5">
        <f t="shared" si="66"/>
        <v>0</v>
      </c>
      <c r="AA105" s="5">
        <f t="shared" si="67"/>
        <v>0</v>
      </c>
      <c r="AC105" s="39">
        <f t="shared" ca="1" si="68"/>
        <v>0</v>
      </c>
      <c r="AD105" s="39">
        <f t="shared" ca="1" si="69"/>
        <v>0</v>
      </c>
      <c r="AE105" s="39">
        <f t="shared" ca="1" si="70"/>
        <v>0</v>
      </c>
      <c r="AF105" s="39">
        <f t="shared" ca="1" si="71"/>
        <v>0</v>
      </c>
      <c r="AG105" s="39">
        <f t="shared" ca="1" si="72"/>
        <v>0</v>
      </c>
      <c r="AH105" s="39">
        <f t="shared" ca="1" si="73"/>
        <v>0</v>
      </c>
      <c r="AI105" s="39">
        <f t="shared" ca="1" si="74"/>
        <v>0</v>
      </c>
      <c r="AJ105" s="39">
        <f t="shared" ca="1" si="75"/>
        <v>0</v>
      </c>
      <c r="AK105" s="39">
        <f t="shared" ca="1" si="76"/>
        <v>0</v>
      </c>
      <c r="AL105" s="43"/>
      <c r="AM105" s="39">
        <f t="shared" ca="1" si="87"/>
        <v>0</v>
      </c>
      <c r="AN105" s="39">
        <f t="shared" ca="1" si="88"/>
        <v>0</v>
      </c>
      <c r="AO105" s="39">
        <f t="shared" ca="1" si="89"/>
        <v>0</v>
      </c>
      <c r="AP105" s="40">
        <f t="shared" ca="1" si="77"/>
        <v>0</v>
      </c>
      <c r="AR105" s="39">
        <f t="shared" ca="1" si="90"/>
        <v>0</v>
      </c>
      <c r="AS105" s="39">
        <f t="shared" ca="1" si="91"/>
        <v>0</v>
      </c>
      <c r="AT105" s="39">
        <f t="shared" ca="1" si="92"/>
        <v>0</v>
      </c>
      <c r="AU105" s="40">
        <f t="shared" ca="1" si="78"/>
        <v>0</v>
      </c>
      <c r="AV105" s="40"/>
      <c r="AW105" s="51">
        <f t="shared" ca="1" si="79"/>
        <v>0</v>
      </c>
      <c r="AY105" s="51">
        <f t="shared" ca="1" si="80"/>
        <v>0</v>
      </c>
      <c r="AZ105" s="104"/>
      <c r="BA105" s="105">
        <f ca="1">'EO9904.1'!AW105</f>
        <v>0</v>
      </c>
      <c r="BB105" s="105">
        <f t="shared" ca="1" si="93"/>
        <v>0</v>
      </c>
      <c r="BC105" s="67"/>
      <c r="BD105" s="96">
        <f t="shared" si="94"/>
        <v>39845</v>
      </c>
      <c r="BE105" s="103">
        <f t="shared" si="95"/>
        <v>2</v>
      </c>
      <c r="BF105" s="113">
        <f t="shared" si="81"/>
        <v>627.08299999999986</v>
      </c>
      <c r="BG105" s="114">
        <f t="shared" si="82"/>
        <v>8701.1194999999989</v>
      </c>
      <c r="BH105" s="95">
        <f t="shared" si="96"/>
        <v>7.2069232010892381E-2</v>
      </c>
      <c r="BI105" s="2">
        <f t="shared" si="99"/>
        <v>6.7400000000000002E-2</v>
      </c>
      <c r="BJ105" s="2">
        <f t="shared" si="97"/>
        <v>1.0692764393307475</v>
      </c>
      <c r="BK105" s="97">
        <v>2.1150000000000002</v>
      </c>
      <c r="BL105" s="98">
        <f t="shared" si="98"/>
        <v>2.2615196691845312</v>
      </c>
    </row>
    <row r="106" spans="1:64">
      <c r="A106" s="88">
        <f t="shared" si="83"/>
        <v>39873</v>
      </c>
      <c r="B106" s="65">
        <f>'EO9904.1 floor'!B106</f>
        <v>0</v>
      </c>
      <c r="C106" s="66"/>
      <c r="D106" s="82">
        <f t="shared" si="53"/>
        <v>0</v>
      </c>
      <c r="E106" s="35">
        <f t="shared" si="54"/>
        <v>0</v>
      </c>
      <c r="F106" s="35">
        <f t="shared" ca="1" si="55"/>
        <v>0</v>
      </c>
      <c r="G106" s="83">
        <f ca="1">VLOOKUP($A106,[1]!Table,MATCH(G$4,[1]!Curves,0))</f>
        <v>4.7229999999999999</v>
      </c>
      <c r="H106" s="84">
        <f t="shared" ca="1" si="56"/>
        <v>4.7229999999999999</v>
      </c>
      <c r="I106" s="86">
        <f t="shared" si="84"/>
        <v>2.1352453299148562</v>
      </c>
      <c r="J106" s="83">
        <f ca="1">VLOOKUP($A106,[1]!Table,MATCH(J$4,[1]!Curves,0))</f>
        <v>2.35E-2</v>
      </c>
      <c r="K106" s="84">
        <f t="shared" ca="1" si="57"/>
        <v>2.35E-2</v>
      </c>
      <c r="L106" s="69">
        <f t="shared" si="85"/>
        <v>0</v>
      </c>
      <c r="M106" s="83">
        <f ca="1">VLOOKUP($A106,[1]!Table,MATCH(M$4,[1]!Curves,0))</f>
        <v>1.4999999999999999E-2</v>
      </c>
      <c r="N106" s="84">
        <f t="shared" ca="1" si="58"/>
        <v>1.4999999999999999E-2</v>
      </c>
      <c r="O106" s="69">
        <f t="shared" si="86"/>
        <v>0</v>
      </c>
      <c r="P106" s="7"/>
      <c r="Q106" s="69">
        <f t="shared" ca="1" si="59"/>
        <v>4.7614999999999998</v>
      </c>
      <c r="R106" s="69">
        <f t="shared" ca="1" si="60"/>
        <v>4.7614999999999998</v>
      </c>
      <c r="S106" s="69">
        <f t="shared" si="61"/>
        <v>2.1352453299148562</v>
      </c>
      <c r="T106" s="7"/>
      <c r="U106" s="5">
        <f t="shared" si="62"/>
        <v>31</v>
      </c>
      <c r="V106" s="44">
        <f t="shared" si="63"/>
        <v>39873</v>
      </c>
      <c r="W106" s="5">
        <f t="shared" ca="1" si="64"/>
        <v>2943</v>
      </c>
      <c r="X106" s="54">
        <f ca="1">VLOOKUP($A106,[1]!Table,MATCH(X$4,[1]!Curves,0))</f>
        <v>5.9845431800412997E-2</v>
      </c>
      <c r="Y106" s="46">
        <f t="shared" ca="1" si="65"/>
        <v>0.62180384884297457</v>
      </c>
      <c r="Z106" s="5">
        <f t="shared" si="66"/>
        <v>0</v>
      </c>
      <c r="AA106" s="5">
        <f t="shared" si="67"/>
        <v>0</v>
      </c>
      <c r="AC106" s="39">
        <f t="shared" ca="1" si="68"/>
        <v>0</v>
      </c>
      <c r="AD106" s="39">
        <f t="shared" ca="1" si="69"/>
        <v>0</v>
      </c>
      <c r="AE106" s="39">
        <f t="shared" ca="1" si="70"/>
        <v>0</v>
      </c>
      <c r="AF106" s="39">
        <f t="shared" ca="1" si="71"/>
        <v>0</v>
      </c>
      <c r="AG106" s="39">
        <f t="shared" ca="1" si="72"/>
        <v>0</v>
      </c>
      <c r="AH106" s="39">
        <f t="shared" ca="1" si="73"/>
        <v>0</v>
      </c>
      <c r="AI106" s="39">
        <f t="shared" ca="1" si="74"/>
        <v>0</v>
      </c>
      <c r="AJ106" s="39">
        <f t="shared" ca="1" si="75"/>
        <v>0</v>
      </c>
      <c r="AK106" s="39">
        <f t="shared" ca="1" si="76"/>
        <v>0</v>
      </c>
      <c r="AL106" s="43"/>
      <c r="AM106" s="39">
        <f t="shared" ca="1" si="87"/>
        <v>0</v>
      </c>
      <c r="AN106" s="39">
        <f t="shared" ca="1" si="88"/>
        <v>0</v>
      </c>
      <c r="AO106" s="39">
        <f t="shared" ca="1" si="89"/>
        <v>0</v>
      </c>
      <c r="AP106" s="40">
        <f t="shared" ca="1" si="77"/>
        <v>0</v>
      </c>
      <c r="AR106" s="39">
        <f t="shared" ca="1" si="90"/>
        <v>0</v>
      </c>
      <c r="AS106" s="39">
        <f t="shared" ca="1" si="91"/>
        <v>0</v>
      </c>
      <c r="AT106" s="39">
        <f t="shared" ca="1" si="92"/>
        <v>0</v>
      </c>
      <c r="AU106" s="40">
        <f t="shared" ca="1" si="78"/>
        <v>0</v>
      </c>
      <c r="AV106" s="40"/>
      <c r="AW106" s="51">
        <f t="shared" ca="1" si="79"/>
        <v>0</v>
      </c>
      <c r="AY106" s="51">
        <f t="shared" ca="1" si="80"/>
        <v>0</v>
      </c>
      <c r="AZ106" s="104"/>
      <c r="BA106" s="105">
        <f ca="1">'EO9904.1'!AW106</f>
        <v>0</v>
      </c>
      <c r="BB106" s="105">
        <f t="shared" ca="1" si="93"/>
        <v>0</v>
      </c>
      <c r="BC106" s="67"/>
      <c r="BD106" s="96">
        <f t="shared" si="94"/>
        <v>39873</v>
      </c>
      <c r="BE106" s="103">
        <f t="shared" si="95"/>
        <v>3</v>
      </c>
      <c r="BF106" s="113">
        <f t="shared" si="81"/>
        <v>669.65750000000003</v>
      </c>
      <c r="BG106" s="114">
        <f t="shared" si="82"/>
        <v>9290.0299999999988</v>
      </c>
      <c r="BH106" s="95">
        <f t="shared" si="96"/>
        <v>7.2083459364501529E-2</v>
      </c>
      <c r="BI106" s="2">
        <f t="shared" si="99"/>
        <v>7.1400000000000005E-2</v>
      </c>
      <c r="BJ106" s="2">
        <f t="shared" si="97"/>
        <v>1.009572260007024</v>
      </c>
      <c r="BK106" s="97">
        <v>2.1150000000000002</v>
      </c>
      <c r="BL106" s="98">
        <f t="shared" si="98"/>
        <v>2.1352453299148562</v>
      </c>
    </row>
    <row r="107" spans="1:64">
      <c r="A107" s="88">
        <f t="shared" si="83"/>
        <v>39904</v>
      </c>
      <c r="B107" s="65">
        <f>'EO9904.1 floor'!B107</f>
        <v>0</v>
      </c>
      <c r="C107" s="66"/>
      <c r="D107" s="82">
        <f t="shared" si="53"/>
        <v>0</v>
      </c>
      <c r="E107" s="35">
        <f t="shared" si="54"/>
        <v>0</v>
      </c>
      <c r="F107" s="35">
        <f t="shared" ca="1" si="55"/>
        <v>0</v>
      </c>
      <c r="G107" s="83">
        <f ca="1">VLOOKUP($A107,[1]!Table,MATCH(G$4,[1]!Curves,0))</f>
        <v>4.593</v>
      </c>
      <c r="H107" s="84">
        <f t="shared" ca="1" si="56"/>
        <v>4.593</v>
      </c>
      <c r="I107" s="86">
        <f t="shared" si="84"/>
        <v>2.1150000000000002</v>
      </c>
      <c r="J107" s="83">
        <f ca="1">VLOOKUP($A107,[1]!Table,MATCH(J$4,[1]!Curves,0))</f>
        <v>1.3000000000000001E-2</v>
      </c>
      <c r="K107" s="84">
        <f t="shared" ca="1" si="57"/>
        <v>1.3000000000000001E-2</v>
      </c>
      <c r="L107" s="69">
        <f t="shared" si="85"/>
        <v>0</v>
      </c>
      <c r="M107" s="83">
        <f ca="1">VLOOKUP($A107,[1]!Table,MATCH(M$4,[1]!Curves,0))</f>
        <v>0.01</v>
      </c>
      <c r="N107" s="84">
        <f t="shared" ca="1" si="58"/>
        <v>0.01</v>
      </c>
      <c r="O107" s="69">
        <f t="shared" si="86"/>
        <v>0</v>
      </c>
      <c r="P107" s="7"/>
      <c r="Q107" s="69">
        <f t="shared" ca="1" si="59"/>
        <v>4.6159999999999997</v>
      </c>
      <c r="R107" s="69">
        <f t="shared" ca="1" si="60"/>
        <v>4.6159999999999997</v>
      </c>
      <c r="S107" s="69">
        <f t="shared" si="61"/>
        <v>2.1150000000000002</v>
      </c>
      <c r="T107" s="7"/>
      <c r="U107" s="5">
        <f t="shared" si="62"/>
        <v>30</v>
      </c>
      <c r="V107" s="44">
        <f t="shared" si="63"/>
        <v>39904</v>
      </c>
      <c r="W107" s="5">
        <f t="shared" ca="1" si="64"/>
        <v>2974</v>
      </c>
      <c r="X107" s="54">
        <f ca="1">VLOOKUP($A107,[1]!Table,MATCH(X$4,[1]!Curves,0))</f>
        <v>5.9893562070586E-2</v>
      </c>
      <c r="Y107" s="46">
        <f t="shared" ca="1" si="65"/>
        <v>0.61846426289601963</v>
      </c>
      <c r="Z107" s="5">
        <f t="shared" si="66"/>
        <v>0</v>
      </c>
      <c r="AA107" s="5">
        <f t="shared" si="67"/>
        <v>0</v>
      </c>
      <c r="AC107" s="39">
        <f t="shared" ca="1" si="68"/>
        <v>0</v>
      </c>
      <c r="AD107" s="39">
        <f t="shared" ca="1" si="69"/>
        <v>0</v>
      </c>
      <c r="AE107" s="39">
        <f t="shared" ca="1" si="70"/>
        <v>0</v>
      </c>
      <c r="AF107" s="39">
        <f t="shared" ca="1" si="71"/>
        <v>0</v>
      </c>
      <c r="AG107" s="39">
        <f t="shared" ca="1" si="72"/>
        <v>0</v>
      </c>
      <c r="AH107" s="39">
        <f t="shared" ca="1" si="73"/>
        <v>0</v>
      </c>
      <c r="AI107" s="39">
        <f t="shared" ca="1" si="74"/>
        <v>0</v>
      </c>
      <c r="AJ107" s="39">
        <f t="shared" ca="1" si="75"/>
        <v>0</v>
      </c>
      <c r="AK107" s="39">
        <f t="shared" ca="1" si="76"/>
        <v>0</v>
      </c>
      <c r="AL107" s="43"/>
      <c r="AM107" s="39">
        <f t="shared" ca="1" si="87"/>
        <v>0</v>
      </c>
      <c r="AN107" s="39">
        <f t="shared" ca="1" si="88"/>
        <v>0</v>
      </c>
      <c r="AO107" s="39">
        <f t="shared" ca="1" si="89"/>
        <v>0</v>
      </c>
      <c r="AP107" s="40">
        <f t="shared" ca="1" si="77"/>
        <v>0</v>
      </c>
      <c r="AR107" s="39">
        <f t="shared" ca="1" si="90"/>
        <v>0</v>
      </c>
      <c r="AS107" s="39">
        <f t="shared" ca="1" si="91"/>
        <v>0</v>
      </c>
      <c r="AT107" s="39">
        <f t="shared" ca="1" si="92"/>
        <v>0</v>
      </c>
      <c r="AU107" s="40">
        <f t="shared" ca="1" si="78"/>
        <v>0</v>
      </c>
      <c r="AV107" s="40"/>
      <c r="AW107" s="51">
        <f t="shared" ca="1" si="79"/>
        <v>0</v>
      </c>
      <c r="AY107" s="51">
        <f t="shared" ca="1" si="80"/>
        <v>0</v>
      </c>
      <c r="AZ107" s="104"/>
      <c r="BA107" s="105">
        <f ca="1">'EO9904.1'!AW107</f>
        <v>0</v>
      </c>
      <c r="BB107" s="105">
        <f t="shared" ca="1" si="93"/>
        <v>0</v>
      </c>
      <c r="BC107" s="67"/>
      <c r="BD107" s="96">
        <f t="shared" si="94"/>
        <v>39904</v>
      </c>
      <c r="BE107" s="103">
        <f t="shared" si="95"/>
        <v>4</v>
      </c>
      <c r="BF107" s="113">
        <f t="shared" si="81"/>
        <v>631.27949999999998</v>
      </c>
      <c r="BG107" s="114">
        <f t="shared" si="82"/>
        <v>8727.1059999999998</v>
      </c>
      <c r="BH107" s="95">
        <f t="shared" si="96"/>
        <v>7.2335491284281406E-2</v>
      </c>
      <c r="BI107" s="2">
        <f t="shared" si="99"/>
        <v>7.4899999999999994E-2</v>
      </c>
      <c r="BJ107" s="2">
        <f t="shared" si="97"/>
        <v>0.96576089832151413</v>
      </c>
      <c r="BK107" s="97">
        <v>2.1150000000000002</v>
      </c>
      <c r="BL107" s="98">
        <f t="shared" si="98"/>
        <v>2.1150000000000002</v>
      </c>
    </row>
    <row r="108" spans="1:64">
      <c r="A108" s="88">
        <f t="shared" si="83"/>
        <v>39934</v>
      </c>
      <c r="B108" s="65">
        <f>'EO9904.1 floor'!B108</f>
        <v>0</v>
      </c>
      <c r="C108" s="66"/>
      <c r="D108" s="82">
        <f t="shared" si="53"/>
        <v>0</v>
      </c>
      <c r="E108" s="35">
        <f t="shared" si="54"/>
        <v>0</v>
      </c>
      <c r="F108" s="35">
        <f t="shared" ca="1" si="55"/>
        <v>0</v>
      </c>
      <c r="G108" s="83">
        <f ca="1">VLOOKUP($A108,[1]!Table,MATCH(G$4,[1]!Curves,0))</f>
        <v>4.5830000000000002</v>
      </c>
      <c r="H108" s="84">
        <f t="shared" ca="1" si="56"/>
        <v>4.5830000000000002</v>
      </c>
      <c r="I108" s="86">
        <f t="shared" si="84"/>
        <v>2.1593067374976265</v>
      </c>
      <c r="J108" s="83">
        <f ca="1">VLOOKUP($A108,[1]!Table,MATCH(J$4,[1]!Curves,0))</f>
        <v>1.3000000000000001E-2</v>
      </c>
      <c r="K108" s="84">
        <f t="shared" ca="1" si="57"/>
        <v>1.3000000000000001E-2</v>
      </c>
      <c r="L108" s="69">
        <f t="shared" si="85"/>
        <v>0</v>
      </c>
      <c r="M108" s="83">
        <f ca="1">VLOOKUP($A108,[1]!Table,MATCH(M$4,[1]!Curves,0))</f>
        <v>0.01</v>
      </c>
      <c r="N108" s="84">
        <f t="shared" ca="1" si="58"/>
        <v>0.01</v>
      </c>
      <c r="O108" s="69">
        <f t="shared" si="86"/>
        <v>0</v>
      </c>
      <c r="P108" s="7"/>
      <c r="Q108" s="69">
        <f t="shared" ca="1" si="59"/>
        <v>4.6059999999999999</v>
      </c>
      <c r="R108" s="69">
        <f t="shared" ca="1" si="60"/>
        <v>4.6059999999999999</v>
      </c>
      <c r="S108" s="69">
        <f t="shared" si="61"/>
        <v>2.1593067374976265</v>
      </c>
      <c r="T108" s="7"/>
      <c r="U108" s="5">
        <f t="shared" si="62"/>
        <v>31</v>
      </c>
      <c r="V108" s="44">
        <f t="shared" si="63"/>
        <v>39934</v>
      </c>
      <c r="W108" s="5">
        <f t="shared" ca="1" si="64"/>
        <v>3004</v>
      </c>
      <c r="X108" s="54">
        <f ca="1">VLOOKUP($A108,[1]!Table,MATCH(X$4,[1]!Curves,0))</f>
        <v>5.9940139752131999E-2</v>
      </c>
      <c r="Y108" s="46">
        <f t="shared" ca="1" si="65"/>
        <v>0.6152448426429139</v>
      </c>
      <c r="Z108" s="5">
        <f t="shared" si="66"/>
        <v>0</v>
      </c>
      <c r="AA108" s="5">
        <f t="shared" si="67"/>
        <v>0</v>
      </c>
      <c r="AC108" s="39">
        <f t="shared" ca="1" si="68"/>
        <v>0</v>
      </c>
      <c r="AD108" s="39">
        <f t="shared" ca="1" si="69"/>
        <v>0</v>
      </c>
      <c r="AE108" s="39">
        <f t="shared" ca="1" si="70"/>
        <v>0</v>
      </c>
      <c r="AF108" s="39">
        <f t="shared" ca="1" si="71"/>
        <v>0</v>
      </c>
      <c r="AG108" s="39">
        <f t="shared" ca="1" si="72"/>
        <v>0</v>
      </c>
      <c r="AH108" s="39">
        <f t="shared" ca="1" si="73"/>
        <v>0</v>
      </c>
      <c r="AI108" s="39">
        <f t="shared" ca="1" si="74"/>
        <v>0</v>
      </c>
      <c r="AJ108" s="39">
        <f t="shared" ca="1" si="75"/>
        <v>0</v>
      </c>
      <c r="AK108" s="39">
        <f t="shared" ca="1" si="76"/>
        <v>0</v>
      </c>
      <c r="AL108" s="43"/>
      <c r="AM108" s="39">
        <f t="shared" ca="1" si="87"/>
        <v>0</v>
      </c>
      <c r="AN108" s="39">
        <f t="shared" ca="1" si="88"/>
        <v>0</v>
      </c>
      <c r="AO108" s="39">
        <f t="shared" ca="1" si="89"/>
        <v>0</v>
      </c>
      <c r="AP108" s="40">
        <f t="shared" ca="1" si="77"/>
        <v>0</v>
      </c>
      <c r="AR108" s="39">
        <f t="shared" ca="1" si="90"/>
        <v>0</v>
      </c>
      <c r="AS108" s="39">
        <f t="shared" ca="1" si="91"/>
        <v>0</v>
      </c>
      <c r="AT108" s="39">
        <f t="shared" ca="1" si="92"/>
        <v>0</v>
      </c>
      <c r="AU108" s="40">
        <f t="shared" ca="1" si="78"/>
        <v>0</v>
      </c>
      <c r="AV108" s="40"/>
      <c r="AW108" s="51">
        <f t="shared" ca="1" si="79"/>
        <v>0</v>
      </c>
      <c r="AY108" s="51">
        <f t="shared" ca="1" si="80"/>
        <v>0</v>
      </c>
      <c r="AZ108" s="104"/>
      <c r="BA108" s="105">
        <f ca="1">'EO9904.1'!AW108</f>
        <v>0</v>
      </c>
      <c r="BB108" s="105">
        <f t="shared" ca="1" si="93"/>
        <v>0</v>
      </c>
      <c r="BC108" s="67"/>
      <c r="BD108" s="96">
        <f t="shared" si="94"/>
        <v>39934</v>
      </c>
      <c r="BE108" s="103">
        <f t="shared" si="95"/>
        <v>5</v>
      </c>
      <c r="BF108" s="113">
        <f t="shared" si="81"/>
        <v>662.98049999999989</v>
      </c>
      <c r="BG108" s="114">
        <f t="shared" si="82"/>
        <v>9044.2455000000009</v>
      </c>
      <c r="BH108" s="95">
        <f t="shared" si="96"/>
        <v>7.3304124705593166E-2</v>
      </c>
      <c r="BI108" s="2">
        <f t="shared" si="99"/>
        <v>7.1800000000000003E-2</v>
      </c>
      <c r="BJ108" s="2">
        <f t="shared" si="97"/>
        <v>1.0209488120556152</v>
      </c>
      <c r="BK108" s="97">
        <v>2.1150000000000002</v>
      </c>
      <c r="BL108" s="98">
        <f t="shared" si="98"/>
        <v>2.1593067374976265</v>
      </c>
    </row>
    <row r="109" spans="1:64">
      <c r="A109" s="88">
        <f t="shared" si="83"/>
        <v>39965</v>
      </c>
      <c r="B109" s="65">
        <f>'EO9904.1 floor'!B109</f>
        <v>0</v>
      </c>
      <c r="C109" s="66"/>
      <c r="D109" s="82">
        <f t="shared" si="53"/>
        <v>0</v>
      </c>
      <c r="E109" s="35">
        <f t="shared" si="54"/>
        <v>0</v>
      </c>
      <c r="F109" s="35">
        <f t="shared" ca="1" si="55"/>
        <v>0</v>
      </c>
      <c r="G109" s="83">
        <f ca="1">VLOOKUP($A109,[1]!Table,MATCH(G$4,[1]!Curves,0))</f>
        <v>4.6030000000000006</v>
      </c>
      <c r="H109" s="84">
        <f t="shared" ca="1" si="56"/>
        <v>4.6030000000000006</v>
      </c>
      <c r="I109" s="86">
        <f t="shared" si="84"/>
        <v>2.8843852192293506</v>
      </c>
      <c r="J109" s="83">
        <f ca="1">VLOOKUP($A109,[1]!Table,MATCH(J$4,[1]!Curves,0))</f>
        <v>1.3000000000000001E-2</v>
      </c>
      <c r="K109" s="84">
        <f t="shared" ca="1" si="57"/>
        <v>1.3000000000000001E-2</v>
      </c>
      <c r="L109" s="69">
        <f t="shared" si="85"/>
        <v>0</v>
      </c>
      <c r="M109" s="83">
        <f ca="1">VLOOKUP($A109,[1]!Table,MATCH(M$4,[1]!Curves,0))</f>
        <v>0.01</v>
      </c>
      <c r="N109" s="84">
        <f t="shared" ca="1" si="58"/>
        <v>0.01</v>
      </c>
      <c r="O109" s="69">
        <f t="shared" si="86"/>
        <v>0</v>
      </c>
      <c r="P109" s="7"/>
      <c r="Q109" s="69">
        <f t="shared" ca="1" si="59"/>
        <v>4.6260000000000003</v>
      </c>
      <c r="R109" s="69">
        <f t="shared" ca="1" si="60"/>
        <v>4.6260000000000003</v>
      </c>
      <c r="S109" s="69">
        <f t="shared" si="61"/>
        <v>2.8843852192293506</v>
      </c>
      <c r="T109" s="7"/>
      <c r="U109" s="5">
        <f t="shared" si="62"/>
        <v>30</v>
      </c>
      <c r="V109" s="44">
        <f t="shared" si="63"/>
        <v>39965</v>
      </c>
      <c r="W109" s="5">
        <f t="shared" ca="1" si="64"/>
        <v>3035</v>
      </c>
      <c r="X109" s="54">
        <f ca="1">VLOOKUP($A109,[1]!Table,MATCH(X$4,[1]!Curves,0))</f>
        <v>5.9988270023819006E-2</v>
      </c>
      <c r="Y109" s="46">
        <f t="shared" ca="1" si="65"/>
        <v>0.61193094302396478</v>
      </c>
      <c r="Z109" s="5">
        <f t="shared" si="66"/>
        <v>0</v>
      </c>
      <c r="AA109" s="5">
        <f t="shared" si="67"/>
        <v>0</v>
      </c>
      <c r="AC109" s="39">
        <f t="shared" ca="1" si="68"/>
        <v>0</v>
      </c>
      <c r="AD109" s="39">
        <f t="shared" ca="1" si="69"/>
        <v>0</v>
      </c>
      <c r="AE109" s="39">
        <f t="shared" ca="1" si="70"/>
        <v>0</v>
      </c>
      <c r="AF109" s="39">
        <f t="shared" ca="1" si="71"/>
        <v>0</v>
      </c>
      <c r="AG109" s="39">
        <f t="shared" ca="1" si="72"/>
        <v>0</v>
      </c>
      <c r="AH109" s="39">
        <f t="shared" ca="1" si="73"/>
        <v>0</v>
      </c>
      <c r="AI109" s="39">
        <f t="shared" ca="1" si="74"/>
        <v>0</v>
      </c>
      <c r="AJ109" s="39">
        <f t="shared" ca="1" si="75"/>
        <v>0</v>
      </c>
      <c r="AK109" s="39">
        <f t="shared" ca="1" si="76"/>
        <v>0</v>
      </c>
      <c r="AL109" s="43"/>
      <c r="AM109" s="39">
        <f t="shared" ca="1" si="87"/>
        <v>0</v>
      </c>
      <c r="AN109" s="39">
        <f t="shared" ca="1" si="88"/>
        <v>0</v>
      </c>
      <c r="AO109" s="39">
        <f t="shared" ca="1" si="89"/>
        <v>0</v>
      </c>
      <c r="AP109" s="40">
        <f t="shared" ca="1" si="77"/>
        <v>0</v>
      </c>
      <c r="AR109" s="39">
        <f t="shared" ca="1" si="90"/>
        <v>0</v>
      </c>
      <c r="AS109" s="39">
        <f t="shared" ca="1" si="91"/>
        <v>0</v>
      </c>
      <c r="AT109" s="39">
        <f t="shared" ca="1" si="92"/>
        <v>0</v>
      </c>
      <c r="AU109" s="40">
        <f t="shared" ca="1" si="78"/>
        <v>0</v>
      </c>
      <c r="AV109" s="40"/>
      <c r="AW109" s="51">
        <f t="shared" ca="1" si="79"/>
        <v>0</v>
      </c>
      <c r="AY109" s="51">
        <f t="shared" ca="1" si="80"/>
        <v>0</v>
      </c>
      <c r="AZ109" s="104"/>
      <c r="BA109" s="105">
        <f ca="1">'EO9904.1'!AW109</f>
        <v>0</v>
      </c>
      <c r="BB109" s="105">
        <f t="shared" ca="1" si="93"/>
        <v>0</v>
      </c>
      <c r="BC109" s="67"/>
      <c r="BD109" s="96">
        <f t="shared" si="94"/>
        <v>39965</v>
      </c>
      <c r="BE109" s="103">
        <f t="shared" si="95"/>
        <v>6</v>
      </c>
      <c r="BF109" s="113">
        <f t="shared" si="81"/>
        <v>1052.6424999999999</v>
      </c>
      <c r="BG109" s="114">
        <f t="shared" si="82"/>
        <v>10765.119500000001</v>
      </c>
      <c r="BH109" s="95">
        <f t="shared" si="96"/>
        <v>9.7782704595151024E-2</v>
      </c>
      <c r="BI109" s="2">
        <f t="shared" si="99"/>
        <v>7.17E-2</v>
      </c>
      <c r="BJ109" s="2">
        <f t="shared" si="97"/>
        <v>1.363775517366123</v>
      </c>
      <c r="BK109" s="97">
        <v>2.1150000000000002</v>
      </c>
      <c r="BL109" s="98">
        <f t="shared" si="98"/>
        <v>2.8843852192293506</v>
      </c>
    </row>
    <row r="110" spans="1:64">
      <c r="A110" s="88">
        <f t="shared" si="83"/>
        <v>39995</v>
      </c>
      <c r="B110" s="65">
        <f>'EO9904.1 floor'!B110</f>
        <v>0</v>
      </c>
      <c r="C110" s="66"/>
      <c r="D110" s="82">
        <f t="shared" si="53"/>
        <v>0</v>
      </c>
      <c r="E110" s="35">
        <f t="shared" si="54"/>
        <v>0</v>
      </c>
      <c r="F110" s="35">
        <f t="shared" ca="1" si="55"/>
        <v>0</v>
      </c>
      <c r="G110" s="83">
        <f ca="1">VLOOKUP($A110,[1]!Table,MATCH(G$4,[1]!Curves,0))</f>
        <v>4.6240000000000006</v>
      </c>
      <c r="H110" s="84">
        <f t="shared" ca="1" si="56"/>
        <v>4.6240000000000006</v>
      </c>
      <c r="I110" s="86">
        <f t="shared" si="84"/>
        <v>2.1150000000000002</v>
      </c>
      <c r="J110" s="83">
        <f ca="1">VLOOKUP($A110,[1]!Table,MATCH(J$4,[1]!Curves,0))</f>
        <v>1.3000000000000001E-2</v>
      </c>
      <c r="K110" s="84">
        <f t="shared" ca="1" si="57"/>
        <v>1.3000000000000001E-2</v>
      </c>
      <c r="L110" s="69">
        <f t="shared" si="85"/>
        <v>0</v>
      </c>
      <c r="M110" s="83">
        <f ca="1">VLOOKUP($A110,[1]!Table,MATCH(M$4,[1]!Curves,0))</f>
        <v>0.01</v>
      </c>
      <c r="N110" s="84">
        <f t="shared" ca="1" si="58"/>
        <v>0.01</v>
      </c>
      <c r="O110" s="69">
        <f t="shared" si="86"/>
        <v>0</v>
      </c>
      <c r="P110" s="7"/>
      <c r="Q110" s="69">
        <f t="shared" ca="1" si="59"/>
        <v>4.6470000000000002</v>
      </c>
      <c r="R110" s="69">
        <f t="shared" ca="1" si="60"/>
        <v>4.6470000000000002</v>
      </c>
      <c r="S110" s="69">
        <f t="shared" si="61"/>
        <v>2.1150000000000002</v>
      </c>
      <c r="T110" s="7"/>
      <c r="U110" s="5">
        <f t="shared" si="62"/>
        <v>31</v>
      </c>
      <c r="V110" s="44">
        <f t="shared" si="63"/>
        <v>39995</v>
      </c>
      <c r="W110" s="5">
        <f t="shared" ca="1" si="64"/>
        <v>3065</v>
      </c>
      <c r="X110" s="54">
        <f ca="1">VLOOKUP($A110,[1]!Table,MATCH(X$4,[1]!Curves,0))</f>
        <v>6.0034847706830999E-2</v>
      </c>
      <c r="Y110" s="46">
        <f t="shared" ca="1" si="65"/>
        <v>0.6087363475011659</v>
      </c>
      <c r="Z110" s="5">
        <f t="shared" si="66"/>
        <v>0</v>
      </c>
      <c r="AA110" s="5">
        <f t="shared" si="67"/>
        <v>0</v>
      </c>
      <c r="AC110" s="39">
        <f t="shared" ca="1" si="68"/>
        <v>0</v>
      </c>
      <c r="AD110" s="39">
        <f t="shared" ca="1" si="69"/>
        <v>0</v>
      </c>
      <c r="AE110" s="39">
        <f t="shared" ca="1" si="70"/>
        <v>0</v>
      </c>
      <c r="AF110" s="39">
        <f t="shared" ca="1" si="71"/>
        <v>0</v>
      </c>
      <c r="AG110" s="39">
        <f t="shared" ca="1" si="72"/>
        <v>0</v>
      </c>
      <c r="AH110" s="39">
        <f t="shared" ca="1" si="73"/>
        <v>0</v>
      </c>
      <c r="AI110" s="39">
        <f t="shared" ca="1" si="74"/>
        <v>0</v>
      </c>
      <c r="AJ110" s="39">
        <f t="shared" ca="1" si="75"/>
        <v>0</v>
      </c>
      <c r="AK110" s="39">
        <f t="shared" ca="1" si="76"/>
        <v>0</v>
      </c>
      <c r="AL110" s="43"/>
      <c r="AM110" s="39">
        <f t="shared" ca="1" si="87"/>
        <v>0</v>
      </c>
      <c r="AN110" s="39">
        <f t="shared" ca="1" si="88"/>
        <v>0</v>
      </c>
      <c r="AO110" s="39">
        <f t="shared" ca="1" si="89"/>
        <v>0</v>
      </c>
      <c r="AP110" s="40">
        <f t="shared" ca="1" si="77"/>
        <v>0</v>
      </c>
      <c r="AR110" s="39">
        <f t="shared" ca="1" si="90"/>
        <v>0</v>
      </c>
      <c r="AS110" s="39">
        <f t="shared" ca="1" si="91"/>
        <v>0</v>
      </c>
      <c r="AT110" s="39">
        <f t="shared" ca="1" si="92"/>
        <v>0</v>
      </c>
      <c r="AU110" s="40">
        <f t="shared" ca="1" si="78"/>
        <v>0</v>
      </c>
      <c r="AV110" s="40"/>
      <c r="AW110" s="51">
        <f t="shared" ca="1" si="79"/>
        <v>0</v>
      </c>
      <c r="AY110" s="51">
        <f t="shared" ca="1" si="80"/>
        <v>0</v>
      </c>
      <c r="AZ110" s="104"/>
      <c r="BA110" s="105">
        <f ca="1">'EO9904.1'!AW110</f>
        <v>0</v>
      </c>
      <c r="BB110" s="105">
        <f t="shared" ca="1" si="93"/>
        <v>0</v>
      </c>
      <c r="BC110" s="67"/>
      <c r="BD110" s="96">
        <f t="shared" si="94"/>
        <v>39995</v>
      </c>
      <c r="BE110" s="103">
        <f t="shared" si="95"/>
        <v>7</v>
      </c>
      <c r="BF110" s="113">
        <f t="shared" si="81"/>
        <v>1079.384</v>
      </c>
      <c r="BG110" s="114">
        <f t="shared" si="82"/>
        <v>11147.003499999999</v>
      </c>
      <c r="BH110" s="95">
        <f t="shared" si="96"/>
        <v>9.6831762903815372E-2</v>
      </c>
      <c r="BI110" s="2">
        <f t="shared" si="99"/>
        <v>9.8100000000000007E-2</v>
      </c>
      <c r="BJ110" s="2">
        <f t="shared" si="97"/>
        <v>0.98707199698078862</v>
      </c>
      <c r="BK110" s="97">
        <v>2.1150000000000002</v>
      </c>
      <c r="BL110" s="98">
        <f t="shared" si="98"/>
        <v>2.1150000000000002</v>
      </c>
    </row>
    <row r="111" spans="1:64">
      <c r="A111" s="88">
        <f t="shared" si="83"/>
        <v>40026</v>
      </c>
      <c r="B111" s="65">
        <f>'EO9904.1 floor'!B111</f>
        <v>0</v>
      </c>
      <c r="C111" s="66"/>
      <c r="D111" s="82">
        <f t="shared" si="53"/>
        <v>0</v>
      </c>
      <c r="E111" s="35">
        <f t="shared" si="54"/>
        <v>0</v>
      </c>
      <c r="F111" s="35">
        <f t="shared" ca="1" si="55"/>
        <v>0</v>
      </c>
      <c r="G111" s="83">
        <f ca="1">VLOOKUP($A111,[1]!Table,MATCH(G$4,[1]!Curves,0))</f>
        <v>4.6480000000000006</v>
      </c>
      <c r="H111" s="84">
        <f t="shared" ca="1" si="56"/>
        <v>4.6480000000000006</v>
      </c>
      <c r="I111" s="86">
        <f t="shared" si="84"/>
        <v>2.1150000000000002</v>
      </c>
      <c r="J111" s="83">
        <f ca="1">VLOOKUP($A111,[1]!Table,MATCH(J$4,[1]!Curves,0))</f>
        <v>1.3000000000000001E-2</v>
      </c>
      <c r="K111" s="84">
        <f t="shared" ca="1" si="57"/>
        <v>1.3000000000000001E-2</v>
      </c>
      <c r="L111" s="69">
        <f t="shared" si="85"/>
        <v>0</v>
      </c>
      <c r="M111" s="83">
        <f ca="1">VLOOKUP($A111,[1]!Table,MATCH(M$4,[1]!Curves,0))</f>
        <v>0.01</v>
      </c>
      <c r="N111" s="84">
        <f t="shared" ca="1" si="58"/>
        <v>0.01</v>
      </c>
      <c r="O111" s="69">
        <f t="shared" si="86"/>
        <v>0</v>
      </c>
      <c r="P111" s="7"/>
      <c r="Q111" s="69">
        <f t="shared" ca="1" si="59"/>
        <v>4.6710000000000003</v>
      </c>
      <c r="R111" s="69">
        <f t="shared" ca="1" si="60"/>
        <v>4.6710000000000003</v>
      </c>
      <c r="S111" s="69">
        <f t="shared" si="61"/>
        <v>2.1150000000000002</v>
      </c>
      <c r="T111" s="7"/>
      <c r="U111" s="5">
        <f t="shared" si="62"/>
        <v>31</v>
      </c>
      <c r="V111" s="44">
        <f t="shared" si="63"/>
        <v>40026</v>
      </c>
      <c r="W111" s="5">
        <f t="shared" ca="1" si="64"/>
        <v>3096</v>
      </c>
      <c r="X111" s="54">
        <f ca="1">VLOOKUP($A111,[1]!Table,MATCH(X$4,[1]!Curves,0))</f>
        <v>6.0082977980033002E-2</v>
      </c>
      <c r="Y111" s="46">
        <f t="shared" ca="1" si="65"/>
        <v>0.60544806558142872</v>
      </c>
      <c r="Z111" s="5">
        <f t="shared" si="66"/>
        <v>0</v>
      </c>
      <c r="AA111" s="5">
        <f t="shared" si="67"/>
        <v>0</v>
      </c>
      <c r="AC111" s="39">
        <f t="shared" ca="1" si="68"/>
        <v>0</v>
      </c>
      <c r="AD111" s="39">
        <f t="shared" ca="1" si="69"/>
        <v>0</v>
      </c>
      <c r="AE111" s="39">
        <f t="shared" ca="1" si="70"/>
        <v>0</v>
      </c>
      <c r="AF111" s="39">
        <f t="shared" ca="1" si="71"/>
        <v>0</v>
      </c>
      <c r="AG111" s="39">
        <f t="shared" ca="1" si="72"/>
        <v>0</v>
      </c>
      <c r="AH111" s="39">
        <f t="shared" ca="1" si="73"/>
        <v>0</v>
      </c>
      <c r="AI111" s="39">
        <f t="shared" ca="1" si="74"/>
        <v>0</v>
      </c>
      <c r="AJ111" s="39">
        <f t="shared" ca="1" si="75"/>
        <v>0</v>
      </c>
      <c r="AK111" s="39">
        <f t="shared" ca="1" si="76"/>
        <v>0</v>
      </c>
      <c r="AL111" s="43"/>
      <c r="AM111" s="39">
        <f t="shared" ca="1" si="87"/>
        <v>0</v>
      </c>
      <c r="AN111" s="39">
        <f t="shared" ca="1" si="88"/>
        <v>0</v>
      </c>
      <c r="AO111" s="39">
        <f t="shared" ca="1" si="89"/>
        <v>0</v>
      </c>
      <c r="AP111" s="40">
        <f t="shared" ca="1" si="77"/>
        <v>0</v>
      </c>
      <c r="AR111" s="39">
        <f t="shared" ca="1" si="90"/>
        <v>0</v>
      </c>
      <c r="AS111" s="39">
        <f t="shared" ca="1" si="91"/>
        <v>0</v>
      </c>
      <c r="AT111" s="39">
        <f t="shared" ca="1" si="92"/>
        <v>0</v>
      </c>
      <c r="AU111" s="40">
        <f t="shared" ca="1" si="78"/>
        <v>0</v>
      </c>
      <c r="AV111" s="40"/>
      <c r="AW111" s="51">
        <f t="shared" ca="1" si="79"/>
        <v>0</v>
      </c>
      <c r="AY111" s="51">
        <f t="shared" ca="1" si="80"/>
        <v>0</v>
      </c>
      <c r="AZ111" s="104"/>
      <c r="BA111" s="105">
        <f ca="1">'EO9904.1'!AW111</f>
        <v>0</v>
      </c>
      <c r="BB111" s="105">
        <f t="shared" ca="1" si="93"/>
        <v>0</v>
      </c>
      <c r="BC111" s="67"/>
      <c r="BD111" s="96">
        <f t="shared" si="94"/>
        <v>40026</v>
      </c>
      <c r="BE111" s="103">
        <f t="shared" si="95"/>
        <v>8</v>
      </c>
      <c r="BF111" s="113">
        <f t="shared" si="81"/>
        <v>1109.0309999999999</v>
      </c>
      <c r="BG111" s="114">
        <f t="shared" si="82"/>
        <v>11486.346</v>
      </c>
      <c r="BH111" s="95">
        <f t="shared" si="96"/>
        <v>9.655211500680895E-2</v>
      </c>
      <c r="BI111" s="2">
        <f t="shared" si="99"/>
        <v>9.9099999999999994E-2</v>
      </c>
      <c r="BJ111" s="2">
        <f t="shared" si="97"/>
        <v>0.97428975788909133</v>
      </c>
      <c r="BK111" s="97">
        <v>2.1150000000000002</v>
      </c>
      <c r="BL111" s="98">
        <f t="shared" si="98"/>
        <v>2.1150000000000002</v>
      </c>
    </row>
    <row r="112" spans="1:64">
      <c r="A112" s="88">
        <f t="shared" si="83"/>
        <v>40057</v>
      </c>
      <c r="B112" s="65">
        <f>'EO9904.1 floor'!B112</f>
        <v>0</v>
      </c>
      <c r="C112" s="66"/>
      <c r="D112" s="82">
        <f t="shared" si="53"/>
        <v>0</v>
      </c>
      <c r="E112" s="35">
        <f t="shared" si="54"/>
        <v>0</v>
      </c>
      <c r="F112" s="35">
        <f t="shared" ca="1" si="55"/>
        <v>0</v>
      </c>
      <c r="G112" s="83">
        <f ca="1">VLOOKUP($A112,[1]!Table,MATCH(G$4,[1]!Curves,0))</f>
        <v>4.6580000000000004</v>
      </c>
      <c r="H112" s="84">
        <f t="shared" ca="1" si="56"/>
        <v>4.6580000000000004</v>
      </c>
      <c r="I112" s="86">
        <f t="shared" si="84"/>
        <v>2.1150000000000002</v>
      </c>
      <c r="J112" s="83">
        <f ca="1">VLOOKUP($A112,[1]!Table,MATCH(J$4,[1]!Curves,0))</f>
        <v>1.3000000000000001E-2</v>
      </c>
      <c r="K112" s="84">
        <f t="shared" ca="1" si="57"/>
        <v>1.3000000000000001E-2</v>
      </c>
      <c r="L112" s="69">
        <f t="shared" si="85"/>
        <v>0</v>
      </c>
      <c r="M112" s="83">
        <f ca="1">VLOOKUP($A112,[1]!Table,MATCH(M$4,[1]!Curves,0))</f>
        <v>0.01</v>
      </c>
      <c r="N112" s="84">
        <f t="shared" ca="1" si="58"/>
        <v>0.01</v>
      </c>
      <c r="O112" s="69">
        <f t="shared" si="86"/>
        <v>0</v>
      </c>
      <c r="P112" s="7"/>
      <c r="Q112" s="69">
        <f t="shared" ca="1" si="59"/>
        <v>4.681</v>
      </c>
      <c r="R112" s="69">
        <f t="shared" ca="1" si="60"/>
        <v>4.681</v>
      </c>
      <c r="S112" s="69">
        <f t="shared" si="61"/>
        <v>2.1150000000000002</v>
      </c>
      <c r="T112" s="7"/>
      <c r="U112" s="5">
        <f t="shared" si="62"/>
        <v>30</v>
      </c>
      <c r="V112" s="44">
        <f t="shared" si="63"/>
        <v>40057</v>
      </c>
      <c r="W112" s="5">
        <f t="shared" ca="1" si="64"/>
        <v>3127</v>
      </c>
      <c r="X112" s="54">
        <f ca="1">VLOOKUP($A112,[1]!Table,MATCH(X$4,[1]!Curves,0))</f>
        <v>6.0131108254005E-2</v>
      </c>
      <c r="Y112" s="46">
        <f t="shared" ca="1" si="65"/>
        <v>0.60217277566547356</v>
      </c>
      <c r="Z112" s="5">
        <f t="shared" si="66"/>
        <v>0</v>
      </c>
      <c r="AA112" s="5">
        <f t="shared" si="67"/>
        <v>0</v>
      </c>
      <c r="AC112" s="39">
        <f t="shared" ca="1" si="68"/>
        <v>0</v>
      </c>
      <c r="AD112" s="39">
        <f t="shared" ca="1" si="69"/>
        <v>0</v>
      </c>
      <c r="AE112" s="39">
        <f t="shared" ca="1" si="70"/>
        <v>0</v>
      </c>
      <c r="AF112" s="39">
        <f t="shared" ca="1" si="71"/>
        <v>0</v>
      </c>
      <c r="AG112" s="39">
        <f t="shared" ca="1" si="72"/>
        <v>0</v>
      </c>
      <c r="AH112" s="39">
        <f t="shared" ca="1" si="73"/>
        <v>0</v>
      </c>
      <c r="AI112" s="39">
        <f t="shared" ca="1" si="74"/>
        <v>0</v>
      </c>
      <c r="AJ112" s="39">
        <f t="shared" ca="1" si="75"/>
        <v>0</v>
      </c>
      <c r="AK112" s="39">
        <f t="shared" ca="1" si="76"/>
        <v>0</v>
      </c>
      <c r="AL112" s="43"/>
      <c r="AM112" s="39">
        <f t="shared" ca="1" si="87"/>
        <v>0</v>
      </c>
      <c r="AN112" s="39">
        <f t="shared" ca="1" si="88"/>
        <v>0</v>
      </c>
      <c r="AO112" s="39">
        <f t="shared" ca="1" si="89"/>
        <v>0</v>
      </c>
      <c r="AP112" s="40">
        <f t="shared" ca="1" si="77"/>
        <v>0</v>
      </c>
      <c r="AR112" s="39">
        <f t="shared" ca="1" si="90"/>
        <v>0</v>
      </c>
      <c r="AS112" s="39">
        <f t="shared" ca="1" si="91"/>
        <v>0</v>
      </c>
      <c r="AT112" s="39">
        <f t="shared" ca="1" si="92"/>
        <v>0</v>
      </c>
      <c r="AU112" s="40">
        <f t="shared" ca="1" si="78"/>
        <v>0</v>
      </c>
      <c r="AV112" s="40"/>
      <c r="AW112" s="51">
        <f t="shared" ca="1" si="79"/>
        <v>0</v>
      </c>
      <c r="AY112" s="51">
        <f t="shared" ca="1" si="80"/>
        <v>0</v>
      </c>
      <c r="AZ112" s="104"/>
      <c r="BA112" s="105">
        <f ca="1">'EO9904.1'!AW112</f>
        <v>0</v>
      </c>
      <c r="BB112" s="105">
        <f t="shared" ca="1" si="93"/>
        <v>0</v>
      </c>
      <c r="BC112" s="67"/>
      <c r="BD112" s="96">
        <f t="shared" si="94"/>
        <v>40057</v>
      </c>
      <c r="BE112" s="103">
        <f t="shared" si="95"/>
        <v>9</v>
      </c>
      <c r="BF112" s="113">
        <f t="shared" si="81"/>
        <v>998.15999999999985</v>
      </c>
      <c r="BG112" s="114">
        <f t="shared" si="82"/>
        <v>10141.415499999999</v>
      </c>
      <c r="BH112" s="95">
        <f t="shared" si="96"/>
        <v>9.8424130240990518E-2</v>
      </c>
      <c r="BI112" s="2">
        <f t="shared" si="99"/>
        <v>0.1009</v>
      </c>
      <c r="BJ112" s="2">
        <f t="shared" si="97"/>
        <v>0.9754621431218089</v>
      </c>
      <c r="BK112" s="97">
        <v>2.1150000000000002</v>
      </c>
      <c r="BL112" s="98">
        <f t="shared" si="98"/>
        <v>2.1150000000000002</v>
      </c>
    </row>
    <row r="113" spans="1:64">
      <c r="A113" s="88">
        <f t="shared" si="83"/>
        <v>40087</v>
      </c>
      <c r="B113" s="65">
        <f>'EO9904.1 floor'!B113</f>
        <v>0</v>
      </c>
      <c r="C113" s="66"/>
      <c r="D113" s="82">
        <f t="shared" si="53"/>
        <v>0</v>
      </c>
      <c r="E113" s="35">
        <f t="shared" si="54"/>
        <v>0</v>
      </c>
      <c r="F113" s="35">
        <f t="shared" ca="1" si="55"/>
        <v>0</v>
      </c>
      <c r="G113" s="83">
        <f ca="1">VLOOKUP($A113,[1]!Table,MATCH(G$4,[1]!Curves,0))</f>
        <v>4.6880000000000006</v>
      </c>
      <c r="H113" s="84">
        <f t="shared" ca="1" si="56"/>
        <v>4.6880000000000006</v>
      </c>
      <c r="I113" s="86">
        <f t="shared" si="84"/>
        <v>2.1150000000000002</v>
      </c>
      <c r="J113" s="83">
        <f ca="1">VLOOKUP($A113,[1]!Table,MATCH(J$4,[1]!Curves,0))</f>
        <v>1.3000000000000001E-2</v>
      </c>
      <c r="K113" s="84">
        <f t="shared" ca="1" si="57"/>
        <v>1.3000000000000001E-2</v>
      </c>
      <c r="L113" s="69">
        <f t="shared" si="85"/>
        <v>0</v>
      </c>
      <c r="M113" s="83">
        <f ca="1">VLOOKUP($A113,[1]!Table,MATCH(M$4,[1]!Curves,0))</f>
        <v>0.01</v>
      </c>
      <c r="N113" s="84">
        <f t="shared" ca="1" si="58"/>
        <v>0.01</v>
      </c>
      <c r="O113" s="69">
        <f t="shared" si="86"/>
        <v>0</v>
      </c>
      <c r="P113" s="7"/>
      <c r="Q113" s="69">
        <f t="shared" ca="1" si="59"/>
        <v>4.7110000000000003</v>
      </c>
      <c r="R113" s="69">
        <f t="shared" ca="1" si="60"/>
        <v>4.7110000000000003</v>
      </c>
      <c r="S113" s="69">
        <f t="shared" si="61"/>
        <v>2.1150000000000002</v>
      </c>
      <c r="T113" s="7"/>
      <c r="U113" s="5">
        <f t="shared" si="62"/>
        <v>31</v>
      </c>
      <c r="V113" s="44">
        <f t="shared" si="63"/>
        <v>40087</v>
      </c>
      <c r="W113" s="5">
        <f t="shared" ca="1" si="64"/>
        <v>3157</v>
      </c>
      <c r="X113" s="54">
        <f ca="1">VLOOKUP($A113,[1]!Table,MATCH(X$4,[1]!Curves,0))</f>
        <v>6.0177685939226004E-2</v>
      </c>
      <c r="Y113" s="46">
        <f t="shared" ca="1" si="65"/>
        <v>0.59901549308870838</v>
      </c>
      <c r="Z113" s="5">
        <f t="shared" si="66"/>
        <v>0</v>
      </c>
      <c r="AA113" s="5">
        <f t="shared" si="67"/>
        <v>0</v>
      </c>
      <c r="AC113" s="39">
        <f t="shared" ca="1" si="68"/>
        <v>0</v>
      </c>
      <c r="AD113" s="39">
        <f t="shared" ca="1" si="69"/>
        <v>0</v>
      </c>
      <c r="AE113" s="39">
        <f t="shared" ca="1" si="70"/>
        <v>0</v>
      </c>
      <c r="AF113" s="39">
        <f t="shared" ca="1" si="71"/>
        <v>0</v>
      </c>
      <c r="AG113" s="39">
        <f t="shared" ca="1" si="72"/>
        <v>0</v>
      </c>
      <c r="AH113" s="39">
        <f t="shared" ca="1" si="73"/>
        <v>0</v>
      </c>
      <c r="AI113" s="39">
        <f t="shared" ca="1" si="74"/>
        <v>0</v>
      </c>
      <c r="AJ113" s="39">
        <f t="shared" ca="1" si="75"/>
        <v>0</v>
      </c>
      <c r="AK113" s="39">
        <f t="shared" ca="1" si="76"/>
        <v>0</v>
      </c>
      <c r="AL113" s="43"/>
      <c r="AM113" s="39">
        <f t="shared" ca="1" si="87"/>
        <v>0</v>
      </c>
      <c r="AN113" s="39">
        <f t="shared" ca="1" si="88"/>
        <v>0</v>
      </c>
      <c r="AO113" s="39">
        <f t="shared" ca="1" si="89"/>
        <v>0</v>
      </c>
      <c r="AP113" s="40">
        <f t="shared" ca="1" si="77"/>
        <v>0</v>
      </c>
      <c r="AR113" s="39">
        <f t="shared" ca="1" si="90"/>
        <v>0</v>
      </c>
      <c r="AS113" s="39">
        <f t="shared" ca="1" si="91"/>
        <v>0</v>
      </c>
      <c r="AT113" s="39">
        <f t="shared" ca="1" si="92"/>
        <v>0</v>
      </c>
      <c r="AU113" s="40">
        <f t="shared" ca="1" si="78"/>
        <v>0</v>
      </c>
      <c r="AV113" s="40"/>
      <c r="AW113" s="51">
        <f t="shared" ca="1" si="79"/>
        <v>0</v>
      </c>
      <c r="AY113" s="51">
        <f t="shared" ca="1" si="80"/>
        <v>0</v>
      </c>
      <c r="AZ113" s="104"/>
      <c r="BA113" s="105">
        <f ca="1">'EO9904.1'!AW113</f>
        <v>0</v>
      </c>
      <c r="BB113" s="105">
        <f t="shared" ca="1" si="93"/>
        <v>0</v>
      </c>
      <c r="BC113" s="67"/>
      <c r="BD113" s="96">
        <f t="shared" si="94"/>
        <v>40087</v>
      </c>
      <c r="BE113" s="103">
        <f t="shared" si="95"/>
        <v>10</v>
      </c>
      <c r="BF113" s="113">
        <f t="shared" si="81"/>
        <v>697.93849999999998</v>
      </c>
      <c r="BG113" s="114">
        <f t="shared" si="82"/>
        <v>9529.3094999999994</v>
      </c>
      <c r="BH113" s="95">
        <f t="shared" si="96"/>
        <v>7.3241245863616883E-2</v>
      </c>
      <c r="BI113" s="2">
        <f t="shared" si="99"/>
        <v>0.10349999999999999</v>
      </c>
      <c r="BJ113" s="2">
        <f t="shared" si="97"/>
        <v>0.70764488757117761</v>
      </c>
      <c r="BK113" s="97">
        <v>2.1150000000000002</v>
      </c>
      <c r="BL113" s="98">
        <f t="shared" si="98"/>
        <v>2.1150000000000002</v>
      </c>
    </row>
    <row r="114" spans="1:64">
      <c r="A114" s="88">
        <f t="shared" si="83"/>
        <v>40118</v>
      </c>
      <c r="B114" s="65">
        <f>'EO9904.1 floor'!B114</f>
        <v>0</v>
      </c>
      <c r="C114" s="66"/>
      <c r="D114" s="82">
        <f t="shared" si="53"/>
        <v>0</v>
      </c>
      <c r="E114" s="35">
        <f t="shared" si="54"/>
        <v>0</v>
      </c>
      <c r="F114" s="35">
        <f t="shared" ca="1" si="55"/>
        <v>0</v>
      </c>
      <c r="G114" s="83">
        <f ca="1">VLOOKUP($A114,[1]!Table,MATCH(G$4,[1]!Curves,0))</f>
        <v>4.8280000000000003</v>
      </c>
      <c r="H114" s="84">
        <f t="shared" ca="1" si="56"/>
        <v>4.8280000000000003</v>
      </c>
      <c r="I114" s="86">
        <f t="shared" si="84"/>
        <v>2.1150000000000002</v>
      </c>
      <c r="J114" s="83">
        <f ca="1">VLOOKUP($A114,[1]!Table,MATCH(J$4,[1]!Curves,0))</f>
        <v>2.35E-2</v>
      </c>
      <c r="K114" s="84">
        <f t="shared" ca="1" si="57"/>
        <v>2.35E-2</v>
      </c>
      <c r="L114" s="69">
        <f t="shared" si="85"/>
        <v>0</v>
      </c>
      <c r="M114" s="83">
        <f ca="1">VLOOKUP($A114,[1]!Table,MATCH(M$4,[1]!Curves,0))</f>
        <v>1.4999999999999999E-2</v>
      </c>
      <c r="N114" s="84">
        <f t="shared" ca="1" si="58"/>
        <v>1.4999999999999999E-2</v>
      </c>
      <c r="O114" s="69">
        <f t="shared" si="86"/>
        <v>0</v>
      </c>
      <c r="P114" s="7"/>
      <c r="Q114" s="69">
        <f t="shared" ca="1" si="59"/>
        <v>4.8665000000000003</v>
      </c>
      <c r="R114" s="69">
        <f t="shared" ca="1" si="60"/>
        <v>4.8665000000000003</v>
      </c>
      <c r="S114" s="69">
        <f t="shared" si="61"/>
        <v>2.1150000000000002</v>
      </c>
      <c r="T114" s="7"/>
      <c r="U114" s="5">
        <f t="shared" si="62"/>
        <v>30</v>
      </c>
      <c r="V114" s="44">
        <f t="shared" si="63"/>
        <v>40118</v>
      </c>
      <c r="W114" s="5">
        <f t="shared" ca="1" si="64"/>
        <v>3188</v>
      </c>
      <c r="X114" s="54">
        <f ca="1">VLOOKUP($A114,[1]!Table,MATCH(X$4,[1]!Curves,0))</f>
        <v>6.0225816214712E-2</v>
      </c>
      <c r="Y114" s="46">
        <f t="shared" ca="1" si="65"/>
        <v>0.59576571427373415</v>
      </c>
      <c r="Z114" s="5">
        <f t="shared" si="66"/>
        <v>0</v>
      </c>
      <c r="AA114" s="5">
        <f t="shared" si="67"/>
        <v>0</v>
      </c>
      <c r="AC114" s="39">
        <f t="shared" ca="1" si="68"/>
        <v>0</v>
      </c>
      <c r="AD114" s="39">
        <f t="shared" ca="1" si="69"/>
        <v>0</v>
      </c>
      <c r="AE114" s="39">
        <f t="shared" ca="1" si="70"/>
        <v>0</v>
      </c>
      <c r="AF114" s="39">
        <f t="shared" ca="1" si="71"/>
        <v>0</v>
      </c>
      <c r="AG114" s="39">
        <f t="shared" ca="1" si="72"/>
        <v>0</v>
      </c>
      <c r="AH114" s="39">
        <f t="shared" ca="1" si="73"/>
        <v>0</v>
      </c>
      <c r="AI114" s="39">
        <f t="shared" ca="1" si="74"/>
        <v>0</v>
      </c>
      <c r="AJ114" s="39">
        <f t="shared" ca="1" si="75"/>
        <v>0</v>
      </c>
      <c r="AK114" s="39">
        <f t="shared" ca="1" si="76"/>
        <v>0</v>
      </c>
      <c r="AL114" s="43"/>
      <c r="AM114" s="39">
        <f t="shared" ca="1" si="87"/>
        <v>0</v>
      </c>
      <c r="AN114" s="39">
        <f t="shared" ca="1" si="88"/>
        <v>0</v>
      </c>
      <c r="AO114" s="39">
        <f t="shared" ca="1" si="89"/>
        <v>0</v>
      </c>
      <c r="AP114" s="40">
        <f t="shared" ca="1" si="77"/>
        <v>0</v>
      </c>
      <c r="AR114" s="39">
        <f t="shared" ca="1" si="90"/>
        <v>0</v>
      </c>
      <c r="AS114" s="39">
        <f t="shared" ca="1" si="91"/>
        <v>0</v>
      </c>
      <c r="AT114" s="39">
        <f t="shared" ca="1" si="92"/>
        <v>0</v>
      </c>
      <c r="AU114" s="40">
        <f t="shared" ca="1" si="78"/>
        <v>0</v>
      </c>
      <c r="AV114" s="40"/>
      <c r="AW114" s="51">
        <f t="shared" ca="1" si="79"/>
        <v>0</v>
      </c>
      <c r="AY114" s="51">
        <f t="shared" ca="1" si="80"/>
        <v>0</v>
      </c>
      <c r="AZ114" s="104"/>
      <c r="BA114" s="105">
        <f ca="1">'EO9904.1'!AW114</f>
        <v>0</v>
      </c>
      <c r="BB114" s="105">
        <f t="shared" ca="1" si="93"/>
        <v>0</v>
      </c>
      <c r="BC114" s="67"/>
      <c r="BD114" s="96">
        <f t="shared" si="94"/>
        <v>40118</v>
      </c>
      <c r="BE114" s="103">
        <f t="shared" si="95"/>
        <v>11</v>
      </c>
      <c r="BF114" s="113">
        <f t="shared" si="81"/>
        <v>632.95050000000003</v>
      </c>
      <c r="BG114" s="114">
        <f t="shared" si="82"/>
        <v>8729.3260000000009</v>
      </c>
      <c r="BH114" s="95">
        <f t="shared" si="96"/>
        <v>7.250851898531456E-2</v>
      </c>
      <c r="BI114" s="2">
        <f t="shared" si="99"/>
        <v>7.7799999999999994E-2</v>
      </c>
      <c r="BJ114" s="2">
        <f t="shared" si="97"/>
        <v>0.93198610520969882</v>
      </c>
      <c r="BK114" s="97">
        <v>2.1150000000000002</v>
      </c>
      <c r="BL114" s="98">
        <f t="shared" si="98"/>
        <v>2.1150000000000002</v>
      </c>
    </row>
    <row r="115" spans="1:64">
      <c r="A115" s="88">
        <f t="shared" si="83"/>
        <v>40148</v>
      </c>
      <c r="B115" s="65">
        <f>'EO9904.1 floor'!B115</f>
        <v>0</v>
      </c>
      <c r="C115" s="66"/>
      <c r="D115" s="82">
        <f t="shared" si="53"/>
        <v>0</v>
      </c>
      <c r="E115" s="35">
        <f t="shared" si="54"/>
        <v>0</v>
      </c>
      <c r="F115" s="35">
        <f t="shared" ca="1" si="55"/>
        <v>0</v>
      </c>
      <c r="G115" s="83">
        <f ca="1">VLOOKUP($A115,[1]!Table,MATCH(G$4,[1]!Curves,0))</f>
        <v>4.968</v>
      </c>
      <c r="H115" s="84">
        <f t="shared" ca="1" si="56"/>
        <v>4.968</v>
      </c>
      <c r="I115" s="86">
        <f t="shared" si="84"/>
        <v>2.1150000000000002</v>
      </c>
      <c r="J115" s="83">
        <f ca="1">VLOOKUP($A115,[1]!Table,MATCH(J$4,[1]!Curves,0))</f>
        <v>2.35E-2</v>
      </c>
      <c r="K115" s="84">
        <f t="shared" ca="1" si="57"/>
        <v>2.35E-2</v>
      </c>
      <c r="L115" s="69">
        <f t="shared" si="85"/>
        <v>0</v>
      </c>
      <c r="M115" s="83">
        <f ca="1">VLOOKUP($A115,[1]!Table,MATCH(M$4,[1]!Curves,0))</f>
        <v>1.4999999999999999E-2</v>
      </c>
      <c r="N115" s="84">
        <f t="shared" ca="1" si="58"/>
        <v>1.4999999999999999E-2</v>
      </c>
      <c r="O115" s="69">
        <f t="shared" si="86"/>
        <v>0</v>
      </c>
      <c r="P115" s="7"/>
      <c r="Q115" s="69">
        <f t="shared" ca="1" si="59"/>
        <v>5.0065</v>
      </c>
      <c r="R115" s="69">
        <f t="shared" ca="1" si="60"/>
        <v>5.0065</v>
      </c>
      <c r="S115" s="69">
        <f t="shared" si="61"/>
        <v>2.1150000000000002</v>
      </c>
      <c r="T115" s="7"/>
      <c r="U115" s="5">
        <f t="shared" si="62"/>
        <v>31</v>
      </c>
      <c r="V115" s="44">
        <f t="shared" si="63"/>
        <v>40148</v>
      </c>
      <c r="W115" s="5">
        <f t="shared" ca="1" si="64"/>
        <v>3218</v>
      </c>
      <c r="X115" s="54">
        <f ca="1">VLOOKUP($A115,[1]!Table,MATCH(X$4,[1]!Curves,0))</f>
        <v>6.0272393901399005E-2</v>
      </c>
      <c r="Y115" s="46">
        <f t="shared" ca="1" si="65"/>
        <v>0.59263308487902622</v>
      </c>
      <c r="Z115" s="5">
        <f t="shared" si="66"/>
        <v>0</v>
      </c>
      <c r="AA115" s="5">
        <f t="shared" si="67"/>
        <v>0</v>
      </c>
      <c r="AC115" s="39">
        <f t="shared" ca="1" si="68"/>
        <v>0</v>
      </c>
      <c r="AD115" s="39">
        <f t="shared" ca="1" si="69"/>
        <v>0</v>
      </c>
      <c r="AE115" s="39">
        <f t="shared" ca="1" si="70"/>
        <v>0</v>
      </c>
      <c r="AF115" s="39">
        <f t="shared" ca="1" si="71"/>
        <v>0</v>
      </c>
      <c r="AG115" s="39">
        <f t="shared" ca="1" si="72"/>
        <v>0</v>
      </c>
      <c r="AH115" s="39">
        <f t="shared" ca="1" si="73"/>
        <v>0</v>
      </c>
      <c r="AI115" s="39">
        <f t="shared" ca="1" si="74"/>
        <v>0</v>
      </c>
      <c r="AJ115" s="39">
        <f t="shared" ca="1" si="75"/>
        <v>0</v>
      </c>
      <c r="AK115" s="39">
        <f t="shared" ca="1" si="76"/>
        <v>0</v>
      </c>
      <c r="AL115" s="43"/>
      <c r="AM115" s="39">
        <f t="shared" ca="1" si="87"/>
        <v>0</v>
      </c>
      <c r="AN115" s="39">
        <f t="shared" ca="1" si="88"/>
        <v>0</v>
      </c>
      <c r="AO115" s="39">
        <f t="shared" ca="1" si="89"/>
        <v>0</v>
      </c>
      <c r="AP115" s="40">
        <f t="shared" ca="1" si="77"/>
        <v>0</v>
      </c>
      <c r="AR115" s="39">
        <f t="shared" ca="1" si="90"/>
        <v>0</v>
      </c>
      <c r="AS115" s="39">
        <f t="shared" ca="1" si="91"/>
        <v>0</v>
      </c>
      <c r="AT115" s="39">
        <f t="shared" ca="1" si="92"/>
        <v>0</v>
      </c>
      <c r="AU115" s="40">
        <f t="shared" ca="1" si="78"/>
        <v>0</v>
      </c>
      <c r="AV115" s="40"/>
      <c r="AW115" s="51">
        <f t="shared" ca="1" si="79"/>
        <v>0</v>
      </c>
      <c r="AY115" s="51">
        <f t="shared" ca="1" si="80"/>
        <v>0</v>
      </c>
      <c r="AZ115" s="104"/>
      <c r="BA115" s="105">
        <f ca="1">'EO9904.1'!AW115</f>
        <v>0</v>
      </c>
      <c r="BB115" s="105">
        <f t="shared" ca="1" si="93"/>
        <v>0</v>
      </c>
      <c r="BC115" s="67"/>
      <c r="BD115" s="96">
        <f t="shared" si="94"/>
        <v>40148</v>
      </c>
      <c r="BE115" s="103">
        <f t="shared" si="95"/>
        <v>12</v>
      </c>
      <c r="BF115" s="113">
        <f t="shared" si="81"/>
        <v>668.96399999999994</v>
      </c>
      <c r="BG115" s="114">
        <f t="shared" si="82"/>
        <v>9251.2415000000001</v>
      </c>
      <c r="BH115" s="95">
        <f t="shared" si="96"/>
        <v>7.2310727160241131E-2</v>
      </c>
      <c r="BI115" s="2">
        <f t="shared" si="99"/>
        <v>7.7899999999999997E-2</v>
      </c>
      <c r="BJ115" s="2">
        <f t="shared" si="97"/>
        <v>0.92825066957947544</v>
      </c>
      <c r="BK115" s="97">
        <v>2.1150000000000002</v>
      </c>
      <c r="BL115" s="98">
        <f t="shared" si="98"/>
        <v>2.1150000000000002</v>
      </c>
    </row>
    <row r="116" spans="1:64">
      <c r="A116" s="88">
        <f t="shared" si="83"/>
        <v>40179</v>
      </c>
      <c r="B116" s="65">
        <f>'EO9904.1 floor'!B116</f>
        <v>0</v>
      </c>
      <c r="C116" s="66"/>
      <c r="D116" s="82">
        <f t="shared" si="53"/>
        <v>0</v>
      </c>
      <c r="E116" s="35">
        <f t="shared" si="54"/>
        <v>0</v>
      </c>
      <c r="F116" s="35">
        <f t="shared" ca="1" si="55"/>
        <v>0</v>
      </c>
      <c r="G116" s="83">
        <f ca="1">VLOOKUP($A116,[1]!Table,MATCH(G$4,[1]!Curves,0))</f>
        <v>5.0430000000000001</v>
      </c>
      <c r="H116" s="84">
        <f t="shared" ca="1" si="56"/>
        <v>5.0430000000000001</v>
      </c>
      <c r="I116" s="86">
        <f t="shared" si="84"/>
        <v>2.1150000000000002</v>
      </c>
      <c r="J116" s="83">
        <f ca="1">VLOOKUP($A116,[1]!Table,MATCH(J$4,[1]!Curves,0))</f>
        <v>2.35E-2</v>
      </c>
      <c r="K116" s="84">
        <f t="shared" ca="1" si="57"/>
        <v>2.35E-2</v>
      </c>
      <c r="L116" s="69">
        <f t="shared" si="85"/>
        <v>0</v>
      </c>
      <c r="M116" s="83">
        <f ca="1">VLOOKUP($A116,[1]!Table,MATCH(M$4,[1]!Curves,0))</f>
        <v>1.4999999999999999E-2</v>
      </c>
      <c r="N116" s="84">
        <f t="shared" ca="1" si="58"/>
        <v>1.4999999999999999E-2</v>
      </c>
      <c r="O116" s="69">
        <f t="shared" si="86"/>
        <v>0</v>
      </c>
      <c r="P116" s="7"/>
      <c r="Q116" s="69">
        <f t="shared" ca="1" si="59"/>
        <v>5.0815000000000001</v>
      </c>
      <c r="R116" s="69">
        <f t="shared" ca="1" si="60"/>
        <v>5.0815000000000001</v>
      </c>
      <c r="S116" s="69">
        <f t="shared" si="61"/>
        <v>2.1150000000000002</v>
      </c>
      <c r="T116" s="7"/>
      <c r="U116" s="5">
        <f t="shared" si="62"/>
        <v>31</v>
      </c>
      <c r="V116" s="44">
        <f t="shared" si="63"/>
        <v>40179</v>
      </c>
      <c r="W116" s="5">
        <f t="shared" ca="1" si="64"/>
        <v>3249</v>
      </c>
      <c r="X116" s="54">
        <f ca="1">VLOOKUP($A116,[1]!Table,MATCH(X$4,[1]!Curves,0))</f>
        <v>6.0320524178399997E-2</v>
      </c>
      <c r="Y116" s="46">
        <f t="shared" ca="1" si="65"/>
        <v>0.58940874447381375</v>
      </c>
      <c r="Z116" s="5">
        <f t="shared" si="66"/>
        <v>0</v>
      </c>
      <c r="AA116" s="5">
        <f t="shared" si="67"/>
        <v>0</v>
      </c>
      <c r="AC116" s="39">
        <f t="shared" ca="1" si="68"/>
        <v>0</v>
      </c>
      <c r="AD116" s="39">
        <f t="shared" ca="1" si="69"/>
        <v>0</v>
      </c>
      <c r="AE116" s="39">
        <f t="shared" ca="1" si="70"/>
        <v>0</v>
      </c>
      <c r="AF116" s="39">
        <f t="shared" ca="1" si="71"/>
        <v>0</v>
      </c>
      <c r="AG116" s="39">
        <f t="shared" ca="1" si="72"/>
        <v>0</v>
      </c>
      <c r="AH116" s="39">
        <f t="shared" ca="1" si="73"/>
        <v>0</v>
      </c>
      <c r="AI116" s="39">
        <f t="shared" ca="1" si="74"/>
        <v>0</v>
      </c>
      <c r="AJ116" s="39">
        <f t="shared" ca="1" si="75"/>
        <v>0</v>
      </c>
      <c r="AK116" s="39">
        <f t="shared" ca="1" si="76"/>
        <v>0</v>
      </c>
      <c r="AL116" s="43"/>
      <c r="AM116" s="39">
        <f t="shared" ca="1" si="87"/>
        <v>0</v>
      </c>
      <c r="AN116" s="39">
        <f t="shared" ca="1" si="88"/>
        <v>0</v>
      </c>
      <c r="AO116" s="39">
        <f t="shared" ca="1" si="89"/>
        <v>0</v>
      </c>
      <c r="AP116" s="40">
        <f t="shared" ca="1" si="77"/>
        <v>0</v>
      </c>
      <c r="AR116" s="39">
        <f t="shared" ca="1" si="90"/>
        <v>0</v>
      </c>
      <c r="AS116" s="39">
        <f t="shared" ca="1" si="91"/>
        <v>0</v>
      </c>
      <c r="AT116" s="39">
        <f t="shared" ca="1" si="92"/>
        <v>0</v>
      </c>
      <c r="AU116" s="40">
        <f t="shared" ca="1" si="78"/>
        <v>0</v>
      </c>
      <c r="AV116" s="40"/>
      <c r="AW116" s="51">
        <f t="shared" ca="1" si="79"/>
        <v>0</v>
      </c>
      <c r="AY116" s="51">
        <f t="shared" ca="1" si="80"/>
        <v>0</v>
      </c>
      <c r="AZ116" s="104"/>
      <c r="BA116" s="105">
        <f ca="1">'EO9904.1'!AW116</f>
        <v>0</v>
      </c>
      <c r="BB116" s="105">
        <f t="shared" ca="1" si="93"/>
        <v>0</v>
      </c>
      <c r="BC116" s="67"/>
      <c r="BD116" s="96">
        <f t="shared" si="94"/>
        <v>40179</v>
      </c>
      <c r="BE116" s="103">
        <f t="shared" si="95"/>
        <v>1</v>
      </c>
      <c r="BF116" s="113">
        <f t="shared" si="81"/>
        <v>682.49049999999988</v>
      </c>
      <c r="BG116" s="114">
        <f t="shared" si="82"/>
        <v>9457.0780000000013</v>
      </c>
      <c r="BH116" s="95">
        <f t="shared" si="96"/>
        <v>7.2167164107137513E-2</v>
      </c>
      <c r="BI116" s="2">
        <f t="shared" si="99"/>
        <v>7.7899999999999997E-2</v>
      </c>
      <c r="BJ116" s="2">
        <f t="shared" si="97"/>
        <v>0.92640775490548799</v>
      </c>
      <c r="BK116" s="97">
        <v>2.1150000000000002</v>
      </c>
      <c r="BL116" s="98">
        <f t="shared" si="98"/>
        <v>2.1150000000000002</v>
      </c>
    </row>
    <row r="117" spans="1:64">
      <c r="A117" s="88">
        <f t="shared" si="83"/>
        <v>40210</v>
      </c>
      <c r="B117" s="65">
        <f>'EO9904.1 floor'!B117</f>
        <v>0</v>
      </c>
      <c r="C117" s="66"/>
      <c r="D117" s="82">
        <f t="shared" si="53"/>
        <v>0</v>
      </c>
      <c r="E117" s="35">
        <f t="shared" si="54"/>
        <v>0</v>
      </c>
      <c r="F117" s="35">
        <f t="shared" ca="1" si="55"/>
        <v>0</v>
      </c>
      <c r="G117" s="83">
        <f ca="1">VLOOKUP($A117,[1]!Table,MATCH(G$4,[1]!Curves,0))</f>
        <v>4.923</v>
      </c>
      <c r="H117" s="84">
        <f t="shared" ca="1" si="56"/>
        <v>4.923</v>
      </c>
      <c r="I117" s="86">
        <f t="shared" si="84"/>
        <v>2.2615196691845312</v>
      </c>
      <c r="J117" s="83">
        <f ca="1">VLOOKUP($A117,[1]!Table,MATCH(J$4,[1]!Curves,0))</f>
        <v>2.35E-2</v>
      </c>
      <c r="K117" s="84">
        <f t="shared" ca="1" si="57"/>
        <v>2.35E-2</v>
      </c>
      <c r="L117" s="69">
        <f t="shared" si="85"/>
        <v>0</v>
      </c>
      <c r="M117" s="83">
        <f ca="1">VLOOKUP($A117,[1]!Table,MATCH(M$4,[1]!Curves,0))</f>
        <v>1.4999999999999999E-2</v>
      </c>
      <c r="N117" s="84">
        <f t="shared" ca="1" si="58"/>
        <v>1.4999999999999999E-2</v>
      </c>
      <c r="O117" s="69">
        <f t="shared" si="86"/>
        <v>0</v>
      </c>
      <c r="P117" s="7"/>
      <c r="Q117" s="69">
        <f t="shared" ca="1" si="59"/>
        <v>4.9615</v>
      </c>
      <c r="R117" s="69">
        <f t="shared" ca="1" si="60"/>
        <v>4.9615</v>
      </c>
      <c r="S117" s="69">
        <f t="shared" si="61"/>
        <v>2.2615196691845312</v>
      </c>
      <c r="T117" s="7"/>
      <c r="U117" s="5">
        <f t="shared" si="62"/>
        <v>28</v>
      </c>
      <c r="V117" s="44">
        <f t="shared" si="63"/>
        <v>40210</v>
      </c>
      <c r="W117" s="5">
        <f t="shared" ca="1" si="64"/>
        <v>3280</v>
      </c>
      <c r="X117" s="54">
        <f ca="1">VLOOKUP($A117,[1]!Table,MATCH(X$4,[1]!Curves,0))</f>
        <v>6.0368654456169998E-2</v>
      </c>
      <c r="Y117" s="46">
        <f t="shared" ca="1" si="65"/>
        <v>0.58619730342233989</v>
      </c>
      <c r="Z117" s="5">
        <f t="shared" si="66"/>
        <v>0</v>
      </c>
      <c r="AA117" s="5">
        <f t="shared" si="67"/>
        <v>0</v>
      </c>
      <c r="AC117" s="39">
        <f t="shared" ca="1" si="68"/>
        <v>0</v>
      </c>
      <c r="AD117" s="39">
        <f t="shared" ca="1" si="69"/>
        <v>0</v>
      </c>
      <c r="AE117" s="39">
        <f t="shared" ca="1" si="70"/>
        <v>0</v>
      </c>
      <c r="AF117" s="39">
        <f t="shared" ca="1" si="71"/>
        <v>0</v>
      </c>
      <c r="AG117" s="39">
        <f t="shared" ca="1" si="72"/>
        <v>0</v>
      </c>
      <c r="AH117" s="39">
        <f t="shared" ca="1" si="73"/>
        <v>0</v>
      </c>
      <c r="AI117" s="39">
        <f t="shared" ca="1" si="74"/>
        <v>0</v>
      </c>
      <c r="AJ117" s="39">
        <f t="shared" ca="1" si="75"/>
        <v>0</v>
      </c>
      <c r="AK117" s="39">
        <f t="shared" ca="1" si="76"/>
        <v>0</v>
      </c>
      <c r="AL117" s="43"/>
      <c r="AM117" s="39">
        <f t="shared" ca="1" si="87"/>
        <v>0</v>
      </c>
      <c r="AN117" s="39">
        <f t="shared" ca="1" si="88"/>
        <v>0</v>
      </c>
      <c r="AO117" s="39">
        <f t="shared" ca="1" si="89"/>
        <v>0</v>
      </c>
      <c r="AP117" s="40">
        <f t="shared" ca="1" si="77"/>
        <v>0</v>
      </c>
      <c r="AR117" s="39">
        <f t="shared" ca="1" si="90"/>
        <v>0</v>
      </c>
      <c r="AS117" s="39">
        <f t="shared" ca="1" si="91"/>
        <v>0</v>
      </c>
      <c r="AT117" s="39">
        <f t="shared" ca="1" si="92"/>
        <v>0</v>
      </c>
      <c r="AU117" s="40">
        <f t="shared" ca="1" si="78"/>
        <v>0</v>
      </c>
      <c r="AV117" s="40"/>
      <c r="AW117" s="51">
        <f t="shared" ca="1" si="79"/>
        <v>0</v>
      </c>
      <c r="AY117" s="51">
        <f t="shared" ca="1" si="80"/>
        <v>0</v>
      </c>
      <c r="AZ117" s="104"/>
      <c r="BA117" s="105">
        <f ca="1">'EO9904.1'!AW117</f>
        <v>0</v>
      </c>
      <c r="BB117" s="105">
        <f t="shared" ca="1" si="93"/>
        <v>0</v>
      </c>
      <c r="BC117" s="67"/>
      <c r="BD117" s="96">
        <f t="shared" si="94"/>
        <v>40210</v>
      </c>
      <c r="BE117" s="103">
        <f t="shared" si="95"/>
        <v>2</v>
      </c>
      <c r="BF117" s="113">
        <f t="shared" si="81"/>
        <v>627.08299999999986</v>
      </c>
      <c r="BG117" s="114">
        <f t="shared" si="82"/>
        <v>8701.1194999999989</v>
      </c>
      <c r="BH117" s="95">
        <f t="shared" si="96"/>
        <v>7.2069232010892381E-2</v>
      </c>
      <c r="BI117" s="2">
        <f t="shared" si="99"/>
        <v>6.7400000000000002E-2</v>
      </c>
      <c r="BJ117" s="2">
        <f t="shared" si="97"/>
        <v>1.0692764393307475</v>
      </c>
      <c r="BK117" s="97">
        <v>2.1150000000000002</v>
      </c>
      <c r="BL117" s="98">
        <f t="shared" si="98"/>
        <v>2.2615196691845312</v>
      </c>
    </row>
    <row r="118" spans="1:64">
      <c r="A118" s="88">
        <f t="shared" si="83"/>
        <v>40238</v>
      </c>
      <c r="B118" s="65">
        <f>'EO9904.1 floor'!B118</f>
        <v>0</v>
      </c>
      <c r="C118" s="66"/>
      <c r="D118" s="82">
        <f t="shared" si="53"/>
        <v>0</v>
      </c>
      <c r="E118" s="35">
        <f t="shared" si="54"/>
        <v>0</v>
      </c>
      <c r="F118" s="35">
        <f t="shared" ca="1" si="55"/>
        <v>0</v>
      </c>
      <c r="G118" s="83">
        <f ca="1">VLOOKUP($A118,[1]!Table,MATCH(G$4,[1]!Curves,0))</f>
        <v>4.798</v>
      </c>
      <c r="H118" s="84">
        <f t="shared" ca="1" si="56"/>
        <v>4.798</v>
      </c>
      <c r="I118" s="86">
        <f t="shared" si="84"/>
        <v>2.1352453299148562</v>
      </c>
      <c r="J118" s="83">
        <f ca="1">VLOOKUP($A118,[1]!Table,MATCH(J$4,[1]!Curves,0))</f>
        <v>2.35E-2</v>
      </c>
      <c r="K118" s="84">
        <f t="shared" ca="1" si="57"/>
        <v>2.35E-2</v>
      </c>
      <c r="L118" s="69">
        <f t="shared" si="85"/>
        <v>0</v>
      </c>
      <c r="M118" s="83">
        <f ca="1">VLOOKUP($A118,[1]!Table,MATCH(M$4,[1]!Curves,0))</f>
        <v>1.4999999999999999E-2</v>
      </c>
      <c r="N118" s="84">
        <f t="shared" ca="1" si="58"/>
        <v>1.4999999999999999E-2</v>
      </c>
      <c r="O118" s="69">
        <f t="shared" si="86"/>
        <v>0</v>
      </c>
      <c r="P118" s="7"/>
      <c r="Q118" s="69">
        <f t="shared" ca="1" si="59"/>
        <v>4.8365</v>
      </c>
      <c r="R118" s="69">
        <f t="shared" ca="1" si="60"/>
        <v>4.8365</v>
      </c>
      <c r="S118" s="69">
        <f t="shared" si="61"/>
        <v>2.1352453299148562</v>
      </c>
      <c r="T118" s="7"/>
      <c r="U118" s="5">
        <f t="shared" si="62"/>
        <v>31</v>
      </c>
      <c r="V118" s="44">
        <f t="shared" si="63"/>
        <v>40238</v>
      </c>
      <c r="W118" s="5">
        <f t="shared" ca="1" si="64"/>
        <v>3308</v>
      </c>
      <c r="X118" s="54">
        <f ca="1">VLOOKUP($A118,[1]!Table,MATCH(X$4,[1]!Curves,0))</f>
        <v>6.0412126965785004E-2</v>
      </c>
      <c r="Y118" s="46">
        <f t="shared" ca="1" si="65"/>
        <v>0.58330771813878191</v>
      </c>
      <c r="Z118" s="5">
        <f t="shared" si="66"/>
        <v>0</v>
      </c>
      <c r="AA118" s="5">
        <f t="shared" si="67"/>
        <v>0</v>
      </c>
      <c r="AC118" s="39">
        <f t="shared" ca="1" si="68"/>
        <v>0</v>
      </c>
      <c r="AD118" s="39">
        <f t="shared" ca="1" si="69"/>
        <v>0</v>
      </c>
      <c r="AE118" s="39">
        <f t="shared" ca="1" si="70"/>
        <v>0</v>
      </c>
      <c r="AF118" s="39">
        <f t="shared" ca="1" si="71"/>
        <v>0</v>
      </c>
      <c r="AG118" s="39">
        <f t="shared" ca="1" si="72"/>
        <v>0</v>
      </c>
      <c r="AH118" s="39">
        <f t="shared" ca="1" si="73"/>
        <v>0</v>
      </c>
      <c r="AI118" s="39">
        <f t="shared" ca="1" si="74"/>
        <v>0</v>
      </c>
      <c r="AJ118" s="39">
        <f t="shared" ca="1" si="75"/>
        <v>0</v>
      </c>
      <c r="AK118" s="39">
        <f t="shared" ca="1" si="76"/>
        <v>0</v>
      </c>
      <c r="AL118" s="43"/>
      <c r="AM118" s="39">
        <f t="shared" ca="1" si="87"/>
        <v>0</v>
      </c>
      <c r="AN118" s="39">
        <f t="shared" ca="1" si="88"/>
        <v>0</v>
      </c>
      <c r="AO118" s="39">
        <f t="shared" ca="1" si="89"/>
        <v>0</v>
      </c>
      <c r="AP118" s="40">
        <f t="shared" ca="1" si="77"/>
        <v>0</v>
      </c>
      <c r="AR118" s="39">
        <f t="shared" ca="1" si="90"/>
        <v>0</v>
      </c>
      <c r="AS118" s="39">
        <f t="shared" ca="1" si="91"/>
        <v>0</v>
      </c>
      <c r="AT118" s="39">
        <f t="shared" ca="1" si="92"/>
        <v>0</v>
      </c>
      <c r="AU118" s="40">
        <f t="shared" ca="1" si="78"/>
        <v>0</v>
      </c>
      <c r="AV118" s="40"/>
      <c r="AW118" s="51">
        <f t="shared" ca="1" si="79"/>
        <v>0</v>
      </c>
      <c r="AY118" s="51">
        <f t="shared" ca="1" si="80"/>
        <v>0</v>
      </c>
      <c r="AZ118" s="104"/>
      <c r="BA118" s="105">
        <f ca="1">'EO9904.1'!AW118</f>
        <v>0</v>
      </c>
      <c r="BB118" s="105">
        <f t="shared" ca="1" si="93"/>
        <v>0</v>
      </c>
      <c r="BC118" s="67"/>
      <c r="BD118" s="96">
        <f t="shared" si="94"/>
        <v>40238</v>
      </c>
      <c r="BE118" s="103">
        <f t="shared" si="95"/>
        <v>3</v>
      </c>
      <c r="BF118" s="113">
        <f t="shared" si="81"/>
        <v>669.65750000000003</v>
      </c>
      <c r="BG118" s="114">
        <f t="shared" si="82"/>
        <v>9290.0299999999988</v>
      </c>
      <c r="BH118" s="95">
        <f t="shared" si="96"/>
        <v>7.2083459364501529E-2</v>
      </c>
      <c r="BI118" s="2">
        <f t="shared" si="99"/>
        <v>7.1400000000000005E-2</v>
      </c>
      <c r="BJ118" s="2">
        <f t="shared" si="97"/>
        <v>1.009572260007024</v>
      </c>
      <c r="BK118" s="97">
        <v>2.1150000000000002</v>
      </c>
      <c r="BL118" s="98">
        <f t="shared" si="98"/>
        <v>2.1352453299148562</v>
      </c>
    </row>
    <row r="119" spans="1:64">
      <c r="A119" s="88">
        <f t="shared" si="83"/>
        <v>40269</v>
      </c>
      <c r="B119" s="65">
        <f>'EO9904.1 floor'!B119</f>
        <v>0</v>
      </c>
      <c r="C119" s="66"/>
      <c r="D119" s="82">
        <f t="shared" si="53"/>
        <v>0</v>
      </c>
      <c r="E119" s="35">
        <f t="shared" si="54"/>
        <v>0</v>
      </c>
      <c r="F119" s="35">
        <f t="shared" ca="1" si="55"/>
        <v>0</v>
      </c>
      <c r="G119" s="83">
        <f ca="1">VLOOKUP($A119,[1]!Table,MATCH(G$4,[1]!Curves,0))</f>
        <v>4.6680000000000001</v>
      </c>
      <c r="H119" s="84">
        <f t="shared" ca="1" si="56"/>
        <v>4.6680000000000001</v>
      </c>
      <c r="I119" s="86">
        <f t="shared" si="84"/>
        <v>2.1150000000000002</v>
      </c>
      <c r="J119" s="83">
        <f ca="1">VLOOKUP($A119,[1]!Table,MATCH(J$4,[1]!Curves,0))</f>
        <v>1.3000000000000001E-2</v>
      </c>
      <c r="K119" s="84">
        <f t="shared" ca="1" si="57"/>
        <v>1.3000000000000001E-2</v>
      </c>
      <c r="L119" s="69">
        <f t="shared" si="85"/>
        <v>0</v>
      </c>
      <c r="M119" s="83">
        <f ca="1">VLOOKUP($A119,[1]!Table,MATCH(M$4,[1]!Curves,0))</f>
        <v>0.01</v>
      </c>
      <c r="N119" s="84">
        <f t="shared" ca="1" si="58"/>
        <v>0.01</v>
      </c>
      <c r="O119" s="69">
        <f t="shared" si="86"/>
        <v>0</v>
      </c>
      <c r="P119" s="7"/>
      <c r="Q119" s="69">
        <f t="shared" ca="1" si="59"/>
        <v>4.6909999999999998</v>
      </c>
      <c r="R119" s="69">
        <f t="shared" ca="1" si="60"/>
        <v>4.6909999999999998</v>
      </c>
      <c r="S119" s="69">
        <f t="shared" si="61"/>
        <v>2.1150000000000002</v>
      </c>
      <c r="T119" s="7"/>
      <c r="U119" s="5">
        <f t="shared" si="62"/>
        <v>30</v>
      </c>
      <c r="V119" s="44">
        <f t="shared" si="63"/>
        <v>40269</v>
      </c>
      <c r="W119" s="5">
        <f t="shared" ca="1" si="64"/>
        <v>3339</v>
      </c>
      <c r="X119" s="54">
        <f ca="1">VLOOKUP($A119,[1]!Table,MATCH(X$4,[1]!Curves,0))</f>
        <v>6.0460257245020001E-2</v>
      </c>
      <c r="Y119" s="46">
        <f t="shared" ca="1" si="65"/>
        <v>0.58012077374811666</v>
      </c>
      <c r="Z119" s="5">
        <f t="shared" si="66"/>
        <v>0</v>
      </c>
      <c r="AA119" s="5">
        <f t="shared" si="67"/>
        <v>0</v>
      </c>
      <c r="AC119" s="39">
        <f t="shared" ca="1" si="68"/>
        <v>0</v>
      </c>
      <c r="AD119" s="39">
        <f t="shared" ca="1" si="69"/>
        <v>0</v>
      </c>
      <c r="AE119" s="39">
        <f t="shared" ca="1" si="70"/>
        <v>0</v>
      </c>
      <c r="AF119" s="39">
        <f t="shared" ca="1" si="71"/>
        <v>0</v>
      </c>
      <c r="AG119" s="39">
        <f t="shared" ca="1" si="72"/>
        <v>0</v>
      </c>
      <c r="AH119" s="39">
        <f t="shared" ca="1" si="73"/>
        <v>0</v>
      </c>
      <c r="AI119" s="39">
        <f t="shared" ca="1" si="74"/>
        <v>0</v>
      </c>
      <c r="AJ119" s="39">
        <f t="shared" ca="1" si="75"/>
        <v>0</v>
      </c>
      <c r="AK119" s="39">
        <f t="shared" ca="1" si="76"/>
        <v>0</v>
      </c>
      <c r="AL119" s="43"/>
      <c r="AM119" s="39">
        <f t="shared" ca="1" si="87"/>
        <v>0</v>
      </c>
      <c r="AN119" s="39">
        <f t="shared" ca="1" si="88"/>
        <v>0</v>
      </c>
      <c r="AO119" s="39">
        <f t="shared" ca="1" si="89"/>
        <v>0</v>
      </c>
      <c r="AP119" s="40">
        <f t="shared" ca="1" si="77"/>
        <v>0</v>
      </c>
      <c r="AR119" s="39">
        <f t="shared" ca="1" si="90"/>
        <v>0</v>
      </c>
      <c r="AS119" s="39">
        <f t="shared" ca="1" si="91"/>
        <v>0</v>
      </c>
      <c r="AT119" s="39">
        <f t="shared" ca="1" si="92"/>
        <v>0</v>
      </c>
      <c r="AU119" s="40">
        <f t="shared" ca="1" si="78"/>
        <v>0</v>
      </c>
      <c r="AV119" s="40"/>
      <c r="AW119" s="51">
        <f t="shared" ca="1" si="79"/>
        <v>0</v>
      </c>
      <c r="AY119" s="51">
        <f t="shared" ca="1" si="80"/>
        <v>0</v>
      </c>
      <c r="AZ119" s="104"/>
      <c r="BA119" s="105">
        <f ca="1">'EO9904.1'!AW119</f>
        <v>0</v>
      </c>
      <c r="BB119" s="105">
        <f t="shared" ca="1" si="93"/>
        <v>0</v>
      </c>
      <c r="BC119" s="67"/>
      <c r="BD119" s="96">
        <f t="shared" si="94"/>
        <v>40269</v>
      </c>
      <c r="BE119" s="103">
        <f t="shared" si="95"/>
        <v>4</v>
      </c>
      <c r="BF119" s="113">
        <f t="shared" si="81"/>
        <v>631.27949999999998</v>
      </c>
      <c r="BG119" s="114">
        <f t="shared" si="82"/>
        <v>8727.1059999999998</v>
      </c>
      <c r="BH119" s="95">
        <f t="shared" si="96"/>
        <v>7.2335491284281406E-2</v>
      </c>
      <c r="BI119" s="2">
        <f t="shared" si="99"/>
        <v>7.4899999999999994E-2</v>
      </c>
      <c r="BJ119" s="2">
        <f t="shared" si="97"/>
        <v>0.96576089832151413</v>
      </c>
      <c r="BK119" s="97">
        <v>2.1150000000000002</v>
      </c>
      <c r="BL119" s="98">
        <f t="shared" si="98"/>
        <v>2.1150000000000002</v>
      </c>
    </row>
    <row r="120" spans="1:64">
      <c r="A120" s="88">
        <f t="shared" si="83"/>
        <v>40299</v>
      </c>
      <c r="B120" s="65">
        <f>'EO9904.1 floor'!B120</f>
        <v>0</v>
      </c>
      <c r="C120" s="66"/>
      <c r="D120" s="82">
        <f t="shared" si="53"/>
        <v>0</v>
      </c>
      <c r="E120" s="35">
        <f t="shared" si="54"/>
        <v>0</v>
      </c>
      <c r="F120" s="35">
        <f t="shared" ca="1" si="55"/>
        <v>0</v>
      </c>
      <c r="G120" s="83">
        <f ca="1">VLOOKUP($A120,[1]!Table,MATCH(G$4,[1]!Curves,0))</f>
        <v>4.6580000000000004</v>
      </c>
      <c r="H120" s="84">
        <f t="shared" ca="1" si="56"/>
        <v>4.6580000000000004</v>
      </c>
      <c r="I120" s="86">
        <f t="shared" si="84"/>
        <v>2.1593067374976265</v>
      </c>
      <c r="J120" s="83">
        <f ca="1">VLOOKUP($A120,[1]!Table,MATCH(J$4,[1]!Curves,0))</f>
        <v>1.3000000000000001E-2</v>
      </c>
      <c r="K120" s="84">
        <f t="shared" ca="1" si="57"/>
        <v>1.3000000000000001E-2</v>
      </c>
      <c r="L120" s="69">
        <f t="shared" si="85"/>
        <v>0</v>
      </c>
      <c r="M120" s="83">
        <f ca="1">VLOOKUP($A120,[1]!Table,MATCH(M$4,[1]!Curves,0))</f>
        <v>0.01</v>
      </c>
      <c r="N120" s="84">
        <f t="shared" ca="1" si="58"/>
        <v>0.01</v>
      </c>
      <c r="O120" s="69">
        <f t="shared" si="86"/>
        <v>0</v>
      </c>
      <c r="P120" s="7"/>
      <c r="Q120" s="69">
        <f t="shared" ca="1" si="59"/>
        <v>4.681</v>
      </c>
      <c r="R120" s="69">
        <f t="shared" ca="1" si="60"/>
        <v>4.681</v>
      </c>
      <c r="S120" s="69">
        <f t="shared" si="61"/>
        <v>2.1593067374976265</v>
      </c>
      <c r="T120" s="7"/>
      <c r="U120" s="5">
        <f t="shared" si="62"/>
        <v>31</v>
      </c>
      <c r="V120" s="44">
        <f t="shared" si="63"/>
        <v>40299</v>
      </c>
      <c r="W120" s="5">
        <f t="shared" ca="1" si="64"/>
        <v>3369</v>
      </c>
      <c r="X120" s="54">
        <f ca="1">VLOOKUP($A120,[1]!Table,MATCH(X$4,[1]!Curves,0))</f>
        <v>6.0506834935334999E-2</v>
      </c>
      <c r="Y120" s="46">
        <f t="shared" ca="1" si="65"/>
        <v>0.57704886200832739</v>
      </c>
      <c r="Z120" s="5">
        <f t="shared" si="66"/>
        <v>0</v>
      </c>
      <c r="AA120" s="5">
        <f t="shared" si="67"/>
        <v>0</v>
      </c>
      <c r="AC120" s="39">
        <f t="shared" ca="1" si="68"/>
        <v>0</v>
      </c>
      <c r="AD120" s="39">
        <f t="shared" ca="1" si="69"/>
        <v>0</v>
      </c>
      <c r="AE120" s="39">
        <f t="shared" ca="1" si="70"/>
        <v>0</v>
      </c>
      <c r="AF120" s="39">
        <f t="shared" ca="1" si="71"/>
        <v>0</v>
      </c>
      <c r="AG120" s="39">
        <f t="shared" ca="1" si="72"/>
        <v>0</v>
      </c>
      <c r="AH120" s="39">
        <f t="shared" ca="1" si="73"/>
        <v>0</v>
      </c>
      <c r="AI120" s="39">
        <f t="shared" ca="1" si="74"/>
        <v>0</v>
      </c>
      <c r="AJ120" s="39">
        <f t="shared" ca="1" si="75"/>
        <v>0</v>
      </c>
      <c r="AK120" s="39">
        <f t="shared" ca="1" si="76"/>
        <v>0</v>
      </c>
      <c r="AL120" s="43"/>
      <c r="AM120" s="39">
        <f t="shared" ca="1" si="87"/>
        <v>0</v>
      </c>
      <c r="AN120" s="39">
        <f t="shared" ca="1" si="88"/>
        <v>0</v>
      </c>
      <c r="AO120" s="39">
        <f t="shared" ca="1" si="89"/>
        <v>0</v>
      </c>
      <c r="AP120" s="40">
        <f t="shared" ca="1" si="77"/>
        <v>0</v>
      </c>
      <c r="AR120" s="39">
        <f t="shared" ca="1" si="90"/>
        <v>0</v>
      </c>
      <c r="AS120" s="39">
        <f t="shared" ca="1" si="91"/>
        <v>0</v>
      </c>
      <c r="AT120" s="39">
        <f t="shared" ca="1" si="92"/>
        <v>0</v>
      </c>
      <c r="AU120" s="40">
        <f t="shared" ca="1" si="78"/>
        <v>0</v>
      </c>
      <c r="AV120" s="40"/>
      <c r="AW120" s="51">
        <f t="shared" ca="1" si="79"/>
        <v>0</v>
      </c>
      <c r="AY120" s="51">
        <f t="shared" ca="1" si="80"/>
        <v>0</v>
      </c>
      <c r="AZ120" s="104"/>
      <c r="BA120" s="105">
        <f ca="1">'EO9904.1'!AW120</f>
        <v>0</v>
      </c>
      <c r="BB120" s="105">
        <f t="shared" ca="1" si="93"/>
        <v>0</v>
      </c>
      <c r="BC120" s="67"/>
      <c r="BD120" s="96">
        <f t="shared" si="94"/>
        <v>40299</v>
      </c>
      <c r="BE120" s="103">
        <f t="shared" si="95"/>
        <v>5</v>
      </c>
      <c r="BF120" s="113">
        <f t="shared" si="81"/>
        <v>662.98049999999989</v>
      </c>
      <c r="BG120" s="114">
        <f t="shared" si="82"/>
        <v>9044.2455000000009</v>
      </c>
      <c r="BH120" s="95">
        <f t="shared" si="96"/>
        <v>7.3304124705593166E-2</v>
      </c>
      <c r="BI120" s="2">
        <f t="shared" si="99"/>
        <v>7.1800000000000003E-2</v>
      </c>
      <c r="BJ120" s="2">
        <f t="shared" si="97"/>
        <v>1.0209488120556152</v>
      </c>
      <c r="BK120" s="97">
        <v>2.1150000000000002</v>
      </c>
      <c r="BL120" s="98">
        <f t="shared" si="98"/>
        <v>2.1593067374976265</v>
      </c>
    </row>
    <row r="121" spans="1:64">
      <c r="A121" s="88">
        <f t="shared" si="83"/>
        <v>40330</v>
      </c>
      <c r="B121" s="65">
        <f>'EO9904.1 floor'!B121</f>
        <v>0</v>
      </c>
      <c r="C121" s="66"/>
      <c r="D121" s="82">
        <f t="shared" si="53"/>
        <v>0</v>
      </c>
      <c r="E121" s="35">
        <f t="shared" si="54"/>
        <v>0</v>
      </c>
      <c r="F121" s="35">
        <f t="shared" ca="1" si="55"/>
        <v>0</v>
      </c>
      <c r="G121" s="83">
        <f ca="1">VLOOKUP($A121,[1]!Table,MATCH(G$4,[1]!Curves,0))</f>
        <v>4.6779999999999999</v>
      </c>
      <c r="H121" s="84">
        <f t="shared" ca="1" si="56"/>
        <v>4.6779999999999999</v>
      </c>
      <c r="I121" s="86">
        <f t="shared" si="84"/>
        <v>2.8843852192293506</v>
      </c>
      <c r="J121" s="83">
        <f ca="1">VLOOKUP($A121,[1]!Table,MATCH(J$4,[1]!Curves,0))</f>
        <v>1.3000000000000001E-2</v>
      </c>
      <c r="K121" s="84">
        <f t="shared" ca="1" si="57"/>
        <v>1.3000000000000001E-2</v>
      </c>
      <c r="L121" s="69">
        <f t="shared" si="85"/>
        <v>0</v>
      </c>
      <c r="M121" s="83">
        <f ca="1">VLOOKUP($A121,[1]!Table,MATCH(M$4,[1]!Curves,0))</f>
        <v>0.01</v>
      </c>
      <c r="N121" s="84">
        <f t="shared" ca="1" si="58"/>
        <v>0.01</v>
      </c>
      <c r="O121" s="69">
        <f t="shared" si="86"/>
        <v>0</v>
      </c>
      <c r="P121" s="7"/>
      <c r="Q121" s="69">
        <f t="shared" ca="1" si="59"/>
        <v>4.7009999999999996</v>
      </c>
      <c r="R121" s="69">
        <f t="shared" ca="1" si="60"/>
        <v>4.7009999999999996</v>
      </c>
      <c r="S121" s="69">
        <f t="shared" si="61"/>
        <v>2.8843852192293506</v>
      </c>
      <c r="T121" s="7"/>
      <c r="U121" s="5">
        <f t="shared" si="62"/>
        <v>30</v>
      </c>
      <c r="V121" s="44">
        <f t="shared" si="63"/>
        <v>40330</v>
      </c>
      <c r="W121" s="5">
        <f t="shared" ca="1" si="64"/>
        <v>3400</v>
      </c>
      <c r="X121" s="54">
        <f ca="1">VLOOKUP($A121,[1]!Table,MATCH(X$4,[1]!Curves,0))</f>
        <v>6.0554965216084E-2</v>
      </c>
      <c r="Y121" s="46">
        <f t="shared" ca="1" si="65"/>
        <v>0.57388716937330675</v>
      </c>
      <c r="Z121" s="5">
        <f t="shared" si="66"/>
        <v>0</v>
      </c>
      <c r="AA121" s="5">
        <f t="shared" si="67"/>
        <v>0</v>
      </c>
      <c r="AC121" s="39">
        <f t="shared" ca="1" si="68"/>
        <v>0</v>
      </c>
      <c r="AD121" s="39">
        <f t="shared" ca="1" si="69"/>
        <v>0</v>
      </c>
      <c r="AE121" s="39">
        <f t="shared" ca="1" si="70"/>
        <v>0</v>
      </c>
      <c r="AF121" s="39">
        <f t="shared" ca="1" si="71"/>
        <v>0</v>
      </c>
      <c r="AG121" s="39">
        <f t="shared" ca="1" si="72"/>
        <v>0</v>
      </c>
      <c r="AH121" s="39">
        <f t="shared" ca="1" si="73"/>
        <v>0</v>
      </c>
      <c r="AI121" s="39">
        <f t="shared" ca="1" si="74"/>
        <v>0</v>
      </c>
      <c r="AJ121" s="39">
        <f t="shared" ca="1" si="75"/>
        <v>0</v>
      </c>
      <c r="AK121" s="39">
        <f t="shared" ca="1" si="76"/>
        <v>0</v>
      </c>
      <c r="AL121" s="43"/>
      <c r="AM121" s="39">
        <f t="shared" ca="1" si="87"/>
        <v>0</v>
      </c>
      <c r="AN121" s="39">
        <f t="shared" ca="1" si="88"/>
        <v>0</v>
      </c>
      <c r="AO121" s="39">
        <f t="shared" ca="1" si="89"/>
        <v>0</v>
      </c>
      <c r="AP121" s="40">
        <f t="shared" ca="1" si="77"/>
        <v>0</v>
      </c>
      <c r="AR121" s="39">
        <f t="shared" ca="1" si="90"/>
        <v>0</v>
      </c>
      <c r="AS121" s="39">
        <f t="shared" ca="1" si="91"/>
        <v>0</v>
      </c>
      <c r="AT121" s="39">
        <f t="shared" ca="1" si="92"/>
        <v>0</v>
      </c>
      <c r="AU121" s="40">
        <f t="shared" ca="1" si="78"/>
        <v>0</v>
      </c>
      <c r="AV121" s="40"/>
      <c r="AW121" s="51">
        <f t="shared" ca="1" si="79"/>
        <v>0</v>
      </c>
      <c r="AY121" s="51">
        <f t="shared" ca="1" si="80"/>
        <v>0</v>
      </c>
      <c r="AZ121" s="104"/>
      <c r="BA121" s="105">
        <f ca="1">'EO9904.1'!AW121</f>
        <v>0</v>
      </c>
      <c r="BB121" s="105">
        <f t="shared" ca="1" si="93"/>
        <v>0</v>
      </c>
      <c r="BC121" s="67"/>
      <c r="BD121" s="96">
        <f t="shared" si="94"/>
        <v>40330</v>
      </c>
      <c r="BE121" s="103">
        <f t="shared" si="95"/>
        <v>6</v>
      </c>
      <c r="BF121" s="113">
        <f t="shared" si="81"/>
        <v>1052.6424999999999</v>
      </c>
      <c r="BG121" s="114">
        <f t="shared" si="82"/>
        <v>10765.119500000001</v>
      </c>
      <c r="BH121" s="95">
        <f t="shared" si="96"/>
        <v>9.7782704595151024E-2</v>
      </c>
      <c r="BI121" s="2">
        <f t="shared" si="99"/>
        <v>7.17E-2</v>
      </c>
      <c r="BJ121" s="2">
        <f t="shared" si="97"/>
        <v>1.363775517366123</v>
      </c>
      <c r="BK121" s="97">
        <v>2.1150000000000002</v>
      </c>
      <c r="BL121" s="98">
        <f t="shared" si="98"/>
        <v>2.8843852192293506</v>
      </c>
    </row>
    <row r="122" spans="1:64">
      <c r="A122" s="88">
        <f t="shared" si="83"/>
        <v>40360</v>
      </c>
      <c r="B122" s="65">
        <f>'EO9904.1 floor'!B122</f>
        <v>0</v>
      </c>
      <c r="C122" s="66"/>
      <c r="D122" s="82">
        <f t="shared" si="53"/>
        <v>0</v>
      </c>
      <c r="E122" s="35">
        <f t="shared" si="54"/>
        <v>0</v>
      </c>
      <c r="F122" s="35">
        <f t="shared" ca="1" si="55"/>
        <v>0</v>
      </c>
      <c r="G122" s="83">
        <f ca="1">VLOOKUP($A122,[1]!Table,MATCH(G$4,[1]!Curves,0))</f>
        <v>4.6989999999999998</v>
      </c>
      <c r="H122" s="84">
        <f t="shared" ca="1" si="56"/>
        <v>4.6989999999999998</v>
      </c>
      <c r="I122" s="86">
        <f t="shared" si="84"/>
        <v>2.1150000000000002</v>
      </c>
      <c r="J122" s="83">
        <f ca="1">VLOOKUP($A122,[1]!Table,MATCH(J$4,[1]!Curves,0))</f>
        <v>1.3000000000000001E-2</v>
      </c>
      <c r="K122" s="84">
        <f t="shared" ca="1" si="57"/>
        <v>1.3000000000000001E-2</v>
      </c>
      <c r="L122" s="69">
        <f t="shared" si="85"/>
        <v>0</v>
      </c>
      <c r="M122" s="83">
        <f ca="1">VLOOKUP($A122,[1]!Table,MATCH(M$4,[1]!Curves,0))</f>
        <v>0.01</v>
      </c>
      <c r="N122" s="84">
        <f t="shared" ca="1" si="58"/>
        <v>0.01</v>
      </c>
      <c r="O122" s="69">
        <f t="shared" si="86"/>
        <v>0</v>
      </c>
      <c r="P122" s="7"/>
      <c r="Q122" s="69">
        <f t="shared" ca="1" si="59"/>
        <v>4.7219999999999995</v>
      </c>
      <c r="R122" s="69">
        <f t="shared" ca="1" si="60"/>
        <v>4.7219999999999995</v>
      </c>
      <c r="S122" s="69">
        <f t="shared" si="61"/>
        <v>2.1150000000000002</v>
      </c>
      <c r="T122" s="7"/>
      <c r="U122" s="5">
        <f t="shared" si="62"/>
        <v>31</v>
      </c>
      <c r="V122" s="44">
        <f t="shared" si="63"/>
        <v>40360</v>
      </c>
      <c r="W122" s="5">
        <f t="shared" ca="1" si="64"/>
        <v>3430</v>
      </c>
      <c r="X122" s="54">
        <f ca="1">VLOOKUP($A122,[1]!Table,MATCH(X$4,[1]!Curves,0))</f>
        <v>6.0601542907864001E-2</v>
      </c>
      <c r="Y122" s="46">
        <f t="shared" ca="1" si="65"/>
        <v>0.57083965723335583</v>
      </c>
      <c r="Z122" s="5">
        <f t="shared" si="66"/>
        <v>0</v>
      </c>
      <c r="AA122" s="5">
        <f t="shared" si="67"/>
        <v>0</v>
      </c>
      <c r="AC122" s="39">
        <f t="shared" ca="1" si="68"/>
        <v>0</v>
      </c>
      <c r="AD122" s="39">
        <f t="shared" ca="1" si="69"/>
        <v>0</v>
      </c>
      <c r="AE122" s="39">
        <f t="shared" ca="1" si="70"/>
        <v>0</v>
      </c>
      <c r="AF122" s="39">
        <f t="shared" ca="1" si="71"/>
        <v>0</v>
      </c>
      <c r="AG122" s="39">
        <f t="shared" ca="1" si="72"/>
        <v>0</v>
      </c>
      <c r="AH122" s="39">
        <f t="shared" ca="1" si="73"/>
        <v>0</v>
      </c>
      <c r="AI122" s="39">
        <f t="shared" ca="1" si="74"/>
        <v>0</v>
      </c>
      <c r="AJ122" s="39">
        <f t="shared" ca="1" si="75"/>
        <v>0</v>
      </c>
      <c r="AK122" s="39">
        <f t="shared" ca="1" si="76"/>
        <v>0</v>
      </c>
      <c r="AL122" s="43"/>
      <c r="AM122" s="39">
        <f t="shared" ca="1" si="87"/>
        <v>0</v>
      </c>
      <c r="AN122" s="39">
        <f t="shared" ca="1" si="88"/>
        <v>0</v>
      </c>
      <c r="AO122" s="39">
        <f t="shared" ca="1" si="89"/>
        <v>0</v>
      </c>
      <c r="AP122" s="40">
        <f t="shared" ca="1" si="77"/>
        <v>0</v>
      </c>
      <c r="AR122" s="39">
        <f t="shared" ca="1" si="90"/>
        <v>0</v>
      </c>
      <c r="AS122" s="39">
        <f t="shared" ca="1" si="91"/>
        <v>0</v>
      </c>
      <c r="AT122" s="39">
        <f t="shared" ca="1" si="92"/>
        <v>0</v>
      </c>
      <c r="AU122" s="40">
        <f t="shared" ca="1" si="78"/>
        <v>0</v>
      </c>
      <c r="AV122" s="40"/>
      <c r="AW122" s="51">
        <f t="shared" ca="1" si="79"/>
        <v>0</v>
      </c>
      <c r="AY122" s="51">
        <f t="shared" ca="1" si="80"/>
        <v>0</v>
      </c>
      <c r="AZ122" s="104"/>
      <c r="BA122" s="105">
        <f ca="1">'EO9904.1'!AW122</f>
        <v>0</v>
      </c>
      <c r="BB122" s="105">
        <f t="shared" ca="1" si="93"/>
        <v>0</v>
      </c>
      <c r="BC122" s="67"/>
      <c r="BD122" s="96">
        <f t="shared" si="94"/>
        <v>40360</v>
      </c>
      <c r="BE122" s="103">
        <f t="shared" si="95"/>
        <v>7</v>
      </c>
      <c r="BF122" s="113">
        <f t="shared" si="81"/>
        <v>1079.384</v>
      </c>
      <c r="BG122" s="114">
        <f t="shared" si="82"/>
        <v>11147.003499999999</v>
      </c>
      <c r="BH122" s="95">
        <f t="shared" si="96"/>
        <v>9.6831762903815372E-2</v>
      </c>
      <c r="BI122" s="2">
        <f t="shared" si="99"/>
        <v>9.8100000000000007E-2</v>
      </c>
      <c r="BJ122" s="2">
        <f t="shared" si="97"/>
        <v>0.98707199698078862</v>
      </c>
      <c r="BK122" s="97">
        <v>2.1150000000000002</v>
      </c>
      <c r="BL122" s="98">
        <f t="shared" si="98"/>
        <v>2.1150000000000002</v>
      </c>
    </row>
    <row r="123" spans="1:64">
      <c r="A123" s="88">
        <f t="shared" si="83"/>
        <v>40391</v>
      </c>
      <c r="B123" s="65">
        <f>'EO9904.1 floor'!B123</f>
        <v>0</v>
      </c>
      <c r="C123" s="66"/>
      <c r="D123" s="82">
        <f t="shared" si="53"/>
        <v>0</v>
      </c>
      <c r="E123" s="35">
        <f t="shared" si="54"/>
        <v>0</v>
      </c>
      <c r="F123" s="35">
        <f t="shared" ca="1" si="55"/>
        <v>0</v>
      </c>
      <c r="G123" s="83">
        <f ca="1">VLOOKUP($A123,[1]!Table,MATCH(G$4,[1]!Curves,0))</f>
        <v>4.7229999999999999</v>
      </c>
      <c r="H123" s="84">
        <f t="shared" ca="1" si="56"/>
        <v>4.7229999999999999</v>
      </c>
      <c r="I123" s="86">
        <f t="shared" si="84"/>
        <v>2.1150000000000002</v>
      </c>
      <c r="J123" s="83">
        <f ca="1">VLOOKUP($A123,[1]!Table,MATCH(J$4,[1]!Curves,0))</f>
        <v>1.3000000000000001E-2</v>
      </c>
      <c r="K123" s="84">
        <f t="shared" ca="1" si="57"/>
        <v>1.3000000000000001E-2</v>
      </c>
      <c r="L123" s="69">
        <f t="shared" si="85"/>
        <v>0</v>
      </c>
      <c r="M123" s="83">
        <f ca="1">VLOOKUP($A123,[1]!Table,MATCH(M$4,[1]!Curves,0))</f>
        <v>0.01</v>
      </c>
      <c r="N123" s="84">
        <f t="shared" ca="1" si="58"/>
        <v>0.01</v>
      </c>
      <c r="O123" s="69">
        <f t="shared" si="86"/>
        <v>0</v>
      </c>
      <c r="P123" s="7"/>
      <c r="Q123" s="69">
        <f t="shared" ca="1" si="59"/>
        <v>4.7459999999999996</v>
      </c>
      <c r="R123" s="69">
        <f t="shared" ca="1" si="60"/>
        <v>4.7459999999999996</v>
      </c>
      <c r="S123" s="69">
        <f t="shared" si="61"/>
        <v>2.1150000000000002</v>
      </c>
      <c r="T123" s="7"/>
      <c r="U123" s="5">
        <f t="shared" si="62"/>
        <v>31</v>
      </c>
      <c r="V123" s="44">
        <f t="shared" si="63"/>
        <v>40391</v>
      </c>
      <c r="W123" s="5">
        <f t="shared" ca="1" si="64"/>
        <v>3461</v>
      </c>
      <c r="X123" s="54">
        <f ca="1">VLOOKUP($A123,[1]!Table,MATCH(X$4,[1]!Curves,0))</f>
        <v>6.0649673190126999E-2</v>
      </c>
      <c r="Y123" s="46">
        <f t="shared" ca="1" si="65"/>
        <v>0.56770313830635477</v>
      </c>
      <c r="Z123" s="5">
        <f t="shared" si="66"/>
        <v>0</v>
      </c>
      <c r="AA123" s="5">
        <f t="shared" si="67"/>
        <v>0</v>
      </c>
      <c r="AC123" s="39">
        <f t="shared" ca="1" si="68"/>
        <v>0</v>
      </c>
      <c r="AD123" s="39">
        <f t="shared" ca="1" si="69"/>
        <v>0</v>
      </c>
      <c r="AE123" s="39">
        <f t="shared" ca="1" si="70"/>
        <v>0</v>
      </c>
      <c r="AF123" s="39">
        <f t="shared" ca="1" si="71"/>
        <v>0</v>
      </c>
      <c r="AG123" s="39">
        <f t="shared" ca="1" si="72"/>
        <v>0</v>
      </c>
      <c r="AH123" s="39">
        <f t="shared" ca="1" si="73"/>
        <v>0</v>
      </c>
      <c r="AI123" s="39">
        <f t="shared" ca="1" si="74"/>
        <v>0</v>
      </c>
      <c r="AJ123" s="39">
        <f t="shared" ca="1" si="75"/>
        <v>0</v>
      </c>
      <c r="AK123" s="39">
        <f t="shared" ca="1" si="76"/>
        <v>0</v>
      </c>
      <c r="AL123" s="43"/>
      <c r="AM123" s="39">
        <f t="shared" ca="1" si="87"/>
        <v>0</v>
      </c>
      <c r="AN123" s="39">
        <f t="shared" ca="1" si="88"/>
        <v>0</v>
      </c>
      <c r="AO123" s="39">
        <f t="shared" ca="1" si="89"/>
        <v>0</v>
      </c>
      <c r="AP123" s="40">
        <f t="shared" ca="1" si="77"/>
        <v>0</v>
      </c>
      <c r="AR123" s="39">
        <f t="shared" ca="1" si="90"/>
        <v>0</v>
      </c>
      <c r="AS123" s="39">
        <f t="shared" ca="1" si="91"/>
        <v>0</v>
      </c>
      <c r="AT123" s="39">
        <f t="shared" ca="1" si="92"/>
        <v>0</v>
      </c>
      <c r="AU123" s="40">
        <f t="shared" ca="1" si="78"/>
        <v>0</v>
      </c>
      <c r="AV123" s="40"/>
      <c r="AW123" s="51">
        <f t="shared" ca="1" si="79"/>
        <v>0</v>
      </c>
      <c r="AY123" s="51">
        <f t="shared" ca="1" si="80"/>
        <v>0</v>
      </c>
      <c r="AZ123" s="104"/>
      <c r="BA123" s="105">
        <f ca="1">'EO9904.1'!AW123</f>
        <v>0</v>
      </c>
      <c r="BB123" s="105">
        <f t="shared" ca="1" si="93"/>
        <v>0</v>
      </c>
      <c r="BC123" s="67"/>
      <c r="BD123" s="96">
        <f t="shared" si="94"/>
        <v>40391</v>
      </c>
      <c r="BE123" s="103">
        <f t="shared" si="95"/>
        <v>8</v>
      </c>
      <c r="BF123" s="113">
        <f t="shared" si="81"/>
        <v>1109.0309999999999</v>
      </c>
      <c r="BG123" s="114">
        <f t="shared" si="82"/>
        <v>11486.346</v>
      </c>
      <c r="BH123" s="95">
        <f t="shared" si="96"/>
        <v>9.655211500680895E-2</v>
      </c>
      <c r="BI123" s="2">
        <f t="shared" si="99"/>
        <v>9.9099999999999994E-2</v>
      </c>
      <c r="BJ123" s="2">
        <f t="shared" si="97"/>
        <v>0.97428975788909133</v>
      </c>
      <c r="BK123" s="97">
        <v>2.1150000000000002</v>
      </c>
      <c r="BL123" s="98">
        <f t="shared" si="98"/>
        <v>2.1150000000000002</v>
      </c>
    </row>
    <row r="124" spans="1:64">
      <c r="A124" s="88">
        <f t="shared" si="83"/>
        <v>40422</v>
      </c>
      <c r="B124" s="65">
        <f>'EO9904.1 floor'!B124</f>
        <v>0</v>
      </c>
      <c r="C124" s="66"/>
      <c r="D124" s="82">
        <f t="shared" si="53"/>
        <v>0</v>
      </c>
      <c r="E124" s="35">
        <f t="shared" si="54"/>
        <v>0</v>
      </c>
      <c r="F124" s="35">
        <f t="shared" ca="1" si="55"/>
        <v>0</v>
      </c>
      <c r="G124" s="83">
        <f ca="1">VLOOKUP($A124,[1]!Table,MATCH(G$4,[1]!Curves,0))</f>
        <v>4.7330000000000005</v>
      </c>
      <c r="H124" s="84">
        <f t="shared" ca="1" si="56"/>
        <v>4.7330000000000005</v>
      </c>
      <c r="I124" s="86">
        <f t="shared" si="84"/>
        <v>2.1150000000000002</v>
      </c>
      <c r="J124" s="83">
        <f ca="1">VLOOKUP($A124,[1]!Table,MATCH(J$4,[1]!Curves,0))</f>
        <v>1.3000000000000001E-2</v>
      </c>
      <c r="K124" s="84">
        <f t="shared" ca="1" si="57"/>
        <v>1.3000000000000001E-2</v>
      </c>
      <c r="L124" s="69">
        <f t="shared" si="85"/>
        <v>0</v>
      </c>
      <c r="M124" s="83">
        <f ca="1">VLOOKUP($A124,[1]!Table,MATCH(M$4,[1]!Curves,0))</f>
        <v>0.01</v>
      </c>
      <c r="N124" s="84">
        <f t="shared" ca="1" si="58"/>
        <v>0.01</v>
      </c>
      <c r="O124" s="69">
        <f t="shared" si="86"/>
        <v>0</v>
      </c>
      <c r="P124" s="7"/>
      <c r="Q124" s="69">
        <f t="shared" ca="1" si="59"/>
        <v>4.7560000000000002</v>
      </c>
      <c r="R124" s="69">
        <f t="shared" ca="1" si="60"/>
        <v>4.7560000000000002</v>
      </c>
      <c r="S124" s="69">
        <f t="shared" si="61"/>
        <v>2.1150000000000002</v>
      </c>
      <c r="T124" s="7"/>
      <c r="U124" s="5">
        <f t="shared" si="62"/>
        <v>30</v>
      </c>
      <c r="V124" s="44">
        <f t="shared" si="63"/>
        <v>40422</v>
      </c>
      <c r="W124" s="5">
        <f t="shared" ca="1" si="64"/>
        <v>3492</v>
      </c>
      <c r="X124" s="54">
        <f ca="1">VLOOKUP($A124,[1]!Table,MATCH(X$4,[1]!Curves,0))</f>
        <v>6.0697803473159999E-2</v>
      </c>
      <c r="Y124" s="46">
        <f t="shared" ca="1" si="65"/>
        <v>0.56457938218888415</v>
      </c>
      <c r="Z124" s="5">
        <f t="shared" si="66"/>
        <v>0</v>
      </c>
      <c r="AA124" s="5">
        <f t="shared" si="67"/>
        <v>0</v>
      </c>
      <c r="AC124" s="39">
        <f t="shared" ca="1" si="68"/>
        <v>0</v>
      </c>
      <c r="AD124" s="39">
        <f t="shared" ca="1" si="69"/>
        <v>0</v>
      </c>
      <c r="AE124" s="39">
        <f t="shared" ca="1" si="70"/>
        <v>0</v>
      </c>
      <c r="AF124" s="39">
        <f t="shared" ca="1" si="71"/>
        <v>0</v>
      </c>
      <c r="AG124" s="39">
        <f t="shared" ca="1" si="72"/>
        <v>0</v>
      </c>
      <c r="AH124" s="39">
        <f t="shared" ca="1" si="73"/>
        <v>0</v>
      </c>
      <c r="AI124" s="39">
        <f t="shared" ca="1" si="74"/>
        <v>0</v>
      </c>
      <c r="AJ124" s="39">
        <f t="shared" ca="1" si="75"/>
        <v>0</v>
      </c>
      <c r="AK124" s="39">
        <f t="shared" ca="1" si="76"/>
        <v>0</v>
      </c>
      <c r="AL124" s="43"/>
      <c r="AM124" s="39">
        <f t="shared" ca="1" si="87"/>
        <v>0</v>
      </c>
      <c r="AN124" s="39">
        <f t="shared" ca="1" si="88"/>
        <v>0</v>
      </c>
      <c r="AO124" s="39">
        <f t="shared" ca="1" si="89"/>
        <v>0</v>
      </c>
      <c r="AP124" s="40">
        <f t="shared" ca="1" si="77"/>
        <v>0</v>
      </c>
      <c r="AR124" s="39">
        <f t="shared" ca="1" si="90"/>
        <v>0</v>
      </c>
      <c r="AS124" s="39">
        <f t="shared" ca="1" si="91"/>
        <v>0</v>
      </c>
      <c r="AT124" s="39">
        <f t="shared" ca="1" si="92"/>
        <v>0</v>
      </c>
      <c r="AU124" s="40">
        <f t="shared" ca="1" si="78"/>
        <v>0</v>
      </c>
      <c r="AV124" s="40"/>
      <c r="AW124" s="51">
        <f t="shared" ca="1" si="79"/>
        <v>0</v>
      </c>
      <c r="AY124" s="51">
        <f t="shared" ca="1" si="80"/>
        <v>0</v>
      </c>
      <c r="AZ124" s="104"/>
      <c r="BA124" s="105">
        <f ca="1">'EO9904.1'!AW124</f>
        <v>0</v>
      </c>
      <c r="BB124" s="105">
        <f t="shared" ca="1" si="93"/>
        <v>0</v>
      </c>
      <c r="BC124" s="67"/>
      <c r="BD124" s="96">
        <f t="shared" si="94"/>
        <v>40422</v>
      </c>
      <c r="BE124" s="103">
        <f t="shared" si="95"/>
        <v>9</v>
      </c>
      <c r="BF124" s="113">
        <f t="shared" si="81"/>
        <v>998.15999999999985</v>
      </c>
      <c r="BG124" s="114">
        <f t="shared" si="82"/>
        <v>10141.415499999999</v>
      </c>
      <c r="BH124" s="95">
        <f t="shared" si="96"/>
        <v>9.8424130240990518E-2</v>
      </c>
      <c r="BI124" s="2">
        <f t="shared" si="99"/>
        <v>0.1009</v>
      </c>
      <c r="BJ124" s="2">
        <f t="shared" si="97"/>
        <v>0.9754621431218089</v>
      </c>
      <c r="BK124" s="97">
        <v>2.1150000000000002</v>
      </c>
      <c r="BL124" s="98">
        <f t="shared" si="98"/>
        <v>2.1150000000000002</v>
      </c>
    </row>
    <row r="125" spans="1:64">
      <c r="A125" s="88">
        <f t="shared" si="83"/>
        <v>40452</v>
      </c>
      <c r="B125" s="65">
        <f>'EO9904.1 floor'!B125</f>
        <v>0</v>
      </c>
      <c r="C125" s="66"/>
      <c r="D125" s="82">
        <f t="shared" si="53"/>
        <v>0</v>
      </c>
      <c r="E125" s="35">
        <f t="shared" si="54"/>
        <v>0</v>
      </c>
      <c r="F125" s="35">
        <f t="shared" ca="1" si="55"/>
        <v>0</v>
      </c>
      <c r="G125" s="83">
        <f ca="1">VLOOKUP($A125,[1]!Table,MATCH(G$4,[1]!Curves,0))</f>
        <v>4.7629999999999999</v>
      </c>
      <c r="H125" s="84">
        <f t="shared" ca="1" si="56"/>
        <v>4.7629999999999999</v>
      </c>
      <c r="I125" s="86">
        <f t="shared" si="84"/>
        <v>2.1150000000000002</v>
      </c>
      <c r="J125" s="83">
        <f ca="1">VLOOKUP($A125,[1]!Table,MATCH(J$4,[1]!Curves,0))</f>
        <v>1.3000000000000001E-2</v>
      </c>
      <c r="K125" s="84">
        <f t="shared" ca="1" si="57"/>
        <v>1.3000000000000001E-2</v>
      </c>
      <c r="L125" s="69">
        <f t="shared" si="85"/>
        <v>0</v>
      </c>
      <c r="M125" s="83">
        <f ca="1">VLOOKUP($A125,[1]!Table,MATCH(M$4,[1]!Curves,0))</f>
        <v>0.01</v>
      </c>
      <c r="N125" s="84">
        <f t="shared" ca="1" si="58"/>
        <v>0.01</v>
      </c>
      <c r="O125" s="69">
        <f t="shared" si="86"/>
        <v>0</v>
      </c>
      <c r="P125" s="7"/>
      <c r="Q125" s="69">
        <f t="shared" ca="1" si="59"/>
        <v>4.7859999999999996</v>
      </c>
      <c r="R125" s="69">
        <f t="shared" ca="1" si="60"/>
        <v>4.7859999999999996</v>
      </c>
      <c r="S125" s="69">
        <f t="shared" si="61"/>
        <v>2.1150000000000002</v>
      </c>
      <c r="T125" s="7"/>
      <c r="U125" s="5">
        <f t="shared" si="62"/>
        <v>31</v>
      </c>
      <c r="V125" s="44">
        <f t="shared" si="63"/>
        <v>40452</v>
      </c>
      <c r="W125" s="5">
        <f t="shared" ca="1" si="64"/>
        <v>3522</v>
      </c>
      <c r="X125" s="54">
        <f ca="1">VLOOKUP($A125,[1]!Table,MATCH(X$4,[1]!Curves,0))</f>
        <v>6.0744381167149995E-2</v>
      </c>
      <c r="Y125" s="46">
        <f t="shared" ca="1" si="65"/>
        <v>0.56156852476619312</v>
      </c>
      <c r="Z125" s="5">
        <f t="shared" si="66"/>
        <v>0</v>
      </c>
      <c r="AA125" s="5">
        <f t="shared" si="67"/>
        <v>0</v>
      </c>
      <c r="AC125" s="39">
        <f t="shared" ca="1" si="68"/>
        <v>0</v>
      </c>
      <c r="AD125" s="39">
        <f t="shared" ca="1" si="69"/>
        <v>0</v>
      </c>
      <c r="AE125" s="39">
        <f t="shared" ca="1" si="70"/>
        <v>0</v>
      </c>
      <c r="AF125" s="39">
        <f t="shared" ca="1" si="71"/>
        <v>0</v>
      </c>
      <c r="AG125" s="39">
        <f t="shared" ca="1" si="72"/>
        <v>0</v>
      </c>
      <c r="AH125" s="39">
        <f t="shared" ca="1" si="73"/>
        <v>0</v>
      </c>
      <c r="AI125" s="39">
        <f t="shared" ca="1" si="74"/>
        <v>0</v>
      </c>
      <c r="AJ125" s="39">
        <f t="shared" ca="1" si="75"/>
        <v>0</v>
      </c>
      <c r="AK125" s="39">
        <f t="shared" ca="1" si="76"/>
        <v>0</v>
      </c>
      <c r="AL125" s="43"/>
      <c r="AM125" s="39">
        <f t="shared" ca="1" si="87"/>
        <v>0</v>
      </c>
      <c r="AN125" s="39">
        <f t="shared" ca="1" si="88"/>
        <v>0</v>
      </c>
      <c r="AO125" s="39">
        <f t="shared" ca="1" si="89"/>
        <v>0</v>
      </c>
      <c r="AP125" s="40">
        <f t="shared" ca="1" si="77"/>
        <v>0</v>
      </c>
      <c r="AR125" s="39">
        <f t="shared" ca="1" si="90"/>
        <v>0</v>
      </c>
      <c r="AS125" s="39">
        <f t="shared" ca="1" si="91"/>
        <v>0</v>
      </c>
      <c r="AT125" s="39">
        <f t="shared" ca="1" si="92"/>
        <v>0</v>
      </c>
      <c r="AU125" s="40">
        <f t="shared" ca="1" si="78"/>
        <v>0</v>
      </c>
      <c r="AV125" s="40"/>
      <c r="AW125" s="51">
        <f t="shared" ca="1" si="79"/>
        <v>0</v>
      </c>
      <c r="AY125" s="51">
        <f t="shared" ca="1" si="80"/>
        <v>0</v>
      </c>
      <c r="AZ125" s="104"/>
      <c r="BA125" s="105">
        <f ca="1">'EO9904.1'!AW125</f>
        <v>0</v>
      </c>
      <c r="BB125" s="105">
        <f t="shared" ca="1" si="93"/>
        <v>0</v>
      </c>
      <c r="BC125" s="67"/>
      <c r="BD125" s="96">
        <f t="shared" si="94"/>
        <v>40452</v>
      </c>
      <c r="BE125" s="103">
        <f t="shared" si="95"/>
        <v>10</v>
      </c>
      <c r="BF125" s="113">
        <f t="shared" si="81"/>
        <v>697.93849999999998</v>
      </c>
      <c r="BG125" s="114">
        <f t="shared" si="82"/>
        <v>9529.3094999999994</v>
      </c>
      <c r="BH125" s="95">
        <f t="shared" si="96"/>
        <v>7.3241245863616883E-2</v>
      </c>
      <c r="BI125" s="2">
        <f t="shared" si="99"/>
        <v>0.10349999999999999</v>
      </c>
      <c r="BJ125" s="2">
        <f t="shared" si="97"/>
        <v>0.70764488757117761</v>
      </c>
      <c r="BK125" s="97">
        <v>2.1150000000000002</v>
      </c>
      <c r="BL125" s="98">
        <f t="shared" si="98"/>
        <v>2.1150000000000002</v>
      </c>
    </row>
    <row r="126" spans="1:64">
      <c r="A126" s="88">
        <f t="shared" si="83"/>
        <v>40483</v>
      </c>
      <c r="B126" s="65">
        <f>'EO9904.1 floor'!B126</f>
        <v>0</v>
      </c>
      <c r="C126" s="66"/>
      <c r="D126" s="82">
        <f t="shared" si="53"/>
        <v>0</v>
      </c>
      <c r="E126" s="35">
        <f t="shared" si="54"/>
        <v>0</v>
      </c>
      <c r="F126" s="35">
        <f t="shared" ca="1" si="55"/>
        <v>0</v>
      </c>
      <c r="G126" s="83">
        <f ca="1">VLOOKUP($A126,[1]!Table,MATCH(G$4,[1]!Curves,0))</f>
        <v>4.9030000000000005</v>
      </c>
      <c r="H126" s="84">
        <f t="shared" ca="1" si="56"/>
        <v>4.9030000000000005</v>
      </c>
      <c r="I126" s="86">
        <f t="shared" si="84"/>
        <v>2.1150000000000002</v>
      </c>
      <c r="J126" s="83">
        <f ca="1">VLOOKUP($A126,[1]!Table,MATCH(J$4,[1]!Curves,0))</f>
        <v>2.35E-2</v>
      </c>
      <c r="K126" s="84">
        <f t="shared" ca="1" si="57"/>
        <v>2.35E-2</v>
      </c>
      <c r="L126" s="69">
        <f t="shared" si="85"/>
        <v>0</v>
      </c>
      <c r="M126" s="83">
        <f ca="1">VLOOKUP($A126,[1]!Table,MATCH(M$4,[1]!Curves,0))</f>
        <v>1.4999999999999999E-2</v>
      </c>
      <c r="N126" s="84">
        <f t="shared" ca="1" si="58"/>
        <v>1.4999999999999999E-2</v>
      </c>
      <c r="O126" s="69">
        <f t="shared" si="86"/>
        <v>0</v>
      </c>
      <c r="P126" s="7"/>
      <c r="Q126" s="69">
        <f t="shared" ca="1" si="59"/>
        <v>4.9415000000000004</v>
      </c>
      <c r="R126" s="69">
        <f t="shared" ca="1" si="60"/>
        <v>4.9415000000000004</v>
      </c>
      <c r="S126" s="69">
        <f t="shared" si="61"/>
        <v>2.1150000000000002</v>
      </c>
      <c r="T126" s="7"/>
      <c r="U126" s="5">
        <f t="shared" si="62"/>
        <v>30</v>
      </c>
      <c r="V126" s="44">
        <f t="shared" si="63"/>
        <v>40483</v>
      </c>
      <c r="W126" s="5">
        <f t="shared" ca="1" si="64"/>
        <v>3553</v>
      </c>
      <c r="X126" s="54">
        <f ca="1">VLOOKUP($A126,[1]!Table,MATCH(X$4,[1]!Curves,0))</f>
        <v>6.0792511451697E-2</v>
      </c>
      <c r="Y126" s="46">
        <f t="shared" ca="1" si="65"/>
        <v>0.55846982184926963</v>
      </c>
      <c r="Z126" s="5">
        <f t="shared" si="66"/>
        <v>0</v>
      </c>
      <c r="AA126" s="5">
        <f t="shared" si="67"/>
        <v>0</v>
      </c>
      <c r="AC126" s="39">
        <f t="shared" ca="1" si="68"/>
        <v>0</v>
      </c>
      <c r="AD126" s="39">
        <f t="shared" ca="1" si="69"/>
        <v>0</v>
      </c>
      <c r="AE126" s="39">
        <f t="shared" ca="1" si="70"/>
        <v>0</v>
      </c>
      <c r="AF126" s="39">
        <f t="shared" ca="1" si="71"/>
        <v>0</v>
      </c>
      <c r="AG126" s="39">
        <f t="shared" ca="1" si="72"/>
        <v>0</v>
      </c>
      <c r="AH126" s="39">
        <f t="shared" ca="1" si="73"/>
        <v>0</v>
      </c>
      <c r="AI126" s="39">
        <f t="shared" ca="1" si="74"/>
        <v>0</v>
      </c>
      <c r="AJ126" s="39">
        <f t="shared" ca="1" si="75"/>
        <v>0</v>
      </c>
      <c r="AK126" s="39">
        <f t="shared" ca="1" si="76"/>
        <v>0</v>
      </c>
      <c r="AL126" s="43"/>
      <c r="AM126" s="39">
        <f t="shared" ca="1" si="87"/>
        <v>0</v>
      </c>
      <c r="AN126" s="39">
        <f t="shared" ca="1" si="88"/>
        <v>0</v>
      </c>
      <c r="AO126" s="39">
        <f t="shared" ca="1" si="89"/>
        <v>0</v>
      </c>
      <c r="AP126" s="40">
        <f t="shared" ca="1" si="77"/>
        <v>0</v>
      </c>
      <c r="AR126" s="39">
        <f t="shared" ca="1" si="90"/>
        <v>0</v>
      </c>
      <c r="AS126" s="39">
        <f t="shared" ca="1" si="91"/>
        <v>0</v>
      </c>
      <c r="AT126" s="39">
        <f t="shared" ca="1" si="92"/>
        <v>0</v>
      </c>
      <c r="AU126" s="40">
        <f t="shared" ca="1" si="78"/>
        <v>0</v>
      </c>
      <c r="AV126" s="40"/>
      <c r="AW126" s="51">
        <f t="shared" ca="1" si="79"/>
        <v>0</v>
      </c>
      <c r="AY126" s="51">
        <f t="shared" ca="1" si="80"/>
        <v>0</v>
      </c>
      <c r="AZ126" s="104"/>
      <c r="BA126" s="105">
        <f ca="1">'EO9904.1'!AW126</f>
        <v>0</v>
      </c>
      <c r="BB126" s="105">
        <f t="shared" ca="1" si="93"/>
        <v>0</v>
      </c>
      <c r="BC126" s="67"/>
      <c r="BD126" s="96">
        <f t="shared" si="94"/>
        <v>40483</v>
      </c>
      <c r="BE126" s="103">
        <f t="shared" si="95"/>
        <v>11</v>
      </c>
      <c r="BF126" s="113">
        <f t="shared" si="81"/>
        <v>632.95050000000003</v>
      </c>
      <c r="BG126" s="114">
        <f t="shared" si="82"/>
        <v>8729.3260000000009</v>
      </c>
      <c r="BH126" s="95">
        <f t="shared" si="96"/>
        <v>7.250851898531456E-2</v>
      </c>
      <c r="BI126" s="2">
        <f t="shared" si="99"/>
        <v>7.7799999999999994E-2</v>
      </c>
      <c r="BJ126" s="2">
        <f t="shared" si="97"/>
        <v>0.93198610520969882</v>
      </c>
      <c r="BK126" s="97">
        <v>2.1150000000000002</v>
      </c>
      <c r="BL126" s="98">
        <f t="shared" si="98"/>
        <v>2.1150000000000002</v>
      </c>
    </row>
    <row r="127" spans="1:64">
      <c r="A127" s="88">
        <f t="shared" si="83"/>
        <v>40513</v>
      </c>
      <c r="B127" s="65">
        <f>'EO9904.1 floor'!B127</f>
        <v>0</v>
      </c>
      <c r="C127" s="66"/>
      <c r="D127" s="82">
        <f t="shared" si="53"/>
        <v>0</v>
      </c>
      <c r="E127" s="35">
        <f t="shared" si="54"/>
        <v>0</v>
      </c>
      <c r="F127" s="35">
        <f t="shared" ca="1" si="55"/>
        <v>0</v>
      </c>
      <c r="G127" s="83">
        <f ca="1">VLOOKUP($A127,[1]!Table,MATCH(G$4,[1]!Curves,0))</f>
        <v>5.0430000000000001</v>
      </c>
      <c r="H127" s="84">
        <f t="shared" ca="1" si="56"/>
        <v>5.0430000000000001</v>
      </c>
      <c r="I127" s="86">
        <f t="shared" si="84"/>
        <v>2.1150000000000002</v>
      </c>
      <c r="J127" s="83">
        <f ca="1">VLOOKUP($A127,[1]!Table,MATCH(J$4,[1]!Curves,0))</f>
        <v>2.35E-2</v>
      </c>
      <c r="K127" s="84">
        <f t="shared" ca="1" si="57"/>
        <v>2.35E-2</v>
      </c>
      <c r="L127" s="69">
        <f t="shared" si="85"/>
        <v>0</v>
      </c>
      <c r="M127" s="83">
        <f ca="1">VLOOKUP($A127,[1]!Table,MATCH(M$4,[1]!Curves,0))</f>
        <v>1.4999999999999999E-2</v>
      </c>
      <c r="N127" s="84">
        <f t="shared" ca="1" si="58"/>
        <v>1.4999999999999999E-2</v>
      </c>
      <c r="O127" s="69">
        <f t="shared" si="86"/>
        <v>0</v>
      </c>
      <c r="P127" s="7"/>
      <c r="Q127" s="69">
        <f t="shared" ca="1" si="59"/>
        <v>5.0815000000000001</v>
      </c>
      <c r="R127" s="69">
        <f t="shared" ca="1" si="60"/>
        <v>5.0815000000000001</v>
      </c>
      <c r="S127" s="69">
        <f t="shared" si="61"/>
        <v>2.1150000000000002</v>
      </c>
      <c r="T127" s="7"/>
      <c r="U127" s="5">
        <f t="shared" si="62"/>
        <v>31</v>
      </c>
      <c r="V127" s="44">
        <f t="shared" si="63"/>
        <v>40513</v>
      </c>
      <c r="W127" s="5">
        <f t="shared" ca="1" si="64"/>
        <v>3583</v>
      </c>
      <c r="X127" s="54">
        <f ca="1">VLOOKUP($A127,[1]!Table,MATCH(X$4,[1]!Curves,0))</f>
        <v>6.0839089147150999E-2</v>
      </c>
      <c r="Y127" s="46">
        <f t="shared" ca="1" si="65"/>
        <v>0.55548317009259363</v>
      </c>
      <c r="Z127" s="5">
        <f t="shared" si="66"/>
        <v>0</v>
      </c>
      <c r="AA127" s="5">
        <f t="shared" si="67"/>
        <v>0</v>
      </c>
      <c r="AC127" s="39">
        <f t="shared" ca="1" si="68"/>
        <v>0</v>
      </c>
      <c r="AD127" s="39">
        <f t="shared" ca="1" si="69"/>
        <v>0</v>
      </c>
      <c r="AE127" s="39">
        <f t="shared" ca="1" si="70"/>
        <v>0</v>
      </c>
      <c r="AF127" s="39">
        <f t="shared" ca="1" si="71"/>
        <v>0</v>
      </c>
      <c r="AG127" s="39">
        <f t="shared" ca="1" si="72"/>
        <v>0</v>
      </c>
      <c r="AH127" s="39">
        <f t="shared" ca="1" si="73"/>
        <v>0</v>
      </c>
      <c r="AI127" s="39">
        <f t="shared" ca="1" si="74"/>
        <v>0</v>
      </c>
      <c r="AJ127" s="39">
        <f t="shared" ca="1" si="75"/>
        <v>0</v>
      </c>
      <c r="AK127" s="39">
        <f t="shared" ca="1" si="76"/>
        <v>0</v>
      </c>
      <c r="AL127" s="43"/>
      <c r="AM127" s="39">
        <f t="shared" ca="1" si="87"/>
        <v>0</v>
      </c>
      <c r="AN127" s="39">
        <f t="shared" ca="1" si="88"/>
        <v>0</v>
      </c>
      <c r="AO127" s="39">
        <f t="shared" ca="1" si="89"/>
        <v>0</v>
      </c>
      <c r="AP127" s="40">
        <f t="shared" ca="1" si="77"/>
        <v>0</v>
      </c>
      <c r="AR127" s="39">
        <f t="shared" ca="1" si="90"/>
        <v>0</v>
      </c>
      <c r="AS127" s="39">
        <f t="shared" ca="1" si="91"/>
        <v>0</v>
      </c>
      <c r="AT127" s="39">
        <f t="shared" ca="1" si="92"/>
        <v>0</v>
      </c>
      <c r="AU127" s="40">
        <f t="shared" ca="1" si="78"/>
        <v>0</v>
      </c>
      <c r="AV127" s="40"/>
      <c r="AW127" s="51">
        <f t="shared" ca="1" si="79"/>
        <v>0</v>
      </c>
      <c r="AY127" s="51">
        <f t="shared" ca="1" si="80"/>
        <v>0</v>
      </c>
      <c r="AZ127" s="104"/>
      <c r="BA127" s="105">
        <f ca="1">'EO9904.1'!AW127</f>
        <v>0</v>
      </c>
      <c r="BB127" s="105">
        <f t="shared" ca="1" si="93"/>
        <v>0</v>
      </c>
      <c r="BC127" s="67"/>
      <c r="BD127" s="96">
        <f t="shared" si="94"/>
        <v>40513</v>
      </c>
      <c r="BE127" s="103">
        <f t="shared" si="95"/>
        <v>12</v>
      </c>
      <c r="BF127" s="113">
        <f t="shared" si="81"/>
        <v>668.96399999999994</v>
      </c>
      <c r="BG127" s="114">
        <f t="shared" si="82"/>
        <v>9251.2415000000001</v>
      </c>
      <c r="BH127" s="95">
        <f t="shared" si="96"/>
        <v>7.2310727160241131E-2</v>
      </c>
      <c r="BI127" s="2">
        <f t="shared" si="99"/>
        <v>7.7899999999999997E-2</v>
      </c>
      <c r="BJ127" s="2">
        <f t="shared" si="97"/>
        <v>0.92825066957947544</v>
      </c>
      <c r="BK127" s="97">
        <v>2.1150000000000002</v>
      </c>
      <c r="BL127" s="98">
        <f t="shared" si="98"/>
        <v>2.1150000000000002</v>
      </c>
    </row>
    <row r="128" spans="1:64">
      <c r="A128" s="88">
        <f t="shared" si="83"/>
        <v>40544</v>
      </c>
      <c r="B128" s="65">
        <f>'EO9904.1 floor'!B128</f>
        <v>0</v>
      </c>
      <c r="C128" s="66"/>
      <c r="D128" s="82">
        <f t="shared" si="53"/>
        <v>0</v>
      </c>
      <c r="E128" s="35">
        <f t="shared" si="54"/>
        <v>0</v>
      </c>
      <c r="F128" s="35">
        <f t="shared" ca="1" si="55"/>
        <v>0</v>
      </c>
      <c r="G128" s="83">
        <f ca="1">VLOOKUP($A128,[1]!Table,MATCH(G$4,[1]!Curves,0))</f>
        <v>5.1130000000000004</v>
      </c>
      <c r="H128" s="84">
        <f t="shared" ca="1" si="56"/>
        <v>5.1130000000000004</v>
      </c>
      <c r="I128" s="86">
        <f t="shared" si="84"/>
        <v>2.1150000000000002</v>
      </c>
      <c r="J128" s="83">
        <f ca="1">VLOOKUP($A128,[1]!Table,MATCH(J$4,[1]!Curves,0))</f>
        <v>2.35E-2</v>
      </c>
      <c r="K128" s="84">
        <f t="shared" ca="1" si="57"/>
        <v>2.35E-2</v>
      </c>
      <c r="L128" s="69">
        <f t="shared" si="85"/>
        <v>0</v>
      </c>
      <c r="M128" s="83">
        <f ca="1">VLOOKUP($A128,[1]!Table,MATCH(M$4,[1]!Curves,0))</f>
        <v>1.4999999999999999E-2</v>
      </c>
      <c r="N128" s="84">
        <f t="shared" ca="1" si="58"/>
        <v>1.4999999999999999E-2</v>
      </c>
      <c r="O128" s="69">
        <f t="shared" si="86"/>
        <v>0</v>
      </c>
      <c r="P128" s="7"/>
      <c r="Q128" s="69">
        <f t="shared" ca="1" si="59"/>
        <v>5.1515000000000004</v>
      </c>
      <c r="R128" s="69">
        <f t="shared" ca="1" si="60"/>
        <v>5.1515000000000004</v>
      </c>
      <c r="S128" s="69">
        <f t="shared" si="61"/>
        <v>2.1150000000000002</v>
      </c>
      <c r="T128" s="7"/>
      <c r="U128" s="5">
        <f t="shared" si="62"/>
        <v>31</v>
      </c>
      <c r="V128" s="44">
        <f t="shared" si="63"/>
        <v>40544</v>
      </c>
      <c r="W128" s="5">
        <f t="shared" ca="1" si="64"/>
        <v>3614</v>
      </c>
      <c r="X128" s="54">
        <f ca="1">VLOOKUP($A128,[1]!Table,MATCH(X$4,[1]!Curves,0))</f>
        <v>6.0887219433212E-2</v>
      </c>
      <c r="Y128" s="46">
        <f t="shared" ca="1" si="65"/>
        <v>0.55240943865859149</v>
      </c>
      <c r="Z128" s="5">
        <f t="shared" si="66"/>
        <v>0</v>
      </c>
      <c r="AA128" s="5">
        <f t="shared" si="67"/>
        <v>0</v>
      </c>
      <c r="AC128" s="39">
        <f t="shared" ca="1" si="68"/>
        <v>0</v>
      </c>
      <c r="AD128" s="39">
        <f t="shared" ca="1" si="69"/>
        <v>0</v>
      </c>
      <c r="AE128" s="39">
        <f t="shared" ca="1" si="70"/>
        <v>0</v>
      </c>
      <c r="AF128" s="39">
        <f t="shared" ca="1" si="71"/>
        <v>0</v>
      </c>
      <c r="AG128" s="39">
        <f t="shared" ca="1" si="72"/>
        <v>0</v>
      </c>
      <c r="AH128" s="39">
        <f t="shared" ca="1" si="73"/>
        <v>0</v>
      </c>
      <c r="AI128" s="39">
        <f t="shared" ca="1" si="74"/>
        <v>0</v>
      </c>
      <c r="AJ128" s="39">
        <f t="shared" ca="1" si="75"/>
        <v>0</v>
      </c>
      <c r="AK128" s="39">
        <f t="shared" ca="1" si="76"/>
        <v>0</v>
      </c>
      <c r="AL128" s="43"/>
      <c r="AM128" s="39">
        <f t="shared" ca="1" si="87"/>
        <v>0</v>
      </c>
      <c r="AN128" s="39">
        <f t="shared" ca="1" si="88"/>
        <v>0</v>
      </c>
      <c r="AO128" s="39">
        <f t="shared" ca="1" si="89"/>
        <v>0</v>
      </c>
      <c r="AP128" s="40">
        <f t="shared" ca="1" si="77"/>
        <v>0</v>
      </c>
      <c r="AR128" s="39">
        <f t="shared" ca="1" si="90"/>
        <v>0</v>
      </c>
      <c r="AS128" s="39">
        <f t="shared" ca="1" si="91"/>
        <v>0</v>
      </c>
      <c r="AT128" s="39">
        <f t="shared" ca="1" si="92"/>
        <v>0</v>
      </c>
      <c r="AU128" s="40">
        <f t="shared" ca="1" si="78"/>
        <v>0</v>
      </c>
      <c r="AV128" s="40"/>
      <c r="AW128" s="51">
        <f t="shared" ca="1" si="79"/>
        <v>0</v>
      </c>
      <c r="AY128" s="51">
        <f t="shared" ca="1" si="80"/>
        <v>0</v>
      </c>
      <c r="AZ128" s="104"/>
      <c r="BA128" s="105">
        <f ca="1">'EO9904.1'!AW128</f>
        <v>0</v>
      </c>
      <c r="BB128" s="105">
        <f t="shared" ca="1" si="93"/>
        <v>0</v>
      </c>
      <c r="BC128" s="67"/>
      <c r="BD128" s="96">
        <f t="shared" si="94"/>
        <v>40544</v>
      </c>
      <c r="BE128" s="103">
        <f t="shared" si="95"/>
        <v>1</v>
      </c>
      <c r="BF128" s="113">
        <f t="shared" si="81"/>
        <v>682.49049999999988</v>
      </c>
      <c r="BG128" s="114">
        <f t="shared" si="82"/>
        <v>9457.0780000000013</v>
      </c>
      <c r="BH128" s="95">
        <f t="shared" si="96"/>
        <v>7.2167164107137513E-2</v>
      </c>
      <c r="BI128" s="2">
        <f t="shared" si="99"/>
        <v>7.7899999999999997E-2</v>
      </c>
      <c r="BJ128" s="2">
        <f t="shared" si="97"/>
        <v>0.92640775490548799</v>
      </c>
      <c r="BK128" s="97">
        <v>2.1150000000000002</v>
      </c>
      <c r="BL128" s="98">
        <f t="shared" si="98"/>
        <v>2.1150000000000002</v>
      </c>
    </row>
    <row r="129" spans="1:64">
      <c r="A129" s="88">
        <f t="shared" si="83"/>
        <v>40575</v>
      </c>
      <c r="B129" s="65">
        <f>'EO9904.1 floor'!B129</f>
        <v>0</v>
      </c>
      <c r="C129" s="66"/>
      <c r="D129" s="82">
        <f t="shared" si="53"/>
        <v>0</v>
      </c>
      <c r="E129" s="35">
        <f t="shared" si="54"/>
        <v>0</v>
      </c>
      <c r="F129" s="35">
        <f t="shared" ca="1" si="55"/>
        <v>0</v>
      </c>
      <c r="G129" s="83">
        <f ca="1">VLOOKUP($A129,[1]!Table,MATCH(G$4,[1]!Curves,0))</f>
        <v>4.9930000000000003</v>
      </c>
      <c r="H129" s="84">
        <f t="shared" ca="1" si="56"/>
        <v>4.9930000000000003</v>
      </c>
      <c r="I129" s="86">
        <f t="shared" si="84"/>
        <v>2.2615196691845312</v>
      </c>
      <c r="J129" s="83">
        <f ca="1">VLOOKUP($A129,[1]!Table,MATCH(J$4,[1]!Curves,0))</f>
        <v>2.35E-2</v>
      </c>
      <c r="K129" s="84">
        <f t="shared" ca="1" si="57"/>
        <v>2.35E-2</v>
      </c>
      <c r="L129" s="69">
        <f t="shared" si="85"/>
        <v>0</v>
      </c>
      <c r="M129" s="83">
        <f ca="1">VLOOKUP($A129,[1]!Table,MATCH(M$4,[1]!Curves,0))</f>
        <v>1.4999999999999999E-2</v>
      </c>
      <c r="N129" s="84">
        <f t="shared" ca="1" si="58"/>
        <v>1.4999999999999999E-2</v>
      </c>
      <c r="O129" s="69">
        <f t="shared" si="86"/>
        <v>0</v>
      </c>
      <c r="P129" s="7"/>
      <c r="Q129" s="69">
        <f t="shared" ca="1" si="59"/>
        <v>5.0315000000000003</v>
      </c>
      <c r="R129" s="69">
        <f t="shared" ca="1" si="60"/>
        <v>5.0315000000000003</v>
      </c>
      <c r="S129" s="69">
        <f t="shared" si="61"/>
        <v>2.2615196691845312</v>
      </c>
      <c r="T129" s="7"/>
      <c r="U129" s="5">
        <f t="shared" si="62"/>
        <v>28</v>
      </c>
      <c r="V129" s="44">
        <f t="shared" si="63"/>
        <v>40575</v>
      </c>
      <c r="W129" s="5">
        <f t="shared" ca="1" si="64"/>
        <v>3645</v>
      </c>
      <c r="X129" s="54">
        <f ca="1">VLOOKUP($A129,[1]!Table,MATCH(X$4,[1]!Curves,0))</f>
        <v>6.0935349720041998E-2</v>
      </c>
      <c r="Y129" s="46">
        <f t="shared" ca="1" si="65"/>
        <v>0.5493483658784144</v>
      </c>
      <c r="Z129" s="5">
        <f t="shared" si="66"/>
        <v>0</v>
      </c>
      <c r="AA129" s="5">
        <f t="shared" si="67"/>
        <v>0</v>
      </c>
      <c r="AC129" s="39">
        <f t="shared" ca="1" si="68"/>
        <v>0</v>
      </c>
      <c r="AD129" s="39">
        <f t="shared" ca="1" si="69"/>
        <v>0</v>
      </c>
      <c r="AE129" s="39">
        <f t="shared" ca="1" si="70"/>
        <v>0</v>
      </c>
      <c r="AF129" s="39">
        <f t="shared" ca="1" si="71"/>
        <v>0</v>
      </c>
      <c r="AG129" s="39">
        <f t="shared" ca="1" si="72"/>
        <v>0</v>
      </c>
      <c r="AH129" s="39">
        <f t="shared" ca="1" si="73"/>
        <v>0</v>
      </c>
      <c r="AI129" s="39">
        <f t="shared" ca="1" si="74"/>
        <v>0</v>
      </c>
      <c r="AJ129" s="39">
        <f t="shared" ca="1" si="75"/>
        <v>0</v>
      </c>
      <c r="AK129" s="39">
        <f t="shared" ca="1" si="76"/>
        <v>0</v>
      </c>
      <c r="AL129" s="43"/>
      <c r="AM129" s="39">
        <f t="shared" ca="1" si="87"/>
        <v>0</v>
      </c>
      <c r="AN129" s="39">
        <f t="shared" ca="1" si="88"/>
        <v>0</v>
      </c>
      <c r="AO129" s="39">
        <f t="shared" ca="1" si="89"/>
        <v>0</v>
      </c>
      <c r="AP129" s="40">
        <f t="shared" ca="1" si="77"/>
        <v>0</v>
      </c>
      <c r="AR129" s="39">
        <f t="shared" ca="1" si="90"/>
        <v>0</v>
      </c>
      <c r="AS129" s="39">
        <f t="shared" ca="1" si="91"/>
        <v>0</v>
      </c>
      <c r="AT129" s="39">
        <f t="shared" ca="1" si="92"/>
        <v>0</v>
      </c>
      <c r="AU129" s="40">
        <f t="shared" ca="1" si="78"/>
        <v>0</v>
      </c>
      <c r="AV129" s="40"/>
      <c r="AW129" s="51">
        <f t="shared" ca="1" si="79"/>
        <v>0</v>
      </c>
      <c r="AY129" s="51">
        <f t="shared" ca="1" si="80"/>
        <v>0</v>
      </c>
      <c r="AZ129" s="104"/>
      <c r="BA129" s="105">
        <f ca="1">'EO9904.1'!AW129</f>
        <v>0</v>
      </c>
      <c r="BB129" s="105">
        <f t="shared" ca="1" si="93"/>
        <v>0</v>
      </c>
      <c r="BC129" s="67"/>
      <c r="BD129" s="96">
        <f t="shared" si="94"/>
        <v>40575</v>
      </c>
      <c r="BE129" s="103">
        <f t="shared" si="95"/>
        <v>2</v>
      </c>
      <c r="BF129" s="113">
        <f t="shared" si="81"/>
        <v>627.08299999999986</v>
      </c>
      <c r="BG129" s="114">
        <f t="shared" si="82"/>
        <v>8701.1194999999989</v>
      </c>
      <c r="BH129" s="95">
        <f t="shared" si="96"/>
        <v>7.2069232010892381E-2</v>
      </c>
      <c r="BI129" s="2">
        <f t="shared" si="99"/>
        <v>6.7400000000000002E-2</v>
      </c>
      <c r="BJ129" s="2">
        <f t="shared" si="97"/>
        <v>1.0692764393307475</v>
      </c>
      <c r="BK129" s="97">
        <v>2.1150000000000002</v>
      </c>
      <c r="BL129" s="98">
        <f t="shared" si="98"/>
        <v>2.2615196691845312</v>
      </c>
    </row>
    <row r="130" spans="1:64">
      <c r="A130" s="88">
        <f t="shared" si="83"/>
        <v>40603</v>
      </c>
      <c r="B130" s="65">
        <f>'EO9904.1 floor'!B130</f>
        <v>0</v>
      </c>
      <c r="C130" s="66"/>
      <c r="D130" s="82">
        <f t="shared" si="53"/>
        <v>0</v>
      </c>
      <c r="E130" s="35">
        <f t="shared" si="54"/>
        <v>0</v>
      </c>
      <c r="F130" s="35">
        <f t="shared" ca="1" si="55"/>
        <v>0</v>
      </c>
      <c r="G130" s="83">
        <f ca="1">VLOOKUP($A130,[1]!Table,MATCH(G$4,[1]!Curves,0))</f>
        <v>4.8680000000000003</v>
      </c>
      <c r="H130" s="84">
        <f t="shared" ca="1" si="56"/>
        <v>4.8680000000000003</v>
      </c>
      <c r="I130" s="86">
        <f t="shared" si="84"/>
        <v>2.1352453299148562</v>
      </c>
      <c r="J130" s="83">
        <f ca="1">VLOOKUP($A130,[1]!Table,MATCH(J$4,[1]!Curves,0))</f>
        <v>2.35E-2</v>
      </c>
      <c r="K130" s="84">
        <f t="shared" ca="1" si="57"/>
        <v>2.35E-2</v>
      </c>
      <c r="L130" s="69">
        <f t="shared" si="85"/>
        <v>0</v>
      </c>
      <c r="M130" s="83">
        <f ca="1">VLOOKUP($A130,[1]!Table,MATCH(M$4,[1]!Curves,0))</f>
        <v>1.4999999999999999E-2</v>
      </c>
      <c r="N130" s="84">
        <f t="shared" ca="1" si="58"/>
        <v>1.4999999999999999E-2</v>
      </c>
      <c r="O130" s="69">
        <f t="shared" si="86"/>
        <v>0</v>
      </c>
      <c r="P130" s="7"/>
      <c r="Q130" s="69">
        <f t="shared" ca="1" si="59"/>
        <v>4.9065000000000003</v>
      </c>
      <c r="R130" s="69">
        <f t="shared" ca="1" si="60"/>
        <v>4.9065000000000003</v>
      </c>
      <c r="S130" s="69">
        <f t="shared" si="61"/>
        <v>2.1352453299148562</v>
      </c>
      <c r="T130" s="7"/>
      <c r="U130" s="5">
        <f t="shared" si="62"/>
        <v>31</v>
      </c>
      <c r="V130" s="44">
        <f t="shared" si="63"/>
        <v>40603</v>
      </c>
      <c r="W130" s="5">
        <f t="shared" ca="1" si="64"/>
        <v>3673</v>
      </c>
      <c r="X130" s="54">
        <f ca="1">VLOOKUP($A130,[1]!Table,MATCH(X$4,[1]!Curves,0))</f>
        <v>6.0969462180932001E-2</v>
      </c>
      <c r="Y130" s="46">
        <f t="shared" ca="1" si="65"/>
        <v>0.54664431718212081</v>
      </c>
      <c r="Z130" s="5">
        <f t="shared" si="66"/>
        <v>0</v>
      </c>
      <c r="AA130" s="5">
        <f t="shared" si="67"/>
        <v>0</v>
      </c>
      <c r="AC130" s="39">
        <f t="shared" ca="1" si="68"/>
        <v>0</v>
      </c>
      <c r="AD130" s="39">
        <f t="shared" ca="1" si="69"/>
        <v>0</v>
      </c>
      <c r="AE130" s="39">
        <f t="shared" ca="1" si="70"/>
        <v>0</v>
      </c>
      <c r="AF130" s="39">
        <f t="shared" ca="1" si="71"/>
        <v>0</v>
      </c>
      <c r="AG130" s="39">
        <f t="shared" ca="1" si="72"/>
        <v>0</v>
      </c>
      <c r="AH130" s="39">
        <f t="shared" ca="1" si="73"/>
        <v>0</v>
      </c>
      <c r="AI130" s="39">
        <f t="shared" ca="1" si="74"/>
        <v>0</v>
      </c>
      <c r="AJ130" s="39">
        <f t="shared" ca="1" si="75"/>
        <v>0</v>
      </c>
      <c r="AK130" s="39">
        <f t="shared" ca="1" si="76"/>
        <v>0</v>
      </c>
      <c r="AL130" s="43"/>
      <c r="AM130" s="39">
        <f t="shared" ca="1" si="87"/>
        <v>0</v>
      </c>
      <c r="AN130" s="39">
        <f t="shared" ca="1" si="88"/>
        <v>0</v>
      </c>
      <c r="AO130" s="39">
        <f t="shared" ca="1" si="89"/>
        <v>0</v>
      </c>
      <c r="AP130" s="40">
        <f t="shared" ca="1" si="77"/>
        <v>0</v>
      </c>
      <c r="AR130" s="39">
        <f t="shared" ca="1" si="90"/>
        <v>0</v>
      </c>
      <c r="AS130" s="39">
        <f t="shared" ca="1" si="91"/>
        <v>0</v>
      </c>
      <c r="AT130" s="39">
        <f t="shared" ca="1" si="92"/>
        <v>0</v>
      </c>
      <c r="AU130" s="40">
        <f t="shared" ca="1" si="78"/>
        <v>0</v>
      </c>
      <c r="AV130" s="40"/>
      <c r="AW130" s="51">
        <f t="shared" ca="1" si="79"/>
        <v>0</v>
      </c>
      <c r="AY130" s="51">
        <f t="shared" ca="1" si="80"/>
        <v>0</v>
      </c>
      <c r="AZ130" s="104"/>
      <c r="BA130" s="105">
        <f ca="1">'EO9904.1'!AW130</f>
        <v>0</v>
      </c>
      <c r="BB130" s="105">
        <f t="shared" ca="1" si="93"/>
        <v>0</v>
      </c>
      <c r="BC130" s="67"/>
      <c r="BD130" s="96">
        <f t="shared" si="94"/>
        <v>40603</v>
      </c>
      <c r="BE130" s="103">
        <f t="shared" si="95"/>
        <v>3</v>
      </c>
      <c r="BF130" s="113">
        <f t="shared" si="81"/>
        <v>669.65750000000003</v>
      </c>
      <c r="BG130" s="114">
        <f t="shared" si="82"/>
        <v>9290.0299999999988</v>
      </c>
      <c r="BH130" s="95">
        <f t="shared" si="96"/>
        <v>7.2083459364501529E-2</v>
      </c>
      <c r="BI130" s="2">
        <f t="shared" si="99"/>
        <v>7.1400000000000005E-2</v>
      </c>
      <c r="BJ130" s="2">
        <f t="shared" si="97"/>
        <v>1.009572260007024</v>
      </c>
      <c r="BK130" s="97">
        <v>2.1150000000000002</v>
      </c>
      <c r="BL130" s="98">
        <f t="shared" si="98"/>
        <v>2.1352453299148562</v>
      </c>
    </row>
    <row r="131" spans="1:64">
      <c r="A131" s="88">
        <f t="shared" si="83"/>
        <v>40634</v>
      </c>
      <c r="B131" s="65">
        <f>'EO9904.1 floor'!B131</f>
        <v>0</v>
      </c>
      <c r="C131" s="66"/>
      <c r="D131" s="82">
        <f t="shared" si="53"/>
        <v>0</v>
      </c>
      <c r="E131" s="35">
        <f t="shared" si="54"/>
        <v>0</v>
      </c>
      <c r="F131" s="35">
        <f t="shared" ca="1" si="55"/>
        <v>0</v>
      </c>
      <c r="G131" s="83">
        <f ca="1">VLOOKUP($A131,[1]!Table,MATCH(G$4,[1]!Curves,0))</f>
        <v>4.7380000000000004</v>
      </c>
      <c r="H131" s="84">
        <f t="shared" ca="1" si="56"/>
        <v>4.7380000000000004</v>
      </c>
      <c r="I131" s="86">
        <f t="shared" si="84"/>
        <v>2.1150000000000002</v>
      </c>
      <c r="J131" s="83">
        <f ca="1">VLOOKUP($A131,[1]!Table,MATCH(J$4,[1]!Curves,0))</f>
        <v>1.3000000000000001E-2</v>
      </c>
      <c r="K131" s="84">
        <f t="shared" ca="1" si="57"/>
        <v>1.3000000000000001E-2</v>
      </c>
      <c r="L131" s="69">
        <f t="shared" si="85"/>
        <v>0</v>
      </c>
      <c r="M131" s="83">
        <f ca="1">VLOOKUP($A131,[1]!Table,MATCH(M$4,[1]!Curves,0))</f>
        <v>0.01</v>
      </c>
      <c r="N131" s="84">
        <f t="shared" ca="1" si="58"/>
        <v>0.01</v>
      </c>
      <c r="O131" s="69">
        <f t="shared" si="86"/>
        <v>0</v>
      </c>
      <c r="P131" s="7"/>
      <c r="Q131" s="69">
        <f t="shared" ca="1" si="59"/>
        <v>4.7610000000000001</v>
      </c>
      <c r="R131" s="69">
        <f t="shared" ca="1" si="60"/>
        <v>4.7610000000000001</v>
      </c>
      <c r="S131" s="69">
        <f t="shared" si="61"/>
        <v>2.1150000000000002</v>
      </c>
      <c r="T131" s="7"/>
      <c r="U131" s="5">
        <f t="shared" si="62"/>
        <v>30</v>
      </c>
      <c r="V131" s="44">
        <f t="shared" si="63"/>
        <v>40634</v>
      </c>
      <c r="W131" s="5">
        <f t="shared" ca="1" si="64"/>
        <v>3704</v>
      </c>
      <c r="X131" s="54">
        <f ca="1">VLOOKUP($A131,[1]!Table,MATCH(X$4,[1]!Curves,0))</f>
        <v>6.0998248351248001E-2</v>
      </c>
      <c r="Y131" s="46">
        <f t="shared" ca="1" si="65"/>
        <v>0.54371090917611176</v>
      </c>
      <c r="Z131" s="5">
        <f t="shared" si="66"/>
        <v>0</v>
      </c>
      <c r="AA131" s="5">
        <f t="shared" si="67"/>
        <v>0</v>
      </c>
      <c r="AC131" s="39">
        <f t="shared" ca="1" si="68"/>
        <v>0</v>
      </c>
      <c r="AD131" s="39">
        <f t="shared" ca="1" si="69"/>
        <v>0</v>
      </c>
      <c r="AE131" s="39">
        <f t="shared" ca="1" si="70"/>
        <v>0</v>
      </c>
      <c r="AF131" s="39">
        <f t="shared" ca="1" si="71"/>
        <v>0</v>
      </c>
      <c r="AG131" s="39">
        <f t="shared" ca="1" si="72"/>
        <v>0</v>
      </c>
      <c r="AH131" s="39">
        <f t="shared" ca="1" si="73"/>
        <v>0</v>
      </c>
      <c r="AI131" s="39">
        <f t="shared" ca="1" si="74"/>
        <v>0</v>
      </c>
      <c r="AJ131" s="39">
        <f t="shared" ca="1" si="75"/>
        <v>0</v>
      </c>
      <c r="AK131" s="39">
        <f t="shared" ca="1" si="76"/>
        <v>0</v>
      </c>
      <c r="AL131" s="43"/>
      <c r="AM131" s="39">
        <f t="shared" ca="1" si="87"/>
        <v>0</v>
      </c>
      <c r="AN131" s="39">
        <f t="shared" ca="1" si="88"/>
        <v>0</v>
      </c>
      <c r="AO131" s="39">
        <f t="shared" ca="1" si="89"/>
        <v>0</v>
      </c>
      <c r="AP131" s="40">
        <f t="shared" ca="1" si="77"/>
        <v>0</v>
      </c>
      <c r="AR131" s="39">
        <f t="shared" ca="1" si="90"/>
        <v>0</v>
      </c>
      <c r="AS131" s="39">
        <f t="shared" ca="1" si="91"/>
        <v>0</v>
      </c>
      <c r="AT131" s="39">
        <f t="shared" ca="1" si="92"/>
        <v>0</v>
      </c>
      <c r="AU131" s="40">
        <f t="shared" ca="1" si="78"/>
        <v>0</v>
      </c>
      <c r="AV131" s="40"/>
      <c r="AW131" s="51">
        <f t="shared" ca="1" si="79"/>
        <v>0</v>
      </c>
      <c r="AY131" s="51">
        <f t="shared" ca="1" si="80"/>
        <v>0</v>
      </c>
      <c r="AZ131" s="104"/>
      <c r="BA131" s="105">
        <f ca="1">'EO9904.1'!AW131</f>
        <v>0</v>
      </c>
      <c r="BB131" s="105">
        <f t="shared" ca="1" si="93"/>
        <v>0</v>
      </c>
      <c r="BC131" s="67"/>
      <c r="BD131" s="96">
        <f t="shared" si="94"/>
        <v>40634</v>
      </c>
      <c r="BE131" s="103">
        <f t="shared" si="95"/>
        <v>4</v>
      </c>
      <c r="BF131" s="113">
        <f t="shared" si="81"/>
        <v>631.27949999999998</v>
      </c>
      <c r="BG131" s="114">
        <f t="shared" si="82"/>
        <v>8727.1059999999998</v>
      </c>
      <c r="BH131" s="95">
        <f t="shared" si="96"/>
        <v>7.2335491284281406E-2</v>
      </c>
      <c r="BI131" s="2">
        <f t="shared" si="99"/>
        <v>7.4899999999999994E-2</v>
      </c>
      <c r="BJ131" s="2">
        <f t="shared" si="97"/>
        <v>0.96576089832151413</v>
      </c>
      <c r="BK131" s="97">
        <v>2.1150000000000002</v>
      </c>
      <c r="BL131" s="98">
        <f t="shared" si="98"/>
        <v>2.1150000000000002</v>
      </c>
    </row>
    <row r="132" spans="1:64">
      <c r="A132" s="88">
        <f t="shared" si="83"/>
        <v>40664</v>
      </c>
      <c r="B132" s="65">
        <f>'EO9904.1 floor'!B132</f>
        <v>0</v>
      </c>
      <c r="C132" s="66"/>
      <c r="D132" s="82">
        <f t="shared" si="53"/>
        <v>0</v>
      </c>
      <c r="E132" s="35">
        <f t="shared" si="54"/>
        <v>0</v>
      </c>
      <c r="F132" s="35">
        <f t="shared" ca="1" si="55"/>
        <v>0</v>
      </c>
      <c r="G132" s="83">
        <f ca="1">VLOOKUP($A132,[1]!Table,MATCH(G$4,[1]!Curves,0))</f>
        <v>4.7280000000000006</v>
      </c>
      <c r="H132" s="84">
        <f t="shared" ca="1" si="56"/>
        <v>4.7280000000000006</v>
      </c>
      <c r="I132" s="86">
        <f t="shared" si="84"/>
        <v>2.1593067374976265</v>
      </c>
      <c r="J132" s="83">
        <f ca="1">VLOOKUP($A132,[1]!Table,MATCH(J$4,[1]!Curves,0))</f>
        <v>1.3000000000000001E-2</v>
      </c>
      <c r="K132" s="84">
        <f t="shared" ca="1" si="57"/>
        <v>1.3000000000000001E-2</v>
      </c>
      <c r="L132" s="69">
        <f t="shared" si="85"/>
        <v>0</v>
      </c>
      <c r="M132" s="83">
        <f ca="1">VLOOKUP($A132,[1]!Table,MATCH(M$4,[1]!Curves,0))</f>
        <v>0.01</v>
      </c>
      <c r="N132" s="84">
        <f t="shared" ca="1" si="58"/>
        <v>0.01</v>
      </c>
      <c r="O132" s="69">
        <f t="shared" si="86"/>
        <v>0</v>
      </c>
      <c r="P132" s="7"/>
      <c r="Q132" s="69">
        <f t="shared" ca="1" si="59"/>
        <v>4.7510000000000003</v>
      </c>
      <c r="R132" s="69">
        <f t="shared" ca="1" si="60"/>
        <v>4.7510000000000003</v>
      </c>
      <c r="S132" s="69">
        <f t="shared" si="61"/>
        <v>2.1593067374976265</v>
      </c>
      <c r="T132" s="7"/>
      <c r="U132" s="5">
        <f t="shared" si="62"/>
        <v>31</v>
      </c>
      <c r="V132" s="44">
        <f t="shared" si="63"/>
        <v>40664</v>
      </c>
      <c r="W132" s="5">
        <f t="shared" ca="1" si="64"/>
        <v>3734</v>
      </c>
      <c r="X132" s="54">
        <f ca="1">VLOOKUP($A132,[1]!Table,MATCH(X$4,[1]!Curves,0))</f>
        <v>6.1026105935687004E-2</v>
      </c>
      <c r="Y132" s="46">
        <f t="shared" ca="1" si="65"/>
        <v>0.5408846759596222</v>
      </c>
      <c r="Z132" s="5">
        <f t="shared" si="66"/>
        <v>0</v>
      </c>
      <c r="AA132" s="5">
        <f t="shared" si="67"/>
        <v>0</v>
      </c>
      <c r="AC132" s="39">
        <f t="shared" ca="1" si="68"/>
        <v>0</v>
      </c>
      <c r="AD132" s="39">
        <f t="shared" ca="1" si="69"/>
        <v>0</v>
      </c>
      <c r="AE132" s="39">
        <f t="shared" ca="1" si="70"/>
        <v>0</v>
      </c>
      <c r="AF132" s="39">
        <f t="shared" ca="1" si="71"/>
        <v>0</v>
      </c>
      <c r="AG132" s="39">
        <f t="shared" ca="1" si="72"/>
        <v>0</v>
      </c>
      <c r="AH132" s="39">
        <f t="shared" ca="1" si="73"/>
        <v>0</v>
      </c>
      <c r="AI132" s="39">
        <f t="shared" ca="1" si="74"/>
        <v>0</v>
      </c>
      <c r="AJ132" s="39">
        <f t="shared" ca="1" si="75"/>
        <v>0</v>
      </c>
      <c r="AK132" s="39">
        <f t="shared" ca="1" si="76"/>
        <v>0</v>
      </c>
      <c r="AL132" s="43"/>
      <c r="AM132" s="39">
        <f t="shared" ca="1" si="87"/>
        <v>0</v>
      </c>
      <c r="AN132" s="39">
        <f t="shared" ca="1" si="88"/>
        <v>0</v>
      </c>
      <c r="AO132" s="39">
        <f t="shared" ca="1" si="89"/>
        <v>0</v>
      </c>
      <c r="AP132" s="40">
        <f t="shared" ca="1" si="77"/>
        <v>0</v>
      </c>
      <c r="AR132" s="39">
        <f t="shared" ca="1" si="90"/>
        <v>0</v>
      </c>
      <c r="AS132" s="39">
        <f t="shared" ca="1" si="91"/>
        <v>0</v>
      </c>
      <c r="AT132" s="39">
        <f t="shared" ca="1" si="92"/>
        <v>0</v>
      </c>
      <c r="AU132" s="40">
        <f t="shared" ca="1" si="78"/>
        <v>0</v>
      </c>
      <c r="AV132" s="40"/>
      <c r="AW132" s="51">
        <f t="shared" ca="1" si="79"/>
        <v>0</v>
      </c>
      <c r="AY132" s="51">
        <f t="shared" ca="1" si="80"/>
        <v>0</v>
      </c>
      <c r="AZ132" s="104"/>
      <c r="BA132" s="105">
        <f ca="1">'EO9904.1'!AW132</f>
        <v>0</v>
      </c>
      <c r="BB132" s="105">
        <f t="shared" ca="1" si="93"/>
        <v>0</v>
      </c>
      <c r="BC132" s="67"/>
      <c r="BD132" s="96">
        <f t="shared" si="94"/>
        <v>40664</v>
      </c>
      <c r="BE132" s="103">
        <f t="shared" si="95"/>
        <v>5</v>
      </c>
      <c r="BF132" s="113">
        <f t="shared" si="81"/>
        <v>662.98049999999989</v>
      </c>
      <c r="BG132" s="114">
        <f t="shared" si="82"/>
        <v>9044.2455000000009</v>
      </c>
      <c r="BH132" s="95">
        <f t="shared" si="96"/>
        <v>7.3304124705593166E-2</v>
      </c>
      <c r="BI132" s="2">
        <f t="shared" si="99"/>
        <v>7.1800000000000003E-2</v>
      </c>
      <c r="BJ132" s="2">
        <f t="shared" si="97"/>
        <v>1.0209488120556152</v>
      </c>
      <c r="BK132" s="97">
        <v>2.1150000000000002</v>
      </c>
      <c r="BL132" s="98">
        <f t="shared" si="98"/>
        <v>2.1593067374976265</v>
      </c>
    </row>
    <row r="133" spans="1:64">
      <c r="A133" s="88">
        <f t="shared" si="83"/>
        <v>40695</v>
      </c>
      <c r="B133" s="65">
        <f>'EO9904.1 floor'!B133</f>
        <v>0</v>
      </c>
      <c r="C133" s="66"/>
      <c r="D133" s="82">
        <f t="shared" si="53"/>
        <v>0</v>
      </c>
      <c r="E133" s="35">
        <f t="shared" si="54"/>
        <v>0</v>
      </c>
      <c r="F133" s="35">
        <f t="shared" ca="1" si="55"/>
        <v>0</v>
      </c>
      <c r="G133" s="83">
        <f ca="1">VLOOKUP($A133,[1]!Table,MATCH(G$4,[1]!Curves,0))</f>
        <v>4.7480000000000002</v>
      </c>
      <c r="H133" s="84">
        <f t="shared" ca="1" si="56"/>
        <v>4.7480000000000002</v>
      </c>
      <c r="I133" s="86">
        <f t="shared" si="84"/>
        <v>2.8843852192293506</v>
      </c>
      <c r="J133" s="83">
        <f ca="1">VLOOKUP($A133,[1]!Table,MATCH(J$4,[1]!Curves,0))</f>
        <v>1.3000000000000001E-2</v>
      </c>
      <c r="K133" s="84">
        <f t="shared" ca="1" si="57"/>
        <v>1.3000000000000001E-2</v>
      </c>
      <c r="L133" s="69">
        <f t="shared" si="85"/>
        <v>0</v>
      </c>
      <c r="M133" s="83">
        <f ca="1">VLOOKUP($A133,[1]!Table,MATCH(M$4,[1]!Curves,0))</f>
        <v>0.01</v>
      </c>
      <c r="N133" s="84">
        <f t="shared" ca="1" si="58"/>
        <v>0.01</v>
      </c>
      <c r="O133" s="69">
        <f t="shared" si="86"/>
        <v>0</v>
      </c>
      <c r="P133" s="7"/>
      <c r="Q133" s="69">
        <f t="shared" ca="1" si="59"/>
        <v>4.7709999999999999</v>
      </c>
      <c r="R133" s="69">
        <f t="shared" ca="1" si="60"/>
        <v>4.7709999999999999</v>
      </c>
      <c r="S133" s="69">
        <f t="shared" si="61"/>
        <v>2.8843852192293506</v>
      </c>
      <c r="T133" s="7"/>
      <c r="U133" s="5">
        <f t="shared" si="62"/>
        <v>30</v>
      </c>
      <c r="V133" s="44">
        <f t="shared" si="63"/>
        <v>40695</v>
      </c>
      <c r="W133" s="5">
        <f t="shared" ca="1" si="64"/>
        <v>3765</v>
      </c>
      <c r="X133" s="54">
        <f ca="1">VLOOKUP($A133,[1]!Table,MATCH(X$4,[1]!Curves,0))</f>
        <v>6.1054892106545001E-2</v>
      </c>
      <c r="Y133" s="46">
        <f t="shared" ca="1" si="65"/>
        <v>0.53797716000197104</v>
      </c>
      <c r="Z133" s="5">
        <f t="shared" si="66"/>
        <v>0</v>
      </c>
      <c r="AA133" s="5">
        <f t="shared" si="67"/>
        <v>0</v>
      </c>
      <c r="AC133" s="39">
        <f t="shared" ca="1" si="68"/>
        <v>0</v>
      </c>
      <c r="AD133" s="39">
        <f t="shared" ca="1" si="69"/>
        <v>0</v>
      </c>
      <c r="AE133" s="39">
        <f t="shared" ca="1" si="70"/>
        <v>0</v>
      </c>
      <c r="AF133" s="39">
        <f t="shared" ca="1" si="71"/>
        <v>0</v>
      </c>
      <c r="AG133" s="39">
        <f t="shared" ca="1" si="72"/>
        <v>0</v>
      </c>
      <c r="AH133" s="39">
        <f t="shared" ca="1" si="73"/>
        <v>0</v>
      </c>
      <c r="AI133" s="39">
        <f t="shared" ca="1" si="74"/>
        <v>0</v>
      </c>
      <c r="AJ133" s="39">
        <f t="shared" ca="1" si="75"/>
        <v>0</v>
      </c>
      <c r="AK133" s="39">
        <f t="shared" ca="1" si="76"/>
        <v>0</v>
      </c>
      <c r="AL133" s="43"/>
      <c r="AM133" s="39">
        <f t="shared" ca="1" si="87"/>
        <v>0</v>
      </c>
      <c r="AN133" s="39">
        <f t="shared" ca="1" si="88"/>
        <v>0</v>
      </c>
      <c r="AO133" s="39">
        <f t="shared" ca="1" si="89"/>
        <v>0</v>
      </c>
      <c r="AP133" s="40">
        <f t="shared" ca="1" si="77"/>
        <v>0</v>
      </c>
      <c r="AR133" s="39">
        <f t="shared" ca="1" si="90"/>
        <v>0</v>
      </c>
      <c r="AS133" s="39">
        <f t="shared" ca="1" si="91"/>
        <v>0</v>
      </c>
      <c r="AT133" s="39">
        <f t="shared" ca="1" si="92"/>
        <v>0</v>
      </c>
      <c r="AU133" s="40">
        <f t="shared" ca="1" si="78"/>
        <v>0</v>
      </c>
      <c r="AV133" s="40"/>
      <c r="AW133" s="51">
        <f t="shared" ca="1" si="79"/>
        <v>0</v>
      </c>
      <c r="AY133" s="51">
        <f t="shared" ca="1" si="80"/>
        <v>0</v>
      </c>
      <c r="AZ133" s="104"/>
      <c r="BA133" s="105">
        <f ca="1">'EO9904.1'!AW133</f>
        <v>0</v>
      </c>
      <c r="BB133" s="105">
        <f t="shared" ca="1" si="93"/>
        <v>0</v>
      </c>
      <c r="BC133" s="67"/>
      <c r="BD133" s="96">
        <f t="shared" si="94"/>
        <v>40695</v>
      </c>
      <c r="BE133" s="103">
        <f t="shared" si="95"/>
        <v>6</v>
      </c>
      <c r="BF133" s="113">
        <f t="shared" si="81"/>
        <v>1052.6424999999999</v>
      </c>
      <c r="BG133" s="114">
        <f t="shared" si="82"/>
        <v>10765.119500000001</v>
      </c>
      <c r="BH133" s="95">
        <f t="shared" si="96"/>
        <v>9.7782704595151024E-2</v>
      </c>
      <c r="BI133" s="2">
        <f t="shared" si="99"/>
        <v>7.17E-2</v>
      </c>
      <c r="BJ133" s="2">
        <f t="shared" si="97"/>
        <v>1.363775517366123</v>
      </c>
      <c r="BK133" s="97">
        <v>2.1150000000000002</v>
      </c>
      <c r="BL133" s="98">
        <f t="shared" si="98"/>
        <v>2.8843852192293506</v>
      </c>
    </row>
    <row r="134" spans="1:64">
      <c r="A134" s="88">
        <f t="shared" si="83"/>
        <v>40725</v>
      </c>
      <c r="B134" s="65">
        <f>'EO9904.1 floor'!B134</f>
        <v>0</v>
      </c>
      <c r="C134" s="66"/>
      <c r="D134" s="82">
        <f t="shared" si="53"/>
        <v>0</v>
      </c>
      <c r="E134" s="35">
        <f t="shared" si="54"/>
        <v>0</v>
      </c>
      <c r="F134" s="35">
        <f t="shared" ca="1" si="55"/>
        <v>0</v>
      </c>
      <c r="G134" s="83">
        <f ca="1">VLOOKUP($A134,[1]!Table,MATCH(G$4,[1]!Curves,0))</f>
        <v>4.7690000000000001</v>
      </c>
      <c r="H134" s="84">
        <f t="shared" ca="1" si="56"/>
        <v>4.7690000000000001</v>
      </c>
      <c r="I134" s="86">
        <f t="shared" si="84"/>
        <v>2.1150000000000002</v>
      </c>
      <c r="J134" s="83">
        <f ca="1">VLOOKUP($A134,[1]!Table,MATCH(J$4,[1]!Curves,0))</f>
        <v>1.3000000000000001E-2</v>
      </c>
      <c r="K134" s="84">
        <f t="shared" ca="1" si="57"/>
        <v>1.3000000000000001E-2</v>
      </c>
      <c r="L134" s="69">
        <f t="shared" si="85"/>
        <v>0</v>
      </c>
      <c r="M134" s="83">
        <f ca="1">VLOOKUP($A134,[1]!Table,MATCH(M$4,[1]!Curves,0))</f>
        <v>0.01</v>
      </c>
      <c r="N134" s="84">
        <f t="shared" ca="1" si="58"/>
        <v>0.01</v>
      </c>
      <c r="O134" s="69">
        <f t="shared" si="86"/>
        <v>0</v>
      </c>
      <c r="P134" s="7"/>
      <c r="Q134" s="69">
        <f t="shared" ca="1" si="59"/>
        <v>4.7919999999999998</v>
      </c>
      <c r="R134" s="69">
        <f t="shared" ca="1" si="60"/>
        <v>4.7919999999999998</v>
      </c>
      <c r="S134" s="69">
        <f t="shared" si="61"/>
        <v>2.1150000000000002</v>
      </c>
      <c r="T134" s="7"/>
      <c r="U134" s="5">
        <f t="shared" si="62"/>
        <v>31</v>
      </c>
      <c r="V134" s="44">
        <f t="shared" si="63"/>
        <v>40725</v>
      </c>
      <c r="W134" s="5">
        <f t="shared" ca="1" si="64"/>
        <v>3795</v>
      </c>
      <c r="X134" s="54">
        <f ca="1">VLOOKUP($A134,[1]!Table,MATCH(X$4,[1]!Curves,0))</f>
        <v>6.1082749691507003E-2</v>
      </c>
      <c r="Y134" s="46">
        <f t="shared" ca="1" si="65"/>
        <v>0.53517590283181371</v>
      </c>
      <c r="Z134" s="5">
        <f t="shared" si="66"/>
        <v>0</v>
      </c>
      <c r="AA134" s="5">
        <f t="shared" si="67"/>
        <v>0</v>
      </c>
      <c r="AC134" s="39">
        <f t="shared" ca="1" si="68"/>
        <v>0</v>
      </c>
      <c r="AD134" s="39">
        <f t="shared" ca="1" si="69"/>
        <v>0</v>
      </c>
      <c r="AE134" s="39">
        <f t="shared" ca="1" si="70"/>
        <v>0</v>
      </c>
      <c r="AF134" s="39">
        <f t="shared" ca="1" si="71"/>
        <v>0</v>
      </c>
      <c r="AG134" s="39">
        <f t="shared" ca="1" si="72"/>
        <v>0</v>
      </c>
      <c r="AH134" s="39">
        <f t="shared" ca="1" si="73"/>
        <v>0</v>
      </c>
      <c r="AI134" s="39">
        <f t="shared" ca="1" si="74"/>
        <v>0</v>
      </c>
      <c r="AJ134" s="39">
        <f t="shared" ca="1" si="75"/>
        <v>0</v>
      </c>
      <c r="AK134" s="39">
        <f t="shared" ca="1" si="76"/>
        <v>0</v>
      </c>
      <c r="AL134" s="43"/>
      <c r="AM134" s="39">
        <f t="shared" ca="1" si="87"/>
        <v>0</v>
      </c>
      <c r="AN134" s="39">
        <f t="shared" ca="1" si="88"/>
        <v>0</v>
      </c>
      <c r="AO134" s="39">
        <f t="shared" ca="1" si="89"/>
        <v>0</v>
      </c>
      <c r="AP134" s="40">
        <f t="shared" ca="1" si="77"/>
        <v>0</v>
      </c>
      <c r="AR134" s="39">
        <f t="shared" ca="1" si="90"/>
        <v>0</v>
      </c>
      <c r="AS134" s="39">
        <f t="shared" ca="1" si="91"/>
        <v>0</v>
      </c>
      <c r="AT134" s="39">
        <f t="shared" ca="1" si="92"/>
        <v>0</v>
      </c>
      <c r="AU134" s="40">
        <f t="shared" ca="1" si="78"/>
        <v>0</v>
      </c>
      <c r="AV134" s="40"/>
      <c r="AW134" s="51">
        <f t="shared" ca="1" si="79"/>
        <v>0</v>
      </c>
      <c r="AY134" s="51">
        <f t="shared" ca="1" si="80"/>
        <v>0</v>
      </c>
      <c r="AZ134" s="104"/>
      <c r="BA134" s="105">
        <f ca="1">'EO9904.1'!AW134</f>
        <v>0</v>
      </c>
      <c r="BB134" s="105">
        <f t="shared" ca="1" si="93"/>
        <v>0</v>
      </c>
      <c r="BC134" s="67"/>
      <c r="BD134" s="96">
        <f t="shared" si="94"/>
        <v>40725</v>
      </c>
      <c r="BE134" s="103">
        <f t="shared" si="95"/>
        <v>7</v>
      </c>
      <c r="BF134" s="113">
        <f t="shared" si="81"/>
        <v>1079.384</v>
      </c>
      <c r="BG134" s="114">
        <f t="shared" si="82"/>
        <v>11147.003499999999</v>
      </c>
      <c r="BH134" s="95">
        <f t="shared" si="96"/>
        <v>9.6831762903815372E-2</v>
      </c>
      <c r="BI134" s="2">
        <f t="shared" si="99"/>
        <v>9.8100000000000007E-2</v>
      </c>
      <c r="BJ134" s="2">
        <f t="shared" si="97"/>
        <v>0.98707199698078862</v>
      </c>
      <c r="BK134" s="97">
        <v>2.1150000000000002</v>
      </c>
      <c r="BL134" s="98">
        <f t="shared" si="98"/>
        <v>2.1150000000000002</v>
      </c>
    </row>
    <row r="135" spans="1:64">
      <c r="A135" s="88">
        <f t="shared" si="83"/>
        <v>40756</v>
      </c>
      <c r="B135" s="65">
        <f>'EO9904.1 floor'!B135</f>
        <v>0</v>
      </c>
      <c r="C135" s="66"/>
      <c r="D135" s="82">
        <f t="shared" si="53"/>
        <v>0</v>
      </c>
      <c r="E135" s="35">
        <f t="shared" si="54"/>
        <v>0</v>
      </c>
      <c r="F135" s="35">
        <f t="shared" ca="1" si="55"/>
        <v>0</v>
      </c>
      <c r="G135" s="83">
        <f ca="1">VLOOKUP($A135,[1]!Table,MATCH(G$4,[1]!Curves,0))</f>
        <v>4.7930000000000001</v>
      </c>
      <c r="H135" s="84">
        <f t="shared" ca="1" si="56"/>
        <v>4.7930000000000001</v>
      </c>
      <c r="I135" s="86">
        <f t="shared" si="84"/>
        <v>2.1150000000000002</v>
      </c>
      <c r="J135" s="83">
        <f ca="1">VLOOKUP($A135,[1]!Table,MATCH(J$4,[1]!Curves,0))</f>
        <v>1.3000000000000001E-2</v>
      </c>
      <c r="K135" s="84">
        <f t="shared" ca="1" si="57"/>
        <v>1.3000000000000001E-2</v>
      </c>
      <c r="L135" s="69">
        <f t="shared" si="85"/>
        <v>0</v>
      </c>
      <c r="M135" s="83">
        <f ca="1">VLOOKUP($A135,[1]!Table,MATCH(M$4,[1]!Curves,0))</f>
        <v>0.01</v>
      </c>
      <c r="N135" s="84">
        <f t="shared" ca="1" si="58"/>
        <v>0.01</v>
      </c>
      <c r="O135" s="69">
        <f t="shared" si="86"/>
        <v>0</v>
      </c>
      <c r="P135" s="7"/>
      <c r="Q135" s="69">
        <f t="shared" ca="1" si="59"/>
        <v>4.8159999999999998</v>
      </c>
      <c r="R135" s="69">
        <f t="shared" ca="1" si="60"/>
        <v>4.8159999999999998</v>
      </c>
      <c r="S135" s="69">
        <f t="shared" si="61"/>
        <v>2.1150000000000002</v>
      </c>
      <c r="T135" s="7"/>
      <c r="U135" s="5">
        <f t="shared" si="62"/>
        <v>31</v>
      </c>
      <c r="V135" s="44">
        <f t="shared" si="63"/>
        <v>40756</v>
      </c>
      <c r="W135" s="5">
        <f t="shared" ca="1" si="64"/>
        <v>3826</v>
      </c>
      <c r="X135" s="54">
        <f ca="1">VLOOKUP($A135,[1]!Table,MATCH(X$4,[1]!Curves,0))</f>
        <v>6.1111535862905998E-2</v>
      </c>
      <c r="Y135" s="46">
        <f t="shared" ca="1" si="65"/>
        <v>0.53229411207435684</v>
      </c>
      <c r="Z135" s="5">
        <f t="shared" si="66"/>
        <v>0</v>
      </c>
      <c r="AA135" s="5">
        <f t="shared" si="67"/>
        <v>0</v>
      </c>
      <c r="AC135" s="39">
        <f t="shared" ca="1" si="68"/>
        <v>0</v>
      </c>
      <c r="AD135" s="39">
        <f t="shared" ca="1" si="69"/>
        <v>0</v>
      </c>
      <c r="AE135" s="39">
        <f t="shared" ca="1" si="70"/>
        <v>0</v>
      </c>
      <c r="AF135" s="39">
        <f t="shared" ca="1" si="71"/>
        <v>0</v>
      </c>
      <c r="AG135" s="39">
        <f t="shared" ca="1" si="72"/>
        <v>0</v>
      </c>
      <c r="AH135" s="39">
        <f t="shared" ca="1" si="73"/>
        <v>0</v>
      </c>
      <c r="AI135" s="39">
        <f t="shared" ca="1" si="74"/>
        <v>0</v>
      </c>
      <c r="AJ135" s="39">
        <f t="shared" ca="1" si="75"/>
        <v>0</v>
      </c>
      <c r="AK135" s="39">
        <f t="shared" ca="1" si="76"/>
        <v>0</v>
      </c>
      <c r="AL135" s="43"/>
      <c r="AM135" s="39">
        <f t="shared" ca="1" si="87"/>
        <v>0</v>
      </c>
      <c r="AN135" s="39">
        <f t="shared" ca="1" si="88"/>
        <v>0</v>
      </c>
      <c r="AO135" s="39">
        <f t="shared" ca="1" si="89"/>
        <v>0</v>
      </c>
      <c r="AP135" s="40">
        <f t="shared" ca="1" si="77"/>
        <v>0</v>
      </c>
      <c r="AR135" s="39">
        <f t="shared" ca="1" si="90"/>
        <v>0</v>
      </c>
      <c r="AS135" s="39">
        <f t="shared" ca="1" si="91"/>
        <v>0</v>
      </c>
      <c r="AT135" s="39">
        <f t="shared" ca="1" si="92"/>
        <v>0</v>
      </c>
      <c r="AU135" s="40">
        <f t="shared" ca="1" si="78"/>
        <v>0</v>
      </c>
      <c r="AV135" s="40"/>
      <c r="AW135" s="51">
        <f t="shared" ca="1" si="79"/>
        <v>0</v>
      </c>
      <c r="AY135" s="51">
        <f t="shared" ca="1" si="80"/>
        <v>0</v>
      </c>
      <c r="AZ135" s="104"/>
      <c r="BA135" s="105">
        <f ca="1">'EO9904.1'!AW135</f>
        <v>0</v>
      </c>
      <c r="BB135" s="105">
        <f t="shared" ca="1" si="93"/>
        <v>0</v>
      </c>
      <c r="BC135" s="67"/>
      <c r="BD135" s="96">
        <f t="shared" si="94"/>
        <v>40756</v>
      </c>
      <c r="BE135" s="103">
        <f t="shared" si="95"/>
        <v>8</v>
      </c>
      <c r="BF135" s="113">
        <f t="shared" si="81"/>
        <v>1109.0309999999999</v>
      </c>
      <c r="BG135" s="114">
        <f t="shared" si="82"/>
        <v>11486.346</v>
      </c>
      <c r="BH135" s="95">
        <f t="shared" si="96"/>
        <v>9.655211500680895E-2</v>
      </c>
      <c r="BI135" s="2">
        <f t="shared" si="99"/>
        <v>9.9099999999999994E-2</v>
      </c>
      <c r="BJ135" s="2">
        <f t="shared" si="97"/>
        <v>0.97428975788909133</v>
      </c>
      <c r="BK135" s="97">
        <v>2.1150000000000002</v>
      </c>
      <c r="BL135" s="98">
        <f t="shared" si="98"/>
        <v>2.1150000000000002</v>
      </c>
    </row>
    <row r="136" spans="1:64">
      <c r="A136" s="88">
        <f t="shared" si="83"/>
        <v>40787</v>
      </c>
      <c r="B136" s="65">
        <f>'EO9904.1 floor'!B136</f>
        <v>0</v>
      </c>
      <c r="C136" s="66"/>
      <c r="D136" s="82">
        <f t="shared" si="53"/>
        <v>0</v>
      </c>
      <c r="E136" s="35">
        <f t="shared" si="54"/>
        <v>0</v>
      </c>
      <c r="F136" s="35">
        <f t="shared" ca="1" si="55"/>
        <v>0</v>
      </c>
      <c r="G136" s="83">
        <f ca="1">VLOOKUP($A136,[1]!Table,MATCH(G$4,[1]!Curves,0))</f>
        <v>4.8029999999999999</v>
      </c>
      <c r="H136" s="84">
        <f t="shared" ca="1" si="56"/>
        <v>4.8029999999999999</v>
      </c>
      <c r="I136" s="86">
        <f t="shared" si="84"/>
        <v>2.1150000000000002</v>
      </c>
      <c r="J136" s="83">
        <f ca="1">VLOOKUP($A136,[1]!Table,MATCH(J$4,[1]!Curves,0))</f>
        <v>1.3000000000000001E-2</v>
      </c>
      <c r="K136" s="84">
        <f t="shared" ca="1" si="57"/>
        <v>1.3000000000000001E-2</v>
      </c>
      <c r="L136" s="69">
        <f t="shared" si="85"/>
        <v>0</v>
      </c>
      <c r="M136" s="83">
        <f ca="1">VLOOKUP($A136,[1]!Table,MATCH(M$4,[1]!Curves,0))</f>
        <v>0.01</v>
      </c>
      <c r="N136" s="84">
        <f t="shared" ca="1" si="58"/>
        <v>0.01</v>
      </c>
      <c r="O136" s="69">
        <f t="shared" si="86"/>
        <v>0</v>
      </c>
      <c r="P136" s="7"/>
      <c r="Q136" s="69">
        <f t="shared" ca="1" si="59"/>
        <v>4.8259999999999996</v>
      </c>
      <c r="R136" s="69">
        <f t="shared" ca="1" si="60"/>
        <v>4.8259999999999996</v>
      </c>
      <c r="S136" s="69">
        <f t="shared" si="61"/>
        <v>2.1150000000000002</v>
      </c>
      <c r="T136" s="7"/>
      <c r="U136" s="5">
        <f t="shared" si="62"/>
        <v>30</v>
      </c>
      <c r="V136" s="44">
        <f t="shared" si="63"/>
        <v>40787</v>
      </c>
      <c r="W136" s="5">
        <f t="shared" ca="1" si="64"/>
        <v>3857</v>
      </c>
      <c r="X136" s="54">
        <f ca="1">VLOOKUP($A136,[1]!Table,MATCH(X$4,[1]!Curves,0))</f>
        <v>6.1140322034581002E-2</v>
      </c>
      <c r="Y136" s="46">
        <f t="shared" ca="1" si="65"/>
        <v>0.52942533094886057</v>
      </c>
      <c r="Z136" s="5">
        <f t="shared" si="66"/>
        <v>0</v>
      </c>
      <c r="AA136" s="5">
        <f t="shared" si="67"/>
        <v>0</v>
      </c>
      <c r="AC136" s="39">
        <f t="shared" ca="1" si="68"/>
        <v>0</v>
      </c>
      <c r="AD136" s="39">
        <f t="shared" ca="1" si="69"/>
        <v>0</v>
      </c>
      <c r="AE136" s="39">
        <f t="shared" ca="1" si="70"/>
        <v>0</v>
      </c>
      <c r="AF136" s="39">
        <f t="shared" ca="1" si="71"/>
        <v>0</v>
      </c>
      <c r="AG136" s="39">
        <f t="shared" ca="1" si="72"/>
        <v>0</v>
      </c>
      <c r="AH136" s="39">
        <f t="shared" ca="1" si="73"/>
        <v>0</v>
      </c>
      <c r="AI136" s="39">
        <f t="shared" ca="1" si="74"/>
        <v>0</v>
      </c>
      <c r="AJ136" s="39">
        <f t="shared" ca="1" si="75"/>
        <v>0</v>
      </c>
      <c r="AK136" s="39">
        <f t="shared" ca="1" si="76"/>
        <v>0</v>
      </c>
      <c r="AL136" s="43"/>
      <c r="AM136" s="39">
        <f t="shared" ca="1" si="87"/>
        <v>0</v>
      </c>
      <c r="AN136" s="39">
        <f t="shared" ca="1" si="88"/>
        <v>0</v>
      </c>
      <c r="AO136" s="39">
        <f t="shared" ca="1" si="89"/>
        <v>0</v>
      </c>
      <c r="AP136" s="40">
        <f t="shared" ca="1" si="77"/>
        <v>0</v>
      </c>
      <c r="AR136" s="39">
        <f t="shared" ca="1" si="90"/>
        <v>0</v>
      </c>
      <c r="AS136" s="39">
        <f t="shared" ca="1" si="91"/>
        <v>0</v>
      </c>
      <c r="AT136" s="39">
        <f t="shared" ca="1" si="92"/>
        <v>0</v>
      </c>
      <c r="AU136" s="40">
        <f t="shared" ca="1" si="78"/>
        <v>0</v>
      </c>
      <c r="AV136" s="40"/>
      <c r="AW136" s="51">
        <f t="shared" ca="1" si="79"/>
        <v>0</v>
      </c>
      <c r="AY136" s="51">
        <f t="shared" ca="1" si="80"/>
        <v>0</v>
      </c>
      <c r="AZ136" s="104"/>
      <c r="BA136" s="105">
        <f ca="1">'EO9904.1'!AW136</f>
        <v>0</v>
      </c>
      <c r="BB136" s="105">
        <f t="shared" ca="1" si="93"/>
        <v>0</v>
      </c>
      <c r="BC136" s="67"/>
      <c r="BD136" s="96">
        <f t="shared" si="94"/>
        <v>40787</v>
      </c>
      <c r="BE136" s="103">
        <f t="shared" si="95"/>
        <v>9</v>
      </c>
      <c r="BF136" s="113">
        <f t="shared" si="81"/>
        <v>998.15999999999985</v>
      </c>
      <c r="BG136" s="114">
        <f t="shared" si="82"/>
        <v>10141.415499999999</v>
      </c>
      <c r="BH136" s="95">
        <f t="shared" si="96"/>
        <v>9.8424130240990518E-2</v>
      </c>
      <c r="BI136" s="2">
        <f t="shared" si="99"/>
        <v>0.1009</v>
      </c>
      <c r="BJ136" s="2">
        <f t="shared" si="97"/>
        <v>0.9754621431218089</v>
      </c>
      <c r="BK136" s="97">
        <v>2.1150000000000002</v>
      </c>
      <c r="BL136" s="98">
        <f t="shared" si="98"/>
        <v>2.1150000000000002</v>
      </c>
    </row>
    <row r="137" spans="1:64">
      <c r="A137" s="88">
        <f t="shared" si="83"/>
        <v>40817</v>
      </c>
      <c r="B137" s="65">
        <f>'EO9904.1 floor'!B137</f>
        <v>0</v>
      </c>
      <c r="C137" s="66"/>
      <c r="D137" s="82">
        <f t="shared" si="53"/>
        <v>0</v>
      </c>
      <c r="E137" s="35">
        <f t="shared" si="54"/>
        <v>0</v>
      </c>
      <c r="F137" s="35">
        <f t="shared" ca="1" si="55"/>
        <v>0</v>
      </c>
      <c r="G137" s="83">
        <f ca="1">VLOOKUP($A137,[1]!Table,MATCH(G$4,[1]!Curves,0))</f>
        <v>4.8330000000000002</v>
      </c>
      <c r="H137" s="84">
        <f t="shared" ca="1" si="56"/>
        <v>4.8330000000000002</v>
      </c>
      <c r="I137" s="86">
        <f t="shared" si="84"/>
        <v>2.1150000000000002</v>
      </c>
      <c r="J137" s="83">
        <f ca="1">VLOOKUP($A137,[1]!Table,MATCH(J$4,[1]!Curves,0))</f>
        <v>1.3000000000000001E-2</v>
      </c>
      <c r="K137" s="84">
        <f t="shared" ca="1" si="57"/>
        <v>1.3000000000000001E-2</v>
      </c>
      <c r="L137" s="69">
        <f t="shared" si="85"/>
        <v>0</v>
      </c>
      <c r="M137" s="83">
        <f ca="1">VLOOKUP($A137,[1]!Table,MATCH(M$4,[1]!Curves,0))</f>
        <v>0.01</v>
      </c>
      <c r="N137" s="84">
        <f t="shared" ca="1" si="58"/>
        <v>0.01</v>
      </c>
      <c r="O137" s="69">
        <f t="shared" si="86"/>
        <v>0</v>
      </c>
      <c r="P137" s="7"/>
      <c r="Q137" s="69">
        <f t="shared" ca="1" si="59"/>
        <v>4.8559999999999999</v>
      </c>
      <c r="R137" s="69">
        <f t="shared" ca="1" si="60"/>
        <v>4.8559999999999999</v>
      </c>
      <c r="S137" s="69">
        <f t="shared" si="61"/>
        <v>2.1150000000000002</v>
      </c>
      <c r="T137" s="7"/>
      <c r="U137" s="5">
        <f t="shared" si="62"/>
        <v>31</v>
      </c>
      <c r="V137" s="44">
        <f t="shared" si="63"/>
        <v>40817</v>
      </c>
      <c r="W137" s="5">
        <f t="shared" ca="1" si="64"/>
        <v>3887</v>
      </c>
      <c r="X137" s="54">
        <f ca="1">VLOOKUP($A137,[1]!Table,MATCH(X$4,[1]!Curves,0))</f>
        <v>6.1168179620334003E-2</v>
      </c>
      <c r="Y137" s="46">
        <f t="shared" ca="1" si="65"/>
        <v>0.52666143759300843</v>
      </c>
      <c r="Z137" s="5">
        <f t="shared" si="66"/>
        <v>0</v>
      </c>
      <c r="AA137" s="5">
        <f t="shared" si="67"/>
        <v>0</v>
      </c>
      <c r="AC137" s="39">
        <f t="shared" ca="1" si="68"/>
        <v>0</v>
      </c>
      <c r="AD137" s="39">
        <f t="shared" ca="1" si="69"/>
        <v>0</v>
      </c>
      <c r="AE137" s="39">
        <f t="shared" ca="1" si="70"/>
        <v>0</v>
      </c>
      <c r="AF137" s="39">
        <f t="shared" ca="1" si="71"/>
        <v>0</v>
      </c>
      <c r="AG137" s="39">
        <f t="shared" ca="1" si="72"/>
        <v>0</v>
      </c>
      <c r="AH137" s="39">
        <f t="shared" ca="1" si="73"/>
        <v>0</v>
      </c>
      <c r="AI137" s="39">
        <f t="shared" ca="1" si="74"/>
        <v>0</v>
      </c>
      <c r="AJ137" s="39">
        <f t="shared" ca="1" si="75"/>
        <v>0</v>
      </c>
      <c r="AK137" s="39">
        <f t="shared" ca="1" si="76"/>
        <v>0</v>
      </c>
      <c r="AL137" s="43"/>
      <c r="AM137" s="39">
        <f t="shared" ca="1" si="87"/>
        <v>0</v>
      </c>
      <c r="AN137" s="39">
        <f t="shared" ca="1" si="88"/>
        <v>0</v>
      </c>
      <c r="AO137" s="39">
        <f t="shared" ca="1" si="89"/>
        <v>0</v>
      </c>
      <c r="AP137" s="40">
        <f t="shared" ca="1" si="77"/>
        <v>0</v>
      </c>
      <c r="AR137" s="39">
        <f t="shared" ca="1" si="90"/>
        <v>0</v>
      </c>
      <c r="AS137" s="39">
        <f t="shared" ca="1" si="91"/>
        <v>0</v>
      </c>
      <c r="AT137" s="39">
        <f t="shared" ca="1" si="92"/>
        <v>0</v>
      </c>
      <c r="AU137" s="40">
        <f t="shared" ca="1" si="78"/>
        <v>0</v>
      </c>
      <c r="AV137" s="40"/>
      <c r="AW137" s="51">
        <f t="shared" ca="1" si="79"/>
        <v>0</v>
      </c>
      <c r="AY137" s="51">
        <f t="shared" ca="1" si="80"/>
        <v>0</v>
      </c>
      <c r="AZ137" s="104"/>
      <c r="BA137" s="105">
        <f ca="1">'EO9904.1'!AW137</f>
        <v>0</v>
      </c>
      <c r="BB137" s="105">
        <f t="shared" ca="1" si="93"/>
        <v>0</v>
      </c>
      <c r="BC137" s="67"/>
      <c r="BD137" s="96">
        <f t="shared" si="94"/>
        <v>40817</v>
      </c>
      <c r="BE137" s="103">
        <f t="shared" si="95"/>
        <v>10</v>
      </c>
      <c r="BF137" s="113">
        <f t="shared" si="81"/>
        <v>697.93849999999998</v>
      </c>
      <c r="BG137" s="114">
        <f t="shared" si="82"/>
        <v>9529.3094999999994</v>
      </c>
      <c r="BH137" s="95">
        <f t="shared" si="96"/>
        <v>7.3241245863616883E-2</v>
      </c>
      <c r="BI137" s="2">
        <f t="shared" si="99"/>
        <v>0.10349999999999999</v>
      </c>
      <c r="BJ137" s="2">
        <f t="shared" si="97"/>
        <v>0.70764488757117761</v>
      </c>
      <c r="BK137" s="97">
        <v>2.1150000000000002</v>
      </c>
      <c r="BL137" s="98">
        <f t="shared" si="98"/>
        <v>2.1150000000000002</v>
      </c>
    </row>
    <row r="138" spans="1:64">
      <c r="A138" s="88">
        <f t="shared" si="83"/>
        <v>40848</v>
      </c>
      <c r="B138" s="65">
        <f>'EO9904.1 floor'!B138</f>
        <v>0</v>
      </c>
      <c r="C138" s="66"/>
      <c r="D138" s="82">
        <f t="shared" ref="D138:D201" si="100">B138+C138</f>
        <v>0</v>
      </c>
      <c r="E138" s="35">
        <f t="shared" ref="E138:E201" si="101">IF(Z138=0,0,IF(AND(Z138=1,$H$3=1),D138*U138,IF($H$3=2,D138,"N/A")))</f>
        <v>0</v>
      </c>
      <c r="F138" s="35">
        <f t="shared" ref="F138:F201" ca="1" si="102">E138*Y138</f>
        <v>0</v>
      </c>
      <c r="G138" s="83">
        <f ca="1">VLOOKUP($A138,[1]!Table,MATCH(G$4,[1]!Curves,0))</f>
        <v>4.9729999999999999</v>
      </c>
      <c r="H138" s="84">
        <f t="shared" ref="H138:H201" ca="1" si="103">G138</f>
        <v>4.9729999999999999</v>
      </c>
      <c r="I138" s="86">
        <f t="shared" si="84"/>
        <v>2.1150000000000002</v>
      </c>
      <c r="J138" s="83">
        <f ca="1">VLOOKUP($A138,[1]!Table,MATCH(J$4,[1]!Curves,0))</f>
        <v>2.35E-2</v>
      </c>
      <c r="K138" s="84">
        <f t="shared" ref="K138:K201" ca="1" si="104">J138</f>
        <v>2.35E-2</v>
      </c>
      <c r="L138" s="69">
        <f t="shared" si="85"/>
        <v>0</v>
      </c>
      <c r="M138" s="83">
        <f ca="1">VLOOKUP($A138,[1]!Table,MATCH(M$4,[1]!Curves,0))</f>
        <v>1.4999999999999999E-2</v>
      </c>
      <c r="N138" s="84">
        <f t="shared" ref="N138:N201" ca="1" si="105">M138</f>
        <v>1.4999999999999999E-2</v>
      </c>
      <c r="O138" s="69">
        <f t="shared" si="86"/>
        <v>0</v>
      </c>
      <c r="P138" s="7"/>
      <c r="Q138" s="69">
        <f t="shared" ref="Q138:Q201" ca="1" si="106">M138+J138+G138</f>
        <v>5.0114999999999998</v>
      </c>
      <c r="R138" s="69">
        <f t="shared" ref="R138:R201" ca="1" si="107">N138+K138+H138</f>
        <v>5.0114999999999998</v>
      </c>
      <c r="S138" s="69">
        <f t="shared" ref="S138:S201" si="108">O138+L138+I138</f>
        <v>2.1150000000000002</v>
      </c>
      <c r="T138" s="7"/>
      <c r="U138" s="5">
        <f t="shared" ref="U138:U201" si="109">A139-A138</f>
        <v>30</v>
      </c>
      <c r="V138" s="44">
        <f t="shared" ref="V138:V201" si="110">CHOOSE(F$3,A139+24,A138)</f>
        <v>40848</v>
      </c>
      <c r="W138" s="5">
        <f t="shared" ref="W138:W201" ca="1" si="111">V138-C$3</f>
        <v>3918</v>
      </c>
      <c r="X138" s="54">
        <f ca="1">VLOOKUP($A138,[1]!Table,MATCH(X$4,[1]!Curves,0))</f>
        <v>6.1196965792549997E-2</v>
      </c>
      <c r="Y138" s="46">
        <f t="shared" ref="Y138:Y201" ca="1" si="112">1/(1+CHOOSE(F$3,(X139+($K$3/10000))/2,(X138+($K$3/10000))/2))^(2*W138/365.25)</f>
        <v>0.52381813068698857</v>
      </c>
      <c r="Z138" s="5">
        <f t="shared" ref="Z138:Z201" si="113">IF(AND(mthbeg&lt;=A138,mthend&gt;=A138),1,0)</f>
        <v>0</v>
      </c>
      <c r="AA138" s="5">
        <f t="shared" ref="AA138:AA201" si="114">U138*Z138</f>
        <v>0</v>
      </c>
      <c r="AC138" s="39">
        <f t="shared" ref="AC138:AC201" ca="1" si="115">F138*G138</f>
        <v>0</v>
      </c>
      <c r="AD138" s="39">
        <f t="shared" ref="AD138:AD201" ca="1" si="116">$F138*H138</f>
        <v>0</v>
      </c>
      <c r="AE138" s="39">
        <f t="shared" ref="AE138:AE201" ca="1" si="117">$F138*I138</f>
        <v>0</v>
      </c>
      <c r="AF138" s="39">
        <f t="shared" ref="AF138:AF201" ca="1" si="118">$F138*J138</f>
        <v>0</v>
      </c>
      <c r="AG138" s="39">
        <f t="shared" ref="AG138:AG201" ca="1" si="119">$F138*K138</f>
        <v>0</v>
      </c>
      <c r="AH138" s="39">
        <f t="shared" ref="AH138:AH201" ca="1" si="120">$F138*L138</f>
        <v>0</v>
      </c>
      <c r="AI138" s="39">
        <f t="shared" ref="AI138:AI201" ca="1" si="121">$F138*M138</f>
        <v>0</v>
      </c>
      <c r="AJ138" s="39">
        <f t="shared" ref="AJ138:AJ201" ca="1" si="122">$F138*N138</f>
        <v>0</v>
      </c>
      <c r="AK138" s="39">
        <f t="shared" ref="AK138:AK201" ca="1" si="123">F138*O138</f>
        <v>0</v>
      </c>
      <c r="AL138" s="43"/>
      <c r="AM138" s="39">
        <f t="shared" ca="1" si="87"/>
        <v>0</v>
      </c>
      <c r="AN138" s="39">
        <f t="shared" ca="1" si="88"/>
        <v>0</v>
      </c>
      <c r="AO138" s="39">
        <f t="shared" ca="1" si="89"/>
        <v>0</v>
      </c>
      <c r="AP138" s="40">
        <f t="shared" ref="AP138:AP201" ca="1" si="124">SUM(AM138:AO138)</f>
        <v>0</v>
      </c>
      <c r="AR138" s="39">
        <f t="shared" ca="1" si="90"/>
        <v>0</v>
      </c>
      <c r="AS138" s="39">
        <f t="shared" ca="1" si="91"/>
        <v>0</v>
      </c>
      <c r="AT138" s="39">
        <f t="shared" ca="1" si="92"/>
        <v>0</v>
      </c>
      <c r="AU138" s="40">
        <f t="shared" ref="AU138:AU201" ca="1" si="125">AR138+AS138+AT138</f>
        <v>0</v>
      </c>
      <c r="AV138" s="40"/>
      <c r="AW138" s="51">
        <f t="shared" ref="AW138:AW201" ca="1" si="126">AU138+AP138</f>
        <v>0</v>
      </c>
      <c r="AY138" s="51">
        <f t="shared" ref="AY138:AY201" ca="1" si="127">AK138+AH138+AE138</f>
        <v>0</v>
      </c>
      <c r="AZ138" s="104"/>
      <c r="BA138" s="105">
        <f ca="1">'EO9904.1'!AW138</f>
        <v>0</v>
      </c>
      <c r="BB138" s="105">
        <f t="shared" ca="1" si="93"/>
        <v>0</v>
      </c>
      <c r="BC138" s="67"/>
      <c r="BD138" s="96">
        <f t="shared" si="94"/>
        <v>40848</v>
      </c>
      <c r="BE138" s="103">
        <f t="shared" si="95"/>
        <v>11</v>
      </c>
      <c r="BF138" s="113">
        <f t="shared" ref="BF138:BF201" si="128">VLOOKUP($BE$10:$BE$369,$BS$7:$BU$18,2)</f>
        <v>632.95050000000003</v>
      </c>
      <c r="BG138" s="114">
        <f t="shared" ref="BG138:BG201" si="129">VLOOKUP($BE$10:$BE$369,$BS$7:$BU$18,3)</f>
        <v>8729.3260000000009</v>
      </c>
      <c r="BH138" s="95">
        <f t="shared" si="96"/>
        <v>7.250851898531456E-2</v>
      </c>
      <c r="BI138" s="2">
        <f t="shared" si="99"/>
        <v>7.7799999999999994E-2</v>
      </c>
      <c r="BJ138" s="2">
        <f t="shared" si="97"/>
        <v>0.93198610520969882</v>
      </c>
      <c r="BK138" s="97">
        <v>2.1150000000000002</v>
      </c>
      <c r="BL138" s="98">
        <f t="shared" si="98"/>
        <v>2.1150000000000002</v>
      </c>
    </row>
    <row r="139" spans="1:64">
      <c r="A139" s="88">
        <f t="shared" ref="A139:A202" si="130">EDATE(A138,1)</f>
        <v>40878</v>
      </c>
      <c r="B139" s="65">
        <f>'EO9904.1 floor'!B139</f>
        <v>0</v>
      </c>
      <c r="C139" s="66"/>
      <c r="D139" s="82">
        <f t="shared" si="100"/>
        <v>0</v>
      </c>
      <c r="E139" s="35">
        <f t="shared" si="101"/>
        <v>0</v>
      </c>
      <c r="F139" s="35">
        <f t="shared" ca="1" si="102"/>
        <v>0</v>
      </c>
      <c r="G139" s="83">
        <f ca="1">VLOOKUP($A139,[1]!Table,MATCH(G$4,[1]!Curves,0))</f>
        <v>5.1130000000000004</v>
      </c>
      <c r="H139" s="84">
        <f t="shared" ca="1" si="103"/>
        <v>5.1130000000000004</v>
      </c>
      <c r="I139" s="86">
        <f t="shared" ref="I139:I202" si="131">BL139</f>
        <v>2.1150000000000002</v>
      </c>
      <c r="J139" s="83">
        <f ca="1">VLOOKUP($A139,[1]!Table,MATCH(J$4,[1]!Curves,0))</f>
        <v>2.35E-2</v>
      </c>
      <c r="K139" s="84">
        <f t="shared" ca="1" si="104"/>
        <v>2.35E-2</v>
      </c>
      <c r="L139" s="69">
        <f t="shared" ref="L139:L202" si="132">L138</f>
        <v>0</v>
      </c>
      <c r="M139" s="83">
        <f ca="1">VLOOKUP($A139,[1]!Table,MATCH(M$4,[1]!Curves,0))</f>
        <v>1.4999999999999999E-2</v>
      </c>
      <c r="N139" s="84">
        <f t="shared" ca="1" si="105"/>
        <v>1.4999999999999999E-2</v>
      </c>
      <c r="O139" s="69">
        <f t="shared" ref="O139:O202" si="133">O138</f>
        <v>0</v>
      </c>
      <c r="P139" s="7"/>
      <c r="Q139" s="69">
        <f t="shared" ca="1" si="106"/>
        <v>5.1515000000000004</v>
      </c>
      <c r="R139" s="69">
        <f t="shared" ca="1" si="107"/>
        <v>5.1515000000000004</v>
      </c>
      <c r="S139" s="69">
        <f t="shared" si="108"/>
        <v>2.1150000000000002</v>
      </c>
      <c r="T139" s="7"/>
      <c r="U139" s="5">
        <f t="shared" si="109"/>
        <v>31</v>
      </c>
      <c r="V139" s="44">
        <f t="shared" si="110"/>
        <v>40878</v>
      </c>
      <c r="W139" s="5">
        <f t="shared" ca="1" si="111"/>
        <v>3948</v>
      </c>
      <c r="X139" s="54">
        <f ca="1">VLOOKUP($A139,[1]!Table,MATCH(X$4,[1]!Curves,0))</f>
        <v>6.1224823378827002E-2</v>
      </c>
      <c r="Y139" s="46">
        <f t="shared" ca="1" si="112"/>
        <v>0.5210788094533374</v>
      </c>
      <c r="Z139" s="5">
        <f t="shared" si="113"/>
        <v>0</v>
      </c>
      <c r="AA139" s="5">
        <f t="shared" si="114"/>
        <v>0</v>
      </c>
      <c r="AC139" s="39">
        <f t="shared" ca="1" si="115"/>
        <v>0</v>
      </c>
      <c r="AD139" s="39">
        <f t="shared" ca="1" si="116"/>
        <v>0</v>
      </c>
      <c r="AE139" s="39">
        <f t="shared" ca="1" si="117"/>
        <v>0</v>
      </c>
      <c r="AF139" s="39">
        <f t="shared" ca="1" si="118"/>
        <v>0</v>
      </c>
      <c r="AG139" s="39">
        <f t="shared" ca="1" si="119"/>
        <v>0</v>
      </c>
      <c r="AH139" s="39">
        <f t="shared" ca="1" si="120"/>
        <v>0</v>
      </c>
      <c r="AI139" s="39">
        <f t="shared" ca="1" si="121"/>
        <v>0</v>
      </c>
      <c r="AJ139" s="39">
        <f t="shared" ca="1" si="122"/>
        <v>0</v>
      </c>
      <c r="AK139" s="39">
        <f t="shared" ca="1" si="123"/>
        <v>0</v>
      </c>
      <c r="AL139" s="43"/>
      <c r="AM139" s="39">
        <f t="shared" ref="AM139:AM202" ca="1" si="134">-CHOOSE($G$3,AC139-AE139,AE139-AC139)</f>
        <v>0</v>
      </c>
      <c r="AN139" s="39">
        <f t="shared" ref="AN139:AN202" ca="1" si="135">-CHOOSE($G$3,AF139-AH139,AH139-AF139)</f>
        <v>0</v>
      </c>
      <c r="AO139" s="39">
        <f t="shared" ref="AO139:AO202" ca="1" si="136">-CHOOSE($G$3,AI139-AL139,AK139-AI139)</f>
        <v>0</v>
      </c>
      <c r="AP139" s="40">
        <f t="shared" ca="1" si="124"/>
        <v>0</v>
      </c>
      <c r="AR139" s="39">
        <f t="shared" ref="AR139:AR202" ca="1" si="137">-CHOOSE($G$3,AD139-AC139,AC139-AD139)</f>
        <v>0</v>
      </c>
      <c r="AS139" s="39">
        <f t="shared" ref="AS139:AS202" ca="1" si="138">-CHOOSE($G$3,AG139-AF139,AF139-AG139)</f>
        <v>0</v>
      </c>
      <c r="AT139" s="39">
        <f t="shared" ref="AT139:AT202" ca="1" si="139">-CHOOSE($G$3,AJ139-AI139,AI139-AJ139:AJ140)</f>
        <v>0</v>
      </c>
      <c r="AU139" s="40">
        <f t="shared" ca="1" si="125"/>
        <v>0</v>
      </c>
      <c r="AV139" s="40"/>
      <c r="AW139" s="51">
        <f t="shared" ca="1" si="126"/>
        <v>0</v>
      </c>
      <c r="AY139" s="51">
        <f t="shared" ca="1" si="127"/>
        <v>0</v>
      </c>
      <c r="AZ139" s="104"/>
      <c r="BA139" s="105">
        <f ca="1">'EO9904.1'!AW139</f>
        <v>0</v>
      </c>
      <c r="BB139" s="105">
        <f t="shared" ref="BB139:BB202" ca="1" si="140">AW139-BA139</f>
        <v>0</v>
      </c>
      <c r="BC139" s="67"/>
      <c r="BD139" s="96">
        <f t="shared" ref="BD139:BD202" si="141">A139</f>
        <v>40878</v>
      </c>
      <c r="BE139" s="103">
        <f t="shared" ref="BE139:BE202" si="142">MONTH(BD139)</f>
        <v>12</v>
      </c>
      <c r="BF139" s="113">
        <f t="shared" si="128"/>
        <v>668.96399999999994</v>
      </c>
      <c r="BG139" s="114">
        <f t="shared" si="129"/>
        <v>9251.2415000000001</v>
      </c>
      <c r="BH139" s="95">
        <f t="shared" ref="BH139:BH202" si="143">BF139/BG139</f>
        <v>7.2310727160241131E-2</v>
      </c>
      <c r="BI139" s="2">
        <f t="shared" si="99"/>
        <v>7.7899999999999997E-2</v>
      </c>
      <c r="BJ139" s="2">
        <f t="shared" ref="BJ139:BJ202" si="144">BH139/BI139</f>
        <v>0.92825066957947544</v>
      </c>
      <c r="BK139" s="97">
        <v>2.1150000000000002</v>
      </c>
      <c r="BL139" s="98">
        <f t="shared" ref="BL139:BL202" si="145">MAX((BJ139*BK139),BK139)</f>
        <v>2.1150000000000002</v>
      </c>
    </row>
    <row r="140" spans="1:64">
      <c r="A140" s="88">
        <f t="shared" si="130"/>
        <v>40909</v>
      </c>
      <c r="B140" s="65">
        <f>'EO9904.1 floor'!B140</f>
        <v>0</v>
      </c>
      <c r="C140" s="66"/>
      <c r="D140" s="82">
        <f t="shared" si="100"/>
        <v>0</v>
      </c>
      <c r="E140" s="35">
        <f t="shared" si="101"/>
        <v>0</v>
      </c>
      <c r="F140" s="35">
        <f t="shared" ca="1" si="102"/>
        <v>0</v>
      </c>
      <c r="G140" s="83">
        <f ca="1">VLOOKUP($A140,[1]!Table,MATCH(G$4,[1]!Curves,0))</f>
        <v>5.1880000000000006</v>
      </c>
      <c r="H140" s="84">
        <f t="shared" ca="1" si="103"/>
        <v>5.1880000000000006</v>
      </c>
      <c r="I140" s="86">
        <f t="shared" si="131"/>
        <v>2.1150000000000002</v>
      </c>
      <c r="J140" s="83">
        <f ca="1">VLOOKUP($A140,[1]!Table,MATCH(J$4,[1]!Curves,0))</f>
        <v>2.35E-2</v>
      </c>
      <c r="K140" s="84">
        <f t="shared" ca="1" si="104"/>
        <v>2.35E-2</v>
      </c>
      <c r="L140" s="69">
        <f t="shared" si="132"/>
        <v>0</v>
      </c>
      <c r="M140" s="83">
        <f ca="1">VLOOKUP($A140,[1]!Table,MATCH(M$4,[1]!Curves,0))</f>
        <v>1.4999999999999999E-2</v>
      </c>
      <c r="N140" s="84">
        <f t="shared" ca="1" si="105"/>
        <v>1.4999999999999999E-2</v>
      </c>
      <c r="O140" s="69">
        <f t="shared" si="133"/>
        <v>0</v>
      </c>
      <c r="P140" s="7"/>
      <c r="Q140" s="69">
        <f t="shared" ca="1" si="106"/>
        <v>5.2265000000000006</v>
      </c>
      <c r="R140" s="69">
        <f t="shared" ca="1" si="107"/>
        <v>5.2265000000000006</v>
      </c>
      <c r="S140" s="69">
        <f t="shared" si="108"/>
        <v>2.1150000000000002</v>
      </c>
      <c r="T140" s="7"/>
      <c r="U140" s="5">
        <f t="shared" si="109"/>
        <v>31</v>
      </c>
      <c r="V140" s="44">
        <f t="shared" si="110"/>
        <v>40909</v>
      </c>
      <c r="W140" s="5">
        <f t="shared" ca="1" si="111"/>
        <v>3979</v>
      </c>
      <c r="X140" s="54">
        <f ca="1">VLOOKUP($A140,[1]!Table,MATCH(X$4,[1]!Curves,0))</f>
        <v>6.1253609551585E-2</v>
      </c>
      <c r="Y140" s="46">
        <f t="shared" ca="1" si="112"/>
        <v>0.5182608108052682</v>
      </c>
      <c r="Z140" s="5">
        <f t="shared" si="113"/>
        <v>0</v>
      </c>
      <c r="AA140" s="5">
        <f t="shared" si="114"/>
        <v>0</v>
      </c>
      <c r="AC140" s="39">
        <f t="shared" ca="1" si="115"/>
        <v>0</v>
      </c>
      <c r="AD140" s="39">
        <f t="shared" ca="1" si="116"/>
        <v>0</v>
      </c>
      <c r="AE140" s="39">
        <f t="shared" ca="1" si="117"/>
        <v>0</v>
      </c>
      <c r="AF140" s="39">
        <f t="shared" ca="1" si="118"/>
        <v>0</v>
      </c>
      <c r="AG140" s="39">
        <f t="shared" ca="1" si="119"/>
        <v>0</v>
      </c>
      <c r="AH140" s="39">
        <f t="shared" ca="1" si="120"/>
        <v>0</v>
      </c>
      <c r="AI140" s="39">
        <f t="shared" ca="1" si="121"/>
        <v>0</v>
      </c>
      <c r="AJ140" s="39">
        <f t="shared" ca="1" si="122"/>
        <v>0</v>
      </c>
      <c r="AK140" s="39">
        <f t="shared" ca="1" si="123"/>
        <v>0</v>
      </c>
      <c r="AL140" s="43"/>
      <c r="AM140" s="39">
        <f t="shared" ca="1" si="134"/>
        <v>0</v>
      </c>
      <c r="AN140" s="39">
        <f t="shared" ca="1" si="135"/>
        <v>0</v>
      </c>
      <c r="AO140" s="39">
        <f t="shared" ca="1" si="136"/>
        <v>0</v>
      </c>
      <c r="AP140" s="40">
        <f t="shared" ca="1" si="124"/>
        <v>0</v>
      </c>
      <c r="AR140" s="39">
        <f t="shared" ca="1" si="137"/>
        <v>0</v>
      </c>
      <c r="AS140" s="39">
        <f t="shared" ca="1" si="138"/>
        <v>0</v>
      </c>
      <c r="AT140" s="39">
        <f t="shared" ca="1" si="139"/>
        <v>0</v>
      </c>
      <c r="AU140" s="40">
        <f t="shared" ca="1" si="125"/>
        <v>0</v>
      </c>
      <c r="AV140" s="40"/>
      <c r="AW140" s="51">
        <f t="shared" ca="1" si="126"/>
        <v>0</v>
      </c>
      <c r="AY140" s="51">
        <f t="shared" ca="1" si="127"/>
        <v>0</v>
      </c>
      <c r="AZ140" s="104"/>
      <c r="BA140" s="105">
        <f ca="1">'EO9904.1'!AW140</f>
        <v>0</v>
      </c>
      <c r="BB140" s="105">
        <f t="shared" ca="1" si="140"/>
        <v>0</v>
      </c>
      <c r="BC140" s="67"/>
      <c r="BD140" s="96">
        <f t="shared" si="141"/>
        <v>40909</v>
      </c>
      <c r="BE140" s="103">
        <f t="shared" si="142"/>
        <v>1</v>
      </c>
      <c r="BF140" s="113">
        <f t="shared" si="128"/>
        <v>682.49049999999988</v>
      </c>
      <c r="BG140" s="114">
        <f t="shared" si="129"/>
        <v>9457.0780000000013</v>
      </c>
      <c r="BH140" s="95">
        <f t="shared" si="143"/>
        <v>7.2167164107137513E-2</v>
      </c>
      <c r="BI140" s="2">
        <f t="shared" si="99"/>
        <v>7.7899999999999997E-2</v>
      </c>
      <c r="BJ140" s="2">
        <f t="shared" si="144"/>
        <v>0.92640775490548799</v>
      </c>
      <c r="BK140" s="97">
        <v>2.1150000000000002</v>
      </c>
      <c r="BL140" s="98">
        <f t="shared" si="145"/>
        <v>2.1150000000000002</v>
      </c>
    </row>
    <row r="141" spans="1:64">
      <c r="A141" s="88">
        <f t="shared" si="130"/>
        <v>40940</v>
      </c>
      <c r="B141" s="65">
        <f>'EO9904.1 floor'!B141</f>
        <v>0</v>
      </c>
      <c r="C141" s="66"/>
      <c r="D141" s="82">
        <f t="shared" si="100"/>
        <v>0</v>
      </c>
      <c r="E141" s="35">
        <f t="shared" si="101"/>
        <v>0</v>
      </c>
      <c r="F141" s="35">
        <f t="shared" ca="1" si="102"/>
        <v>0</v>
      </c>
      <c r="G141" s="83">
        <f ca="1">VLOOKUP($A141,[1]!Table,MATCH(G$4,[1]!Curves,0))</f>
        <v>5.0680000000000005</v>
      </c>
      <c r="H141" s="84">
        <f t="shared" ca="1" si="103"/>
        <v>5.0680000000000005</v>
      </c>
      <c r="I141" s="86">
        <f t="shared" si="131"/>
        <v>2.2615196691845312</v>
      </c>
      <c r="J141" s="83">
        <f ca="1">VLOOKUP($A141,[1]!Table,MATCH(J$4,[1]!Curves,0))</f>
        <v>2.35E-2</v>
      </c>
      <c r="K141" s="84">
        <f t="shared" ca="1" si="104"/>
        <v>2.35E-2</v>
      </c>
      <c r="L141" s="69">
        <f t="shared" si="132"/>
        <v>0</v>
      </c>
      <c r="M141" s="83">
        <f ca="1">VLOOKUP($A141,[1]!Table,MATCH(M$4,[1]!Curves,0))</f>
        <v>1.4999999999999999E-2</v>
      </c>
      <c r="N141" s="84">
        <f t="shared" ca="1" si="105"/>
        <v>1.4999999999999999E-2</v>
      </c>
      <c r="O141" s="69">
        <f t="shared" si="133"/>
        <v>0</v>
      </c>
      <c r="P141" s="7"/>
      <c r="Q141" s="69">
        <f t="shared" ca="1" si="106"/>
        <v>5.1065000000000005</v>
      </c>
      <c r="R141" s="69">
        <f t="shared" ca="1" si="107"/>
        <v>5.1065000000000005</v>
      </c>
      <c r="S141" s="69">
        <f t="shared" si="108"/>
        <v>2.2615196691845312</v>
      </c>
      <c r="T141" s="7"/>
      <c r="U141" s="5">
        <f t="shared" si="109"/>
        <v>29</v>
      </c>
      <c r="V141" s="44">
        <f t="shared" si="110"/>
        <v>40940</v>
      </c>
      <c r="W141" s="5">
        <f t="shared" ca="1" si="111"/>
        <v>4010</v>
      </c>
      <c r="X141" s="54">
        <f ca="1">VLOOKUP($A141,[1]!Table,MATCH(X$4,[1]!Curves,0))</f>
        <v>6.1282395724616003E-2</v>
      </c>
      <c r="Y141" s="46">
        <f t="shared" ca="1" si="112"/>
        <v>0.51545561024713682</v>
      </c>
      <c r="Z141" s="5">
        <f t="shared" si="113"/>
        <v>0</v>
      </c>
      <c r="AA141" s="5">
        <f t="shared" si="114"/>
        <v>0</v>
      </c>
      <c r="AC141" s="39">
        <f t="shared" ca="1" si="115"/>
        <v>0</v>
      </c>
      <c r="AD141" s="39">
        <f t="shared" ca="1" si="116"/>
        <v>0</v>
      </c>
      <c r="AE141" s="39">
        <f t="shared" ca="1" si="117"/>
        <v>0</v>
      </c>
      <c r="AF141" s="39">
        <f t="shared" ca="1" si="118"/>
        <v>0</v>
      </c>
      <c r="AG141" s="39">
        <f t="shared" ca="1" si="119"/>
        <v>0</v>
      </c>
      <c r="AH141" s="39">
        <f t="shared" ca="1" si="120"/>
        <v>0</v>
      </c>
      <c r="AI141" s="39">
        <f t="shared" ca="1" si="121"/>
        <v>0</v>
      </c>
      <c r="AJ141" s="39">
        <f t="shared" ca="1" si="122"/>
        <v>0</v>
      </c>
      <c r="AK141" s="39">
        <f t="shared" ca="1" si="123"/>
        <v>0</v>
      </c>
      <c r="AL141" s="43"/>
      <c r="AM141" s="39">
        <f t="shared" ca="1" si="134"/>
        <v>0</v>
      </c>
      <c r="AN141" s="39">
        <f t="shared" ca="1" si="135"/>
        <v>0</v>
      </c>
      <c r="AO141" s="39">
        <f t="shared" ca="1" si="136"/>
        <v>0</v>
      </c>
      <c r="AP141" s="40">
        <f t="shared" ca="1" si="124"/>
        <v>0</v>
      </c>
      <c r="AR141" s="39">
        <f t="shared" ca="1" si="137"/>
        <v>0</v>
      </c>
      <c r="AS141" s="39">
        <f t="shared" ca="1" si="138"/>
        <v>0</v>
      </c>
      <c r="AT141" s="39">
        <f t="shared" ca="1" si="139"/>
        <v>0</v>
      </c>
      <c r="AU141" s="40">
        <f t="shared" ca="1" si="125"/>
        <v>0</v>
      </c>
      <c r="AV141" s="40"/>
      <c r="AW141" s="51">
        <f t="shared" ca="1" si="126"/>
        <v>0</v>
      </c>
      <c r="AY141" s="51">
        <f t="shared" ca="1" si="127"/>
        <v>0</v>
      </c>
      <c r="AZ141" s="104"/>
      <c r="BA141" s="105">
        <f ca="1">'EO9904.1'!AW141</f>
        <v>0</v>
      </c>
      <c r="BB141" s="105">
        <f t="shared" ca="1" si="140"/>
        <v>0</v>
      </c>
      <c r="BC141" s="67"/>
      <c r="BD141" s="96">
        <f t="shared" si="141"/>
        <v>40940</v>
      </c>
      <c r="BE141" s="103">
        <f t="shared" si="142"/>
        <v>2</v>
      </c>
      <c r="BF141" s="113">
        <f t="shared" si="128"/>
        <v>627.08299999999986</v>
      </c>
      <c r="BG141" s="114">
        <f t="shared" si="129"/>
        <v>8701.1194999999989</v>
      </c>
      <c r="BH141" s="95">
        <f t="shared" si="143"/>
        <v>7.2069232010892381E-2</v>
      </c>
      <c r="BI141" s="2">
        <f t="shared" si="99"/>
        <v>6.7400000000000002E-2</v>
      </c>
      <c r="BJ141" s="2">
        <f t="shared" si="144"/>
        <v>1.0692764393307475</v>
      </c>
      <c r="BK141" s="97">
        <v>2.1150000000000002</v>
      </c>
      <c r="BL141" s="98">
        <f t="shared" si="145"/>
        <v>2.2615196691845312</v>
      </c>
    </row>
    <row r="142" spans="1:64">
      <c r="A142" s="88">
        <f t="shared" si="130"/>
        <v>40969</v>
      </c>
      <c r="B142" s="65">
        <f>'EO9904.1 floor'!B142</f>
        <v>0</v>
      </c>
      <c r="C142" s="66"/>
      <c r="D142" s="82">
        <f t="shared" si="100"/>
        <v>0</v>
      </c>
      <c r="E142" s="35">
        <f t="shared" si="101"/>
        <v>0</v>
      </c>
      <c r="F142" s="35">
        <f t="shared" ca="1" si="102"/>
        <v>0</v>
      </c>
      <c r="G142" s="83">
        <f ca="1">VLOOKUP($A142,[1]!Table,MATCH(G$4,[1]!Curves,0))</f>
        <v>4.9430000000000005</v>
      </c>
      <c r="H142" s="84">
        <f t="shared" ca="1" si="103"/>
        <v>4.9430000000000005</v>
      </c>
      <c r="I142" s="86">
        <f t="shared" si="131"/>
        <v>2.1352453299148562</v>
      </c>
      <c r="J142" s="83">
        <f ca="1">VLOOKUP($A142,[1]!Table,MATCH(J$4,[1]!Curves,0))</f>
        <v>2.35E-2</v>
      </c>
      <c r="K142" s="84">
        <f t="shared" ca="1" si="104"/>
        <v>2.35E-2</v>
      </c>
      <c r="L142" s="69">
        <f t="shared" si="132"/>
        <v>0</v>
      </c>
      <c r="M142" s="83">
        <f ca="1">VLOOKUP($A142,[1]!Table,MATCH(M$4,[1]!Curves,0))</f>
        <v>1.4999999999999999E-2</v>
      </c>
      <c r="N142" s="84">
        <f t="shared" ca="1" si="105"/>
        <v>1.4999999999999999E-2</v>
      </c>
      <c r="O142" s="69">
        <f t="shared" si="133"/>
        <v>0</v>
      </c>
      <c r="P142" s="7"/>
      <c r="Q142" s="69">
        <f t="shared" ca="1" si="106"/>
        <v>4.9815000000000005</v>
      </c>
      <c r="R142" s="69">
        <f t="shared" ca="1" si="107"/>
        <v>4.9815000000000005</v>
      </c>
      <c r="S142" s="69">
        <f t="shared" si="108"/>
        <v>2.1352453299148562</v>
      </c>
      <c r="T142" s="7"/>
      <c r="U142" s="5">
        <f t="shared" si="109"/>
        <v>31</v>
      </c>
      <c r="V142" s="44">
        <f t="shared" si="110"/>
        <v>40969</v>
      </c>
      <c r="W142" s="5">
        <f t="shared" ca="1" si="111"/>
        <v>4039</v>
      </c>
      <c r="X142" s="54">
        <f ca="1">VLOOKUP($A142,[1]!Table,MATCH(X$4,[1]!Curves,0))</f>
        <v>6.1309324725444002E-2</v>
      </c>
      <c r="Y142" s="46">
        <f t="shared" ca="1" si="112"/>
        <v>0.51284293872853781</v>
      </c>
      <c r="Z142" s="5">
        <f t="shared" si="113"/>
        <v>0</v>
      </c>
      <c r="AA142" s="5">
        <f t="shared" si="114"/>
        <v>0</v>
      </c>
      <c r="AC142" s="39">
        <f t="shared" ca="1" si="115"/>
        <v>0</v>
      </c>
      <c r="AD142" s="39">
        <f t="shared" ca="1" si="116"/>
        <v>0</v>
      </c>
      <c r="AE142" s="39">
        <f t="shared" ca="1" si="117"/>
        <v>0</v>
      </c>
      <c r="AF142" s="39">
        <f t="shared" ca="1" si="118"/>
        <v>0</v>
      </c>
      <c r="AG142" s="39">
        <f t="shared" ca="1" si="119"/>
        <v>0</v>
      </c>
      <c r="AH142" s="39">
        <f t="shared" ca="1" si="120"/>
        <v>0</v>
      </c>
      <c r="AI142" s="39">
        <f t="shared" ca="1" si="121"/>
        <v>0</v>
      </c>
      <c r="AJ142" s="39">
        <f t="shared" ca="1" si="122"/>
        <v>0</v>
      </c>
      <c r="AK142" s="39">
        <f t="shared" ca="1" si="123"/>
        <v>0</v>
      </c>
      <c r="AL142" s="43"/>
      <c r="AM142" s="39">
        <f t="shared" ca="1" si="134"/>
        <v>0</v>
      </c>
      <c r="AN142" s="39">
        <f t="shared" ca="1" si="135"/>
        <v>0</v>
      </c>
      <c r="AO142" s="39">
        <f t="shared" ca="1" si="136"/>
        <v>0</v>
      </c>
      <c r="AP142" s="40">
        <f t="shared" ca="1" si="124"/>
        <v>0</v>
      </c>
      <c r="AR142" s="39">
        <f t="shared" ca="1" si="137"/>
        <v>0</v>
      </c>
      <c r="AS142" s="39">
        <f t="shared" ca="1" si="138"/>
        <v>0</v>
      </c>
      <c r="AT142" s="39">
        <f t="shared" ca="1" si="139"/>
        <v>0</v>
      </c>
      <c r="AU142" s="40">
        <f t="shared" ca="1" si="125"/>
        <v>0</v>
      </c>
      <c r="AV142" s="40"/>
      <c r="AW142" s="51">
        <f t="shared" ca="1" si="126"/>
        <v>0</v>
      </c>
      <c r="AY142" s="51">
        <f t="shared" ca="1" si="127"/>
        <v>0</v>
      </c>
      <c r="AZ142" s="104"/>
      <c r="BA142" s="105">
        <f ca="1">'EO9904.1'!AW142</f>
        <v>0</v>
      </c>
      <c r="BB142" s="105">
        <f t="shared" ca="1" si="140"/>
        <v>0</v>
      </c>
      <c r="BC142" s="67"/>
      <c r="BD142" s="96">
        <f t="shared" si="141"/>
        <v>40969</v>
      </c>
      <c r="BE142" s="103">
        <f t="shared" si="142"/>
        <v>3</v>
      </c>
      <c r="BF142" s="113">
        <f t="shared" si="128"/>
        <v>669.65750000000003</v>
      </c>
      <c r="BG142" s="114">
        <f t="shared" si="129"/>
        <v>9290.0299999999988</v>
      </c>
      <c r="BH142" s="95">
        <f t="shared" si="143"/>
        <v>7.2083459364501529E-2</v>
      </c>
      <c r="BI142" s="2">
        <f t="shared" si="99"/>
        <v>7.1400000000000005E-2</v>
      </c>
      <c r="BJ142" s="2">
        <f t="shared" si="144"/>
        <v>1.009572260007024</v>
      </c>
      <c r="BK142" s="97">
        <v>2.1150000000000002</v>
      </c>
      <c r="BL142" s="98">
        <f t="shared" si="145"/>
        <v>2.1352453299148562</v>
      </c>
    </row>
    <row r="143" spans="1:64">
      <c r="A143" s="88">
        <f t="shared" si="130"/>
        <v>41000</v>
      </c>
      <c r="B143" s="65">
        <f>'EO9904.1 floor'!B143</f>
        <v>0</v>
      </c>
      <c r="C143" s="66"/>
      <c r="D143" s="82">
        <f t="shared" si="100"/>
        <v>0</v>
      </c>
      <c r="E143" s="35">
        <f t="shared" si="101"/>
        <v>0</v>
      </c>
      <c r="F143" s="35">
        <f t="shared" ca="1" si="102"/>
        <v>0</v>
      </c>
      <c r="G143" s="83">
        <f ca="1">VLOOKUP($A143,[1]!Table,MATCH(G$4,[1]!Curves,0))</f>
        <v>4.8130000000000006</v>
      </c>
      <c r="H143" s="84">
        <f t="shared" ca="1" si="103"/>
        <v>4.8130000000000006</v>
      </c>
      <c r="I143" s="86">
        <f t="shared" si="131"/>
        <v>2.1150000000000002</v>
      </c>
      <c r="J143" s="83">
        <f ca="1">VLOOKUP($A143,[1]!Table,MATCH(J$4,[1]!Curves,0))</f>
        <v>1.3000000000000001E-2</v>
      </c>
      <c r="K143" s="84">
        <f t="shared" ca="1" si="104"/>
        <v>1.3000000000000001E-2</v>
      </c>
      <c r="L143" s="69">
        <f t="shared" si="132"/>
        <v>0</v>
      </c>
      <c r="M143" s="83">
        <f ca="1">VLOOKUP($A143,[1]!Table,MATCH(M$4,[1]!Curves,0))</f>
        <v>0.01</v>
      </c>
      <c r="N143" s="84">
        <f t="shared" ca="1" si="105"/>
        <v>0.01</v>
      </c>
      <c r="O143" s="69">
        <f t="shared" si="133"/>
        <v>0</v>
      </c>
      <c r="P143" s="7"/>
      <c r="Q143" s="69">
        <f t="shared" ca="1" si="106"/>
        <v>4.8360000000000003</v>
      </c>
      <c r="R143" s="69">
        <f t="shared" ca="1" si="107"/>
        <v>4.8360000000000003</v>
      </c>
      <c r="S143" s="69">
        <f t="shared" si="108"/>
        <v>2.1150000000000002</v>
      </c>
      <c r="T143" s="7"/>
      <c r="U143" s="5">
        <f t="shared" si="109"/>
        <v>30</v>
      </c>
      <c r="V143" s="44">
        <f t="shared" si="110"/>
        <v>41000</v>
      </c>
      <c r="W143" s="5">
        <f t="shared" ca="1" si="111"/>
        <v>4070</v>
      </c>
      <c r="X143" s="54">
        <f ca="1">VLOOKUP($A143,[1]!Table,MATCH(X$4,[1]!Curves,0))</f>
        <v>6.133811089901E-2</v>
      </c>
      <c r="Y143" s="46">
        <f t="shared" ca="1" si="112"/>
        <v>0.51006238735902021</v>
      </c>
      <c r="Z143" s="5">
        <f t="shared" si="113"/>
        <v>0</v>
      </c>
      <c r="AA143" s="5">
        <f t="shared" si="114"/>
        <v>0</v>
      </c>
      <c r="AC143" s="39">
        <f t="shared" ca="1" si="115"/>
        <v>0</v>
      </c>
      <c r="AD143" s="39">
        <f t="shared" ca="1" si="116"/>
        <v>0</v>
      </c>
      <c r="AE143" s="39">
        <f t="shared" ca="1" si="117"/>
        <v>0</v>
      </c>
      <c r="AF143" s="39">
        <f t="shared" ca="1" si="118"/>
        <v>0</v>
      </c>
      <c r="AG143" s="39">
        <f t="shared" ca="1" si="119"/>
        <v>0</v>
      </c>
      <c r="AH143" s="39">
        <f t="shared" ca="1" si="120"/>
        <v>0</v>
      </c>
      <c r="AI143" s="39">
        <f t="shared" ca="1" si="121"/>
        <v>0</v>
      </c>
      <c r="AJ143" s="39">
        <f t="shared" ca="1" si="122"/>
        <v>0</v>
      </c>
      <c r="AK143" s="39">
        <f t="shared" ca="1" si="123"/>
        <v>0</v>
      </c>
      <c r="AL143" s="43"/>
      <c r="AM143" s="39">
        <f t="shared" ca="1" si="134"/>
        <v>0</v>
      </c>
      <c r="AN143" s="39">
        <f t="shared" ca="1" si="135"/>
        <v>0</v>
      </c>
      <c r="AO143" s="39">
        <f t="shared" ca="1" si="136"/>
        <v>0</v>
      </c>
      <c r="AP143" s="40">
        <f t="shared" ca="1" si="124"/>
        <v>0</v>
      </c>
      <c r="AR143" s="39">
        <f t="shared" ca="1" si="137"/>
        <v>0</v>
      </c>
      <c r="AS143" s="39">
        <f t="shared" ca="1" si="138"/>
        <v>0</v>
      </c>
      <c r="AT143" s="39">
        <f t="shared" ca="1" si="139"/>
        <v>0</v>
      </c>
      <c r="AU143" s="40">
        <f t="shared" ca="1" si="125"/>
        <v>0</v>
      </c>
      <c r="AV143" s="40"/>
      <c r="AW143" s="51">
        <f t="shared" ca="1" si="126"/>
        <v>0</v>
      </c>
      <c r="AY143" s="51">
        <f t="shared" ca="1" si="127"/>
        <v>0</v>
      </c>
      <c r="AZ143" s="104"/>
      <c r="BA143" s="105">
        <f ca="1">'EO9904.1'!AW143</f>
        <v>0</v>
      </c>
      <c r="BB143" s="105">
        <f t="shared" ca="1" si="140"/>
        <v>0</v>
      </c>
      <c r="BC143" s="67"/>
      <c r="BD143" s="96">
        <f t="shared" si="141"/>
        <v>41000</v>
      </c>
      <c r="BE143" s="103">
        <f t="shared" si="142"/>
        <v>4</v>
      </c>
      <c r="BF143" s="113">
        <f t="shared" si="128"/>
        <v>631.27949999999998</v>
      </c>
      <c r="BG143" s="114">
        <f t="shared" si="129"/>
        <v>8727.1059999999998</v>
      </c>
      <c r="BH143" s="95">
        <f t="shared" si="143"/>
        <v>7.2335491284281406E-2</v>
      </c>
      <c r="BI143" s="2">
        <f t="shared" si="99"/>
        <v>7.4899999999999994E-2</v>
      </c>
      <c r="BJ143" s="2">
        <f t="shared" si="144"/>
        <v>0.96576089832151413</v>
      </c>
      <c r="BK143" s="97">
        <v>2.1150000000000002</v>
      </c>
      <c r="BL143" s="98">
        <f t="shared" si="145"/>
        <v>2.1150000000000002</v>
      </c>
    </row>
    <row r="144" spans="1:64">
      <c r="A144" s="88">
        <f t="shared" si="130"/>
        <v>41030</v>
      </c>
      <c r="B144" s="65">
        <f>'EO9904.1 floor'!B144</f>
        <v>0</v>
      </c>
      <c r="C144" s="66"/>
      <c r="D144" s="82">
        <f t="shared" si="100"/>
        <v>0</v>
      </c>
      <c r="E144" s="35">
        <f t="shared" si="101"/>
        <v>0</v>
      </c>
      <c r="F144" s="35">
        <f t="shared" ca="1" si="102"/>
        <v>0</v>
      </c>
      <c r="G144" s="83">
        <f ca="1">VLOOKUP($A144,[1]!Table,MATCH(G$4,[1]!Curves,0))</f>
        <v>4.8029999999999999</v>
      </c>
      <c r="H144" s="84">
        <f t="shared" ca="1" si="103"/>
        <v>4.8029999999999999</v>
      </c>
      <c r="I144" s="86">
        <f t="shared" si="131"/>
        <v>2.1593067374976265</v>
      </c>
      <c r="J144" s="83">
        <f ca="1">VLOOKUP($A144,[1]!Table,MATCH(J$4,[1]!Curves,0))</f>
        <v>1.3000000000000001E-2</v>
      </c>
      <c r="K144" s="84">
        <f t="shared" ca="1" si="104"/>
        <v>1.3000000000000001E-2</v>
      </c>
      <c r="L144" s="69">
        <f t="shared" si="132"/>
        <v>0</v>
      </c>
      <c r="M144" s="83">
        <f ca="1">VLOOKUP($A144,[1]!Table,MATCH(M$4,[1]!Curves,0))</f>
        <v>0.01</v>
      </c>
      <c r="N144" s="84">
        <f t="shared" ca="1" si="105"/>
        <v>0.01</v>
      </c>
      <c r="O144" s="69">
        <f t="shared" si="133"/>
        <v>0</v>
      </c>
      <c r="P144" s="7"/>
      <c r="Q144" s="69">
        <f t="shared" ca="1" si="106"/>
        <v>4.8259999999999996</v>
      </c>
      <c r="R144" s="69">
        <f t="shared" ca="1" si="107"/>
        <v>4.8259999999999996</v>
      </c>
      <c r="S144" s="69">
        <f t="shared" si="108"/>
        <v>2.1593067374976265</v>
      </c>
      <c r="T144" s="7"/>
      <c r="U144" s="5">
        <f t="shared" si="109"/>
        <v>31</v>
      </c>
      <c r="V144" s="44">
        <f t="shared" si="110"/>
        <v>41030</v>
      </c>
      <c r="W144" s="5">
        <f t="shared" ca="1" si="111"/>
        <v>4100</v>
      </c>
      <c r="X144" s="54">
        <f ca="1">VLOOKUP($A144,[1]!Table,MATCH(X$4,[1]!Curves,0))</f>
        <v>6.1365968486593002E-2</v>
      </c>
      <c r="Y144" s="46">
        <f t="shared" ca="1" si="112"/>
        <v>0.50738359785738485</v>
      </c>
      <c r="Z144" s="5">
        <f t="shared" si="113"/>
        <v>0</v>
      </c>
      <c r="AA144" s="5">
        <f t="shared" si="114"/>
        <v>0</v>
      </c>
      <c r="AC144" s="39">
        <f t="shared" ca="1" si="115"/>
        <v>0</v>
      </c>
      <c r="AD144" s="39">
        <f t="shared" ca="1" si="116"/>
        <v>0</v>
      </c>
      <c r="AE144" s="39">
        <f t="shared" ca="1" si="117"/>
        <v>0</v>
      </c>
      <c r="AF144" s="39">
        <f t="shared" ca="1" si="118"/>
        <v>0</v>
      </c>
      <c r="AG144" s="39">
        <f t="shared" ca="1" si="119"/>
        <v>0</v>
      </c>
      <c r="AH144" s="39">
        <f t="shared" ca="1" si="120"/>
        <v>0</v>
      </c>
      <c r="AI144" s="39">
        <f t="shared" ca="1" si="121"/>
        <v>0</v>
      </c>
      <c r="AJ144" s="39">
        <f t="shared" ca="1" si="122"/>
        <v>0</v>
      </c>
      <c r="AK144" s="39">
        <f t="shared" ca="1" si="123"/>
        <v>0</v>
      </c>
      <c r="AL144" s="43"/>
      <c r="AM144" s="39">
        <f t="shared" ca="1" si="134"/>
        <v>0</v>
      </c>
      <c r="AN144" s="39">
        <f t="shared" ca="1" si="135"/>
        <v>0</v>
      </c>
      <c r="AO144" s="39">
        <f t="shared" ca="1" si="136"/>
        <v>0</v>
      </c>
      <c r="AP144" s="40">
        <f t="shared" ca="1" si="124"/>
        <v>0</v>
      </c>
      <c r="AR144" s="39">
        <f t="shared" ca="1" si="137"/>
        <v>0</v>
      </c>
      <c r="AS144" s="39">
        <f t="shared" ca="1" si="138"/>
        <v>0</v>
      </c>
      <c r="AT144" s="39">
        <f t="shared" ca="1" si="139"/>
        <v>0</v>
      </c>
      <c r="AU144" s="40">
        <f t="shared" ca="1" si="125"/>
        <v>0</v>
      </c>
      <c r="AV144" s="40"/>
      <c r="AW144" s="51">
        <f t="shared" ca="1" si="126"/>
        <v>0</v>
      </c>
      <c r="AY144" s="51">
        <f t="shared" ca="1" si="127"/>
        <v>0</v>
      </c>
      <c r="AZ144" s="104"/>
      <c r="BA144" s="105">
        <f ca="1">'EO9904.1'!AW144</f>
        <v>0</v>
      </c>
      <c r="BB144" s="105">
        <f t="shared" ca="1" si="140"/>
        <v>0</v>
      </c>
      <c r="BC144" s="67"/>
      <c r="BD144" s="96">
        <f t="shared" si="141"/>
        <v>41030</v>
      </c>
      <c r="BE144" s="103">
        <f t="shared" si="142"/>
        <v>5</v>
      </c>
      <c r="BF144" s="113">
        <f t="shared" si="128"/>
        <v>662.98049999999989</v>
      </c>
      <c r="BG144" s="114">
        <f t="shared" si="129"/>
        <v>9044.2455000000009</v>
      </c>
      <c r="BH144" s="95">
        <f t="shared" si="143"/>
        <v>7.3304124705593166E-2</v>
      </c>
      <c r="BI144" s="2">
        <f t="shared" si="99"/>
        <v>7.1800000000000003E-2</v>
      </c>
      <c r="BJ144" s="2">
        <f t="shared" si="144"/>
        <v>1.0209488120556152</v>
      </c>
      <c r="BK144" s="97">
        <v>2.1150000000000002</v>
      </c>
      <c r="BL144" s="98">
        <f t="shared" si="145"/>
        <v>2.1593067374976265</v>
      </c>
    </row>
    <row r="145" spans="1:64">
      <c r="A145" s="88">
        <f t="shared" si="130"/>
        <v>41061</v>
      </c>
      <c r="B145" s="65">
        <f>'EO9904.1 floor'!B145</f>
        <v>0</v>
      </c>
      <c r="C145" s="66"/>
      <c r="D145" s="82">
        <f t="shared" si="100"/>
        <v>0</v>
      </c>
      <c r="E145" s="35">
        <f t="shared" si="101"/>
        <v>0</v>
      </c>
      <c r="F145" s="35">
        <f t="shared" ca="1" si="102"/>
        <v>0</v>
      </c>
      <c r="G145" s="83">
        <f ca="1">VLOOKUP($A145,[1]!Table,MATCH(G$4,[1]!Curves,0))</f>
        <v>4.8230000000000004</v>
      </c>
      <c r="H145" s="84">
        <f t="shared" ca="1" si="103"/>
        <v>4.8230000000000004</v>
      </c>
      <c r="I145" s="86">
        <f t="shared" si="131"/>
        <v>2.8843852192293506</v>
      </c>
      <c r="J145" s="83">
        <f ca="1">VLOOKUP($A145,[1]!Table,MATCH(J$4,[1]!Curves,0))</f>
        <v>1.3000000000000001E-2</v>
      </c>
      <c r="K145" s="84">
        <f t="shared" ca="1" si="104"/>
        <v>1.3000000000000001E-2</v>
      </c>
      <c r="L145" s="69">
        <f t="shared" si="132"/>
        <v>0</v>
      </c>
      <c r="M145" s="83">
        <f ca="1">VLOOKUP($A145,[1]!Table,MATCH(M$4,[1]!Curves,0))</f>
        <v>0.01</v>
      </c>
      <c r="N145" s="84">
        <f t="shared" ca="1" si="105"/>
        <v>0.01</v>
      </c>
      <c r="O145" s="69">
        <f t="shared" si="133"/>
        <v>0</v>
      </c>
      <c r="P145" s="7"/>
      <c r="Q145" s="69">
        <f t="shared" ca="1" si="106"/>
        <v>4.8460000000000001</v>
      </c>
      <c r="R145" s="69">
        <f t="shared" ca="1" si="107"/>
        <v>4.8460000000000001</v>
      </c>
      <c r="S145" s="69">
        <f t="shared" si="108"/>
        <v>2.8843852192293506</v>
      </c>
      <c r="T145" s="7"/>
      <c r="U145" s="5">
        <f t="shared" si="109"/>
        <v>30</v>
      </c>
      <c r="V145" s="44">
        <f t="shared" si="110"/>
        <v>41061</v>
      </c>
      <c r="W145" s="5">
        <f t="shared" ca="1" si="111"/>
        <v>4131</v>
      </c>
      <c r="X145" s="54">
        <f ca="1">VLOOKUP($A145,[1]!Table,MATCH(X$4,[1]!Curves,0))</f>
        <v>6.1394754660698998E-2</v>
      </c>
      <c r="Y145" s="46">
        <f t="shared" ca="1" si="112"/>
        <v>0.50462794282282375</v>
      </c>
      <c r="Z145" s="5">
        <f t="shared" si="113"/>
        <v>0</v>
      </c>
      <c r="AA145" s="5">
        <f t="shared" si="114"/>
        <v>0</v>
      </c>
      <c r="AC145" s="39">
        <f t="shared" ca="1" si="115"/>
        <v>0</v>
      </c>
      <c r="AD145" s="39">
        <f t="shared" ca="1" si="116"/>
        <v>0</v>
      </c>
      <c r="AE145" s="39">
        <f t="shared" ca="1" si="117"/>
        <v>0</v>
      </c>
      <c r="AF145" s="39">
        <f t="shared" ca="1" si="118"/>
        <v>0</v>
      </c>
      <c r="AG145" s="39">
        <f t="shared" ca="1" si="119"/>
        <v>0</v>
      </c>
      <c r="AH145" s="39">
        <f t="shared" ca="1" si="120"/>
        <v>0</v>
      </c>
      <c r="AI145" s="39">
        <f t="shared" ca="1" si="121"/>
        <v>0</v>
      </c>
      <c r="AJ145" s="39">
        <f t="shared" ca="1" si="122"/>
        <v>0</v>
      </c>
      <c r="AK145" s="39">
        <f t="shared" ca="1" si="123"/>
        <v>0</v>
      </c>
      <c r="AL145" s="43"/>
      <c r="AM145" s="39">
        <f t="shared" ca="1" si="134"/>
        <v>0</v>
      </c>
      <c r="AN145" s="39">
        <f t="shared" ca="1" si="135"/>
        <v>0</v>
      </c>
      <c r="AO145" s="39">
        <f t="shared" ca="1" si="136"/>
        <v>0</v>
      </c>
      <c r="AP145" s="40">
        <f t="shared" ca="1" si="124"/>
        <v>0</v>
      </c>
      <c r="AR145" s="39">
        <f t="shared" ca="1" si="137"/>
        <v>0</v>
      </c>
      <c r="AS145" s="39">
        <f t="shared" ca="1" si="138"/>
        <v>0</v>
      </c>
      <c r="AT145" s="39">
        <f t="shared" ca="1" si="139"/>
        <v>0</v>
      </c>
      <c r="AU145" s="40">
        <f t="shared" ca="1" si="125"/>
        <v>0</v>
      </c>
      <c r="AV145" s="40"/>
      <c r="AW145" s="51">
        <f t="shared" ca="1" si="126"/>
        <v>0</v>
      </c>
      <c r="AY145" s="51">
        <f t="shared" ca="1" si="127"/>
        <v>0</v>
      </c>
      <c r="AZ145" s="104"/>
      <c r="BA145" s="105">
        <f ca="1">'EO9904.1'!AW145</f>
        <v>0</v>
      </c>
      <c r="BB145" s="105">
        <f t="shared" ca="1" si="140"/>
        <v>0</v>
      </c>
      <c r="BC145" s="67"/>
      <c r="BD145" s="96">
        <f t="shared" si="141"/>
        <v>41061</v>
      </c>
      <c r="BE145" s="103">
        <f t="shared" si="142"/>
        <v>6</v>
      </c>
      <c r="BF145" s="113">
        <f t="shared" si="128"/>
        <v>1052.6424999999999</v>
      </c>
      <c r="BG145" s="114">
        <f t="shared" si="129"/>
        <v>10765.119500000001</v>
      </c>
      <c r="BH145" s="95">
        <f t="shared" si="143"/>
        <v>9.7782704595151024E-2</v>
      </c>
      <c r="BI145" s="2">
        <f t="shared" si="99"/>
        <v>7.17E-2</v>
      </c>
      <c r="BJ145" s="2">
        <f t="shared" si="144"/>
        <v>1.363775517366123</v>
      </c>
      <c r="BK145" s="97">
        <v>2.1150000000000002</v>
      </c>
      <c r="BL145" s="98">
        <f t="shared" si="145"/>
        <v>2.8843852192293506</v>
      </c>
    </row>
    <row r="146" spans="1:64">
      <c r="A146" s="88">
        <f t="shared" si="130"/>
        <v>41091</v>
      </c>
      <c r="B146" s="65">
        <f>'EO9904.1 floor'!B146</f>
        <v>0</v>
      </c>
      <c r="C146" s="66"/>
      <c r="D146" s="82">
        <f t="shared" si="100"/>
        <v>0</v>
      </c>
      <c r="E146" s="35">
        <f t="shared" si="101"/>
        <v>0</v>
      </c>
      <c r="F146" s="35">
        <f t="shared" ca="1" si="102"/>
        <v>0</v>
      </c>
      <c r="G146" s="83">
        <f ca="1">VLOOKUP($A146,[1]!Table,MATCH(G$4,[1]!Curves,0))</f>
        <v>4.8440000000000003</v>
      </c>
      <c r="H146" s="84">
        <f t="shared" ca="1" si="103"/>
        <v>4.8440000000000003</v>
      </c>
      <c r="I146" s="86">
        <f t="shared" si="131"/>
        <v>2.1150000000000002</v>
      </c>
      <c r="J146" s="83">
        <f ca="1">VLOOKUP($A146,[1]!Table,MATCH(J$4,[1]!Curves,0))</f>
        <v>1.3000000000000001E-2</v>
      </c>
      <c r="K146" s="84">
        <f t="shared" ca="1" si="104"/>
        <v>1.3000000000000001E-2</v>
      </c>
      <c r="L146" s="69">
        <f t="shared" si="132"/>
        <v>0</v>
      </c>
      <c r="M146" s="83">
        <f ca="1">VLOOKUP($A146,[1]!Table,MATCH(M$4,[1]!Curves,0))</f>
        <v>0.01</v>
      </c>
      <c r="N146" s="84">
        <f t="shared" ca="1" si="105"/>
        <v>0.01</v>
      </c>
      <c r="O146" s="69">
        <f t="shared" si="133"/>
        <v>0</v>
      </c>
      <c r="P146" s="7"/>
      <c r="Q146" s="69">
        <f t="shared" ca="1" si="106"/>
        <v>4.867</v>
      </c>
      <c r="R146" s="69">
        <f t="shared" ca="1" si="107"/>
        <v>4.867</v>
      </c>
      <c r="S146" s="69">
        <f t="shared" si="108"/>
        <v>2.1150000000000002</v>
      </c>
      <c r="T146" s="7"/>
      <c r="U146" s="5">
        <f t="shared" si="109"/>
        <v>31</v>
      </c>
      <c r="V146" s="44">
        <f t="shared" si="110"/>
        <v>41091</v>
      </c>
      <c r="W146" s="5">
        <f t="shared" ca="1" si="111"/>
        <v>4161</v>
      </c>
      <c r="X146" s="54">
        <f ca="1">VLOOKUP($A146,[1]!Table,MATCH(X$4,[1]!Curves,0))</f>
        <v>6.1422612248805998E-2</v>
      </c>
      <c r="Y146" s="46">
        <f t="shared" ca="1" si="112"/>
        <v>0.50197316683652449</v>
      </c>
      <c r="Z146" s="5">
        <f t="shared" si="113"/>
        <v>0</v>
      </c>
      <c r="AA146" s="5">
        <f t="shared" si="114"/>
        <v>0</v>
      </c>
      <c r="AC146" s="39">
        <f t="shared" ca="1" si="115"/>
        <v>0</v>
      </c>
      <c r="AD146" s="39">
        <f t="shared" ca="1" si="116"/>
        <v>0</v>
      </c>
      <c r="AE146" s="39">
        <f t="shared" ca="1" si="117"/>
        <v>0</v>
      </c>
      <c r="AF146" s="39">
        <f t="shared" ca="1" si="118"/>
        <v>0</v>
      </c>
      <c r="AG146" s="39">
        <f t="shared" ca="1" si="119"/>
        <v>0</v>
      </c>
      <c r="AH146" s="39">
        <f t="shared" ca="1" si="120"/>
        <v>0</v>
      </c>
      <c r="AI146" s="39">
        <f t="shared" ca="1" si="121"/>
        <v>0</v>
      </c>
      <c r="AJ146" s="39">
        <f t="shared" ca="1" si="122"/>
        <v>0</v>
      </c>
      <c r="AK146" s="39">
        <f t="shared" ca="1" si="123"/>
        <v>0</v>
      </c>
      <c r="AL146" s="43"/>
      <c r="AM146" s="39">
        <f t="shared" ca="1" si="134"/>
        <v>0</v>
      </c>
      <c r="AN146" s="39">
        <f t="shared" ca="1" si="135"/>
        <v>0</v>
      </c>
      <c r="AO146" s="39">
        <f t="shared" ca="1" si="136"/>
        <v>0</v>
      </c>
      <c r="AP146" s="40">
        <f t="shared" ca="1" si="124"/>
        <v>0</v>
      </c>
      <c r="AR146" s="39">
        <f t="shared" ca="1" si="137"/>
        <v>0</v>
      </c>
      <c r="AS146" s="39">
        <f t="shared" ca="1" si="138"/>
        <v>0</v>
      </c>
      <c r="AT146" s="39">
        <f t="shared" ca="1" si="139"/>
        <v>0</v>
      </c>
      <c r="AU146" s="40">
        <f t="shared" ca="1" si="125"/>
        <v>0</v>
      </c>
      <c r="AV146" s="40"/>
      <c r="AW146" s="51">
        <f t="shared" ca="1" si="126"/>
        <v>0</v>
      </c>
      <c r="AY146" s="51">
        <f t="shared" ca="1" si="127"/>
        <v>0</v>
      </c>
      <c r="AZ146" s="104"/>
      <c r="BA146" s="105">
        <f ca="1">'EO9904.1'!AW146</f>
        <v>0</v>
      </c>
      <c r="BB146" s="105">
        <f t="shared" ca="1" si="140"/>
        <v>0</v>
      </c>
      <c r="BC146" s="67"/>
      <c r="BD146" s="96">
        <f t="shared" si="141"/>
        <v>41091</v>
      </c>
      <c r="BE146" s="103">
        <f t="shared" si="142"/>
        <v>7</v>
      </c>
      <c r="BF146" s="113">
        <f t="shared" si="128"/>
        <v>1079.384</v>
      </c>
      <c r="BG146" s="114">
        <f t="shared" si="129"/>
        <v>11147.003499999999</v>
      </c>
      <c r="BH146" s="95">
        <f t="shared" si="143"/>
        <v>9.6831762903815372E-2</v>
      </c>
      <c r="BI146" s="2">
        <f t="shared" si="99"/>
        <v>9.8100000000000007E-2</v>
      </c>
      <c r="BJ146" s="2">
        <f t="shared" si="144"/>
        <v>0.98707199698078862</v>
      </c>
      <c r="BK146" s="97">
        <v>2.1150000000000002</v>
      </c>
      <c r="BL146" s="98">
        <f t="shared" si="145"/>
        <v>2.1150000000000002</v>
      </c>
    </row>
    <row r="147" spans="1:64">
      <c r="A147" s="88">
        <f t="shared" si="130"/>
        <v>41122</v>
      </c>
      <c r="B147" s="65">
        <f>'EO9904.1 floor'!B147</f>
        <v>0</v>
      </c>
      <c r="C147" s="66"/>
      <c r="D147" s="82">
        <f t="shared" si="100"/>
        <v>0</v>
      </c>
      <c r="E147" s="35">
        <f t="shared" si="101"/>
        <v>0</v>
      </c>
      <c r="F147" s="35">
        <f t="shared" ca="1" si="102"/>
        <v>0</v>
      </c>
      <c r="G147" s="83">
        <f ca="1">VLOOKUP($A147,[1]!Table,MATCH(G$4,[1]!Curves,0))</f>
        <v>4.8680000000000003</v>
      </c>
      <c r="H147" s="84">
        <f t="shared" ca="1" si="103"/>
        <v>4.8680000000000003</v>
      </c>
      <c r="I147" s="86">
        <f t="shared" si="131"/>
        <v>2.1150000000000002</v>
      </c>
      <c r="J147" s="83">
        <f ca="1">VLOOKUP($A147,[1]!Table,MATCH(J$4,[1]!Curves,0))</f>
        <v>1.3000000000000001E-2</v>
      </c>
      <c r="K147" s="84">
        <f t="shared" ca="1" si="104"/>
        <v>1.3000000000000001E-2</v>
      </c>
      <c r="L147" s="69">
        <f t="shared" si="132"/>
        <v>0</v>
      </c>
      <c r="M147" s="83">
        <f ca="1">VLOOKUP($A147,[1]!Table,MATCH(M$4,[1]!Curves,0))</f>
        <v>0.01</v>
      </c>
      <c r="N147" s="84">
        <f t="shared" ca="1" si="105"/>
        <v>0.01</v>
      </c>
      <c r="O147" s="69">
        <f t="shared" si="133"/>
        <v>0</v>
      </c>
      <c r="P147" s="7"/>
      <c r="Q147" s="69">
        <f t="shared" ca="1" si="106"/>
        <v>4.891</v>
      </c>
      <c r="R147" s="69">
        <f t="shared" ca="1" si="107"/>
        <v>4.891</v>
      </c>
      <c r="S147" s="69">
        <f t="shared" si="108"/>
        <v>2.1150000000000002</v>
      </c>
      <c r="T147" s="7"/>
      <c r="U147" s="5">
        <f t="shared" si="109"/>
        <v>31</v>
      </c>
      <c r="V147" s="44">
        <f t="shared" si="110"/>
        <v>41122</v>
      </c>
      <c r="W147" s="5">
        <f t="shared" ca="1" si="111"/>
        <v>4192</v>
      </c>
      <c r="X147" s="54">
        <f ca="1">VLOOKUP($A147,[1]!Table,MATCH(X$4,[1]!Curves,0))</f>
        <v>6.1451398423452999E-2</v>
      </c>
      <c r="Y147" s="46">
        <f t="shared" ca="1" si="112"/>
        <v>0.49924224349745377</v>
      </c>
      <c r="Z147" s="5">
        <f t="shared" si="113"/>
        <v>0</v>
      </c>
      <c r="AA147" s="5">
        <f t="shared" si="114"/>
        <v>0</v>
      </c>
      <c r="AC147" s="39">
        <f t="shared" ca="1" si="115"/>
        <v>0</v>
      </c>
      <c r="AD147" s="39">
        <f t="shared" ca="1" si="116"/>
        <v>0</v>
      </c>
      <c r="AE147" s="39">
        <f t="shared" ca="1" si="117"/>
        <v>0</v>
      </c>
      <c r="AF147" s="39">
        <f t="shared" ca="1" si="118"/>
        <v>0</v>
      </c>
      <c r="AG147" s="39">
        <f t="shared" ca="1" si="119"/>
        <v>0</v>
      </c>
      <c r="AH147" s="39">
        <f t="shared" ca="1" si="120"/>
        <v>0</v>
      </c>
      <c r="AI147" s="39">
        <f t="shared" ca="1" si="121"/>
        <v>0</v>
      </c>
      <c r="AJ147" s="39">
        <f t="shared" ca="1" si="122"/>
        <v>0</v>
      </c>
      <c r="AK147" s="39">
        <f t="shared" ca="1" si="123"/>
        <v>0</v>
      </c>
      <c r="AL147" s="43"/>
      <c r="AM147" s="39">
        <f t="shared" ca="1" si="134"/>
        <v>0</v>
      </c>
      <c r="AN147" s="39">
        <f t="shared" ca="1" si="135"/>
        <v>0</v>
      </c>
      <c r="AO147" s="39">
        <f t="shared" ca="1" si="136"/>
        <v>0</v>
      </c>
      <c r="AP147" s="40">
        <f t="shared" ca="1" si="124"/>
        <v>0</v>
      </c>
      <c r="AR147" s="39">
        <f t="shared" ca="1" si="137"/>
        <v>0</v>
      </c>
      <c r="AS147" s="39">
        <f t="shared" ca="1" si="138"/>
        <v>0</v>
      </c>
      <c r="AT147" s="39">
        <f t="shared" ca="1" si="139"/>
        <v>0</v>
      </c>
      <c r="AU147" s="40">
        <f t="shared" ca="1" si="125"/>
        <v>0</v>
      </c>
      <c r="AV147" s="40"/>
      <c r="AW147" s="51">
        <f t="shared" ca="1" si="126"/>
        <v>0</v>
      </c>
      <c r="AY147" s="51">
        <f t="shared" ca="1" si="127"/>
        <v>0</v>
      </c>
      <c r="AZ147" s="104"/>
      <c r="BA147" s="105">
        <f ca="1">'EO9904.1'!AW147</f>
        <v>0</v>
      </c>
      <c r="BB147" s="105">
        <f t="shared" ca="1" si="140"/>
        <v>0</v>
      </c>
      <c r="BC147" s="67"/>
      <c r="BD147" s="96">
        <f t="shared" si="141"/>
        <v>41122</v>
      </c>
      <c r="BE147" s="103">
        <f t="shared" si="142"/>
        <v>8</v>
      </c>
      <c r="BF147" s="113">
        <f t="shared" si="128"/>
        <v>1109.0309999999999</v>
      </c>
      <c r="BG147" s="114">
        <f t="shared" si="129"/>
        <v>11486.346</v>
      </c>
      <c r="BH147" s="95">
        <f t="shared" si="143"/>
        <v>9.655211500680895E-2</v>
      </c>
      <c r="BI147" s="2">
        <f t="shared" si="99"/>
        <v>9.9099999999999994E-2</v>
      </c>
      <c r="BJ147" s="2">
        <f t="shared" si="144"/>
        <v>0.97428975788909133</v>
      </c>
      <c r="BK147" s="97">
        <v>2.1150000000000002</v>
      </c>
      <c r="BL147" s="98">
        <f t="shared" si="145"/>
        <v>2.1150000000000002</v>
      </c>
    </row>
    <row r="148" spans="1:64">
      <c r="A148" s="88">
        <f t="shared" si="130"/>
        <v>41153</v>
      </c>
      <c r="B148" s="65">
        <f>'EO9904.1 floor'!B148</f>
        <v>0</v>
      </c>
      <c r="C148" s="66"/>
      <c r="D148" s="82">
        <f t="shared" si="100"/>
        <v>0</v>
      </c>
      <c r="E148" s="35">
        <f t="shared" si="101"/>
        <v>0</v>
      </c>
      <c r="F148" s="35">
        <f t="shared" ca="1" si="102"/>
        <v>0</v>
      </c>
      <c r="G148" s="83">
        <f ca="1">VLOOKUP($A148,[1]!Table,MATCH(G$4,[1]!Curves,0))</f>
        <v>4.8780000000000001</v>
      </c>
      <c r="H148" s="84">
        <f t="shared" ca="1" si="103"/>
        <v>4.8780000000000001</v>
      </c>
      <c r="I148" s="86">
        <f t="shared" si="131"/>
        <v>2.1150000000000002</v>
      </c>
      <c r="J148" s="83">
        <f ca="1">VLOOKUP($A148,[1]!Table,MATCH(J$4,[1]!Curves,0))</f>
        <v>1.3000000000000001E-2</v>
      </c>
      <c r="K148" s="84">
        <f t="shared" ca="1" si="104"/>
        <v>1.3000000000000001E-2</v>
      </c>
      <c r="L148" s="69">
        <f t="shared" si="132"/>
        <v>0</v>
      </c>
      <c r="M148" s="83">
        <f ca="1">VLOOKUP($A148,[1]!Table,MATCH(M$4,[1]!Curves,0))</f>
        <v>0.01</v>
      </c>
      <c r="N148" s="84">
        <f t="shared" ca="1" si="105"/>
        <v>0.01</v>
      </c>
      <c r="O148" s="69">
        <f t="shared" si="133"/>
        <v>0</v>
      </c>
      <c r="P148" s="7"/>
      <c r="Q148" s="69">
        <f t="shared" ca="1" si="106"/>
        <v>4.9009999999999998</v>
      </c>
      <c r="R148" s="69">
        <f t="shared" ca="1" si="107"/>
        <v>4.9009999999999998</v>
      </c>
      <c r="S148" s="69">
        <f t="shared" si="108"/>
        <v>2.1150000000000002</v>
      </c>
      <c r="T148" s="7"/>
      <c r="U148" s="5">
        <f t="shared" si="109"/>
        <v>30</v>
      </c>
      <c r="V148" s="44">
        <f t="shared" si="110"/>
        <v>41153</v>
      </c>
      <c r="W148" s="5">
        <f t="shared" ca="1" si="111"/>
        <v>4223</v>
      </c>
      <c r="X148" s="54">
        <f ca="1">VLOOKUP($A148,[1]!Table,MATCH(X$4,[1]!Curves,0))</f>
        <v>6.1480184598376002E-2</v>
      </c>
      <c r="Y148" s="46">
        <f t="shared" ca="1" si="112"/>
        <v>0.49652382575691623</v>
      </c>
      <c r="Z148" s="5">
        <f t="shared" si="113"/>
        <v>0</v>
      </c>
      <c r="AA148" s="5">
        <f t="shared" si="114"/>
        <v>0</v>
      </c>
      <c r="AC148" s="39">
        <f t="shared" ca="1" si="115"/>
        <v>0</v>
      </c>
      <c r="AD148" s="39">
        <f t="shared" ca="1" si="116"/>
        <v>0</v>
      </c>
      <c r="AE148" s="39">
        <f t="shared" ca="1" si="117"/>
        <v>0</v>
      </c>
      <c r="AF148" s="39">
        <f t="shared" ca="1" si="118"/>
        <v>0</v>
      </c>
      <c r="AG148" s="39">
        <f t="shared" ca="1" si="119"/>
        <v>0</v>
      </c>
      <c r="AH148" s="39">
        <f t="shared" ca="1" si="120"/>
        <v>0</v>
      </c>
      <c r="AI148" s="39">
        <f t="shared" ca="1" si="121"/>
        <v>0</v>
      </c>
      <c r="AJ148" s="39">
        <f t="shared" ca="1" si="122"/>
        <v>0</v>
      </c>
      <c r="AK148" s="39">
        <f t="shared" ca="1" si="123"/>
        <v>0</v>
      </c>
      <c r="AL148" s="43"/>
      <c r="AM148" s="39">
        <f t="shared" ca="1" si="134"/>
        <v>0</v>
      </c>
      <c r="AN148" s="39">
        <f t="shared" ca="1" si="135"/>
        <v>0</v>
      </c>
      <c r="AO148" s="39">
        <f t="shared" ca="1" si="136"/>
        <v>0</v>
      </c>
      <c r="AP148" s="40">
        <f t="shared" ca="1" si="124"/>
        <v>0</v>
      </c>
      <c r="AR148" s="39">
        <f t="shared" ca="1" si="137"/>
        <v>0</v>
      </c>
      <c r="AS148" s="39">
        <f t="shared" ca="1" si="138"/>
        <v>0</v>
      </c>
      <c r="AT148" s="39">
        <f t="shared" ca="1" si="139"/>
        <v>0</v>
      </c>
      <c r="AU148" s="40">
        <f t="shared" ca="1" si="125"/>
        <v>0</v>
      </c>
      <c r="AV148" s="40"/>
      <c r="AW148" s="51">
        <f t="shared" ca="1" si="126"/>
        <v>0</v>
      </c>
      <c r="AY148" s="51">
        <f t="shared" ca="1" si="127"/>
        <v>0</v>
      </c>
      <c r="AZ148" s="104"/>
      <c r="BA148" s="105">
        <f ca="1">'EO9904.1'!AW148</f>
        <v>0</v>
      </c>
      <c r="BB148" s="105">
        <f t="shared" ca="1" si="140"/>
        <v>0</v>
      </c>
      <c r="BC148" s="67"/>
      <c r="BD148" s="96">
        <f t="shared" si="141"/>
        <v>41153</v>
      </c>
      <c r="BE148" s="103">
        <f t="shared" si="142"/>
        <v>9</v>
      </c>
      <c r="BF148" s="113">
        <f t="shared" si="128"/>
        <v>998.15999999999985</v>
      </c>
      <c r="BG148" s="114">
        <f t="shared" si="129"/>
        <v>10141.415499999999</v>
      </c>
      <c r="BH148" s="95">
        <f t="shared" si="143"/>
        <v>9.8424130240990518E-2</v>
      </c>
      <c r="BI148" s="2">
        <f t="shared" si="99"/>
        <v>0.1009</v>
      </c>
      <c r="BJ148" s="2">
        <f t="shared" si="144"/>
        <v>0.9754621431218089</v>
      </c>
      <c r="BK148" s="97">
        <v>2.1150000000000002</v>
      </c>
      <c r="BL148" s="98">
        <f t="shared" si="145"/>
        <v>2.1150000000000002</v>
      </c>
    </row>
    <row r="149" spans="1:64">
      <c r="A149" s="88">
        <f t="shared" si="130"/>
        <v>41183</v>
      </c>
      <c r="B149" s="65">
        <f>'EO9904.1 floor'!B149</f>
        <v>0</v>
      </c>
      <c r="C149" s="66"/>
      <c r="D149" s="82">
        <f t="shared" si="100"/>
        <v>0</v>
      </c>
      <c r="E149" s="35">
        <f t="shared" si="101"/>
        <v>0</v>
      </c>
      <c r="F149" s="35">
        <f t="shared" ca="1" si="102"/>
        <v>0</v>
      </c>
      <c r="G149" s="83">
        <f ca="1">VLOOKUP($A149,[1]!Table,MATCH(G$4,[1]!Curves,0))</f>
        <v>4.9080000000000004</v>
      </c>
      <c r="H149" s="84">
        <f t="shared" ca="1" si="103"/>
        <v>4.9080000000000004</v>
      </c>
      <c r="I149" s="86">
        <f t="shared" si="131"/>
        <v>2.1150000000000002</v>
      </c>
      <c r="J149" s="83">
        <f ca="1">VLOOKUP($A149,[1]!Table,MATCH(J$4,[1]!Curves,0))</f>
        <v>1.3000000000000001E-2</v>
      </c>
      <c r="K149" s="84">
        <f t="shared" ca="1" si="104"/>
        <v>1.3000000000000001E-2</v>
      </c>
      <c r="L149" s="69">
        <f t="shared" si="132"/>
        <v>0</v>
      </c>
      <c r="M149" s="83">
        <f ca="1">VLOOKUP($A149,[1]!Table,MATCH(M$4,[1]!Curves,0))</f>
        <v>0.01</v>
      </c>
      <c r="N149" s="84">
        <f t="shared" ca="1" si="105"/>
        <v>0.01</v>
      </c>
      <c r="O149" s="69">
        <f t="shared" si="133"/>
        <v>0</v>
      </c>
      <c r="P149" s="7"/>
      <c r="Q149" s="69">
        <f t="shared" ca="1" si="106"/>
        <v>4.931</v>
      </c>
      <c r="R149" s="69">
        <f t="shared" ca="1" si="107"/>
        <v>4.931</v>
      </c>
      <c r="S149" s="69">
        <f t="shared" si="108"/>
        <v>2.1150000000000002</v>
      </c>
      <c r="T149" s="7"/>
      <c r="U149" s="5">
        <f t="shared" si="109"/>
        <v>31</v>
      </c>
      <c r="V149" s="44">
        <f t="shared" si="110"/>
        <v>41183</v>
      </c>
      <c r="W149" s="5">
        <f t="shared" ca="1" si="111"/>
        <v>4253</v>
      </c>
      <c r="X149" s="54">
        <f ca="1">VLOOKUP($A149,[1]!Table,MATCH(X$4,[1]!Curves,0))</f>
        <v>6.1508042187274001E-2</v>
      </c>
      <c r="Y149" s="46">
        <f t="shared" ca="1" si="112"/>
        <v>0.49390496600271228</v>
      </c>
      <c r="Z149" s="5">
        <f t="shared" si="113"/>
        <v>0</v>
      </c>
      <c r="AA149" s="5">
        <f t="shared" si="114"/>
        <v>0</v>
      </c>
      <c r="AC149" s="39">
        <f t="shared" ca="1" si="115"/>
        <v>0</v>
      </c>
      <c r="AD149" s="39">
        <f t="shared" ca="1" si="116"/>
        <v>0</v>
      </c>
      <c r="AE149" s="39">
        <f t="shared" ca="1" si="117"/>
        <v>0</v>
      </c>
      <c r="AF149" s="39">
        <f t="shared" ca="1" si="118"/>
        <v>0</v>
      </c>
      <c r="AG149" s="39">
        <f t="shared" ca="1" si="119"/>
        <v>0</v>
      </c>
      <c r="AH149" s="39">
        <f t="shared" ca="1" si="120"/>
        <v>0</v>
      </c>
      <c r="AI149" s="39">
        <f t="shared" ca="1" si="121"/>
        <v>0</v>
      </c>
      <c r="AJ149" s="39">
        <f t="shared" ca="1" si="122"/>
        <v>0</v>
      </c>
      <c r="AK149" s="39">
        <f t="shared" ca="1" si="123"/>
        <v>0</v>
      </c>
      <c r="AL149" s="43"/>
      <c r="AM149" s="39">
        <f t="shared" ca="1" si="134"/>
        <v>0</v>
      </c>
      <c r="AN149" s="39">
        <f t="shared" ca="1" si="135"/>
        <v>0</v>
      </c>
      <c r="AO149" s="39">
        <f t="shared" ca="1" si="136"/>
        <v>0</v>
      </c>
      <c r="AP149" s="40">
        <f t="shared" ca="1" si="124"/>
        <v>0</v>
      </c>
      <c r="AR149" s="39">
        <f t="shared" ca="1" si="137"/>
        <v>0</v>
      </c>
      <c r="AS149" s="39">
        <f t="shared" ca="1" si="138"/>
        <v>0</v>
      </c>
      <c r="AT149" s="39">
        <f t="shared" ca="1" si="139"/>
        <v>0</v>
      </c>
      <c r="AU149" s="40">
        <f t="shared" ca="1" si="125"/>
        <v>0</v>
      </c>
      <c r="AV149" s="40"/>
      <c r="AW149" s="51">
        <f t="shared" ca="1" si="126"/>
        <v>0</v>
      </c>
      <c r="AY149" s="51">
        <f t="shared" ca="1" si="127"/>
        <v>0</v>
      </c>
      <c r="AZ149" s="104"/>
      <c r="BA149" s="105">
        <f ca="1">'EO9904.1'!AW149</f>
        <v>0</v>
      </c>
      <c r="BB149" s="105">
        <f t="shared" ca="1" si="140"/>
        <v>0</v>
      </c>
      <c r="BC149" s="67"/>
      <c r="BD149" s="96">
        <f t="shared" si="141"/>
        <v>41183</v>
      </c>
      <c r="BE149" s="103">
        <f t="shared" si="142"/>
        <v>10</v>
      </c>
      <c r="BF149" s="113">
        <f t="shared" si="128"/>
        <v>697.93849999999998</v>
      </c>
      <c r="BG149" s="114">
        <f t="shared" si="129"/>
        <v>9529.3094999999994</v>
      </c>
      <c r="BH149" s="95">
        <f t="shared" si="143"/>
        <v>7.3241245863616883E-2</v>
      </c>
      <c r="BI149" s="2">
        <f t="shared" si="99"/>
        <v>0.10349999999999999</v>
      </c>
      <c r="BJ149" s="2">
        <f t="shared" si="144"/>
        <v>0.70764488757117761</v>
      </c>
      <c r="BK149" s="97">
        <v>2.1150000000000002</v>
      </c>
      <c r="BL149" s="98">
        <f t="shared" si="145"/>
        <v>2.1150000000000002</v>
      </c>
    </row>
    <row r="150" spans="1:64">
      <c r="A150" s="88">
        <f t="shared" si="130"/>
        <v>41214</v>
      </c>
      <c r="B150" s="65">
        <f>'EO9904.1 floor'!B150</f>
        <v>0</v>
      </c>
      <c r="C150" s="66"/>
      <c r="D150" s="82">
        <f t="shared" si="100"/>
        <v>0</v>
      </c>
      <c r="E150" s="35">
        <f t="shared" si="101"/>
        <v>0</v>
      </c>
      <c r="F150" s="35">
        <f t="shared" ca="1" si="102"/>
        <v>0</v>
      </c>
      <c r="G150" s="83">
        <f ca="1">VLOOKUP($A150,[1]!Table,MATCH(G$4,[1]!Curves,0))</f>
        <v>5.048</v>
      </c>
      <c r="H150" s="84">
        <f t="shared" ca="1" si="103"/>
        <v>5.048</v>
      </c>
      <c r="I150" s="86">
        <f t="shared" si="131"/>
        <v>2.1150000000000002</v>
      </c>
      <c r="J150" s="83">
        <f ca="1">VLOOKUP($A150,[1]!Table,MATCH(J$4,[1]!Curves,0))</f>
        <v>2.35E-2</v>
      </c>
      <c r="K150" s="84">
        <f t="shared" ca="1" si="104"/>
        <v>2.35E-2</v>
      </c>
      <c r="L150" s="69">
        <f t="shared" si="132"/>
        <v>0</v>
      </c>
      <c r="M150" s="83">
        <f ca="1">VLOOKUP($A150,[1]!Table,MATCH(M$4,[1]!Curves,0))</f>
        <v>1.4999999999999999E-2</v>
      </c>
      <c r="N150" s="84">
        <f t="shared" ca="1" si="105"/>
        <v>1.4999999999999999E-2</v>
      </c>
      <c r="O150" s="69">
        <f t="shared" si="133"/>
        <v>0</v>
      </c>
      <c r="P150" s="7"/>
      <c r="Q150" s="69">
        <f t="shared" ca="1" si="106"/>
        <v>5.0865</v>
      </c>
      <c r="R150" s="69">
        <f t="shared" ca="1" si="107"/>
        <v>5.0865</v>
      </c>
      <c r="S150" s="69">
        <f t="shared" si="108"/>
        <v>2.1150000000000002</v>
      </c>
      <c r="T150" s="7"/>
      <c r="U150" s="5">
        <f t="shared" si="109"/>
        <v>30</v>
      </c>
      <c r="V150" s="44">
        <f t="shared" si="110"/>
        <v>41214</v>
      </c>
      <c r="W150" s="5">
        <f t="shared" ca="1" si="111"/>
        <v>4284</v>
      </c>
      <c r="X150" s="54">
        <f ca="1">VLOOKUP($A150,[1]!Table,MATCH(X$4,[1]!Curves,0))</f>
        <v>6.1536828362738001E-2</v>
      </c>
      <c r="Y150" s="46">
        <f t="shared" ca="1" si="112"/>
        <v>0.49121103240195274</v>
      </c>
      <c r="Z150" s="5">
        <f t="shared" si="113"/>
        <v>0</v>
      </c>
      <c r="AA150" s="5">
        <f t="shared" si="114"/>
        <v>0</v>
      </c>
      <c r="AC150" s="39">
        <f t="shared" ca="1" si="115"/>
        <v>0</v>
      </c>
      <c r="AD150" s="39">
        <f t="shared" ca="1" si="116"/>
        <v>0</v>
      </c>
      <c r="AE150" s="39">
        <f t="shared" ca="1" si="117"/>
        <v>0</v>
      </c>
      <c r="AF150" s="39">
        <f t="shared" ca="1" si="118"/>
        <v>0</v>
      </c>
      <c r="AG150" s="39">
        <f t="shared" ca="1" si="119"/>
        <v>0</v>
      </c>
      <c r="AH150" s="39">
        <f t="shared" ca="1" si="120"/>
        <v>0</v>
      </c>
      <c r="AI150" s="39">
        <f t="shared" ca="1" si="121"/>
        <v>0</v>
      </c>
      <c r="AJ150" s="39">
        <f t="shared" ca="1" si="122"/>
        <v>0</v>
      </c>
      <c r="AK150" s="39">
        <f t="shared" ca="1" si="123"/>
        <v>0</v>
      </c>
      <c r="AL150" s="43"/>
      <c r="AM150" s="39">
        <f t="shared" ca="1" si="134"/>
        <v>0</v>
      </c>
      <c r="AN150" s="39">
        <f t="shared" ca="1" si="135"/>
        <v>0</v>
      </c>
      <c r="AO150" s="39">
        <f t="shared" ca="1" si="136"/>
        <v>0</v>
      </c>
      <c r="AP150" s="40">
        <f t="shared" ca="1" si="124"/>
        <v>0</v>
      </c>
      <c r="AR150" s="39">
        <f t="shared" ca="1" si="137"/>
        <v>0</v>
      </c>
      <c r="AS150" s="39">
        <f t="shared" ca="1" si="138"/>
        <v>0</v>
      </c>
      <c r="AT150" s="39">
        <f t="shared" ca="1" si="139"/>
        <v>0</v>
      </c>
      <c r="AU150" s="40">
        <f t="shared" ca="1" si="125"/>
        <v>0</v>
      </c>
      <c r="AV150" s="40"/>
      <c r="AW150" s="51">
        <f t="shared" ca="1" si="126"/>
        <v>0</v>
      </c>
      <c r="AY150" s="51">
        <f t="shared" ca="1" si="127"/>
        <v>0</v>
      </c>
      <c r="AZ150" s="104"/>
      <c r="BA150" s="105">
        <f ca="1">'EO9904.1'!AW150</f>
        <v>0</v>
      </c>
      <c r="BB150" s="105">
        <f t="shared" ca="1" si="140"/>
        <v>0</v>
      </c>
      <c r="BC150" s="67"/>
      <c r="BD150" s="96">
        <f t="shared" si="141"/>
        <v>41214</v>
      </c>
      <c r="BE150" s="103">
        <f t="shared" si="142"/>
        <v>11</v>
      </c>
      <c r="BF150" s="113">
        <f t="shared" si="128"/>
        <v>632.95050000000003</v>
      </c>
      <c r="BG150" s="114">
        <f t="shared" si="129"/>
        <v>8729.3260000000009</v>
      </c>
      <c r="BH150" s="95">
        <f t="shared" si="143"/>
        <v>7.250851898531456E-2</v>
      </c>
      <c r="BI150" s="2">
        <f t="shared" si="99"/>
        <v>7.7799999999999994E-2</v>
      </c>
      <c r="BJ150" s="2">
        <f t="shared" si="144"/>
        <v>0.93198610520969882</v>
      </c>
      <c r="BK150" s="97">
        <v>2.1150000000000002</v>
      </c>
      <c r="BL150" s="98">
        <f t="shared" si="145"/>
        <v>2.1150000000000002</v>
      </c>
    </row>
    <row r="151" spans="1:64">
      <c r="A151" s="88">
        <f t="shared" si="130"/>
        <v>41244</v>
      </c>
      <c r="B151" s="65">
        <f>'EO9904.1 floor'!B151</f>
        <v>0</v>
      </c>
      <c r="C151" s="66"/>
      <c r="D151" s="82">
        <f t="shared" si="100"/>
        <v>0</v>
      </c>
      <c r="E151" s="35">
        <f t="shared" si="101"/>
        <v>0</v>
      </c>
      <c r="F151" s="35">
        <f t="shared" ca="1" si="102"/>
        <v>0</v>
      </c>
      <c r="G151" s="83">
        <f ca="1">VLOOKUP($A151,[1]!Table,MATCH(G$4,[1]!Curves,0))</f>
        <v>5.1880000000000006</v>
      </c>
      <c r="H151" s="84">
        <f t="shared" ca="1" si="103"/>
        <v>5.1880000000000006</v>
      </c>
      <c r="I151" s="86">
        <f t="shared" si="131"/>
        <v>2.1150000000000002</v>
      </c>
      <c r="J151" s="83">
        <f ca="1">VLOOKUP($A151,[1]!Table,MATCH(J$4,[1]!Curves,0))</f>
        <v>2.35E-2</v>
      </c>
      <c r="K151" s="84">
        <f t="shared" ca="1" si="104"/>
        <v>2.35E-2</v>
      </c>
      <c r="L151" s="69">
        <f t="shared" si="132"/>
        <v>0</v>
      </c>
      <c r="M151" s="83">
        <f ca="1">VLOOKUP($A151,[1]!Table,MATCH(M$4,[1]!Curves,0))</f>
        <v>1.4999999999999999E-2</v>
      </c>
      <c r="N151" s="84">
        <f t="shared" ca="1" si="105"/>
        <v>1.4999999999999999E-2</v>
      </c>
      <c r="O151" s="69">
        <f t="shared" si="133"/>
        <v>0</v>
      </c>
      <c r="P151" s="7"/>
      <c r="Q151" s="69">
        <f t="shared" ca="1" si="106"/>
        <v>5.2265000000000006</v>
      </c>
      <c r="R151" s="69">
        <f t="shared" ca="1" si="107"/>
        <v>5.2265000000000006</v>
      </c>
      <c r="S151" s="69">
        <f t="shared" si="108"/>
        <v>2.1150000000000002</v>
      </c>
      <c r="T151" s="7"/>
      <c r="U151" s="5">
        <f t="shared" si="109"/>
        <v>31</v>
      </c>
      <c r="V151" s="44">
        <f t="shared" si="110"/>
        <v>41244</v>
      </c>
      <c r="W151" s="5">
        <f t="shared" ca="1" si="111"/>
        <v>4314</v>
      </c>
      <c r="X151" s="54">
        <f ca="1">VLOOKUP($A151,[1]!Table,MATCH(X$4,[1]!Curves,0))</f>
        <v>6.1564685952158998E-2</v>
      </c>
      <c r="Y151" s="46">
        <f t="shared" ca="1" si="112"/>
        <v>0.48861578775086356</v>
      </c>
      <c r="Z151" s="5">
        <f t="shared" si="113"/>
        <v>0</v>
      </c>
      <c r="AA151" s="5">
        <f t="shared" si="114"/>
        <v>0</v>
      </c>
      <c r="AC151" s="39">
        <f t="shared" ca="1" si="115"/>
        <v>0</v>
      </c>
      <c r="AD151" s="39">
        <f t="shared" ca="1" si="116"/>
        <v>0</v>
      </c>
      <c r="AE151" s="39">
        <f t="shared" ca="1" si="117"/>
        <v>0</v>
      </c>
      <c r="AF151" s="39">
        <f t="shared" ca="1" si="118"/>
        <v>0</v>
      </c>
      <c r="AG151" s="39">
        <f t="shared" ca="1" si="119"/>
        <v>0</v>
      </c>
      <c r="AH151" s="39">
        <f t="shared" ca="1" si="120"/>
        <v>0</v>
      </c>
      <c r="AI151" s="39">
        <f t="shared" ca="1" si="121"/>
        <v>0</v>
      </c>
      <c r="AJ151" s="39">
        <f t="shared" ca="1" si="122"/>
        <v>0</v>
      </c>
      <c r="AK151" s="39">
        <f t="shared" ca="1" si="123"/>
        <v>0</v>
      </c>
      <c r="AL151" s="43"/>
      <c r="AM151" s="39">
        <f t="shared" ca="1" si="134"/>
        <v>0</v>
      </c>
      <c r="AN151" s="39">
        <f t="shared" ca="1" si="135"/>
        <v>0</v>
      </c>
      <c r="AO151" s="39">
        <f t="shared" ca="1" si="136"/>
        <v>0</v>
      </c>
      <c r="AP151" s="40">
        <f t="shared" ca="1" si="124"/>
        <v>0</v>
      </c>
      <c r="AR151" s="39">
        <f t="shared" ca="1" si="137"/>
        <v>0</v>
      </c>
      <c r="AS151" s="39">
        <f t="shared" ca="1" si="138"/>
        <v>0</v>
      </c>
      <c r="AT151" s="39">
        <f t="shared" ca="1" si="139"/>
        <v>0</v>
      </c>
      <c r="AU151" s="40">
        <f t="shared" ca="1" si="125"/>
        <v>0</v>
      </c>
      <c r="AV151" s="40"/>
      <c r="AW151" s="51">
        <f t="shared" ca="1" si="126"/>
        <v>0</v>
      </c>
      <c r="AY151" s="51">
        <f t="shared" ca="1" si="127"/>
        <v>0</v>
      </c>
      <c r="AZ151" s="104"/>
      <c r="BA151" s="105">
        <f ca="1">'EO9904.1'!AW151</f>
        <v>0</v>
      </c>
      <c r="BB151" s="105">
        <f t="shared" ca="1" si="140"/>
        <v>0</v>
      </c>
      <c r="BC151" s="67"/>
      <c r="BD151" s="96">
        <f t="shared" si="141"/>
        <v>41244</v>
      </c>
      <c r="BE151" s="103">
        <f t="shared" si="142"/>
        <v>12</v>
      </c>
      <c r="BF151" s="113">
        <f t="shared" si="128"/>
        <v>668.96399999999994</v>
      </c>
      <c r="BG151" s="114">
        <f t="shared" si="129"/>
        <v>9251.2415000000001</v>
      </c>
      <c r="BH151" s="95">
        <f t="shared" si="143"/>
        <v>7.2310727160241131E-2</v>
      </c>
      <c r="BI151" s="2">
        <f t="shared" ref="BI151:BI214" si="146">BI139</f>
        <v>7.7899999999999997E-2</v>
      </c>
      <c r="BJ151" s="2">
        <f t="shared" si="144"/>
        <v>0.92825066957947544</v>
      </c>
      <c r="BK151" s="97">
        <v>2.1150000000000002</v>
      </c>
      <c r="BL151" s="98">
        <f t="shared" si="145"/>
        <v>2.1150000000000002</v>
      </c>
    </row>
    <row r="152" spans="1:64">
      <c r="A152" s="88">
        <f t="shared" si="130"/>
        <v>41275</v>
      </c>
      <c r="B152" s="65">
        <f>'EO9904.1 floor'!B152</f>
        <v>0</v>
      </c>
      <c r="C152" s="66"/>
      <c r="D152" s="82">
        <f t="shared" si="100"/>
        <v>0</v>
      </c>
      <c r="E152" s="35">
        <f t="shared" si="101"/>
        <v>0</v>
      </c>
      <c r="F152" s="35">
        <f t="shared" ca="1" si="102"/>
        <v>0</v>
      </c>
      <c r="G152" s="83">
        <f ca="1">VLOOKUP($A152,[1]!Table,MATCH(G$4,[1]!Curves,0))</f>
        <v>5.2680000000000007</v>
      </c>
      <c r="H152" s="84">
        <f t="shared" ca="1" si="103"/>
        <v>5.2680000000000007</v>
      </c>
      <c r="I152" s="86">
        <f t="shared" si="131"/>
        <v>2.1150000000000002</v>
      </c>
      <c r="J152" s="83">
        <f ca="1">VLOOKUP($A152,[1]!Table,MATCH(J$4,[1]!Curves,0))</f>
        <v>2.35E-2</v>
      </c>
      <c r="K152" s="84">
        <f t="shared" ca="1" si="104"/>
        <v>2.35E-2</v>
      </c>
      <c r="L152" s="69">
        <f t="shared" si="132"/>
        <v>0</v>
      </c>
      <c r="M152" s="83">
        <f ca="1">VLOOKUP($A152,[1]!Table,MATCH(M$4,[1]!Curves,0))</f>
        <v>1.4999999999999999E-2</v>
      </c>
      <c r="N152" s="84">
        <f t="shared" ca="1" si="105"/>
        <v>1.4999999999999999E-2</v>
      </c>
      <c r="O152" s="69">
        <f t="shared" si="133"/>
        <v>0</v>
      </c>
      <c r="P152" s="7"/>
      <c r="Q152" s="69">
        <f t="shared" ca="1" si="106"/>
        <v>5.3065000000000007</v>
      </c>
      <c r="R152" s="69">
        <f t="shared" ca="1" si="107"/>
        <v>5.3065000000000007</v>
      </c>
      <c r="S152" s="69">
        <f t="shared" si="108"/>
        <v>2.1150000000000002</v>
      </c>
      <c r="T152" s="7"/>
      <c r="U152" s="5">
        <f t="shared" si="109"/>
        <v>31</v>
      </c>
      <c r="V152" s="44">
        <f t="shared" si="110"/>
        <v>41275</v>
      </c>
      <c r="W152" s="5">
        <f t="shared" ca="1" si="111"/>
        <v>4345</v>
      </c>
      <c r="X152" s="54">
        <f ca="1">VLOOKUP($A152,[1]!Table,MATCH(X$4,[1]!Curves,0))</f>
        <v>6.1593472128164004E-2</v>
      </c>
      <c r="Y152" s="46">
        <f t="shared" ca="1" si="112"/>
        <v>0.48594617466042739</v>
      </c>
      <c r="Z152" s="5">
        <f t="shared" si="113"/>
        <v>0</v>
      </c>
      <c r="AA152" s="5">
        <f t="shared" si="114"/>
        <v>0</v>
      </c>
      <c r="AC152" s="39">
        <f t="shared" ca="1" si="115"/>
        <v>0</v>
      </c>
      <c r="AD152" s="39">
        <f t="shared" ca="1" si="116"/>
        <v>0</v>
      </c>
      <c r="AE152" s="39">
        <f t="shared" ca="1" si="117"/>
        <v>0</v>
      </c>
      <c r="AF152" s="39">
        <f t="shared" ca="1" si="118"/>
        <v>0</v>
      </c>
      <c r="AG152" s="39">
        <f t="shared" ca="1" si="119"/>
        <v>0</v>
      </c>
      <c r="AH152" s="39">
        <f t="shared" ca="1" si="120"/>
        <v>0</v>
      </c>
      <c r="AI152" s="39">
        <f t="shared" ca="1" si="121"/>
        <v>0</v>
      </c>
      <c r="AJ152" s="39">
        <f t="shared" ca="1" si="122"/>
        <v>0</v>
      </c>
      <c r="AK152" s="39">
        <f t="shared" ca="1" si="123"/>
        <v>0</v>
      </c>
      <c r="AL152" s="43"/>
      <c r="AM152" s="39">
        <f t="shared" ca="1" si="134"/>
        <v>0</v>
      </c>
      <c r="AN152" s="39">
        <f t="shared" ca="1" si="135"/>
        <v>0</v>
      </c>
      <c r="AO152" s="39">
        <f t="shared" ca="1" si="136"/>
        <v>0</v>
      </c>
      <c r="AP152" s="40">
        <f t="shared" ca="1" si="124"/>
        <v>0</v>
      </c>
      <c r="AR152" s="39">
        <f t="shared" ca="1" si="137"/>
        <v>0</v>
      </c>
      <c r="AS152" s="39">
        <f t="shared" ca="1" si="138"/>
        <v>0</v>
      </c>
      <c r="AT152" s="39">
        <f t="shared" ca="1" si="139"/>
        <v>0</v>
      </c>
      <c r="AU152" s="40">
        <f t="shared" ca="1" si="125"/>
        <v>0</v>
      </c>
      <c r="AV152" s="40"/>
      <c r="AW152" s="51">
        <f t="shared" ca="1" si="126"/>
        <v>0</v>
      </c>
      <c r="AY152" s="51">
        <f t="shared" ca="1" si="127"/>
        <v>0</v>
      </c>
      <c r="AZ152" s="104"/>
      <c r="BA152" s="105">
        <f ca="1">'EO9904.1'!AW152</f>
        <v>0</v>
      </c>
      <c r="BB152" s="105">
        <f t="shared" ca="1" si="140"/>
        <v>0</v>
      </c>
      <c r="BC152" s="67"/>
      <c r="BD152" s="96">
        <f t="shared" si="141"/>
        <v>41275</v>
      </c>
      <c r="BE152" s="103">
        <f t="shared" si="142"/>
        <v>1</v>
      </c>
      <c r="BF152" s="113">
        <f t="shared" si="128"/>
        <v>682.49049999999988</v>
      </c>
      <c r="BG152" s="114">
        <f t="shared" si="129"/>
        <v>9457.0780000000013</v>
      </c>
      <c r="BH152" s="95">
        <f t="shared" si="143"/>
        <v>7.2167164107137513E-2</v>
      </c>
      <c r="BI152" s="2">
        <f t="shared" si="146"/>
        <v>7.7899999999999997E-2</v>
      </c>
      <c r="BJ152" s="2">
        <f t="shared" si="144"/>
        <v>0.92640775490548799</v>
      </c>
      <c r="BK152" s="97">
        <v>2.1150000000000002</v>
      </c>
      <c r="BL152" s="98">
        <f t="shared" si="145"/>
        <v>2.1150000000000002</v>
      </c>
    </row>
    <row r="153" spans="1:64">
      <c r="A153" s="88">
        <f t="shared" si="130"/>
        <v>41306</v>
      </c>
      <c r="B153" s="65">
        <f>'EO9904.1 floor'!B153</f>
        <v>0</v>
      </c>
      <c r="C153" s="66"/>
      <c r="D153" s="82">
        <f t="shared" si="100"/>
        <v>0</v>
      </c>
      <c r="E153" s="35">
        <f t="shared" si="101"/>
        <v>0</v>
      </c>
      <c r="F153" s="35">
        <f t="shared" ca="1" si="102"/>
        <v>0</v>
      </c>
      <c r="G153" s="83">
        <f ca="1">VLOOKUP($A153,[1]!Table,MATCH(G$4,[1]!Curves,0))</f>
        <v>5.1480000000000006</v>
      </c>
      <c r="H153" s="84">
        <f t="shared" ca="1" si="103"/>
        <v>5.1480000000000006</v>
      </c>
      <c r="I153" s="86">
        <f t="shared" si="131"/>
        <v>2.2615196691845312</v>
      </c>
      <c r="J153" s="83">
        <f ca="1">VLOOKUP($A153,[1]!Table,MATCH(J$4,[1]!Curves,0))</f>
        <v>2.35E-2</v>
      </c>
      <c r="K153" s="84">
        <f t="shared" ca="1" si="104"/>
        <v>2.35E-2</v>
      </c>
      <c r="L153" s="69">
        <f t="shared" si="132"/>
        <v>0</v>
      </c>
      <c r="M153" s="83">
        <f ca="1">VLOOKUP($A153,[1]!Table,MATCH(M$4,[1]!Curves,0))</f>
        <v>1.4999999999999999E-2</v>
      </c>
      <c r="N153" s="84">
        <f t="shared" ca="1" si="105"/>
        <v>1.4999999999999999E-2</v>
      </c>
      <c r="O153" s="69">
        <f t="shared" si="133"/>
        <v>0</v>
      </c>
      <c r="P153" s="7"/>
      <c r="Q153" s="69">
        <f t="shared" ca="1" si="106"/>
        <v>5.1865000000000006</v>
      </c>
      <c r="R153" s="69">
        <f t="shared" ca="1" si="107"/>
        <v>5.1865000000000006</v>
      </c>
      <c r="S153" s="69">
        <f t="shared" si="108"/>
        <v>2.2615196691845312</v>
      </c>
      <c r="T153" s="7"/>
      <c r="U153" s="5">
        <f t="shared" si="109"/>
        <v>28</v>
      </c>
      <c r="V153" s="44">
        <f t="shared" si="110"/>
        <v>41306</v>
      </c>
      <c r="W153" s="5">
        <f t="shared" ca="1" si="111"/>
        <v>4376</v>
      </c>
      <c r="X153" s="54">
        <f ca="1">VLOOKUP($A153,[1]!Table,MATCH(X$4,[1]!Curves,0))</f>
        <v>6.1622258304445003E-2</v>
      </c>
      <c r="Y153" s="46">
        <f t="shared" ca="1" si="112"/>
        <v>0.48328885859889703</v>
      </c>
      <c r="Z153" s="5">
        <f t="shared" si="113"/>
        <v>0</v>
      </c>
      <c r="AA153" s="5">
        <f t="shared" si="114"/>
        <v>0</v>
      </c>
      <c r="AC153" s="39">
        <f t="shared" ca="1" si="115"/>
        <v>0</v>
      </c>
      <c r="AD153" s="39">
        <f t="shared" ca="1" si="116"/>
        <v>0</v>
      </c>
      <c r="AE153" s="39">
        <f t="shared" ca="1" si="117"/>
        <v>0</v>
      </c>
      <c r="AF153" s="39">
        <f t="shared" ca="1" si="118"/>
        <v>0</v>
      </c>
      <c r="AG153" s="39">
        <f t="shared" ca="1" si="119"/>
        <v>0</v>
      </c>
      <c r="AH153" s="39">
        <f t="shared" ca="1" si="120"/>
        <v>0</v>
      </c>
      <c r="AI153" s="39">
        <f t="shared" ca="1" si="121"/>
        <v>0</v>
      </c>
      <c r="AJ153" s="39">
        <f t="shared" ca="1" si="122"/>
        <v>0</v>
      </c>
      <c r="AK153" s="39">
        <f t="shared" ca="1" si="123"/>
        <v>0</v>
      </c>
      <c r="AL153" s="43"/>
      <c r="AM153" s="39">
        <f t="shared" ca="1" si="134"/>
        <v>0</v>
      </c>
      <c r="AN153" s="39">
        <f t="shared" ca="1" si="135"/>
        <v>0</v>
      </c>
      <c r="AO153" s="39">
        <f t="shared" ca="1" si="136"/>
        <v>0</v>
      </c>
      <c r="AP153" s="40">
        <f t="shared" ca="1" si="124"/>
        <v>0</v>
      </c>
      <c r="AR153" s="39">
        <f t="shared" ca="1" si="137"/>
        <v>0</v>
      </c>
      <c r="AS153" s="39">
        <f t="shared" ca="1" si="138"/>
        <v>0</v>
      </c>
      <c r="AT153" s="39">
        <f t="shared" ca="1" si="139"/>
        <v>0</v>
      </c>
      <c r="AU153" s="40">
        <f t="shared" ca="1" si="125"/>
        <v>0</v>
      </c>
      <c r="AV153" s="40"/>
      <c r="AW153" s="51">
        <f t="shared" ca="1" si="126"/>
        <v>0</v>
      </c>
      <c r="AY153" s="51">
        <f t="shared" ca="1" si="127"/>
        <v>0</v>
      </c>
      <c r="AZ153" s="104"/>
      <c r="BA153" s="105">
        <f ca="1">'EO9904.1'!AW153</f>
        <v>0</v>
      </c>
      <c r="BB153" s="105">
        <f t="shared" ca="1" si="140"/>
        <v>0</v>
      </c>
      <c r="BC153" s="67"/>
      <c r="BD153" s="96">
        <f t="shared" si="141"/>
        <v>41306</v>
      </c>
      <c r="BE153" s="103">
        <f t="shared" si="142"/>
        <v>2</v>
      </c>
      <c r="BF153" s="113">
        <f t="shared" si="128"/>
        <v>627.08299999999986</v>
      </c>
      <c r="BG153" s="114">
        <f t="shared" si="129"/>
        <v>8701.1194999999989</v>
      </c>
      <c r="BH153" s="95">
        <f t="shared" si="143"/>
        <v>7.2069232010892381E-2</v>
      </c>
      <c r="BI153" s="2">
        <f t="shared" si="146"/>
        <v>6.7400000000000002E-2</v>
      </c>
      <c r="BJ153" s="2">
        <f t="shared" si="144"/>
        <v>1.0692764393307475</v>
      </c>
      <c r="BK153" s="97">
        <v>2.1150000000000002</v>
      </c>
      <c r="BL153" s="98">
        <f t="shared" si="145"/>
        <v>2.2615196691845312</v>
      </c>
    </row>
    <row r="154" spans="1:64">
      <c r="A154" s="88">
        <f t="shared" si="130"/>
        <v>41334</v>
      </c>
      <c r="B154" s="65">
        <f>'EO9904.1 floor'!B154</f>
        <v>0</v>
      </c>
      <c r="C154" s="66"/>
      <c r="D154" s="82">
        <f t="shared" si="100"/>
        <v>0</v>
      </c>
      <c r="E154" s="35">
        <f t="shared" si="101"/>
        <v>0</v>
      </c>
      <c r="F154" s="35">
        <f t="shared" ca="1" si="102"/>
        <v>0</v>
      </c>
      <c r="G154" s="83">
        <f ca="1">VLOOKUP($A154,[1]!Table,MATCH(G$4,[1]!Curves,0))</f>
        <v>5.0230000000000006</v>
      </c>
      <c r="H154" s="84">
        <f t="shared" ca="1" si="103"/>
        <v>5.0230000000000006</v>
      </c>
      <c r="I154" s="86">
        <f t="shared" si="131"/>
        <v>2.1352453299148562</v>
      </c>
      <c r="J154" s="83">
        <f ca="1">VLOOKUP($A154,[1]!Table,MATCH(J$4,[1]!Curves,0))</f>
        <v>2.35E-2</v>
      </c>
      <c r="K154" s="84">
        <f t="shared" ca="1" si="104"/>
        <v>2.35E-2</v>
      </c>
      <c r="L154" s="69">
        <f t="shared" si="132"/>
        <v>0</v>
      </c>
      <c r="M154" s="83">
        <f ca="1">VLOOKUP($A154,[1]!Table,MATCH(M$4,[1]!Curves,0))</f>
        <v>1.4999999999999999E-2</v>
      </c>
      <c r="N154" s="84">
        <f t="shared" ca="1" si="105"/>
        <v>1.4999999999999999E-2</v>
      </c>
      <c r="O154" s="69">
        <f t="shared" si="133"/>
        <v>0</v>
      </c>
      <c r="P154" s="7"/>
      <c r="Q154" s="69">
        <f t="shared" ca="1" si="106"/>
        <v>5.0615000000000006</v>
      </c>
      <c r="R154" s="69">
        <f t="shared" ca="1" si="107"/>
        <v>5.0615000000000006</v>
      </c>
      <c r="S154" s="69">
        <f t="shared" si="108"/>
        <v>2.1352453299148562</v>
      </c>
      <c r="T154" s="7"/>
      <c r="U154" s="5">
        <f t="shared" si="109"/>
        <v>31</v>
      </c>
      <c r="V154" s="44">
        <f t="shared" si="110"/>
        <v>41334</v>
      </c>
      <c r="W154" s="5">
        <f t="shared" ca="1" si="111"/>
        <v>4404</v>
      </c>
      <c r="X154" s="54">
        <f ca="1">VLOOKUP($A154,[1]!Table,MATCH(X$4,[1]!Curves,0))</f>
        <v>6.1648258721968004E-2</v>
      </c>
      <c r="Y154" s="46">
        <f t="shared" ca="1" si="112"/>
        <v>0.48089923669784906</v>
      </c>
      <c r="Z154" s="5">
        <f t="shared" si="113"/>
        <v>0</v>
      </c>
      <c r="AA154" s="5">
        <f t="shared" si="114"/>
        <v>0</v>
      </c>
      <c r="AC154" s="39">
        <f t="shared" ca="1" si="115"/>
        <v>0</v>
      </c>
      <c r="AD154" s="39">
        <f t="shared" ca="1" si="116"/>
        <v>0</v>
      </c>
      <c r="AE154" s="39">
        <f t="shared" ca="1" si="117"/>
        <v>0</v>
      </c>
      <c r="AF154" s="39">
        <f t="shared" ca="1" si="118"/>
        <v>0</v>
      </c>
      <c r="AG154" s="39">
        <f t="shared" ca="1" si="119"/>
        <v>0</v>
      </c>
      <c r="AH154" s="39">
        <f t="shared" ca="1" si="120"/>
        <v>0</v>
      </c>
      <c r="AI154" s="39">
        <f t="shared" ca="1" si="121"/>
        <v>0</v>
      </c>
      <c r="AJ154" s="39">
        <f t="shared" ca="1" si="122"/>
        <v>0</v>
      </c>
      <c r="AK154" s="39">
        <f t="shared" ca="1" si="123"/>
        <v>0</v>
      </c>
      <c r="AL154" s="43"/>
      <c r="AM154" s="39">
        <f t="shared" ca="1" si="134"/>
        <v>0</v>
      </c>
      <c r="AN154" s="39">
        <f t="shared" ca="1" si="135"/>
        <v>0</v>
      </c>
      <c r="AO154" s="39">
        <f t="shared" ca="1" si="136"/>
        <v>0</v>
      </c>
      <c r="AP154" s="40">
        <f t="shared" ca="1" si="124"/>
        <v>0</v>
      </c>
      <c r="AR154" s="39">
        <f t="shared" ca="1" si="137"/>
        <v>0</v>
      </c>
      <c r="AS154" s="39">
        <f t="shared" ca="1" si="138"/>
        <v>0</v>
      </c>
      <c r="AT154" s="39">
        <f t="shared" ca="1" si="139"/>
        <v>0</v>
      </c>
      <c r="AU154" s="40">
        <f t="shared" ca="1" si="125"/>
        <v>0</v>
      </c>
      <c r="AV154" s="40"/>
      <c r="AW154" s="51">
        <f t="shared" ca="1" si="126"/>
        <v>0</v>
      </c>
      <c r="AY154" s="51">
        <f t="shared" ca="1" si="127"/>
        <v>0</v>
      </c>
      <c r="AZ154" s="104"/>
      <c r="BA154" s="105">
        <f ca="1">'EO9904.1'!AW154</f>
        <v>0</v>
      </c>
      <c r="BB154" s="105">
        <f t="shared" ca="1" si="140"/>
        <v>0</v>
      </c>
      <c r="BC154" s="67"/>
      <c r="BD154" s="96">
        <f t="shared" si="141"/>
        <v>41334</v>
      </c>
      <c r="BE154" s="103">
        <f t="shared" si="142"/>
        <v>3</v>
      </c>
      <c r="BF154" s="113">
        <f t="shared" si="128"/>
        <v>669.65750000000003</v>
      </c>
      <c r="BG154" s="114">
        <f t="shared" si="129"/>
        <v>9290.0299999999988</v>
      </c>
      <c r="BH154" s="95">
        <f t="shared" si="143"/>
        <v>7.2083459364501529E-2</v>
      </c>
      <c r="BI154" s="2">
        <f t="shared" si="146"/>
        <v>7.1400000000000005E-2</v>
      </c>
      <c r="BJ154" s="2">
        <f t="shared" si="144"/>
        <v>1.009572260007024</v>
      </c>
      <c r="BK154" s="97">
        <v>2.1150000000000002</v>
      </c>
      <c r="BL154" s="98">
        <f t="shared" si="145"/>
        <v>2.1352453299148562</v>
      </c>
    </row>
    <row r="155" spans="1:64">
      <c r="A155" s="88">
        <f t="shared" si="130"/>
        <v>41365</v>
      </c>
      <c r="B155" s="65">
        <f>'EO9904.1 floor'!B155</f>
        <v>0</v>
      </c>
      <c r="C155" s="66"/>
      <c r="D155" s="82">
        <f t="shared" si="100"/>
        <v>0</v>
      </c>
      <c r="E155" s="35">
        <f t="shared" si="101"/>
        <v>0</v>
      </c>
      <c r="F155" s="35">
        <f t="shared" ca="1" si="102"/>
        <v>0</v>
      </c>
      <c r="G155" s="83">
        <f ca="1">VLOOKUP($A155,[1]!Table,MATCH(G$4,[1]!Curves,0))</f>
        <v>4.8929999999999998</v>
      </c>
      <c r="H155" s="84">
        <f t="shared" ca="1" si="103"/>
        <v>4.8929999999999998</v>
      </c>
      <c r="I155" s="86">
        <f t="shared" si="131"/>
        <v>2.1150000000000002</v>
      </c>
      <c r="J155" s="83">
        <f ca="1">VLOOKUP($A155,[1]!Table,MATCH(J$4,[1]!Curves,0))</f>
        <v>1.3000000000000001E-2</v>
      </c>
      <c r="K155" s="84">
        <f t="shared" ca="1" si="104"/>
        <v>1.3000000000000001E-2</v>
      </c>
      <c r="L155" s="69">
        <f t="shared" si="132"/>
        <v>0</v>
      </c>
      <c r="M155" s="83">
        <f ca="1">VLOOKUP($A155,[1]!Table,MATCH(M$4,[1]!Curves,0))</f>
        <v>0.01</v>
      </c>
      <c r="N155" s="84">
        <f t="shared" ca="1" si="105"/>
        <v>0.01</v>
      </c>
      <c r="O155" s="69">
        <f t="shared" si="133"/>
        <v>0</v>
      </c>
      <c r="P155" s="7"/>
      <c r="Q155" s="69">
        <f t="shared" ca="1" si="106"/>
        <v>4.9159999999999995</v>
      </c>
      <c r="R155" s="69">
        <f t="shared" ca="1" si="107"/>
        <v>4.9159999999999995</v>
      </c>
      <c r="S155" s="69">
        <f t="shared" si="108"/>
        <v>2.1150000000000002</v>
      </c>
      <c r="T155" s="7"/>
      <c r="U155" s="5">
        <f t="shared" si="109"/>
        <v>30</v>
      </c>
      <c r="V155" s="44">
        <f t="shared" si="110"/>
        <v>41365</v>
      </c>
      <c r="W155" s="5">
        <f t="shared" ca="1" si="111"/>
        <v>4435</v>
      </c>
      <c r="X155" s="54">
        <f ca="1">VLOOKUP($A155,[1]!Table,MATCH(X$4,[1]!Curves,0))</f>
        <v>6.1677044898772002E-2</v>
      </c>
      <c r="Y155" s="46">
        <f t="shared" ca="1" si="112"/>
        <v>0.4782652084027012</v>
      </c>
      <c r="Z155" s="5">
        <f t="shared" si="113"/>
        <v>0</v>
      </c>
      <c r="AA155" s="5">
        <f t="shared" si="114"/>
        <v>0</v>
      </c>
      <c r="AC155" s="39">
        <f t="shared" ca="1" si="115"/>
        <v>0</v>
      </c>
      <c r="AD155" s="39">
        <f t="shared" ca="1" si="116"/>
        <v>0</v>
      </c>
      <c r="AE155" s="39">
        <f t="shared" ca="1" si="117"/>
        <v>0</v>
      </c>
      <c r="AF155" s="39">
        <f t="shared" ca="1" si="118"/>
        <v>0</v>
      </c>
      <c r="AG155" s="39">
        <f t="shared" ca="1" si="119"/>
        <v>0</v>
      </c>
      <c r="AH155" s="39">
        <f t="shared" ca="1" si="120"/>
        <v>0</v>
      </c>
      <c r="AI155" s="39">
        <f t="shared" ca="1" si="121"/>
        <v>0</v>
      </c>
      <c r="AJ155" s="39">
        <f t="shared" ca="1" si="122"/>
        <v>0</v>
      </c>
      <c r="AK155" s="39">
        <f t="shared" ca="1" si="123"/>
        <v>0</v>
      </c>
      <c r="AL155" s="43"/>
      <c r="AM155" s="39">
        <f t="shared" ca="1" si="134"/>
        <v>0</v>
      </c>
      <c r="AN155" s="39">
        <f t="shared" ca="1" si="135"/>
        <v>0</v>
      </c>
      <c r="AO155" s="39">
        <f t="shared" ca="1" si="136"/>
        <v>0</v>
      </c>
      <c r="AP155" s="40">
        <f t="shared" ca="1" si="124"/>
        <v>0</v>
      </c>
      <c r="AR155" s="39">
        <f t="shared" ca="1" si="137"/>
        <v>0</v>
      </c>
      <c r="AS155" s="39">
        <f t="shared" ca="1" si="138"/>
        <v>0</v>
      </c>
      <c r="AT155" s="39">
        <f t="shared" ca="1" si="139"/>
        <v>0</v>
      </c>
      <c r="AU155" s="40">
        <f t="shared" ca="1" si="125"/>
        <v>0</v>
      </c>
      <c r="AV155" s="40"/>
      <c r="AW155" s="51">
        <f t="shared" ca="1" si="126"/>
        <v>0</v>
      </c>
      <c r="AY155" s="51">
        <f t="shared" ca="1" si="127"/>
        <v>0</v>
      </c>
      <c r="AZ155" s="104"/>
      <c r="BA155" s="105">
        <f ca="1">'EO9904.1'!AW155</f>
        <v>0</v>
      </c>
      <c r="BB155" s="105">
        <f t="shared" ca="1" si="140"/>
        <v>0</v>
      </c>
      <c r="BC155" s="67"/>
      <c r="BD155" s="96">
        <f t="shared" si="141"/>
        <v>41365</v>
      </c>
      <c r="BE155" s="103">
        <f t="shared" si="142"/>
        <v>4</v>
      </c>
      <c r="BF155" s="113">
        <f t="shared" si="128"/>
        <v>631.27949999999998</v>
      </c>
      <c r="BG155" s="114">
        <f t="shared" si="129"/>
        <v>8727.1059999999998</v>
      </c>
      <c r="BH155" s="95">
        <f t="shared" si="143"/>
        <v>7.2335491284281406E-2</v>
      </c>
      <c r="BI155" s="2">
        <f t="shared" si="146"/>
        <v>7.4899999999999994E-2</v>
      </c>
      <c r="BJ155" s="2">
        <f t="shared" si="144"/>
        <v>0.96576089832151413</v>
      </c>
      <c r="BK155" s="97">
        <v>2.1150000000000002</v>
      </c>
      <c r="BL155" s="98">
        <f t="shared" si="145"/>
        <v>2.1150000000000002</v>
      </c>
    </row>
    <row r="156" spans="1:64">
      <c r="A156" s="88">
        <f t="shared" si="130"/>
        <v>41395</v>
      </c>
      <c r="B156" s="65">
        <f>'EO9904.1 floor'!B156</f>
        <v>0</v>
      </c>
      <c r="C156" s="66"/>
      <c r="D156" s="82">
        <f t="shared" si="100"/>
        <v>0</v>
      </c>
      <c r="E156" s="35">
        <f t="shared" si="101"/>
        <v>0</v>
      </c>
      <c r="F156" s="35">
        <f t="shared" ca="1" si="102"/>
        <v>0</v>
      </c>
      <c r="G156" s="83">
        <f ca="1">VLOOKUP($A156,[1]!Table,MATCH(G$4,[1]!Curves,0))</f>
        <v>4.883</v>
      </c>
      <c r="H156" s="84">
        <f t="shared" ca="1" si="103"/>
        <v>4.883</v>
      </c>
      <c r="I156" s="86">
        <f t="shared" si="131"/>
        <v>2.1593067374976265</v>
      </c>
      <c r="J156" s="83">
        <f ca="1">VLOOKUP($A156,[1]!Table,MATCH(J$4,[1]!Curves,0))</f>
        <v>1.3000000000000001E-2</v>
      </c>
      <c r="K156" s="84">
        <f t="shared" ca="1" si="104"/>
        <v>1.3000000000000001E-2</v>
      </c>
      <c r="L156" s="69">
        <f t="shared" si="132"/>
        <v>0</v>
      </c>
      <c r="M156" s="83">
        <f ca="1">VLOOKUP($A156,[1]!Table,MATCH(M$4,[1]!Curves,0))</f>
        <v>0.01</v>
      </c>
      <c r="N156" s="84">
        <f t="shared" ca="1" si="105"/>
        <v>0.01</v>
      </c>
      <c r="O156" s="69">
        <f t="shared" si="133"/>
        <v>0</v>
      </c>
      <c r="P156" s="7"/>
      <c r="Q156" s="69">
        <f t="shared" ca="1" si="106"/>
        <v>4.9059999999999997</v>
      </c>
      <c r="R156" s="69">
        <f t="shared" ca="1" si="107"/>
        <v>4.9059999999999997</v>
      </c>
      <c r="S156" s="69">
        <f t="shared" si="108"/>
        <v>2.1593067374976265</v>
      </c>
      <c r="T156" s="7"/>
      <c r="U156" s="5">
        <f t="shared" si="109"/>
        <v>31</v>
      </c>
      <c r="V156" s="44">
        <f t="shared" si="110"/>
        <v>41395</v>
      </c>
      <c r="W156" s="5">
        <f t="shared" ca="1" si="111"/>
        <v>4465</v>
      </c>
      <c r="X156" s="54">
        <f ca="1">VLOOKUP($A156,[1]!Table,MATCH(X$4,[1]!Curves,0))</f>
        <v>6.1704902489489996E-2</v>
      </c>
      <c r="Y156" s="46">
        <f t="shared" ca="1" si="112"/>
        <v>0.47572774138205709</v>
      </c>
      <c r="Z156" s="5">
        <f t="shared" si="113"/>
        <v>0</v>
      </c>
      <c r="AA156" s="5">
        <f t="shared" si="114"/>
        <v>0</v>
      </c>
      <c r="AC156" s="39">
        <f t="shared" ca="1" si="115"/>
        <v>0</v>
      </c>
      <c r="AD156" s="39">
        <f t="shared" ca="1" si="116"/>
        <v>0</v>
      </c>
      <c r="AE156" s="39">
        <f t="shared" ca="1" si="117"/>
        <v>0</v>
      </c>
      <c r="AF156" s="39">
        <f t="shared" ca="1" si="118"/>
        <v>0</v>
      </c>
      <c r="AG156" s="39">
        <f t="shared" ca="1" si="119"/>
        <v>0</v>
      </c>
      <c r="AH156" s="39">
        <f t="shared" ca="1" si="120"/>
        <v>0</v>
      </c>
      <c r="AI156" s="39">
        <f t="shared" ca="1" si="121"/>
        <v>0</v>
      </c>
      <c r="AJ156" s="39">
        <f t="shared" ca="1" si="122"/>
        <v>0</v>
      </c>
      <c r="AK156" s="39">
        <f t="shared" ca="1" si="123"/>
        <v>0</v>
      </c>
      <c r="AL156" s="43"/>
      <c r="AM156" s="39">
        <f t="shared" ca="1" si="134"/>
        <v>0</v>
      </c>
      <c r="AN156" s="39">
        <f t="shared" ca="1" si="135"/>
        <v>0</v>
      </c>
      <c r="AO156" s="39">
        <f t="shared" ca="1" si="136"/>
        <v>0</v>
      </c>
      <c r="AP156" s="40">
        <f t="shared" ca="1" si="124"/>
        <v>0</v>
      </c>
      <c r="AR156" s="39">
        <f t="shared" ca="1" si="137"/>
        <v>0</v>
      </c>
      <c r="AS156" s="39">
        <f t="shared" ca="1" si="138"/>
        <v>0</v>
      </c>
      <c r="AT156" s="39">
        <f t="shared" ca="1" si="139"/>
        <v>0</v>
      </c>
      <c r="AU156" s="40">
        <f t="shared" ca="1" si="125"/>
        <v>0</v>
      </c>
      <c r="AV156" s="40"/>
      <c r="AW156" s="51">
        <f t="shared" ca="1" si="126"/>
        <v>0</v>
      </c>
      <c r="AY156" s="51">
        <f t="shared" ca="1" si="127"/>
        <v>0</v>
      </c>
      <c r="AZ156" s="104"/>
      <c r="BA156" s="105">
        <f ca="1">'EO9904.1'!AW156</f>
        <v>0</v>
      </c>
      <c r="BB156" s="105">
        <f t="shared" ca="1" si="140"/>
        <v>0</v>
      </c>
      <c r="BC156" s="67"/>
      <c r="BD156" s="96">
        <f t="shared" si="141"/>
        <v>41395</v>
      </c>
      <c r="BE156" s="103">
        <f t="shared" si="142"/>
        <v>5</v>
      </c>
      <c r="BF156" s="113">
        <f t="shared" si="128"/>
        <v>662.98049999999989</v>
      </c>
      <c r="BG156" s="114">
        <f t="shared" si="129"/>
        <v>9044.2455000000009</v>
      </c>
      <c r="BH156" s="95">
        <f t="shared" si="143"/>
        <v>7.3304124705593166E-2</v>
      </c>
      <c r="BI156" s="2">
        <f t="shared" si="146"/>
        <v>7.1800000000000003E-2</v>
      </c>
      <c r="BJ156" s="2">
        <f t="shared" si="144"/>
        <v>1.0209488120556152</v>
      </c>
      <c r="BK156" s="97">
        <v>2.1150000000000002</v>
      </c>
      <c r="BL156" s="98">
        <f t="shared" si="145"/>
        <v>2.1593067374976265</v>
      </c>
    </row>
    <row r="157" spans="1:64">
      <c r="A157" s="88">
        <f t="shared" si="130"/>
        <v>41426</v>
      </c>
      <c r="B157" s="65">
        <f>'EO9904.1 floor'!B157</f>
        <v>0</v>
      </c>
      <c r="C157" s="66"/>
      <c r="D157" s="82">
        <f t="shared" si="100"/>
        <v>0</v>
      </c>
      <c r="E157" s="35">
        <f t="shared" si="101"/>
        <v>0</v>
      </c>
      <c r="F157" s="35">
        <f t="shared" ca="1" si="102"/>
        <v>0</v>
      </c>
      <c r="G157" s="83">
        <f ca="1">VLOOKUP($A157,[1]!Table,MATCH(G$4,[1]!Curves,0))</f>
        <v>4.9030000000000005</v>
      </c>
      <c r="H157" s="84">
        <f t="shared" ca="1" si="103"/>
        <v>4.9030000000000005</v>
      </c>
      <c r="I157" s="86">
        <f t="shared" si="131"/>
        <v>2.8843852192293506</v>
      </c>
      <c r="J157" s="83">
        <f ca="1">VLOOKUP($A157,[1]!Table,MATCH(J$4,[1]!Curves,0))</f>
        <v>1.3000000000000001E-2</v>
      </c>
      <c r="K157" s="84">
        <f t="shared" ca="1" si="104"/>
        <v>1.3000000000000001E-2</v>
      </c>
      <c r="L157" s="69">
        <f t="shared" si="132"/>
        <v>0</v>
      </c>
      <c r="M157" s="83">
        <f ca="1">VLOOKUP($A157,[1]!Table,MATCH(M$4,[1]!Curves,0))</f>
        <v>0.01</v>
      </c>
      <c r="N157" s="84">
        <f t="shared" ca="1" si="105"/>
        <v>0.01</v>
      </c>
      <c r="O157" s="69">
        <f t="shared" si="133"/>
        <v>0</v>
      </c>
      <c r="P157" s="7"/>
      <c r="Q157" s="69">
        <f t="shared" ca="1" si="106"/>
        <v>4.9260000000000002</v>
      </c>
      <c r="R157" s="69">
        <f t="shared" ca="1" si="107"/>
        <v>4.9260000000000002</v>
      </c>
      <c r="S157" s="69">
        <f t="shared" si="108"/>
        <v>2.8843852192293506</v>
      </c>
      <c r="T157" s="7"/>
      <c r="U157" s="5">
        <f t="shared" si="109"/>
        <v>30</v>
      </c>
      <c r="V157" s="44">
        <f t="shared" si="110"/>
        <v>41426</v>
      </c>
      <c r="W157" s="5">
        <f t="shared" ca="1" si="111"/>
        <v>4496</v>
      </c>
      <c r="X157" s="54">
        <f ca="1">VLOOKUP($A157,[1]!Table,MATCH(X$4,[1]!Curves,0))</f>
        <v>6.1733688666835998E-2</v>
      </c>
      <c r="Y157" s="46">
        <f t="shared" ca="1" si="112"/>
        <v>0.47311763035374033</v>
      </c>
      <c r="Z157" s="5">
        <f t="shared" si="113"/>
        <v>0</v>
      </c>
      <c r="AA157" s="5">
        <f t="shared" si="114"/>
        <v>0</v>
      </c>
      <c r="AC157" s="39">
        <f t="shared" ca="1" si="115"/>
        <v>0</v>
      </c>
      <c r="AD157" s="39">
        <f t="shared" ca="1" si="116"/>
        <v>0</v>
      </c>
      <c r="AE157" s="39">
        <f t="shared" ca="1" si="117"/>
        <v>0</v>
      </c>
      <c r="AF157" s="39">
        <f t="shared" ca="1" si="118"/>
        <v>0</v>
      </c>
      <c r="AG157" s="39">
        <f t="shared" ca="1" si="119"/>
        <v>0</v>
      </c>
      <c r="AH157" s="39">
        <f t="shared" ca="1" si="120"/>
        <v>0</v>
      </c>
      <c r="AI157" s="39">
        <f t="shared" ca="1" si="121"/>
        <v>0</v>
      </c>
      <c r="AJ157" s="39">
        <f t="shared" ca="1" si="122"/>
        <v>0</v>
      </c>
      <c r="AK157" s="39">
        <f t="shared" ca="1" si="123"/>
        <v>0</v>
      </c>
      <c r="AL157" s="43"/>
      <c r="AM157" s="39">
        <f t="shared" ca="1" si="134"/>
        <v>0</v>
      </c>
      <c r="AN157" s="39">
        <f t="shared" ca="1" si="135"/>
        <v>0</v>
      </c>
      <c r="AO157" s="39">
        <f t="shared" ca="1" si="136"/>
        <v>0</v>
      </c>
      <c r="AP157" s="40">
        <f t="shared" ca="1" si="124"/>
        <v>0</v>
      </c>
      <c r="AR157" s="39">
        <f t="shared" ca="1" si="137"/>
        <v>0</v>
      </c>
      <c r="AS157" s="39">
        <f t="shared" ca="1" si="138"/>
        <v>0</v>
      </c>
      <c r="AT157" s="39">
        <f t="shared" ca="1" si="139"/>
        <v>0</v>
      </c>
      <c r="AU157" s="40">
        <f t="shared" ca="1" si="125"/>
        <v>0</v>
      </c>
      <c r="AV157" s="40"/>
      <c r="AW157" s="51">
        <f t="shared" ca="1" si="126"/>
        <v>0</v>
      </c>
      <c r="AY157" s="51">
        <f t="shared" ca="1" si="127"/>
        <v>0</v>
      </c>
      <c r="AZ157" s="104"/>
      <c r="BA157" s="105">
        <f ca="1">'EO9904.1'!AW157</f>
        <v>0</v>
      </c>
      <c r="BB157" s="105">
        <f t="shared" ca="1" si="140"/>
        <v>0</v>
      </c>
      <c r="BC157" s="67"/>
      <c r="BD157" s="96">
        <f t="shared" si="141"/>
        <v>41426</v>
      </c>
      <c r="BE157" s="103">
        <f t="shared" si="142"/>
        <v>6</v>
      </c>
      <c r="BF157" s="113">
        <f t="shared" si="128"/>
        <v>1052.6424999999999</v>
      </c>
      <c r="BG157" s="114">
        <f t="shared" si="129"/>
        <v>10765.119500000001</v>
      </c>
      <c r="BH157" s="95">
        <f t="shared" si="143"/>
        <v>9.7782704595151024E-2</v>
      </c>
      <c r="BI157" s="2">
        <f t="shared" si="146"/>
        <v>7.17E-2</v>
      </c>
      <c r="BJ157" s="2">
        <f t="shared" si="144"/>
        <v>1.363775517366123</v>
      </c>
      <c r="BK157" s="97">
        <v>2.1150000000000002</v>
      </c>
      <c r="BL157" s="98">
        <f t="shared" si="145"/>
        <v>2.8843852192293506</v>
      </c>
    </row>
    <row r="158" spans="1:64">
      <c r="A158" s="88">
        <f t="shared" si="130"/>
        <v>41456</v>
      </c>
      <c r="B158" s="65">
        <f>'EO9904.1 floor'!B158</f>
        <v>0</v>
      </c>
      <c r="C158" s="66"/>
      <c r="D158" s="82">
        <f t="shared" si="100"/>
        <v>0</v>
      </c>
      <c r="E158" s="35">
        <f t="shared" si="101"/>
        <v>0</v>
      </c>
      <c r="F158" s="35">
        <f t="shared" ca="1" si="102"/>
        <v>0</v>
      </c>
      <c r="G158" s="83">
        <f ca="1">VLOOKUP($A158,[1]!Table,MATCH(G$4,[1]!Curves,0))</f>
        <v>4.9240000000000004</v>
      </c>
      <c r="H158" s="84">
        <f t="shared" ca="1" si="103"/>
        <v>4.9240000000000004</v>
      </c>
      <c r="I158" s="86">
        <f t="shared" si="131"/>
        <v>2.1150000000000002</v>
      </c>
      <c r="J158" s="83">
        <f ca="1">VLOOKUP($A158,[1]!Table,MATCH(J$4,[1]!Curves,0))</f>
        <v>1.3000000000000001E-2</v>
      </c>
      <c r="K158" s="84">
        <f t="shared" ca="1" si="104"/>
        <v>1.3000000000000001E-2</v>
      </c>
      <c r="L158" s="69">
        <f t="shared" si="132"/>
        <v>0</v>
      </c>
      <c r="M158" s="83">
        <f ca="1">VLOOKUP($A158,[1]!Table,MATCH(M$4,[1]!Curves,0))</f>
        <v>0.01</v>
      </c>
      <c r="N158" s="84">
        <f t="shared" ca="1" si="105"/>
        <v>0.01</v>
      </c>
      <c r="O158" s="69">
        <f t="shared" si="133"/>
        <v>0</v>
      </c>
      <c r="P158" s="7"/>
      <c r="Q158" s="69">
        <f t="shared" ca="1" si="106"/>
        <v>4.9470000000000001</v>
      </c>
      <c r="R158" s="69">
        <f t="shared" ca="1" si="107"/>
        <v>4.9470000000000001</v>
      </c>
      <c r="S158" s="69">
        <f t="shared" si="108"/>
        <v>2.1150000000000002</v>
      </c>
      <c r="T158" s="7"/>
      <c r="U158" s="5">
        <f t="shared" si="109"/>
        <v>31</v>
      </c>
      <c r="V158" s="44">
        <f t="shared" si="110"/>
        <v>41456</v>
      </c>
      <c r="W158" s="5">
        <f t="shared" ca="1" si="111"/>
        <v>4526</v>
      </c>
      <c r="X158" s="54">
        <f ca="1">VLOOKUP($A158,[1]!Table,MATCH(X$4,[1]!Curves,0))</f>
        <v>6.1761546258077005E-2</v>
      </c>
      <c r="Y158" s="46">
        <f t="shared" ca="1" si="112"/>
        <v>0.47060323056192804</v>
      </c>
      <c r="Z158" s="5">
        <f t="shared" si="113"/>
        <v>0</v>
      </c>
      <c r="AA158" s="5">
        <f t="shared" si="114"/>
        <v>0</v>
      </c>
      <c r="AC158" s="39">
        <f t="shared" ca="1" si="115"/>
        <v>0</v>
      </c>
      <c r="AD158" s="39">
        <f t="shared" ca="1" si="116"/>
        <v>0</v>
      </c>
      <c r="AE158" s="39">
        <f t="shared" ca="1" si="117"/>
        <v>0</v>
      </c>
      <c r="AF158" s="39">
        <f t="shared" ca="1" si="118"/>
        <v>0</v>
      </c>
      <c r="AG158" s="39">
        <f t="shared" ca="1" si="119"/>
        <v>0</v>
      </c>
      <c r="AH158" s="39">
        <f t="shared" ca="1" si="120"/>
        <v>0</v>
      </c>
      <c r="AI158" s="39">
        <f t="shared" ca="1" si="121"/>
        <v>0</v>
      </c>
      <c r="AJ158" s="39">
        <f t="shared" ca="1" si="122"/>
        <v>0</v>
      </c>
      <c r="AK158" s="39">
        <f t="shared" ca="1" si="123"/>
        <v>0</v>
      </c>
      <c r="AL158" s="43"/>
      <c r="AM158" s="39">
        <f t="shared" ca="1" si="134"/>
        <v>0</v>
      </c>
      <c r="AN158" s="39">
        <f t="shared" ca="1" si="135"/>
        <v>0</v>
      </c>
      <c r="AO158" s="39">
        <f t="shared" ca="1" si="136"/>
        <v>0</v>
      </c>
      <c r="AP158" s="40">
        <f t="shared" ca="1" si="124"/>
        <v>0</v>
      </c>
      <c r="AR158" s="39">
        <f t="shared" ca="1" si="137"/>
        <v>0</v>
      </c>
      <c r="AS158" s="39">
        <f t="shared" ca="1" si="138"/>
        <v>0</v>
      </c>
      <c r="AT158" s="39">
        <f t="shared" ca="1" si="139"/>
        <v>0</v>
      </c>
      <c r="AU158" s="40">
        <f t="shared" ca="1" si="125"/>
        <v>0</v>
      </c>
      <c r="AV158" s="40"/>
      <c r="AW158" s="51">
        <f t="shared" ca="1" si="126"/>
        <v>0</v>
      </c>
      <c r="AY158" s="51">
        <f t="shared" ca="1" si="127"/>
        <v>0</v>
      </c>
      <c r="AZ158" s="104"/>
      <c r="BA158" s="105">
        <f ca="1">'EO9904.1'!AW158</f>
        <v>0</v>
      </c>
      <c r="BB158" s="105">
        <f t="shared" ca="1" si="140"/>
        <v>0</v>
      </c>
      <c r="BC158" s="67"/>
      <c r="BD158" s="96">
        <f t="shared" si="141"/>
        <v>41456</v>
      </c>
      <c r="BE158" s="103">
        <f t="shared" si="142"/>
        <v>7</v>
      </c>
      <c r="BF158" s="113">
        <f t="shared" si="128"/>
        <v>1079.384</v>
      </c>
      <c r="BG158" s="114">
        <f t="shared" si="129"/>
        <v>11147.003499999999</v>
      </c>
      <c r="BH158" s="95">
        <f t="shared" si="143"/>
        <v>9.6831762903815372E-2</v>
      </c>
      <c r="BI158" s="2">
        <f t="shared" si="146"/>
        <v>9.8100000000000007E-2</v>
      </c>
      <c r="BJ158" s="2">
        <f t="shared" si="144"/>
        <v>0.98707199698078862</v>
      </c>
      <c r="BK158" s="97">
        <v>2.1150000000000002</v>
      </c>
      <c r="BL158" s="98">
        <f t="shared" si="145"/>
        <v>2.1150000000000002</v>
      </c>
    </row>
    <row r="159" spans="1:64">
      <c r="A159" s="88">
        <f t="shared" si="130"/>
        <v>41487</v>
      </c>
      <c r="B159" s="65">
        <f>'EO9904.1 floor'!B159</f>
        <v>0</v>
      </c>
      <c r="C159" s="66"/>
      <c r="D159" s="82">
        <f t="shared" si="100"/>
        <v>0</v>
      </c>
      <c r="E159" s="35">
        <f t="shared" si="101"/>
        <v>0</v>
      </c>
      <c r="F159" s="35">
        <f t="shared" ca="1" si="102"/>
        <v>0</v>
      </c>
      <c r="G159" s="83">
        <f ca="1">VLOOKUP($A159,[1]!Table,MATCH(G$4,[1]!Curves,0))</f>
        <v>4.9480000000000004</v>
      </c>
      <c r="H159" s="84">
        <f t="shared" ca="1" si="103"/>
        <v>4.9480000000000004</v>
      </c>
      <c r="I159" s="86">
        <f t="shared" si="131"/>
        <v>2.1150000000000002</v>
      </c>
      <c r="J159" s="83">
        <f ca="1">VLOOKUP($A159,[1]!Table,MATCH(J$4,[1]!Curves,0))</f>
        <v>1.3000000000000001E-2</v>
      </c>
      <c r="K159" s="84">
        <f t="shared" ca="1" si="104"/>
        <v>1.3000000000000001E-2</v>
      </c>
      <c r="L159" s="69">
        <f t="shared" si="132"/>
        <v>0</v>
      </c>
      <c r="M159" s="83">
        <f ca="1">VLOOKUP($A159,[1]!Table,MATCH(M$4,[1]!Curves,0))</f>
        <v>0.01</v>
      </c>
      <c r="N159" s="84">
        <f t="shared" ca="1" si="105"/>
        <v>0.01</v>
      </c>
      <c r="O159" s="69">
        <f t="shared" si="133"/>
        <v>0</v>
      </c>
      <c r="P159" s="7"/>
      <c r="Q159" s="69">
        <f t="shared" ca="1" si="106"/>
        <v>4.9710000000000001</v>
      </c>
      <c r="R159" s="69">
        <f t="shared" ca="1" si="107"/>
        <v>4.9710000000000001</v>
      </c>
      <c r="S159" s="69">
        <f t="shared" si="108"/>
        <v>2.1150000000000002</v>
      </c>
      <c r="T159" s="7"/>
      <c r="U159" s="5">
        <f t="shared" si="109"/>
        <v>31</v>
      </c>
      <c r="V159" s="44">
        <f t="shared" si="110"/>
        <v>41487</v>
      </c>
      <c r="W159" s="5">
        <f t="shared" ca="1" si="111"/>
        <v>4557</v>
      </c>
      <c r="X159" s="54">
        <f ca="1">VLOOKUP($A159,[1]!Table,MATCH(X$4,[1]!Curves,0))</f>
        <v>6.1790332435964004E-2</v>
      </c>
      <c r="Y159" s="46">
        <f t="shared" ca="1" si="112"/>
        <v>0.46801687464988212</v>
      </c>
      <c r="Z159" s="5">
        <f t="shared" si="113"/>
        <v>0</v>
      </c>
      <c r="AA159" s="5">
        <f t="shared" si="114"/>
        <v>0</v>
      </c>
      <c r="AC159" s="39">
        <f t="shared" ca="1" si="115"/>
        <v>0</v>
      </c>
      <c r="AD159" s="39">
        <f t="shared" ca="1" si="116"/>
        <v>0</v>
      </c>
      <c r="AE159" s="39">
        <f t="shared" ca="1" si="117"/>
        <v>0</v>
      </c>
      <c r="AF159" s="39">
        <f t="shared" ca="1" si="118"/>
        <v>0</v>
      </c>
      <c r="AG159" s="39">
        <f t="shared" ca="1" si="119"/>
        <v>0</v>
      </c>
      <c r="AH159" s="39">
        <f t="shared" ca="1" si="120"/>
        <v>0</v>
      </c>
      <c r="AI159" s="39">
        <f t="shared" ca="1" si="121"/>
        <v>0</v>
      </c>
      <c r="AJ159" s="39">
        <f t="shared" ca="1" si="122"/>
        <v>0</v>
      </c>
      <c r="AK159" s="39">
        <f t="shared" ca="1" si="123"/>
        <v>0</v>
      </c>
      <c r="AL159" s="43"/>
      <c r="AM159" s="39">
        <f t="shared" ca="1" si="134"/>
        <v>0</v>
      </c>
      <c r="AN159" s="39">
        <f t="shared" ca="1" si="135"/>
        <v>0</v>
      </c>
      <c r="AO159" s="39">
        <f t="shared" ca="1" si="136"/>
        <v>0</v>
      </c>
      <c r="AP159" s="40">
        <f t="shared" ca="1" si="124"/>
        <v>0</v>
      </c>
      <c r="AR159" s="39">
        <f t="shared" ca="1" si="137"/>
        <v>0</v>
      </c>
      <c r="AS159" s="39">
        <f t="shared" ca="1" si="138"/>
        <v>0</v>
      </c>
      <c r="AT159" s="39">
        <f t="shared" ca="1" si="139"/>
        <v>0</v>
      </c>
      <c r="AU159" s="40">
        <f t="shared" ca="1" si="125"/>
        <v>0</v>
      </c>
      <c r="AV159" s="40"/>
      <c r="AW159" s="51">
        <f t="shared" ca="1" si="126"/>
        <v>0</v>
      </c>
      <c r="AY159" s="51">
        <f t="shared" ca="1" si="127"/>
        <v>0</v>
      </c>
      <c r="AZ159" s="104"/>
      <c r="BA159" s="105">
        <f ca="1">'EO9904.1'!AW159</f>
        <v>0</v>
      </c>
      <c r="BB159" s="105">
        <f t="shared" ca="1" si="140"/>
        <v>0</v>
      </c>
      <c r="BC159" s="67"/>
      <c r="BD159" s="96">
        <f t="shared" si="141"/>
        <v>41487</v>
      </c>
      <c r="BE159" s="103">
        <f t="shared" si="142"/>
        <v>8</v>
      </c>
      <c r="BF159" s="113">
        <f t="shared" si="128"/>
        <v>1109.0309999999999</v>
      </c>
      <c r="BG159" s="114">
        <f t="shared" si="129"/>
        <v>11486.346</v>
      </c>
      <c r="BH159" s="95">
        <f t="shared" si="143"/>
        <v>9.655211500680895E-2</v>
      </c>
      <c r="BI159" s="2">
        <f t="shared" si="146"/>
        <v>9.9099999999999994E-2</v>
      </c>
      <c r="BJ159" s="2">
        <f t="shared" si="144"/>
        <v>0.97428975788909133</v>
      </c>
      <c r="BK159" s="97">
        <v>2.1150000000000002</v>
      </c>
      <c r="BL159" s="98">
        <f t="shared" si="145"/>
        <v>2.1150000000000002</v>
      </c>
    </row>
    <row r="160" spans="1:64">
      <c r="A160" s="88">
        <f t="shared" si="130"/>
        <v>41518</v>
      </c>
      <c r="B160" s="65">
        <f>'EO9904.1 floor'!B160</f>
        <v>0</v>
      </c>
      <c r="C160" s="66"/>
      <c r="D160" s="82">
        <f t="shared" si="100"/>
        <v>0</v>
      </c>
      <c r="E160" s="35">
        <f t="shared" si="101"/>
        <v>0</v>
      </c>
      <c r="F160" s="35">
        <f t="shared" ca="1" si="102"/>
        <v>0</v>
      </c>
      <c r="G160" s="83">
        <f ca="1">VLOOKUP($A160,[1]!Table,MATCH(G$4,[1]!Curves,0))</f>
        <v>4.9580000000000002</v>
      </c>
      <c r="H160" s="84">
        <f t="shared" ca="1" si="103"/>
        <v>4.9580000000000002</v>
      </c>
      <c r="I160" s="86">
        <f t="shared" si="131"/>
        <v>2.1150000000000002</v>
      </c>
      <c r="J160" s="83">
        <f ca="1">VLOOKUP($A160,[1]!Table,MATCH(J$4,[1]!Curves,0))</f>
        <v>1.3000000000000001E-2</v>
      </c>
      <c r="K160" s="84">
        <f t="shared" ca="1" si="104"/>
        <v>1.3000000000000001E-2</v>
      </c>
      <c r="L160" s="69">
        <f t="shared" si="132"/>
        <v>0</v>
      </c>
      <c r="M160" s="83">
        <f ca="1">VLOOKUP($A160,[1]!Table,MATCH(M$4,[1]!Curves,0))</f>
        <v>0.01</v>
      </c>
      <c r="N160" s="84">
        <f t="shared" ca="1" si="105"/>
        <v>0.01</v>
      </c>
      <c r="O160" s="69">
        <f t="shared" si="133"/>
        <v>0</v>
      </c>
      <c r="P160" s="7"/>
      <c r="Q160" s="69">
        <f t="shared" ca="1" si="106"/>
        <v>4.9809999999999999</v>
      </c>
      <c r="R160" s="69">
        <f t="shared" ca="1" si="107"/>
        <v>4.9809999999999999</v>
      </c>
      <c r="S160" s="69">
        <f t="shared" si="108"/>
        <v>2.1150000000000002</v>
      </c>
      <c r="T160" s="7"/>
      <c r="U160" s="5">
        <f t="shared" si="109"/>
        <v>30</v>
      </c>
      <c r="V160" s="44">
        <f t="shared" si="110"/>
        <v>41518</v>
      </c>
      <c r="W160" s="5">
        <f t="shared" ca="1" si="111"/>
        <v>4588</v>
      </c>
      <c r="X160" s="54">
        <f ca="1">VLOOKUP($A160,[1]!Table,MATCH(X$4,[1]!Curves,0))</f>
        <v>6.1819118614126999E-2</v>
      </c>
      <c r="Y160" s="46">
        <f t="shared" ca="1" si="112"/>
        <v>0.46544252901035088</v>
      </c>
      <c r="Z160" s="5">
        <f t="shared" si="113"/>
        <v>0</v>
      </c>
      <c r="AA160" s="5">
        <f t="shared" si="114"/>
        <v>0</v>
      </c>
      <c r="AC160" s="39">
        <f t="shared" ca="1" si="115"/>
        <v>0</v>
      </c>
      <c r="AD160" s="39">
        <f t="shared" ca="1" si="116"/>
        <v>0</v>
      </c>
      <c r="AE160" s="39">
        <f t="shared" ca="1" si="117"/>
        <v>0</v>
      </c>
      <c r="AF160" s="39">
        <f t="shared" ca="1" si="118"/>
        <v>0</v>
      </c>
      <c r="AG160" s="39">
        <f t="shared" ca="1" si="119"/>
        <v>0</v>
      </c>
      <c r="AH160" s="39">
        <f t="shared" ca="1" si="120"/>
        <v>0</v>
      </c>
      <c r="AI160" s="39">
        <f t="shared" ca="1" si="121"/>
        <v>0</v>
      </c>
      <c r="AJ160" s="39">
        <f t="shared" ca="1" si="122"/>
        <v>0</v>
      </c>
      <c r="AK160" s="39">
        <f t="shared" ca="1" si="123"/>
        <v>0</v>
      </c>
      <c r="AL160" s="43"/>
      <c r="AM160" s="39">
        <f t="shared" ca="1" si="134"/>
        <v>0</v>
      </c>
      <c r="AN160" s="39">
        <f t="shared" ca="1" si="135"/>
        <v>0</v>
      </c>
      <c r="AO160" s="39">
        <f t="shared" ca="1" si="136"/>
        <v>0</v>
      </c>
      <c r="AP160" s="40">
        <f t="shared" ca="1" si="124"/>
        <v>0</v>
      </c>
      <c r="AR160" s="39">
        <f t="shared" ca="1" si="137"/>
        <v>0</v>
      </c>
      <c r="AS160" s="39">
        <f t="shared" ca="1" si="138"/>
        <v>0</v>
      </c>
      <c r="AT160" s="39">
        <f t="shared" ca="1" si="139"/>
        <v>0</v>
      </c>
      <c r="AU160" s="40">
        <f t="shared" ca="1" si="125"/>
        <v>0</v>
      </c>
      <c r="AV160" s="40"/>
      <c r="AW160" s="51">
        <f t="shared" ca="1" si="126"/>
        <v>0</v>
      </c>
      <c r="AY160" s="51">
        <f t="shared" ca="1" si="127"/>
        <v>0</v>
      </c>
      <c r="AZ160" s="104"/>
      <c r="BA160" s="105">
        <f ca="1">'EO9904.1'!AW160</f>
        <v>0</v>
      </c>
      <c r="BB160" s="105">
        <f t="shared" ca="1" si="140"/>
        <v>0</v>
      </c>
      <c r="BC160" s="67"/>
      <c r="BD160" s="96">
        <f t="shared" si="141"/>
        <v>41518</v>
      </c>
      <c r="BE160" s="103">
        <f t="shared" si="142"/>
        <v>9</v>
      </c>
      <c r="BF160" s="113">
        <f t="shared" si="128"/>
        <v>998.15999999999985</v>
      </c>
      <c r="BG160" s="114">
        <f t="shared" si="129"/>
        <v>10141.415499999999</v>
      </c>
      <c r="BH160" s="95">
        <f t="shared" si="143"/>
        <v>9.8424130240990518E-2</v>
      </c>
      <c r="BI160" s="2">
        <f t="shared" si="146"/>
        <v>0.1009</v>
      </c>
      <c r="BJ160" s="2">
        <f t="shared" si="144"/>
        <v>0.9754621431218089</v>
      </c>
      <c r="BK160" s="97">
        <v>2.1150000000000002</v>
      </c>
      <c r="BL160" s="98">
        <f t="shared" si="145"/>
        <v>2.1150000000000002</v>
      </c>
    </row>
    <row r="161" spans="1:64">
      <c r="A161" s="88">
        <f t="shared" si="130"/>
        <v>41548</v>
      </c>
      <c r="B161" s="65">
        <f>'EO9904.1 floor'!B161</f>
        <v>0</v>
      </c>
      <c r="C161" s="66"/>
      <c r="D161" s="82">
        <f t="shared" si="100"/>
        <v>0</v>
      </c>
      <c r="E161" s="35">
        <f t="shared" si="101"/>
        <v>0</v>
      </c>
      <c r="F161" s="35">
        <f t="shared" ca="1" si="102"/>
        <v>0</v>
      </c>
      <c r="G161" s="83">
        <f ca="1">VLOOKUP($A161,[1]!Table,MATCH(G$4,[1]!Curves,0))</f>
        <v>4.9880000000000004</v>
      </c>
      <c r="H161" s="84">
        <f t="shared" ca="1" si="103"/>
        <v>4.9880000000000004</v>
      </c>
      <c r="I161" s="86">
        <f t="shared" si="131"/>
        <v>2.1150000000000002</v>
      </c>
      <c r="J161" s="83">
        <f ca="1">VLOOKUP($A161,[1]!Table,MATCH(J$4,[1]!Curves,0))</f>
        <v>1.3000000000000001E-2</v>
      </c>
      <c r="K161" s="84">
        <f t="shared" ca="1" si="104"/>
        <v>1.3000000000000001E-2</v>
      </c>
      <c r="L161" s="69">
        <f t="shared" si="132"/>
        <v>0</v>
      </c>
      <c r="M161" s="83">
        <f ca="1">VLOOKUP($A161,[1]!Table,MATCH(M$4,[1]!Curves,0))</f>
        <v>0.01</v>
      </c>
      <c r="N161" s="84">
        <f t="shared" ca="1" si="105"/>
        <v>0.01</v>
      </c>
      <c r="O161" s="69">
        <f t="shared" si="133"/>
        <v>0</v>
      </c>
      <c r="P161" s="7"/>
      <c r="Q161" s="69">
        <f t="shared" ca="1" si="106"/>
        <v>5.0110000000000001</v>
      </c>
      <c r="R161" s="69">
        <f t="shared" ca="1" si="107"/>
        <v>5.0110000000000001</v>
      </c>
      <c r="S161" s="69">
        <f t="shared" si="108"/>
        <v>2.1150000000000002</v>
      </c>
      <c r="T161" s="7"/>
      <c r="U161" s="5">
        <f t="shared" si="109"/>
        <v>31</v>
      </c>
      <c r="V161" s="44">
        <f t="shared" si="110"/>
        <v>41548</v>
      </c>
      <c r="W161" s="5">
        <f t="shared" ca="1" si="111"/>
        <v>4618</v>
      </c>
      <c r="X161" s="54">
        <f ca="1">VLOOKUP($A161,[1]!Table,MATCH(X$4,[1]!Curves,0))</f>
        <v>6.1846976206157998E-2</v>
      </c>
      <c r="Y161" s="46">
        <f t="shared" ca="1" si="112"/>
        <v>0.46296262287561607</v>
      </c>
      <c r="Z161" s="5">
        <f t="shared" si="113"/>
        <v>0</v>
      </c>
      <c r="AA161" s="5">
        <f t="shared" si="114"/>
        <v>0</v>
      </c>
      <c r="AC161" s="39">
        <f t="shared" ca="1" si="115"/>
        <v>0</v>
      </c>
      <c r="AD161" s="39">
        <f t="shared" ca="1" si="116"/>
        <v>0</v>
      </c>
      <c r="AE161" s="39">
        <f t="shared" ca="1" si="117"/>
        <v>0</v>
      </c>
      <c r="AF161" s="39">
        <f t="shared" ca="1" si="118"/>
        <v>0</v>
      </c>
      <c r="AG161" s="39">
        <f t="shared" ca="1" si="119"/>
        <v>0</v>
      </c>
      <c r="AH161" s="39">
        <f t="shared" ca="1" si="120"/>
        <v>0</v>
      </c>
      <c r="AI161" s="39">
        <f t="shared" ca="1" si="121"/>
        <v>0</v>
      </c>
      <c r="AJ161" s="39">
        <f t="shared" ca="1" si="122"/>
        <v>0</v>
      </c>
      <c r="AK161" s="39">
        <f t="shared" ca="1" si="123"/>
        <v>0</v>
      </c>
      <c r="AL161" s="43"/>
      <c r="AM161" s="39">
        <f t="shared" ca="1" si="134"/>
        <v>0</v>
      </c>
      <c r="AN161" s="39">
        <f t="shared" ca="1" si="135"/>
        <v>0</v>
      </c>
      <c r="AO161" s="39">
        <f t="shared" ca="1" si="136"/>
        <v>0</v>
      </c>
      <c r="AP161" s="40">
        <f t="shared" ca="1" si="124"/>
        <v>0</v>
      </c>
      <c r="AR161" s="39">
        <f t="shared" ca="1" si="137"/>
        <v>0</v>
      </c>
      <c r="AS161" s="39">
        <f t="shared" ca="1" si="138"/>
        <v>0</v>
      </c>
      <c r="AT161" s="39">
        <f t="shared" ca="1" si="139"/>
        <v>0</v>
      </c>
      <c r="AU161" s="40">
        <f t="shared" ca="1" si="125"/>
        <v>0</v>
      </c>
      <c r="AV161" s="40"/>
      <c r="AW161" s="51">
        <f t="shared" ca="1" si="126"/>
        <v>0</v>
      </c>
      <c r="AY161" s="51">
        <f t="shared" ca="1" si="127"/>
        <v>0</v>
      </c>
      <c r="AZ161" s="104"/>
      <c r="BA161" s="105">
        <f ca="1">'EO9904.1'!AW161</f>
        <v>0</v>
      </c>
      <c r="BB161" s="105">
        <f t="shared" ca="1" si="140"/>
        <v>0</v>
      </c>
      <c r="BC161" s="67"/>
      <c r="BD161" s="96">
        <f t="shared" si="141"/>
        <v>41548</v>
      </c>
      <c r="BE161" s="103">
        <f t="shared" si="142"/>
        <v>10</v>
      </c>
      <c r="BF161" s="113">
        <f t="shared" si="128"/>
        <v>697.93849999999998</v>
      </c>
      <c r="BG161" s="114">
        <f t="shared" si="129"/>
        <v>9529.3094999999994</v>
      </c>
      <c r="BH161" s="95">
        <f t="shared" si="143"/>
        <v>7.3241245863616883E-2</v>
      </c>
      <c r="BI161" s="2">
        <f t="shared" si="146"/>
        <v>0.10349999999999999</v>
      </c>
      <c r="BJ161" s="2">
        <f t="shared" si="144"/>
        <v>0.70764488757117761</v>
      </c>
      <c r="BK161" s="97">
        <v>2.1150000000000002</v>
      </c>
      <c r="BL161" s="98">
        <f t="shared" si="145"/>
        <v>2.1150000000000002</v>
      </c>
    </row>
    <row r="162" spans="1:64">
      <c r="A162" s="88">
        <f t="shared" si="130"/>
        <v>41579</v>
      </c>
      <c r="B162" s="65">
        <f>'EO9904.1 floor'!B162</f>
        <v>0</v>
      </c>
      <c r="C162" s="66"/>
      <c r="D162" s="82">
        <f t="shared" si="100"/>
        <v>0</v>
      </c>
      <c r="E162" s="35">
        <f t="shared" si="101"/>
        <v>0</v>
      </c>
      <c r="F162" s="35">
        <f t="shared" ca="1" si="102"/>
        <v>0</v>
      </c>
      <c r="G162" s="83">
        <f ca="1">VLOOKUP($A162,[1]!Table,MATCH(G$4,[1]!Curves,0))</f>
        <v>5.1280000000000001</v>
      </c>
      <c r="H162" s="84">
        <f t="shared" ca="1" si="103"/>
        <v>5.1280000000000001</v>
      </c>
      <c r="I162" s="86">
        <f t="shared" si="131"/>
        <v>2.1150000000000002</v>
      </c>
      <c r="J162" s="83">
        <f ca="1">VLOOKUP($A162,[1]!Table,MATCH(J$4,[1]!Curves,0))</f>
        <v>2.35E-2</v>
      </c>
      <c r="K162" s="84">
        <f t="shared" ca="1" si="104"/>
        <v>2.35E-2</v>
      </c>
      <c r="L162" s="69">
        <f t="shared" si="132"/>
        <v>0</v>
      </c>
      <c r="M162" s="83">
        <f ca="1">VLOOKUP($A162,[1]!Table,MATCH(M$4,[1]!Curves,0))</f>
        <v>1.4999999999999999E-2</v>
      </c>
      <c r="N162" s="84">
        <f t="shared" ca="1" si="105"/>
        <v>1.4999999999999999E-2</v>
      </c>
      <c r="O162" s="69">
        <f t="shared" si="133"/>
        <v>0</v>
      </c>
      <c r="P162" s="7"/>
      <c r="Q162" s="69">
        <f t="shared" ca="1" si="106"/>
        <v>5.1665000000000001</v>
      </c>
      <c r="R162" s="69">
        <f t="shared" ca="1" si="107"/>
        <v>5.1665000000000001</v>
      </c>
      <c r="S162" s="69">
        <f t="shared" si="108"/>
        <v>2.1150000000000002</v>
      </c>
      <c r="T162" s="7"/>
      <c r="U162" s="5">
        <f t="shared" si="109"/>
        <v>30</v>
      </c>
      <c r="V162" s="44">
        <f t="shared" si="110"/>
        <v>41579</v>
      </c>
      <c r="W162" s="5">
        <f t="shared" ca="1" si="111"/>
        <v>4649</v>
      </c>
      <c r="X162" s="54">
        <f ca="1">VLOOKUP($A162,[1]!Table,MATCH(X$4,[1]!Curves,0))</f>
        <v>6.1875762384862004E-2</v>
      </c>
      <c r="Y162" s="46">
        <f t="shared" ca="1" si="112"/>
        <v>0.46041178863567495</v>
      </c>
      <c r="Z162" s="5">
        <f t="shared" si="113"/>
        <v>0</v>
      </c>
      <c r="AA162" s="5">
        <f t="shared" si="114"/>
        <v>0</v>
      </c>
      <c r="AC162" s="39">
        <f t="shared" ca="1" si="115"/>
        <v>0</v>
      </c>
      <c r="AD162" s="39">
        <f t="shared" ca="1" si="116"/>
        <v>0</v>
      </c>
      <c r="AE162" s="39">
        <f t="shared" ca="1" si="117"/>
        <v>0</v>
      </c>
      <c r="AF162" s="39">
        <f t="shared" ca="1" si="118"/>
        <v>0</v>
      </c>
      <c r="AG162" s="39">
        <f t="shared" ca="1" si="119"/>
        <v>0</v>
      </c>
      <c r="AH162" s="39">
        <f t="shared" ca="1" si="120"/>
        <v>0</v>
      </c>
      <c r="AI162" s="39">
        <f t="shared" ca="1" si="121"/>
        <v>0</v>
      </c>
      <c r="AJ162" s="39">
        <f t="shared" ca="1" si="122"/>
        <v>0</v>
      </c>
      <c r="AK162" s="39">
        <f t="shared" ca="1" si="123"/>
        <v>0</v>
      </c>
      <c r="AL162" s="43"/>
      <c r="AM162" s="39">
        <f t="shared" ca="1" si="134"/>
        <v>0</v>
      </c>
      <c r="AN162" s="39">
        <f t="shared" ca="1" si="135"/>
        <v>0</v>
      </c>
      <c r="AO162" s="39">
        <f t="shared" ca="1" si="136"/>
        <v>0</v>
      </c>
      <c r="AP162" s="40">
        <f t="shared" ca="1" si="124"/>
        <v>0</v>
      </c>
      <c r="AR162" s="39">
        <f t="shared" ca="1" si="137"/>
        <v>0</v>
      </c>
      <c r="AS162" s="39">
        <f t="shared" ca="1" si="138"/>
        <v>0</v>
      </c>
      <c r="AT162" s="39">
        <f t="shared" ca="1" si="139"/>
        <v>0</v>
      </c>
      <c r="AU162" s="40">
        <f t="shared" ca="1" si="125"/>
        <v>0</v>
      </c>
      <c r="AV162" s="40"/>
      <c r="AW162" s="51">
        <f t="shared" ca="1" si="126"/>
        <v>0</v>
      </c>
      <c r="AY162" s="51">
        <f t="shared" ca="1" si="127"/>
        <v>0</v>
      </c>
      <c r="AZ162" s="104"/>
      <c r="BA162" s="105">
        <f ca="1">'EO9904.1'!AW162</f>
        <v>0</v>
      </c>
      <c r="BB162" s="105">
        <f t="shared" ca="1" si="140"/>
        <v>0</v>
      </c>
      <c r="BC162" s="67"/>
      <c r="BD162" s="96">
        <f t="shared" si="141"/>
        <v>41579</v>
      </c>
      <c r="BE162" s="103">
        <f t="shared" si="142"/>
        <v>11</v>
      </c>
      <c r="BF162" s="113">
        <f t="shared" si="128"/>
        <v>632.95050000000003</v>
      </c>
      <c r="BG162" s="114">
        <f t="shared" si="129"/>
        <v>8729.3260000000009</v>
      </c>
      <c r="BH162" s="95">
        <f t="shared" si="143"/>
        <v>7.250851898531456E-2</v>
      </c>
      <c r="BI162" s="2">
        <f t="shared" si="146"/>
        <v>7.7799999999999994E-2</v>
      </c>
      <c r="BJ162" s="2">
        <f t="shared" si="144"/>
        <v>0.93198610520969882</v>
      </c>
      <c r="BK162" s="97">
        <v>2.1150000000000002</v>
      </c>
      <c r="BL162" s="98">
        <f t="shared" si="145"/>
        <v>2.1150000000000002</v>
      </c>
    </row>
    <row r="163" spans="1:64">
      <c r="A163" s="88">
        <f t="shared" si="130"/>
        <v>41609</v>
      </c>
      <c r="B163" s="65">
        <f>'EO9904.1 floor'!B163</f>
        <v>0</v>
      </c>
      <c r="C163" s="66"/>
      <c r="D163" s="82">
        <f t="shared" si="100"/>
        <v>0</v>
      </c>
      <c r="E163" s="35">
        <f t="shared" si="101"/>
        <v>0</v>
      </c>
      <c r="F163" s="35">
        <f t="shared" ca="1" si="102"/>
        <v>0</v>
      </c>
      <c r="G163" s="83">
        <f ca="1">VLOOKUP($A163,[1]!Table,MATCH(G$4,[1]!Curves,0))</f>
        <v>5.2680000000000007</v>
      </c>
      <c r="H163" s="84">
        <f t="shared" ca="1" si="103"/>
        <v>5.2680000000000007</v>
      </c>
      <c r="I163" s="86">
        <f t="shared" si="131"/>
        <v>2.1150000000000002</v>
      </c>
      <c r="J163" s="83">
        <f ca="1">VLOOKUP($A163,[1]!Table,MATCH(J$4,[1]!Curves,0))</f>
        <v>2.35E-2</v>
      </c>
      <c r="K163" s="84">
        <f t="shared" ca="1" si="104"/>
        <v>2.35E-2</v>
      </c>
      <c r="L163" s="69">
        <f t="shared" si="132"/>
        <v>0</v>
      </c>
      <c r="M163" s="83">
        <f ca="1">VLOOKUP($A163,[1]!Table,MATCH(M$4,[1]!Curves,0))</f>
        <v>1.4999999999999999E-2</v>
      </c>
      <c r="N163" s="84">
        <f t="shared" ca="1" si="105"/>
        <v>1.4999999999999999E-2</v>
      </c>
      <c r="O163" s="69">
        <f t="shared" si="133"/>
        <v>0</v>
      </c>
      <c r="P163" s="7"/>
      <c r="Q163" s="69">
        <f t="shared" ca="1" si="106"/>
        <v>5.3065000000000007</v>
      </c>
      <c r="R163" s="69">
        <f t="shared" ca="1" si="107"/>
        <v>5.3065000000000007</v>
      </c>
      <c r="S163" s="69">
        <f t="shared" si="108"/>
        <v>2.1150000000000002</v>
      </c>
      <c r="T163" s="7"/>
      <c r="U163" s="5">
        <f t="shared" si="109"/>
        <v>31</v>
      </c>
      <c r="V163" s="44">
        <f t="shared" si="110"/>
        <v>41609</v>
      </c>
      <c r="W163" s="5">
        <f t="shared" ca="1" si="111"/>
        <v>4679</v>
      </c>
      <c r="X163" s="54">
        <f ca="1">VLOOKUP($A163,[1]!Table,MATCH(X$4,[1]!Curves,0))</f>
        <v>6.1903619977417002E-2</v>
      </c>
      <c r="Y163" s="46">
        <f t="shared" ca="1" si="112"/>
        <v>0.45795455749576985</v>
      </c>
      <c r="Z163" s="5">
        <f t="shared" si="113"/>
        <v>0</v>
      </c>
      <c r="AA163" s="5">
        <f t="shared" si="114"/>
        <v>0</v>
      </c>
      <c r="AC163" s="39">
        <f t="shared" ca="1" si="115"/>
        <v>0</v>
      </c>
      <c r="AD163" s="39">
        <f t="shared" ca="1" si="116"/>
        <v>0</v>
      </c>
      <c r="AE163" s="39">
        <f t="shared" ca="1" si="117"/>
        <v>0</v>
      </c>
      <c r="AF163" s="39">
        <f t="shared" ca="1" si="118"/>
        <v>0</v>
      </c>
      <c r="AG163" s="39">
        <f t="shared" ca="1" si="119"/>
        <v>0</v>
      </c>
      <c r="AH163" s="39">
        <f t="shared" ca="1" si="120"/>
        <v>0</v>
      </c>
      <c r="AI163" s="39">
        <f t="shared" ca="1" si="121"/>
        <v>0</v>
      </c>
      <c r="AJ163" s="39">
        <f t="shared" ca="1" si="122"/>
        <v>0</v>
      </c>
      <c r="AK163" s="39">
        <f t="shared" ca="1" si="123"/>
        <v>0</v>
      </c>
      <c r="AL163" s="43"/>
      <c r="AM163" s="39">
        <f t="shared" ca="1" si="134"/>
        <v>0</v>
      </c>
      <c r="AN163" s="39">
        <f t="shared" ca="1" si="135"/>
        <v>0</v>
      </c>
      <c r="AO163" s="39">
        <f t="shared" ca="1" si="136"/>
        <v>0</v>
      </c>
      <c r="AP163" s="40">
        <f t="shared" ca="1" si="124"/>
        <v>0</v>
      </c>
      <c r="AR163" s="39">
        <f t="shared" ca="1" si="137"/>
        <v>0</v>
      </c>
      <c r="AS163" s="39">
        <f t="shared" ca="1" si="138"/>
        <v>0</v>
      </c>
      <c r="AT163" s="39">
        <f t="shared" ca="1" si="139"/>
        <v>0</v>
      </c>
      <c r="AU163" s="40">
        <f t="shared" ca="1" si="125"/>
        <v>0</v>
      </c>
      <c r="AV163" s="40"/>
      <c r="AW163" s="51">
        <f t="shared" ca="1" si="126"/>
        <v>0</v>
      </c>
      <c r="AY163" s="51">
        <f t="shared" ca="1" si="127"/>
        <v>0</v>
      </c>
      <c r="AZ163" s="104"/>
      <c r="BA163" s="105">
        <f ca="1">'EO9904.1'!AW163</f>
        <v>0</v>
      </c>
      <c r="BB163" s="105">
        <f t="shared" ca="1" si="140"/>
        <v>0</v>
      </c>
      <c r="BC163" s="67"/>
      <c r="BD163" s="96">
        <f t="shared" si="141"/>
        <v>41609</v>
      </c>
      <c r="BE163" s="103">
        <f t="shared" si="142"/>
        <v>12</v>
      </c>
      <c r="BF163" s="113">
        <f t="shared" si="128"/>
        <v>668.96399999999994</v>
      </c>
      <c r="BG163" s="114">
        <f t="shared" si="129"/>
        <v>9251.2415000000001</v>
      </c>
      <c r="BH163" s="95">
        <f t="shared" si="143"/>
        <v>7.2310727160241131E-2</v>
      </c>
      <c r="BI163" s="2">
        <f t="shared" si="146"/>
        <v>7.7899999999999997E-2</v>
      </c>
      <c r="BJ163" s="2">
        <f t="shared" si="144"/>
        <v>0.92825066957947544</v>
      </c>
      <c r="BK163" s="97">
        <v>2.1150000000000002</v>
      </c>
      <c r="BL163" s="98">
        <f t="shared" si="145"/>
        <v>2.1150000000000002</v>
      </c>
    </row>
    <row r="164" spans="1:64">
      <c r="A164" s="88">
        <f t="shared" si="130"/>
        <v>41640</v>
      </c>
      <c r="B164" s="65">
        <f>'EO9904.1 floor'!B164</f>
        <v>0</v>
      </c>
      <c r="C164" s="66"/>
      <c r="D164" s="82">
        <f t="shared" si="100"/>
        <v>0</v>
      </c>
      <c r="E164" s="35">
        <f t="shared" si="101"/>
        <v>0</v>
      </c>
      <c r="F164" s="35">
        <f t="shared" ca="1" si="102"/>
        <v>0</v>
      </c>
      <c r="G164" s="83">
        <f ca="1">VLOOKUP($A164,[1]!Table,MATCH(G$4,[1]!Curves,0))</f>
        <v>5.3530000000000006</v>
      </c>
      <c r="H164" s="84">
        <f t="shared" ca="1" si="103"/>
        <v>5.3530000000000006</v>
      </c>
      <c r="I164" s="86">
        <f t="shared" si="131"/>
        <v>2.1150000000000002</v>
      </c>
      <c r="J164" s="83">
        <f ca="1">VLOOKUP($A164,[1]!Table,MATCH(J$4,[1]!Curves,0))</f>
        <v>2.35E-2</v>
      </c>
      <c r="K164" s="84">
        <f t="shared" ca="1" si="104"/>
        <v>2.35E-2</v>
      </c>
      <c r="L164" s="69">
        <f t="shared" si="132"/>
        <v>0</v>
      </c>
      <c r="M164" s="83">
        <f ca="1">VLOOKUP($A164,[1]!Table,MATCH(M$4,[1]!Curves,0))</f>
        <v>1.4999999999999999E-2</v>
      </c>
      <c r="N164" s="84">
        <f t="shared" ca="1" si="105"/>
        <v>1.4999999999999999E-2</v>
      </c>
      <c r="O164" s="69">
        <f t="shared" si="133"/>
        <v>0</v>
      </c>
      <c r="P164" s="7"/>
      <c r="Q164" s="69">
        <f t="shared" ca="1" si="106"/>
        <v>5.3915000000000006</v>
      </c>
      <c r="R164" s="69">
        <f t="shared" ca="1" si="107"/>
        <v>5.3915000000000006</v>
      </c>
      <c r="S164" s="69">
        <f t="shared" si="108"/>
        <v>2.1150000000000002</v>
      </c>
      <c r="T164" s="7"/>
      <c r="U164" s="5">
        <f t="shared" si="109"/>
        <v>31</v>
      </c>
      <c r="V164" s="44">
        <f t="shared" si="110"/>
        <v>41640</v>
      </c>
      <c r="W164" s="5">
        <f t="shared" ca="1" si="111"/>
        <v>4710</v>
      </c>
      <c r="X164" s="54">
        <f ca="1">VLOOKUP($A164,[1]!Table,MATCH(X$4,[1]!Curves,0))</f>
        <v>6.1932406156661998E-2</v>
      </c>
      <c r="Y164" s="46">
        <f t="shared" ca="1" si="112"/>
        <v>0.45542707362689272</v>
      </c>
      <c r="Z164" s="5">
        <f t="shared" si="113"/>
        <v>0</v>
      </c>
      <c r="AA164" s="5">
        <f t="shared" si="114"/>
        <v>0</v>
      </c>
      <c r="AC164" s="39">
        <f t="shared" ca="1" si="115"/>
        <v>0</v>
      </c>
      <c r="AD164" s="39">
        <f t="shared" ca="1" si="116"/>
        <v>0</v>
      </c>
      <c r="AE164" s="39">
        <f t="shared" ca="1" si="117"/>
        <v>0</v>
      </c>
      <c r="AF164" s="39">
        <f t="shared" ca="1" si="118"/>
        <v>0</v>
      </c>
      <c r="AG164" s="39">
        <f t="shared" ca="1" si="119"/>
        <v>0</v>
      </c>
      <c r="AH164" s="39">
        <f t="shared" ca="1" si="120"/>
        <v>0</v>
      </c>
      <c r="AI164" s="39">
        <f t="shared" ca="1" si="121"/>
        <v>0</v>
      </c>
      <c r="AJ164" s="39">
        <f t="shared" ca="1" si="122"/>
        <v>0</v>
      </c>
      <c r="AK164" s="39">
        <f t="shared" ca="1" si="123"/>
        <v>0</v>
      </c>
      <c r="AL164" s="43"/>
      <c r="AM164" s="39">
        <f t="shared" ca="1" si="134"/>
        <v>0</v>
      </c>
      <c r="AN164" s="39">
        <f t="shared" ca="1" si="135"/>
        <v>0</v>
      </c>
      <c r="AO164" s="39">
        <f t="shared" ca="1" si="136"/>
        <v>0</v>
      </c>
      <c r="AP164" s="40">
        <f t="shared" ca="1" si="124"/>
        <v>0</v>
      </c>
      <c r="AR164" s="39">
        <f t="shared" ca="1" si="137"/>
        <v>0</v>
      </c>
      <c r="AS164" s="39">
        <f t="shared" ca="1" si="138"/>
        <v>0</v>
      </c>
      <c r="AT164" s="39">
        <f t="shared" ca="1" si="139"/>
        <v>0</v>
      </c>
      <c r="AU164" s="40">
        <f t="shared" ca="1" si="125"/>
        <v>0</v>
      </c>
      <c r="AV164" s="40"/>
      <c r="AW164" s="51">
        <f t="shared" ca="1" si="126"/>
        <v>0</v>
      </c>
      <c r="AY164" s="51">
        <f t="shared" ca="1" si="127"/>
        <v>0</v>
      </c>
      <c r="AZ164" s="104"/>
      <c r="BA164" s="105">
        <f ca="1">'EO9904.1'!AW164</f>
        <v>0</v>
      </c>
      <c r="BB164" s="105">
        <f t="shared" ca="1" si="140"/>
        <v>0</v>
      </c>
      <c r="BC164" s="67"/>
      <c r="BD164" s="96">
        <f t="shared" si="141"/>
        <v>41640</v>
      </c>
      <c r="BE164" s="103">
        <f t="shared" si="142"/>
        <v>1</v>
      </c>
      <c r="BF164" s="113">
        <f t="shared" si="128"/>
        <v>682.49049999999988</v>
      </c>
      <c r="BG164" s="114">
        <f t="shared" si="129"/>
        <v>9457.0780000000013</v>
      </c>
      <c r="BH164" s="95">
        <f t="shared" si="143"/>
        <v>7.2167164107137513E-2</v>
      </c>
      <c r="BI164" s="2">
        <f t="shared" si="146"/>
        <v>7.7899999999999997E-2</v>
      </c>
      <c r="BJ164" s="2">
        <f t="shared" si="144"/>
        <v>0.92640775490548799</v>
      </c>
      <c r="BK164" s="97">
        <v>2.1150000000000002</v>
      </c>
      <c r="BL164" s="98">
        <f t="shared" si="145"/>
        <v>2.1150000000000002</v>
      </c>
    </row>
    <row r="165" spans="1:64">
      <c r="A165" s="88">
        <f t="shared" si="130"/>
        <v>41671</v>
      </c>
      <c r="B165" s="65">
        <f>'EO9904.1 floor'!B165</f>
        <v>0</v>
      </c>
      <c r="C165" s="66"/>
      <c r="D165" s="82">
        <f t="shared" si="100"/>
        <v>0</v>
      </c>
      <c r="E165" s="35">
        <f t="shared" si="101"/>
        <v>0</v>
      </c>
      <c r="F165" s="35">
        <f t="shared" ca="1" si="102"/>
        <v>0</v>
      </c>
      <c r="G165" s="83">
        <f ca="1">VLOOKUP($A165,[1]!Table,MATCH(G$4,[1]!Curves,0))</f>
        <v>5.2330000000000005</v>
      </c>
      <c r="H165" s="84">
        <f t="shared" ca="1" si="103"/>
        <v>5.2330000000000005</v>
      </c>
      <c r="I165" s="86">
        <f t="shared" si="131"/>
        <v>2.2615196691845312</v>
      </c>
      <c r="J165" s="83">
        <f ca="1">VLOOKUP($A165,[1]!Table,MATCH(J$4,[1]!Curves,0))</f>
        <v>2.35E-2</v>
      </c>
      <c r="K165" s="84">
        <f t="shared" ca="1" si="104"/>
        <v>2.35E-2</v>
      </c>
      <c r="L165" s="69">
        <f t="shared" si="132"/>
        <v>0</v>
      </c>
      <c r="M165" s="83">
        <f ca="1">VLOOKUP($A165,[1]!Table,MATCH(M$4,[1]!Curves,0))</f>
        <v>1.4999999999999999E-2</v>
      </c>
      <c r="N165" s="84">
        <f t="shared" ca="1" si="105"/>
        <v>1.4999999999999999E-2</v>
      </c>
      <c r="O165" s="69">
        <f t="shared" si="133"/>
        <v>0</v>
      </c>
      <c r="P165" s="7"/>
      <c r="Q165" s="69">
        <f t="shared" ca="1" si="106"/>
        <v>5.2715000000000005</v>
      </c>
      <c r="R165" s="69">
        <f t="shared" ca="1" si="107"/>
        <v>5.2715000000000005</v>
      </c>
      <c r="S165" s="69">
        <f t="shared" si="108"/>
        <v>2.2615196691845312</v>
      </c>
      <c r="T165" s="7"/>
      <c r="U165" s="5">
        <f t="shared" si="109"/>
        <v>28</v>
      </c>
      <c r="V165" s="44">
        <f t="shared" si="110"/>
        <v>41671</v>
      </c>
      <c r="W165" s="5">
        <f t="shared" ca="1" si="111"/>
        <v>4741</v>
      </c>
      <c r="X165" s="54">
        <f ca="1">VLOOKUP($A165,[1]!Table,MATCH(X$4,[1]!Curves,0))</f>
        <v>6.1961192336182004E-2</v>
      </c>
      <c r="Y165" s="46">
        <f t="shared" ca="1" si="112"/>
        <v>0.45291139477602943</v>
      </c>
      <c r="Z165" s="5">
        <f t="shared" si="113"/>
        <v>0</v>
      </c>
      <c r="AA165" s="5">
        <f t="shared" si="114"/>
        <v>0</v>
      </c>
      <c r="AC165" s="39">
        <f t="shared" ca="1" si="115"/>
        <v>0</v>
      </c>
      <c r="AD165" s="39">
        <f t="shared" ca="1" si="116"/>
        <v>0</v>
      </c>
      <c r="AE165" s="39">
        <f t="shared" ca="1" si="117"/>
        <v>0</v>
      </c>
      <c r="AF165" s="39">
        <f t="shared" ca="1" si="118"/>
        <v>0</v>
      </c>
      <c r="AG165" s="39">
        <f t="shared" ca="1" si="119"/>
        <v>0</v>
      </c>
      <c r="AH165" s="39">
        <f t="shared" ca="1" si="120"/>
        <v>0</v>
      </c>
      <c r="AI165" s="39">
        <f t="shared" ca="1" si="121"/>
        <v>0</v>
      </c>
      <c r="AJ165" s="39">
        <f t="shared" ca="1" si="122"/>
        <v>0</v>
      </c>
      <c r="AK165" s="39">
        <f t="shared" ca="1" si="123"/>
        <v>0</v>
      </c>
      <c r="AL165" s="43"/>
      <c r="AM165" s="39">
        <f t="shared" ca="1" si="134"/>
        <v>0</v>
      </c>
      <c r="AN165" s="39">
        <f t="shared" ca="1" si="135"/>
        <v>0</v>
      </c>
      <c r="AO165" s="39">
        <f t="shared" ca="1" si="136"/>
        <v>0</v>
      </c>
      <c r="AP165" s="40">
        <f t="shared" ca="1" si="124"/>
        <v>0</v>
      </c>
      <c r="AR165" s="39">
        <f t="shared" ca="1" si="137"/>
        <v>0</v>
      </c>
      <c r="AS165" s="39">
        <f t="shared" ca="1" si="138"/>
        <v>0</v>
      </c>
      <c r="AT165" s="39">
        <f t="shared" ca="1" si="139"/>
        <v>0</v>
      </c>
      <c r="AU165" s="40">
        <f t="shared" ca="1" si="125"/>
        <v>0</v>
      </c>
      <c r="AV165" s="40"/>
      <c r="AW165" s="51">
        <f t="shared" ca="1" si="126"/>
        <v>0</v>
      </c>
      <c r="AY165" s="51">
        <f t="shared" ca="1" si="127"/>
        <v>0</v>
      </c>
      <c r="AZ165" s="104"/>
      <c r="BA165" s="105">
        <f ca="1">'EO9904.1'!AW165</f>
        <v>0</v>
      </c>
      <c r="BB165" s="105">
        <f t="shared" ca="1" si="140"/>
        <v>0</v>
      </c>
      <c r="BC165" s="67"/>
      <c r="BD165" s="96">
        <f t="shared" si="141"/>
        <v>41671</v>
      </c>
      <c r="BE165" s="103">
        <f t="shared" si="142"/>
        <v>2</v>
      </c>
      <c r="BF165" s="113">
        <f t="shared" si="128"/>
        <v>627.08299999999986</v>
      </c>
      <c r="BG165" s="114">
        <f t="shared" si="129"/>
        <v>8701.1194999999989</v>
      </c>
      <c r="BH165" s="95">
        <f t="shared" si="143"/>
        <v>7.2069232010892381E-2</v>
      </c>
      <c r="BI165" s="2">
        <f t="shared" si="146"/>
        <v>6.7400000000000002E-2</v>
      </c>
      <c r="BJ165" s="2">
        <f t="shared" si="144"/>
        <v>1.0692764393307475</v>
      </c>
      <c r="BK165" s="97">
        <v>2.1150000000000002</v>
      </c>
      <c r="BL165" s="98">
        <f t="shared" si="145"/>
        <v>2.2615196691845312</v>
      </c>
    </row>
    <row r="166" spans="1:64">
      <c r="A166" s="88">
        <f t="shared" si="130"/>
        <v>41699</v>
      </c>
      <c r="B166" s="65">
        <f>'EO9904.1 floor'!B166</f>
        <v>0</v>
      </c>
      <c r="C166" s="66"/>
      <c r="D166" s="82">
        <f t="shared" si="100"/>
        <v>0</v>
      </c>
      <c r="E166" s="35">
        <f t="shared" si="101"/>
        <v>0</v>
      </c>
      <c r="F166" s="35">
        <f t="shared" ca="1" si="102"/>
        <v>0</v>
      </c>
      <c r="G166" s="83">
        <f ca="1">VLOOKUP($A166,[1]!Table,MATCH(G$4,[1]!Curves,0))</f>
        <v>5.1080000000000005</v>
      </c>
      <c r="H166" s="84">
        <f t="shared" ca="1" si="103"/>
        <v>5.1080000000000005</v>
      </c>
      <c r="I166" s="86">
        <f t="shared" si="131"/>
        <v>2.1352453299148562</v>
      </c>
      <c r="J166" s="83">
        <f ca="1">VLOOKUP($A166,[1]!Table,MATCH(J$4,[1]!Curves,0))</f>
        <v>2.35E-2</v>
      </c>
      <c r="K166" s="84">
        <f t="shared" ca="1" si="104"/>
        <v>2.35E-2</v>
      </c>
      <c r="L166" s="69">
        <f t="shared" si="132"/>
        <v>0</v>
      </c>
      <c r="M166" s="83">
        <f ca="1">VLOOKUP($A166,[1]!Table,MATCH(M$4,[1]!Curves,0))</f>
        <v>1.4999999999999999E-2</v>
      </c>
      <c r="N166" s="84">
        <f t="shared" ca="1" si="105"/>
        <v>1.4999999999999999E-2</v>
      </c>
      <c r="O166" s="69">
        <f t="shared" si="133"/>
        <v>0</v>
      </c>
      <c r="P166" s="7"/>
      <c r="Q166" s="69">
        <f t="shared" ca="1" si="106"/>
        <v>5.1465000000000005</v>
      </c>
      <c r="R166" s="69">
        <f t="shared" ca="1" si="107"/>
        <v>5.1465000000000005</v>
      </c>
      <c r="S166" s="69">
        <f t="shared" si="108"/>
        <v>2.1352453299148562</v>
      </c>
      <c r="T166" s="7"/>
      <c r="U166" s="5">
        <f t="shared" si="109"/>
        <v>31</v>
      </c>
      <c r="V166" s="44">
        <f t="shared" si="110"/>
        <v>41699</v>
      </c>
      <c r="W166" s="5">
        <f t="shared" ca="1" si="111"/>
        <v>4769</v>
      </c>
      <c r="X166" s="54">
        <f ca="1">VLOOKUP($A166,[1]!Table,MATCH(X$4,[1]!Curves,0))</f>
        <v>6.1987192756628999E-2</v>
      </c>
      <c r="Y166" s="46">
        <f t="shared" ca="1" si="112"/>
        <v>0.45064928093759343</v>
      </c>
      <c r="Z166" s="5">
        <f t="shared" si="113"/>
        <v>0</v>
      </c>
      <c r="AA166" s="5">
        <f t="shared" si="114"/>
        <v>0</v>
      </c>
      <c r="AC166" s="39">
        <f t="shared" ca="1" si="115"/>
        <v>0</v>
      </c>
      <c r="AD166" s="39">
        <f t="shared" ca="1" si="116"/>
        <v>0</v>
      </c>
      <c r="AE166" s="39">
        <f t="shared" ca="1" si="117"/>
        <v>0</v>
      </c>
      <c r="AF166" s="39">
        <f t="shared" ca="1" si="118"/>
        <v>0</v>
      </c>
      <c r="AG166" s="39">
        <f t="shared" ca="1" si="119"/>
        <v>0</v>
      </c>
      <c r="AH166" s="39">
        <f t="shared" ca="1" si="120"/>
        <v>0</v>
      </c>
      <c r="AI166" s="39">
        <f t="shared" ca="1" si="121"/>
        <v>0</v>
      </c>
      <c r="AJ166" s="39">
        <f t="shared" ca="1" si="122"/>
        <v>0</v>
      </c>
      <c r="AK166" s="39">
        <f t="shared" ca="1" si="123"/>
        <v>0</v>
      </c>
      <c r="AL166" s="43"/>
      <c r="AM166" s="39">
        <f t="shared" ca="1" si="134"/>
        <v>0</v>
      </c>
      <c r="AN166" s="39">
        <f t="shared" ca="1" si="135"/>
        <v>0</v>
      </c>
      <c r="AO166" s="39">
        <f t="shared" ca="1" si="136"/>
        <v>0</v>
      </c>
      <c r="AP166" s="40">
        <f t="shared" ca="1" si="124"/>
        <v>0</v>
      </c>
      <c r="AR166" s="39">
        <f t="shared" ca="1" si="137"/>
        <v>0</v>
      </c>
      <c r="AS166" s="39">
        <f t="shared" ca="1" si="138"/>
        <v>0</v>
      </c>
      <c r="AT166" s="39">
        <f t="shared" ca="1" si="139"/>
        <v>0</v>
      </c>
      <c r="AU166" s="40">
        <f t="shared" ca="1" si="125"/>
        <v>0</v>
      </c>
      <c r="AV166" s="40"/>
      <c r="AW166" s="51">
        <f t="shared" ca="1" si="126"/>
        <v>0</v>
      </c>
      <c r="AY166" s="51">
        <f t="shared" ca="1" si="127"/>
        <v>0</v>
      </c>
      <c r="AZ166" s="104"/>
      <c r="BA166" s="105">
        <f ca="1">'EO9904.1'!AW166</f>
        <v>0</v>
      </c>
      <c r="BB166" s="105">
        <f t="shared" ca="1" si="140"/>
        <v>0</v>
      </c>
      <c r="BC166" s="67"/>
      <c r="BD166" s="96">
        <f t="shared" si="141"/>
        <v>41699</v>
      </c>
      <c r="BE166" s="103">
        <f t="shared" si="142"/>
        <v>3</v>
      </c>
      <c r="BF166" s="113">
        <f t="shared" si="128"/>
        <v>669.65750000000003</v>
      </c>
      <c r="BG166" s="114">
        <f t="shared" si="129"/>
        <v>9290.0299999999988</v>
      </c>
      <c r="BH166" s="95">
        <f t="shared" si="143"/>
        <v>7.2083459364501529E-2</v>
      </c>
      <c r="BI166" s="2">
        <f t="shared" si="146"/>
        <v>7.1400000000000005E-2</v>
      </c>
      <c r="BJ166" s="2">
        <f t="shared" si="144"/>
        <v>1.009572260007024</v>
      </c>
      <c r="BK166" s="97">
        <v>2.1150000000000002</v>
      </c>
      <c r="BL166" s="98">
        <f t="shared" si="145"/>
        <v>2.1352453299148562</v>
      </c>
    </row>
    <row r="167" spans="1:64">
      <c r="A167" s="88">
        <f t="shared" si="130"/>
        <v>41730</v>
      </c>
      <c r="B167" s="65">
        <f>'EO9904.1 floor'!B167</f>
        <v>0</v>
      </c>
      <c r="C167" s="66"/>
      <c r="D167" s="82">
        <f t="shared" si="100"/>
        <v>0</v>
      </c>
      <c r="E167" s="35">
        <f t="shared" si="101"/>
        <v>0</v>
      </c>
      <c r="F167" s="35">
        <f t="shared" ca="1" si="102"/>
        <v>0</v>
      </c>
      <c r="G167" s="83">
        <f ca="1">VLOOKUP($A167,[1]!Table,MATCH(G$4,[1]!Curves,0))</f>
        <v>4.9780000000000006</v>
      </c>
      <c r="H167" s="84">
        <f t="shared" ca="1" si="103"/>
        <v>4.9780000000000006</v>
      </c>
      <c r="I167" s="86">
        <f t="shared" si="131"/>
        <v>2.1150000000000002</v>
      </c>
      <c r="J167" s="83">
        <f ca="1">VLOOKUP($A167,[1]!Table,MATCH(J$4,[1]!Curves,0))</f>
        <v>1.3000000000000001E-2</v>
      </c>
      <c r="K167" s="84">
        <f t="shared" ca="1" si="104"/>
        <v>1.3000000000000001E-2</v>
      </c>
      <c r="L167" s="69">
        <f t="shared" si="132"/>
        <v>0</v>
      </c>
      <c r="M167" s="83">
        <f ca="1">VLOOKUP($A167,[1]!Table,MATCH(M$4,[1]!Curves,0))</f>
        <v>0.01</v>
      </c>
      <c r="N167" s="84">
        <f t="shared" ca="1" si="105"/>
        <v>0.01</v>
      </c>
      <c r="O167" s="69">
        <f t="shared" si="133"/>
        <v>0</v>
      </c>
      <c r="P167" s="7"/>
      <c r="Q167" s="69">
        <f t="shared" ca="1" si="106"/>
        <v>5.0010000000000003</v>
      </c>
      <c r="R167" s="69">
        <f t="shared" ca="1" si="107"/>
        <v>5.0010000000000003</v>
      </c>
      <c r="S167" s="69">
        <f t="shared" si="108"/>
        <v>2.1150000000000002</v>
      </c>
      <c r="T167" s="7"/>
      <c r="U167" s="5">
        <f t="shared" si="109"/>
        <v>30</v>
      </c>
      <c r="V167" s="44">
        <f t="shared" si="110"/>
        <v>41730</v>
      </c>
      <c r="W167" s="5">
        <f t="shared" ca="1" si="111"/>
        <v>4800</v>
      </c>
      <c r="X167" s="54">
        <f ca="1">VLOOKUP($A167,[1]!Table,MATCH(X$4,[1]!Curves,0))</f>
        <v>6.2015978936673002E-2</v>
      </c>
      <c r="Y167" s="46">
        <f t="shared" ca="1" si="112"/>
        <v>0.44815595535225616</v>
      </c>
      <c r="Z167" s="5">
        <f t="shared" si="113"/>
        <v>0</v>
      </c>
      <c r="AA167" s="5">
        <f t="shared" si="114"/>
        <v>0</v>
      </c>
      <c r="AC167" s="39">
        <f t="shared" ca="1" si="115"/>
        <v>0</v>
      </c>
      <c r="AD167" s="39">
        <f t="shared" ca="1" si="116"/>
        <v>0</v>
      </c>
      <c r="AE167" s="39">
        <f t="shared" ca="1" si="117"/>
        <v>0</v>
      </c>
      <c r="AF167" s="39">
        <f t="shared" ca="1" si="118"/>
        <v>0</v>
      </c>
      <c r="AG167" s="39">
        <f t="shared" ca="1" si="119"/>
        <v>0</v>
      </c>
      <c r="AH167" s="39">
        <f t="shared" ca="1" si="120"/>
        <v>0</v>
      </c>
      <c r="AI167" s="39">
        <f t="shared" ca="1" si="121"/>
        <v>0</v>
      </c>
      <c r="AJ167" s="39">
        <f t="shared" ca="1" si="122"/>
        <v>0</v>
      </c>
      <c r="AK167" s="39">
        <f t="shared" ca="1" si="123"/>
        <v>0</v>
      </c>
      <c r="AL167" s="43"/>
      <c r="AM167" s="39">
        <f t="shared" ca="1" si="134"/>
        <v>0</v>
      </c>
      <c r="AN167" s="39">
        <f t="shared" ca="1" si="135"/>
        <v>0</v>
      </c>
      <c r="AO167" s="39">
        <f t="shared" ca="1" si="136"/>
        <v>0</v>
      </c>
      <c r="AP167" s="40">
        <f t="shared" ca="1" si="124"/>
        <v>0</v>
      </c>
      <c r="AR167" s="39">
        <f t="shared" ca="1" si="137"/>
        <v>0</v>
      </c>
      <c r="AS167" s="39">
        <f t="shared" ca="1" si="138"/>
        <v>0</v>
      </c>
      <c r="AT167" s="39">
        <f t="shared" ca="1" si="139"/>
        <v>0</v>
      </c>
      <c r="AU167" s="40">
        <f t="shared" ca="1" si="125"/>
        <v>0</v>
      </c>
      <c r="AV167" s="40"/>
      <c r="AW167" s="51">
        <f t="shared" ca="1" si="126"/>
        <v>0</v>
      </c>
      <c r="AY167" s="51">
        <f t="shared" ca="1" si="127"/>
        <v>0</v>
      </c>
      <c r="AZ167" s="104"/>
      <c r="BA167" s="105">
        <f ca="1">'EO9904.1'!AW167</f>
        <v>0</v>
      </c>
      <c r="BB167" s="105">
        <f t="shared" ca="1" si="140"/>
        <v>0</v>
      </c>
      <c r="BC167" s="67"/>
      <c r="BD167" s="96">
        <f t="shared" si="141"/>
        <v>41730</v>
      </c>
      <c r="BE167" s="103">
        <f t="shared" si="142"/>
        <v>4</v>
      </c>
      <c r="BF167" s="113">
        <f t="shared" si="128"/>
        <v>631.27949999999998</v>
      </c>
      <c r="BG167" s="114">
        <f t="shared" si="129"/>
        <v>8727.1059999999998</v>
      </c>
      <c r="BH167" s="95">
        <f t="shared" si="143"/>
        <v>7.2335491284281406E-2</v>
      </c>
      <c r="BI167" s="2">
        <f t="shared" si="146"/>
        <v>7.4899999999999994E-2</v>
      </c>
      <c r="BJ167" s="2">
        <f t="shared" si="144"/>
        <v>0.96576089832151413</v>
      </c>
      <c r="BK167" s="97">
        <v>2.1150000000000002</v>
      </c>
      <c r="BL167" s="98">
        <f t="shared" si="145"/>
        <v>2.1150000000000002</v>
      </c>
    </row>
    <row r="168" spans="1:64">
      <c r="A168" s="88">
        <f t="shared" si="130"/>
        <v>41760</v>
      </c>
      <c r="B168" s="65">
        <f>'EO9904.1 floor'!B168</f>
        <v>0</v>
      </c>
      <c r="C168" s="66"/>
      <c r="D168" s="82">
        <f t="shared" si="100"/>
        <v>0</v>
      </c>
      <c r="E168" s="35">
        <f t="shared" si="101"/>
        <v>0</v>
      </c>
      <c r="F168" s="35">
        <f t="shared" ca="1" si="102"/>
        <v>0</v>
      </c>
      <c r="G168" s="83">
        <f ca="1">VLOOKUP($A168,[1]!Table,MATCH(G$4,[1]!Curves,0))</f>
        <v>4.968</v>
      </c>
      <c r="H168" s="84">
        <f t="shared" ca="1" si="103"/>
        <v>4.968</v>
      </c>
      <c r="I168" s="86">
        <f t="shared" si="131"/>
        <v>2.1593067374976265</v>
      </c>
      <c r="J168" s="83">
        <f ca="1">VLOOKUP($A168,[1]!Table,MATCH(J$4,[1]!Curves,0))</f>
        <v>1.3000000000000001E-2</v>
      </c>
      <c r="K168" s="84">
        <f t="shared" ca="1" si="104"/>
        <v>1.3000000000000001E-2</v>
      </c>
      <c r="L168" s="69">
        <f t="shared" si="132"/>
        <v>0</v>
      </c>
      <c r="M168" s="83">
        <f ca="1">VLOOKUP($A168,[1]!Table,MATCH(M$4,[1]!Curves,0))</f>
        <v>0.01</v>
      </c>
      <c r="N168" s="84">
        <f t="shared" ca="1" si="105"/>
        <v>0.01</v>
      </c>
      <c r="O168" s="69">
        <f t="shared" si="133"/>
        <v>0</v>
      </c>
      <c r="P168" s="7"/>
      <c r="Q168" s="69">
        <f t="shared" ca="1" si="106"/>
        <v>4.9909999999999997</v>
      </c>
      <c r="R168" s="69">
        <f t="shared" ca="1" si="107"/>
        <v>4.9909999999999997</v>
      </c>
      <c r="S168" s="69">
        <f t="shared" si="108"/>
        <v>2.1593067374976265</v>
      </c>
      <c r="T168" s="7"/>
      <c r="U168" s="5">
        <f t="shared" si="109"/>
        <v>31</v>
      </c>
      <c r="V168" s="44">
        <f t="shared" si="110"/>
        <v>41760</v>
      </c>
      <c r="W168" s="5">
        <f t="shared" ca="1" si="111"/>
        <v>4830</v>
      </c>
      <c r="X168" s="54">
        <f ca="1">VLOOKUP($A168,[1]!Table,MATCH(X$4,[1]!Curves,0))</f>
        <v>6.2043836530525004E-2</v>
      </c>
      <c r="Y168" s="46">
        <f t="shared" ca="1" si="112"/>
        <v>0.44575418569526604</v>
      </c>
      <c r="Z168" s="5">
        <f t="shared" si="113"/>
        <v>0</v>
      </c>
      <c r="AA168" s="5">
        <f t="shared" si="114"/>
        <v>0</v>
      </c>
      <c r="AC168" s="39">
        <f t="shared" ca="1" si="115"/>
        <v>0</v>
      </c>
      <c r="AD168" s="39">
        <f t="shared" ca="1" si="116"/>
        <v>0</v>
      </c>
      <c r="AE168" s="39">
        <f t="shared" ca="1" si="117"/>
        <v>0</v>
      </c>
      <c r="AF168" s="39">
        <f t="shared" ca="1" si="118"/>
        <v>0</v>
      </c>
      <c r="AG168" s="39">
        <f t="shared" ca="1" si="119"/>
        <v>0</v>
      </c>
      <c r="AH168" s="39">
        <f t="shared" ca="1" si="120"/>
        <v>0</v>
      </c>
      <c r="AI168" s="39">
        <f t="shared" ca="1" si="121"/>
        <v>0</v>
      </c>
      <c r="AJ168" s="39">
        <f t="shared" ca="1" si="122"/>
        <v>0</v>
      </c>
      <c r="AK168" s="39">
        <f t="shared" ca="1" si="123"/>
        <v>0</v>
      </c>
      <c r="AL168" s="43"/>
      <c r="AM168" s="39">
        <f t="shared" ca="1" si="134"/>
        <v>0</v>
      </c>
      <c r="AN168" s="39">
        <f t="shared" ca="1" si="135"/>
        <v>0</v>
      </c>
      <c r="AO168" s="39">
        <f t="shared" ca="1" si="136"/>
        <v>0</v>
      </c>
      <c r="AP168" s="40">
        <f t="shared" ca="1" si="124"/>
        <v>0</v>
      </c>
      <c r="AR168" s="39">
        <f t="shared" ca="1" si="137"/>
        <v>0</v>
      </c>
      <c r="AS168" s="39">
        <f t="shared" ca="1" si="138"/>
        <v>0</v>
      </c>
      <c r="AT168" s="39">
        <f t="shared" ca="1" si="139"/>
        <v>0</v>
      </c>
      <c r="AU168" s="40">
        <f t="shared" ca="1" si="125"/>
        <v>0</v>
      </c>
      <c r="AV168" s="40"/>
      <c r="AW168" s="51">
        <f t="shared" ca="1" si="126"/>
        <v>0</v>
      </c>
      <c r="AY168" s="51">
        <f t="shared" ca="1" si="127"/>
        <v>0</v>
      </c>
      <c r="AZ168" s="104"/>
      <c r="BA168" s="105">
        <f ca="1">'EO9904.1'!AW168</f>
        <v>0</v>
      </c>
      <c r="BB168" s="105">
        <f t="shared" ca="1" si="140"/>
        <v>0</v>
      </c>
      <c r="BC168" s="67"/>
      <c r="BD168" s="96">
        <f t="shared" si="141"/>
        <v>41760</v>
      </c>
      <c r="BE168" s="103">
        <f t="shared" si="142"/>
        <v>5</v>
      </c>
      <c r="BF168" s="113">
        <f t="shared" si="128"/>
        <v>662.98049999999989</v>
      </c>
      <c r="BG168" s="114">
        <f t="shared" si="129"/>
        <v>9044.2455000000009</v>
      </c>
      <c r="BH168" s="95">
        <f t="shared" si="143"/>
        <v>7.3304124705593166E-2</v>
      </c>
      <c r="BI168" s="2">
        <f t="shared" si="146"/>
        <v>7.1800000000000003E-2</v>
      </c>
      <c r="BJ168" s="2">
        <f t="shared" si="144"/>
        <v>1.0209488120556152</v>
      </c>
      <c r="BK168" s="97">
        <v>2.1150000000000002</v>
      </c>
      <c r="BL168" s="98">
        <f t="shared" si="145"/>
        <v>2.1593067374976265</v>
      </c>
    </row>
    <row r="169" spans="1:64">
      <c r="A169" s="88">
        <f t="shared" si="130"/>
        <v>41791</v>
      </c>
      <c r="B169" s="65">
        <f>'EO9904.1 floor'!B169</f>
        <v>0</v>
      </c>
      <c r="C169" s="66"/>
      <c r="D169" s="82">
        <f t="shared" si="100"/>
        <v>0</v>
      </c>
      <c r="E169" s="35">
        <f t="shared" si="101"/>
        <v>0</v>
      </c>
      <c r="F169" s="35">
        <f t="shared" ca="1" si="102"/>
        <v>0</v>
      </c>
      <c r="G169" s="83">
        <f ca="1">VLOOKUP($A169,[1]!Table,MATCH(G$4,[1]!Curves,0))</f>
        <v>4.9880000000000004</v>
      </c>
      <c r="H169" s="84">
        <f t="shared" ca="1" si="103"/>
        <v>4.9880000000000004</v>
      </c>
      <c r="I169" s="86">
        <f t="shared" si="131"/>
        <v>2.8843852192293506</v>
      </c>
      <c r="J169" s="83">
        <f ca="1">VLOOKUP($A169,[1]!Table,MATCH(J$4,[1]!Curves,0))</f>
        <v>1.3000000000000001E-2</v>
      </c>
      <c r="K169" s="84">
        <f t="shared" ca="1" si="104"/>
        <v>1.3000000000000001E-2</v>
      </c>
      <c r="L169" s="69">
        <f t="shared" si="132"/>
        <v>0</v>
      </c>
      <c r="M169" s="83">
        <f ca="1">VLOOKUP($A169,[1]!Table,MATCH(M$4,[1]!Curves,0))</f>
        <v>0.01</v>
      </c>
      <c r="N169" s="84">
        <f t="shared" ca="1" si="105"/>
        <v>0.01</v>
      </c>
      <c r="O169" s="69">
        <f t="shared" si="133"/>
        <v>0</v>
      </c>
      <c r="P169" s="7"/>
      <c r="Q169" s="69">
        <f t="shared" ca="1" si="106"/>
        <v>5.0110000000000001</v>
      </c>
      <c r="R169" s="69">
        <f t="shared" ca="1" si="107"/>
        <v>5.0110000000000001</v>
      </c>
      <c r="S169" s="69">
        <f t="shared" si="108"/>
        <v>2.8843852192293506</v>
      </c>
      <c r="T169" s="7"/>
      <c r="U169" s="5">
        <f t="shared" si="109"/>
        <v>30</v>
      </c>
      <c r="V169" s="44">
        <f t="shared" si="110"/>
        <v>41791</v>
      </c>
      <c r="W169" s="5">
        <f t="shared" ca="1" si="111"/>
        <v>4861</v>
      </c>
      <c r="X169" s="54">
        <f ca="1">VLOOKUP($A169,[1]!Table,MATCH(X$4,[1]!Curves,0))</f>
        <v>6.2072622711108999E-2</v>
      </c>
      <c r="Y169" s="46">
        <f t="shared" ca="1" si="112"/>
        <v>0.44328381386107113</v>
      </c>
      <c r="Z169" s="5">
        <f t="shared" si="113"/>
        <v>0</v>
      </c>
      <c r="AA169" s="5">
        <f t="shared" si="114"/>
        <v>0</v>
      </c>
      <c r="AC169" s="39">
        <f t="shared" ca="1" si="115"/>
        <v>0</v>
      </c>
      <c r="AD169" s="39">
        <f t="shared" ca="1" si="116"/>
        <v>0</v>
      </c>
      <c r="AE169" s="39">
        <f t="shared" ca="1" si="117"/>
        <v>0</v>
      </c>
      <c r="AF169" s="39">
        <f t="shared" ca="1" si="118"/>
        <v>0</v>
      </c>
      <c r="AG169" s="39">
        <f t="shared" ca="1" si="119"/>
        <v>0</v>
      </c>
      <c r="AH169" s="39">
        <f t="shared" ca="1" si="120"/>
        <v>0</v>
      </c>
      <c r="AI169" s="39">
        <f t="shared" ca="1" si="121"/>
        <v>0</v>
      </c>
      <c r="AJ169" s="39">
        <f t="shared" ca="1" si="122"/>
        <v>0</v>
      </c>
      <c r="AK169" s="39">
        <f t="shared" ca="1" si="123"/>
        <v>0</v>
      </c>
      <c r="AL169" s="43"/>
      <c r="AM169" s="39">
        <f t="shared" ca="1" si="134"/>
        <v>0</v>
      </c>
      <c r="AN169" s="39">
        <f t="shared" ca="1" si="135"/>
        <v>0</v>
      </c>
      <c r="AO169" s="39">
        <f t="shared" ca="1" si="136"/>
        <v>0</v>
      </c>
      <c r="AP169" s="40">
        <f t="shared" ca="1" si="124"/>
        <v>0</v>
      </c>
      <c r="AR169" s="39">
        <f t="shared" ca="1" si="137"/>
        <v>0</v>
      </c>
      <c r="AS169" s="39">
        <f t="shared" ca="1" si="138"/>
        <v>0</v>
      </c>
      <c r="AT169" s="39">
        <f t="shared" ca="1" si="139"/>
        <v>0</v>
      </c>
      <c r="AU169" s="40">
        <f t="shared" ca="1" si="125"/>
        <v>0</v>
      </c>
      <c r="AV169" s="40"/>
      <c r="AW169" s="51">
        <f t="shared" ca="1" si="126"/>
        <v>0</v>
      </c>
      <c r="AY169" s="51">
        <f t="shared" ca="1" si="127"/>
        <v>0</v>
      </c>
      <c r="AZ169" s="104"/>
      <c r="BA169" s="105">
        <f ca="1">'EO9904.1'!AW169</f>
        <v>0</v>
      </c>
      <c r="BB169" s="105">
        <f t="shared" ca="1" si="140"/>
        <v>0</v>
      </c>
      <c r="BC169" s="67"/>
      <c r="BD169" s="96">
        <f t="shared" si="141"/>
        <v>41791</v>
      </c>
      <c r="BE169" s="103">
        <f t="shared" si="142"/>
        <v>6</v>
      </c>
      <c r="BF169" s="113">
        <f t="shared" si="128"/>
        <v>1052.6424999999999</v>
      </c>
      <c r="BG169" s="114">
        <f t="shared" si="129"/>
        <v>10765.119500000001</v>
      </c>
      <c r="BH169" s="95">
        <f t="shared" si="143"/>
        <v>9.7782704595151024E-2</v>
      </c>
      <c r="BI169" s="2">
        <f t="shared" si="146"/>
        <v>7.17E-2</v>
      </c>
      <c r="BJ169" s="2">
        <f t="shared" si="144"/>
        <v>1.363775517366123</v>
      </c>
      <c r="BK169" s="97">
        <v>2.1150000000000002</v>
      </c>
      <c r="BL169" s="98">
        <f t="shared" si="145"/>
        <v>2.8843852192293506</v>
      </c>
    </row>
    <row r="170" spans="1:64" ht="12" customHeight="1">
      <c r="A170" s="88">
        <f t="shared" si="130"/>
        <v>41821</v>
      </c>
      <c r="B170" s="65">
        <f>'EO9904.1 floor'!B170</f>
        <v>0</v>
      </c>
      <c r="C170" s="66"/>
      <c r="D170" s="82">
        <f t="shared" si="100"/>
        <v>0</v>
      </c>
      <c r="E170" s="35">
        <f t="shared" si="101"/>
        <v>0</v>
      </c>
      <c r="F170" s="35">
        <f t="shared" ca="1" si="102"/>
        <v>0</v>
      </c>
      <c r="G170" s="83">
        <f ca="1">VLOOKUP($A170,[1]!Table,MATCH(G$4,[1]!Curves,0))</f>
        <v>5.0090000000000003</v>
      </c>
      <c r="H170" s="84">
        <f t="shared" ca="1" si="103"/>
        <v>5.0090000000000003</v>
      </c>
      <c r="I170" s="86">
        <f t="shared" si="131"/>
        <v>2.1150000000000002</v>
      </c>
      <c r="J170" s="83">
        <f ca="1">VLOOKUP($A170,[1]!Table,MATCH(J$4,[1]!Curves,0))</f>
        <v>1.3000000000000001E-2</v>
      </c>
      <c r="K170" s="84">
        <f t="shared" ca="1" si="104"/>
        <v>1.3000000000000001E-2</v>
      </c>
      <c r="L170" s="69">
        <f t="shared" si="132"/>
        <v>0</v>
      </c>
      <c r="M170" s="83">
        <f ca="1">VLOOKUP($A170,[1]!Table,MATCH(M$4,[1]!Curves,0))</f>
        <v>0.01</v>
      </c>
      <c r="N170" s="84">
        <f t="shared" ca="1" si="105"/>
        <v>0.01</v>
      </c>
      <c r="O170" s="69">
        <f t="shared" si="133"/>
        <v>0</v>
      </c>
      <c r="P170" s="7"/>
      <c r="Q170" s="69">
        <f t="shared" ca="1" si="106"/>
        <v>5.032</v>
      </c>
      <c r="R170" s="69">
        <f t="shared" ca="1" si="107"/>
        <v>5.032</v>
      </c>
      <c r="S170" s="69">
        <f t="shared" si="108"/>
        <v>2.1150000000000002</v>
      </c>
      <c r="T170" s="7"/>
      <c r="U170" s="5">
        <f t="shared" si="109"/>
        <v>31</v>
      </c>
      <c r="V170" s="44">
        <f t="shared" si="110"/>
        <v>41821</v>
      </c>
      <c r="W170" s="5">
        <f t="shared" ca="1" si="111"/>
        <v>4891</v>
      </c>
      <c r="X170" s="54">
        <f ca="1">VLOOKUP($A170,[1]!Table,MATCH(X$4,[1]!Curves,0))</f>
        <v>6.2100480305484998E-2</v>
      </c>
      <c r="Y170" s="46">
        <f t="shared" ca="1" si="112"/>
        <v>0.44090418032335099</v>
      </c>
      <c r="Z170" s="5">
        <f t="shared" si="113"/>
        <v>0</v>
      </c>
      <c r="AA170" s="5">
        <f t="shared" si="114"/>
        <v>0</v>
      </c>
      <c r="AC170" s="39">
        <f t="shared" ca="1" si="115"/>
        <v>0</v>
      </c>
      <c r="AD170" s="39">
        <f t="shared" ca="1" si="116"/>
        <v>0</v>
      </c>
      <c r="AE170" s="39">
        <f t="shared" ca="1" si="117"/>
        <v>0</v>
      </c>
      <c r="AF170" s="39">
        <f t="shared" ca="1" si="118"/>
        <v>0</v>
      </c>
      <c r="AG170" s="39">
        <f t="shared" ca="1" si="119"/>
        <v>0</v>
      </c>
      <c r="AH170" s="39">
        <f t="shared" ca="1" si="120"/>
        <v>0</v>
      </c>
      <c r="AI170" s="39">
        <f t="shared" ca="1" si="121"/>
        <v>0</v>
      </c>
      <c r="AJ170" s="39">
        <f t="shared" ca="1" si="122"/>
        <v>0</v>
      </c>
      <c r="AK170" s="39">
        <f t="shared" ca="1" si="123"/>
        <v>0</v>
      </c>
      <c r="AL170" s="43"/>
      <c r="AM170" s="39">
        <f t="shared" ca="1" si="134"/>
        <v>0</v>
      </c>
      <c r="AN170" s="39">
        <f t="shared" ca="1" si="135"/>
        <v>0</v>
      </c>
      <c r="AO170" s="39">
        <f t="shared" ca="1" si="136"/>
        <v>0</v>
      </c>
      <c r="AP170" s="40">
        <f t="shared" ca="1" si="124"/>
        <v>0</v>
      </c>
      <c r="AR170" s="39">
        <f t="shared" ca="1" si="137"/>
        <v>0</v>
      </c>
      <c r="AS170" s="39">
        <f t="shared" ca="1" si="138"/>
        <v>0</v>
      </c>
      <c r="AT170" s="39">
        <f t="shared" ca="1" si="139"/>
        <v>0</v>
      </c>
      <c r="AU170" s="40">
        <f t="shared" ca="1" si="125"/>
        <v>0</v>
      </c>
      <c r="AV170" s="40"/>
      <c r="AW170" s="51">
        <f t="shared" ca="1" si="126"/>
        <v>0</v>
      </c>
      <c r="AY170" s="51">
        <f t="shared" ca="1" si="127"/>
        <v>0</v>
      </c>
      <c r="AZ170" s="104"/>
      <c r="BA170" s="105">
        <f ca="1">'EO9904.1'!AW170</f>
        <v>0</v>
      </c>
      <c r="BB170" s="105">
        <f t="shared" ca="1" si="140"/>
        <v>0</v>
      </c>
      <c r="BC170" s="67"/>
      <c r="BD170" s="96">
        <f t="shared" si="141"/>
        <v>41821</v>
      </c>
      <c r="BE170" s="103">
        <f t="shared" si="142"/>
        <v>7</v>
      </c>
      <c r="BF170" s="113">
        <f t="shared" si="128"/>
        <v>1079.384</v>
      </c>
      <c r="BG170" s="114">
        <f t="shared" si="129"/>
        <v>11147.003499999999</v>
      </c>
      <c r="BH170" s="95">
        <f t="shared" si="143"/>
        <v>9.6831762903815372E-2</v>
      </c>
      <c r="BI170" s="2">
        <f t="shared" si="146"/>
        <v>9.8100000000000007E-2</v>
      </c>
      <c r="BJ170" s="2">
        <f t="shared" si="144"/>
        <v>0.98707199698078862</v>
      </c>
      <c r="BK170" s="97">
        <v>2.1150000000000002</v>
      </c>
      <c r="BL170" s="98">
        <f t="shared" si="145"/>
        <v>2.1150000000000002</v>
      </c>
    </row>
    <row r="171" spans="1:64" ht="12" customHeight="1">
      <c r="A171" s="88">
        <f t="shared" si="130"/>
        <v>41852</v>
      </c>
      <c r="B171" s="65">
        <f>'EO9904.1 floor'!B171</f>
        <v>0</v>
      </c>
      <c r="C171" s="66"/>
      <c r="D171" s="82">
        <f t="shared" si="100"/>
        <v>0</v>
      </c>
      <c r="E171" s="35">
        <f t="shared" si="101"/>
        <v>0</v>
      </c>
      <c r="F171" s="35">
        <f t="shared" ca="1" si="102"/>
        <v>0</v>
      </c>
      <c r="G171" s="83">
        <f ca="1">VLOOKUP($A171,[1]!Table,MATCH(G$4,[1]!Curves,0))</f>
        <v>5.0330000000000004</v>
      </c>
      <c r="H171" s="84">
        <f t="shared" ca="1" si="103"/>
        <v>5.0330000000000004</v>
      </c>
      <c r="I171" s="86">
        <f t="shared" si="131"/>
        <v>2.1150000000000002</v>
      </c>
      <c r="J171" s="83">
        <f ca="1">VLOOKUP($A171,[1]!Table,MATCH(J$4,[1]!Curves,0))</f>
        <v>1.3000000000000001E-2</v>
      </c>
      <c r="K171" s="84">
        <f t="shared" ca="1" si="104"/>
        <v>1.3000000000000001E-2</v>
      </c>
      <c r="L171" s="69">
        <f t="shared" si="132"/>
        <v>0</v>
      </c>
      <c r="M171" s="83">
        <f ca="1">VLOOKUP($A171,[1]!Table,MATCH(M$4,[1]!Curves,0))</f>
        <v>0.01</v>
      </c>
      <c r="N171" s="84">
        <f t="shared" ca="1" si="105"/>
        <v>0.01</v>
      </c>
      <c r="O171" s="69">
        <f t="shared" si="133"/>
        <v>0</v>
      </c>
      <c r="P171" s="7"/>
      <c r="Q171" s="69">
        <f t="shared" ca="1" si="106"/>
        <v>5.056</v>
      </c>
      <c r="R171" s="69">
        <f t="shared" ca="1" si="107"/>
        <v>5.056</v>
      </c>
      <c r="S171" s="69">
        <f t="shared" si="108"/>
        <v>2.1150000000000002</v>
      </c>
      <c r="T171" s="7"/>
      <c r="U171" s="5">
        <f t="shared" si="109"/>
        <v>31</v>
      </c>
      <c r="V171" s="44">
        <f t="shared" si="110"/>
        <v>41852</v>
      </c>
      <c r="W171" s="5">
        <f t="shared" ca="1" si="111"/>
        <v>4922</v>
      </c>
      <c r="X171" s="54">
        <f ca="1">VLOOKUP($A171,[1]!Table,MATCH(X$4,[1]!Curves,0))</f>
        <v>6.2129266486611004E-2</v>
      </c>
      <c r="Y171" s="46">
        <f t="shared" ca="1" si="112"/>
        <v>0.43845660283842131</v>
      </c>
      <c r="Z171" s="5">
        <f t="shared" si="113"/>
        <v>0</v>
      </c>
      <c r="AA171" s="5">
        <f t="shared" si="114"/>
        <v>0</v>
      </c>
      <c r="AC171" s="39">
        <f t="shared" ca="1" si="115"/>
        <v>0</v>
      </c>
      <c r="AD171" s="39">
        <f t="shared" ca="1" si="116"/>
        <v>0</v>
      </c>
      <c r="AE171" s="39">
        <f t="shared" ca="1" si="117"/>
        <v>0</v>
      </c>
      <c r="AF171" s="39">
        <f t="shared" ca="1" si="118"/>
        <v>0</v>
      </c>
      <c r="AG171" s="39">
        <f t="shared" ca="1" si="119"/>
        <v>0</v>
      </c>
      <c r="AH171" s="39">
        <f t="shared" ca="1" si="120"/>
        <v>0</v>
      </c>
      <c r="AI171" s="39">
        <f t="shared" ca="1" si="121"/>
        <v>0</v>
      </c>
      <c r="AJ171" s="39">
        <f t="shared" ca="1" si="122"/>
        <v>0</v>
      </c>
      <c r="AK171" s="39">
        <f t="shared" ca="1" si="123"/>
        <v>0</v>
      </c>
      <c r="AL171" s="43"/>
      <c r="AM171" s="39">
        <f t="shared" ca="1" si="134"/>
        <v>0</v>
      </c>
      <c r="AN171" s="39">
        <f t="shared" ca="1" si="135"/>
        <v>0</v>
      </c>
      <c r="AO171" s="39">
        <f t="shared" ca="1" si="136"/>
        <v>0</v>
      </c>
      <c r="AP171" s="40">
        <f t="shared" ca="1" si="124"/>
        <v>0</v>
      </c>
      <c r="AR171" s="39">
        <f t="shared" ca="1" si="137"/>
        <v>0</v>
      </c>
      <c r="AS171" s="39">
        <f t="shared" ca="1" si="138"/>
        <v>0</v>
      </c>
      <c r="AT171" s="39">
        <f t="shared" ca="1" si="139"/>
        <v>0</v>
      </c>
      <c r="AU171" s="40">
        <f t="shared" ca="1" si="125"/>
        <v>0</v>
      </c>
      <c r="AV171" s="40"/>
      <c r="AW171" s="51">
        <f t="shared" ca="1" si="126"/>
        <v>0</v>
      </c>
      <c r="AY171" s="51">
        <f t="shared" ca="1" si="127"/>
        <v>0</v>
      </c>
      <c r="AZ171" s="104"/>
      <c r="BA171" s="105">
        <f ca="1">'EO9904.1'!AW171</f>
        <v>0</v>
      </c>
      <c r="BB171" s="105">
        <f t="shared" ca="1" si="140"/>
        <v>0</v>
      </c>
      <c r="BC171" s="67"/>
      <c r="BD171" s="96">
        <f t="shared" si="141"/>
        <v>41852</v>
      </c>
      <c r="BE171" s="103">
        <f t="shared" si="142"/>
        <v>8</v>
      </c>
      <c r="BF171" s="113">
        <f t="shared" si="128"/>
        <v>1109.0309999999999</v>
      </c>
      <c r="BG171" s="114">
        <f t="shared" si="129"/>
        <v>11486.346</v>
      </c>
      <c r="BH171" s="95">
        <f t="shared" si="143"/>
        <v>9.655211500680895E-2</v>
      </c>
      <c r="BI171" s="2">
        <f t="shared" si="146"/>
        <v>9.9099999999999994E-2</v>
      </c>
      <c r="BJ171" s="2">
        <f t="shared" si="144"/>
        <v>0.97428975788909133</v>
      </c>
      <c r="BK171" s="97">
        <v>2.1150000000000002</v>
      </c>
      <c r="BL171" s="98">
        <f t="shared" si="145"/>
        <v>2.1150000000000002</v>
      </c>
    </row>
    <row r="172" spans="1:64" ht="12" customHeight="1">
      <c r="A172" s="88">
        <f t="shared" si="130"/>
        <v>41883</v>
      </c>
      <c r="B172" s="65">
        <f>'EO9904.1 floor'!B172</f>
        <v>0</v>
      </c>
      <c r="C172" s="66"/>
      <c r="D172" s="82">
        <f t="shared" si="100"/>
        <v>0</v>
      </c>
      <c r="E172" s="35">
        <f t="shared" si="101"/>
        <v>0</v>
      </c>
      <c r="F172" s="35">
        <f t="shared" ca="1" si="102"/>
        <v>0</v>
      </c>
      <c r="G172" s="83">
        <f ca="1">VLOOKUP($A172,[1]!Table,MATCH(G$4,[1]!Curves,0))</f>
        <v>5.0430000000000001</v>
      </c>
      <c r="H172" s="84">
        <f t="shared" ca="1" si="103"/>
        <v>5.0430000000000001</v>
      </c>
      <c r="I172" s="86">
        <f t="shared" si="131"/>
        <v>2.1150000000000002</v>
      </c>
      <c r="J172" s="83">
        <f ca="1">VLOOKUP($A172,[1]!Table,MATCH(J$4,[1]!Curves,0))</f>
        <v>1.3000000000000001E-2</v>
      </c>
      <c r="K172" s="84">
        <f t="shared" ca="1" si="104"/>
        <v>1.3000000000000001E-2</v>
      </c>
      <c r="L172" s="69">
        <f t="shared" si="132"/>
        <v>0</v>
      </c>
      <c r="M172" s="83">
        <f ca="1">VLOOKUP($A172,[1]!Table,MATCH(M$4,[1]!Curves,0))</f>
        <v>0.01</v>
      </c>
      <c r="N172" s="84">
        <f t="shared" ca="1" si="105"/>
        <v>0.01</v>
      </c>
      <c r="O172" s="69">
        <f t="shared" si="133"/>
        <v>0</v>
      </c>
      <c r="P172" s="7"/>
      <c r="Q172" s="69">
        <f t="shared" ca="1" si="106"/>
        <v>5.0659999999999998</v>
      </c>
      <c r="R172" s="69">
        <f t="shared" ca="1" si="107"/>
        <v>5.0659999999999998</v>
      </c>
      <c r="S172" s="69">
        <f t="shared" si="108"/>
        <v>2.1150000000000002</v>
      </c>
      <c r="T172" s="7"/>
      <c r="U172" s="5">
        <f t="shared" si="109"/>
        <v>30</v>
      </c>
      <c r="V172" s="44">
        <f t="shared" si="110"/>
        <v>41883</v>
      </c>
      <c r="W172" s="5">
        <f t="shared" ca="1" si="111"/>
        <v>4953</v>
      </c>
      <c r="X172" s="54">
        <f ca="1">VLOOKUP($A172,[1]!Table,MATCH(X$4,[1]!Curves,0))</f>
        <v>6.2158052668011998E-2</v>
      </c>
      <c r="Y172" s="46">
        <f t="shared" ca="1" si="112"/>
        <v>0.43602054843390103</v>
      </c>
      <c r="Z172" s="5">
        <f t="shared" si="113"/>
        <v>0</v>
      </c>
      <c r="AA172" s="5">
        <f t="shared" si="114"/>
        <v>0</v>
      </c>
      <c r="AC172" s="39">
        <f t="shared" ca="1" si="115"/>
        <v>0</v>
      </c>
      <c r="AD172" s="39">
        <f t="shared" ca="1" si="116"/>
        <v>0</v>
      </c>
      <c r="AE172" s="39">
        <f t="shared" ca="1" si="117"/>
        <v>0</v>
      </c>
      <c r="AF172" s="39">
        <f t="shared" ca="1" si="118"/>
        <v>0</v>
      </c>
      <c r="AG172" s="39">
        <f t="shared" ca="1" si="119"/>
        <v>0</v>
      </c>
      <c r="AH172" s="39">
        <f t="shared" ca="1" si="120"/>
        <v>0</v>
      </c>
      <c r="AI172" s="39">
        <f t="shared" ca="1" si="121"/>
        <v>0</v>
      </c>
      <c r="AJ172" s="39">
        <f t="shared" ca="1" si="122"/>
        <v>0</v>
      </c>
      <c r="AK172" s="39">
        <f t="shared" ca="1" si="123"/>
        <v>0</v>
      </c>
      <c r="AL172" s="43"/>
      <c r="AM172" s="39">
        <f t="shared" ca="1" si="134"/>
        <v>0</v>
      </c>
      <c r="AN172" s="39">
        <f t="shared" ca="1" si="135"/>
        <v>0</v>
      </c>
      <c r="AO172" s="39">
        <f t="shared" ca="1" si="136"/>
        <v>0</v>
      </c>
      <c r="AP172" s="40">
        <f t="shared" ca="1" si="124"/>
        <v>0</v>
      </c>
      <c r="AR172" s="39">
        <f t="shared" ca="1" si="137"/>
        <v>0</v>
      </c>
      <c r="AS172" s="39">
        <f t="shared" ca="1" si="138"/>
        <v>0</v>
      </c>
      <c r="AT172" s="39">
        <f t="shared" ca="1" si="139"/>
        <v>0</v>
      </c>
      <c r="AU172" s="40">
        <f t="shared" ca="1" si="125"/>
        <v>0</v>
      </c>
      <c r="AV172" s="40"/>
      <c r="AW172" s="51">
        <f t="shared" ca="1" si="126"/>
        <v>0</v>
      </c>
      <c r="AY172" s="51">
        <f t="shared" ca="1" si="127"/>
        <v>0</v>
      </c>
      <c r="AZ172" s="104"/>
      <c r="BA172" s="105">
        <f ca="1">'EO9904.1'!AW172</f>
        <v>0</v>
      </c>
      <c r="BB172" s="105">
        <f t="shared" ca="1" si="140"/>
        <v>0</v>
      </c>
      <c r="BC172" s="67"/>
      <c r="BD172" s="96">
        <f t="shared" si="141"/>
        <v>41883</v>
      </c>
      <c r="BE172" s="103">
        <f t="shared" si="142"/>
        <v>9</v>
      </c>
      <c r="BF172" s="113">
        <f t="shared" si="128"/>
        <v>998.15999999999985</v>
      </c>
      <c r="BG172" s="114">
        <f t="shared" si="129"/>
        <v>10141.415499999999</v>
      </c>
      <c r="BH172" s="95">
        <f t="shared" si="143"/>
        <v>9.8424130240990518E-2</v>
      </c>
      <c r="BI172" s="2">
        <f t="shared" si="146"/>
        <v>0.1009</v>
      </c>
      <c r="BJ172" s="2">
        <f t="shared" si="144"/>
        <v>0.9754621431218089</v>
      </c>
      <c r="BK172" s="97">
        <v>2.1150000000000002</v>
      </c>
      <c r="BL172" s="98">
        <f t="shared" si="145"/>
        <v>2.1150000000000002</v>
      </c>
    </row>
    <row r="173" spans="1:64" ht="12" customHeight="1">
      <c r="A173" s="88">
        <f t="shared" si="130"/>
        <v>41913</v>
      </c>
      <c r="B173" s="65">
        <f>'EO9904.1 floor'!B173</f>
        <v>0</v>
      </c>
      <c r="C173" s="66"/>
      <c r="D173" s="82">
        <f t="shared" si="100"/>
        <v>0</v>
      </c>
      <c r="E173" s="35">
        <f t="shared" si="101"/>
        <v>0</v>
      </c>
      <c r="F173" s="35">
        <f t="shared" ca="1" si="102"/>
        <v>0</v>
      </c>
      <c r="G173" s="83">
        <f ca="1">VLOOKUP($A173,[1]!Table,MATCH(G$4,[1]!Curves,0))</f>
        <v>5.0730000000000004</v>
      </c>
      <c r="H173" s="84">
        <f t="shared" ca="1" si="103"/>
        <v>5.0730000000000004</v>
      </c>
      <c r="I173" s="86">
        <f t="shared" si="131"/>
        <v>2.1150000000000002</v>
      </c>
      <c r="J173" s="83">
        <f ca="1">VLOOKUP($A173,[1]!Table,MATCH(J$4,[1]!Curves,0))</f>
        <v>1.3000000000000001E-2</v>
      </c>
      <c r="K173" s="84">
        <f t="shared" ca="1" si="104"/>
        <v>1.3000000000000001E-2</v>
      </c>
      <c r="L173" s="69">
        <f t="shared" si="132"/>
        <v>0</v>
      </c>
      <c r="M173" s="83">
        <f ca="1">VLOOKUP($A173,[1]!Table,MATCH(M$4,[1]!Curves,0))</f>
        <v>0.01</v>
      </c>
      <c r="N173" s="84">
        <f t="shared" ca="1" si="105"/>
        <v>0.01</v>
      </c>
      <c r="O173" s="69">
        <f t="shared" si="133"/>
        <v>0</v>
      </c>
      <c r="P173" s="7"/>
      <c r="Q173" s="69">
        <f t="shared" ca="1" si="106"/>
        <v>5.0960000000000001</v>
      </c>
      <c r="R173" s="69">
        <f t="shared" ca="1" si="107"/>
        <v>5.0960000000000001</v>
      </c>
      <c r="S173" s="69">
        <f t="shared" si="108"/>
        <v>2.1150000000000002</v>
      </c>
      <c r="T173" s="7"/>
      <c r="U173" s="5">
        <f t="shared" si="109"/>
        <v>31</v>
      </c>
      <c r="V173" s="44">
        <f t="shared" si="110"/>
        <v>41913</v>
      </c>
      <c r="W173" s="5">
        <f t="shared" ca="1" si="111"/>
        <v>4983</v>
      </c>
      <c r="X173" s="54">
        <f ca="1">VLOOKUP($A173,[1]!Table,MATCH(X$4,[1]!Curves,0))</f>
        <v>6.2185910263178004E-2</v>
      </c>
      <c r="Y173" s="46">
        <f t="shared" ca="1" si="112"/>
        <v>0.43367400933836814</v>
      </c>
      <c r="Z173" s="5">
        <f t="shared" si="113"/>
        <v>0</v>
      </c>
      <c r="AA173" s="5">
        <f t="shared" si="114"/>
        <v>0</v>
      </c>
      <c r="AC173" s="39">
        <f t="shared" ca="1" si="115"/>
        <v>0</v>
      </c>
      <c r="AD173" s="39">
        <f t="shared" ca="1" si="116"/>
        <v>0</v>
      </c>
      <c r="AE173" s="39">
        <f t="shared" ca="1" si="117"/>
        <v>0</v>
      </c>
      <c r="AF173" s="39">
        <f t="shared" ca="1" si="118"/>
        <v>0</v>
      </c>
      <c r="AG173" s="39">
        <f t="shared" ca="1" si="119"/>
        <v>0</v>
      </c>
      <c r="AH173" s="39">
        <f t="shared" ca="1" si="120"/>
        <v>0</v>
      </c>
      <c r="AI173" s="39">
        <f t="shared" ca="1" si="121"/>
        <v>0</v>
      </c>
      <c r="AJ173" s="39">
        <f t="shared" ca="1" si="122"/>
        <v>0</v>
      </c>
      <c r="AK173" s="39">
        <f t="shared" ca="1" si="123"/>
        <v>0</v>
      </c>
      <c r="AL173" s="43"/>
      <c r="AM173" s="39">
        <f t="shared" ca="1" si="134"/>
        <v>0</v>
      </c>
      <c r="AN173" s="39">
        <f t="shared" ca="1" si="135"/>
        <v>0</v>
      </c>
      <c r="AO173" s="39">
        <f t="shared" ca="1" si="136"/>
        <v>0</v>
      </c>
      <c r="AP173" s="40">
        <f t="shared" ca="1" si="124"/>
        <v>0</v>
      </c>
      <c r="AR173" s="39">
        <f t="shared" ca="1" si="137"/>
        <v>0</v>
      </c>
      <c r="AS173" s="39">
        <f t="shared" ca="1" si="138"/>
        <v>0</v>
      </c>
      <c r="AT173" s="39">
        <f t="shared" ca="1" si="139"/>
        <v>0</v>
      </c>
      <c r="AU173" s="40">
        <f t="shared" ca="1" si="125"/>
        <v>0</v>
      </c>
      <c r="AV173" s="40"/>
      <c r="AW173" s="51">
        <f t="shared" ca="1" si="126"/>
        <v>0</v>
      </c>
      <c r="AY173" s="51">
        <f t="shared" ca="1" si="127"/>
        <v>0</v>
      </c>
      <c r="AZ173" s="104"/>
      <c r="BA173" s="105">
        <f ca="1">'EO9904.1'!AW173</f>
        <v>0</v>
      </c>
      <c r="BB173" s="105">
        <f t="shared" ca="1" si="140"/>
        <v>0</v>
      </c>
      <c r="BC173" s="67"/>
      <c r="BD173" s="96">
        <f t="shared" si="141"/>
        <v>41913</v>
      </c>
      <c r="BE173" s="103">
        <f t="shared" si="142"/>
        <v>10</v>
      </c>
      <c r="BF173" s="113">
        <f t="shared" si="128"/>
        <v>697.93849999999998</v>
      </c>
      <c r="BG173" s="114">
        <f t="shared" si="129"/>
        <v>9529.3094999999994</v>
      </c>
      <c r="BH173" s="95">
        <f t="shared" si="143"/>
        <v>7.3241245863616883E-2</v>
      </c>
      <c r="BI173" s="2">
        <f t="shared" si="146"/>
        <v>0.10349999999999999</v>
      </c>
      <c r="BJ173" s="2">
        <f t="shared" si="144"/>
        <v>0.70764488757117761</v>
      </c>
      <c r="BK173" s="97">
        <v>2.1150000000000002</v>
      </c>
      <c r="BL173" s="98">
        <f t="shared" si="145"/>
        <v>2.1150000000000002</v>
      </c>
    </row>
    <row r="174" spans="1:64" ht="12" customHeight="1">
      <c r="A174" s="88">
        <f t="shared" si="130"/>
        <v>41944</v>
      </c>
      <c r="B174" s="65">
        <f>'EO9904.1 floor'!B174</f>
        <v>0</v>
      </c>
      <c r="C174" s="66"/>
      <c r="D174" s="82">
        <f t="shared" si="100"/>
        <v>0</v>
      </c>
      <c r="E174" s="35">
        <f t="shared" si="101"/>
        <v>0</v>
      </c>
      <c r="F174" s="35">
        <f t="shared" ca="1" si="102"/>
        <v>0</v>
      </c>
      <c r="G174" s="83">
        <f ca="1">VLOOKUP($A174,[1]!Table,MATCH(G$4,[1]!Curves,0))</f>
        <v>5.2130000000000001</v>
      </c>
      <c r="H174" s="84">
        <f t="shared" ca="1" si="103"/>
        <v>5.2130000000000001</v>
      </c>
      <c r="I174" s="86">
        <f t="shared" si="131"/>
        <v>2.1150000000000002</v>
      </c>
      <c r="J174" s="83">
        <f ca="1">VLOOKUP($A174,[1]!Table,MATCH(J$4,[1]!Curves,0))</f>
        <v>2.35E-2</v>
      </c>
      <c r="K174" s="84">
        <f t="shared" ca="1" si="104"/>
        <v>2.35E-2</v>
      </c>
      <c r="L174" s="69">
        <f t="shared" si="132"/>
        <v>0</v>
      </c>
      <c r="M174" s="83">
        <f ca="1">VLOOKUP($A174,[1]!Table,MATCH(M$4,[1]!Curves,0))</f>
        <v>1.4999999999999999E-2</v>
      </c>
      <c r="N174" s="84">
        <f t="shared" ca="1" si="105"/>
        <v>1.4999999999999999E-2</v>
      </c>
      <c r="O174" s="69">
        <f t="shared" si="133"/>
        <v>0</v>
      </c>
      <c r="P174" s="7"/>
      <c r="Q174" s="69">
        <f t="shared" ca="1" si="106"/>
        <v>5.2515000000000001</v>
      </c>
      <c r="R174" s="69">
        <f t="shared" ca="1" si="107"/>
        <v>5.2515000000000001</v>
      </c>
      <c r="S174" s="69">
        <f t="shared" si="108"/>
        <v>2.1150000000000002</v>
      </c>
      <c r="T174" s="7"/>
      <c r="U174" s="5">
        <f t="shared" si="109"/>
        <v>30</v>
      </c>
      <c r="V174" s="44">
        <f t="shared" si="110"/>
        <v>41944</v>
      </c>
      <c r="W174" s="5">
        <f t="shared" ca="1" si="111"/>
        <v>5014</v>
      </c>
      <c r="X174" s="54">
        <f ca="1">VLOOKUP($A174,[1]!Table,MATCH(X$4,[1]!Curves,0))</f>
        <v>6.2214696445119996E-2</v>
      </c>
      <c r="Y174" s="46">
        <f t="shared" ca="1" si="112"/>
        <v>0.43126050978920499</v>
      </c>
      <c r="Z174" s="5">
        <f t="shared" si="113"/>
        <v>0</v>
      </c>
      <c r="AA174" s="5">
        <f t="shared" si="114"/>
        <v>0</v>
      </c>
      <c r="AC174" s="39">
        <f t="shared" ca="1" si="115"/>
        <v>0</v>
      </c>
      <c r="AD174" s="39">
        <f t="shared" ca="1" si="116"/>
        <v>0</v>
      </c>
      <c r="AE174" s="39">
        <f t="shared" ca="1" si="117"/>
        <v>0</v>
      </c>
      <c r="AF174" s="39">
        <f t="shared" ca="1" si="118"/>
        <v>0</v>
      </c>
      <c r="AG174" s="39">
        <f t="shared" ca="1" si="119"/>
        <v>0</v>
      </c>
      <c r="AH174" s="39">
        <f t="shared" ca="1" si="120"/>
        <v>0</v>
      </c>
      <c r="AI174" s="39">
        <f t="shared" ca="1" si="121"/>
        <v>0</v>
      </c>
      <c r="AJ174" s="39">
        <f t="shared" ca="1" si="122"/>
        <v>0</v>
      </c>
      <c r="AK174" s="39">
        <f t="shared" ca="1" si="123"/>
        <v>0</v>
      </c>
      <c r="AL174" s="43"/>
      <c r="AM174" s="39">
        <f t="shared" ca="1" si="134"/>
        <v>0</v>
      </c>
      <c r="AN174" s="39">
        <f t="shared" ca="1" si="135"/>
        <v>0</v>
      </c>
      <c r="AO174" s="39">
        <f t="shared" ca="1" si="136"/>
        <v>0</v>
      </c>
      <c r="AP174" s="40">
        <f t="shared" ca="1" si="124"/>
        <v>0</v>
      </c>
      <c r="AR174" s="39">
        <f t="shared" ca="1" si="137"/>
        <v>0</v>
      </c>
      <c r="AS174" s="39">
        <f t="shared" ca="1" si="138"/>
        <v>0</v>
      </c>
      <c r="AT174" s="39">
        <f t="shared" ca="1" si="139"/>
        <v>0</v>
      </c>
      <c r="AU174" s="40">
        <f t="shared" ca="1" si="125"/>
        <v>0</v>
      </c>
      <c r="AV174" s="40"/>
      <c r="AW174" s="51">
        <f t="shared" ca="1" si="126"/>
        <v>0</v>
      </c>
      <c r="AY174" s="51">
        <f t="shared" ca="1" si="127"/>
        <v>0</v>
      </c>
      <c r="AZ174" s="104"/>
      <c r="BA174" s="105">
        <f ca="1">'EO9904.1'!AW174</f>
        <v>0</v>
      </c>
      <c r="BB174" s="105">
        <f t="shared" ca="1" si="140"/>
        <v>0</v>
      </c>
      <c r="BC174" s="67"/>
      <c r="BD174" s="96">
        <f t="shared" si="141"/>
        <v>41944</v>
      </c>
      <c r="BE174" s="103">
        <f t="shared" si="142"/>
        <v>11</v>
      </c>
      <c r="BF174" s="113">
        <f t="shared" si="128"/>
        <v>632.95050000000003</v>
      </c>
      <c r="BG174" s="114">
        <f t="shared" si="129"/>
        <v>8729.3260000000009</v>
      </c>
      <c r="BH174" s="95">
        <f t="shared" si="143"/>
        <v>7.250851898531456E-2</v>
      </c>
      <c r="BI174" s="2">
        <f t="shared" si="146"/>
        <v>7.7799999999999994E-2</v>
      </c>
      <c r="BJ174" s="2">
        <f t="shared" si="144"/>
        <v>0.93198610520969882</v>
      </c>
      <c r="BK174" s="97">
        <v>2.1150000000000002</v>
      </c>
      <c r="BL174" s="98">
        <f t="shared" si="145"/>
        <v>2.1150000000000002</v>
      </c>
    </row>
    <row r="175" spans="1:64" ht="12" customHeight="1">
      <c r="A175" s="88">
        <f t="shared" si="130"/>
        <v>41974</v>
      </c>
      <c r="B175" s="65">
        <f>'EO9904.1 floor'!B175</f>
        <v>0</v>
      </c>
      <c r="C175" s="66"/>
      <c r="D175" s="82">
        <f t="shared" si="100"/>
        <v>0</v>
      </c>
      <c r="E175" s="35">
        <f t="shared" si="101"/>
        <v>0</v>
      </c>
      <c r="F175" s="35">
        <f t="shared" ca="1" si="102"/>
        <v>0</v>
      </c>
      <c r="G175" s="83">
        <f ca="1">VLOOKUP($A175,[1]!Table,MATCH(G$4,[1]!Curves,0))</f>
        <v>5.3530000000000006</v>
      </c>
      <c r="H175" s="84">
        <f t="shared" ca="1" si="103"/>
        <v>5.3530000000000006</v>
      </c>
      <c r="I175" s="86">
        <f t="shared" si="131"/>
        <v>2.1150000000000002</v>
      </c>
      <c r="J175" s="83">
        <f ca="1">VLOOKUP($A175,[1]!Table,MATCH(J$4,[1]!Curves,0))</f>
        <v>2.35E-2</v>
      </c>
      <c r="K175" s="84">
        <f t="shared" ca="1" si="104"/>
        <v>2.35E-2</v>
      </c>
      <c r="L175" s="69">
        <f t="shared" si="132"/>
        <v>0</v>
      </c>
      <c r="M175" s="83">
        <f ca="1">VLOOKUP($A175,[1]!Table,MATCH(M$4,[1]!Curves,0))</f>
        <v>1.4999999999999999E-2</v>
      </c>
      <c r="N175" s="84">
        <f t="shared" ca="1" si="105"/>
        <v>1.4999999999999999E-2</v>
      </c>
      <c r="O175" s="69">
        <f t="shared" si="133"/>
        <v>0</v>
      </c>
      <c r="P175" s="7"/>
      <c r="Q175" s="69">
        <f t="shared" ca="1" si="106"/>
        <v>5.3915000000000006</v>
      </c>
      <c r="R175" s="69">
        <f t="shared" ca="1" si="107"/>
        <v>5.3915000000000006</v>
      </c>
      <c r="S175" s="69">
        <f t="shared" si="108"/>
        <v>2.1150000000000002</v>
      </c>
      <c r="T175" s="7"/>
      <c r="U175" s="5">
        <f t="shared" si="109"/>
        <v>31</v>
      </c>
      <c r="V175" s="44">
        <f t="shared" si="110"/>
        <v>41974</v>
      </c>
      <c r="W175" s="5">
        <f t="shared" ca="1" si="111"/>
        <v>5044</v>
      </c>
      <c r="X175" s="54">
        <f ca="1">VLOOKUP($A175,[1]!Table,MATCH(X$4,[1]!Curves,0))</f>
        <v>6.2242554040809001E-2</v>
      </c>
      <c r="Y175" s="46">
        <f t="shared" ca="1" si="112"/>
        <v>0.42893572137477409</v>
      </c>
      <c r="Z175" s="5">
        <f t="shared" si="113"/>
        <v>0</v>
      </c>
      <c r="AA175" s="5">
        <f t="shared" si="114"/>
        <v>0</v>
      </c>
      <c r="AC175" s="39">
        <f t="shared" ca="1" si="115"/>
        <v>0</v>
      </c>
      <c r="AD175" s="39">
        <f t="shared" ca="1" si="116"/>
        <v>0</v>
      </c>
      <c r="AE175" s="39">
        <f t="shared" ca="1" si="117"/>
        <v>0</v>
      </c>
      <c r="AF175" s="39">
        <f t="shared" ca="1" si="118"/>
        <v>0</v>
      </c>
      <c r="AG175" s="39">
        <f t="shared" ca="1" si="119"/>
        <v>0</v>
      </c>
      <c r="AH175" s="39">
        <f t="shared" ca="1" si="120"/>
        <v>0</v>
      </c>
      <c r="AI175" s="39">
        <f t="shared" ca="1" si="121"/>
        <v>0</v>
      </c>
      <c r="AJ175" s="39">
        <f t="shared" ca="1" si="122"/>
        <v>0</v>
      </c>
      <c r="AK175" s="39">
        <f t="shared" ca="1" si="123"/>
        <v>0</v>
      </c>
      <c r="AL175" s="43"/>
      <c r="AM175" s="39">
        <f t="shared" ca="1" si="134"/>
        <v>0</v>
      </c>
      <c r="AN175" s="39">
        <f t="shared" ca="1" si="135"/>
        <v>0</v>
      </c>
      <c r="AO175" s="39">
        <f t="shared" ca="1" si="136"/>
        <v>0</v>
      </c>
      <c r="AP175" s="40">
        <f t="shared" ca="1" si="124"/>
        <v>0</v>
      </c>
      <c r="AR175" s="39">
        <f t="shared" ca="1" si="137"/>
        <v>0</v>
      </c>
      <c r="AS175" s="39">
        <f t="shared" ca="1" si="138"/>
        <v>0</v>
      </c>
      <c r="AT175" s="39">
        <f t="shared" ca="1" si="139"/>
        <v>0</v>
      </c>
      <c r="AU175" s="40">
        <f t="shared" ca="1" si="125"/>
        <v>0</v>
      </c>
      <c r="AV175" s="40"/>
      <c r="AW175" s="51">
        <f t="shared" ca="1" si="126"/>
        <v>0</v>
      </c>
      <c r="AY175" s="51">
        <f t="shared" ca="1" si="127"/>
        <v>0</v>
      </c>
      <c r="AZ175" s="104"/>
      <c r="BA175" s="105">
        <f ca="1">'EO9904.1'!AW175</f>
        <v>0</v>
      </c>
      <c r="BB175" s="105">
        <f t="shared" ca="1" si="140"/>
        <v>0</v>
      </c>
      <c r="BC175" s="67"/>
      <c r="BD175" s="96">
        <f t="shared" si="141"/>
        <v>41974</v>
      </c>
      <c r="BE175" s="103">
        <f t="shared" si="142"/>
        <v>12</v>
      </c>
      <c r="BF175" s="113">
        <f t="shared" si="128"/>
        <v>668.96399999999994</v>
      </c>
      <c r="BG175" s="114">
        <f t="shared" si="129"/>
        <v>9251.2415000000001</v>
      </c>
      <c r="BH175" s="95">
        <f t="shared" si="143"/>
        <v>7.2310727160241131E-2</v>
      </c>
      <c r="BI175" s="2">
        <f t="shared" si="146"/>
        <v>7.7899999999999997E-2</v>
      </c>
      <c r="BJ175" s="2">
        <f t="shared" si="144"/>
        <v>0.92825066957947544</v>
      </c>
      <c r="BK175" s="97">
        <v>2.1150000000000002</v>
      </c>
      <c r="BL175" s="98">
        <f t="shared" si="145"/>
        <v>2.1150000000000002</v>
      </c>
    </row>
    <row r="176" spans="1:64" ht="12" customHeight="1">
      <c r="A176" s="88">
        <f t="shared" si="130"/>
        <v>42005</v>
      </c>
      <c r="B176" s="65">
        <f>'EO9904.1 floor'!B176</f>
        <v>0</v>
      </c>
      <c r="C176" s="66"/>
      <c r="D176" s="82">
        <f t="shared" si="100"/>
        <v>0</v>
      </c>
      <c r="E176" s="35">
        <f t="shared" si="101"/>
        <v>0</v>
      </c>
      <c r="F176" s="35">
        <f t="shared" ca="1" si="102"/>
        <v>0</v>
      </c>
      <c r="G176" s="83">
        <f ca="1">VLOOKUP($A176,[1]!Table,MATCH(G$4,[1]!Curves,0))</f>
        <v>5.4430000000000005</v>
      </c>
      <c r="H176" s="84">
        <f t="shared" ca="1" si="103"/>
        <v>5.4430000000000005</v>
      </c>
      <c r="I176" s="86">
        <f t="shared" si="131"/>
        <v>2.1150000000000002</v>
      </c>
      <c r="J176" s="83">
        <f ca="1">VLOOKUP($A176,[1]!Table,MATCH(J$4,[1]!Curves,0))</f>
        <v>2.35E-2</v>
      </c>
      <c r="K176" s="84">
        <f t="shared" ca="1" si="104"/>
        <v>2.35E-2</v>
      </c>
      <c r="L176" s="69">
        <f t="shared" si="132"/>
        <v>0</v>
      </c>
      <c r="M176" s="83">
        <f ca="1">VLOOKUP($A176,[1]!Table,MATCH(M$4,[1]!Curves,0))</f>
        <v>1.4999999999999999E-2</v>
      </c>
      <c r="N176" s="84">
        <f t="shared" ca="1" si="105"/>
        <v>1.4999999999999999E-2</v>
      </c>
      <c r="O176" s="69">
        <f t="shared" si="133"/>
        <v>0</v>
      </c>
      <c r="P176" s="7"/>
      <c r="Q176" s="69">
        <f t="shared" ca="1" si="106"/>
        <v>5.4815000000000005</v>
      </c>
      <c r="R176" s="69">
        <f t="shared" ca="1" si="107"/>
        <v>5.4815000000000005</v>
      </c>
      <c r="S176" s="69">
        <f t="shared" si="108"/>
        <v>2.1150000000000002</v>
      </c>
      <c r="T176" s="7"/>
      <c r="U176" s="5">
        <f t="shared" si="109"/>
        <v>31</v>
      </c>
      <c r="V176" s="44">
        <f t="shared" si="110"/>
        <v>42005</v>
      </c>
      <c r="W176" s="5">
        <f t="shared" ca="1" si="111"/>
        <v>5075</v>
      </c>
      <c r="X176" s="54">
        <f ca="1">VLOOKUP($A176,[1]!Table,MATCH(X$4,[1]!Curves,0))</f>
        <v>6.2271340223293004E-2</v>
      </c>
      <c r="Y176" s="46">
        <f t="shared" ca="1" si="112"/>
        <v>0.42654461850245967</v>
      </c>
      <c r="Z176" s="5">
        <f t="shared" si="113"/>
        <v>0</v>
      </c>
      <c r="AA176" s="5">
        <f t="shared" si="114"/>
        <v>0</v>
      </c>
      <c r="AC176" s="39">
        <f t="shared" ca="1" si="115"/>
        <v>0</v>
      </c>
      <c r="AD176" s="39">
        <f t="shared" ca="1" si="116"/>
        <v>0</v>
      </c>
      <c r="AE176" s="39">
        <f t="shared" ca="1" si="117"/>
        <v>0</v>
      </c>
      <c r="AF176" s="39">
        <f t="shared" ca="1" si="118"/>
        <v>0</v>
      </c>
      <c r="AG176" s="39">
        <f t="shared" ca="1" si="119"/>
        <v>0</v>
      </c>
      <c r="AH176" s="39">
        <f t="shared" ca="1" si="120"/>
        <v>0</v>
      </c>
      <c r="AI176" s="39">
        <f t="shared" ca="1" si="121"/>
        <v>0</v>
      </c>
      <c r="AJ176" s="39">
        <f t="shared" ca="1" si="122"/>
        <v>0</v>
      </c>
      <c r="AK176" s="39">
        <f t="shared" ca="1" si="123"/>
        <v>0</v>
      </c>
      <c r="AL176" s="43"/>
      <c r="AM176" s="39">
        <f t="shared" ca="1" si="134"/>
        <v>0</v>
      </c>
      <c r="AN176" s="39">
        <f t="shared" ca="1" si="135"/>
        <v>0</v>
      </c>
      <c r="AO176" s="39">
        <f t="shared" ca="1" si="136"/>
        <v>0</v>
      </c>
      <c r="AP176" s="40">
        <f t="shared" ca="1" si="124"/>
        <v>0</v>
      </c>
      <c r="AR176" s="39">
        <f t="shared" ca="1" si="137"/>
        <v>0</v>
      </c>
      <c r="AS176" s="39">
        <f t="shared" ca="1" si="138"/>
        <v>0</v>
      </c>
      <c r="AT176" s="39">
        <f t="shared" ca="1" si="139"/>
        <v>0</v>
      </c>
      <c r="AU176" s="40">
        <f t="shared" ca="1" si="125"/>
        <v>0</v>
      </c>
      <c r="AV176" s="40"/>
      <c r="AW176" s="51">
        <f t="shared" ca="1" si="126"/>
        <v>0</v>
      </c>
      <c r="AY176" s="51">
        <f t="shared" ca="1" si="127"/>
        <v>0</v>
      </c>
      <c r="AZ176" s="104"/>
      <c r="BA176" s="105">
        <f ca="1">'EO9904.1'!AW176</f>
        <v>0</v>
      </c>
      <c r="BB176" s="105">
        <f t="shared" ca="1" si="140"/>
        <v>0</v>
      </c>
      <c r="BC176" s="67"/>
      <c r="BD176" s="96">
        <f t="shared" si="141"/>
        <v>42005</v>
      </c>
      <c r="BE176" s="103">
        <f t="shared" si="142"/>
        <v>1</v>
      </c>
      <c r="BF176" s="113">
        <f t="shared" si="128"/>
        <v>682.49049999999988</v>
      </c>
      <c r="BG176" s="114">
        <f t="shared" si="129"/>
        <v>9457.0780000000013</v>
      </c>
      <c r="BH176" s="95">
        <f t="shared" si="143"/>
        <v>7.2167164107137513E-2</v>
      </c>
      <c r="BI176" s="2">
        <f t="shared" si="146"/>
        <v>7.7899999999999997E-2</v>
      </c>
      <c r="BJ176" s="2">
        <f t="shared" si="144"/>
        <v>0.92640775490548799</v>
      </c>
      <c r="BK176" s="97">
        <v>2.1150000000000002</v>
      </c>
      <c r="BL176" s="98">
        <f t="shared" si="145"/>
        <v>2.1150000000000002</v>
      </c>
    </row>
    <row r="177" spans="1:64" ht="12" customHeight="1">
      <c r="A177" s="88">
        <f t="shared" si="130"/>
        <v>42036</v>
      </c>
      <c r="B177" s="65">
        <f>'EO9904.1 floor'!B177</f>
        <v>0</v>
      </c>
      <c r="C177" s="66"/>
      <c r="D177" s="82">
        <f t="shared" si="100"/>
        <v>0</v>
      </c>
      <c r="E177" s="35">
        <f t="shared" si="101"/>
        <v>0</v>
      </c>
      <c r="F177" s="35">
        <f t="shared" ca="1" si="102"/>
        <v>0</v>
      </c>
      <c r="G177" s="83">
        <f ca="1">VLOOKUP($A177,[1]!Table,MATCH(G$4,[1]!Curves,0))</f>
        <v>5.3230000000000004</v>
      </c>
      <c r="H177" s="84">
        <f t="shared" ca="1" si="103"/>
        <v>5.3230000000000004</v>
      </c>
      <c r="I177" s="86">
        <f t="shared" si="131"/>
        <v>2.2615196691845312</v>
      </c>
      <c r="J177" s="83">
        <f ca="1">VLOOKUP($A177,[1]!Table,MATCH(J$4,[1]!Curves,0))</f>
        <v>2.35E-2</v>
      </c>
      <c r="K177" s="84">
        <f t="shared" ca="1" si="104"/>
        <v>2.35E-2</v>
      </c>
      <c r="L177" s="69">
        <f t="shared" si="132"/>
        <v>0</v>
      </c>
      <c r="M177" s="83">
        <f ca="1">VLOOKUP($A177,[1]!Table,MATCH(M$4,[1]!Curves,0))</f>
        <v>1.4999999999999999E-2</v>
      </c>
      <c r="N177" s="84">
        <f t="shared" ca="1" si="105"/>
        <v>1.4999999999999999E-2</v>
      </c>
      <c r="O177" s="69">
        <f t="shared" si="133"/>
        <v>0</v>
      </c>
      <c r="P177" s="7"/>
      <c r="Q177" s="69">
        <f t="shared" ca="1" si="106"/>
        <v>5.3615000000000004</v>
      </c>
      <c r="R177" s="69">
        <f t="shared" ca="1" si="107"/>
        <v>5.3615000000000004</v>
      </c>
      <c r="S177" s="69">
        <f t="shared" si="108"/>
        <v>2.2615196691845312</v>
      </c>
      <c r="T177" s="7"/>
      <c r="U177" s="5">
        <f t="shared" si="109"/>
        <v>28</v>
      </c>
      <c r="V177" s="44">
        <f t="shared" si="110"/>
        <v>42036</v>
      </c>
      <c r="W177" s="5">
        <f t="shared" ca="1" si="111"/>
        <v>5106</v>
      </c>
      <c r="X177" s="54">
        <f ca="1">VLOOKUP($A177,[1]!Table,MATCH(X$4,[1]!Curves,0))</f>
        <v>6.2300126406051003E-2</v>
      </c>
      <c r="Y177" s="46">
        <f t="shared" ca="1" si="112"/>
        <v>0.42416483708868247</v>
      </c>
      <c r="Z177" s="5">
        <f t="shared" si="113"/>
        <v>0</v>
      </c>
      <c r="AA177" s="5">
        <f t="shared" si="114"/>
        <v>0</v>
      </c>
      <c r="AC177" s="39">
        <f t="shared" ca="1" si="115"/>
        <v>0</v>
      </c>
      <c r="AD177" s="39">
        <f t="shared" ca="1" si="116"/>
        <v>0</v>
      </c>
      <c r="AE177" s="39">
        <f t="shared" ca="1" si="117"/>
        <v>0</v>
      </c>
      <c r="AF177" s="39">
        <f t="shared" ca="1" si="118"/>
        <v>0</v>
      </c>
      <c r="AG177" s="39">
        <f t="shared" ca="1" si="119"/>
        <v>0</v>
      </c>
      <c r="AH177" s="39">
        <f t="shared" ca="1" si="120"/>
        <v>0</v>
      </c>
      <c r="AI177" s="39">
        <f t="shared" ca="1" si="121"/>
        <v>0</v>
      </c>
      <c r="AJ177" s="39">
        <f t="shared" ca="1" si="122"/>
        <v>0</v>
      </c>
      <c r="AK177" s="39">
        <f t="shared" ca="1" si="123"/>
        <v>0</v>
      </c>
      <c r="AL177" s="43"/>
      <c r="AM177" s="39">
        <f t="shared" ca="1" si="134"/>
        <v>0</v>
      </c>
      <c r="AN177" s="39">
        <f t="shared" ca="1" si="135"/>
        <v>0</v>
      </c>
      <c r="AO177" s="39">
        <f t="shared" ca="1" si="136"/>
        <v>0</v>
      </c>
      <c r="AP177" s="40">
        <f t="shared" ca="1" si="124"/>
        <v>0</v>
      </c>
      <c r="AR177" s="39">
        <f t="shared" ca="1" si="137"/>
        <v>0</v>
      </c>
      <c r="AS177" s="39">
        <f t="shared" ca="1" si="138"/>
        <v>0</v>
      </c>
      <c r="AT177" s="39">
        <f t="shared" ca="1" si="139"/>
        <v>0</v>
      </c>
      <c r="AU177" s="40">
        <f t="shared" ca="1" si="125"/>
        <v>0</v>
      </c>
      <c r="AV177" s="40"/>
      <c r="AW177" s="51">
        <f t="shared" ca="1" si="126"/>
        <v>0</v>
      </c>
      <c r="AY177" s="51">
        <f t="shared" ca="1" si="127"/>
        <v>0</v>
      </c>
      <c r="AZ177" s="104"/>
      <c r="BA177" s="105">
        <f ca="1">'EO9904.1'!AW177</f>
        <v>0</v>
      </c>
      <c r="BB177" s="105">
        <f t="shared" ca="1" si="140"/>
        <v>0</v>
      </c>
      <c r="BC177" s="67"/>
      <c r="BD177" s="96">
        <f t="shared" si="141"/>
        <v>42036</v>
      </c>
      <c r="BE177" s="103">
        <f t="shared" si="142"/>
        <v>2</v>
      </c>
      <c r="BF177" s="113">
        <f t="shared" si="128"/>
        <v>627.08299999999986</v>
      </c>
      <c r="BG177" s="114">
        <f t="shared" si="129"/>
        <v>8701.1194999999989</v>
      </c>
      <c r="BH177" s="95">
        <f t="shared" si="143"/>
        <v>7.2069232010892381E-2</v>
      </c>
      <c r="BI177" s="2">
        <f t="shared" si="146"/>
        <v>6.7400000000000002E-2</v>
      </c>
      <c r="BJ177" s="2">
        <f t="shared" si="144"/>
        <v>1.0692764393307475</v>
      </c>
      <c r="BK177" s="97">
        <v>2.1150000000000002</v>
      </c>
      <c r="BL177" s="98">
        <f t="shared" si="145"/>
        <v>2.2615196691845312</v>
      </c>
    </row>
    <row r="178" spans="1:64" ht="12" customHeight="1">
      <c r="A178" s="88">
        <f t="shared" si="130"/>
        <v>42064</v>
      </c>
      <c r="B178" s="65">
        <f>'EO9904.1 floor'!B178</f>
        <v>0</v>
      </c>
      <c r="C178" s="66"/>
      <c r="D178" s="82">
        <f t="shared" si="100"/>
        <v>0</v>
      </c>
      <c r="E178" s="35">
        <f t="shared" si="101"/>
        <v>0</v>
      </c>
      <c r="F178" s="35">
        <f t="shared" ca="1" si="102"/>
        <v>0</v>
      </c>
      <c r="G178" s="83">
        <f ca="1">VLOOKUP($A178,[1]!Table,MATCH(G$4,[1]!Curves,0))</f>
        <v>5.1980000000000004</v>
      </c>
      <c r="H178" s="84">
        <f t="shared" ca="1" si="103"/>
        <v>5.1980000000000004</v>
      </c>
      <c r="I178" s="86">
        <f t="shared" si="131"/>
        <v>2.1352453299148562</v>
      </c>
      <c r="J178" s="83">
        <f ca="1">VLOOKUP($A178,[1]!Table,MATCH(J$4,[1]!Curves,0))</f>
        <v>2.35E-2</v>
      </c>
      <c r="K178" s="84">
        <f t="shared" ca="1" si="104"/>
        <v>2.35E-2</v>
      </c>
      <c r="L178" s="69">
        <f t="shared" si="132"/>
        <v>0</v>
      </c>
      <c r="M178" s="83">
        <f ca="1">VLOOKUP($A178,[1]!Table,MATCH(M$4,[1]!Curves,0))</f>
        <v>1.4999999999999999E-2</v>
      </c>
      <c r="N178" s="84">
        <f t="shared" ca="1" si="105"/>
        <v>1.4999999999999999E-2</v>
      </c>
      <c r="O178" s="69">
        <f t="shared" si="133"/>
        <v>0</v>
      </c>
      <c r="P178" s="7"/>
      <c r="Q178" s="69">
        <f t="shared" ca="1" si="106"/>
        <v>5.2365000000000004</v>
      </c>
      <c r="R178" s="69">
        <f t="shared" ca="1" si="107"/>
        <v>5.2365000000000004</v>
      </c>
      <c r="S178" s="69">
        <f t="shared" si="108"/>
        <v>2.1352453299148562</v>
      </c>
      <c r="T178" s="7"/>
      <c r="U178" s="5">
        <f t="shared" si="109"/>
        <v>31</v>
      </c>
      <c r="V178" s="44">
        <f t="shared" si="110"/>
        <v>42064</v>
      </c>
      <c r="W178" s="5">
        <f t="shared" ca="1" si="111"/>
        <v>5134</v>
      </c>
      <c r="X178" s="54">
        <f ca="1">VLOOKUP($A178,[1]!Table,MATCH(X$4,[1]!Curves,0))</f>
        <v>6.2326126829424004E-2</v>
      </c>
      <c r="Y178" s="46">
        <f t="shared" ca="1" si="112"/>
        <v>0.42202505431755033</v>
      </c>
      <c r="Z178" s="5">
        <f t="shared" si="113"/>
        <v>0</v>
      </c>
      <c r="AA178" s="5">
        <f t="shared" si="114"/>
        <v>0</v>
      </c>
      <c r="AC178" s="39">
        <f t="shared" ca="1" si="115"/>
        <v>0</v>
      </c>
      <c r="AD178" s="39">
        <f t="shared" ca="1" si="116"/>
        <v>0</v>
      </c>
      <c r="AE178" s="39">
        <f t="shared" ca="1" si="117"/>
        <v>0</v>
      </c>
      <c r="AF178" s="39">
        <f t="shared" ca="1" si="118"/>
        <v>0</v>
      </c>
      <c r="AG178" s="39">
        <f t="shared" ca="1" si="119"/>
        <v>0</v>
      </c>
      <c r="AH178" s="39">
        <f t="shared" ca="1" si="120"/>
        <v>0</v>
      </c>
      <c r="AI178" s="39">
        <f t="shared" ca="1" si="121"/>
        <v>0</v>
      </c>
      <c r="AJ178" s="39">
        <f t="shared" ca="1" si="122"/>
        <v>0</v>
      </c>
      <c r="AK178" s="39">
        <f t="shared" ca="1" si="123"/>
        <v>0</v>
      </c>
      <c r="AL178" s="43"/>
      <c r="AM178" s="39">
        <f t="shared" ca="1" si="134"/>
        <v>0</v>
      </c>
      <c r="AN178" s="39">
        <f t="shared" ca="1" si="135"/>
        <v>0</v>
      </c>
      <c r="AO178" s="39">
        <f t="shared" ca="1" si="136"/>
        <v>0</v>
      </c>
      <c r="AP178" s="40">
        <f t="shared" ca="1" si="124"/>
        <v>0</v>
      </c>
      <c r="AR178" s="39">
        <f t="shared" ca="1" si="137"/>
        <v>0</v>
      </c>
      <c r="AS178" s="39">
        <f t="shared" ca="1" si="138"/>
        <v>0</v>
      </c>
      <c r="AT178" s="39">
        <f t="shared" ca="1" si="139"/>
        <v>0</v>
      </c>
      <c r="AU178" s="40">
        <f t="shared" ca="1" si="125"/>
        <v>0</v>
      </c>
      <c r="AV178" s="40"/>
      <c r="AW178" s="51">
        <f t="shared" ca="1" si="126"/>
        <v>0</v>
      </c>
      <c r="AY178" s="51">
        <f t="shared" ca="1" si="127"/>
        <v>0</v>
      </c>
      <c r="AZ178" s="104"/>
      <c r="BA178" s="105">
        <f ca="1">'EO9904.1'!AW178</f>
        <v>0</v>
      </c>
      <c r="BB178" s="105">
        <f t="shared" ca="1" si="140"/>
        <v>0</v>
      </c>
      <c r="BC178" s="67"/>
      <c r="BD178" s="96">
        <f t="shared" si="141"/>
        <v>42064</v>
      </c>
      <c r="BE178" s="103">
        <f t="shared" si="142"/>
        <v>3</v>
      </c>
      <c r="BF178" s="113">
        <f t="shared" si="128"/>
        <v>669.65750000000003</v>
      </c>
      <c r="BG178" s="114">
        <f t="shared" si="129"/>
        <v>9290.0299999999988</v>
      </c>
      <c r="BH178" s="95">
        <f t="shared" si="143"/>
        <v>7.2083459364501529E-2</v>
      </c>
      <c r="BI178" s="2">
        <f t="shared" si="146"/>
        <v>7.1400000000000005E-2</v>
      </c>
      <c r="BJ178" s="2">
        <f t="shared" si="144"/>
        <v>1.009572260007024</v>
      </c>
      <c r="BK178" s="97">
        <v>2.1150000000000002</v>
      </c>
      <c r="BL178" s="98">
        <f t="shared" si="145"/>
        <v>2.1352453299148562</v>
      </c>
    </row>
    <row r="179" spans="1:64" ht="12" customHeight="1">
      <c r="A179" s="88">
        <f t="shared" si="130"/>
        <v>42095</v>
      </c>
      <c r="B179" s="65">
        <f>'EO9904.1 floor'!B179</f>
        <v>0</v>
      </c>
      <c r="C179" s="66"/>
      <c r="D179" s="82">
        <f t="shared" si="100"/>
        <v>0</v>
      </c>
      <c r="E179" s="35">
        <f t="shared" si="101"/>
        <v>0</v>
      </c>
      <c r="F179" s="35">
        <f t="shared" ca="1" si="102"/>
        <v>0</v>
      </c>
      <c r="G179" s="83">
        <f ca="1">VLOOKUP($A179,[1]!Table,MATCH(G$4,[1]!Curves,0))</f>
        <v>5.0680000000000005</v>
      </c>
      <c r="H179" s="84">
        <f t="shared" ca="1" si="103"/>
        <v>5.0680000000000005</v>
      </c>
      <c r="I179" s="86">
        <f t="shared" si="131"/>
        <v>2.1150000000000002</v>
      </c>
      <c r="J179" s="83">
        <f ca="1">VLOOKUP($A179,[1]!Table,MATCH(J$4,[1]!Curves,0))</f>
        <v>1.3000000000000001E-2</v>
      </c>
      <c r="K179" s="84">
        <f t="shared" ca="1" si="104"/>
        <v>1.3000000000000001E-2</v>
      </c>
      <c r="L179" s="69">
        <f t="shared" si="132"/>
        <v>0</v>
      </c>
      <c r="M179" s="83">
        <f ca="1">VLOOKUP($A179,[1]!Table,MATCH(M$4,[1]!Curves,0))</f>
        <v>0.01</v>
      </c>
      <c r="N179" s="84">
        <f t="shared" ca="1" si="105"/>
        <v>0.01</v>
      </c>
      <c r="O179" s="69">
        <f t="shared" si="133"/>
        <v>0</v>
      </c>
      <c r="P179" s="7"/>
      <c r="Q179" s="69">
        <f t="shared" ca="1" si="106"/>
        <v>5.0910000000000002</v>
      </c>
      <c r="R179" s="69">
        <f t="shared" ca="1" si="107"/>
        <v>5.0910000000000002</v>
      </c>
      <c r="S179" s="69">
        <f t="shared" si="108"/>
        <v>2.1150000000000002</v>
      </c>
      <c r="T179" s="7"/>
      <c r="U179" s="5">
        <f t="shared" si="109"/>
        <v>30</v>
      </c>
      <c r="V179" s="44">
        <f t="shared" si="110"/>
        <v>42095</v>
      </c>
      <c r="W179" s="5">
        <f t="shared" ca="1" si="111"/>
        <v>5165</v>
      </c>
      <c r="X179" s="54">
        <f ca="1">VLOOKUP($A179,[1]!Table,MATCH(X$4,[1]!Curves,0))</f>
        <v>6.2354913012705002E-2</v>
      </c>
      <c r="Y179" s="46">
        <f t="shared" ca="1" si="112"/>
        <v>0.41966670792613647</v>
      </c>
      <c r="Z179" s="5">
        <f t="shared" si="113"/>
        <v>0</v>
      </c>
      <c r="AA179" s="5">
        <f t="shared" si="114"/>
        <v>0</v>
      </c>
      <c r="AC179" s="39">
        <f t="shared" ca="1" si="115"/>
        <v>0</v>
      </c>
      <c r="AD179" s="39">
        <f t="shared" ca="1" si="116"/>
        <v>0</v>
      </c>
      <c r="AE179" s="39">
        <f t="shared" ca="1" si="117"/>
        <v>0</v>
      </c>
      <c r="AF179" s="39">
        <f t="shared" ca="1" si="118"/>
        <v>0</v>
      </c>
      <c r="AG179" s="39">
        <f t="shared" ca="1" si="119"/>
        <v>0</v>
      </c>
      <c r="AH179" s="39">
        <f t="shared" ca="1" si="120"/>
        <v>0</v>
      </c>
      <c r="AI179" s="39">
        <f t="shared" ca="1" si="121"/>
        <v>0</v>
      </c>
      <c r="AJ179" s="39">
        <f t="shared" ca="1" si="122"/>
        <v>0</v>
      </c>
      <c r="AK179" s="39">
        <f t="shared" ca="1" si="123"/>
        <v>0</v>
      </c>
      <c r="AL179" s="43"/>
      <c r="AM179" s="39">
        <f t="shared" ca="1" si="134"/>
        <v>0</v>
      </c>
      <c r="AN179" s="39">
        <f t="shared" ca="1" si="135"/>
        <v>0</v>
      </c>
      <c r="AO179" s="39">
        <f t="shared" ca="1" si="136"/>
        <v>0</v>
      </c>
      <c r="AP179" s="40">
        <f t="shared" ca="1" si="124"/>
        <v>0</v>
      </c>
      <c r="AR179" s="39">
        <f t="shared" ca="1" si="137"/>
        <v>0</v>
      </c>
      <c r="AS179" s="39">
        <f t="shared" ca="1" si="138"/>
        <v>0</v>
      </c>
      <c r="AT179" s="39">
        <f t="shared" ca="1" si="139"/>
        <v>0</v>
      </c>
      <c r="AU179" s="40">
        <f t="shared" ca="1" si="125"/>
        <v>0</v>
      </c>
      <c r="AV179" s="40"/>
      <c r="AW179" s="51">
        <f t="shared" ca="1" si="126"/>
        <v>0</v>
      </c>
      <c r="AY179" s="51">
        <f t="shared" ca="1" si="127"/>
        <v>0</v>
      </c>
      <c r="AZ179" s="104"/>
      <c r="BA179" s="105">
        <f ca="1">'EO9904.1'!AW179</f>
        <v>0</v>
      </c>
      <c r="BB179" s="105">
        <f t="shared" ca="1" si="140"/>
        <v>0</v>
      </c>
      <c r="BC179" s="67"/>
      <c r="BD179" s="96">
        <f t="shared" si="141"/>
        <v>42095</v>
      </c>
      <c r="BE179" s="103">
        <f t="shared" si="142"/>
        <v>4</v>
      </c>
      <c r="BF179" s="113">
        <f t="shared" si="128"/>
        <v>631.27949999999998</v>
      </c>
      <c r="BG179" s="114">
        <f t="shared" si="129"/>
        <v>8727.1059999999998</v>
      </c>
      <c r="BH179" s="95">
        <f t="shared" si="143"/>
        <v>7.2335491284281406E-2</v>
      </c>
      <c r="BI179" s="2">
        <f t="shared" si="146"/>
        <v>7.4899999999999994E-2</v>
      </c>
      <c r="BJ179" s="2">
        <f t="shared" si="144"/>
        <v>0.96576089832151413</v>
      </c>
      <c r="BK179" s="97">
        <v>2.1150000000000002</v>
      </c>
      <c r="BL179" s="98">
        <f t="shared" si="145"/>
        <v>2.1150000000000002</v>
      </c>
    </row>
    <row r="180" spans="1:64" ht="12" customHeight="1">
      <c r="A180" s="88">
        <f t="shared" si="130"/>
        <v>42125</v>
      </c>
      <c r="B180" s="65">
        <f>'EO9904.1 floor'!B180</f>
        <v>0</v>
      </c>
      <c r="C180" s="66"/>
      <c r="D180" s="82">
        <f t="shared" si="100"/>
        <v>0</v>
      </c>
      <c r="E180" s="35">
        <f t="shared" si="101"/>
        <v>0</v>
      </c>
      <c r="F180" s="35">
        <f t="shared" ca="1" si="102"/>
        <v>0</v>
      </c>
      <c r="G180" s="83">
        <f ca="1">VLOOKUP($A180,[1]!Table,MATCH(G$4,[1]!Curves,0))</f>
        <v>5.0579999999999998</v>
      </c>
      <c r="H180" s="84">
        <f t="shared" ca="1" si="103"/>
        <v>5.0579999999999998</v>
      </c>
      <c r="I180" s="86">
        <f t="shared" si="131"/>
        <v>2.1593067374976265</v>
      </c>
      <c r="J180" s="83">
        <f ca="1">VLOOKUP($A180,[1]!Table,MATCH(J$4,[1]!Curves,0))</f>
        <v>1.3000000000000001E-2</v>
      </c>
      <c r="K180" s="84">
        <f t="shared" ca="1" si="104"/>
        <v>1.3000000000000001E-2</v>
      </c>
      <c r="L180" s="69">
        <f t="shared" si="132"/>
        <v>0</v>
      </c>
      <c r="M180" s="83">
        <f ca="1">VLOOKUP($A180,[1]!Table,MATCH(M$4,[1]!Curves,0))</f>
        <v>0.01</v>
      </c>
      <c r="N180" s="84">
        <f t="shared" ca="1" si="105"/>
        <v>0.01</v>
      </c>
      <c r="O180" s="69">
        <f t="shared" si="133"/>
        <v>0</v>
      </c>
      <c r="P180" s="7"/>
      <c r="Q180" s="69">
        <f t="shared" ca="1" si="106"/>
        <v>5.0809999999999995</v>
      </c>
      <c r="R180" s="69">
        <f t="shared" ca="1" si="107"/>
        <v>5.0809999999999995</v>
      </c>
      <c r="S180" s="69">
        <f t="shared" si="108"/>
        <v>2.1593067374976265</v>
      </c>
      <c r="T180" s="7"/>
      <c r="U180" s="5">
        <f t="shared" si="109"/>
        <v>31</v>
      </c>
      <c r="V180" s="44">
        <f t="shared" si="110"/>
        <v>42125</v>
      </c>
      <c r="W180" s="5">
        <f t="shared" ca="1" si="111"/>
        <v>5195</v>
      </c>
      <c r="X180" s="54">
        <f ca="1">VLOOKUP($A180,[1]!Table,MATCH(X$4,[1]!Curves,0))</f>
        <v>6.2382770609692002E-2</v>
      </c>
      <c r="Y180" s="46">
        <f t="shared" ca="1" si="112"/>
        <v>0.41739510496449528</v>
      </c>
      <c r="Z180" s="5">
        <f t="shared" si="113"/>
        <v>0</v>
      </c>
      <c r="AA180" s="5">
        <f t="shared" si="114"/>
        <v>0</v>
      </c>
      <c r="AC180" s="39">
        <f t="shared" ca="1" si="115"/>
        <v>0</v>
      </c>
      <c r="AD180" s="39">
        <f t="shared" ca="1" si="116"/>
        <v>0</v>
      </c>
      <c r="AE180" s="39">
        <f t="shared" ca="1" si="117"/>
        <v>0</v>
      </c>
      <c r="AF180" s="39">
        <f t="shared" ca="1" si="118"/>
        <v>0</v>
      </c>
      <c r="AG180" s="39">
        <f t="shared" ca="1" si="119"/>
        <v>0</v>
      </c>
      <c r="AH180" s="39">
        <f t="shared" ca="1" si="120"/>
        <v>0</v>
      </c>
      <c r="AI180" s="39">
        <f t="shared" ca="1" si="121"/>
        <v>0</v>
      </c>
      <c r="AJ180" s="39">
        <f t="shared" ca="1" si="122"/>
        <v>0</v>
      </c>
      <c r="AK180" s="39">
        <f t="shared" ca="1" si="123"/>
        <v>0</v>
      </c>
      <c r="AL180" s="43"/>
      <c r="AM180" s="39">
        <f t="shared" ca="1" si="134"/>
        <v>0</v>
      </c>
      <c r="AN180" s="39">
        <f t="shared" ca="1" si="135"/>
        <v>0</v>
      </c>
      <c r="AO180" s="39">
        <f t="shared" ca="1" si="136"/>
        <v>0</v>
      </c>
      <c r="AP180" s="40">
        <f t="shared" ca="1" si="124"/>
        <v>0</v>
      </c>
      <c r="AR180" s="39">
        <f t="shared" ca="1" si="137"/>
        <v>0</v>
      </c>
      <c r="AS180" s="39">
        <f t="shared" ca="1" si="138"/>
        <v>0</v>
      </c>
      <c r="AT180" s="39">
        <f t="shared" ca="1" si="139"/>
        <v>0</v>
      </c>
      <c r="AU180" s="40">
        <f t="shared" ca="1" si="125"/>
        <v>0</v>
      </c>
      <c r="AV180" s="40"/>
      <c r="AW180" s="51">
        <f t="shared" ca="1" si="126"/>
        <v>0</v>
      </c>
      <c r="AY180" s="51">
        <f t="shared" ca="1" si="127"/>
        <v>0</v>
      </c>
      <c r="AZ180" s="104"/>
      <c r="BA180" s="105">
        <f ca="1">'EO9904.1'!AW180</f>
        <v>0</v>
      </c>
      <c r="BB180" s="105">
        <f t="shared" ca="1" si="140"/>
        <v>0</v>
      </c>
      <c r="BC180" s="67"/>
      <c r="BD180" s="96">
        <f t="shared" si="141"/>
        <v>42125</v>
      </c>
      <c r="BE180" s="103">
        <f t="shared" si="142"/>
        <v>5</v>
      </c>
      <c r="BF180" s="113">
        <f t="shared" si="128"/>
        <v>662.98049999999989</v>
      </c>
      <c r="BG180" s="114">
        <f t="shared" si="129"/>
        <v>9044.2455000000009</v>
      </c>
      <c r="BH180" s="95">
        <f t="shared" si="143"/>
        <v>7.3304124705593166E-2</v>
      </c>
      <c r="BI180" s="2">
        <f t="shared" si="146"/>
        <v>7.1800000000000003E-2</v>
      </c>
      <c r="BJ180" s="2">
        <f t="shared" si="144"/>
        <v>1.0209488120556152</v>
      </c>
      <c r="BK180" s="97">
        <v>2.1150000000000002</v>
      </c>
      <c r="BL180" s="98">
        <f t="shared" si="145"/>
        <v>2.1593067374976265</v>
      </c>
    </row>
    <row r="181" spans="1:64" ht="12" customHeight="1">
      <c r="A181" s="88">
        <f t="shared" si="130"/>
        <v>42156</v>
      </c>
      <c r="B181" s="65">
        <f>'EO9904.1 floor'!B181</f>
        <v>0</v>
      </c>
      <c r="C181" s="66"/>
      <c r="D181" s="82">
        <f t="shared" si="100"/>
        <v>0</v>
      </c>
      <c r="E181" s="35">
        <f t="shared" si="101"/>
        <v>0</v>
      </c>
      <c r="F181" s="35">
        <f t="shared" ca="1" si="102"/>
        <v>0</v>
      </c>
      <c r="G181" s="83">
        <f ca="1">VLOOKUP($A181,[1]!Table,MATCH(G$4,[1]!Curves,0))</f>
        <v>5.0780000000000003</v>
      </c>
      <c r="H181" s="84">
        <f t="shared" ca="1" si="103"/>
        <v>5.0780000000000003</v>
      </c>
      <c r="I181" s="86">
        <f t="shared" si="131"/>
        <v>2.8843852192293506</v>
      </c>
      <c r="J181" s="83">
        <f ca="1">VLOOKUP($A181,[1]!Table,MATCH(J$4,[1]!Curves,0))</f>
        <v>1.3000000000000001E-2</v>
      </c>
      <c r="K181" s="84">
        <f t="shared" ca="1" si="104"/>
        <v>1.3000000000000001E-2</v>
      </c>
      <c r="L181" s="69">
        <f t="shared" si="132"/>
        <v>0</v>
      </c>
      <c r="M181" s="83">
        <f ca="1">VLOOKUP($A181,[1]!Table,MATCH(M$4,[1]!Curves,0))</f>
        <v>0.01</v>
      </c>
      <c r="N181" s="84">
        <f t="shared" ca="1" si="105"/>
        <v>0.01</v>
      </c>
      <c r="O181" s="69">
        <f t="shared" si="133"/>
        <v>0</v>
      </c>
      <c r="P181" s="7"/>
      <c r="Q181" s="69">
        <f t="shared" ca="1" si="106"/>
        <v>5.101</v>
      </c>
      <c r="R181" s="69">
        <f t="shared" ca="1" si="107"/>
        <v>5.101</v>
      </c>
      <c r="S181" s="69">
        <f t="shared" si="108"/>
        <v>2.8843852192293506</v>
      </c>
      <c r="T181" s="7"/>
      <c r="U181" s="5">
        <f t="shared" si="109"/>
        <v>30</v>
      </c>
      <c r="V181" s="44">
        <f t="shared" si="110"/>
        <v>42156</v>
      </c>
      <c r="W181" s="5">
        <f t="shared" ca="1" si="111"/>
        <v>5226</v>
      </c>
      <c r="X181" s="54">
        <f ca="1">VLOOKUP($A181,[1]!Table,MATCH(X$4,[1]!Curves,0))</f>
        <v>6.2411556793514004E-2</v>
      </c>
      <c r="Y181" s="46">
        <f t="shared" ca="1" si="112"/>
        <v>0.41505876585198043</v>
      </c>
      <c r="Z181" s="5">
        <f t="shared" si="113"/>
        <v>0</v>
      </c>
      <c r="AA181" s="5">
        <f t="shared" si="114"/>
        <v>0</v>
      </c>
      <c r="AC181" s="39">
        <f t="shared" ca="1" si="115"/>
        <v>0</v>
      </c>
      <c r="AD181" s="39">
        <f t="shared" ca="1" si="116"/>
        <v>0</v>
      </c>
      <c r="AE181" s="39">
        <f t="shared" ca="1" si="117"/>
        <v>0</v>
      </c>
      <c r="AF181" s="39">
        <f t="shared" ca="1" si="118"/>
        <v>0</v>
      </c>
      <c r="AG181" s="39">
        <f t="shared" ca="1" si="119"/>
        <v>0</v>
      </c>
      <c r="AH181" s="39">
        <f t="shared" ca="1" si="120"/>
        <v>0</v>
      </c>
      <c r="AI181" s="39">
        <f t="shared" ca="1" si="121"/>
        <v>0</v>
      </c>
      <c r="AJ181" s="39">
        <f t="shared" ca="1" si="122"/>
        <v>0</v>
      </c>
      <c r="AK181" s="39">
        <f t="shared" ca="1" si="123"/>
        <v>0</v>
      </c>
      <c r="AL181" s="43"/>
      <c r="AM181" s="39">
        <f t="shared" ca="1" si="134"/>
        <v>0</v>
      </c>
      <c r="AN181" s="39">
        <f t="shared" ca="1" si="135"/>
        <v>0</v>
      </c>
      <c r="AO181" s="39">
        <f t="shared" ca="1" si="136"/>
        <v>0</v>
      </c>
      <c r="AP181" s="40">
        <f t="shared" ca="1" si="124"/>
        <v>0</v>
      </c>
      <c r="AR181" s="39">
        <f t="shared" ca="1" si="137"/>
        <v>0</v>
      </c>
      <c r="AS181" s="39">
        <f t="shared" ca="1" si="138"/>
        <v>0</v>
      </c>
      <c r="AT181" s="39">
        <f t="shared" ca="1" si="139"/>
        <v>0</v>
      </c>
      <c r="AU181" s="40">
        <f t="shared" ca="1" si="125"/>
        <v>0</v>
      </c>
      <c r="AV181" s="40"/>
      <c r="AW181" s="51">
        <f t="shared" ca="1" si="126"/>
        <v>0</v>
      </c>
      <c r="AY181" s="51">
        <f t="shared" ca="1" si="127"/>
        <v>0</v>
      </c>
      <c r="AZ181" s="104"/>
      <c r="BA181" s="105">
        <f ca="1">'EO9904.1'!AW181</f>
        <v>0</v>
      </c>
      <c r="BB181" s="105">
        <f t="shared" ca="1" si="140"/>
        <v>0</v>
      </c>
      <c r="BC181" s="67"/>
      <c r="BD181" s="96">
        <f t="shared" si="141"/>
        <v>42156</v>
      </c>
      <c r="BE181" s="103">
        <f t="shared" si="142"/>
        <v>6</v>
      </c>
      <c r="BF181" s="113">
        <f t="shared" si="128"/>
        <v>1052.6424999999999</v>
      </c>
      <c r="BG181" s="114">
        <f t="shared" si="129"/>
        <v>10765.119500000001</v>
      </c>
      <c r="BH181" s="95">
        <f t="shared" si="143"/>
        <v>9.7782704595151024E-2</v>
      </c>
      <c r="BI181" s="2">
        <f t="shared" si="146"/>
        <v>7.17E-2</v>
      </c>
      <c r="BJ181" s="2">
        <f t="shared" si="144"/>
        <v>1.363775517366123</v>
      </c>
      <c r="BK181" s="97">
        <v>2.1150000000000002</v>
      </c>
      <c r="BL181" s="98">
        <f t="shared" si="145"/>
        <v>2.8843852192293506</v>
      </c>
    </row>
    <row r="182" spans="1:64" ht="12" customHeight="1">
      <c r="A182" s="88">
        <f t="shared" si="130"/>
        <v>42186</v>
      </c>
      <c r="B182" s="65">
        <f>'EO9904.1 floor'!B182</f>
        <v>0</v>
      </c>
      <c r="C182" s="66"/>
      <c r="D182" s="82">
        <f t="shared" si="100"/>
        <v>0</v>
      </c>
      <c r="E182" s="35">
        <f t="shared" si="101"/>
        <v>0</v>
      </c>
      <c r="F182" s="35">
        <f t="shared" ca="1" si="102"/>
        <v>0</v>
      </c>
      <c r="G182" s="83">
        <f ca="1">VLOOKUP($A182,[1]!Table,MATCH(G$4,[1]!Curves,0))</f>
        <v>5.0990000000000002</v>
      </c>
      <c r="H182" s="84">
        <f t="shared" ca="1" si="103"/>
        <v>5.0990000000000002</v>
      </c>
      <c r="I182" s="86">
        <f t="shared" si="131"/>
        <v>2.1150000000000002</v>
      </c>
      <c r="J182" s="83">
        <f ca="1">VLOOKUP($A182,[1]!Table,MATCH(J$4,[1]!Curves,0))</f>
        <v>1.3000000000000001E-2</v>
      </c>
      <c r="K182" s="84">
        <f t="shared" ca="1" si="104"/>
        <v>1.3000000000000001E-2</v>
      </c>
      <c r="L182" s="69">
        <f t="shared" si="132"/>
        <v>0</v>
      </c>
      <c r="M182" s="83">
        <f ca="1">VLOOKUP($A182,[1]!Table,MATCH(M$4,[1]!Curves,0))</f>
        <v>0.01</v>
      </c>
      <c r="N182" s="84">
        <f t="shared" ca="1" si="105"/>
        <v>0.01</v>
      </c>
      <c r="O182" s="69">
        <f t="shared" si="133"/>
        <v>0</v>
      </c>
      <c r="P182" s="7"/>
      <c r="Q182" s="69">
        <f t="shared" ca="1" si="106"/>
        <v>5.1219999999999999</v>
      </c>
      <c r="R182" s="69">
        <f t="shared" ca="1" si="107"/>
        <v>5.1219999999999999</v>
      </c>
      <c r="S182" s="69">
        <f t="shared" si="108"/>
        <v>2.1150000000000002</v>
      </c>
      <c r="T182" s="7"/>
      <c r="U182" s="5">
        <f t="shared" si="109"/>
        <v>31</v>
      </c>
      <c r="V182" s="44">
        <f t="shared" si="110"/>
        <v>42186</v>
      </c>
      <c r="W182" s="5">
        <f t="shared" ca="1" si="111"/>
        <v>5256</v>
      </c>
      <c r="X182" s="54">
        <f ca="1">VLOOKUP($A182,[1]!Table,MATCH(X$4,[1]!Curves,0))</f>
        <v>6.2439414391024003E-2</v>
      </c>
      <c r="Y182" s="46">
        <f t="shared" ca="1" si="112"/>
        <v>0.41280838450768698</v>
      </c>
      <c r="Z182" s="5">
        <f t="shared" si="113"/>
        <v>0</v>
      </c>
      <c r="AA182" s="5">
        <f t="shared" si="114"/>
        <v>0</v>
      </c>
      <c r="AC182" s="39">
        <f t="shared" ca="1" si="115"/>
        <v>0</v>
      </c>
      <c r="AD182" s="39">
        <f t="shared" ca="1" si="116"/>
        <v>0</v>
      </c>
      <c r="AE182" s="39">
        <f t="shared" ca="1" si="117"/>
        <v>0</v>
      </c>
      <c r="AF182" s="39">
        <f t="shared" ca="1" si="118"/>
        <v>0</v>
      </c>
      <c r="AG182" s="39">
        <f t="shared" ca="1" si="119"/>
        <v>0</v>
      </c>
      <c r="AH182" s="39">
        <f t="shared" ca="1" si="120"/>
        <v>0</v>
      </c>
      <c r="AI182" s="39">
        <f t="shared" ca="1" si="121"/>
        <v>0</v>
      </c>
      <c r="AJ182" s="39">
        <f t="shared" ca="1" si="122"/>
        <v>0</v>
      </c>
      <c r="AK182" s="39">
        <f t="shared" ca="1" si="123"/>
        <v>0</v>
      </c>
      <c r="AL182" s="43"/>
      <c r="AM182" s="39">
        <f t="shared" ca="1" si="134"/>
        <v>0</v>
      </c>
      <c r="AN182" s="39">
        <f t="shared" ca="1" si="135"/>
        <v>0</v>
      </c>
      <c r="AO182" s="39">
        <f t="shared" ca="1" si="136"/>
        <v>0</v>
      </c>
      <c r="AP182" s="40">
        <f t="shared" ca="1" si="124"/>
        <v>0</v>
      </c>
      <c r="AR182" s="39">
        <f t="shared" ca="1" si="137"/>
        <v>0</v>
      </c>
      <c r="AS182" s="39">
        <f t="shared" ca="1" si="138"/>
        <v>0</v>
      </c>
      <c r="AT182" s="39">
        <f t="shared" ca="1" si="139"/>
        <v>0</v>
      </c>
      <c r="AU182" s="40">
        <f t="shared" ca="1" si="125"/>
        <v>0</v>
      </c>
      <c r="AV182" s="40"/>
      <c r="AW182" s="51">
        <f t="shared" ca="1" si="126"/>
        <v>0</v>
      </c>
      <c r="AY182" s="51">
        <f t="shared" ca="1" si="127"/>
        <v>0</v>
      </c>
      <c r="AZ182" s="104"/>
      <c r="BA182" s="105">
        <f ca="1">'EO9904.1'!AW182</f>
        <v>0</v>
      </c>
      <c r="BB182" s="105">
        <f t="shared" ca="1" si="140"/>
        <v>0</v>
      </c>
      <c r="BC182" s="67"/>
      <c r="BD182" s="96">
        <f t="shared" si="141"/>
        <v>42186</v>
      </c>
      <c r="BE182" s="103">
        <f t="shared" si="142"/>
        <v>7</v>
      </c>
      <c r="BF182" s="113">
        <f t="shared" si="128"/>
        <v>1079.384</v>
      </c>
      <c r="BG182" s="114">
        <f t="shared" si="129"/>
        <v>11147.003499999999</v>
      </c>
      <c r="BH182" s="95">
        <f t="shared" si="143"/>
        <v>9.6831762903815372E-2</v>
      </c>
      <c r="BI182" s="2">
        <f t="shared" si="146"/>
        <v>9.8100000000000007E-2</v>
      </c>
      <c r="BJ182" s="2">
        <f t="shared" si="144"/>
        <v>0.98707199698078862</v>
      </c>
      <c r="BK182" s="97">
        <v>2.1150000000000002</v>
      </c>
      <c r="BL182" s="98">
        <f t="shared" si="145"/>
        <v>2.1150000000000002</v>
      </c>
    </row>
    <row r="183" spans="1:64" ht="12" customHeight="1">
      <c r="A183" s="88">
        <f t="shared" si="130"/>
        <v>42217</v>
      </c>
      <c r="B183" s="65">
        <f>'EO9904.1 floor'!B183</f>
        <v>0</v>
      </c>
      <c r="C183" s="66"/>
      <c r="D183" s="82">
        <f t="shared" si="100"/>
        <v>0</v>
      </c>
      <c r="E183" s="35">
        <f t="shared" si="101"/>
        <v>0</v>
      </c>
      <c r="F183" s="35">
        <f t="shared" ca="1" si="102"/>
        <v>0</v>
      </c>
      <c r="G183" s="83">
        <f ca="1">VLOOKUP($A183,[1]!Table,MATCH(G$4,[1]!Curves,0))</f>
        <v>5.1230000000000002</v>
      </c>
      <c r="H183" s="84">
        <f t="shared" ca="1" si="103"/>
        <v>5.1230000000000002</v>
      </c>
      <c r="I183" s="86">
        <f t="shared" si="131"/>
        <v>2.1150000000000002</v>
      </c>
      <c r="J183" s="83">
        <f ca="1">VLOOKUP($A183,[1]!Table,MATCH(J$4,[1]!Curves,0))</f>
        <v>1.3000000000000001E-2</v>
      </c>
      <c r="K183" s="84">
        <f t="shared" ca="1" si="104"/>
        <v>1.3000000000000001E-2</v>
      </c>
      <c r="L183" s="69">
        <f t="shared" si="132"/>
        <v>0</v>
      </c>
      <c r="M183" s="83">
        <f ca="1">VLOOKUP($A183,[1]!Table,MATCH(M$4,[1]!Curves,0))</f>
        <v>0.01</v>
      </c>
      <c r="N183" s="84">
        <f t="shared" ca="1" si="105"/>
        <v>0.01</v>
      </c>
      <c r="O183" s="69">
        <f t="shared" si="133"/>
        <v>0</v>
      </c>
      <c r="P183" s="7"/>
      <c r="Q183" s="69">
        <f t="shared" ca="1" si="106"/>
        <v>5.1459999999999999</v>
      </c>
      <c r="R183" s="69">
        <f t="shared" ca="1" si="107"/>
        <v>5.1459999999999999</v>
      </c>
      <c r="S183" s="69">
        <f t="shared" si="108"/>
        <v>2.1150000000000002</v>
      </c>
      <c r="T183" s="7"/>
      <c r="U183" s="5">
        <f t="shared" si="109"/>
        <v>31</v>
      </c>
      <c r="V183" s="44">
        <f t="shared" si="110"/>
        <v>42217</v>
      </c>
      <c r="W183" s="5">
        <f t="shared" ca="1" si="111"/>
        <v>5287</v>
      </c>
      <c r="X183" s="54">
        <f ca="1">VLOOKUP($A183,[1]!Table,MATCH(X$4,[1]!Curves,0))</f>
        <v>6.2468200575388003E-2</v>
      </c>
      <c r="Y183" s="46">
        <f t="shared" ca="1" si="112"/>
        <v>0.41049389625534682</v>
      </c>
      <c r="Z183" s="5">
        <f t="shared" si="113"/>
        <v>0</v>
      </c>
      <c r="AA183" s="5">
        <f t="shared" si="114"/>
        <v>0</v>
      </c>
      <c r="AC183" s="39">
        <f t="shared" ca="1" si="115"/>
        <v>0</v>
      </c>
      <c r="AD183" s="39">
        <f t="shared" ca="1" si="116"/>
        <v>0</v>
      </c>
      <c r="AE183" s="39">
        <f t="shared" ca="1" si="117"/>
        <v>0</v>
      </c>
      <c r="AF183" s="39">
        <f t="shared" ca="1" si="118"/>
        <v>0</v>
      </c>
      <c r="AG183" s="39">
        <f t="shared" ca="1" si="119"/>
        <v>0</v>
      </c>
      <c r="AH183" s="39">
        <f t="shared" ca="1" si="120"/>
        <v>0</v>
      </c>
      <c r="AI183" s="39">
        <f t="shared" ca="1" si="121"/>
        <v>0</v>
      </c>
      <c r="AJ183" s="39">
        <f t="shared" ca="1" si="122"/>
        <v>0</v>
      </c>
      <c r="AK183" s="39">
        <f t="shared" ca="1" si="123"/>
        <v>0</v>
      </c>
      <c r="AL183" s="43"/>
      <c r="AM183" s="39">
        <f t="shared" ca="1" si="134"/>
        <v>0</v>
      </c>
      <c r="AN183" s="39">
        <f t="shared" ca="1" si="135"/>
        <v>0</v>
      </c>
      <c r="AO183" s="39">
        <f t="shared" ca="1" si="136"/>
        <v>0</v>
      </c>
      <c r="AP183" s="40">
        <f t="shared" ca="1" si="124"/>
        <v>0</v>
      </c>
      <c r="AR183" s="39">
        <f t="shared" ca="1" si="137"/>
        <v>0</v>
      </c>
      <c r="AS183" s="39">
        <f t="shared" ca="1" si="138"/>
        <v>0</v>
      </c>
      <c r="AT183" s="39">
        <f t="shared" ca="1" si="139"/>
        <v>0</v>
      </c>
      <c r="AU183" s="40">
        <f t="shared" ca="1" si="125"/>
        <v>0</v>
      </c>
      <c r="AV183" s="40"/>
      <c r="AW183" s="51">
        <f t="shared" ca="1" si="126"/>
        <v>0</v>
      </c>
      <c r="AY183" s="51">
        <f t="shared" ca="1" si="127"/>
        <v>0</v>
      </c>
      <c r="AZ183" s="104"/>
      <c r="BA183" s="105">
        <f ca="1">'EO9904.1'!AW183</f>
        <v>0</v>
      </c>
      <c r="BB183" s="105">
        <f t="shared" ca="1" si="140"/>
        <v>0</v>
      </c>
      <c r="BC183" s="67"/>
      <c r="BD183" s="96">
        <f t="shared" si="141"/>
        <v>42217</v>
      </c>
      <c r="BE183" s="103">
        <f t="shared" si="142"/>
        <v>8</v>
      </c>
      <c r="BF183" s="113">
        <f t="shared" si="128"/>
        <v>1109.0309999999999</v>
      </c>
      <c r="BG183" s="114">
        <f t="shared" si="129"/>
        <v>11486.346</v>
      </c>
      <c r="BH183" s="95">
        <f t="shared" si="143"/>
        <v>9.655211500680895E-2</v>
      </c>
      <c r="BI183" s="2">
        <f t="shared" si="146"/>
        <v>9.9099999999999994E-2</v>
      </c>
      <c r="BJ183" s="2">
        <f t="shared" si="144"/>
        <v>0.97428975788909133</v>
      </c>
      <c r="BK183" s="97">
        <v>2.1150000000000002</v>
      </c>
      <c r="BL183" s="98">
        <f t="shared" si="145"/>
        <v>2.1150000000000002</v>
      </c>
    </row>
    <row r="184" spans="1:64" ht="12" customHeight="1">
      <c r="A184" s="88">
        <f t="shared" si="130"/>
        <v>42248</v>
      </c>
      <c r="B184" s="65">
        <f>'EO9904.1 floor'!B184</f>
        <v>0</v>
      </c>
      <c r="C184" s="66"/>
      <c r="D184" s="82">
        <f t="shared" si="100"/>
        <v>0</v>
      </c>
      <c r="E184" s="35">
        <f t="shared" si="101"/>
        <v>0</v>
      </c>
      <c r="F184" s="35">
        <f t="shared" ca="1" si="102"/>
        <v>0</v>
      </c>
      <c r="G184" s="83">
        <f ca="1">VLOOKUP($A184,[1]!Table,MATCH(G$4,[1]!Curves,0))</f>
        <v>5.133</v>
      </c>
      <c r="H184" s="84">
        <f t="shared" ca="1" si="103"/>
        <v>5.133</v>
      </c>
      <c r="I184" s="86">
        <f t="shared" si="131"/>
        <v>2.1150000000000002</v>
      </c>
      <c r="J184" s="83">
        <f ca="1">VLOOKUP($A184,[1]!Table,MATCH(J$4,[1]!Curves,0))</f>
        <v>1.3000000000000001E-2</v>
      </c>
      <c r="K184" s="84">
        <f t="shared" ca="1" si="104"/>
        <v>1.3000000000000001E-2</v>
      </c>
      <c r="L184" s="69">
        <f t="shared" si="132"/>
        <v>0</v>
      </c>
      <c r="M184" s="83">
        <f ca="1">VLOOKUP($A184,[1]!Table,MATCH(M$4,[1]!Curves,0))</f>
        <v>0.01</v>
      </c>
      <c r="N184" s="84">
        <f t="shared" ca="1" si="105"/>
        <v>0.01</v>
      </c>
      <c r="O184" s="69">
        <f t="shared" si="133"/>
        <v>0</v>
      </c>
      <c r="P184" s="7"/>
      <c r="Q184" s="69">
        <f t="shared" ca="1" si="106"/>
        <v>5.1559999999999997</v>
      </c>
      <c r="R184" s="69">
        <f t="shared" ca="1" si="107"/>
        <v>5.1559999999999997</v>
      </c>
      <c r="S184" s="69">
        <f t="shared" si="108"/>
        <v>2.1150000000000002</v>
      </c>
      <c r="T184" s="7"/>
      <c r="U184" s="5">
        <f t="shared" si="109"/>
        <v>30</v>
      </c>
      <c r="V184" s="44">
        <f t="shared" si="110"/>
        <v>42248</v>
      </c>
      <c r="W184" s="5">
        <f t="shared" ca="1" si="111"/>
        <v>5318</v>
      </c>
      <c r="X184" s="54">
        <f ca="1">VLOOKUP($A184,[1]!Table,MATCH(X$4,[1]!Curves,0))</f>
        <v>6.2496986760025998E-2</v>
      </c>
      <c r="Y184" s="46">
        <f t="shared" ca="1" si="112"/>
        <v>0.40819045276039351</v>
      </c>
      <c r="Z184" s="5">
        <f t="shared" si="113"/>
        <v>0</v>
      </c>
      <c r="AA184" s="5">
        <f t="shared" si="114"/>
        <v>0</v>
      </c>
      <c r="AC184" s="39">
        <f t="shared" ca="1" si="115"/>
        <v>0</v>
      </c>
      <c r="AD184" s="39">
        <f t="shared" ca="1" si="116"/>
        <v>0</v>
      </c>
      <c r="AE184" s="39">
        <f t="shared" ca="1" si="117"/>
        <v>0</v>
      </c>
      <c r="AF184" s="39">
        <f t="shared" ca="1" si="118"/>
        <v>0</v>
      </c>
      <c r="AG184" s="39">
        <f t="shared" ca="1" si="119"/>
        <v>0</v>
      </c>
      <c r="AH184" s="39">
        <f t="shared" ca="1" si="120"/>
        <v>0</v>
      </c>
      <c r="AI184" s="39">
        <f t="shared" ca="1" si="121"/>
        <v>0</v>
      </c>
      <c r="AJ184" s="39">
        <f t="shared" ca="1" si="122"/>
        <v>0</v>
      </c>
      <c r="AK184" s="39">
        <f t="shared" ca="1" si="123"/>
        <v>0</v>
      </c>
      <c r="AL184" s="43"/>
      <c r="AM184" s="39">
        <f t="shared" ca="1" si="134"/>
        <v>0</v>
      </c>
      <c r="AN184" s="39">
        <f t="shared" ca="1" si="135"/>
        <v>0</v>
      </c>
      <c r="AO184" s="39">
        <f t="shared" ca="1" si="136"/>
        <v>0</v>
      </c>
      <c r="AP184" s="40">
        <f t="shared" ca="1" si="124"/>
        <v>0</v>
      </c>
      <c r="AR184" s="39">
        <f t="shared" ca="1" si="137"/>
        <v>0</v>
      </c>
      <c r="AS184" s="39">
        <f t="shared" ca="1" si="138"/>
        <v>0</v>
      </c>
      <c r="AT184" s="39">
        <f t="shared" ca="1" si="139"/>
        <v>0</v>
      </c>
      <c r="AU184" s="40">
        <f t="shared" ca="1" si="125"/>
        <v>0</v>
      </c>
      <c r="AV184" s="40"/>
      <c r="AW184" s="51">
        <f t="shared" ca="1" si="126"/>
        <v>0</v>
      </c>
      <c r="AY184" s="51">
        <f t="shared" ca="1" si="127"/>
        <v>0</v>
      </c>
      <c r="AZ184" s="104"/>
      <c r="BA184" s="105">
        <f ca="1">'EO9904.1'!AW184</f>
        <v>0</v>
      </c>
      <c r="BB184" s="105">
        <f t="shared" ca="1" si="140"/>
        <v>0</v>
      </c>
      <c r="BC184" s="67"/>
      <c r="BD184" s="96">
        <f t="shared" si="141"/>
        <v>42248</v>
      </c>
      <c r="BE184" s="103">
        <f t="shared" si="142"/>
        <v>9</v>
      </c>
      <c r="BF184" s="113">
        <f t="shared" si="128"/>
        <v>998.15999999999985</v>
      </c>
      <c r="BG184" s="114">
        <f t="shared" si="129"/>
        <v>10141.415499999999</v>
      </c>
      <c r="BH184" s="95">
        <f t="shared" si="143"/>
        <v>9.8424130240990518E-2</v>
      </c>
      <c r="BI184" s="2">
        <f t="shared" si="146"/>
        <v>0.1009</v>
      </c>
      <c r="BJ184" s="2">
        <f t="shared" si="144"/>
        <v>0.9754621431218089</v>
      </c>
      <c r="BK184" s="97">
        <v>2.1150000000000002</v>
      </c>
      <c r="BL184" s="98">
        <f t="shared" si="145"/>
        <v>2.1150000000000002</v>
      </c>
    </row>
    <row r="185" spans="1:64" ht="12" customHeight="1">
      <c r="A185" s="88">
        <f t="shared" si="130"/>
        <v>42278</v>
      </c>
      <c r="B185" s="65">
        <f>'EO9904.1 floor'!B185</f>
        <v>0</v>
      </c>
      <c r="C185" s="66"/>
      <c r="D185" s="82">
        <f t="shared" si="100"/>
        <v>0</v>
      </c>
      <c r="E185" s="35">
        <f t="shared" si="101"/>
        <v>0</v>
      </c>
      <c r="F185" s="35">
        <f t="shared" ca="1" si="102"/>
        <v>0</v>
      </c>
      <c r="G185" s="83">
        <f ca="1">VLOOKUP($A185,[1]!Table,MATCH(G$4,[1]!Curves,0))</f>
        <v>5.1630000000000003</v>
      </c>
      <c r="H185" s="84">
        <f t="shared" ca="1" si="103"/>
        <v>5.1630000000000003</v>
      </c>
      <c r="I185" s="86">
        <f t="shared" si="131"/>
        <v>2.1150000000000002</v>
      </c>
      <c r="J185" s="83">
        <f ca="1">VLOOKUP($A185,[1]!Table,MATCH(J$4,[1]!Curves,0))</f>
        <v>1.3000000000000001E-2</v>
      </c>
      <c r="K185" s="84">
        <f t="shared" ca="1" si="104"/>
        <v>1.3000000000000001E-2</v>
      </c>
      <c r="L185" s="69">
        <f t="shared" si="132"/>
        <v>0</v>
      </c>
      <c r="M185" s="83">
        <f ca="1">VLOOKUP($A185,[1]!Table,MATCH(M$4,[1]!Curves,0))</f>
        <v>0.01</v>
      </c>
      <c r="N185" s="84">
        <f t="shared" ca="1" si="105"/>
        <v>0.01</v>
      </c>
      <c r="O185" s="69">
        <f t="shared" si="133"/>
        <v>0</v>
      </c>
      <c r="P185" s="7"/>
      <c r="Q185" s="69">
        <f t="shared" ca="1" si="106"/>
        <v>5.1859999999999999</v>
      </c>
      <c r="R185" s="69">
        <f t="shared" ca="1" si="107"/>
        <v>5.1859999999999999</v>
      </c>
      <c r="S185" s="69">
        <f t="shared" si="108"/>
        <v>2.1150000000000002</v>
      </c>
      <c r="T185" s="7"/>
      <c r="U185" s="5">
        <f t="shared" si="109"/>
        <v>31</v>
      </c>
      <c r="V185" s="44">
        <f t="shared" si="110"/>
        <v>42278</v>
      </c>
      <c r="W185" s="5">
        <f t="shared" ca="1" si="111"/>
        <v>5348</v>
      </c>
      <c r="X185" s="54">
        <f ca="1">VLOOKUP($A185,[1]!Table,MATCH(X$4,[1]!Curves,0))</f>
        <v>6.2524844358326004E-2</v>
      </c>
      <c r="Y185" s="46">
        <f t="shared" ca="1" si="112"/>
        <v>0.40597179211498496</v>
      </c>
      <c r="Z185" s="5">
        <f t="shared" si="113"/>
        <v>0</v>
      </c>
      <c r="AA185" s="5">
        <f t="shared" si="114"/>
        <v>0</v>
      </c>
      <c r="AC185" s="39">
        <f t="shared" ca="1" si="115"/>
        <v>0</v>
      </c>
      <c r="AD185" s="39">
        <f t="shared" ca="1" si="116"/>
        <v>0</v>
      </c>
      <c r="AE185" s="39">
        <f t="shared" ca="1" si="117"/>
        <v>0</v>
      </c>
      <c r="AF185" s="39">
        <f t="shared" ca="1" si="118"/>
        <v>0</v>
      </c>
      <c r="AG185" s="39">
        <f t="shared" ca="1" si="119"/>
        <v>0</v>
      </c>
      <c r="AH185" s="39">
        <f t="shared" ca="1" si="120"/>
        <v>0</v>
      </c>
      <c r="AI185" s="39">
        <f t="shared" ca="1" si="121"/>
        <v>0</v>
      </c>
      <c r="AJ185" s="39">
        <f t="shared" ca="1" si="122"/>
        <v>0</v>
      </c>
      <c r="AK185" s="39">
        <f t="shared" ca="1" si="123"/>
        <v>0</v>
      </c>
      <c r="AL185" s="43"/>
      <c r="AM185" s="39">
        <f t="shared" ca="1" si="134"/>
        <v>0</v>
      </c>
      <c r="AN185" s="39">
        <f t="shared" ca="1" si="135"/>
        <v>0</v>
      </c>
      <c r="AO185" s="39">
        <f t="shared" ca="1" si="136"/>
        <v>0</v>
      </c>
      <c r="AP185" s="40">
        <f t="shared" ca="1" si="124"/>
        <v>0</v>
      </c>
      <c r="AR185" s="39">
        <f t="shared" ca="1" si="137"/>
        <v>0</v>
      </c>
      <c r="AS185" s="39">
        <f t="shared" ca="1" si="138"/>
        <v>0</v>
      </c>
      <c r="AT185" s="39">
        <f t="shared" ca="1" si="139"/>
        <v>0</v>
      </c>
      <c r="AU185" s="40">
        <f t="shared" ca="1" si="125"/>
        <v>0</v>
      </c>
      <c r="AV185" s="40"/>
      <c r="AW185" s="51">
        <f t="shared" ca="1" si="126"/>
        <v>0</v>
      </c>
      <c r="AY185" s="51">
        <f t="shared" ca="1" si="127"/>
        <v>0</v>
      </c>
      <c r="AZ185" s="104"/>
      <c r="BA185" s="105">
        <f ca="1">'EO9904.1'!AW185</f>
        <v>0</v>
      </c>
      <c r="BB185" s="105">
        <f t="shared" ca="1" si="140"/>
        <v>0</v>
      </c>
      <c r="BC185" s="67"/>
      <c r="BD185" s="96">
        <f t="shared" si="141"/>
        <v>42278</v>
      </c>
      <c r="BE185" s="103">
        <f t="shared" si="142"/>
        <v>10</v>
      </c>
      <c r="BF185" s="113">
        <f t="shared" si="128"/>
        <v>697.93849999999998</v>
      </c>
      <c r="BG185" s="114">
        <f t="shared" si="129"/>
        <v>9529.3094999999994</v>
      </c>
      <c r="BH185" s="95">
        <f t="shared" si="143"/>
        <v>7.3241245863616883E-2</v>
      </c>
      <c r="BI185" s="2">
        <f t="shared" si="146"/>
        <v>0.10349999999999999</v>
      </c>
      <c r="BJ185" s="2">
        <f t="shared" si="144"/>
        <v>0.70764488757117761</v>
      </c>
      <c r="BK185" s="97">
        <v>2.1150000000000002</v>
      </c>
      <c r="BL185" s="98">
        <f t="shared" si="145"/>
        <v>2.1150000000000002</v>
      </c>
    </row>
    <row r="186" spans="1:64" ht="12" customHeight="1">
      <c r="A186" s="88">
        <f t="shared" si="130"/>
        <v>42309</v>
      </c>
      <c r="B186" s="65">
        <f>'EO9904.1 floor'!B186</f>
        <v>0</v>
      </c>
      <c r="C186" s="66"/>
      <c r="D186" s="82">
        <f t="shared" si="100"/>
        <v>0</v>
      </c>
      <c r="E186" s="35">
        <f t="shared" si="101"/>
        <v>0</v>
      </c>
      <c r="F186" s="35">
        <f t="shared" ca="1" si="102"/>
        <v>0</v>
      </c>
      <c r="G186" s="83">
        <f ca="1">VLOOKUP($A186,[1]!Table,MATCH(G$4,[1]!Curves,0))</f>
        <v>5.3029999999999999</v>
      </c>
      <c r="H186" s="84">
        <f t="shared" ca="1" si="103"/>
        <v>5.3029999999999999</v>
      </c>
      <c r="I186" s="86">
        <f t="shared" si="131"/>
        <v>2.1150000000000002</v>
      </c>
      <c r="J186" s="83">
        <f ca="1">VLOOKUP($A186,[1]!Table,MATCH(J$4,[1]!Curves,0))</f>
        <v>2.35E-2</v>
      </c>
      <c r="K186" s="84">
        <f t="shared" ca="1" si="104"/>
        <v>2.35E-2</v>
      </c>
      <c r="L186" s="69">
        <f t="shared" si="132"/>
        <v>0</v>
      </c>
      <c r="M186" s="83">
        <f ca="1">VLOOKUP($A186,[1]!Table,MATCH(M$4,[1]!Curves,0))</f>
        <v>1.4999999999999999E-2</v>
      </c>
      <c r="N186" s="84">
        <f t="shared" ca="1" si="105"/>
        <v>1.4999999999999999E-2</v>
      </c>
      <c r="O186" s="69">
        <f t="shared" si="133"/>
        <v>0</v>
      </c>
      <c r="P186" s="7"/>
      <c r="Q186" s="69">
        <f t="shared" ca="1" si="106"/>
        <v>5.3414999999999999</v>
      </c>
      <c r="R186" s="69">
        <f t="shared" ca="1" si="107"/>
        <v>5.3414999999999999</v>
      </c>
      <c r="S186" s="69">
        <f t="shared" si="108"/>
        <v>2.1150000000000002</v>
      </c>
      <c r="T186" s="7"/>
      <c r="U186" s="5">
        <f t="shared" si="109"/>
        <v>30</v>
      </c>
      <c r="V186" s="44">
        <f t="shared" si="110"/>
        <v>42309</v>
      </c>
      <c r="W186" s="5">
        <f t="shared" ca="1" si="111"/>
        <v>5379</v>
      </c>
      <c r="X186" s="54">
        <f ca="1">VLOOKUP($A186,[1]!Table,MATCH(X$4,[1]!Curves,0))</f>
        <v>6.2553630543506003E-2</v>
      </c>
      <c r="Y186" s="46">
        <f t="shared" ca="1" si="112"/>
        <v>0.40368996455477263</v>
      </c>
      <c r="Z186" s="5">
        <f t="shared" si="113"/>
        <v>0</v>
      </c>
      <c r="AA186" s="5">
        <f t="shared" si="114"/>
        <v>0</v>
      </c>
      <c r="AC186" s="39">
        <f t="shared" ca="1" si="115"/>
        <v>0</v>
      </c>
      <c r="AD186" s="39">
        <f t="shared" ca="1" si="116"/>
        <v>0</v>
      </c>
      <c r="AE186" s="39">
        <f t="shared" ca="1" si="117"/>
        <v>0</v>
      </c>
      <c r="AF186" s="39">
        <f t="shared" ca="1" si="118"/>
        <v>0</v>
      </c>
      <c r="AG186" s="39">
        <f t="shared" ca="1" si="119"/>
        <v>0</v>
      </c>
      <c r="AH186" s="39">
        <f t="shared" ca="1" si="120"/>
        <v>0</v>
      </c>
      <c r="AI186" s="39">
        <f t="shared" ca="1" si="121"/>
        <v>0</v>
      </c>
      <c r="AJ186" s="39">
        <f t="shared" ca="1" si="122"/>
        <v>0</v>
      </c>
      <c r="AK186" s="39">
        <f t="shared" ca="1" si="123"/>
        <v>0</v>
      </c>
      <c r="AL186" s="43"/>
      <c r="AM186" s="39">
        <f t="shared" ca="1" si="134"/>
        <v>0</v>
      </c>
      <c r="AN186" s="39">
        <f t="shared" ca="1" si="135"/>
        <v>0</v>
      </c>
      <c r="AO186" s="39">
        <f t="shared" ca="1" si="136"/>
        <v>0</v>
      </c>
      <c r="AP186" s="40">
        <f t="shared" ca="1" si="124"/>
        <v>0</v>
      </c>
      <c r="AR186" s="39">
        <f t="shared" ca="1" si="137"/>
        <v>0</v>
      </c>
      <c r="AS186" s="39">
        <f t="shared" ca="1" si="138"/>
        <v>0</v>
      </c>
      <c r="AT186" s="39">
        <f t="shared" ca="1" si="139"/>
        <v>0</v>
      </c>
      <c r="AU186" s="40">
        <f t="shared" ca="1" si="125"/>
        <v>0</v>
      </c>
      <c r="AV186" s="40"/>
      <c r="AW186" s="51">
        <f t="shared" ca="1" si="126"/>
        <v>0</v>
      </c>
      <c r="AY186" s="51">
        <f t="shared" ca="1" si="127"/>
        <v>0</v>
      </c>
      <c r="AZ186" s="104"/>
      <c r="BA186" s="105">
        <f ca="1">'EO9904.1'!AW186</f>
        <v>0</v>
      </c>
      <c r="BB186" s="105">
        <f t="shared" ca="1" si="140"/>
        <v>0</v>
      </c>
      <c r="BC186" s="67"/>
      <c r="BD186" s="96">
        <f t="shared" si="141"/>
        <v>42309</v>
      </c>
      <c r="BE186" s="103">
        <f t="shared" si="142"/>
        <v>11</v>
      </c>
      <c r="BF186" s="113">
        <f t="shared" si="128"/>
        <v>632.95050000000003</v>
      </c>
      <c r="BG186" s="114">
        <f t="shared" si="129"/>
        <v>8729.3260000000009</v>
      </c>
      <c r="BH186" s="95">
        <f t="shared" si="143"/>
        <v>7.250851898531456E-2</v>
      </c>
      <c r="BI186" s="2">
        <f t="shared" si="146"/>
        <v>7.7799999999999994E-2</v>
      </c>
      <c r="BJ186" s="2">
        <f t="shared" si="144"/>
        <v>0.93198610520969882</v>
      </c>
      <c r="BK186" s="97">
        <v>2.1150000000000002</v>
      </c>
      <c r="BL186" s="98">
        <f t="shared" si="145"/>
        <v>2.1150000000000002</v>
      </c>
    </row>
    <row r="187" spans="1:64" ht="12" customHeight="1">
      <c r="A187" s="88">
        <f t="shared" si="130"/>
        <v>42339</v>
      </c>
      <c r="B187" s="65">
        <f>'EO9904.1 floor'!B187</f>
        <v>0</v>
      </c>
      <c r="C187" s="66"/>
      <c r="D187" s="82">
        <f t="shared" si="100"/>
        <v>0</v>
      </c>
      <c r="E187" s="35">
        <f t="shared" si="101"/>
        <v>0</v>
      </c>
      <c r="F187" s="35">
        <f t="shared" ca="1" si="102"/>
        <v>0</v>
      </c>
      <c r="G187" s="83">
        <f ca="1">VLOOKUP($A187,[1]!Table,MATCH(G$4,[1]!Curves,0))</f>
        <v>5.4430000000000005</v>
      </c>
      <c r="H187" s="84">
        <f t="shared" ca="1" si="103"/>
        <v>5.4430000000000005</v>
      </c>
      <c r="I187" s="86">
        <f t="shared" si="131"/>
        <v>2.1150000000000002</v>
      </c>
      <c r="J187" s="83">
        <f ca="1">VLOOKUP($A187,[1]!Table,MATCH(J$4,[1]!Curves,0))</f>
        <v>2.35E-2</v>
      </c>
      <c r="K187" s="84">
        <f t="shared" ca="1" si="104"/>
        <v>2.35E-2</v>
      </c>
      <c r="L187" s="69">
        <f t="shared" si="132"/>
        <v>0</v>
      </c>
      <c r="M187" s="83">
        <f ca="1">VLOOKUP($A187,[1]!Table,MATCH(M$4,[1]!Curves,0))</f>
        <v>1.4999999999999999E-2</v>
      </c>
      <c r="N187" s="84">
        <f t="shared" ca="1" si="105"/>
        <v>1.4999999999999999E-2</v>
      </c>
      <c r="O187" s="69">
        <f t="shared" si="133"/>
        <v>0</v>
      </c>
      <c r="P187" s="7"/>
      <c r="Q187" s="69">
        <f t="shared" ca="1" si="106"/>
        <v>5.4815000000000005</v>
      </c>
      <c r="R187" s="69">
        <f t="shared" ca="1" si="107"/>
        <v>5.4815000000000005</v>
      </c>
      <c r="S187" s="69">
        <f t="shared" si="108"/>
        <v>2.1150000000000002</v>
      </c>
      <c r="T187" s="7"/>
      <c r="U187" s="5">
        <f t="shared" si="109"/>
        <v>31</v>
      </c>
      <c r="V187" s="44">
        <f t="shared" si="110"/>
        <v>42339</v>
      </c>
      <c r="W187" s="5">
        <f t="shared" ca="1" si="111"/>
        <v>5409</v>
      </c>
      <c r="X187" s="54">
        <f ca="1">VLOOKUP($A187,[1]!Table,MATCH(X$4,[1]!Curves,0))</f>
        <v>6.2581488142329E-2</v>
      </c>
      <c r="Y187" s="46">
        <f t="shared" ca="1" si="112"/>
        <v>0.40149214744075912</v>
      </c>
      <c r="Z187" s="5">
        <f t="shared" si="113"/>
        <v>0</v>
      </c>
      <c r="AA187" s="5">
        <f t="shared" si="114"/>
        <v>0</v>
      </c>
      <c r="AC187" s="39">
        <f t="shared" ca="1" si="115"/>
        <v>0</v>
      </c>
      <c r="AD187" s="39">
        <f t="shared" ca="1" si="116"/>
        <v>0</v>
      </c>
      <c r="AE187" s="39">
        <f t="shared" ca="1" si="117"/>
        <v>0</v>
      </c>
      <c r="AF187" s="39">
        <f t="shared" ca="1" si="118"/>
        <v>0</v>
      </c>
      <c r="AG187" s="39">
        <f t="shared" ca="1" si="119"/>
        <v>0</v>
      </c>
      <c r="AH187" s="39">
        <f t="shared" ca="1" si="120"/>
        <v>0</v>
      </c>
      <c r="AI187" s="39">
        <f t="shared" ca="1" si="121"/>
        <v>0</v>
      </c>
      <c r="AJ187" s="39">
        <f t="shared" ca="1" si="122"/>
        <v>0</v>
      </c>
      <c r="AK187" s="39">
        <f t="shared" ca="1" si="123"/>
        <v>0</v>
      </c>
      <c r="AL187" s="43"/>
      <c r="AM187" s="39">
        <f t="shared" ca="1" si="134"/>
        <v>0</v>
      </c>
      <c r="AN187" s="39">
        <f t="shared" ca="1" si="135"/>
        <v>0</v>
      </c>
      <c r="AO187" s="39">
        <f t="shared" ca="1" si="136"/>
        <v>0</v>
      </c>
      <c r="AP187" s="40">
        <f t="shared" ca="1" si="124"/>
        <v>0</v>
      </c>
      <c r="AR187" s="39">
        <f t="shared" ca="1" si="137"/>
        <v>0</v>
      </c>
      <c r="AS187" s="39">
        <f t="shared" ca="1" si="138"/>
        <v>0</v>
      </c>
      <c r="AT187" s="39">
        <f t="shared" ca="1" si="139"/>
        <v>0</v>
      </c>
      <c r="AU187" s="40">
        <f t="shared" ca="1" si="125"/>
        <v>0</v>
      </c>
      <c r="AV187" s="40"/>
      <c r="AW187" s="51">
        <f t="shared" ca="1" si="126"/>
        <v>0</v>
      </c>
      <c r="AY187" s="51">
        <f t="shared" ca="1" si="127"/>
        <v>0</v>
      </c>
      <c r="AZ187" s="104"/>
      <c r="BA187" s="105">
        <f ca="1">'EO9904.1'!AW187</f>
        <v>0</v>
      </c>
      <c r="BB187" s="105">
        <f t="shared" ca="1" si="140"/>
        <v>0</v>
      </c>
      <c r="BC187" s="67"/>
      <c r="BD187" s="96">
        <f t="shared" si="141"/>
        <v>42339</v>
      </c>
      <c r="BE187" s="103">
        <f t="shared" si="142"/>
        <v>12</v>
      </c>
      <c r="BF187" s="113">
        <f t="shared" si="128"/>
        <v>668.96399999999994</v>
      </c>
      <c r="BG187" s="114">
        <f t="shared" si="129"/>
        <v>9251.2415000000001</v>
      </c>
      <c r="BH187" s="95">
        <f t="shared" si="143"/>
        <v>7.2310727160241131E-2</v>
      </c>
      <c r="BI187" s="2">
        <f t="shared" si="146"/>
        <v>7.7899999999999997E-2</v>
      </c>
      <c r="BJ187" s="2">
        <f t="shared" si="144"/>
        <v>0.92825066957947544</v>
      </c>
      <c r="BK187" s="97">
        <v>2.1150000000000002</v>
      </c>
      <c r="BL187" s="98">
        <f t="shared" si="145"/>
        <v>2.1150000000000002</v>
      </c>
    </row>
    <row r="188" spans="1:64" ht="12" customHeight="1">
      <c r="A188" s="88">
        <f t="shared" si="130"/>
        <v>42370</v>
      </c>
      <c r="B188" s="65">
        <f>'EO9904.1 floor'!B188</f>
        <v>0</v>
      </c>
      <c r="C188" s="66"/>
      <c r="D188" s="82">
        <f t="shared" si="100"/>
        <v>0</v>
      </c>
      <c r="E188" s="35">
        <f t="shared" si="101"/>
        <v>0</v>
      </c>
      <c r="F188" s="35">
        <f t="shared" ca="1" si="102"/>
        <v>0</v>
      </c>
      <c r="G188" s="83">
        <f ca="1">VLOOKUP($A188,[1]!Table,MATCH(G$4,[1]!Curves,0))</f>
        <v>5.5380000000000003</v>
      </c>
      <c r="H188" s="84">
        <f t="shared" ca="1" si="103"/>
        <v>5.5380000000000003</v>
      </c>
      <c r="I188" s="86">
        <f t="shared" si="131"/>
        <v>2.1150000000000002</v>
      </c>
      <c r="J188" s="83">
        <f ca="1">VLOOKUP($A188,[1]!Table,MATCH(J$4,[1]!Curves,0))</f>
        <v>2.35E-2</v>
      </c>
      <c r="K188" s="84">
        <f t="shared" ca="1" si="104"/>
        <v>2.35E-2</v>
      </c>
      <c r="L188" s="69">
        <f t="shared" si="132"/>
        <v>0</v>
      </c>
      <c r="M188" s="83">
        <f ca="1">VLOOKUP($A188,[1]!Table,MATCH(M$4,[1]!Curves,0))</f>
        <v>1.4999999999999999E-2</v>
      </c>
      <c r="N188" s="84">
        <f t="shared" ca="1" si="105"/>
        <v>1.4999999999999999E-2</v>
      </c>
      <c r="O188" s="69">
        <f t="shared" si="133"/>
        <v>0</v>
      </c>
      <c r="P188" s="7"/>
      <c r="Q188" s="69">
        <f t="shared" ca="1" si="106"/>
        <v>5.5765000000000002</v>
      </c>
      <c r="R188" s="69">
        <f t="shared" ca="1" si="107"/>
        <v>5.5765000000000002</v>
      </c>
      <c r="S188" s="69">
        <f t="shared" si="108"/>
        <v>2.1150000000000002</v>
      </c>
      <c r="T188" s="7"/>
      <c r="U188" s="5">
        <f t="shared" si="109"/>
        <v>31</v>
      </c>
      <c r="V188" s="44">
        <f t="shared" si="110"/>
        <v>42370</v>
      </c>
      <c r="W188" s="5">
        <f t="shared" ca="1" si="111"/>
        <v>5440</v>
      </c>
      <c r="X188" s="54">
        <f ca="1">VLOOKUP($A188,[1]!Table,MATCH(X$4,[1]!Curves,0))</f>
        <v>6.2610274328049997E-2</v>
      </c>
      <c r="Y188" s="46">
        <f t="shared" ca="1" si="112"/>
        <v>0.39923178071084242</v>
      </c>
      <c r="Z188" s="5">
        <f t="shared" si="113"/>
        <v>0</v>
      </c>
      <c r="AA188" s="5">
        <f t="shared" si="114"/>
        <v>0</v>
      </c>
      <c r="AC188" s="39">
        <f t="shared" ca="1" si="115"/>
        <v>0</v>
      </c>
      <c r="AD188" s="39">
        <f t="shared" ca="1" si="116"/>
        <v>0</v>
      </c>
      <c r="AE188" s="39">
        <f t="shared" ca="1" si="117"/>
        <v>0</v>
      </c>
      <c r="AF188" s="39">
        <f t="shared" ca="1" si="118"/>
        <v>0</v>
      </c>
      <c r="AG188" s="39">
        <f t="shared" ca="1" si="119"/>
        <v>0</v>
      </c>
      <c r="AH188" s="39">
        <f t="shared" ca="1" si="120"/>
        <v>0</v>
      </c>
      <c r="AI188" s="39">
        <f t="shared" ca="1" si="121"/>
        <v>0</v>
      </c>
      <c r="AJ188" s="39">
        <f t="shared" ca="1" si="122"/>
        <v>0</v>
      </c>
      <c r="AK188" s="39">
        <f t="shared" ca="1" si="123"/>
        <v>0</v>
      </c>
      <c r="AL188" s="43"/>
      <c r="AM188" s="39">
        <f t="shared" ca="1" si="134"/>
        <v>0</v>
      </c>
      <c r="AN188" s="39">
        <f t="shared" ca="1" si="135"/>
        <v>0</v>
      </c>
      <c r="AO188" s="39">
        <f t="shared" ca="1" si="136"/>
        <v>0</v>
      </c>
      <c r="AP188" s="40">
        <f t="shared" ca="1" si="124"/>
        <v>0</v>
      </c>
      <c r="AR188" s="39">
        <f t="shared" ca="1" si="137"/>
        <v>0</v>
      </c>
      <c r="AS188" s="39">
        <f t="shared" ca="1" si="138"/>
        <v>0</v>
      </c>
      <c r="AT188" s="39">
        <f t="shared" ca="1" si="139"/>
        <v>0</v>
      </c>
      <c r="AU188" s="40">
        <f t="shared" ca="1" si="125"/>
        <v>0</v>
      </c>
      <c r="AV188" s="40"/>
      <c r="AW188" s="51">
        <f t="shared" ca="1" si="126"/>
        <v>0</v>
      </c>
      <c r="AY188" s="51">
        <f t="shared" ca="1" si="127"/>
        <v>0</v>
      </c>
      <c r="AZ188" s="104"/>
      <c r="BA188" s="105">
        <f ca="1">'EO9904.1'!AW188</f>
        <v>0</v>
      </c>
      <c r="BB188" s="105">
        <f t="shared" ca="1" si="140"/>
        <v>0</v>
      </c>
      <c r="BC188" s="67"/>
      <c r="BD188" s="96">
        <f t="shared" si="141"/>
        <v>42370</v>
      </c>
      <c r="BE188" s="103">
        <f t="shared" si="142"/>
        <v>1</v>
      </c>
      <c r="BF188" s="113">
        <f t="shared" si="128"/>
        <v>682.49049999999988</v>
      </c>
      <c r="BG188" s="114">
        <f t="shared" si="129"/>
        <v>9457.0780000000013</v>
      </c>
      <c r="BH188" s="95">
        <f t="shared" si="143"/>
        <v>7.2167164107137513E-2</v>
      </c>
      <c r="BI188" s="2">
        <f t="shared" si="146"/>
        <v>7.7899999999999997E-2</v>
      </c>
      <c r="BJ188" s="2">
        <f t="shared" si="144"/>
        <v>0.92640775490548799</v>
      </c>
      <c r="BK188" s="97">
        <v>2.1150000000000002</v>
      </c>
      <c r="BL188" s="98">
        <f t="shared" si="145"/>
        <v>2.1150000000000002</v>
      </c>
    </row>
    <row r="189" spans="1:64" ht="12" customHeight="1">
      <c r="A189" s="88">
        <f t="shared" si="130"/>
        <v>42401</v>
      </c>
      <c r="B189" s="65">
        <f>'EO9904.1 floor'!B189</f>
        <v>0</v>
      </c>
      <c r="C189" s="66"/>
      <c r="D189" s="82">
        <f t="shared" si="100"/>
        <v>0</v>
      </c>
      <c r="E189" s="35">
        <f t="shared" si="101"/>
        <v>0</v>
      </c>
      <c r="F189" s="35">
        <f t="shared" ca="1" si="102"/>
        <v>0</v>
      </c>
      <c r="G189" s="83">
        <f ca="1">VLOOKUP($A189,[1]!Table,MATCH(G$4,[1]!Curves,0))</f>
        <v>5.4180000000000001</v>
      </c>
      <c r="H189" s="84">
        <f t="shared" ca="1" si="103"/>
        <v>5.4180000000000001</v>
      </c>
      <c r="I189" s="86">
        <f t="shared" si="131"/>
        <v>2.2615196691845312</v>
      </c>
      <c r="J189" s="83">
        <f ca="1">VLOOKUP($A189,[1]!Table,MATCH(J$4,[1]!Curves,0))</f>
        <v>2.35E-2</v>
      </c>
      <c r="K189" s="84">
        <f t="shared" ca="1" si="104"/>
        <v>2.35E-2</v>
      </c>
      <c r="L189" s="69">
        <f t="shared" si="132"/>
        <v>0</v>
      </c>
      <c r="M189" s="83">
        <f ca="1">VLOOKUP($A189,[1]!Table,MATCH(M$4,[1]!Curves,0))</f>
        <v>1.4999999999999999E-2</v>
      </c>
      <c r="N189" s="84">
        <f t="shared" ca="1" si="105"/>
        <v>1.4999999999999999E-2</v>
      </c>
      <c r="O189" s="69">
        <f t="shared" si="133"/>
        <v>0</v>
      </c>
      <c r="P189" s="7"/>
      <c r="Q189" s="69">
        <f t="shared" ca="1" si="106"/>
        <v>5.4565000000000001</v>
      </c>
      <c r="R189" s="69">
        <f t="shared" ca="1" si="107"/>
        <v>5.4565000000000001</v>
      </c>
      <c r="S189" s="69">
        <f t="shared" si="108"/>
        <v>2.2615196691845312</v>
      </c>
      <c r="T189" s="7"/>
      <c r="U189" s="5">
        <f t="shared" si="109"/>
        <v>29</v>
      </c>
      <c r="V189" s="44">
        <f t="shared" si="110"/>
        <v>42401</v>
      </c>
      <c r="W189" s="5">
        <f t="shared" ca="1" si="111"/>
        <v>5471</v>
      </c>
      <c r="X189" s="54">
        <f ca="1">VLOOKUP($A189,[1]!Table,MATCH(X$4,[1]!Curves,0))</f>
        <v>6.2639060514045997E-2</v>
      </c>
      <c r="Y189" s="46">
        <f t="shared" ca="1" si="112"/>
        <v>0.39698226103462692</v>
      </c>
      <c r="Z189" s="5">
        <f t="shared" si="113"/>
        <v>0</v>
      </c>
      <c r="AA189" s="5">
        <f t="shared" si="114"/>
        <v>0</v>
      </c>
      <c r="AC189" s="39">
        <f t="shared" ca="1" si="115"/>
        <v>0</v>
      </c>
      <c r="AD189" s="39">
        <f t="shared" ca="1" si="116"/>
        <v>0</v>
      </c>
      <c r="AE189" s="39">
        <f t="shared" ca="1" si="117"/>
        <v>0</v>
      </c>
      <c r="AF189" s="39">
        <f t="shared" ca="1" si="118"/>
        <v>0</v>
      </c>
      <c r="AG189" s="39">
        <f t="shared" ca="1" si="119"/>
        <v>0</v>
      </c>
      <c r="AH189" s="39">
        <f t="shared" ca="1" si="120"/>
        <v>0</v>
      </c>
      <c r="AI189" s="39">
        <f t="shared" ca="1" si="121"/>
        <v>0</v>
      </c>
      <c r="AJ189" s="39">
        <f t="shared" ca="1" si="122"/>
        <v>0</v>
      </c>
      <c r="AK189" s="39">
        <f t="shared" ca="1" si="123"/>
        <v>0</v>
      </c>
      <c r="AL189" s="43"/>
      <c r="AM189" s="39">
        <f t="shared" ca="1" si="134"/>
        <v>0</v>
      </c>
      <c r="AN189" s="39">
        <f t="shared" ca="1" si="135"/>
        <v>0</v>
      </c>
      <c r="AO189" s="39">
        <f t="shared" ca="1" si="136"/>
        <v>0</v>
      </c>
      <c r="AP189" s="40">
        <f t="shared" ca="1" si="124"/>
        <v>0</v>
      </c>
      <c r="AR189" s="39">
        <f t="shared" ca="1" si="137"/>
        <v>0</v>
      </c>
      <c r="AS189" s="39">
        <f t="shared" ca="1" si="138"/>
        <v>0</v>
      </c>
      <c r="AT189" s="39">
        <f t="shared" ca="1" si="139"/>
        <v>0</v>
      </c>
      <c r="AU189" s="40">
        <f t="shared" ca="1" si="125"/>
        <v>0</v>
      </c>
      <c r="AV189" s="40"/>
      <c r="AW189" s="51">
        <f t="shared" ca="1" si="126"/>
        <v>0</v>
      </c>
      <c r="AY189" s="51">
        <f t="shared" ca="1" si="127"/>
        <v>0</v>
      </c>
      <c r="AZ189" s="104"/>
      <c r="BA189" s="105">
        <f ca="1">'EO9904.1'!AW189</f>
        <v>0</v>
      </c>
      <c r="BB189" s="105">
        <f t="shared" ca="1" si="140"/>
        <v>0</v>
      </c>
      <c r="BC189" s="67"/>
      <c r="BD189" s="96">
        <f t="shared" si="141"/>
        <v>42401</v>
      </c>
      <c r="BE189" s="103">
        <f t="shared" si="142"/>
        <v>2</v>
      </c>
      <c r="BF189" s="113">
        <f t="shared" si="128"/>
        <v>627.08299999999986</v>
      </c>
      <c r="BG189" s="114">
        <f t="shared" si="129"/>
        <v>8701.1194999999989</v>
      </c>
      <c r="BH189" s="95">
        <f t="shared" si="143"/>
        <v>7.2069232010892381E-2</v>
      </c>
      <c r="BI189" s="2">
        <f t="shared" si="146"/>
        <v>6.7400000000000002E-2</v>
      </c>
      <c r="BJ189" s="2">
        <f t="shared" si="144"/>
        <v>1.0692764393307475</v>
      </c>
      <c r="BK189" s="97">
        <v>2.1150000000000002</v>
      </c>
      <c r="BL189" s="98">
        <f t="shared" si="145"/>
        <v>2.2615196691845312</v>
      </c>
    </row>
    <row r="190" spans="1:64" ht="12" customHeight="1">
      <c r="A190" s="88">
        <f t="shared" si="130"/>
        <v>42430</v>
      </c>
      <c r="B190" s="65">
        <f>'EO9904.1 floor'!B190</f>
        <v>0</v>
      </c>
      <c r="C190" s="66"/>
      <c r="D190" s="82">
        <f t="shared" si="100"/>
        <v>0</v>
      </c>
      <c r="E190" s="35">
        <f t="shared" si="101"/>
        <v>0</v>
      </c>
      <c r="F190" s="35">
        <f t="shared" ca="1" si="102"/>
        <v>0</v>
      </c>
      <c r="G190" s="83">
        <f ca="1">VLOOKUP($A190,[1]!Table,MATCH(G$4,[1]!Curves,0))</f>
        <v>5.2930000000000001</v>
      </c>
      <c r="H190" s="84">
        <f t="shared" ca="1" si="103"/>
        <v>5.2930000000000001</v>
      </c>
      <c r="I190" s="86">
        <f t="shared" si="131"/>
        <v>2.1352453299148562</v>
      </c>
      <c r="J190" s="83">
        <f ca="1">VLOOKUP($A190,[1]!Table,MATCH(J$4,[1]!Curves,0))</f>
        <v>2.35E-2</v>
      </c>
      <c r="K190" s="84">
        <f t="shared" ca="1" si="104"/>
        <v>2.35E-2</v>
      </c>
      <c r="L190" s="69">
        <f t="shared" si="132"/>
        <v>0</v>
      </c>
      <c r="M190" s="83">
        <f ca="1">VLOOKUP($A190,[1]!Table,MATCH(M$4,[1]!Curves,0))</f>
        <v>1.4999999999999999E-2</v>
      </c>
      <c r="N190" s="84">
        <f t="shared" ca="1" si="105"/>
        <v>1.4999999999999999E-2</v>
      </c>
      <c r="O190" s="69">
        <f t="shared" si="133"/>
        <v>0</v>
      </c>
      <c r="P190" s="7"/>
      <c r="Q190" s="69">
        <f t="shared" ca="1" si="106"/>
        <v>5.3315000000000001</v>
      </c>
      <c r="R190" s="69">
        <f t="shared" ca="1" si="107"/>
        <v>5.3315000000000001</v>
      </c>
      <c r="S190" s="69">
        <f t="shared" si="108"/>
        <v>2.1352453299148562</v>
      </c>
      <c r="T190" s="7"/>
      <c r="U190" s="5">
        <f t="shared" si="109"/>
        <v>31</v>
      </c>
      <c r="V190" s="44">
        <f t="shared" si="110"/>
        <v>42430</v>
      </c>
      <c r="W190" s="5">
        <f t="shared" ca="1" si="111"/>
        <v>5500</v>
      </c>
      <c r="X190" s="54">
        <f ca="1">VLOOKUP($A190,[1]!Table,MATCH(X$4,[1]!Curves,0))</f>
        <v>6.2665989527002003E-2</v>
      </c>
      <c r="Y190" s="46">
        <f t="shared" ca="1" si="112"/>
        <v>0.3948876562722462</v>
      </c>
      <c r="Z190" s="5">
        <f t="shared" si="113"/>
        <v>0</v>
      </c>
      <c r="AA190" s="5">
        <f t="shared" si="114"/>
        <v>0</v>
      </c>
      <c r="AC190" s="39">
        <f t="shared" ca="1" si="115"/>
        <v>0</v>
      </c>
      <c r="AD190" s="39">
        <f t="shared" ca="1" si="116"/>
        <v>0</v>
      </c>
      <c r="AE190" s="39">
        <f t="shared" ca="1" si="117"/>
        <v>0</v>
      </c>
      <c r="AF190" s="39">
        <f t="shared" ca="1" si="118"/>
        <v>0</v>
      </c>
      <c r="AG190" s="39">
        <f t="shared" ca="1" si="119"/>
        <v>0</v>
      </c>
      <c r="AH190" s="39">
        <f t="shared" ca="1" si="120"/>
        <v>0</v>
      </c>
      <c r="AI190" s="39">
        <f t="shared" ca="1" si="121"/>
        <v>0</v>
      </c>
      <c r="AJ190" s="39">
        <f t="shared" ca="1" si="122"/>
        <v>0</v>
      </c>
      <c r="AK190" s="39">
        <f t="shared" ca="1" si="123"/>
        <v>0</v>
      </c>
      <c r="AL190" s="43"/>
      <c r="AM190" s="39">
        <f t="shared" ca="1" si="134"/>
        <v>0</v>
      </c>
      <c r="AN190" s="39">
        <f t="shared" ca="1" si="135"/>
        <v>0</v>
      </c>
      <c r="AO190" s="39">
        <f t="shared" ca="1" si="136"/>
        <v>0</v>
      </c>
      <c r="AP190" s="40">
        <f t="shared" ca="1" si="124"/>
        <v>0</v>
      </c>
      <c r="AR190" s="39">
        <f t="shared" ca="1" si="137"/>
        <v>0</v>
      </c>
      <c r="AS190" s="39">
        <f t="shared" ca="1" si="138"/>
        <v>0</v>
      </c>
      <c r="AT190" s="39">
        <f t="shared" ca="1" si="139"/>
        <v>0</v>
      </c>
      <c r="AU190" s="40">
        <f t="shared" ca="1" si="125"/>
        <v>0</v>
      </c>
      <c r="AV190" s="40"/>
      <c r="AW190" s="51">
        <f t="shared" ca="1" si="126"/>
        <v>0</v>
      </c>
      <c r="AY190" s="51">
        <f t="shared" ca="1" si="127"/>
        <v>0</v>
      </c>
      <c r="AZ190" s="104"/>
      <c r="BA190" s="105">
        <f ca="1">'EO9904.1'!AW190</f>
        <v>0</v>
      </c>
      <c r="BB190" s="105">
        <f t="shared" ca="1" si="140"/>
        <v>0</v>
      </c>
      <c r="BC190" s="67"/>
      <c r="BD190" s="96">
        <f t="shared" si="141"/>
        <v>42430</v>
      </c>
      <c r="BE190" s="103">
        <f t="shared" si="142"/>
        <v>3</v>
      </c>
      <c r="BF190" s="113">
        <f t="shared" si="128"/>
        <v>669.65750000000003</v>
      </c>
      <c r="BG190" s="114">
        <f t="shared" si="129"/>
        <v>9290.0299999999988</v>
      </c>
      <c r="BH190" s="95">
        <f t="shared" si="143"/>
        <v>7.2083459364501529E-2</v>
      </c>
      <c r="BI190" s="2">
        <f t="shared" si="146"/>
        <v>7.1400000000000005E-2</v>
      </c>
      <c r="BJ190" s="2">
        <f t="shared" si="144"/>
        <v>1.009572260007024</v>
      </c>
      <c r="BK190" s="97">
        <v>2.1150000000000002</v>
      </c>
      <c r="BL190" s="98">
        <f t="shared" si="145"/>
        <v>2.1352453299148562</v>
      </c>
    </row>
    <row r="191" spans="1:64" ht="12" customHeight="1">
      <c r="A191" s="88">
        <f t="shared" si="130"/>
        <v>42461</v>
      </c>
      <c r="B191" s="65">
        <f>'EO9904.1 floor'!B191</f>
        <v>0</v>
      </c>
      <c r="C191" s="66"/>
      <c r="D191" s="82">
        <f t="shared" si="100"/>
        <v>0</v>
      </c>
      <c r="E191" s="35">
        <f t="shared" si="101"/>
        <v>0</v>
      </c>
      <c r="F191" s="35">
        <f t="shared" ca="1" si="102"/>
        <v>0</v>
      </c>
      <c r="G191" s="83">
        <f ca="1">VLOOKUP($A191,[1]!Table,MATCH(G$4,[1]!Curves,0))</f>
        <v>5.1630000000000003</v>
      </c>
      <c r="H191" s="84">
        <f t="shared" ca="1" si="103"/>
        <v>5.1630000000000003</v>
      </c>
      <c r="I191" s="86">
        <f t="shared" si="131"/>
        <v>2.1150000000000002</v>
      </c>
      <c r="J191" s="83">
        <f ca="1">VLOOKUP($A191,[1]!Table,MATCH(J$4,[1]!Curves,0))</f>
        <v>1.3000000000000001E-2</v>
      </c>
      <c r="K191" s="84">
        <f t="shared" ca="1" si="104"/>
        <v>1.3000000000000001E-2</v>
      </c>
      <c r="L191" s="69">
        <f t="shared" si="132"/>
        <v>0</v>
      </c>
      <c r="M191" s="83">
        <f ca="1">VLOOKUP($A191,[1]!Table,MATCH(M$4,[1]!Curves,0))</f>
        <v>0.01</v>
      </c>
      <c r="N191" s="84">
        <f t="shared" ca="1" si="105"/>
        <v>0.01</v>
      </c>
      <c r="O191" s="69">
        <f t="shared" si="133"/>
        <v>0</v>
      </c>
      <c r="P191" s="7"/>
      <c r="Q191" s="69">
        <f t="shared" ca="1" si="106"/>
        <v>5.1859999999999999</v>
      </c>
      <c r="R191" s="69">
        <f t="shared" ca="1" si="107"/>
        <v>5.1859999999999999</v>
      </c>
      <c r="S191" s="69">
        <f t="shared" si="108"/>
        <v>2.1150000000000002</v>
      </c>
      <c r="T191" s="7"/>
      <c r="U191" s="5">
        <f t="shared" si="109"/>
        <v>30</v>
      </c>
      <c r="V191" s="44">
        <f t="shared" si="110"/>
        <v>42461</v>
      </c>
      <c r="W191" s="5">
        <f t="shared" ca="1" si="111"/>
        <v>5531</v>
      </c>
      <c r="X191" s="54">
        <f ca="1">VLOOKUP($A191,[1]!Table,MATCH(X$4,[1]!Curves,0))</f>
        <v>6.2694775713529993E-2</v>
      </c>
      <c r="Y191" s="46">
        <f t="shared" ca="1" si="112"/>
        <v>0.39265901775236395</v>
      </c>
      <c r="Z191" s="5">
        <f t="shared" si="113"/>
        <v>0</v>
      </c>
      <c r="AA191" s="5">
        <f t="shared" si="114"/>
        <v>0</v>
      </c>
      <c r="AC191" s="39">
        <f t="shared" ca="1" si="115"/>
        <v>0</v>
      </c>
      <c r="AD191" s="39">
        <f t="shared" ca="1" si="116"/>
        <v>0</v>
      </c>
      <c r="AE191" s="39">
        <f t="shared" ca="1" si="117"/>
        <v>0</v>
      </c>
      <c r="AF191" s="39">
        <f t="shared" ca="1" si="118"/>
        <v>0</v>
      </c>
      <c r="AG191" s="39">
        <f t="shared" ca="1" si="119"/>
        <v>0</v>
      </c>
      <c r="AH191" s="39">
        <f t="shared" ca="1" si="120"/>
        <v>0</v>
      </c>
      <c r="AI191" s="39">
        <f t="shared" ca="1" si="121"/>
        <v>0</v>
      </c>
      <c r="AJ191" s="39">
        <f t="shared" ca="1" si="122"/>
        <v>0</v>
      </c>
      <c r="AK191" s="39">
        <f t="shared" ca="1" si="123"/>
        <v>0</v>
      </c>
      <c r="AL191" s="43"/>
      <c r="AM191" s="39">
        <f t="shared" ca="1" si="134"/>
        <v>0</v>
      </c>
      <c r="AN191" s="39">
        <f t="shared" ca="1" si="135"/>
        <v>0</v>
      </c>
      <c r="AO191" s="39">
        <f t="shared" ca="1" si="136"/>
        <v>0</v>
      </c>
      <c r="AP191" s="40">
        <f t="shared" ca="1" si="124"/>
        <v>0</v>
      </c>
      <c r="AR191" s="39">
        <f t="shared" ca="1" si="137"/>
        <v>0</v>
      </c>
      <c r="AS191" s="39">
        <f t="shared" ca="1" si="138"/>
        <v>0</v>
      </c>
      <c r="AT191" s="39">
        <f t="shared" ca="1" si="139"/>
        <v>0</v>
      </c>
      <c r="AU191" s="40">
        <f t="shared" ca="1" si="125"/>
        <v>0</v>
      </c>
      <c r="AV191" s="40"/>
      <c r="AW191" s="51">
        <f t="shared" ca="1" si="126"/>
        <v>0</v>
      </c>
      <c r="AY191" s="51">
        <f t="shared" ca="1" si="127"/>
        <v>0</v>
      </c>
      <c r="AZ191" s="104"/>
      <c r="BA191" s="105">
        <f ca="1">'EO9904.1'!AW191</f>
        <v>0</v>
      </c>
      <c r="BB191" s="105">
        <f t="shared" ca="1" si="140"/>
        <v>0</v>
      </c>
      <c r="BC191" s="67"/>
      <c r="BD191" s="96">
        <f t="shared" si="141"/>
        <v>42461</v>
      </c>
      <c r="BE191" s="103">
        <f t="shared" si="142"/>
        <v>4</v>
      </c>
      <c r="BF191" s="113">
        <f t="shared" si="128"/>
        <v>631.27949999999998</v>
      </c>
      <c r="BG191" s="114">
        <f t="shared" si="129"/>
        <v>8727.1059999999998</v>
      </c>
      <c r="BH191" s="95">
        <f t="shared" si="143"/>
        <v>7.2335491284281406E-2</v>
      </c>
      <c r="BI191" s="2">
        <f t="shared" si="146"/>
        <v>7.4899999999999994E-2</v>
      </c>
      <c r="BJ191" s="2">
        <f t="shared" si="144"/>
        <v>0.96576089832151413</v>
      </c>
      <c r="BK191" s="97">
        <v>2.1150000000000002</v>
      </c>
      <c r="BL191" s="98">
        <f t="shared" si="145"/>
        <v>2.1150000000000002</v>
      </c>
    </row>
    <row r="192" spans="1:64" ht="12" customHeight="1">
      <c r="A192" s="88">
        <f t="shared" si="130"/>
        <v>42491</v>
      </c>
      <c r="B192" s="65">
        <f>'EO9904.1 floor'!B192</f>
        <v>0</v>
      </c>
      <c r="C192" s="66"/>
      <c r="D192" s="82">
        <f t="shared" si="100"/>
        <v>0</v>
      </c>
      <c r="E192" s="35">
        <f t="shared" si="101"/>
        <v>0</v>
      </c>
      <c r="F192" s="35">
        <f t="shared" ca="1" si="102"/>
        <v>0</v>
      </c>
      <c r="G192" s="83">
        <f ca="1">VLOOKUP($A192,[1]!Table,MATCH(G$4,[1]!Curves,0))</f>
        <v>5.1530000000000005</v>
      </c>
      <c r="H192" s="84">
        <f t="shared" ca="1" si="103"/>
        <v>5.1530000000000005</v>
      </c>
      <c r="I192" s="86">
        <f t="shared" si="131"/>
        <v>2.1593067374976265</v>
      </c>
      <c r="J192" s="83">
        <f ca="1">VLOOKUP($A192,[1]!Table,MATCH(J$4,[1]!Curves,0))</f>
        <v>1.3000000000000001E-2</v>
      </c>
      <c r="K192" s="84">
        <f t="shared" ca="1" si="104"/>
        <v>1.3000000000000001E-2</v>
      </c>
      <c r="L192" s="69">
        <f t="shared" si="132"/>
        <v>0</v>
      </c>
      <c r="M192" s="83">
        <f ca="1">VLOOKUP($A192,[1]!Table,MATCH(M$4,[1]!Curves,0))</f>
        <v>0.01</v>
      </c>
      <c r="N192" s="84">
        <f t="shared" ca="1" si="105"/>
        <v>0.01</v>
      </c>
      <c r="O192" s="69">
        <f t="shared" si="133"/>
        <v>0</v>
      </c>
      <c r="P192" s="7"/>
      <c r="Q192" s="69">
        <f t="shared" ca="1" si="106"/>
        <v>5.1760000000000002</v>
      </c>
      <c r="R192" s="69">
        <f t="shared" ca="1" si="107"/>
        <v>5.1760000000000002</v>
      </c>
      <c r="S192" s="69">
        <f t="shared" si="108"/>
        <v>2.1593067374976265</v>
      </c>
      <c r="T192" s="7"/>
      <c r="U192" s="5">
        <f t="shared" si="109"/>
        <v>31</v>
      </c>
      <c r="V192" s="44">
        <f t="shared" si="110"/>
        <v>42491</v>
      </c>
      <c r="W192" s="5">
        <f t="shared" ca="1" si="111"/>
        <v>5561</v>
      </c>
      <c r="X192" s="54">
        <f ca="1">VLOOKUP($A192,[1]!Table,MATCH(X$4,[1]!Curves,0))</f>
        <v>6.2722633313658002E-2</v>
      </c>
      <c r="Y192" s="46">
        <f t="shared" ca="1" si="112"/>
        <v>0.3905124878576719</v>
      </c>
      <c r="Z192" s="5">
        <f t="shared" si="113"/>
        <v>0</v>
      </c>
      <c r="AA192" s="5">
        <f t="shared" si="114"/>
        <v>0</v>
      </c>
      <c r="AC192" s="39">
        <f t="shared" ca="1" si="115"/>
        <v>0</v>
      </c>
      <c r="AD192" s="39">
        <f t="shared" ca="1" si="116"/>
        <v>0</v>
      </c>
      <c r="AE192" s="39">
        <f t="shared" ca="1" si="117"/>
        <v>0</v>
      </c>
      <c r="AF192" s="39">
        <f t="shared" ca="1" si="118"/>
        <v>0</v>
      </c>
      <c r="AG192" s="39">
        <f t="shared" ca="1" si="119"/>
        <v>0</v>
      </c>
      <c r="AH192" s="39">
        <f t="shared" ca="1" si="120"/>
        <v>0</v>
      </c>
      <c r="AI192" s="39">
        <f t="shared" ca="1" si="121"/>
        <v>0</v>
      </c>
      <c r="AJ192" s="39">
        <f t="shared" ca="1" si="122"/>
        <v>0</v>
      </c>
      <c r="AK192" s="39">
        <f t="shared" ca="1" si="123"/>
        <v>0</v>
      </c>
      <c r="AL192" s="43"/>
      <c r="AM192" s="39">
        <f t="shared" ca="1" si="134"/>
        <v>0</v>
      </c>
      <c r="AN192" s="39">
        <f t="shared" ca="1" si="135"/>
        <v>0</v>
      </c>
      <c r="AO192" s="39">
        <f t="shared" ca="1" si="136"/>
        <v>0</v>
      </c>
      <c r="AP192" s="40">
        <f t="shared" ca="1" si="124"/>
        <v>0</v>
      </c>
      <c r="AR192" s="39">
        <f t="shared" ca="1" si="137"/>
        <v>0</v>
      </c>
      <c r="AS192" s="39">
        <f t="shared" ca="1" si="138"/>
        <v>0</v>
      </c>
      <c r="AT192" s="39">
        <f t="shared" ca="1" si="139"/>
        <v>0</v>
      </c>
      <c r="AU192" s="40">
        <f t="shared" ca="1" si="125"/>
        <v>0</v>
      </c>
      <c r="AV192" s="40"/>
      <c r="AW192" s="51">
        <f t="shared" ca="1" si="126"/>
        <v>0</v>
      </c>
      <c r="AY192" s="51">
        <f t="shared" ca="1" si="127"/>
        <v>0</v>
      </c>
      <c r="AZ192" s="104"/>
      <c r="BA192" s="105">
        <f ca="1">'EO9904.1'!AW192</f>
        <v>0</v>
      </c>
      <c r="BB192" s="105">
        <f t="shared" ca="1" si="140"/>
        <v>0</v>
      </c>
      <c r="BC192" s="67"/>
      <c r="BD192" s="96">
        <f t="shared" si="141"/>
        <v>42491</v>
      </c>
      <c r="BE192" s="103">
        <f t="shared" si="142"/>
        <v>5</v>
      </c>
      <c r="BF192" s="113">
        <f t="shared" si="128"/>
        <v>662.98049999999989</v>
      </c>
      <c r="BG192" s="114">
        <f t="shared" si="129"/>
        <v>9044.2455000000009</v>
      </c>
      <c r="BH192" s="95">
        <f t="shared" si="143"/>
        <v>7.3304124705593166E-2</v>
      </c>
      <c r="BI192" s="2">
        <f t="shared" si="146"/>
        <v>7.1800000000000003E-2</v>
      </c>
      <c r="BJ192" s="2">
        <f t="shared" si="144"/>
        <v>1.0209488120556152</v>
      </c>
      <c r="BK192" s="97">
        <v>2.1150000000000002</v>
      </c>
      <c r="BL192" s="98">
        <f t="shared" si="145"/>
        <v>2.1593067374976265</v>
      </c>
    </row>
    <row r="193" spans="1:64" ht="12" customHeight="1">
      <c r="A193" s="88">
        <f t="shared" si="130"/>
        <v>42522</v>
      </c>
      <c r="B193" s="65">
        <f>'EO9904.1 floor'!B193</f>
        <v>0</v>
      </c>
      <c r="C193" s="66"/>
      <c r="D193" s="82">
        <f t="shared" si="100"/>
        <v>0</v>
      </c>
      <c r="E193" s="35">
        <f t="shared" si="101"/>
        <v>0</v>
      </c>
      <c r="F193" s="35">
        <f t="shared" ca="1" si="102"/>
        <v>0</v>
      </c>
      <c r="G193" s="83">
        <f ca="1">VLOOKUP($A193,[1]!Table,MATCH(G$4,[1]!Curves,0))</f>
        <v>5.173</v>
      </c>
      <c r="H193" s="84">
        <f t="shared" ca="1" si="103"/>
        <v>5.173</v>
      </c>
      <c r="I193" s="86">
        <f t="shared" si="131"/>
        <v>2.8843852192293506</v>
      </c>
      <c r="J193" s="83">
        <f ca="1">VLOOKUP($A193,[1]!Table,MATCH(J$4,[1]!Curves,0))</f>
        <v>1.3000000000000001E-2</v>
      </c>
      <c r="K193" s="84">
        <f t="shared" ca="1" si="104"/>
        <v>1.3000000000000001E-2</v>
      </c>
      <c r="L193" s="69">
        <f t="shared" si="132"/>
        <v>0</v>
      </c>
      <c r="M193" s="83">
        <f ca="1">VLOOKUP($A193,[1]!Table,MATCH(M$4,[1]!Curves,0))</f>
        <v>0.01</v>
      </c>
      <c r="N193" s="84">
        <f t="shared" ca="1" si="105"/>
        <v>0.01</v>
      </c>
      <c r="O193" s="69">
        <f t="shared" si="133"/>
        <v>0</v>
      </c>
      <c r="P193" s="7"/>
      <c r="Q193" s="69">
        <f t="shared" ca="1" si="106"/>
        <v>5.1959999999999997</v>
      </c>
      <c r="R193" s="69">
        <f t="shared" ca="1" si="107"/>
        <v>5.1959999999999997</v>
      </c>
      <c r="S193" s="69">
        <f t="shared" si="108"/>
        <v>2.8843852192293506</v>
      </c>
      <c r="T193" s="7"/>
      <c r="U193" s="5">
        <f t="shared" si="109"/>
        <v>30</v>
      </c>
      <c r="V193" s="44">
        <f t="shared" si="110"/>
        <v>42522</v>
      </c>
      <c r="W193" s="5">
        <f t="shared" ca="1" si="111"/>
        <v>5592</v>
      </c>
      <c r="X193" s="54">
        <f ca="1">VLOOKUP($A193,[1]!Table,MATCH(X$4,[1]!Curves,0))</f>
        <v>6.2751419500727004E-2</v>
      </c>
      <c r="Y193" s="46">
        <f t="shared" ca="1" si="112"/>
        <v>0.38830492601266559</v>
      </c>
      <c r="Z193" s="5">
        <f t="shared" si="113"/>
        <v>0</v>
      </c>
      <c r="AA193" s="5">
        <f t="shared" si="114"/>
        <v>0</v>
      </c>
      <c r="AC193" s="39">
        <f t="shared" ca="1" si="115"/>
        <v>0</v>
      </c>
      <c r="AD193" s="39">
        <f t="shared" ca="1" si="116"/>
        <v>0</v>
      </c>
      <c r="AE193" s="39">
        <f t="shared" ca="1" si="117"/>
        <v>0</v>
      </c>
      <c r="AF193" s="39">
        <f t="shared" ca="1" si="118"/>
        <v>0</v>
      </c>
      <c r="AG193" s="39">
        <f t="shared" ca="1" si="119"/>
        <v>0</v>
      </c>
      <c r="AH193" s="39">
        <f t="shared" ca="1" si="120"/>
        <v>0</v>
      </c>
      <c r="AI193" s="39">
        <f t="shared" ca="1" si="121"/>
        <v>0</v>
      </c>
      <c r="AJ193" s="39">
        <f t="shared" ca="1" si="122"/>
        <v>0</v>
      </c>
      <c r="AK193" s="39">
        <f t="shared" ca="1" si="123"/>
        <v>0</v>
      </c>
      <c r="AL193" s="43"/>
      <c r="AM193" s="39">
        <f t="shared" ca="1" si="134"/>
        <v>0</v>
      </c>
      <c r="AN193" s="39">
        <f t="shared" ca="1" si="135"/>
        <v>0</v>
      </c>
      <c r="AO193" s="39">
        <f t="shared" ca="1" si="136"/>
        <v>0</v>
      </c>
      <c r="AP193" s="40">
        <f t="shared" ca="1" si="124"/>
        <v>0</v>
      </c>
      <c r="AR193" s="39">
        <f t="shared" ca="1" si="137"/>
        <v>0</v>
      </c>
      <c r="AS193" s="39">
        <f t="shared" ca="1" si="138"/>
        <v>0</v>
      </c>
      <c r="AT193" s="39">
        <f t="shared" ca="1" si="139"/>
        <v>0</v>
      </c>
      <c r="AU193" s="40">
        <f t="shared" ca="1" si="125"/>
        <v>0</v>
      </c>
      <c r="AV193" s="40"/>
      <c r="AW193" s="51">
        <f t="shared" ca="1" si="126"/>
        <v>0</v>
      </c>
      <c r="AY193" s="51">
        <f t="shared" ca="1" si="127"/>
        <v>0</v>
      </c>
      <c r="AZ193" s="104"/>
      <c r="BA193" s="105">
        <f ca="1">'EO9904.1'!AW193</f>
        <v>0</v>
      </c>
      <c r="BB193" s="105">
        <f t="shared" ca="1" si="140"/>
        <v>0</v>
      </c>
      <c r="BC193" s="67"/>
      <c r="BD193" s="96">
        <f t="shared" si="141"/>
        <v>42522</v>
      </c>
      <c r="BE193" s="103">
        <f t="shared" si="142"/>
        <v>6</v>
      </c>
      <c r="BF193" s="113">
        <f t="shared" si="128"/>
        <v>1052.6424999999999</v>
      </c>
      <c r="BG193" s="114">
        <f t="shared" si="129"/>
        <v>10765.119500000001</v>
      </c>
      <c r="BH193" s="95">
        <f t="shared" si="143"/>
        <v>9.7782704595151024E-2</v>
      </c>
      <c r="BI193" s="2">
        <f t="shared" si="146"/>
        <v>7.17E-2</v>
      </c>
      <c r="BJ193" s="2">
        <f t="shared" si="144"/>
        <v>1.363775517366123</v>
      </c>
      <c r="BK193" s="97">
        <v>2.1150000000000002</v>
      </c>
      <c r="BL193" s="98">
        <f t="shared" si="145"/>
        <v>2.8843852192293506</v>
      </c>
    </row>
    <row r="194" spans="1:64" ht="12" customHeight="1">
      <c r="A194" s="88">
        <f t="shared" si="130"/>
        <v>42552</v>
      </c>
      <c r="B194" s="65">
        <f>'EO9904.1 floor'!B194</f>
        <v>0</v>
      </c>
      <c r="C194" s="66"/>
      <c r="D194" s="82">
        <f t="shared" si="100"/>
        <v>0</v>
      </c>
      <c r="E194" s="35">
        <f t="shared" si="101"/>
        <v>0</v>
      </c>
      <c r="F194" s="35">
        <f t="shared" ca="1" si="102"/>
        <v>0</v>
      </c>
      <c r="G194" s="83">
        <f ca="1">VLOOKUP($A194,[1]!Table,MATCH(G$4,[1]!Curves,0))</f>
        <v>5.194</v>
      </c>
      <c r="H194" s="84">
        <f t="shared" ca="1" si="103"/>
        <v>5.194</v>
      </c>
      <c r="I194" s="86">
        <f t="shared" si="131"/>
        <v>2.1150000000000002</v>
      </c>
      <c r="J194" s="83">
        <f ca="1">VLOOKUP($A194,[1]!Table,MATCH(J$4,[1]!Curves,0))</f>
        <v>1.3000000000000001E-2</v>
      </c>
      <c r="K194" s="84">
        <f t="shared" ca="1" si="104"/>
        <v>1.3000000000000001E-2</v>
      </c>
      <c r="L194" s="69">
        <f t="shared" si="132"/>
        <v>0</v>
      </c>
      <c r="M194" s="83">
        <f ca="1">VLOOKUP($A194,[1]!Table,MATCH(M$4,[1]!Curves,0))</f>
        <v>0.01</v>
      </c>
      <c r="N194" s="84">
        <f t="shared" ca="1" si="105"/>
        <v>0.01</v>
      </c>
      <c r="O194" s="69">
        <f t="shared" si="133"/>
        <v>0</v>
      </c>
      <c r="P194" s="7"/>
      <c r="Q194" s="69">
        <f t="shared" ca="1" si="106"/>
        <v>5.2169999999999996</v>
      </c>
      <c r="R194" s="69">
        <f t="shared" ca="1" si="107"/>
        <v>5.2169999999999996</v>
      </c>
      <c r="S194" s="69">
        <f t="shared" si="108"/>
        <v>2.1150000000000002</v>
      </c>
      <c r="T194" s="7"/>
      <c r="U194" s="5">
        <f t="shared" si="109"/>
        <v>31</v>
      </c>
      <c r="V194" s="44">
        <f t="shared" si="110"/>
        <v>42552</v>
      </c>
      <c r="W194" s="5">
        <f t="shared" ca="1" si="111"/>
        <v>5622</v>
      </c>
      <c r="X194" s="54">
        <f ca="1">VLOOKUP($A194,[1]!Table,MATCH(X$4,[1]!Curves,0))</f>
        <v>6.2779277101378997E-2</v>
      </c>
      <c r="Y194" s="46">
        <f t="shared" ca="1" si="112"/>
        <v>0.38617871869609099</v>
      </c>
      <c r="Z194" s="5">
        <f t="shared" si="113"/>
        <v>0</v>
      </c>
      <c r="AA194" s="5">
        <f t="shared" si="114"/>
        <v>0</v>
      </c>
      <c r="AC194" s="39">
        <f t="shared" ca="1" si="115"/>
        <v>0</v>
      </c>
      <c r="AD194" s="39">
        <f t="shared" ca="1" si="116"/>
        <v>0</v>
      </c>
      <c r="AE194" s="39">
        <f t="shared" ca="1" si="117"/>
        <v>0</v>
      </c>
      <c r="AF194" s="39">
        <f t="shared" ca="1" si="118"/>
        <v>0</v>
      </c>
      <c r="AG194" s="39">
        <f t="shared" ca="1" si="119"/>
        <v>0</v>
      </c>
      <c r="AH194" s="39">
        <f t="shared" ca="1" si="120"/>
        <v>0</v>
      </c>
      <c r="AI194" s="39">
        <f t="shared" ca="1" si="121"/>
        <v>0</v>
      </c>
      <c r="AJ194" s="39">
        <f t="shared" ca="1" si="122"/>
        <v>0</v>
      </c>
      <c r="AK194" s="39">
        <f t="shared" ca="1" si="123"/>
        <v>0</v>
      </c>
      <c r="AL194" s="43"/>
      <c r="AM194" s="39">
        <f t="shared" ca="1" si="134"/>
        <v>0</v>
      </c>
      <c r="AN194" s="39">
        <f t="shared" ca="1" si="135"/>
        <v>0</v>
      </c>
      <c r="AO194" s="39">
        <f t="shared" ca="1" si="136"/>
        <v>0</v>
      </c>
      <c r="AP194" s="40">
        <f t="shared" ca="1" si="124"/>
        <v>0</v>
      </c>
      <c r="AR194" s="39">
        <f t="shared" ca="1" si="137"/>
        <v>0</v>
      </c>
      <c r="AS194" s="39">
        <f t="shared" ca="1" si="138"/>
        <v>0</v>
      </c>
      <c r="AT194" s="39">
        <f t="shared" ca="1" si="139"/>
        <v>0</v>
      </c>
      <c r="AU194" s="40">
        <f t="shared" ca="1" si="125"/>
        <v>0</v>
      </c>
      <c r="AV194" s="40"/>
      <c r="AW194" s="51">
        <f t="shared" ca="1" si="126"/>
        <v>0</v>
      </c>
      <c r="AY194" s="51">
        <f t="shared" ca="1" si="127"/>
        <v>0</v>
      </c>
      <c r="AZ194" s="104"/>
      <c r="BA194" s="105">
        <f ca="1">'EO9904.1'!AW194</f>
        <v>0</v>
      </c>
      <c r="BB194" s="105">
        <f t="shared" ca="1" si="140"/>
        <v>0</v>
      </c>
      <c r="BC194" s="67"/>
      <c r="BD194" s="96">
        <f t="shared" si="141"/>
        <v>42552</v>
      </c>
      <c r="BE194" s="103">
        <f t="shared" si="142"/>
        <v>7</v>
      </c>
      <c r="BF194" s="113">
        <f t="shared" si="128"/>
        <v>1079.384</v>
      </c>
      <c r="BG194" s="114">
        <f t="shared" si="129"/>
        <v>11147.003499999999</v>
      </c>
      <c r="BH194" s="95">
        <f t="shared" si="143"/>
        <v>9.6831762903815372E-2</v>
      </c>
      <c r="BI194" s="2">
        <f t="shared" si="146"/>
        <v>9.8100000000000007E-2</v>
      </c>
      <c r="BJ194" s="2">
        <f t="shared" si="144"/>
        <v>0.98707199698078862</v>
      </c>
      <c r="BK194" s="97">
        <v>2.1150000000000002</v>
      </c>
      <c r="BL194" s="98">
        <f t="shared" si="145"/>
        <v>2.1150000000000002</v>
      </c>
    </row>
    <row r="195" spans="1:64" ht="12" customHeight="1">
      <c r="A195" s="88">
        <f t="shared" si="130"/>
        <v>42583</v>
      </c>
      <c r="B195" s="65">
        <f>'EO9904.1 floor'!B195</f>
        <v>0</v>
      </c>
      <c r="C195" s="66"/>
      <c r="D195" s="82">
        <f t="shared" si="100"/>
        <v>0</v>
      </c>
      <c r="E195" s="35">
        <f t="shared" si="101"/>
        <v>0</v>
      </c>
      <c r="F195" s="35">
        <f t="shared" ca="1" si="102"/>
        <v>0</v>
      </c>
      <c r="G195" s="83">
        <f ca="1">VLOOKUP($A195,[1]!Table,MATCH(G$4,[1]!Curves,0))</f>
        <v>5.218</v>
      </c>
      <c r="H195" s="84">
        <f t="shared" ca="1" si="103"/>
        <v>5.218</v>
      </c>
      <c r="I195" s="86">
        <f t="shared" si="131"/>
        <v>2.1150000000000002</v>
      </c>
      <c r="J195" s="83">
        <f ca="1">VLOOKUP($A195,[1]!Table,MATCH(J$4,[1]!Curves,0))</f>
        <v>1.3000000000000001E-2</v>
      </c>
      <c r="K195" s="84">
        <f t="shared" ca="1" si="104"/>
        <v>1.3000000000000001E-2</v>
      </c>
      <c r="L195" s="69">
        <f t="shared" si="132"/>
        <v>0</v>
      </c>
      <c r="M195" s="83">
        <f ca="1">VLOOKUP($A195,[1]!Table,MATCH(M$4,[1]!Curves,0))</f>
        <v>0.01</v>
      </c>
      <c r="N195" s="84">
        <f t="shared" ca="1" si="105"/>
        <v>0.01</v>
      </c>
      <c r="O195" s="69">
        <f t="shared" si="133"/>
        <v>0</v>
      </c>
      <c r="P195" s="7"/>
      <c r="Q195" s="69">
        <f t="shared" ca="1" si="106"/>
        <v>5.2409999999999997</v>
      </c>
      <c r="R195" s="69">
        <f t="shared" ca="1" si="107"/>
        <v>5.2409999999999997</v>
      </c>
      <c r="S195" s="69">
        <f t="shared" si="108"/>
        <v>2.1150000000000002</v>
      </c>
      <c r="T195" s="7"/>
      <c r="U195" s="5">
        <f t="shared" si="109"/>
        <v>31</v>
      </c>
      <c r="V195" s="44">
        <f t="shared" si="110"/>
        <v>42583</v>
      </c>
      <c r="W195" s="5">
        <f t="shared" ca="1" si="111"/>
        <v>5653</v>
      </c>
      <c r="X195" s="54">
        <f ca="1">VLOOKUP($A195,[1]!Table,MATCH(X$4,[1]!Curves,0))</f>
        <v>6.2808063288988997E-2</v>
      </c>
      <c r="Y195" s="46">
        <f t="shared" ca="1" si="112"/>
        <v>0.38399208030921417</v>
      </c>
      <c r="Z195" s="5">
        <f t="shared" si="113"/>
        <v>0</v>
      </c>
      <c r="AA195" s="5">
        <f t="shared" si="114"/>
        <v>0</v>
      </c>
      <c r="AC195" s="39">
        <f t="shared" ca="1" si="115"/>
        <v>0</v>
      </c>
      <c r="AD195" s="39">
        <f t="shared" ca="1" si="116"/>
        <v>0</v>
      </c>
      <c r="AE195" s="39">
        <f t="shared" ca="1" si="117"/>
        <v>0</v>
      </c>
      <c r="AF195" s="39">
        <f t="shared" ca="1" si="118"/>
        <v>0</v>
      </c>
      <c r="AG195" s="39">
        <f t="shared" ca="1" si="119"/>
        <v>0</v>
      </c>
      <c r="AH195" s="39">
        <f t="shared" ca="1" si="120"/>
        <v>0</v>
      </c>
      <c r="AI195" s="39">
        <f t="shared" ca="1" si="121"/>
        <v>0</v>
      </c>
      <c r="AJ195" s="39">
        <f t="shared" ca="1" si="122"/>
        <v>0</v>
      </c>
      <c r="AK195" s="39">
        <f t="shared" ca="1" si="123"/>
        <v>0</v>
      </c>
      <c r="AL195" s="43"/>
      <c r="AM195" s="39">
        <f t="shared" ca="1" si="134"/>
        <v>0</v>
      </c>
      <c r="AN195" s="39">
        <f t="shared" ca="1" si="135"/>
        <v>0</v>
      </c>
      <c r="AO195" s="39">
        <f t="shared" ca="1" si="136"/>
        <v>0</v>
      </c>
      <c r="AP195" s="40">
        <f t="shared" ca="1" si="124"/>
        <v>0</v>
      </c>
      <c r="AR195" s="39">
        <f t="shared" ca="1" si="137"/>
        <v>0</v>
      </c>
      <c r="AS195" s="39">
        <f t="shared" ca="1" si="138"/>
        <v>0</v>
      </c>
      <c r="AT195" s="39">
        <f t="shared" ca="1" si="139"/>
        <v>0</v>
      </c>
      <c r="AU195" s="40">
        <f t="shared" ca="1" si="125"/>
        <v>0</v>
      </c>
      <c r="AV195" s="40"/>
      <c r="AW195" s="51">
        <f t="shared" ca="1" si="126"/>
        <v>0</v>
      </c>
      <c r="AY195" s="51">
        <f t="shared" ca="1" si="127"/>
        <v>0</v>
      </c>
      <c r="AZ195" s="104"/>
      <c r="BA195" s="105">
        <f ca="1">'EO9904.1'!AW195</f>
        <v>0</v>
      </c>
      <c r="BB195" s="105">
        <f t="shared" ca="1" si="140"/>
        <v>0</v>
      </c>
      <c r="BC195" s="67"/>
      <c r="BD195" s="96">
        <f t="shared" si="141"/>
        <v>42583</v>
      </c>
      <c r="BE195" s="103">
        <f t="shared" si="142"/>
        <v>8</v>
      </c>
      <c r="BF195" s="113">
        <f t="shared" si="128"/>
        <v>1109.0309999999999</v>
      </c>
      <c r="BG195" s="114">
        <f t="shared" si="129"/>
        <v>11486.346</v>
      </c>
      <c r="BH195" s="95">
        <f t="shared" si="143"/>
        <v>9.655211500680895E-2</v>
      </c>
      <c r="BI195" s="2">
        <f t="shared" si="146"/>
        <v>9.9099999999999994E-2</v>
      </c>
      <c r="BJ195" s="2">
        <f t="shared" si="144"/>
        <v>0.97428975788909133</v>
      </c>
      <c r="BK195" s="97">
        <v>2.1150000000000002</v>
      </c>
      <c r="BL195" s="98">
        <f t="shared" si="145"/>
        <v>2.1150000000000002</v>
      </c>
    </row>
    <row r="196" spans="1:64" ht="12" customHeight="1">
      <c r="A196" s="88">
        <f t="shared" si="130"/>
        <v>42614</v>
      </c>
      <c r="B196" s="65">
        <f>'EO9904.1 floor'!B196</f>
        <v>0</v>
      </c>
      <c r="C196" s="66"/>
      <c r="D196" s="82">
        <f t="shared" si="100"/>
        <v>0</v>
      </c>
      <c r="E196" s="35">
        <f t="shared" si="101"/>
        <v>0</v>
      </c>
      <c r="F196" s="35">
        <f t="shared" ca="1" si="102"/>
        <v>0</v>
      </c>
      <c r="G196" s="83">
        <f ca="1">VLOOKUP($A196,[1]!Table,MATCH(G$4,[1]!Curves,0))</f>
        <v>5.2280000000000006</v>
      </c>
      <c r="H196" s="84">
        <f t="shared" ca="1" si="103"/>
        <v>5.2280000000000006</v>
      </c>
      <c r="I196" s="86">
        <f t="shared" si="131"/>
        <v>2.1150000000000002</v>
      </c>
      <c r="J196" s="83">
        <f ca="1">VLOOKUP($A196,[1]!Table,MATCH(J$4,[1]!Curves,0))</f>
        <v>1.3000000000000001E-2</v>
      </c>
      <c r="K196" s="84">
        <f t="shared" ca="1" si="104"/>
        <v>1.3000000000000001E-2</v>
      </c>
      <c r="L196" s="69">
        <f t="shared" si="132"/>
        <v>0</v>
      </c>
      <c r="M196" s="83">
        <f ca="1">VLOOKUP($A196,[1]!Table,MATCH(M$4,[1]!Curves,0))</f>
        <v>0.01</v>
      </c>
      <c r="N196" s="84">
        <f t="shared" ca="1" si="105"/>
        <v>0.01</v>
      </c>
      <c r="O196" s="69">
        <f t="shared" si="133"/>
        <v>0</v>
      </c>
      <c r="P196" s="7"/>
      <c r="Q196" s="69">
        <f t="shared" ca="1" si="106"/>
        <v>5.2510000000000003</v>
      </c>
      <c r="R196" s="69">
        <f t="shared" ca="1" si="107"/>
        <v>5.2510000000000003</v>
      </c>
      <c r="S196" s="69">
        <f t="shared" si="108"/>
        <v>2.1150000000000002</v>
      </c>
      <c r="T196" s="7"/>
      <c r="U196" s="5">
        <f t="shared" si="109"/>
        <v>30</v>
      </c>
      <c r="V196" s="44">
        <f t="shared" si="110"/>
        <v>42614</v>
      </c>
      <c r="W196" s="5">
        <f t="shared" ca="1" si="111"/>
        <v>5684</v>
      </c>
      <c r="X196" s="54">
        <f ca="1">VLOOKUP($A196,[1]!Table,MATCH(X$4,[1]!Curves,0))</f>
        <v>6.2836849476874998E-2</v>
      </c>
      <c r="Y196" s="46">
        <f t="shared" ca="1" si="112"/>
        <v>0.38181601661466269</v>
      </c>
      <c r="Z196" s="5">
        <f t="shared" si="113"/>
        <v>0</v>
      </c>
      <c r="AA196" s="5">
        <f t="shared" si="114"/>
        <v>0</v>
      </c>
      <c r="AC196" s="39">
        <f t="shared" ca="1" si="115"/>
        <v>0</v>
      </c>
      <c r="AD196" s="39">
        <f t="shared" ca="1" si="116"/>
        <v>0</v>
      </c>
      <c r="AE196" s="39">
        <f t="shared" ca="1" si="117"/>
        <v>0</v>
      </c>
      <c r="AF196" s="39">
        <f t="shared" ca="1" si="118"/>
        <v>0</v>
      </c>
      <c r="AG196" s="39">
        <f t="shared" ca="1" si="119"/>
        <v>0</v>
      </c>
      <c r="AH196" s="39">
        <f t="shared" ca="1" si="120"/>
        <v>0</v>
      </c>
      <c r="AI196" s="39">
        <f t="shared" ca="1" si="121"/>
        <v>0</v>
      </c>
      <c r="AJ196" s="39">
        <f t="shared" ca="1" si="122"/>
        <v>0</v>
      </c>
      <c r="AK196" s="39">
        <f t="shared" ca="1" si="123"/>
        <v>0</v>
      </c>
      <c r="AL196" s="43"/>
      <c r="AM196" s="39">
        <f t="shared" ca="1" si="134"/>
        <v>0</v>
      </c>
      <c r="AN196" s="39">
        <f t="shared" ca="1" si="135"/>
        <v>0</v>
      </c>
      <c r="AO196" s="39">
        <f t="shared" ca="1" si="136"/>
        <v>0</v>
      </c>
      <c r="AP196" s="40">
        <f t="shared" ca="1" si="124"/>
        <v>0</v>
      </c>
      <c r="AR196" s="39">
        <f t="shared" ca="1" si="137"/>
        <v>0</v>
      </c>
      <c r="AS196" s="39">
        <f t="shared" ca="1" si="138"/>
        <v>0</v>
      </c>
      <c r="AT196" s="39">
        <f t="shared" ca="1" si="139"/>
        <v>0</v>
      </c>
      <c r="AU196" s="40">
        <f t="shared" ca="1" si="125"/>
        <v>0</v>
      </c>
      <c r="AV196" s="40"/>
      <c r="AW196" s="51">
        <f t="shared" ca="1" si="126"/>
        <v>0</v>
      </c>
      <c r="AY196" s="51">
        <f t="shared" ca="1" si="127"/>
        <v>0</v>
      </c>
      <c r="AZ196" s="104"/>
      <c r="BA196" s="105">
        <f ca="1">'EO9904.1'!AW196</f>
        <v>0</v>
      </c>
      <c r="BB196" s="105">
        <f t="shared" ca="1" si="140"/>
        <v>0</v>
      </c>
      <c r="BC196" s="67"/>
      <c r="BD196" s="96">
        <f t="shared" si="141"/>
        <v>42614</v>
      </c>
      <c r="BE196" s="103">
        <f t="shared" si="142"/>
        <v>9</v>
      </c>
      <c r="BF196" s="113">
        <f t="shared" si="128"/>
        <v>998.15999999999985</v>
      </c>
      <c r="BG196" s="114">
        <f t="shared" si="129"/>
        <v>10141.415499999999</v>
      </c>
      <c r="BH196" s="95">
        <f t="shared" si="143"/>
        <v>9.8424130240990518E-2</v>
      </c>
      <c r="BI196" s="2">
        <f t="shared" si="146"/>
        <v>0.1009</v>
      </c>
      <c r="BJ196" s="2">
        <f t="shared" si="144"/>
        <v>0.9754621431218089</v>
      </c>
      <c r="BK196" s="97">
        <v>2.1150000000000002</v>
      </c>
      <c r="BL196" s="98">
        <f t="shared" si="145"/>
        <v>2.1150000000000002</v>
      </c>
    </row>
    <row r="197" spans="1:64" ht="12" customHeight="1">
      <c r="A197" s="88">
        <f t="shared" si="130"/>
        <v>42644</v>
      </c>
      <c r="B197" s="65">
        <f>'EO9904.1 floor'!B197</f>
        <v>0</v>
      </c>
      <c r="C197" s="66"/>
      <c r="D197" s="82">
        <f t="shared" si="100"/>
        <v>0</v>
      </c>
      <c r="E197" s="35">
        <f t="shared" si="101"/>
        <v>0</v>
      </c>
      <c r="F197" s="35">
        <f t="shared" ca="1" si="102"/>
        <v>0</v>
      </c>
      <c r="G197" s="83">
        <f ca="1">VLOOKUP($A197,[1]!Table,MATCH(G$4,[1]!Curves,0))</f>
        <v>5.258</v>
      </c>
      <c r="H197" s="84">
        <f t="shared" ca="1" si="103"/>
        <v>5.258</v>
      </c>
      <c r="I197" s="86">
        <f t="shared" si="131"/>
        <v>2.1150000000000002</v>
      </c>
      <c r="J197" s="83">
        <f ca="1">VLOOKUP($A197,[1]!Table,MATCH(J$4,[1]!Curves,0))</f>
        <v>1.3000000000000001E-2</v>
      </c>
      <c r="K197" s="84">
        <f t="shared" ca="1" si="104"/>
        <v>1.3000000000000001E-2</v>
      </c>
      <c r="L197" s="69">
        <f t="shared" si="132"/>
        <v>0</v>
      </c>
      <c r="M197" s="83">
        <f ca="1">VLOOKUP($A197,[1]!Table,MATCH(M$4,[1]!Curves,0))</f>
        <v>0.01</v>
      </c>
      <c r="N197" s="84">
        <f t="shared" ca="1" si="105"/>
        <v>0.01</v>
      </c>
      <c r="O197" s="69">
        <f t="shared" si="133"/>
        <v>0</v>
      </c>
      <c r="P197" s="7"/>
      <c r="Q197" s="69">
        <f t="shared" ca="1" si="106"/>
        <v>5.2809999999999997</v>
      </c>
      <c r="R197" s="69">
        <f t="shared" ca="1" si="107"/>
        <v>5.2809999999999997</v>
      </c>
      <c r="S197" s="69">
        <f t="shared" si="108"/>
        <v>2.1150000000000002</v>
      </c>
      <c r="T197" s="7"/>
      <c r="U197" s="5">
        <f t="shared" si="109"/>
        <v>31</v>
      </c>
      <c r="V197" s="44">
        <f t="shared" si="110"/>
        <v>42644</v>
      </c>
      <c r="W197" s="5">
        <f t="shared" ca="1" si="111"/>
        <v>5714</v>
      </c>
      <c r="X197" s="54">
        <f ca="1">VLOOKUP($A197,[1]!Table,MATCH(X$4,[1]!Curves,0))</f>
        <v>6.2864707078315998E-2</v>
      </c>
      <c r="Y197" s="46">
        <f t="shared" ca="1" si="112"/>
        <v>0.37972017997015856</v>
      </c>
      <c r="Z197" s="5">
        <f t="shared" si="113"/>
        <v>0</v>
      </c>
      <c r="AA197" s="5">
        <f t="shared" si="114"/>
        <v>0</v>
      </c>
      <c r="AC197" s="39">
        <f t="shared" ca="1" si="115"/>
        <v>0</v>
      </c>
      <c r="AD197" s="39">
        <f t="shared" ca="1" si="116"/>
        <v>0</v>
      </c>
      <c r="AE197" s="39">
        <f t="shared" ca="1" si="117"/>
        <v>0</v>
      </c>
      <c r="AF197" s="39">
        <f t="shared" ca="1" si="118"/>
        <v>0</v>
      </c>
      <c r="AG197" s="39">
        <f t="shared" ca="1" si="119"/>
        <v>0</v>
      </c>
      <c r="AH197" s="39">
        <f t="shared" ca="1" si="120"/>
        <v>0</v>
      </c>
      <c r="AI197" s="39">
        <f t="shared" ca="1" si="121"/>
        <v>0</v>
      </c>
      <c r="AJ197" s="39">
        <f t="shared" ca="1" si="122"/>
        <v>0</v>
      </c>
      <c r="AK197" s="39">
        <f t="shared" ca="1" si="123"/>
        <v>0</v>
      </c>
      <c r="AL197" s="43"/>
      <c r="AM197" s="39">
        <f t="shared" ca="1" si="134"/>
        <v>0</v>
      </c>
      <c r="AN197" s="39">
        <f t="shared" ca="1" si="135"/>
        <v>0</v>
      </c>
      <c r="AO197" s="39">
        <f t="shared" ca="1" si="136"/>
        <v>0</v>
      </c>
      <c r="AP197" s="40">
        <f t="shared" ca="1" si="124"/>
        <v>0</v>
      </c>
      <c r="AR197" s="39">
        <f t="shared" ca="1" si="137"/>
        <v>0</v>
      </c>
      <c r="AS197" s="39">
        <f t="shared" ca="1" si="138"/>
        <v>0</v>
      </c>
      <c r="AT197" s="39">
        <f t="shared" ca="1" si="139"/>
        <v>0</v>
      </c>
      <c r="AU197" s="40">
        <f t="shared" ca="1" si="125"/>
        <v>0</v>
      </c>
      <c r="AV197" s="40"/>
      <c r="AW197" s="51">
        <f t="shared" ca="1" si="126"/>
        <v>0</v>
      </c>
      <c r="AY197" s="51">
        <f t="shared" ca="1" si="127"/>
        <v>0</v>
      </c>
      <c r="AZ197" s="104"/>
      <c r="BA197" s="105">
        <f ca="1">'EO9904.1'!AW197</f>
        <v>0</v>
      </c>
      <c r="BB197" s="105">
        <f t="shared" ca="1" si="140"/>
        <v>0</v>
      </c>
      <c r="BC197" s="67"/>
      <c r="BD197" s="96">
        <f t="shared" si="141"/>
        <v>42644</v>
      </c>
      <c r="BE197" s="103">
        <f t="shared" si="142"/>
        <v>10</v>
      </c>
      <c r="BF197" s="113">
        <f t="shared" si="128"/>
        <v>697.93849999999998</v>
      </c>
      <c r="BG197" s="114">
        <f t="shared" si="129"/>
        <v>9529.3094999999994</v>
      </c>
      <c r="BH197" s="95">
        <f t="shared" si="143"/>
        <v>7.3241245863616883E-2</v>
      </c>
      <c r="BI197" s="2">
        <f t="shared" si="146"/>
        <v>0.10349999999999999</v>
      </c>
      <c r="BJ197" s="2">
        <f t="shared" si="144"/>
        <v>0.70764488757117761</v>
      </c>
      <c r="BK197" s="97">
        <v>2.1150000000000002</v>
      </c>
      <c r="BL197" s="98">
        <f t="shared" si="145"/>
        <v>2.1150000000000002</v>
      </c>
    </row>
    <row r="198" spans="1:64" ht="12" customHeight="1">
      <c r="A198" s="88">
        <f t="shared" si="130"/>
        <v>42675</v>
      </c>
      <c r="B198" s="65">
        <f>'EO9904.1 floor'!B198</f>
        <v>0</v>
      </c>
      <c r="C198" s="66"/>
      <c r="D198" s="82">
        <f t="shared" si="100"/>
        <v>0</v>
      </c>
      <c r="E198" s="35">
        <f t="shared" si="101"/>
        <v>0</v>
      </c>
      <c r="F198" s="35">
        <f t="shared" ca="1" si="102"/>
        <v>0</v>
      </c>
      <c r="G198" s="83">
        <f ca="1">VLOOKUP($A198,[1]!Table,MATCH(G$4,[1]!Curves,0))</f>
        <v>5.3980000000000006</v>
      </c>
      <c r="H198" s="84">
        <f t="shared" ca="1" si="103"/>
        <v>5.3980000000000006</v>
      </c>
      <c r="I198" s="86">
        <f t="shared" si="131"/>
        <v>2.1150000000000002</v>
      </c>
      <c r="J198" s="83">
        <f ca="1">VLOOKUP($A198,[1]!Table,MATCH(J$4,[1]!Curves,0))</f>
        <v>2.35E-2</v>
      </c>
      <c r="K198" s="84">
        <f t="shared" ca="1" si="104"/>
        <v>2.35E-2</v>
      </c>
      <c r="L198" s="69">
        <f t="shared" si="132"/>
        <v>0</v>
      </c>
      <c r="M198" s="83">
        <f ca="1">VLOOKUP($A198,[1]!Table,MATCH(M$4,[1]!Curves,0))</f>
        <v>1.4999999999999999E-2</v>
      </c>
      <c r="N198" s="84">
        <f t="shared" ca="1" si="105"/>
        <v>1.4999999999999999E-2</v>
      </c>
      <c r="O198" s="69">
        <f t="shared" si="133"/>
        <v>0</v>
      </c>
      <c r="P198" s="7"/>
      <c r="Q198" s="69">
        <f t="shared" ca="1" si="106"/>
        <v>5.4365000000000006</v>
      </c>
      <c r="R198" s="69">
        <f t="shared" ca="1" si="107"/>
        <v>5.4365000000000006</v>
      </c>
      <c r="S198" s="69">
        <f t="shared" si="108"/>
        <v>2.1150000000000002</v>
      </c>
      <c r="T198" s="7"/>
      <c r="U198" s="5">
        <f t="shared" si="109"/>
        <v>30</v>
      </c>
      <c r="V198" s="44">
        <f t="shared" si="110"/>
        <v>42675</v>
      </c>
      <c r="W198" s="5">
        <f t="shared" ca="1" si="111"/>
        <v>5745</v>
      </c>
      <c r="X198" s="54">
        <f ca="1">VLOOKUP($A198,[1]!Table,MATCH(X$4,[1]!Curves,0))</f>
        <v>6.2893493266741998E-2</v>
      </c>
      <c r="Y198" s="46">
        <f t="shared" ca="1" si="112"/>
        <v>0.37756480969933376</v>
      </c>
      <c r="Z198" s="5">
        <f t="shared" si="113"/>
        <v>0</v>
      </c>
      <c r="AA198" s="5">
        <f t="shared" si="114"/>
        <v>0</v>
      </c>
      <c r="AC198" s="39">
        <f t="shared" ca="1" si="115"/>
        <v>0</v>
      </c>
      <c r="AD198" s="39">
        <f t="shared" ca="1" si="116"/>
        <v>0</v>
      </c>
      <c r="AE198" s="39">
        <f t="shared" ca="1" si="117"/>
        <v>0</v>
      </c>
      <c r="AF198" s="39">
        <f t="shared" ca="1" si="118"/>
        <v>0</v>
      </c>
      <c r="AG198" s="39">
        <f t="shared" ca="1" si="119"/>
        <v>0</v>
      </c>
      <c r="AH198" s="39">
        <f t="shared" ca="1" si="120"/>
        <v>0</v>
      </c>
      <c r="AI198" s="39">
        <f t="shared" ca="1" si="121"/>
        <v>0</v>
      </c>
      <c r="AJ198" s="39">
        <f t="shared" ca="1" si="122"/>
        <v>0</v>
      </c>
      <c r="AK198" s="39">
        <f t="shared" ca="1" si="123"/>
        <v>0</v>
      </c>
      <c r="AL198" s="43"/>
      <c r="AM198" s="39">
        <f t="shared" ca="1" si="134"/>
        <v>0</v>
      </c>
      <c r="AN198" s="39">
        <f t="shared" ca="1" si="135"/>
        <v>0</v>
      </c>
      <c r="AO198" s="39">
        <f t="shared" ca="1" si="136"/>
        <v>0</v>
      </c>
      <c r="AP198" s="40">
        <f t="shared" ca="1" si="124"/>
        <v>0</v>
      </c>
      <c r="AR198" s="39">
        <f t="shared" ca="1" si="137"/>
        <v>0</v>
      </c>
      <c r="AS198" s="39">
        <f t="shared" ca="1" si="138"/>
        <v>0</v>
      </c>
      <c r="AT198" s="39">
        <f t="shared" ca="1" si="139"/>
        <v>0</v>
      </c>
      <c r="AU198" s="40">
        <f t="shared" ca="1" si="125"/>
        <v>0</v>
      </c>
      <c r="AV198" s="40"/>
      <c r="AW198" s="51">
        <f t="shared" ca="1" si="126"/>
        <v>0</v>
      </c>
      <c r="AY198" s="51">
        <f t="shared" ca="1" si="127"/>
        <v>0</v>
      </c>
      <c r="AZ198" s="104"/>
      <c r="BA198" s="105">
        <f ca="1">'EO9904.1'!AW198</f>
        <v>0</v>
      </c>
      <c r="BB198" s="105">
        <f t="shared" ca="1" si="140"/>
        <v>0</v>
      </c>
      <c r="BC198" s="67"/>
      <c r="BD198" s="96">
        <f t="shared" si="141"/>
        <v>42675</v>
      </c>
      <c r="BE198" s="103">
        <f t="shared" si="142"/>
        <v>11</v>
      </c>
      <c r="BF198" s="113">
        <f t="shared" si="128"/>
        <v>632.95050000000003</v>
      </c>
      <c r="BG198" s="114">
        <f t="shared" si="129"/>
        <v>8729.3260000000009</v>
      </c>
      <c r="BH198" s="95">
        <f t="shared" si="143"/>
        <v>7.250851898531456E-2</v>
      </c>
      <c r="BI198" s="2">
        <f t="shared" si="146"/>
        <v>7.7799999999999994E-2</v>
      </c>
      <c r="BJ198" s="2">
        <f t="shared" si="144"/>
        <v>0.93198610520969882</v>
      </c>
      <c r="BK198" s="97">
        <v>2.1150000000000002</v>
      </c>
      <c r="BL198" s="98">
        <f t="shared" si="145"/>
        <v>2.1150000000000002</v>
      </c>
    </row>
    <row r="199" spans="1:64" ht="12" customHeight="1">
      <c r="A199" s="88">
        <f t="shared" si="130"/>
        <v>42705</v>
      </c>
      <c r="B199" s="65">
        <f>'EO9904.1 floor'!B199</f>
        <v>0</v>
      </c>
      <c r="C199" s="66"/>
      <c r="D199" s="82">
        <f t="shared" si="100"/>
        <v>0</v>
      </c>
      <c r="E199" s="35">
        <f t="shared" si="101"/>
        <v>0</v>
      </c>
      <c r="F199" s="35">
        <f t="shared" ca="1" si="102"/>
        <v>0</v>
      </c>
      <c r="G199" s="83">
        <f ca="1">VLOOKUP($A199,[1]!Table,MATCH(G$4,[1]!Curves,0))</f>
        <v>5.5380000000000003</v>
      </c>
      <c r="H199" s="84">
        <f t="shared" ca="1" si="103"/>
        <v>5.5380000000000003</v>
      </c>
      <c r="I199" s="86">
        <f t="shared" si="131"/>
        <v>2.1150000000000002</v>
      </c>
      <c r="J199" s="83">
        <f ca="1">VLOOKUP($A199,[1]!Table,MATCH(J$4,[1]!Curves,0))</f>
        <v>2.35E-2</v>
      </c>
      <c r="K199" s="84">
        <f t="shared" ca="1" si="104"/>
        <v>2.35E-2</v>
      </c>
      <c r="L199" s="69">
        <f t="shared" si="132"/>
        <v>0</v>
      </c>
      <c r="M199" s="83">
        <f ca="1">VLOOKUP($A199,[1]!Table,MATCH(M$4,[1]!Curves,0))</f>
        <v>1.4999999999999999E-2</v>
      </c>
      <c r="N199" s="84">
        <f t="shared" ca="1" si="105"/>
        <v>1.4999999999999999E-2</v>
      </c>
      <c r="O199" s="69">
        <f t="shared" si="133"/>
        <v>0</v>
      </c>
      <c r="P199" s="7"/>
      <c r="Q199" s="69">
        <f t="shared" ca="1" si="106"/>
        <v>5.5765000000000002</v>
      </c>
      <c r="R199" s="69">
        <f t="shared" ca="1" si="107"/>
        <v>5.5765000000000002</v>
      </c>
      <c r="S199" s="69">
        <f t="shared" si="108"/>
        <v>2.1150000000000002</v>
      </c>
      <c r="T199" s="7"/>
      <c r="U199" s="5">
        <f t="shared" si="109"/>
        <v>31</v>
      </c>
      <c r="V199" s="44">
        <f t="shared" si="110"/>
        <v>42705</v>
      </c>
      <c r="W199" s="5">
        <f t="shared" ca="1" si="111"/>
        <v>5775</v>
      </c>
      <c r="X199" s="54">
        <f ca="1">VLOOKUP($A199,[1]!Table,MATCH(X$4,[1]!Curves,0))</f>
        <v>6.2921350868706996E-2</v>
      </c>
      <c r="Y199" s="46">
        <f t="shared" ca="1" si="112"/>
        <v>0.37548892541832513</v>
      </c>
      <c r="Z199" s="5">
        <f t="shared" si="113"/>
        <v>0</v>
      </c>
      <c r="AA199" s="5">
        <f t="shared" si="114"/>
        <v>0</v>
      </c>
      <c r="AC199" s="39">
        <f t="shared" ca="1" si="115"/>
        <v>0</v>
      </c>
      <c r="AD199" s="39">
        <f t="shared" ca="1" si="116"/>
        <v>0</v>
      </c>
      <c r="AE199" s="39">
        <f t="shared" ca="1" si="117"/>
        <v>0</v>
      </c>
      <c r="AF199" s="39">
        <f t="shared" ca="1" si="118"/>
        <v>0</v>
      </c>
      <c r="AG199" s="39">
        <f t="shared" ca="1" si="119"/>
        <v>0</v>
      </c>
      <c r="AH199" s="39">
        <f t="shared" ca="1" si="120"/>
        <v>0</v>
      </c>
      <c r="AI199" s="39">
        <f t="shared" ca="1" si="121"/>
        <v>0</v>
      </c>
      <c r="AJ199" s="39">
        <f t="shared" ca="1" si="122"/>
        <v>0</v>
      </c>
      <c r="AK199" s="39">
        <f t="shared" ca="1" si="123"/>
        <v>0</v>
      </c>
      <c r="AL199" s="43"/>
      <c r="AM199" s="39">
        <f t="shared" ca="1" si="134"/>
        <v>0</v>
      </c>
      <c r="AN199" s="39">
        <f t="shared" ca="1" si="135"/>
        <v>0</v>
      </c>
      <c r="AO199" s="39">
        <f t="shared" ca="1" si="136"/>
        <v>0</v>
      </c>
      <c r="AP199" s="40">
        <f t="shared" ca="1" si="124"/>
        <v>0</v>
      </c>
      <c r="AR199" s="39">
        <f t="shared" ca="1" si="137"/>
        <v>0</v>
      </c>
      <c r="AS199" s="39">
        <f t="shared" ca="1" si="138"/>
        <v>0</v>
      </c>
      <c r="AT199" s="39">
        <f t="shared" ca="1" si="139"/>
        <v>0</v>
      </c>
      <c r="AU199" s="40">
        <f t="shared" ca="1" si="125"/>
        <v>0</v>
      </c>
      <c r="AV199" s="40"/>
      <c r="AW199" s="51">
        <f t="shared" ca="1" si="126"/>
        <v>0</v>
      </c>
      <c r="AY199" s="51">
        <f t="shared" ca="1" si="127"/>
        <v>0</v>
      </c>
      <c r="AZ199" s="104"/>
      <c r="BA199" s="105">
        <f ca="1">'EO9904.1'!AW199</f>
        <v>0</v>
      </c>
      <c r="BB199" s="105">
        <f t="shared" ca="1" si="140"/>
        <v>0</v>
      </c>
      <c r="BC199" s="67"/>
      <c r="BD199" s="96">
        <f t="shared" si="141"/>
        <v>42705</v>
      </c>
      <c r="BE199" s="103">
        <f t="shared" si="142"/>
        <v>12</v>
      </c>
      <c r="BF199" s="113">
        <f t="shared" si="128"/>
        <v>668.96399999999994</v>
      </c>
      <c r="BG199" s="114">
        <f t="shared" si="129"/>
        <v>9251.2415000000001</v>
      </c>
      <c r="BH199" s="95">
        <f t="shared" si="143"/>
        <v>7.2310727160241131E-2</v>
      </c>
      <c r="BI199" s="2">
        <f t="shared" si="146"/>
        <v>7.7899999999999997E-2</v>
      </c>
      <c r="BJ199" s="2">
        <f t="shared" si="144"/>
        <v>0.92825066957947544</v>
      </c>
      <c r="BK199" s="97">
        <v>2.1150000000000002</v>
      </c>
      <c r="BL199" s="98">
        <f t="shared" si="145"/>
        <v>2.1150000000000002</v>
      </c>
    </row>
    <row r="200" spans="1:64" ht="12" customHeight="1">
      <c r="A200" s="88">
        <f t="shared" si="130"/>
        <v>42736</v>
      </c>
      <c r="B200" s="65">
        <f>'EO9904.1 floor'!B200</f>
        <v>0</v>
      </c>
      <c r="C200" s="66"/>
      <c r="D200" s="82">
        <f t="shared" si="100"/>
        <v>0</v>
      </c>
      <c r="E200" s="35">
        <f t="shared" si="101"/>
        <v>0</v>
      </c>
      <c r="F200" s="35">
        <f t="shared" ca="1" si="102"/>
        <v>0</v>
      </c>
      <c r="G200" s="83">
        <f ca="1">VLOOKUP($A200,[1]!Table,MATCH(G$4,[1]!Curves,0))</f>
        <v>5.6379999999999999</v>
      </c>
      <c r="H200" s="84">
        <f t="shared" ca="1" si="103"/>
        <v>5.6379999999999999</v>
      </c>
      <c r="I200" s="86">
        <f t="shared" si="131"/>
        <v>2.1150000000000002</v>
      </c>
      <c r="J200" s="83">
        <f ca="1">VLOOKUP($A200,[1]!Table,MATCH(J$4,[1]!Curves,0))</f>
        <v>2.35E-2</v>
      </c>
      <c r="K200" s="84">
        <f t="shared" ca="1" si="104"/>
        <v>2.35E-2</v>
      </c>
      <c r="L200" s="69">
        <f t="shared" si="132"/>
        <v>0</v>
      </c>
      <c r="M200" s="83">
        <f ca="1">VLOOKUP($A200,[1]!Table,MATCH(M$4,[1]!Curves,0))</f>
        <v>1.4999999999999999E-2</v>
      </c>
      <c r="N200" s="84">
        <f t="shared" ca="1" si="105"/>
        <v>1.4999999999999999E-2</v>
      </c>
      <c r="O200" s="69">
        <f t="shared" si="133"/>
        <v>0</v>
      </c>
      <c r="P200" s="7"/>
      <c r="Q200" s="69">
        <f t="shared" ca="1" si="106"/>
        <v>5.6764999999999999</v>
      </c>
      <c r="R200" s="69">
        <f t="shared" ca="1" si="107"/>
        <v>5.6764999999999999</v>
      </c>
      <c r="S200" s="69">
        <f t="shared" si="108"/>
        <v>2.1150000000000002</v>
      </c>
      <c r="T200" s="7"/>
      <c r="U200" s="5">
        <f t="shared" si="109"/>
        <v>31</v>
      </c>
      <c r="V200" s="44">
        <f t="shared" si="110"/>
        <v>42736</v>
      </c>
      <c r="W200" s="5">
        <f t="shared" ca="1" si="111"/>
        <v>5806</v>
      </c>
      <c r="X200" s="54">
        <f ca="1">VLOOKUP($A200,[1]!Table,MATCH(X$4,[1]!Curves,0))</f>
        <v>6.2950137057674008E-2</v>
      </c>
      <c r="Y200" s="46">
        <f t="shared" ca="1" si="112"/>
        <v>0.37335409674975423</v>
      </c>
      <c r="Z200" s="5">
        <f t="shared" si="113"/>
        <v>0</v>
      </c>
      <c r="AA200" s="5">
        <f t="shared" si="114"/>
        <v>0</v>
      </c>
      <c r="AC200" s="39">
        <f t="shared" ca="1" si="115"/>
        <v>0</v>
      </c>
      <c r="AD200" s="39">
        <f t="shared" ca="1" si="116"/>
        <v>0</v>
      </c>
      <c r="AE200" s="39">
        <f t="shared" ca="1" si="117"/>
        <v>0</v>
      </c>
      <c r="AF200" s="39">
        <f t="shared" ca="1" si="118"/>
        <v>0</v>
      </c>
      <c r="AG200" s="39">
        <f t="shared" ca="1" si="119"/>
        <v>0</v>
      </c>
      <c r="AH200" s="39">
        <f t="shared" ca="1" si="120"/>
        <v>0</v>
      </c>
      <c r="AI200" s="39">
        <f t="shared" ca="1" si="121"/>
        <v>0</v>
      </c>
      <c r="AJ200" s="39">
        <f t="shared" ca="1" si="122"/>
        <v>0</v>
      </c>
      <c r="AK200" s="39">
        <f t="shared" ca="1" si="123"/>
        <v>0</v>
      </c>
      <c r="AL200" s="43"/>
      <c r="AM200" s="39">
        <f t="shared" ca="1" si="134"/>
        <v>0</v>
      </c>
      <c r="AN200" s="39">
        <f t="shared" ca="1" si="135"/>
        <v>0</v>
      </c>
      <c r="AO200" s="39">
        <f t="shared" ca="1" si="136"/>
        <v>0</v>
      </c>
      <c r="AP200" s="40">
        <f t="shared" ca="1" si="124"/>
        <v>0</v>
      </c>
      <c r="AR200" s="39">
        <f t="shared" ca="1" si="137"/>
        <v>0</v>
      </c>
      <c r="AS200" s="39">
        <f t="shared" ca="1" si="138"/>
        <v>0</v>
      </c>
      <c r="AT200" s="39">
        <f t="shared" ca="1" si="139"/>
        <v>0</v>
      </c>
      <c r="AU200" s="40">
        <f t="shared" ca="1" si="125"/>
        <v>0</v>
      </c>
      <c r="AV200" s="40"/>
      <c r="AW200" s="51">
        <f t="shared" ca="1" si="126"/>
        <v>0</v>
      </c>
      <c r="AY200" s="51">
        <f t="shared" ca="1" si="127"/>
        <v>0</v>
      </c>
      <c r="AZ200" s="104"/>
      <c r="BA200" s="105">
        <f ca="1">'EO9904.1'!AW200</f>
        <v>0</v>
      </c>
      <c r="BB200" s="105">
        <f t="shared" ca="1" si="140"/>
        <v>0</v>
      </c>
      <c r="BC200" s="67"/>
      <c r="BD200" s="96">
        <f t="shared" si="141"/>
        <v>42736</v>
      </c>
      <c r="BE200" s="103">
        <f t="shared" si="142"/>
        <v>1</v>
      </c>
      <c r="BF200" s="113">
        <f t="shared" si="128"/>
        <v>682.49049999999988</v>
      </c>
      <c r="BG200" s="114">
        <f t="shared" si="129"/>
        <v>9457.0780000000013</v>
      </c>
      <c r="BH200" s="95">
        <f t="shared" si="143"/>
        <v>7.2167164107137513E-2</v>
      </c>
      <c r="BI200" s="2">
        <f t="shared" si="146"/>
        <v>7.7899999999999997E-2</v>
      </c>
      <c r="BJ200" s="2">
        <f t="shared" si="144"/>
        <v>0.92640775490548799</v>
      </c>
      <c r="BK200" s="97">
        <v>2.1150000000000002</v>
      </c>
      <c r="BL200" s="98">
        <f t="shared" si="145"/>
        <v>2.1150000000000002</v>
      </c>
    </row>
    <row r="201" spans="1:64" ht="12" customHeight="1">
      <c r="A201" s="88">
        <f t="shared" si="130"/>
        <v>42767</v>
      </c>
      <c r="B201" s="65">
        <f>'EO9904.1 floor'!B201</f>
        <v>0</v>
      </c>
      <c r="C201" s="66"/>
      <c r="D201" s="82">
        <f t="shared" si="100"/>
        <v>0</v>
      </c>
      <c r="E201" s="35">
        <f t="shared" si="101"/>
        <v>0</v>
      </c>
      <c r="F201" s="35">
        <f t="shared" ca="1" si="102"/>
        <v>0</v>
      </c>
      <c r="G201" s="83">
        <f ca="1">VLOOKUP($A201,[1]!Table,MATCH(G$4,[1]!Curves,0))</f>
        <v>5.5180000000000007</v>
      </c>
      <c r="H201" s="84">
        <f t="shared" ca="1" si="103"/>
        <v>5.5180000000000007</v>
      </c>
      <c r="I201" s="86">
        <f t="shared" si="131"/>
        <v>2.2615196691845312</v>
      </c>
      <c r="J201" s="83">
        <f ca="1">VLOOKUP($A201,[1]!Table,MATCH(J$4,[1]!Curves,0))</f>
        <v>2.35E-2</v>
      </c>
      <c r="K201" s="84">
        <f t="shared" ca="1" si="104"/>
        <v>2.35E-2</v>
      </c>
      <c r="L201" s="69">
        <f t="shared" si="132"/>
        <v>0</v>
      </c>
      <c r="M201" s="83">
        <f ca="1">VLOOKUP($A201,[1]!Table,MATCH(M$4,[1]!Curves,0))</f>
        <v>1.4999999999999999E-2</v>
      </c>
      <c r="N201" s="84">
        <f t="shared" ca="1" si="105"/>
        <v>1.4999999999999999E-2</v>
      </c>
      <c r="O201" s="69">
        <f t="shared" si="133"/>
        <v>0</v>
      </c>
      <c r="P201" s="7"/>
      <c r="Q201" s="69">
        <f t="shared" ca="1" si="106"/>
        <v>5.5565000000000007</v>
      </c>
      <c r="R201" s="69">
        <f t="shared" ca="1" si="107"/>
        <v>5.5565000000000007</v>
      </c>
      <c r="S201" s="69">
        <f t="shared" si="108"/>
        <v>2.2615196691845312</v>
      </c>
      <c r="T201" s="7"/>
      <c r="U201" s="5">
        <f t="shared" si="109"/>
        <v>28</v>
      </c>
      <c r="V201" s="44">
        <f t="shared" si="110"/>
        <v>42767</v>
      </c>
      <c r="W201" s="5">
        <f t="shared" ca="1" si="111"/>
        <v>5837</v>
      </c>
      <c r="X201" s="54">
        <f ca="1">VLOOKUP($A201,[1]!Table,MATCH(X$4,[1]!Curves,0))</f>
        <v>6.2978923246917007E-2</v>
      </c>
      <c r="Y201" s="46">
        <f t="shared" ca="1" si="112"/>
        <v>0.3712296492543441</v>
      </c>
      <c r="Z201" s="5">
        <f t="shared" si="113"/>
        <v>0</v>
      </c>
      <c r="AA201" s="5">
        <f t="shared" si="114"/>
        <v>0</v>
      </c>
      <c r="AC201" s="39">
        <f t="shared" ca="1" si="115"/>
        <v>0</v>
      </c>
      <c r="AD201" s="39">
        <f t="shared" ca="1" si="116"/>
        <v>0</v>
      </c>
      <c r="AE201" s="39">
        <f t="shared" ca="1" si="117"/>
        <v>0</v>
      </c>
      <c r="AF201" s="39">
        <f t="shared" ca="1" si="118"/>
        <v>0</v>
      </c>
      <c r="AG201" s="39">
        <f t="shared" ca="1" si="119"/>
        <v>0</v>
      </c>
      <c r="AH201" s="39">
        <f t="shared" ca="1" si="120"/>
        <v>0</v>
      </c>
      <c r="AI201" s="39">
        <f t="shared" ca="1" si="121"/>
        <v>0</v>
      </c>
      <c r="AJ201" s="39">
        <f t="shared" ca="1" si="122"/>
        <v>0</v>
      </c>
      <c r="AK201" s="39">
        <f t="shared" ca="1" si="123"/>
        <v>0</v>
      </c>
      <c r="AL201" s="43"/>
      <c r="AM201" s="39">
        <f t="shared" ca="1" si="134"/>
        <v>0</v>
      </c>
      <c r="AN201" s="39">
        <f t="shared" ca="1" si="135"/>
        <v>0</v>
      </c>
      <c r="AO201" s="39">
        <f t="shared" ca="1" si="136"/>
        <v>0</v>
      </c>
      <c r="AP201" s="40">
        <f t="shared" ca="1" si="124"/>
        <v>0</v>
      </c>
      <c r="AR201" s="39">
        <f t="shared" ca="1" si="137"/>
        <v>0</v>
      </c>
      <c r="AS201" s="39">
        <f t="shared" ca="1" si="138"/>
        <v>0</v>
      </c>
      <c r="AT201" s="39">
        <f t="shared" ca="1" si="139"/>
        <v>0</v>
      </c>
      <c r="AU201" s="40">
        <f t="shared" ca="1" si="125"/>
        <v>0</v>
      </c>
      <c r="AV201" s="40"/>
      <c r="AW201" s="51">
        <f t="shared" ca="1" si="126"/>
        <v>0</v>
      </c>
      <c r="AY201" s="51">
        <f t="shared" ca="1" si="127"/>
        <v>0</v>
      </c>
      <c r="AZ201" s="104"/>
      <c r="BA201" s="105">
        <f ca="1">'EO9904.1'!AW201</f>
        <v>0</v>
      </c>
      <c r="BB201" s="105">
        <f t="shared" ca="1" si="140"/>
        <v>0</v>
      </c>
      <c r="BC201" s="67"/>
      <c r="BD201" s="96">
        <f t="shared" si="141"/>
        <v>42767</v>
      </c>
      <c r="BE201" s="103">
        <f t="shared" si="142"/>
        <v>2</v>
      </c>
      <c r="BF201" s="113">
        <f t="shared" si="128"/>
        <v>627.08299999999986</v>
      </c>
      <c r="BG201" s="114">
        <f t="shared" si="129"/>
        <v>8701.1194999999989</v>
      </c>
      <c r="BH201" s="95">
        <f t="shared" si="143"/>
        <v>7.2069232010892381E-2</v>
      </c>
      <c r="BI201" s="2">
        <f t="shared" si="146"/>
        <v>6.7400000000000002E-2</v>
      </c>
      <c r="BJ201" s="2">
        <f t="shared" si="144"/>
        <v>1.0692764393307475</v>
      </c>
      <c r="BK201" s="97">
        <v>2.1150000000000002</v>
      </c>
      <c r="BL201" s="98">
        <f t="shared" si="145"/>
        <v>2.2615196691845312</v>
      </c>
    </row>
    <row r="202" spans="1:64" ht="12" customHeight="1">
      <c r="A202" s="88">
        <f t="shared" si="130"/>
        <v>42795</v>
      </c>
      <c r="B202" s="65">
        <f>'EO9904.1 floor'!B202</f>
        <v>0</v>
      </c>
      <c r="C202" s="66"/>
      <c r="D202" s="82">
        <f t="shared" ref="D202:D265" si="147">B202+C202</f>
        <v>0</v>
      </c>
      <c r="E202" s="35">
        <f t="shared" ref="E202:E265" si="148">IF(Z202=0,0,IF(AND(Z202=1,$H$3=1),D202*U202,IF($H$3=2,D202,"N/A")))</f>
        <v>0</v>
      </c>
      <c r="F202" s="35">
        <f t="shared" ref="F202:F265" ca="1" si="149">E202*Y202</f>
        <v>0</v>
      </c>
      <c r="G202" s="83">
        <f ca="1">VLOOKUP($A202,[1]!Table,MATCH(G$4,[1]!Curves,0))</f>
        <v>5.3930000000000007</v>
      </c>
      <c r="H202" s="84">
        <f t="shared" ref="H202:H265" ca="1" si="150">G202</f>
        <v>5.3930000000000007</v>
      </c>
      <c r="I202" s="86">
        <f t="shared" si="131"/>
        <v>2.1352453299148562</v>
      </c>
      <c r="J202" s="83">
        <f ca="1">VLOOKUP($A202,[1]!Table,MATCH(J$4,[1]!Curves,0))</f>
        <v>0</v>
      </c>
      <c r="K202" s="84">
        <f t="shared" ref="K202:K265" ca="1" si="151">J202</f>
        <v>0</v>
      </c>
      <c r="L202" s="69">
        <f t="shared" si="132"/>
        <v>0</v>
      </c>
      <c r="M202" s="83">
        <f ca="1">VLOOKUP($A202,[1]!Table,MATCH(M$4,[1]!Curves,0))</f>
        <v>0</v>
      </c>
      <c r="N202" s="84">
        <f t="shared" ref="N202:N265" ca="1" si="152">M202</f>
        <v>0</v>
      </c>
      <c r="O202" s="69">
        <f t="shared" si="133"/>
        <v>0</v>
      </c>
      <c r="P202" s="7"/>
      <c r="Q202" s="69">
        <f t="shared" ref="Q202:Q265" ca="1" si="153">M202+J202+G202</f>
        <v>5.3930000000000007</v>
      </c>
      <c r="R202" s="69">
        <f t="shared" ref="R202:R265" ca="1" si="154">N202+K202+H202</f>
        <v>5.3930000000000007</v>
      </c>
      <c r="S202" s="69">
        <f t="shared" ref="S202:S265" si="155">O202+L202+I202</f>
        <v>2.1352453299148562</v>
      </c>
      <c r="T202" s="7"/>
      <c r="U202" s="5">
        <f t="shared" ref="U202:U265" si="156">A203-A202</f>
        <v>31</v>
      </c>
      <c r="V202" s="44">
        <f t="shared" ref="V202:V265" si="157">CHOOSE(F$3,A203+24,A202)</f>
        <v>42795</v>
      </c>
      <c r="W202" s="5">
        <f t="shared" ref="W202:W265" ca="1" si="158">V202-C$3</f>
        <v>5865</v>
      </c>
      <c r="X202" s="54">
        <f ca="1">VLOOKUP($A202,[1]!Table,MATCH(X$4,[1]!Curves,0))</f>
        <v>6.3004923676147004E-2</v>
      </c>
      <c r="Y202" s="46">
        <f t="shared" ref="Y202:Y265" ca="1" si="159">1/(1+CHOOSE(F$3,(X203+($K$3/10000))/2,(X202+($K$3/10000))/2))^(2*W202/365.25)</f>
        <v>0.3693196838590338</v>
      </c>
      <c r="Z202" s="5">
        <f t="shared" ref="Z202:Z265" si="160">IF(AND(mthbeg&lt;=A202,mthend&gt;=A202),1,0)</f>
        <v>0</v>
      </c>
      <c r="AA202" s="5">
        <f t="shared" ref="AA202:AA265" si="161">U202*Z202</f>
        <v>0</v>
      </c>
      <c r="AC202" s="39">
        <f t="shared" ref="AC202:AC265" ca="1" si="162">F202*G202</f>
        <v>0</v>
      </c>
      <c r="AD202" s="39">
        <f t="shared" ref="AD202:AD265" ca="1" si="163">$F202*H202</f>
        <v>0</v>
      </c>
      <c r="AE202" s="39">
        <f t="shared" ref="AE202:AE265" ca="1" si="164">$F202*I202</f>
        <v>0</v>
      </c>
      <c r="AF202" s="39">
        <f t="shared" ref="AF202:AF265" ca="1" si="165">$F202*J202</f>
        <v>0</v>
      </c>
      <c r="AG202" s="39">
        <f t="shared" ref="AG202:AG265" ca="1" si="166">$F202*K202</f>
        <v>0</v>
      </c>
      <c r="AH202" s="39">
        <f t="shared" ref="AH202:AH265" ca="1" si="167">$F202*L202</f>
        <v>0</v>
      </c>
      <c r="AI202" s="39">
        <f t="shared" ref="AI202:AI265" ca="1" si="168">$F202*M202</f>
        <v>0</v>
      </c>
      <c r="AJ202" s="39">
        <f t="shared" ref="AJ202:AJ265" ca="1" si="169">$F202*N202</f>
        <v>0</v>
      </c>
      <c r="AK202" s="39">
        <f t="shared" ref="AK202:AK265" ca="1" si="170">F202*O202</f>
        <v>0</v>
      </c>
      <c r="AL202" s="43"/>
      <c r="AM202" s="39">
        <f t="shared" ca="1" si="134"/>
        <v>0</v>
      </c>
      <c r="AN202" s="39">
        <f t="shared" ca="1" si="135"/>
        <v>0</v>
      </c>
      <c r="AO202" s="39">
        <f t="shared" ca="1" si="136"/>
        <v>0</v>
      </c>
      <c r="AP202" s="40">
        <f t="shared" ref="AP202:AP265" ca="1" si="171">SUM(AM202:AO202)</f>
        <v>0</v>
      </c>
      <c r="AR202" s="39">
        <f t="shared" ca="1" si="137"/>
        <v>0</v>
      </c>
      <c r="AS202" s="39">
        <f t="shared" ca="1" si="138"/>
        <v>0</v>
      </c>
      <c r="AT202" s="39">
        <f t="shared" ca="1" si="139"/>
        <v>0</v>
      </c>
      <c r="AU202" s="40">
        <f t="shared" ref="AU202:AU265" ca="1" si="172">AR202+AS202+AT202</f>
        <v>0</v>
      </c>
      <c r="AV202" s="40"/>
      <c r="AW202" s="51">
        <f t="shared" ref="AW202:AW265" ca="1" si="173">AU202+AP202</f>
        <v>0</v>
      </c>
      <c r="AY202" s="51">
        <f t="shared" ref="AY202:AY265" ca="1" si="174">AK202+AH202+AE202</f>
        <v>0</v>
      </c>
      <c r="AZ202" s="104"/>
      <c r="BA202" s="105">
        <f ca="1">'EO9904.1'!AW202</f>
        <v>0</v>
      </c>
      <c r="BB202" s="105">
        <f t="shared" ca="1" si="140"/>
        <v>0</v>
      </c>
      <c r="BC202" s="67"/>
      <c r="BD202" s="96">
        <f t="shared" si="141"/>
        <v>42795</v>
      </c>
      <c r="BE202" s="103">
        <f t="shared" si="142"/>
        <v>3</v>
      </c>
      <c r="BF202" s="113">
        <f t="shared" ref="BF202:BF265" si="175">VLOOKUP($BE$10:$BE$369,$BS$7:$BU$18,2)</f>
        <v>669.65750000000003</v>
      </c>
      <c r="BG202" s="114">
        <f t="shared" ref="BG202:BG265" si="176">VLOOKUP($BE$10:$BE$369,$BS$7:$BU$18,3)</f>
        <v>9290.0299999999988</v>
      </c>
      <c r="BH202" s="95">
        <f t="shared" si="143"/>
        <v>7.2083459364501529E-2</v>
      </c>
      <c r="BI202" s="2">
        <f t="shared" si="146"/>
        <v>7.1400000000000005E-2</v>
      </c>
      <c r="BJ202" s="2">
        <f t="shared" si="144"/>
        <v>1.009572260007024</v>
      </c>
      <c r="BK202" s="97">
        <v>2.1150000000000002</v>
      </c>
      <c r="BL202" s="98">
        <f t="shared" si="145"/>
        <v>2.1352453299148562</v>
      </c>
    </row>
    <row r="203" spans="1:64" ht="12" customHeight="1">
      <c r="A203" s="88">
        <f t="shared" ref="A203:A266" si="177">EDATE(A202,1)</f>
        <v>42826</v>
      </c>
      <c r="B203" s="65">
        <f>'EO9904.1 floor'!B203</f>
        <v>0</v>
      </c>
      <c r="C203" s="66"/>
      <c r="D203" s="82">
        <f t="shared" si="147"/>
        <v>0</v>
      </c>
      <c r="E203" s="35">
        <f t="shared" si="148"/>
        <v>0</v>
      </c>
      <c r="F203" s="35">
        <f t="shared" ca="1" si="149"/>
        <v>0</v>
      </c>
      <c r="G203" s="83">
        <f ca="1">VLOOKUP($A203,[1]!Table,MATCH(G$4,[1]!Curves,0))</f>
        <v>5.2629999999999999</v>
      </c>
      <c r="H203" s="84">
        <f t="shared" ca="1" si="150"/>
        <v>5.2629999999999999</v>
      </c>
      <c r="I203" s="86">
        <f t="shared" ref="I203:I266" si="178">BL203</f>
        <v>2.1150000000000002</v>
      </c>
      <c r="J203" s="83">
        <f ca="1">VLOOKUP($A203,[1]!Table,MATCH(J$4,[1]!Curves,0))</f>
        <v>0</v>
      </c>
      <c r="K203" s="84">
        <f t="shared" ca="1" si="151"/>
        <v>0</v>
      </c>
      <c r="L203" s="69">
        <f t="shared" ref="L203:L266" si="179">L202</f>
        <v>0</v>
      </c>
      <c r="M203" s="83">
        <f ca="1">VLOOKUP($A203,[1]!Table,MATCH(M$4,[1]!Curves,0))</f>
        <v>0</v>
      </c>
      <c r="N203" s="84">
        <f t="shared" ca="1" si="152"/>
        <v>0</v>
      </c>
      <c r="O203" s="69">
        <f t="shared" ref="O203:O266" si="180">O202</f>
        <v>0</v>
      </c>
      <c r="P203" s="7"/>
      <c r="Q203" s="69">
        <f t="shared" ca="1" si="153"/>
        <v>5.2629999999999999</v>
      </c>
      <c r="R203" s="69">
        <f t="shared" ca="1" si="154"/>
        <v>5.2629999999999999</v>
      </c>
      <c r="S203" s="69">
        <f t="shared" si="155"/>
        <v>2.1150000000000002</v>
      </c>
      <c r="T203" s="7"/>
      <c r="U203" s="5">
        <f t="shared" si="156"/>
        <v>30</v>
      </c>
      <c r="V203" s="44">
        <f t="shared" si="157"/>
        <v>42826</v>
      </c>
      <c r="W203" s="5">
        <f t="shared" ca="1" si="158"/>
        <v>5896</v>
      </c>
      <c r="X203" s="54">
        <f ca="1">VLOOKUP($A203,[1]!Table,MATCH(X$4,[1]!Curves,0))</f>
        <v>6.3033709865912002E-2</v>
      </c>
      <c r="Y203" s="46">
        <f t="shared" ca="1" si="159"/>
        <v>0.36721488642444489</v>
      </c>
      <c r="Z203" s="5">
        <f t="shared" si="160"/>
        <v>0</v>
      </c>
      <c r="AA203" s="5">
        <f t="shared" si="161"/>
        <v>0</v>
      </c>
      <c r="AC203" s="39">
        <f t="shared" ca="1" si="162"/>
        <v>0</v>
      </c>
      <c r="AD203" s="39">
        <f t="shared" ca="1" si="163"/>
        <v>0</v>
      </c>
      <c r="AE203" s="39">
        <f t="shared" ca="1" si="164"/>
        <v>0</v>
      </c>
      <c r="AF203" s="39">
        <f t="shared" ca="1" si="165"/>
        <v>0</v>
      </c>
      <c r="AG203" s="39">
        <f t="shared" ca="1" si="166"/>
        <v>0</v>
      </c>
      <c r="AH203" s="39">
        <f t="shared" ca="1" si="167"/>
        <v>0</v>
      </c>
      <c r="AI203" s="39">
        <f t="shared" ca="1" si="168"/>
        <v>0</v>
      </c>
      <c r="AJ203" s="39">
        <f t="shared" ca="1" si="169"/>
        <v>0</v>
      </c>
      <c r="AK203" s="39">
        <f t="shared" ca="1" si="170"/>
        <v>0</v>
      </c>
      <c r="AL203" s="43"/>
      <c r="AM203" s="39">
        <f t="shared" ref="AM203:AM266" ca="1" si="181">-CHOOSE($G$3,AC203-AE203,AE203-AC203)</f>
        <v>0</v>
      </c>
      <c r="AN203" s="39">
        <f t="shared" ref="AN203:AN266" ca="1" si="182">-CHOOSE($G$3,AF203-AH203,AH203-AF203)</f>
        <v>0</v>
      </c>
      <c r="AO203" s="39">
        <f t="shared" ref="AO203:AO266" ca="1" si="183">-CHOOSE($G$3,AI203-AL203,AK203-AI203)</f>
        <v>0</v>
      </c>
      <c r="AP203" s="40">
        <f t="shared" ca="1" si="171"/>
        <v>0</v>
      </c>
      <c r="AR203" s="39">
        <f t="shared" ref="AR203:AR266" ca="1" si="184">-CHOOSE($G$3,AD203-AC203,AC203-AD203)</f>
        <v>0</v>
      </c>
      <c r="AS203" s="39">
        <f t="shared" ref="AS203:AS266" ca="1" si="185">-CHOOSE($G$3,AG203-AF203,AF203-AG203)</f>
        <v>0</v>
      </c>
      <c r="AT203" s="39">
        <f t="shared" ref="AT203:AT266" ca="1" si="186">-CHOOSE($G$3,AJ203-AI203,AI203-AJ203:AJ204)</f>
        <v>0</v>
      </c>
      <c r="AU203" s="40">
        <f t="shared" ca="1" si="172"/>
        <v>0</v>
      </c>
      <c r="AV203" s="40"/>
      <c r="AW203" s="51">
        <f t="shared" ca="1" si="173"/>
        <v>0</v>
      </c>
      <c r="AY203" s="51">
        <f t="shared" ca="1" si="174"/>
        <v>0</v>
      </c>
      <c r="AZ203" s="104"/>
      <c r="BA203" s="105">
        <f ca="1">'EO9904.1'!AW203</f>
        <v>0</v>
      </c>
      <c r="BB203" s="105">
        <f t="shared" ref="BB203:BB266" ca="1" si="187">AW203-BA203</f>
        <v>0</v>
      </c>
      <c r="BC203" s="67"/>
      <c r="BD203" s="96">
        <f t="shared" ref="BD203:BD266" si="188">A203</f>
        <v>42826</v>
      </c>
      <c r="BE203" s="103">
        <f t="shared" ref="BE203:BE266" si="189">MONTH(BD203)</f>
        <v>4</v>
      </c>
      <c r="BF203" s="113">
        <f t="shared" si="175"/>
        <v>631.27949999999998</v>
      </c>
      <c r="BG203" s="114">
        <f t="shared" si="176"/>
        <v>8727.1059999999998</v>
      </c>
      <c r="BH203" s="95">
        <f t="shared" ref="BH203:BH266" si="190">BF203/BG203</f>
        <v>7.2335491284281406E-2</v>
      </c>
      <c r="BI203" s="2">
        <f t="shared" si="146"/>
        <v>7.4899999999999994E-2</v>
      </c>
      <c r="BJ203" s="2">
        <f t="shared" ref="BJ203:BJ266" si="191">BH203/BI203</f>
        <v>0.96576089832151413</v>
      </c>
      <c r="BK203" s="97">
        <v>2.1150000000000002</v>
      </c>
      <c r="BL203" s="98">
        <f t="shared" ref="BL203:BL266" si="192">MAX((BJ203*BK203),BK203)</f>
        <v>2.1150000000000002</v>
      </c>
    </row>
    <row r="204" spans="1:64" ht="12" customHeight="1">
      <c r="A204" s="88">
        <f t="shared" si="177"/>
        <v>42856</v>
      </c>
      <c r="B204" s="65">
        <f>'EO9904.1 floor'!B204</f>
        <v>0</v>
      </c>
      <c r="C204" s="66"/>
      <c r="D204" s="82">
        <f t="shared" si="147"/>
        <v>0</v>
      </c>
      <c r="E204" s="35">
        <f t="shared" si="148"/>
        <v>0</v>
      </c>
      <c r="F204" s="35">
        <f t="shared" ca="1" si="149"/>
        <v>0</v>
      </c>
      <c r="G204" s="83">
        <f ca="1">VLOOKUP($A204,[1]!Table,MATCH(G$4,[1]!Curves,0))</f>
        <v>5.2530000000000001</v>
      </c>
      <c r="H204" s="84">
        <f t="shared" ca="1" si="150"/>
        <v>5.2530000000000001</v>
      </c>
      <c r="I204" s="86">
        <f t="shared" si="178"/>
        <v>2.1593067374976265</v>
      </c>
      <c r="J204" s="83">
        <f ca="1">VLOOKUP($A204,[1]!Table,MATCH(J$4,[1]!Curves,0))</f>
        <v>0</v>
      </c>
      <c r="K204" s="84">
        <f t="shared" ca="1" si="151"/>
        <v>0</v>
      </c>
      <c r="L204" s="69">
        <f t="shared" si="179"/>
        <v>0</v>
      </c>
      <c r="M204" s="83">
        <f ca="1">VLOOKUP($A204,[1]!Table,MATCH(M$4,[1]!Curves,0))</f>
        <v>0</v>
      </c>
      <c r="N204" s="84">
        <f t="shared" ca="1" si="152"/>
        <v>0</v>
      </c>
      <c r="O204" s="69">
        <f t="shared" si="180"/>
        <v>0</v>
      </c>
      <c r="P204" s="7"/>
      <c r="Q204" s="69">
        <f t="shared" ca="1" si="153"/>
        <v>5.2530000000000001</v>
      </c>
      <c r="R204" s="69">
        <f t="shared" ca="1" si="154"/>
        <v>5.2530000000000001</v>
      </c>
      <c r="S204" s="69">
        <f t="shared" si="155"/>
        <v>2.1593067374976265</v>
      </c>
      <c r="T204" s="7"/>
      <c r="U204" s="5">
        <f t="shared" si="156"/>
        <v>31</v>
      </c>
      <c r="V204" s="44">
        <f t="shared" si="157"/>
        <v>42856</v>
      </c>
      <c r="W204" s="5">
        <f t="shared" ca="1" si="158"/>
        <v>5926</v>
      </c>
      <c r="X204" s="54">
        <f ca="1">VLOOKUP($A204,[1]!Table,MATCH(X$4,[1]!Curves,0))</f>
        <v>6.3061567469173005E-2</v>
      </c>
      <c r="Y204" s="46">
        <f t="shared" ca="1" si="159"/>
        <v>0.36518776275832165</v>
      </c>
      <c r="Z204" s="5">
        <f t="shared" si="160"/>
        <v>0</v>
      </c>
      <c r="AA204" s="5">
        <f t="shared" si="161"/>
        <v>0</v>
      </c>
      <c r="AC204" s="39">
        <f t="shared" ca="1" si="162"/>
        <v>0</v>
      </c>
      <c r="AD204" s="39">
        <f t="shared" ca="1" si="163"/>
        <v>0</v>
      </c>
      <c r="AE204" s="39">
        <f t="shared" ca="1" si="164"/>
        <v>0</v>
      </c>
      <c r="AF204" s="39">
        <f t="shared" ca="1" si="165"/>
        <v>0</v>
      </c>
      <c r="AG204" s="39">
        <f t="shared" ca="1" si="166"/>
        <v>0</v>
      </c>
      <c r="AH204" s="39">
        <f t="shared" ca="1" si="167"/>
        <v>0</v>
      </c>
      <c r="AI204" s="39">
        <f t="shared" ca="1" si="168"/>
        <v>0</v>
      </c>
      <c r="AJ204" s="39">
        <f t="shared" ca="1" si="169"/>
        <v>0</v>
      </c>
      <c r="AK204" s="39">
        <f t="shared" ca="1" si="170"/>
        <v>0</v>
      </c>
      <c r="AL204" s="43"/>
      <c r="AM204" s="39">
        <f t="shared" ca="1" si="181"/>
        <v>0</v>
      </c>
      <c r="AN204" s="39">
        <f t="shared" ca="1" si="182"/>
        <v>0</v>
      </c>
      <c r="AO204" s="39">
        <f t="shared" ca="1" si="183"/>
        <v>0</v>
      </c>
      <c r="AP204" s="40">
        <f t="shared" ca="1" si="171"/>
        <v>0</v>
      </c>
      <c r="AR204" s="39">
        <f t="shared" ca="1" si="184"/>
        <v>0</v>
      </c>
      <c r="AS204" s="39">
        <f t="shared" ca="1" si="185"/>
        <v>0</v>
      </c>
      <c r="AT204" s="39">
        <f t="shared" ca="1" si="186"/>
        <v>0</v>
      </c>
      <c r="AU204" s="40">
        <f t="shared" ca="1" si="172"/>
        <v>0</v>
      </c>
      <c r="AV204" s="40"/>
      <c r="AW204" s="51">
        <f t="shared" ca="1" si="173"/>
        <v>0</v>
      </c>
      <c r="AY204" s="51">
        <f t="shared" ca="1" si="174"/>
        <v>0</v>
      </c>
      <c r="AZ204" s="104"/>
      <c r="BA204" s="105">
        <f ca="1">'EO9904.1'!AW204</f>
        <v>0</v>
      </c>
      <c r="BB204" s="105">
        <f t="shared" ca="1" si="187"/>
        <v>0</v>
      </c>
      <c r="BC204" s="67"/>
      <c r="BD204" s="96">
        <f t="shared" si="188"/>
        <v>42856</v>
      </c>
      <c r="BE204" s="103">
        <f t="shared" si="189"/>
        <v>5</v>
      </c>
      <c r="BF204" s="113">
        <f t="shared" si="175"/>
        <v>662.98049999999989</v>
      </c>
      <c r="BG204" s="114">
        <f t="shared" si="176"/>
        <v>9044.2455000000009</v>
      </c>
      <c r="BH204" s="95">
        <f t="shared" si="190"/>
        <v>7.3304124705593166E-2</v>
      </c>
      <c r="BI204" s="2">
        <f t="shared" si="146"/>
        <v>7.1800000000000003E-2</v>
      </c>
      <c r="BJ204" s="2">
        <f t="shared" si="191"/>
        <v>1.0209488120556152</v>
      </c>
      <c r="BK204" s="97">
        <v>2.1150000000000002</v>
      </c>
      <c r="BL204" s="98">
        <f t="shared" si="192"/>
        <v>2.1593067374976265</v>
      </c>
    </row>
    <row r="205" spans="1:64" ht="12" customHeight="1">
      <c r="A205" s="88">
        <f t="shared" si="177"/>
        <v>42887</v>
      </c>
      <c r="B205" s="65">
        <f>'EO9904.1 floor'!B205</f>
        <v>0</v>
      </c>
      <c r="C205" s="66"/>
      <c r="D205" s="82">
        <f t="shared" si="147"/>
        <v>0</v>
      </c>
      <c r="E205" s="35">
        <f t="shared" si="148"/>
        <v>0</v>
      </c>
      <c r="F205" s="35">
        <f t="shared" ca="1" si="149"/>
        <v>0</v>
      </c>
      <c r="G205" s="83">
        <f ca="1">VLOOKUP($A205,[1]!Table,MATCH(G$4,[1]!Curves,0))</f>
        <v>5.2730000000000006</v>
      </c>
      <c r="H205" s="84">
        <f t="shared" ca="1" si="150"/>
        <v>5.2730000000000006</v>
      </c>
      <c r="I205" s="86">
        <f t="shared" si="178"/>
        <v>2.8843852192293506</v>
      </c>
      <c r="J205" s="83">
        <f ca="1">VLOOKUP($A205,[1]!Table,MATCH(J$4,[1]!Curves,0))</f>
        <v>0</v>
      </c>
      <c r="K205" s="84">
        <f t="shared" ca="1" si="151"/>
        <v>0</v>
      </c>
      <c r="L205" s="69">
        <f t="shared" si="179"/>
        <v>0</v>
      </c>
      <c r="M205" s="83">
        <f ca="1">VLOOKUP($A205,[1]!Table,MATCH(M$4,[1]!Curves,0))</f>
        <v>0</v>
      </c>
      <c r="N205" s="84">
        <f t="shared" ca="1" si="152"/>
        <v>0</v>
      </c>
      <c r="O205" s="69">
        <f t="shared" si="180"/>
        <v>0</v>
      </c>
      <c r="P205" s="7"/>
      <c r="Q205" s="69">
        <f t="shared" ca="1" si="153"/>
        <v>5.2730000000000006</v>
      </c>
      <c r="R205" s="69">
        <f t="shared" ca="1" si="154"/>
        <v>5.2730000000000006</v>
      </c>
      <c r="S205" s="69">
        <f t="shared" si="155"/>
        <v>2.8843852192293506</v>
      </c>
      <c r="T205" s="7"/>
      <c r="U205" s="5">
        <f t="shared" si="156"/>
        <v>30</v>
      </c>
      <c r="V205" s="44">
        <f t="shared" si="157"/>
        <v>42887</v>
      </c>
      <c r="W205" s="5">
        <f t="shared" ca="1" si="158"/>
        <v>5957</v>
      </c>
      <c r="X205" s="54">
        <f ca="1">VLOOKUP($A205,[1]!Table,MATCH(X$4,[1]!Curves,0))</f>
        <v>6.3090353659479001E-2</v>
      </c>
      <c r="Y205" s="46">
        <f t="shared" ca="1" si="159"/>
        <v>0.36310313354618889</v>
      </c>
      <c r="Z205" s="5">
        <f t="shared" si="160"/>
        <v>0</v>
      </c>
      <c r="AA205" s="5">
        <f t="shared" si="161"/>
        <v>0</v>
      </c>
      <c r="AC205" s="39">
        <f t="shared" ca="1" si="162"/>
        <v>0</v>
      </c>
      <c r="AD205" s="39">
        <f t="shared" ca="1" si="163"/>
        <v>0</v>
      </c>
      <c r="AE205" s="39">
        <f t="shared" ca="1" si="164"/>
        <v>0</v>
      </c>
      <c r="AF205" s="39">
        <f t="shared" ca="1" si="165"/>
        <v>0</v>
      </c>
      <c r="AG205" s="39">
        <f t="shared" ca="1" si="166"/>
        <v>0</v>
      </c>
      <c r="AH205" s="39">
        <f t="shared" ca="1" si="167"/>
        <v>0</v>
      </c>
      <c r="AI205" s="39">
        <f t="shared" ca="1" si="168"/>
        <v>0</v>
      </c>
      <c r="AJ205" s="39">
        <f t="shared" ca="1" si="169"/>
        <v>0</v>
      </c>
      <c r="AK205" s="39">
        <f t="shared" ca="1" si="170"/>
        <v>0</v>
      </c>
      <c r="AL205" s="43"/>
      <c r="AM205" s="39">
        <f t="shared" ca="1" si="181"/>
        <v>0</v>
      </c>
      <c r="AN205" s="39">
        <f t="shared" ca="1" si="182"/>
        <v>0</v>
      </c>
      <c r="AO205" s="39">
        <f t="shared" ca="1" si="183"/>
        <v>0</v>
      </c>
      <c r="AP205" s="40">
        <f t="shared" ca="1" si="171"/>
        <v>0</v>
      </c>
      <c r="AR205" s="39">
        <f t="shared" ca="1" si="184"/>
        <v>0</v>
      </c>
      <c r="AS205" s="39">
        <f t="shared" ca="1" si="185"/>
        <v>0</v>
      </c>
      <c r="AT205" s="39">
        <f t="shared" ca="1" si="186"/>
        <v>0</v>
      </c>
      <c r="AU205" s="40">
        <f t="shared" ca="1" si="172"/>
        <v>0</v>
      </c>
      <c r="AV205" s="40"/>
      <c r="AW205" s="51">
        <f t="shared" ca="1" si="173"/>
        <v>0</v>
      </c>
      <c r="AY205" s="51">
        <f t="shared" ca="1" si="174"/>
        <v>0</v>
      </c>
      <c r="AZ205" s="104"/>
      <c r="BA205" s="105">
        <f ca="1">'EO9904.1'!AW205</f>
        <v>0</v>
      </c>
      <c r="BB205" s="105">
        <f t="shared" ca="1" si="187"/>
        <v>0</v>
      </c>
      <c r="BC205" s="67"/>
      <c r="BD205" s="96">
        <f t="shared" si="188"/>
        <v>42887</v>
      </c>
      <c r="BE205" s="103">
        <f t="shared" si="189"/>
        <v>6</v>
      </c>
      <c r="BF205" s="113">
        <f t="shared" si="175"/>
        <v>1052.6424999999999</v>
      </c>
      <c r="BG205" s="114">
        <f t="shared" si="176"/>
        <v>10765.119500000001</v>
      </c>
      <c r="BH205" s="95">
        <f t="shared" si="190"/>
        <v>9.7782704595151024E-2</v>
      </c>
      <c r="BI205" s="2">
        <f t="shared" si="146"/>
        <v>7.17E-2</v>
      </c>
      <c r="BJ205" s="2">
        <f t="shared" si="191"/>
        <v>1.363775517366123</v>
      </c>
      <c r="BK205" s="97">
        <v>2.1150000000000002</v>
      </c>
      <c r="BL205" s="98">
        <f t="shared" si="192"/>
        <v>2.8843852192293506</v>
      </c>
    </row>
    <row r="206" spans="1:64" ht="12" customHeight="1">
      <c r="A206" s="88">
        <f t="shared" si="177"/>
        <v>42917</v>
      </c>
      <c r="B206" s="65">
        <f>'EO9904.1 floor'!B206</f>
        <v>0</v>
      </c>
      <c r="C206" s="66"/>
      <c r="D206" s="82">
        <f t="shared" si="147"/>
        <v>0</v>
      </c>
      <c r="E206" s="35">
        <f t="shared" si="148"/>
        <v>0</v>
      </c>
      <c r="F206" s="35">
        <f t="shared" ca="1" si="149"/>
        <v>0</v>
      </c>
      <c r="G206" s="83">
        <f ca="1">VLOOKUP($A206,[1]!Table,MATCH(G$4,[1]!Curves,0))</f>
        <v>5.2940000000000005</v>
      </c>
      <c r="H206" s="84">
        <f t="shared" ca="1" si="150"/>
        <v>5.2940000000000005</v>
      </c>
      <c r="I206" s="86">
        <f t="shared" si="178"/>
        <v>2.1150000000000002</v>
      </c>
      <c r="J206" s="83">
        <f ca="1">VLOOKUP($A206,[1]!Table,MATCH(J$4,[1]!Curves,0))</f>
        <v>0</v>
      </c>
      <c r="K206" s="84">
        <f t="shared" ca="1" si="151"/>
        <v>0</v>
      </c>
      <c r="L206" s="69">
        <f t="shared" si="179"/>
        <v>0</v>
      </c>
      <c r="M206" s="83">
        <f ca="1">VLOOKUP($A206,[1]!Table,MATCH(M$4,[1]!Curves,0))</f>
        <v>0</v>
      </c>
      <c r="N206" s="84">
        <f t="shared" ca="1" si="152"/>
        <v>0</v>
      </c>
      <c r="O206" s="69">
        <f t="shared" si="180"/>
        <v>0</v>
      </c>
      <c r="P206" s="7"/>
      <c r="Q206" s="69">
        <f t="shared" ca="1" si="153"/>
        <v>5.2940000000000005</v>
      </c>
      <c r="R206" s="69">
        <f t="shared" ca="1" si="154"/>
        <v>5.2940000000000005</v>
      </c>
      <c r="S206" s="69">
        <f t="shared" si="155"/>
        <v>2.1150000000000002</v>
      </c>
      <c r="T206" s="7"/>
      <c r="U206" s="5">
        <f t="shared" si="156"/>
        <v>31</v>
      </c>
      <c r="V206" s="44">
        <f t="shared" si="157"/>
        <v>42917</v>
      </c>
      <c r="W206" s="5">
        <f t="shared" ca="1" si="158"/>
        <v>5987</v>
      </c>
      <c r="X206" s="54">
        <f ca="1">VLOOKUP($A206,[1]!Table,MATCH(X$4,[1]!Curves,0))</f>
        <v>6.3118211263264001E-2</v>
      </c>
      <c r="Y206" s="46">
        <f t="shared" ca="1" si="159"/>
        <v>0.36109545494232081</v>
      </c>
      <c r="Z206" s="5">
        <f t="shared" si="160"/>
        <v>0</v>
      </c>
      <c r="AA206" s="5">
        <f t="shared" si="161"/>
        <v>0</v>
      </c>
      <c r="AC206" s="39">
        <f t="shared" ca="1" si="162"/>
        <v>0</v>
      </c>
      <c r="AD206" s="39">
        <f t="shared" ca="1" si="163"/>
        <v>0</v>
      </c>
      <c r="AE206" s="39">
        <f t="shared" ca="1" si="164"/>
        <v>0</v>
      </c>
      <c r="AF206" s="39">
        <f t="shared" ca="1" si="165"/>
        <v>0</v>
      </c>
      <c r="AG206" s="39">
        <f t="shared" ca="1" si="166"/>
        <v>0</v>
      </c>
      <c r="AH206" s="39">
        <f t="shared" ca="1" si="167"/>
        <v>0</v>
      </c>
      <c r="AI206" s="39">
        <f t="shared" ca="1" si="168"/>
        <v>0</v>
      </c>
      <c r="AJ206" s="39">
        <f t="shared" ca="1" si="169"/>
        <v>0</v>
      </c>
      <c r="AK206" s="39">
        <f t="shared" ca="1" si="170"/>
        <v>0</v>
      </c>
      <c r="AL206" s="43"/>
      <c r="AM206" s="39">
        <f t="shared" ca="1" si="181"/>
        <v>0</v>
      </c>
      <c r="AN206" s="39">
        <f t="shared" ca="1" si="182"/>
        <v>0</v>
      </c>
      <c r="AO206" s="39">
        <f t="shared" ca="1" si="183"/>
        <v>0</v>
      </c>
      <c r="AP206" s="40">
        <f t="shared" ca="1" si="171"/>
        <v>0</v>
      </c>
      <c r="AR206" s="39">
        <f t="shared" ca="1" si="184"/>
        <v>0</v>
      </c>
      <c r="AS206" s="39">
        <f t="shared" ca="1" si="185"/>
        <v>0</v>
      </c>
      <c r="AT206" s="39">
        <f t="shared" ca="1" si="186"/>
        <v>0</v>
      </c>
      <c r="AU206" s="40">
        <f t="shared" ca="1" si="172"/>
        <v>0</v>
      </c>
      <c r="AV206" s="40"/>
      <c r="AW206" s="51">
        <f t="shared" ca="1" si="173"/>
        <v>0</v>
      </c>
      <c r="AY206" s="51">
        <f t="shared" ca="1" si="174"/>
        <v>0</v>
      </c>
      <c r="AZ206" s="104"/>
      <c r="BA206" s="105">
        <f ca="1">'EO9904.1'!AW206</f>
        <v>0</v>
      </c>
      <c r="BB206" s="105">
        <f t="shared" ca="1" si="187"/>
        <v>0</v>
      </c>
      <c r="BC206" s="67"/>
      <c r="BD206" s="96">
        <f t="shared" si="188"/>
        <v>42917</v>
      </c>
      <c r="BE206" s="103">
        <f t="shared" si="189"/>
        <v>7</v>
      </c>
      <c r="BF206" s="113">
        <f t="shared" si="175"/>
        <v>1079.384</v>
      </c>
      <c r="BG206" s="114">
        <f t="shared" si="176"/>
        <v>11147.003499999999</v>
      </c>
      <c r="BH206" s="95">
        <f t="shared" si="190"/>
        <v>9.6831762903815372E-2</v>
      </c>
      <c r="BI206" s="2">
        <f t="shared" si="146"/>
        <v>9.8100000000000007E-2</v>
      </c>
      <c r="BJ206" s="2">
        <f t="shared" si="191"/>
        <v>0.98707199698078862</v>
      </c>
      <c r="BK206" s="97">
        <v>2.1150000000000002</v>
      </c>
      <c r="BL206" s="98">
        <f t="shared" si="192"/>
        <v>2.1150000000000002</v>
      </c>
    </row>
    <row r="207" spans="1:64" ht="12" customHeight="1">
      <c r="A207" s="88">
        <f t="shared" si="177"/>
        <v>42948</v>
      </c>
      <c r="B207" s="65">
        <f>'EO9904.1 floor'!B207</f>
        <v>0</v>
      </c>
      <c r="C207" s="66"/>
      <c r="D207" s="82">
        <f t="shared" si="147"/>
        <v>0</v>
      </c>
      <c r="E207" s="35">
        <f t="shared" si="148"/>
        <v>0</v>
      </c>
      <c r="F207" s="35">
        <f t="shared" ca="1" si="149"/>
        <v>0</v>
      </c>
      <c r="G207" s="83">
        <f ca="1">VLOOKUP($A207,[1]!Table,MATCH(G$4,[1]!Curves,0))</f>
        <v>5.3180000000000005</v>
      </c>
      <c r="H207" s="84">
        <f t="shared" ca="1" si="150"/>
        <v>5.3180000000000005</v>
      </c>
      <c r="I207" s="86">
        <f t="shared" si="178"/>
        <v>2.1150000000000002</v>
      </c>
      <c r="J207" s="83">
        <f ca="1">VLOOKUP($A207,[1]!Table,MATCH(J$4,[1]!Curves,0))</f>
        <v>0</v>
      </c>
      <c r="K207" s="84">
        <f t="shared" ca="1" si="151"/>
        <v>0</v>
      </c>
      <c r="L207" s="69">
        <f t="shared" si="179"/>
        <v>0</v>
      </c>
      <c r="M207" s="83">
        <f ca="1">VLOOKUP($A207,[1]!Table,MATCH(M$4,[1]!Curves,0))</f>
        <v>0</v>
      </c>
      <c r="N207" s="84">
        <f t="shared" ca="1" si="152"/>
        <v>0</v>
      </c>
      <c r="O207" s="69">
        <f t="shared" si="180"/>
        <v>0</v>
      </c>
      <c r="P207" s="7"/>
      <c r="Q207" s="69">
        <f t="shared" ca="1" si="153"/>
        <v>5.3180000000000005</v>
      </c>
      <c r="R207" s="69">
        <f t="shared" ca="1" si="154"/>
        <v>5.3180000000000005</v>
      </c>
      <c r="S207" s="69">
        <f t="shared" si="155"/>
        <v>2.1150000000000002</v>
      </c>
      <c r="T207" s="7"/>
      <c r="U207" s="5">
        <f t="shared" si="156"/>
        <v>31</v>
      </c>
      <c r="V207" s="44">
        <f t="shared" si="157"/>
        <v>42948</v>
      </c>
      <c r="W207" s="5">
        <f t="shared" ca="1" si="158"/>
        <v>6018</v>
      </c>
      <c r="X207" s="54">
        <f ca="1">VLOOKUP($A207,[1]!Table,MATCH(X$4,[1]!Curves,0))</f>
        <v>6.3146997454110995E-2</v>
      </c>
      <c r="Y207" s="46">
        <f t="shared" ca="1" si="159"/>
        <v>0.35903084411528302</v>
      </c>
      <c r="Z207" s="5">
        <f t="shared" si="160"/>
        <v>0</v>
      </c>
      <c r="AA207" s="5">
        <f t="shared" si="161"/>
        <v>0</v>
      </c>
      <c r="AC207" s="39">
        <f t="shared" ca="1" si="162"/>
        <v>0</v>
      </c>
      <c r="AD207" s="39">
        <f t="shared" ca="1" si="163"/>
        <v>0</v>
      </c>
      <c r="AE207" s="39">
        <f t="shared" ca="1" si="164"/>
        <v>0</v>
      </c>
      <c r="AF207" s="39">
        <f t="shared" ca="1" si="165"/>
        <v>0</v>
      </c>
      <c r="AG207" s="39">
        <f t="shared" ca="1" si="166"/>
        <v>0</v>
      </c>
      <c r="AH207" s="39">
        <f t="shared" ca="1" si="167"/>
        <v>0</v>
      </c>
      <c r="AI207" s="39">
        <f t="shared" ca="1" si="168"/>
        <v>0</v>
      </c>
      <c r="AJ207" s="39">
        <f t="shared" ca="1" si="169"/>
        <v>0</v>
      </c>
      <c r="AK207" s="39">
        <f t="shared" ca="1" si="170"/>
        <v>0</v>
      </c>
      <c r="AL207" s="43"/>
      <c r="AM207" s="39">
        <f t="shared" ca="1" si="181"/>
        <v>0</v>
      </c>
      <c r="AN207" s="39">
        <f t="shared" ca="1" si="182"/>
        <v>0</v>
      </c>
      <c r="AO207" s="39">
        <f t="shared" ca="1" si="183"/>
        <v>0</v>
      </c>
      <c r="AP207" s="40">
        <f t="shared" ca="1" si="171"/>
        <v>0</v>
      </c>
      <c r="AR207" s="39">
        <f t="shared" ca="1" si="184"/>
        <v>0</v>
      </c>
      <c r="AS207" s="39">
        <f t="shared" ca="1" si="185"/>
        <v>0</v>
      </c>
      <c r="AT207" s="39">
        <f t="shared" ca="1" si="186"/>
        <v>0</v>
      </c>
      <c r="AU207" s="40">
        <f t="shared" ca="1" si="172"/>
        <v>0</v>
      </c>
      <c r="AV207" s="40"/>
      <c r="AW207" s="51">
        <f t="shared" ca="1" si="173"/>
        <v>0</v>
      </c>
      <c r="AY207" s="51">
        <f t="shared" ca="1" si="174"/>
        <v>0</v>
      </c>
      <c r="AZ207" s="104"/>
      <c r="BA207" s="105">
        <f ca="1">'EO9904.1'!AW207</f>
        <v>0</v>
      </c>
      <c r="BB207" s="105">
        <f t="shared" ca="1" si="187"/>
        <v>0</v>
      </c>
      <c r="BC207" s="67"/>
      <c r="BD207" s="96">
        <f t="shared" si="188"/>
        <v>42948</v>
      </c>
      <c r="BE207" s="103">
        <f t="shared" si="189"/>
        <v>8</v>
      </c>
      <c r="BF207" s="113">
        <f t="shared" si="175"/>
        <v>1109.0309999999999</v>
      </c>
      <c r="BG207" s="114">
        <f t="shared" si="176"/>
        <v>11486.346</v>
      </c>
      <c r="BH207" s="95">
        <f t="shared" si="190"/>
        <v>9.655211500680895E-2</v>
      </c>
      <c r="BI207" s="2">
        <f t="shared" si="146"/>
        <v>9.9099999999999994E-2</v>
      </c>
      <c r="BJ207" s="2">
        <f t="shared" si="191"/>
        <v>0.97428975788909133</v>
      </c>
      <c r="BK207" s="97">
        <v>2.1150000000000002</v>
      </c>
      <c r="BL207" s="98">
        <f t="shared" si="192"/>
        <v>2.1150000000000002</v>
      </c>
    </row>
    <row r="208" spans="1:64" ht="12" customHeight="1">
      <c r="A208" s="88">
        <f t="shared" si="177"/>
        <v>42979</v>
      </c>
      <c r="B208" s="65">
        <f>'EO9904.1 floor'!B208</f>
        <v>0</v>
      </c>
      <c r="C208" s="66"/>
      <c r="D208" s="82">
        <f t="shared" si="147"/>
        <v>0</v>
      </c>
      <c r="E208" s="35">
        <f t="shared" si="148"/>
        <v>0</v>
      </c>
      <c r="F208" s="35">
        <f t="shared" ca="1" si="149"/>
        <v>0</v>
      </c>
      <c r="G208" s="83">
        <f ca="1">VLOOKUP($A208,[1]!Table,MATCH(G$4,[1]!Curves,0))</f>
        <v>5.3280000000000003</v>
      </c>
      <c r="H208" s="84">
        <f t="shared" ca="1" si="150"/>
        <v>5.3280000000000003</v>
      </c>
      <c r="I208" s="86">
        <f t="shared" si="178"/>
        <v>2.1150000000000002</v>
      </c>
      <c r="J208" s="83">
        <f ca="1">VLOOKUP($A208,[1]!Table,MATCH(J$4,[1]!Curves,0))</f>
        <v>0</v>
      </c>
      <c r="K208" s="84">
        <f t="shared" ca="1" si="151"/>
        <v>0</v>
      </c>
      <c r="L208" s="69">
        <f t="shared" si="179"/>
        <v>0</v>
      </c>
      <c r="M208" s="83">
        <f ca="1">VLOOKUP($A208,[1]!Table,MATCH(M$4,[1]!Curves,0))</f>
        <v>0</v>
      </c>
      <c r="N208" s="84">
        <f t="shared" ca="1" si="152"/>
        <v>0</v>
      </c>
      <c r="O208" s="69">
        <f t="shared" si="180"/>
        <v>0</v>
      </c>
      <c r="P208" s="7"/>
      <c r="Q208" s="69">
        <f t="shared" ca="1" si="153"/>
        <v>5.3280000000000003</v>
      </c>
      <c r="R208" s="69">
        <f t="shared" ca="1" si="154"/>
        <v>5.3280000000000003</v>
      </c>
      <c r="S208" s="69">
        <f t="shared" si="155"/>
        <v>2.1150000000000002</v>
      </c>
      <c r="T208" s="7"/>
      <c r="U208" s="5">
        <f t="shared" si="156"/>
        <v>30</v>
      </c>
      <c r="V208" s="44">
        <f t="shared" si="157"/>
        <v>42979</v>
      </c>
      <c r="W208" s="5">
        <f t="shared" ca="1" si="158"/>
        <v>6049</v>
      </c>
      <c r="X208" s="54">
        <f ca="1">VLOOKUP($A208,[1]!Table,MATCH(X$4,[1]!Curves,0))</f>
        <v>6.3175783645233005E-2</v>
      </c>
      <c r="Y208" s="46">
        <f t="shared" ca="1" si="159"/>
        <v>0.35697634932976302</v>
      </c>
      <c r="Z208" s="5">
        <f t="shared" si="160"/>
        <v>0</v>
      </c>
      <c r="AA208" s="5">
        <f t="shared" si="161"/>
        <v>0</v>
      </c>
      <c r="AC208" s="39">
        <f t="shared" ca="1" si="162"/>
        <v>0</v>
      </c>
      <c r="AD208" s="39">
        <f t="shared" ca="1" si="163"/>
        <v>0</v>
      </c>
      <c r="AE208" s="39">
        <f t="shared" ca="1" si="164"/>
        <v>0</v>
      </c>
      <c r="AF208" s="39">
        <f t="shared" ca="1" si="165"/>
        <v>0</v>
      </c>
      <c r="AG208" s="39">
        <f t="shared" ca="1" si="166"/>
        <v>0</v>
      </c>
      <c r="AH208" s="39">
        <f t="shared" ca="1" si="167"/>
        <v>0</v>
      </c>
      <c r="AI208" s="39">
        <f t="shared" ca="1" si="168"/>
        <v>0</v>
      </c>
      <c r="AJ208" s="39">
        <f t="shared" ca="1" si="169"/>
        <v>0</v>
      </c>
      <c r="AK208" s="39">
        <f t="shared" ca="1" si="170"/>
        <v>0</v>
      </c>
      <c r="AL208" s="43"/>
      <c r="AM208" s="39">
        <f t="shared" ca="1" si="181"/>
        <v>0</v>
      </c>
      <c r="AN208" s="39">
        <f t="shared" ca="1" si="182"/>
        <v>0</v>
      </c>
      <c r="AO208" s="39">
        <f t="shared" ca="1" si="183"/>
        <v>0</v>
      </c>
      <c r="AP208" s="40">
        <f t="shared" ca="1" si="171"/>
        <v>0</v>
      </c>
      <c r="AR208" s="39">
        <f t="shared" ca="1" si="184"/>
        <v>0</v>
      </c>
      <c r="AS208" s="39">
        <f t="shared" ca="1" si="185"/>
        <v>0</v>
      </c>
      <c r="AT208" s="39">
        <f t="shared" ca="1" si="186"/>
        <v>0</v>
      </c>
      <c r="AU208" s="40">
        <f t="shared" ca="1" si="172"/>
        <v>0</v>
      </c>
      <c r="AV208" s="40"/>
      <c r="AW208" s="51">
        <f t="shared" ca="1" si="173"/>
        <v>0</v>
      </c>
      <c r="AY208" s="51">
        <f t="shared" ca="1" si="174"/>
        <v>0</v>
      </c>
      <c r="AZ208" s="104"/>
      <c r="BA208" s="105">
        <f ca="1">'EO9904.1'!AW208</f>
        <v>0</v>
      </c>
      <c r="BB208" s="105">
        <f t="shared" ca="1" si="187"/>
        <v>0</v>
      </c>
      <c r="BC208" s="67"/>
      <c r="BD208" s="96">
        <f t="shared" si="188"/>
        <v>42979</v>
      </c>
      <c r="BE208" s="103">
        <f t="shared" si="189"/>
        <v>9</v>
      </c>
      <c r="BF208" s="113">
        <f t="shared" si="175"/>
        <v>998.15999999999985</v>
      </c>
      <c r="BG208" s="114">
        <f t="shared" si="176"/>
        <v>10141.415499999999</v>
      </c>
      <c r="BH208" s="95">
        <f t="shared" si="190"/>
        <v>9.8424130240990518E-2</v>
      </c>
      <c r="BI208" s="2">
        <f t="shared" si="146"/>
        <v>0.1009</v>
      </c>
      <c r="BJ208" s="2">
        <f t="shared" si="191"/>
        <v>0.9754621431218089</v>
      </c>
      <c r="BK208" s="97">
        <v>2.1150000000000002</v>
      </c>
      <c r="BL208" s="98">
        <f t="shared" si="192"/>
        <v>2.1150000000000002</v>
      </c>
    </row>
    <row r="209" spans="1:64" ht="12" customHeight="1">
      <c r="A209" s="88">
        <f t="shared" si="177"/>
        <v>43009</v>
      </c>
      <c r="B209" s="65">
        <f>'EO9904.1 floor'!B209</f>
        <v>0</v>
      </c>
      <c r="C209" s="66"/>
      <c r="D209" s="82">
        <f t="shared" si="147"/>
        <v>0</v>
      </c>
      <c r="E209" s="35">
        <f t="shared" si="148"/>
        <v>0</v>
      </c>
      <c r="F209" s="35">
        <f t="shared" ca="1" si="149"/>
        <v>0</v>
      </c>
      <c r="G209" s="83">
        <f ca="1">VLOOKUP($A209,[1]!Table,MATCH(G$4,[1]!Curves,0))</f>
        <v>5.3580000000000005</v>
      </c>
      <c r="H209" s="84">
        <f t="shared" ca="1" si="150"/>
        <v>5.3580000000000005</v>
      </c>
      <c r="I209" s="86">
        <f t="shared" si="178"/>
        <v>2.1150000000000002</v>
      </c>
      <c r="J209" s="83">
        <f ca="1">VLOOKUP($A209,[1]!Table,MATCH(J$4,[1]!Curves,0))</f>
        <v>0</v>
      </c>
      <c r="K209" s="84">
        <f t="shared" ca="1" si="151"/>
        <v>0</v>
      </c>
      <c r="L209" s="69">
        <f t="shared" si="179"/>
        <v>0</v>
      </c>
      <c r="M209" s="83">
        <f ca="1">VLOOKUP($A209,[1]!Table,MATCH(M$4,[1]!Curves,0))</f>
        <v>0</v>
      </c>
      <c r="N209" s="84">
        <f t="shared" ca="1" si="152"/>
        <v>0</v>
      </c>
      <c r="O209" s="69">
        <f t="shared" si="180"/>
        <v>0</v>
      </c>
      <c r="P209" s="7"/>
      <c r="Q209" s="69">
        <f t="shared" ca="1" si="153"/>
        <v>5.3580000000000005</v>
      </c>
      <c r="R209" s="69">
        <f t="shared" ca="1" si="154"/>
        <v>5.3580000000000005</v>
      </c>
      <c r="S209" s="69">
        <f t="shared" si="155"/>
        <v>2.1150000000000002</v>
      </c>
      <c r="T209" s="7"/>
      <c r="U209" s="5">
        <f t="shared" si="156"/>
        <v>31</v>
      </c>
      <c r="V209" s="44">
        <f t="shared" si="157"/>
        <v>43009</v>
      </c>
      <c r="W209" s="5">
        <f t="shared" ca="1" si="158"/>
        <v>6079</v>
      </c>
      <c r="X209" s="54">
        <f ca="1">VLOOKUP($A209,[1]!Table,MATCH(X$4,[1]!Curves,0))</f>
        <v>6.3203641249806999E-2</v>
      </c>
      <c r="Y209" s="46">
        <f t="shared" ca="1" si="159"/>
        <v>0.35499772415245795</v>
      </c>
      <c r="Z209" s="5">
        <f t="shared" si="160"/>
        <v>0</v>
      </c>
      <c r="AA209" s="5">
        <f t="shared" si="161"/>
        <v>0</v>
      </c>
      <c r="AC209" s="39">
        <f t="shared" ca="1" si="162"/>
        <v>0</v>
      </c>
      <c r="AD209" s="39">
        <f t="shared" ca="1" si="163"/>
        <v>0</v>
      </c>
      <c r="AE209" s="39">
        <f t="shared" ca="1" si="164"/>
        <v>0</v>
      </c>
      <c r="AF209" s="39">
        <f t="shared" ca="1" si="165"/>
        <v>0</v>
      </c>
      <c r="AG209" s="39">
        <f t="shared" ca="1" si="166"/>
        <v>0</v>
      </c>
      <c r="AH209" s="39">
        <f t="shared" ca="1" si="167"/>
        <v>0</v>
      </c>
      <c r="AI209" s="39">
        <f t="shared" ca="1" si="168"/>
        <v>0</v>
      </c>
      <c r="AJ209" s="39">
        <f t="shared" ca="1" si="169"/>
        <v>0</v>
      </c>
      <c r="AK209" s="39">
        <f t="shared" ca="1" si="170"/>
        <v>0</v>
      </c>
      <c r="AL209" s="43"/>
      <c r="AM209" s="39">
        <f t="shared" ca="1" si="181"/>
        <v>0</v>
      </c>
      <c r="AN209" s="39">
        <f t="shared" ca="1" si="182"/>
        <v>0</v>
      </c>
      <c r="AO209" s="39">
        <f t="shared" ca="1" si="183"/>
        <v>0</v>
      </c>
      <c r="AP209" s="40">
        <f t="shared" ca="1" si="171"/>
        <v>0</v>
      </c>
      <c r="AR209" s="39">
        <f t="shared" ca="1" si="184"/>
        <v>0</v>
      </c>
      <c r="AS209" s="39">
        <f t="shared" ca="1" si="185"/>
        <v>0</v>
      </c>
      <c r="AT209" s="39">
        <f t="shared" ca="1" si="186"/>
        <v>0</v>
      </c>
      <c r="AU209" s="40">
        <f t="shared" ca="1" si="172"/>
        <v>0</v>
      </c>
      <c r="AV209" s="40"/>
      <c r="AW209" s="51">
        <f t="shared" ca="1" si="173"/>
        <v>0</v>
      </c>
      <c r="AY209" s="51">
        <f t="shared" ca="1" si="174"/>
        <v>0</v>
      </c>
      <c r="AZ209" s="104"/>
      <c r="BA209" s="105">
        <f ca="1">'EO9904.1'!AW209</f>
        <v>0</v>
      </c>
      <c r="BB209" s="105">
        <f t="shared" ca="1" si="187"/>
        <v>0</v>
      </c>
      <c r="BC209" s="67"/>
      <c r="BD209" s="96">
        <f t="shared" si="188"/>
        <v>43009</v>
      </c>
      <c r="BE209" s="103">
        <f t="shared" si="189"/>
        <v>10</v>
      </c>
      <c r="BF209" s="113">
        <f t="shared" si="175"/>
        <v>697.93849999999998</v>
      </c>
      <c r="BG209" s="114">
        <f t="shared" si="176"/>
        <v>9529.3094999999994</v>
      </c>
      <c r="BH209" s="95">
        <f t="shared" si="190"/>
        <v>7.3241245863616883E-2</v>
      </c>
      <c r="BI209" s="2">
        <f t="shared" si="146"/>
        <v>0.10349999999999999</v>
      </c>
      <c r="BJ209" s="2">
        <f t="shared" si="191"/>
        <v>0.70764488757117761</v>
      </c>
      <c r="BK209" s="97">
        <v>2.1150000000000002</v>
      </c>
      <c r="BL209" s="98">
        <f t="shared" si="192"/>
        <v>2.1150000000000002</v>
      </c>
    </row>
    <row r="210" spans="1:64" ht="12" customHeight="1">
      <c r="A210" s="88">
        <f t="shared" si="177"/>
        <v>43040</v>
      </c>
      <c r="B210" s="65">
        <f>'EO9904.1 floor'!B210</f>
        <v>0</v>
      </c>
      <c r="C210" s="66"/>
      <c r="D210" s="82">
        <f t="shared" si="147"/>
        <v>0</v>
      </c>
      <c r="E210" s="35">
        <f t="shared" si="148"/>
        <v>0</v>
      </c>
      <c r="F210" s="35">
        <f t="shared" ca="1" si="149"/>
        <v>0</v>
      </c>
      <c r="G210" s="83">
        <f ca="1">VLOOKUP($A210,[1]!Table,MATCH(G$4,[1]!Curves,0))</f>
        <v>5.4980000000000002</v>
      </c>
      <c r="H210" s="84">
        <f t="shared" ca="1" si="150"/>
        <v>5.4980000000000002</v>
      </c>
      <c r="I210" s="86">
        <f t="shared" si="178"/>
        <v>2.1150000000000002</v>
      </c>
      <c r="J210" s="83">
        <f ca="1">VLOOKUP($A210,[1]!Table,MATCH(J$4,[1]!Curves,0))</f>
        <v>0</v>
      </c>
      <c r="K210" s="84">
        <f t="shared" ca="1" si="151"/>
        <v>0</v>
      </c>
      <c r="L210" s="69">
        <f t="shared" si="179"/>
        <v>0</v>
      </c>
      <c r="M210" s="83">
        <f ca="1">VLOOKUP($A210,[1]!Table,MATCH(M$4,[1]!Curves,0))</f>
        <v>0</v>
      </c>
      <c r="N210" s="84">
        <f t="shared" ca="1" si="152"/>
        <v>0</v>
      </c>
      <c r="O210" s="69">
        <f t="shared" si="180"/>
        <v>0</v>
      </c>
      <c r="P210" s="7"/>
      <c r="Q210" s="69">
        <f t="shared" ca="1" si="153"/>
        <v>5.4980000000000002</v>
      </c>
      <c r="R210" s="69">
        <f t="shared" ca="1" si="154"/>
        <v>5.4980000000000002</v>
      </c>
      <c r="S210" s="69">
        <f t="shared" si="155"/>
        <v>2.1150000000000002</v>
      </c>
      <c r="T210" s="7"/>
      <c r="U210" s="5">
        <f t="shared" si="156"/>
        <v>30</v>
      </c>
      <c r="V210" s="44">
        <f t="shared" si="157"/>
        <v>43040</v>
      </c>
      <c r="W210" s="5">
        <f t="shared" ca="1" si="158"/>
        <v>6110</v>
      </c>
      <c r="X210" s="54">
        <f ca="1">VLOOKUP($A210,[1]!Table,MATCH(X$4,[1]!Curves,0))</f>
        <v>6.3232427441469993E-2</v>
      </c>
      <c r="Y210" s="46">
        <f t="shared" ca="1" si="159"/>
        <v>0.35296302286867237</v>
      </c>
      <c r="Z210" s="5">
        <f t="shared" si="160"/>
        <v>0</v>
      </c>
      <c r="AA210" s="5">
        <f t="shared" si="161"/>
        <v>0</v>
      </c>
      <c r="AC210" s="39">
        <f t="shared" ca="1" si="162"/>
        <v>0</v>
      </c>
      <c r="AD210" s="39">
        <f t="shared" ca="1" si="163"/>
        <v>0</v>
      </c>
      <c r="AE210" s="39">
        <f t="shared" ca="1" si="164"/>
        <v>0</v>
      </c>
      <c r="AF210" s="39">
        <f t="shared" ca="1" si="165"/>
        <v>0</v>
      </c>
      <c r="AG210" s="39">
        <f t="shared" ca="1" si="166"/>
        <v>0</v>
      </c>
      <c r="AH210" s="39">
        <f t="shared" ca="1" si="167"/>
        <v>0</v>
      </c>
      <c r="AI210" s="39">
        <f t="shared" ca="1" si="168"/>
        <v>0</v>
      </c>
      <c r="AJ210" s="39">
        <f t="shared" ca="1" si="169"/>
        <v>0</v>
      </c>
      <c r="AK210" s="39">
        <f t="shared" ca="1" si="170"/>
        <v>0</v>
      </c>
      <c r="AL210" s="43"/>
      <c r="AM210" s="39">
        <f t="shared" ca="1" si="181"/>
        <v>0</v>
      </c>
      <c r="AN210" s="39">
        <f t="shared" ca="1" si="182"/>
        <v>0</v>
      </c>
      <c r="AO210" s="39">
        <f t="shared" ca="1" si="183"/>
        <v>0</v>
      </c>
      <c r="AP210" s="40">
        <f t="shared" ca="1" si="171"/>
        <v>0</v>
      </c>
      <c r="AR210" s="39">
        <f t="shared" ca="1" si="184"/>
        <v>0</v>
      </c>
      <c r="AS210" s="39">
        <f t="shared" ca="1" si="185"/>
        <v>0</v>
      </c>
      <c r="AT210" s="39">
        <f t="shared" ca="1" si="186"/>
        <v>0</v>
      </c>
      <c r="AU210" s="40">
        <f t="shared" ca="1" si="172"/>
        <v>0</v>
      </c>
      <c r="AV210" s="40"/>
      <c r="AW210" s="51">
        <f t="shared" ca="1" si="173"/>
        <v>0</v>
      </c>
      <c r="AY210" s="51">
        <f t="shared" ca="1" si="174"/>
        <v>0</v>
      </c>
      <c r="AZ210" s="104"/>
      <c r="BA210" s="105">
        <f ca="1">'EO9904.1'!AW210</f>
        <v>0</v>
      </c>
      <c r="BB210" s="105">
        <f t="shared" ca="1" si="187"/>
        <v>0</v>
      </c>
      <c r="BC210" s="67"/>
      <c r="BD210" s="96">
        <f t="shared" si="188"/>
        <v>43040</v>
      </c>
      <c r="BE210" s="103">
        <f t="shared" si="189"/>
        <v>11</v>
      </c>
      <c r="BF210" s="113">
        <f t="shared" si="175"/>
        <v>632.95050000000003</v>
      </c>
      <c r="BG210" s="114">
        <f t="shared" si="176"/>
        <v>8729.3260000000009</v>
      </c>
      <c r="BH210" s="95">
        <f t="shared" si="190"/>
        <v>7.250851898531456E-2</v>
      </c>
      <c r="BI210" s="2">
        <f t="shared" si="146"/>
        <v>7.7799999999999994E-2</v>
      </c>
      <c r="BJ210" s="2">
        <f t="shared" si="191"/>
        <v>0.93198610520969882</v>
      </c>
      <c r="BK210" s="97">
        <v>2.1150000000000002</v>
      </c>
      <c r="BL210" s="98">
        <f t="shared" si="192"/>
        <v>2.1150000000000002</v>
      </c>
    </row>
    <row r="211" spans="1:64" ht="12" customHeight="1">
      <c r="A211" s="88">
        <f t="shared" si="177"/>
        <v>43070</v>
      </c>
      <c r="B211" s="65">
        <f>'EO9904.1 floor'!B211</f>
        <v>0</v>
      </c>
      <c r="C211" s="66"/>
      <c r="D211" s="82">
        <f t="shared" si="147"/>
        <v>0</v>
      </c>
      <c r="E211" s="35">
        <f t="shared" si="148"/>
        <v>0</v>
      </c>
      <c r="F211" s="35">
        <f t="shared" ca="1" si="149"/>
        <v>0</v>
      </c>
      <c r="G211" s="83">
        <f ca="1">VLOOKUP($A211,[1]!Table,MATCH(G$4,[1]!Curves,0))</f>
        <v>5.6379999999999999</v>
      </c>
      <c r="H211" s="84">
        <f t="shared" ca="1" si="150"/>
        <v>5.6379999999999999</v>
      </c>
      <c r="I211" s="86">
        <f t="shared" si="178"/>
        <v>2.1150000000000002</v>
      </c>
      <c r="J211" s="83">
        <f ca="1">VLOOKUP($A211,[1]!Table,MATCH(J$4,[1]!Curves,0))</f>
        <v>0</v>
      </c>
      <c r="K211" s="84">
        <f t="shared" ca="1" si="151"/>
        <v>0</v>
      </c>
      <c r="L211" s="69">
        <f t="shared" si="179"/>
        <v>0</v>
      </c>
      <c r="M211" s="83">
        <f ca="1">VLOOKUP($A211,[1]!Table,MATCH(M$4,[1]!Curves,0))</f>
        <v>0</v>
      </c>
      <c r="N211" s="84">
        <f t="shared" ca="1" si="152"/>
        <v>0</v>
      </c>
      <c r="O211" s="69">
        <f t="shared" si="180"/>
        <v>0</v>
      </c>
      <c r="P211" s="7"/>
      <c r="Q211" s="69">
        <f t="shared" ca="1" si="153"/>
        <v>5.6379999999999999</v>
      </c>
      <c r="R211" s="69">
        <f t="shared" ca="1" si="154"/>
        <v>5.6379999999999999</v>
      </c>
      <c r="S211" s="69">
        <f t="shared" si="155"/>
        <v>2.1150000000000002</v>
      </c>
      <c r="T211" s="7"/>
      <c r="U211" s="5">
        <f t="shared" si="156"/>
        <v>31</v>
      </c>
      <c r="V211" s="44">
        <f t="shared" si="157"/>
        <v>43070</v>
      </c>
      <c r="W211" s="5">
        <f t="shared" ca="1" si="158"/>
        <v>6140</v>
      </c>
      <c r="X211" s="54">
        <f ca="1">VLOOKUP($A211,[1]!Table,MATCH(X$4,[1]!Curves,0))</f>
        <v>6.3260285046567999E-2</v>
      </c>
      <c r="Y211" s="46">
        <f t="shared" ca="1" si="159"/>
        <v>0.35100348082882477</v>
      </c>
      <c r="Z211" s="5">
        <f t="shared" si="160"/>
        <v>0</v>
      </c>
      <c r="AA211" s="5">
        <f t="shared" si="161"/>
        <v>0</v>
      </c>
      <c r="AC211" s="39">
        <f t="shared" ca="1" si="162"/>
        <v>0</v>
      </c>
      <c r="AD211" s="39">
        <f t="shared" ca="1" si="163"/>
        <v>0</v>
      </c>
      <c r="AE211" s="39">
        <f t="shared" ca="1" si="164"/>
        <v>0</v>
      </c>
      <c r="AF211" s="39">
        <f t="shared" ca="1" si="165"/>
        <v>0</v>
      </c>
      <c r="AG211" s="39">
        <f t="shared" ca="1" si="166"/>
        <v>0</v>
      </c>
      <c r="AH211" s="39">
        <f t="shared" ca="1" si="167"/>
        <v>0</v>
      </c>
      <c r="AI211" s="39">
        <f t="shared" ca="1" si="168"/>
        <v>0</v>
      </c>
      <c r="AJ211" s="39">
        <f t="shared" ca="1" si="169"/>
        <v>0</v>
      </c>
      <c r="AK211" s="39">
        <f t="shared" ca="1" si="170"/>
        <v>0</v>
      </c>
      <c r="AL211" s="43"/>
      <c r="AM211" s="39">
        <f t="shared" ca="1" si="181"/>
        <v>0</v>
      </c>
      <c r="AN211" s="39">
        <f t="shared" ca="1" si="182"/>
        <v>0</v>
      </c>
      <c r="AO211" s="39">
        <f t="shared" ca="1" si="183"/>
        <v>0</v>
      </c>
      <c r="AP211" s="40">
        <f t="shared" ca="1" si="171"/>
        <v>0</v>
      </c>
      <c r="AR211" s="39">
        <f t="shared" ca="1" si="184"/>
        <v>0</v>
      </c>
      <c r="AS211" s="39">
        <f t="shared" ca="1" si="185"/>
        <v>0</v>
      </c>
      <c r="AT211" s="39">
        <f t="shared" ca="1" si="186"/>
        <v>0</v>
      </c>
      <c r="AU211" s="40">
        <f t="shared" ca="1" si="172"/>
        <v>0</v>
      </c>
      <c r="AV211" s="40"/>
      <c r="AW211" s="51">
        <f t="shared" ca="1" si="173"/>
        <v>0</v>
      </c>
      <c r="AY211" s="51">
        <f t="shared" ca="1" si="174"/>
        <v>0</v>
      </c>
      <c r="AZ211" s="104"/>
      <c r="BA211" s="105">
        <f ca="1">'EO9904.1'!AW211</f>
        <v>0</v>
      </c>
      <c r="BB211" s="105">
        <f t="shared" ca="1" si="187"/>
        <v>0</v>
      </c>
      <c r="BC211" s="67"/>
      <c r="BD211" s="96">
        <f t="shared" si="188"/>
        <v>43070</v>
      </c>
      <c r="BE211" s="103">
        <f t="shared" si="189"/>
        <v>12</v>
      </c>
      <c r="BF211" s="113">
        <f t="shared" si="175"/>
        <v>668.96399999999994</v>
      </c>
      <c r="BG211" s="114">
        <f t="shared" si="176"/>
        <v>9251.2415000000001</v>
      </c>
      <c r="BH211" s="95">
        <f t="shared" si="190"/>
        <v>7.2310727160241131E-2</v>
      </c>
      <c r="BI211" s="2">
        <f t="shared" si="146"/>
        <v>7.7899999999999997E-2</v>
      </c>
      <c r="BJ211" s="2">
        <f t="shared" si="191"/>
        <v>0.92825066957947544</v>
      </c>
      <c r="BK211" s="97">
        <v>2.1150000000000002</v>
      </c>
      <c r="BL211" s="98">
        <f t="shared" si="192"/>
        <v>2.1150000000000002</v>
      </c>
    </row>
    <row r="212" spans="1:64" ht="12" customHeight="1">
      <c r="A212" s="88">
        <f t="shared" si="177"/>
        <v>43101</v>
      </c>
      <c r="B212" s="65">
        <f>'EO9904.1 floor'!B212</f>
        <v>0</v>
      </c>
      <c r="C212" s="66"/>
      <c r="D212" s="82">
        <f t="shared" si="147"/>
        <v>0</v>
      </c>
      <c r="E212" s="35">
        <f t="shared" si="148"/>
        <v>0</v>
      </c>
      <c r="F212" s="35">
        <f t="shared" ca="1" si="149"/>
        <v>0</v>
      </c>
      <c r="G212" s="83">
        <f ca="1">VLOOKUP($A212,[1]!Table,MATCH(G$4,[1]!Curves,0))</f>
        <v>5.7430000000000003</v>
      </c>
      <c r="H212" s="84">
        <f t="shared" ca="1" si="150"/>
        <v>5.7430000000000003</v>
      </c>
      <c r="I212" s="86">
        <f t="shared" si="178"/>
        <v>2.1150000000000002</v>
      </c>
      <c r="J212" s="83">
        <f ca="1">VLOOKUP($A212,[1]!Table,MATCH(J$4,[1]!Curves,0))</f>
        <v>0</v>
      </c>
      <c r="K212" s="84">
        <f t="shared" ca="1" si="151"/>
        <v>0</v>
      </c>
      <c r="L212" s="69">
        <f t="shared" si="179"/>
        <v>0</v>
      </c>
      <c r="M212" s="83">
        <f ca="1">VLOOKUP($A212,[1]!Table,MATCH(M$4,[1]!Curves,0))</f>
        <v>0</v>
      </c>
      <c r="N212" s="84">
        <f t="shared" ca="1" si="152"/>
        <v>0</v>
      </c>
      <c r="O212" s="69">
        <f t="shared" si="180"/>
        <v>0</v>
      </c>
      <c r="P212" s="7"/>
      <c r="Q212" s="69">
        <f t="shared" ca="1" si="153"/>
        <v>5.7430000000000003</v>
      </c>
      <c r="R212" s="69">
        <f t="shared" ca="1" si="154"/>
        <v>5.7430000000000003</v>
      </c>
      <c r="S212" s="69">
        <f t="shared" si="155"/>
        <v>2.1150000000000002</v>
      </c>
      <c r="T212" s="7"/>
      <c r="U212" s="5">
        <f t="shared" si="156"/>
        <v>31</v>
      </c>
      <c r="V212" s="44">
        <f t="shared" si="157"/>
        <v>43101</v>
      </c>
      <c r="W212" s="5">
        <f t="shared" ca="1" si="158"/>
        <v>6171</v>
      </c>
      <c r="X212" s="54">
        <f ca="1">VLOOKUP($A212,[1]!Table,MATCH(X$4,[1]!Curves,0))</f>
        <v>6.3289071238772004E-2</v>
      </c>
      <c r="Y212" s="46">
        <f t="shared" ca="1" si="159"/>
        <v>0.34898842467571944</v>
      </c>
      <c r="Z212" s="5">
        <f t="shared" si="160"/>
        <v>0</v>
      </c>
      <c r="AA212" s="5">
        <f t="shared" si="161"/>
        <v>0</v>
      </c>
      <c r="AC212" s="39">
        <f t="shared" ca="1" si="162"/>
        <v>0</v>
      </c>
      <c r="AD212" s="39">
        <f t="shared" ca="1" si="163"/>
        <v>0</v>
      </c>
      <c r="AE212" s="39">
        <f t="shared" ca="1" si="164"/>
        <v>0</v>
      </c>
      <c r="AF212" s="39">
        <f t="shared" ca="1" si="165"/>
        <v>0</v>
      </c>
      <c r="AG212" s="39">
        <f t="shared" ca="1" si="166"/>
        <v>0</v>
      </c>
      <c r="AH212" s="39">
        <f t="shared" ca="1" si="167"/>
        <v>0</v>
      </c>
      <c r="AI212" s="39">
        <f t="shared" ca="1" si="168"/>
        <v>0</v>
      </c>
      <c r="AJ212" s="39">
        <f t="shared" ca="1" si="169"/>
        <v>0</v>
      </c>
      <c r="AK212" s="39">
        <f t="shared" ca="1" si="170"/>
        <v>0</v>
      </c>
      <c r="AL212" s="43"/>
      <c r="AM212" s="39">
        <f t="shared" ca="1" si="181"/>
        <v>0</v>
      </c>
      <c r="AN212" s="39">
        <f t="shared" ca="1" si="182"/>
        <v>0</v>
      </c>
      <c r="AO212" s="39">
        <f t="shared" ca="1" si="183"/>
        <v>0</v>
      </c>
      <c r="AP212" s="40">
        <f t="shared" ca="1" si="171"/>
        <v>0</v>
      </c>
      <c r="AR212" s="39">
        <f t="shared" ca="1" si="184"/>
        <v>0</v>
      </c>
      <c r="AS212" s="39">
        <f t="shared" ca="1" si="185"/>
        <v>0</v>
      </c>
      <c r="AT212" s="39">
        <f t="shared" ca="1" si="186"/>
        <v>0</v>
      </c>
      <c r="AU212" s="40">
        <f t="shared" ca="1" si="172"/>
        <v>0</v>
      </c>
      <c r="AV212" s="40"/>
      <c r="AW212" s="51">
        <f t="shared" ca="1" si="173"/>
        <v>0</v>
      </c>
      <c r="AY212" s="51">
        <f t="shared" ca="1" si="174"/>
        <v>0</v>
      </c>
      <c r="AZ212" s="104"/>
      <c r="BA212" s="105">
        <f ca="1">'EO9904.1'!AW212</f>
        <v>0</v>
      </c>
      <c r="BB212" s="105">
        <f t="shared" ca="1" si="187"/>
        <v>0</v>
      </c>
      <c r="BC212" s="67"/>
      <c r="BD212" s="96">
        <f t="shared" si="188"/>
        <v>43101</v>
      </c>
      <c r="BE212" s="103">
        <f t="shared" si="189"/>
        <v>1</v>
      </c>
      <c r="BF212" s="113">
        <f t="shared" si="175"/>
        <v>682.49049999999988</v>
      </c>
      <c r="BG212" s="114">
        <f t="shared" si="176"/>
        <v>9457.0780000000013</v>
      </c>
      <c r="BH212" s="95">
        <f t="shared" si="190"/>
        <v>7.2167164107137513E-2</v>
      </c>
      <c r="BI212" s="2">
        <f t="shared" si="146"/>
        <v>7.7899999999999997E-2</v>
      </c>
      <c r="BJ212" s="2">
        <f t="shared" si="191"/>
        <v>0.92640775490548799</v>
      </c>
      <c r="BK212" s="97">
        <v>2.1150000000000002</v>
      </c>
      <c r="BL212" s="98">
        <f t="shared" si="192"/>
        <v>2.1150000000000002</v>
      </c>
    </row>
    <row r="213" spans="1:64" ht="12" customHeight="1">
      <c r="A213" s="88">
        <f t="shared" si="177"/>
        <v>43132</v>
      </c>
      <c r="B213" s="65">
        <f>'EO9904.1 floor'!B213</f>
        <v>0</v>
      </c>
      <c r="C213" s="66"/>
      <c r="D213" s="82">
        <f t="shared" si="147"/>
        <v>0</v>
      </c>
      <c r="E213" s="35">
        <f t="shared" si="148"/>
        <v>0</v>
      </c>
      <c r="F213" s="35">
        <f t="shared" ca="1" si="149"/>
        <v>0</v>
      </c>
      <c r="G213" s="83">
        <f ca="1">VLOOKUP($A213,[1]!Table,MATCH(G$4,[1]!Curves,0))</f>
        <v>5.6230000000000002</v>
      </c>
      <c r="H213" s="84">
        <f t="shared" ca="1" si="150"/>
        <v>5.6230000000000002</v>
      </c>
      <c r="I213" s="86">
        <f t="shared" si="178"/>
        <v>2.2615196691845312</v>
      </c>
      <c r="J213" s="83">
        <f ca="1">VLOOKUP($A213,[1]!Table,MATCH(J$4,[1]!Curves,0))</f>
        <v>0</v>
      </c>
      <c r="K213" s="84">
        <f t="shared" ca="1" si="151"/>
        <v>0</v>
      </c>
      <c r="L213" s="69">
        <f t="shared" si="179"/>
        <v>0</v>
      </c>
      <c r="M213" s="83">
        <f ca="1">VLOOKUP($A213,[1]!Table,MATCH(M$4,[1]!Curves,0))</f>
        <v>0</v>
      </c>
      <c r="N213" s="84">
        <f t="shared" ca="1" si="152"/>
        <v>0</v>
      </c>
      <c r="O213" s="69">
        <f t="shared" si="180"/>
        <v>0</v>
      </c>
      <c r="P213" s="7"/>
      <c r="Q213" s="69">
        <f t="shared" ca="1" si="153"/>
        <v>5.6230000000000002</v>
      </c>
      <c r="R213" s="69">
        <f t="shared" ca="1" si="154"/>
        <v>5.6230000000000002</v>
      </c>
      <c r="S213" s="69">
        <f t="shared" si="155"/>
        <v>2.2615196691845312</v>
      </c>
      <c r="T213" s="7"/>
      <c r="U213" s="5">
        <f t="shared" si="156"/>
        <v>28</v>
      </c>
      <c r="V213" s="44">
        <f t="shared" si="157"/>
        <v>43132</v>
      </c>
      <c r="W213" s="5">
        <f t="shared" ca="1" si="158"/>
        <v>6202</v>
      </c>
      <c r="X213" s="54">
        <f ca="1">VLOOKUP($A213,[1]!Table,MATCH(X$4,[1]!Curves,0))</f>
        <v>6.3317857431250998E-2</v>
      </c>
      <c r="Y213" s="46">
        <f t="shared" ca="1" si="159"/>
        <v>0.34698329544291012</v>
      </c>
      <c r="Z213" s="5">
        <f t="shared" si="160"/>
        <v>0</v>
      </c>
      <c r="AA213" s="5">
        <f t="shared" si="161"/>
        <v>0</v>
      </c>
      <c r="AC213" s="39">
        <f t="shared" ca="1" si="162"/>
        <v>0</v>
      </c>
      <c r="AD213" s="39">
        <f t="shared" ca="1" si="163"/>
        <v>0</v>
      </c>
      <c r="AE213" s="39">
        <f t="shared" ca="1" si="164"/>
        <v>0</v>
      </c>
      <c r="AF213" s="39">
        <f t="shared" ca="1" si="165"/>
        <v>0</v>
      </c>
      <c r="AG213" s="39">
        <f t="shared" ca="1" si="166"/>
        <v>0</v>
      </c>
      <c r="AH213" s="39">
        <f t="shared" ca="1" si="167"/>
        <v>0</v>
      </c>
      <c r="AI213" s="39">
        <f t="shared" ca="1" si="168"/>
        <v>0</v>
      </c>
      <c r="AJ213" s="39">
        <f t="shared" ca="1" si="169"/>
        <v>0</v>
      </c>
      <c r="AK213" s="39">
        <f t="shared" ca="1" si="170"/>
        <v>0</v>
      </c>
      <c r="AL213" s="43"/>
      <c r="AM213" s="39">
        <f t="shared" ca="1" si="181"/>
        <v>0</v>
      </c>
      <c r="AN213" s="39">
        <f t="shared" ca="1" si="182"/>
        <v>0</v>
      </c>
      <c r="AO213" s="39">
        <f t="shared" ca="1" si="183"/>
        <v>0</v>
      </c>
      <c r="AP213" s="40">
        <f t="shared" ca="1" si="171"/>
        <v>0</v>
      </c>
      <c r="AR213" s="39">
        <f t="shared" ca="1" si="184"/>
        <v>0</v>
      </c>
      <c r="AS213" s="39">
        <f t="shared" ca="1" si="185"/>
        <v>0</v>
      </c>
      <c r="AT213" s="39">
        <f t="shared" ca="1" si="186"/>
        <v>0</v>
      </c>
      <c r="AU213" s="40">
        <f t="shared" ca="1" si="172"/>
        <v>0</v>
      </c>
      <c r="AV213" s="40"/>
      <c r="AW213" s="51">
        <f t="shared" ca="1" si="173"/>
        <v>0</v>
      </c>
      <c r="AY213" s="51">
        <f t="shared" ca="1" si="174"/>
        <v>0</v>
      </c>
      <c r="AZ213" s="104"/>
      <c r="BA213" s="105">
        <f ca="1">'EO9904.1'!AW213</f>
        <v>0</v>
      </c>
      <c r="BB213" s="105">
        <f t="shared" ca="1" si="187"/>
        <v>0</v>
      </c>
      <c r="BC213" s="67"/>
      <c r="BD213" s="96">
        <f t="shared" si="188"/>
        <v>43132</v>
      </c>
      <c r="BE213" s="103">
        <f t="shared" si="189"/>
        <v>2</v>
      </c>
      <c r="BF213" s="113">
        <f t="shared" si="175"/>
        <v>627.08299999999986</v>
      </c>
      <c r="BG213" s="114">
        <f t="shared" si="176"/>
        <v>8701.1194999999989</v>
      </c>
      <c r="BH213" s="95">
        <f t="shared" si="190"/>
        <v>7.2069232010892381E-2</v>
      </c>
      <c r="BI213" s="2">
        <f t="shared" si="146"/>
        <v>6.7400000000000002E-2</v>
      </c>
      <c r="BJ213" s="2">
        <f t="shared" si="191"/>
        <v>1.0692764393307475</v>
      </c>
      <c r="BK213" s="97">
        <v>2.1150000000000002</v>
      </c>
      <c r="BL213" s="98">
        <f t="shared" si="192"/>
        <v>2.2615196691845312</v>
      </c>
    </row>
    <row r="214" spans="1:64" ht="12" customHeight="1">
      <c r="A214" s="88">
        <f t="shared" si="177"/>
        <v>43160</v>
      </c>
      <c r="B214" s="65">
        <f>'EO9904.1 floor'!B214</f>
        <v>0</v>
      </c>
      <c r="C214" s="66"/>
      <c r="D214" s="82">
        <f t="shared" si="147"/>
        <v>0</v>
      </c>
      <c r="E214" s="35">
        <f t="shared" si="148"/>
        <v>0</v>
      </c>
      <c r="F214" s="35">
        <f t="shared" ca="1" si="149"/>
        <v>0</v>
      </c>
      <c r="G214" s="83">
        <f ca="1">VLOOKUP($A214,[1]!Table,MATCH(G$4,[1]!Curves,0))</f>
        <v>5.4980000000000002</v>
      </c>
      <c r="H214" s="84">
        <f t="shared" ca="1" si="150"/>
        <v>5.4980000000000002</v>
      </c>
      <c r="I214" s="86">
        <f t="shared" si="178"/>
        <v>2.1352453299148562</v>
      </c>
      <c r="J214" s="83">
        <f ca="1">VLOOKUP($A214,[1]!Table,MATCH(J$4,[1]!Curves,0))</f>
        <v>0</v>
      </c>
      <c r="K214" s="84">
        <f t="shared" ca="1" si="151"/>
        <v>0</v>
      </c>
      <c r="L214" s="69">
        <f t="shared" si="179"/>
        <v>0</v>
      </c>
      <c r="M214" s="83">
        <f ca="1">VLOOKUP($A214,[1]!Table,MATCH(M$4,[1]!Curves,0))</f>
        <v>0</v>
      </c>
      <c r="N214" s="84">
        <f t="shared" ca="1" si="152"/>
        <v>0</v>
      </c>
      <c r="O214" s="69">
        <f t="shared" si="180"/>
        <v>0</v>
      </c>
      <c r="P214" s="7"/>
      <c r="Q214" s="69">
        <f t="shared" ca="1" si="153"/>
        <v>5.4980000000000002</v>
      </c>
      <c r="R214" s="69">
        <f t="shared" ca="1" si="154"/>
        <v>5.4980000000000002</v>
      </c>
      <c r="S214" s="69">
        <f t="shared" si="155"/>
        <v>2.1352453299148562</v>
      </c>
      <c r="T214" s="7"/>
      <c r="U214" s="5">
        <f t="shared" si="156"/>
        <v>31</v>
      </c>
      <c r="V214" s="44">
        <f t="shared" si="157"/>
        <v>43160</v>
      </c>
      <c r="W214" s="5">
        <f t="shared" ca="1" si="158"/>
        <v>6230</v>
      </c>
      <c r="X214" s="54">
        <f ca="1">VLOOKUP($A214,[1]!Table,MATCH(X$4,[1]!Curves,0))</f>
        <v>6.3343857863404004E-2</v>
      </c>
      <c r="Y214" s="46">
        <f t="shared" ca="1" si="159"/>
        <v>0.34518071169145692</v>
      </c>
      <c r="Z214" s="5">
        <f t="shared" si="160"/>
        <v>0</v>
      </c>
      <c r="AA214" s="5">
        <f t="shared" si="161"/>
        <v>0</v>
      </c>
      <c r="AC214" s="39">
        <f t="shared" ca="1" si="162"/>
        <v>0</v>
      </c>
      <c r="AD214" s="39">
        <f t="shared" ca="1" si="163"/>
        <v>0</v>
      </c>
      <c r="AE214" s="39">
        <f t="shared" ca="1" si="164"/>
        <v>0</v>
      </c>
      <c r="AF214" s="39">
        <f t="shared" ca="1" si="165"/>
        <v>0</v>
      </c>
      <c r="AG214" s="39">
        <f t="shared" ca="1" si="166"/>
        <v>0</v>
      </c>
      <c r="AH214" s="39">
        <f t="shared" ca="1" si="167"/>
        <v>0</v>
      </c>
      <c r="AI214" s="39">
        <f t="shared" ca="1" si="168"/>
        <v>0</v>
      </c>
      <c r="AJ214" s="39">
        <f t="shared" ca="1" si="169"/>
        <v>0</v>
      </c>
      <c r="AK214" s="39">
        <f t="shared" ca="1" si="170"/>
        <v>0</v>
      </c>
      <c r="AL214" s="43"/>
      <c r="AM214" s="39">
        <f t="shared" ca="1" si="181"/>
        <v>0</v>
      </c>
      <c r="AN214" s="39">
        <f t="shared" ca="1" si="182"/>
        <v>0</v>
      </c>
      <c r="AO214" s="39">
        <f t="shared" ca="1" si="183"/>
        <v>0</v>
      </c>
      <c r="AP214" s="40">
        <f t="shared" ca="1" si="171"/>
        <v>0</v>
      </c>
      <c r="AR214" s="39">
        <f t="shared" ca="1" si="184"/>
        <v>0</v>
      </c>
      <c r="AS214" s="39">
        <f t="shared" ca="1" si="185"/>
        <v>0</v>
      </c>
      <c r="AT214" s="39">
        <f t="shared" ca="1" si="186"/>
        <v>0</v>
      </c>
      <c r="AU214" s="40">
        <f t="shared" ca="1" si="172"/>
        <v>0</v>
      </c>
      <c r="AV214" s="40"/>
      <c r="AW214" s="51">
        <f t="shared" ca="1" si="173"/>
        <v>0</v>
      </c>
      <c r="AY214" s="51">
        <f t="shared" ca="1" si="174"/>
        <v>0</v>
      </c>
      <c r="AZ214" s="104"/>
      <c r="BA214" s="105">
        <f ca="1">'EO9904.1'!AW214</f>
        <v>0</v>
      </c>
      <c r="BB214" s="105">
        <f t="shared" ca="1" si="187"/>
        <v>0</v>
      </c>
      <c r="BC214" s="67"/>
      <c r="BD214" s="96">
        <f t="shared" si="188"/>
        <v>43160</v>
      </c>
      <c r="BE214" s="103">
        <f t="shared" si="189"/>
        <v>3</v>
      </c>
      <c r="BF214" s="113">
        <f t="shared" si="175"/>
        <v>669.65750000000003</v>
      </c>
      <c r="BG214" s="114">
        <f t="shared" si="176"/>
        <v>9290.0299999999988</v>
      </c>
      <c r="BH214" s="95">
        <f t="shared" si="190"/>
        <v>7.2083459364501529E-2</v>
      </c>
      <c r="BI214" s="2">
        <f t="shared" si="146"/>
        <v>7.1400000000000005E-2</v>
      </c>
      <c r="BJ214" s="2">
        <f t="shared" si="191"/>
        <v>1.009572260007024</v>
      </c>
      <c r="BK214" s="97">
        <v>2.1150000000000002</v>
      </c>
      <c r="BL214" s="98">
        <f t="shared" si="192"/>
        <v>2.1352453299148562</v>
      </c>
    </row>
    <row r="215" spans="1:64" ht="12" customHeight="1">
      <c r="A215" s="88">
        <f t="shared" si="177"/>
        <v>43191</v>
      </c>
      <c r="B215" s="65">
        <f>'EO9904.1 floor'!B215</f>
        <v>0</v>
      </c>
      <c r="C215" s="66"/>
      <c r="D215" s="82">
        <f t="shared" si="147"/>
        <v>0</v>
      </c>
      <c r="E215" s="35">
        <f t="shared" si="148"/>
        <v>0</v>
      </c>
      <c r="F215" s="35">
        <f t="shared" ca="1" si="149"/>
        <v>0</v>
      </c>
      <c r="G215" s="83">
        <f ca="1">VLOOKUP($A215,[1]!Table,MATCH(G$4,[1]!Curves,0))</f>
        <v>5.3680000000000003</v>
      </c>
      <c r="H215" s="84">
        <f t="shared" ca="1" si="150"/>
        <v>5.3680000000000003</v>
      </c>
      <c r="I215" s="86">
        <f t="shared" si="178"/>
        <v>2.1150000000000002</v>
      </c>
      <c r="J215" s="83">
        <f ca="1">VLOOKUP($A215,[1]!Table,MATCH(J$4,[1]!Curves,0))</f>
        <v>0</v>
      </c>
      <c r="K215" s="84">
        <f t="shared" ca="1" si="151"/>
        <v>0</v>
      </c>
      <c r="L215" s="69">
        <f t="shared" si="179"/>
        <v>0</v>
      </c>
      <c r="M215" s="83">
        <f ca="1">VLOOKUP($A215,[1]!Table,MATCH(M$4,[1]!Curves,0))</f>
        <v>0</v>
      </c>
      <c r="N215" s="84">
        <f t="shared" ca="1" si="152"/>
        <v>0</v>
      </c>
      <c r="O215" s="69">
        <f t="shared" si="180"/>
        <v>0</v>
      </c>
      <c r="P215" s="7"/>
      <c r="Q215" s="69">
        <f t="shared" ca="1" si="153"/>
        <v>5.3680000000000003</v>
      </c>
      <c r="R215" s="69">
        <f t="shared" ca="1" si="154"/>
        <v>5.3680000000000003</v>
      </c>
      <c r="S215" s="69">
        <f t="shared" si="155"/>
        <v>2.1150000000000002</v>
      </c>
      <c r="T215" s="7"/>
      <c r="U215" s="5">
        <f t="shared" si="156"/>
        <v>30</v>
      </c>
      <c r="V215" s="44">
        <f t="shared" si="157"/>
        <v>43191</v>
      </c>
      <c r="W215" s="5">
        <f t="shared" ca="1" si="158"/>
        <v>6261</v>
      </c>
      <c r="X215" s="54">
        <f ca="1">VLOOKUP($A215,[1]!Table,MATCH(X$4,[1]!Curves,0))</f>
        <v>6.3372644056406996E-2</v>
      </c>
      <c r="Y215" s="46">
        <f t="shared" ca="1" si="159"/>
        <v>0.3431943704676208</v>
      </c>
      <c r="Z215" s="5">
        <f t="shared" si="160"/>
        <v>0</v>
      </c>
      <c r="AA215" s="5">
        <f t="shared" si="161"/>
        <v>0</v>
      </c>
      <c r="AC215" s="39">
        <f t="shared" ca="1" si="162"/>
        <v>0</v>
      </c>
      <c r="AD215" s="39">
        <f t="shared" ca="1" si="163"/>
        <v>0</v>
      </c>
      <c r="AE215" s="39">
        <f t="shared" ca="1" si="164"/>
        <v>0</v>
      </c>
      <c r="AF215" s="39">
        <f t="shared" ca="1" si="165"/>
        <v>0</v>
      </c>
      <c r="AG215" s="39">
        <f t="shared" ca="1" si="166"/>
        <v>0</v>
      </c>
      <c r="AH215" s="39">
        <f t="shared" ca="1" si="167"/>
        <v>0</v>
      </c>
      <c r="AI215" s="39">
        <f t="shared" ca="1" si="168"/>
        <v>0</v>
      </c>
      <c r="AJ215" s="39">
        <f t="shared" ca="1" si="169"/>
        <v>0</v>
      </c>
      <c r="AK215" s="39">
        <f t="shared" ca="1" si="170"/>
        <v>0</v>
      </c>
      <c r="AL215" s="43"/>
      <c r="AM215" s="39">
        <f t="shared" ca="1" si="181"/>
        <v>0</v>
      </c>
      <c r="AN215" s="39">
        <f t="shared" ca="1" si="182"/>
        <v>0</v>
      </c>
      <c r="AO215" s="39">
        <f t="shared" ca="1" si="183"/>
        <v>0</v>
      </c>
      <c r="AP215" s="40">
        <f t="shared" ca="1" si="171"/>
        <v>0</v>
      </c>
      <c r="AR215" s="39">
        <f t="shared" ca="1" si="184"/>
        <v>0</v>
      </c>
      <c r="AS215" s="39">
        <f t="shared" ca="1" si="185"/>
        <v>0</v>
      </c>
      <c r="AT215" s="39">
        <f t="shared" ca="1" si="186"/>
        <v>0</v>
      </c>
      <c r="AU215" s="40">
        <f t="shared" ca="1" si="172"/>
        <v>0</v>
      </c>
      <c r="AV215" s="40"/>
      <c r="AW215" s="51">
        <f t="shared" ca="1" si="173"/>
        <v>0</v>
      </c>
      <c r="AY215" s="51">
        <f t="shared" ca="1" si="174"/>
        <v>0</v>
      </c>
      <c r="AZ215" s="104"/>
      <c r="BA215" s="105">
        <f ca="1">'EO9904.1'!AW215</f>
        <v>0</v>
      </c>
      <c r="BB215" s="105">
        <f t="shared" ca="1" si="187"/>
        <v>0</v>
      </c>
      <c r="BC215" s="67"/>
      <c r="BD215" s="96">
        <f t="shared" si="188"/>
        <v>43191</v>
      </c>
      <c r="BE215" s="103">
        <f t="shared" si="189"/>
        <v>4</v>
      </c>
      <c r="BF215" s="113">
        <f t="shared" si="175"/>
        <v>631.27949999999998</v>
      </c>
      <c r="BG215" s="114">
        <f t="shared" si="176"/>
        <v>8727.1059999999998</v>
      </c>
      <c r="BH215" s="95">
        <f t="shared" si="190"/>
        <v>7.2335491284281406E-2</v>
      </c>
      <c r="BI215" s="2">
        <f t="shared" ref="BI215:BI278" si="193">BI203</f>
        <v>7.4899999999999994E-2</v>
      </c>
      <c r="BJ215" s="2">
        <f t="shared" si="191"/>
        <v>0.96576089832151413</v>
      </c>
      <c r="BK215" s="97">
        <v>2.1150000000000002</v>
      </c>
      <c r="BL215" s="98">
        <f t="shared" si="192"/>
        <v>2.1150000000000002</v>
      </c>
    </row>
    <row r="216" spans="1:64" ht="12" customHeight="1">
      <c r="A216" s="88">
        <f t="shared" si="177"/>
        <v>43221</v>
      </c>
      <c r="B216" s="65">
        <f>'EO9904.1 floor'!B216</f>
        <v>0</v>
      </c>
      <c r="C216" s="66"/>
      <c r="D216" s="82">
        <f t="shared" si="147"/>
        <v>0</v>
      </c>
      <c r="E216" s="35">
        <f t="shared" si="148"/>
        <v>0</v>
      </c>
      <c r="F216" s="35">
        <f t="shared" ca="1" si="149"/>
        <v>0</v>
      </c>
      <c r="G216" s="83">
        <f ca="1">VLOOKUP($A216,[1]!Table,MATCH(G$4,[1]!Curves,0))</f>
        <v>5.3580000000000005</v>
      </c>
      <c r="H216" s="84">
        <f t="shared" ca="1" si="150"/>
        <v>5.3580000000000005</v>
      </c>
      <c r="I216" s="86">
        <f t="shared" si="178"/>
        <v>2.1593067374976265</v>
      </c>
      <c r="J216" s="83">
        <f ca="1">VLOOKUP($A216,[1]!Table,MATCH(J$4,[1]!Curves,0))</f>
        <v>0</v>
      </c>
      <c r="K216" s="84">
        <f t="shared" ca="1" si="151"/>
        <v>0</v>
      </c>
      <c r="L216" s="69">
        <f t="shared" si="179"/>
        <v>0</v>
      </c>
      <c r="M216" s="83">
        <f ca="1">VLOOKUP($A216,[1]!Table,MATCH(M$4,[1]!Curves,0))</f>
        <v>0</v>
      </c>
      <c r="N216" s="84">
        <f t="shared" ca="1" si="152"/>
        <v>0</v>
      </c>
      <c r="O216" s="69">
        <f t="shared" si="180"/>
        <v>0</v>
      </c>
      <c r="P216" s="7"/>
      <c r="Q216" s="69">
        <f t="shared" ca="1" si="153"/>
        <v>5.3580000000000005</v>
      </c>
      <c r="R216" s="69">
        <f t="shared" ca="1" si="154"/>
        <v>5.3580000000000005</v>
      </c>
      <c r="S216" s="69">
        <f t="shared" si="155"/>
        <v>2.1593067374976265</v>
      </c>
      <c r="T216" s="7"/>
      <c r="U216" s="5">
        <f t="shared" si="156"/>
        <v>31</v>
      </c>
      <c r="V216" s="44">
        <f t="shared" si="157"/>
        <v>43221</v>
      </c>
      <c r="W216" s="5">
        <f t="shared" ca="1" si="158"/>
        <v>6291</v>
      </c>
      <c r="X216" s="54">
        <f ca="1">VLOOKUP($A216,[1]!Table,MATCH(X$4,[1]!Curves,0))</f>
        <v>6.3400501662799993E-2</v>
      </c>
      <c r="Y216" s="46">
        <f t="shared" ca="1" si="159"/>
        <v>0.34128145182711866</v>
      </c>
      <c r="Z216" s="5">
        <f t="shared" si="160"/>
        <v>0</v>
      </c>
      <c r="AA216" s="5">
        <f t="shared" si="161"/>
        <v>0</v>
      </c>
      <c r="AC216" s="39">
        <f t="shared" ca="1" si="162"/>
        <v>0</v>
      </c>
      <c r="AD216" s="39">
        <f t="shared" ca="1" si="163"/>
        <v>0</v>
      </c>
      <c r="AE216" s="39">
        <f t="shared" ca="1" si="164"/>
        <v>0</v>
      </c>
      <c r="AF216" s="39">
        <f t="shared" ca="1" si="165"/>
        <v>0</v>
      </c>
      <c r="AG216" s="39">
        <f t="shared" ca="1" si="166"/>
        <v>0</v>
      </c>
      <c r="AH216" s="39">
        <f t="shared" ca="1" si="167"/>
        <v>0</v>
      </c>
      <c r="AI216" s="39">
        <f t="shared" ca="1" si="168"/>
        <v>0</v>
      </c>
      <c r="AJ216" s="39">
        <f t="shared" ca="1" si="169"/>
        <v>0</v>
      </c>
      <c r="AK216" s="39">
        <f t="shared" ca="1" si="170"/>
        <v>0</v>
      </c>
      <c r="AL216" s="43"/>
      <c r="AM216" s="39">
        <f t="shared" ca="1" si="181"/>
        <v>0</v>
      </c>
      <c r="AN216" s="39">
        <f t="shared" ca="1" si="182"/>
        <v>0</v>
      </c>
      <c r="AO216" s="39">
        <f t="shared" ca="1" si="183"/>
        <v>0</v>
      </c>
      <c r="AP216" s="40">
        <f t="shared" ca="1" si="171"/>
        <v>0</v>
      </c>
      <c r="AR216" s="39">
        <f t="shared" ca="1" si="184"/>
        <v>0</v>
      </c>
      <c r="AS216" s="39">
        <f t="shared" ca="1" si="185"/>
        <v>0</v>
      </c>
      <c r="AT216" s="39">
        <f t="shared" ca="1" si="186"/>
        <v>0</v>
      </c>
      <c r="AU216" s="40">
        <f t="shared" ca="1" si="172"/>
        <v>0</v>
      </c>
      <c r="AV216" s="40"/>
      <c r="AW216" s="51">
        <f t="shared" ca="1" si="173"/>
        <v>0</v>
      </c>
      <c r="AY216" s="51">
        <f t="shared" ca="1" si="174"/>
        <v>0</v>
      </c>
      <c r="AZ216" s="104"/>
      <c r="BA216" s="105">
        <f ca="1">'EO9904.1'!AW216</f>
        <v>0</v>
      </c>
      <c r="BB216" s="105">
        <f t="shared" ca="1" si="187"/>
        <v>0</v>
      </c>
      <c r="BC216" s="67"/>
      <c r="BD216" s="96">
        <f t="shared" si="188"/>
        <v>43221</v>
      </c>
      <c r="BE216" s="103">
        <f t="shared" si="189"/>
        <v>5</v>
      </c>
      <c r="BF216" s="113">
        <f t="shared" si="175"/>
        <v>662.98049999999989</v>
      </c>
      <c r="BG216" s="114">
        <f t="shared" si="176"/>
        <v>9044.2455000000009</v>
      </c>
      <c r="BH216" s="95">
        <f t="shared" si="190"/>
        <v>7.3304124705593166E-2</v>
      </c>
      <c r="BI216" s="2">
        <f t="shared" si="193"/>
        <v>7.1800000000000003E-2</v>
      </c>
      <c r="BJ216" s="2">
        <f t="shared" si="191"/>
        <v>1.0209488120556152</v>
      </c>
      <c r="BK216" s="97">
        <v>2.1150000000000002</v>
      </c>
      <c r="BL216" s="98">
        <f t="shared" si="192"/>
        <v>2.1593067374976265</v>
      </c>
    </row>
    <row r="217" spans="1:64" ht="12" customHeight="1">
      <c r="A217" s="88">
        <f t="shared" si="177"/>
        <v>43252</v>
      </c>
      <c r="B217" s="65">
        <f>'EO9904.1 floor'!B217</f>
        <v>0</v>
      </c>
      <c r="C217" s="66"/>
      <c r="D217" s="82">
        <f t="shared" si="147"/>
        <v>0</v>
      </c>
      <c r="E217" s="35">
        <f t="shared" si="148"/>
        <v>0</v>
      </c>
      <c r="F217" s="35">
        <f t="shared" ca="1" si="149"/>
        <v>0</v>
      </c>
      <c r="G217" s="83">
        <f ca="1">VLOOKUP($A217,[1]!Table,MATCH(G$4,[1]!Curves,0))</f>
        <v>5.3780000000000001</v>
      </c>
      <c r="H217" s="84">
        <f t="shared" ca="1" si="150"/>
        <v>5.3780000000000001</v>
      </c>
      <c r="I217" s="86">
        <f t="shared" si="178"/>
        <v>2.8843852192293506</v>
      </c>
      <c r="J217" s="83">
        <f ca="1">VLOOKUP($A217,[1]!Table,MATCH(J$4,[1]!Curves,0))</f>
        <v>0</v>
      </c>
      <c r="K217" s="84">
        <f t="shared" ca="1" si="151"/>
        <v>0</v>
      </c>
      <c r="L217" s="69">
        <f t="shared" si="179"/>
        <v>0</v>
      </c>
      <c r="M217" s="83">
        <f ca="1">VLOOKUP($A217,[1]!Table,MATCH(M$4,[1]!Curves,0))</f>
        <v>0</v>
      </c>
      <c r="N217" s="84">
        <f t="shared" ca="1" si="152"/>
        <v>0</v>
      </c>
      <c r="O217" s="69">
        <f t="shared" si="180"/>
        <v>0</v>
      </c>
      <c r="P217" s="7"/>
      <c r="Q217" s="69">
        <f t="shared" ca="1" si="153"/>
        <v>5.3780000000000001</v>
      </c>
      <c r="R217" s="69">
        <f t="shared" ca="1" si="154"/>
        <v>5.3780000000000001</v>
      </c>
      <c r="S217" s="69">
        <f t="shared" si="155"/>
        <v>2.8843852192293506</v>
      </c>
      <c r="T217" s="7"/>
      <c r="U217" s="5">
        <f t="shared" si="156"/>
        <v>30</v>
      </c>
      <c r="V217" s="44">
        <f t="shared" si="157"/>
        <v>43252</v>
      </c>
      <c r="W217" s="5">
        <f t="shared" ca="1" si="158"/>
        <v>6322</v>
      </c>
      <c r="X217" s="54">
        <f ca="1">VLOOKUP($A217,[1]!Table,MATCH(X$4,[1]!Curves,0))</f>
        <v>6.3429287856342997E-2</v>
      </c>
      <c r="Y217" s="46">
        <f t="shared" ca="1" si="159"/>
        <v>0.3393143910110506</v>
      </c>
      <c r="Z217" s="5">
        <f t="shared" si="160"/>
        <v>0</v>
      </c>
      <c r="AA217" s="5">
        <f t="shared" si="161"/>
        <v>0</v>
      </c>
      <c r="AC217" s="39">
        <f t="shared" ca="1" si="162"/>
        <v>0</v>
      </c>
      <c r="AD217" s="39">
        <f t="shared" ca="1" si="163"/>
        <v>0</v>
      </c>
      <c r="AE217" s="39">
        <f t="shared" ca="1" si="164"/>
        <v>0</v>
      </c>
      <c r="AF217" s="39">
        <f t="shared" ca="1" si="165"/>
        <v>0</v>
      </c>
      <c r="AG217" s="39">
        <f t="shared" ca="1" si="166"/>
        <v>0</v>
      </c>
      <c r="AH217" s="39">
        <f t="shared" ca="1" si="167"/>
        <v>0</v>
      </c>
      <c r="AI217" s="39">
        <f t="shared" ca="1" si="168"/>
        <v>0</v>
      </c>
      <c r="AJ217" s="39">
        <f t="shared" ca="1" si="169"/>
        <v>0</v>
      </c>
      <c r="AK217" s="39">
        <f t="shared" ca="1" si="170"/>
        <v>0</v>
      </c>
      <c r="AL217" s="43"/>
      <c r="AM217" s="39">
        <f t="shared" ca="1" si="181"/>
        <v>0</v>
      </c>
      <c r="AN217" s="39">
        <f t="shared" ca="1" si="182"/>
        <v>0</v>
      </c>
      <c r="AO217" s="39">
        <f t="shared" ca="1" si="183"/>
        <v>0</v>
      </c>
      <c r="AP217" s="40">
        <f t="shared" ca="1" si="171"/>
        <v>0</v>
      </c>
      <c r="AR217" s="39">
        <f t="shared" ca="1" si="184"/>
        <v>0</v>
      </c>
      <c r="AS217" s="39">
        <f t="shared" ca="1" si="185"/>
        <v>0</v>
      </c>
      <c r="AT217" s="39">
        <f t="shared" ca="1" si="186"/>
        <v>0</v>
      </c>
      <c r="AU217" s="40">
        <f t="shared" ca="1" si="172"/>
        <v>0</v>
      </c>
      <c r="AV217" s="40"/>
      <c r="AW217" s="51">
        <f t="shared" ca="1" si="173"/>
        <v>0</v>
      </c>
      <c r="AY217" s="51">
        <f t="shared" ca="1" si="174"/>
        <v>0</v>
      </c>
      <c r="AZ217" s="104"/>
      <c r="BA217" s="105">
        <f ca="1">'EO9904.1'!AW217</f>
        <v>0</v>
      </c>
      <c r="BB217" s="105">
        <f t="shared" ca="1" si="187"/>
        <v>0</v>
      </c>
      <c r="BC217" s="67"/>
      <c r="BD217" s="96">
        <f t="shared" si="188"/>
        <v>43252</v>
      </c>
      <c r="BE217" s="103">
        <f t="shared" si="189"/>
        <v>6</v>
      </c>
      <c r="BF217" s="113">
        <f t="shared" si="175"/>
        <v>1052.6424999999999</v>
      </c>
      <c r="BG217" s="114">
        <f t="shared" si="176"/>
        <v>10765.119500000001</v>
      </c>
      <c r="BH217" s="95">
        <f t="shared" si="190"/>
        <v>9.7782704595151024E-2</v>
      </c>
      <c r="BI217" s="2">
        <f t="shared" si="193"/>
        <v>7.17E-2</v>
      </c>
      <c r="BJ217" s="2">
        <f t="shared" si="191"/>
        <v>1.363775517366123</v>
      </c>
      <c r="BK217" s="97">
        <v>2.1150000000000002</v>
      </c>
      <c r="BL217" s="98">
        <f t="shared" si="192"/>
        <v>2.8843852192293506</v>
      </c>
    </row>
    <row r="218" spans="1:64" ht="12" customHeight="1">
      <c r="A218" s="88">
        <f t="shared" si="177"/>
        <v>43282</v>
      </c>
      <c r="B218" s="65">
        <f>'EO9904.1 floor'!B218</f>
        <v>0</v>
      </c>
      <c r="C218" s="66"/>
      <c r="D218" s="82">
        <f t="shared" si="147"/>
        <v>0</v>
      </c>
      <c r="E218" s="35">
        <f t="shared" si="148"/>
        <v>0</v>
      </c>
      <c r="F218" s="35">
        <f t="shared" ca="1" si="149"/>
        <v>0</v>
      </c>
      <c r="G218" s="83">
        <f ca="1">VLOOKUP($A218,[1]!Table,MATCH(G$4,[1]!Curves,0))</f>
        <v>5.399</v>
      </c>
      <c r="H218" s="84">
        <f t="shared" ca="1" si="150"/>
        <v>5.399</v>
      </c>
      <c r="I218" s="86">
        <f t="shared" si="178"/>
        <v>2.1150000000000002</v>
      </c>
      <c r="J218" s="83">
        <f ca="1">VLOOKUP($A218,[1]!Table,MATCH(J$4,[1]!Curves,0))</f>
        <v>0</v>
      </c>
      <c r="K218" s="84">
        <f t="shared" ca="1" si="151"/>
        <v>0</v>
      </c>
      <c r="L218" s="69">
        <f t="shared" si="179"/>
        <v>0</v>
      </c>
      <c r="M218" s="83">
        <f ca="1">VLOOKUP($A218,[1]!Table,MATCH(M$4,[1]!Curves,0))</f>
        <v>0</v>
      </c>
      <c r="N218" s="84">
        <f t="shared" ca="1" si="152"/>
        <v>0</v>
      </c>
      <c r="O218" s="69">
        <f t="shared" si="180"/>
        <v>0</v>
      </c>
      <c r="P218" s="7"/>
      <c r="Q218" s="69">
        <f t="shared" ca="1" si="153"/>
        <v>5.399</v>
      </c>
      <c r="R218" s="69">
        <f t="shared" ca="1" si="154"/>
        <v>5.399</v>
      </c>
      <c r="S218" s="69">
        <f t="shared" si="155"/>
        <v>2.1150000000000002</v>
      </c>
      <c r="T218" s="7"/>
      <c r="U218" s="5">
        <f t="shared" si="156"/>
        <v>31</v>
      </c>
      <c r="V218" s="44">
        <f t="shared" si="157"/>
        <v>43282</v>
      </c>
      <c r="W218" s="5">
        <f t="shared" ca="1" si="158"/>
        <v>6352</v>
      </c>
      <c r="X218" s="54">
        <f ca="1">VLOOKUP($A218,[1]!Table,MATCH(X$4,[1]!Curves,0))</f>
        <v>6.3457145463259992E-2</v>
      </c>
      <c r="Y218" s="46">
        <f t="shared" ca="1" si="159"/>
        <v>0.33742005996821078</v>
      </c>
      <c r="Z218" s="5">
        <f t="shared" si="160"/>
        <v>0</v>
      </c>
      <c r="AA218" s="5">
        <f t="shared" si="161"/>
        <v>0</v>
      </c>
      <c r="AC218" s="39">
        <f t="shared" ca="1" si="162"/>
        <v>0</v>
      </c>
      <c r="AD218" s="39">
        <f t="shared" ca="1" si="163"/>
        <v>0</v>
      </c>
      <c r="AE218" s="39">
        <f t="shared" ca="1" si="164"/>
        <v>0</v>
      </c>
      <c r="AF218" s="39">
        <f t="shared" ca="1" si="165"/>
        <v>0</v>
      </c>
      <c r="AG218" s="39">
        <f t="shared" ca="1" si="166"/>
        <v>0</v>
      </c>
      <c r="AH218" s="39">
        <f t="shared" ca="1" si="167"/>
        <v>0</v>
      </c>
      <c r="AI218" s="39">
        <f t="shared" ca="1" si="168"/>
        <v>0</v>
      </c>
      <c r="AJ218" s="39">
        <f t="shared" ca="1" si="169"/>
        <v>0</v>
      </c>
      <c r="AK218" s="39">
        <f t="shared" ca="1" si="170"/>
        <v>0</v>
      </c>
      <c r="AL218" s="43"/>
      <c r="AM218" s="39">
        <f t="shared" ca="1" si="181"/>
        <v>0</v>
      </c>
      <c r="AN218" s="39">
        <f t="shared" ca="1" si="182"/>
        <v>0</v>
      </c>
      <c r="AO218" s="39">
        <f t="shared" ca="1" si="183"/>
        <v>0</v>
      </c>
      <c r="AP218" s="40">
        <f t="shared" ca="1" si="171"/>
        <v>0</v>
      </c>
      <c r="AR218" s="39">
        <f t="shared" ca="1" si="184"/>
        <v>0</v>
      </c>
      <c r="AS218" s="39">
        <f t="shared" ca="1" si="185"/>
        <v>0</v>
      </c>
      <c r="AT218" s="39">
        <f t="shared" ca="1" si="186"/>
        <v>0</v>
      </c>
      <c r="AU218" s="40">
        <f t="shared" ca="1" si="172"/>
        <v>0</v>
      </c>
      <c r="AV218" s="40"/>
      <c r="AW218" s="51">
        <f t="shared" ca="1" si="173"/>
        <v>0</v>
      </c>
      <c r="AY218" s="51">
        <f t="shared" ca="1" si="174"/>
        <v>0</v>
      </c>
      <c r="AZ218" s="104"/>
      <c r="BA218" s="105">
        <f ca="1">'EO9904.1'!AW218</f>
        <v>0</v>
      </c>
      <c r="BB218" s="105">
        <f t="shared" ca="1" si="187"/>
        <v>0</v>
      </c>
      <c r="BC218" s="67"/>
      <c r="BD218" s="96">
        <f t="shared" si="188"/>
        <v>43282</v>
      </c>
      <c r="BE218" s="103">
        <f t="shared" si="189"/>
        <v>7</v>
      </c>
      <c r="BF218" s="113">
        <f t="shared" si="175"/>
        <v>1079.384</v>
      </c>
      <c r="BG218" s="114">
        <f t="shared" si="176"/>
        <v>11147.003499999999</v>
      </c>
      <c r="BH218" s="95">
        <f t="shared" si="190"/>
        <v>9.6831762903815372E-2</v>
      </c>
      <c r="BI218" s="2">
        <f t="shared" si="193"/>
        <v>9.8100000000000007E-2</v>
      </c>
      <c r="BJ218" s="2">
        <f t="shared" si="191"/>
        <v>0.98707199698078862</v>
      </c>
      <c r="BK218" s="97">
        <v>2.1150000000000002</v>
      </c>
      <c r="BL218" s="98">
        <f t="shared" si="192"/>
        <v>2.1150000000000002</v>
      </c>
    </row>
    <row r="219" spans="1:64" ht="12" customHeight="1">
      <c r="A219" s="88">
        <f t="shared" si="177"/>
        <v>43313</v>
      </c>
      <c r="B219" s="65">
        <f>'EO9904.1 floor'!B219</f>
        <v>0</v>
      </c>
      <c r="C219" s="66"/>
      <c r="D219" s="82">
        <f t="shared" si="147"/>
        <v>0</v>
      </c>
      <c r="E219" s="35">
        <f t="shared" si="148"/>
        <v>0</v>
      </c>
      <c r="F219" s="35">
        <f t="shared" ca="1" si="149"/>
        <v>0</v>
      </c>
      <c r="G219" s="83">
        <f ca="1">VLOOKUP($A219,[1]!Table,MATCH(G$4,[1]!Curves,0))</f>
        <v>5.423</v>
      </c>
      <c r="H219" s="84">
        <f t="shared" ca="1" si="150"/>
        <v>5.423</v>
      </c>
      <c r="I219" s="86">
        <f t="shared" si="178"/>
        <v>2.1150000000000002</v>
      </c>
      <c r="J219" s="83">
        <f ca="1">VLOOKUP($A219,[1]!Table,MATCH(J$4,[1]!Curves,0))</f>
        <v>0</v>
      </c>
      <c r="K219" s="84">
        <f t="shared" ca="1" si="151"/>
        <v>0</v>
      </c>
      <c r="L219" s="69">
        <f t="shared" si="179"/>
        <v>0</v>
      </c>
      <c r="M219" s="83">
        <f ca="1">VLOOKUP($A219,[1]!Table,MATCH(M$4,[1]!Curves,0))</f>
        <v>0</v>
      </c>
      <c r="N219" s="84">
        <f t="shared" ca="1" si="152"/>
        <v>0</v>
      </c>
      <c r="O219" s="69">
        <f t="shared" si="180"/>
        <v>0</v>
      </c>
      <c r="P219" s="7"/>
      <c r="Q219" s="69">
        <f t="shared" ca="1" si="153"/>
        <v>5.423</v>
      </c>
      <c r="R219" s="69">
        <f t="shared" ca="1" si="154"/>
        <v>5.423</v>
      </c>
      <c r="S219" s="69">
        <f t="shared" si="155"/>
        <v>2.1150000000000002</v>
      </c>
      <c r="T219" s="7"/>
      <c r="U219" s="5">
        <f t="shared" si="156"/>
        <v>31</v>
      </c>
      <c r="V219" s="44">
        <f t="shared" si="157"/>
        <v>43313</v>
      </c>
      <c r="W219" s="5">
        <f t="shared" ca="1" si="158"/>
        <v>6383</v>
      </c>
      <c r="X219" s="54">
        <f ca="1">VLOOKUP($A219,[1]!Table,MATCH(X$4,[1]!Curves,0))</f>
        <v>6.3485931657344008E-2</v>
      </c>
      <c r="Y219" s="46">
        <f t="shared" ca="1" si="159"/>
        <v>0.33547213326481018</v>
      </c>
      <c r="Z219" s="5">
        <f t="shared" si="160"/>
        <v>0</v>
      </c>
      <c r="AA219" s="5">
        <f t="shared" si="161"/>
        <v>0</v>
      </c>
      <c r="AC219" s="39">
        <f t="shared" ca="1" si="162"/>
        <v>0</v>
      </c>
      <c r="AD219" s="39">
        <f t="shared" ca="1" si="163"/>
        <v>0</v>
      </c>
      <c r="AE219" s="39">
        <f t="shared" ca="1" si="164"/>
        <v>0</v>
      </c>
      <c r="AF219" s="39">
        <f t="shared" ca="1" si="165"/>
        <v>0</v>
      </c>
      <c r="AG219" s="39">
        <f t="shared" ca="1" si="166"/>
        <v>0</v>
      </c>
      <c r="AH219" s="39">
        <f t="shared" ca="1" si="167"/>
        <v>0</v>
      </c>
      <c r="AI219" s="39">
        <f t="shared" ca="1" si="168"/>
        <v>0</v>
      </c>
      <c r="AJ219" s="39">
        <f t="shared" ca="1" si="169"/>
        <v>0</v>
      </c>
      <c r="AK219" s="39">
        <f t="shared" ca="1" si="170"/>
        <v>0</v>
      </c>
      <c r="AL219" s="43"/>
      <c r="AM219" s="39">
        <f t="shared" ca="1" si="181"/>
        <v>0</v>
      </c>
      <c r="AN219" s="39">
        <f t="shared" ca="1" si="182"/>
        <v>0</v>
      </c>
      <c r="AO219" s="39">
        <f t="shared" ca="1" si="183"/>
        <v>0</v>
      </c>
      <c r="AP219" s="40">
        <f t="shared" ca="1" si="171"/>
        <v>0</v>
      </c>
      <c r="AR219" s="39">
        <f t="shared" ca="1" si="184"/>
        <v>0</v>
      </c>
      <c r="AS219" s="39">
        <f t="shared" ca="1" si="185"/>
        <v>0</v>
      </c>
      <c r="AT219" s="39">
        <f t="shared" ca="1" si="186"/>
        <v>0</v>
      </c>
      <c r="AU219" s="40">
        <f t="shared" ca="1" si="172"/>
        <v>0</v>
      </c>
      <c r="AV219" s="40"/>
      <c r="AW219" s="51">
        <f t="shared" ca="1" si="173"/>
        <v>0</v>
      </c>
      <c r="AY219" s="51">
        <f t="shared" ca="1" si="174"/>
        <v>0</v>
      </c>
      <c r="AZ219" s="104"/>
      <c r="BA219" s="105">
        <f ca="1">'EO9904.1'!AW219</f>
        <v>0</v>
      </c>
      <c r="BB219" s="105">
        <f t="shared" ca="1" si="187"/>
        <v>0</v>
      </c>
      <c r="BC219" s="67"/>
      <c r="BD219" s="96">
        <f t="shared" si="188"/>
        <v>43313</v>
      </c>
      <c r="BE219" s="103">
        <f t="shared" si="189"/>
        <v>8</v>
      </c>
      <c r="BF219" s="113">
        <f t="shared" si="175"/>
        <v>1109.0309999999999</v>
      </c>
      <c r="BG219" s="114">
        <f t="shared" si="176"/>
        <v>11486.346</v>
      </c>
      <c r="BH219" s="95">
        <f t="shared" si="190"/>
        <v>9.655211500680895E-2</v>
      </c>
      <c r="BI219" s="2">
        <f t="shared" si="193"/>
        <v>9.9099999999999994E-2</v>
      </c>
      <c r="BJ219" s="2">
        <f t="shared" si="191"/>
        <v>0.97428975788909133</v>
      </c>
      <c r="BK219" s="97">
        <v>2.1150000000000002</v>
      </c>
      <c r="BL219" s="98">
        <f t="shared" si="192"/>
        <v>2.1150000000000002</v>
      </c>
    </row>
    <row r="220" spans="1:64" ht="12" customHeight="1">
      <c r="A220" s="88">
        <f t="shared" si="177"/>
        <v>43344</v>
      </c>
      <c r="B220" s="65">
        <f>'EO9904.1 floor'!B220</f>
        <v>0</v>
      </c>
      <c r="C220" s="66"/>
      <c r="D220" s="82">
        <f t="shared" si="147"/>
        <v>0</v>
      </c>
      <c r="E220" s="35">
        <f t="shared" si="148"/>
        <v>0</v>
      </c>
      <c r="F220" s="35">
        <f t="shared" ca="1" si="149"/>
        <v>0</v>
      </c>
      <c r="G220" s="83">
        <f ca="1">VLOOKUP($A220,[1]!Table,MATCH(G$4,[1]!Curves,0))</f>
        <v>5.4329999999999998</v>
      </c>
      <c r="H220" s="84">
        <f t="shared" ca="1" si="150"/>
        <v>5.4329999999999998</v>
      </c>
      <c r="I220" s="86">
        <f t="shared" si="178"/>
        <v>2.1150000000000002</v>
      </c>
      <c r="J220" s="83">
        <f ca="1">VLOOKUP($A220,[1]!Table,MATCH(J$4,[1]!Curves,0))</f>
        <v>0</v>
      </c>
      <c r="K220" s="84">
        <f t="shared" ca="1" si="151"/>
        <v>0</v>
      </c>
      <c r="L220" s="69">
        <f t="shared" si="179"/>
        <v>0</v>
      </c>
      <c r="M220" s="83">
        <f ca="1">VLOOKUP($A220,[1]!Table,MATCH(M$4,[1]!Curves,0))</f>
        <v>0</v>
      </c>
      <c r="N220" s="84">
        <f t="shared" ca="1" si="152"/>
        <v>0</v>
      </c>
      <c r="O220" s="69">
        <f t="shared" si="180"/>
        <v>0</v>
      </c>
      <c r="P220" s="7"/>
      <c r="Q220" s="69">
        <f t="shared" ca="1" si="153"/>
        <v>5.4329999999999998</v>
      </c>
      <c r="R220" s="69">
        <f t="shared" ca="1" si="154"/>
        <v>5.4329999999999998</v>
      </c>
      <c r="S220" s="69">
        <f t="shared" si="155"/>
        <v>2.1150000000000002</v>
      </c>
      <c r="T220" s="7"/>
      <c r="U220" s="5">
        <f t="shared" si="156"/>
        <v>30</v>
      </c>
      <c r="V220" s="44">
        <f t="shared" si="157"/>
        <v>43344</v>
      </c>
      <c r="W220" s="5">
        <f t="shared" ca="1" si="158"/>
        <v>6414</v>
      </c>
      <c r="X220" s="54">
        <f ca="1">VLOOKUP($A220,[1]!Table,MATCH(X$4,[1]!Curves,0))</f>
        <v>6.3514717851702998E-2</v>
      </c>
      <c r="Y220" s="46">
        <f t="shared" ca="1" si="159"/>
        <v>0.33353387458412953</v>
      </c>
      <c r="Z220" s="5">
        <f t="shared" si="160"/>
        <v>0</v>
      </c>
      <c r="AA220" s="5">
        <f t="shared" si="161"/>
        <v>0</v>
      </c>
      <c r="AC220" s="39">
        <f t="shared" ca="1" si="162"/>
        <v>0</v>
      </c>
      <c r="AD220" s="39">
        <f t="shared" ca="1" si="163"/>
        <v>0</v>
      </c>
      <c r="AE220" s="39">
        <f t="shared" ca="1" si="164"/>
        <v>0</v>
      </c>
      <c r="AF220" s="39">
        <f t="shared" ca="1" si="165"/>
        <v>0</v>
      </c>
      <c r="AG220" s="39">
        <f t="shared" ca="1" si="166"/>
        <v>0</v>
      </c>
      <c r="AH220" s="39">
        <f t="shared" ca="1" si="167"/>
        <v>0</v>
      </c>
      <c r="AI220" s="39">
        <f t="shared" ca="1" si="168"/>
        <v>0</v>
      </c>
      <c r="AJ220" s="39">
        <f t="shared" ca="1" si="169"/>
        <v>0</v>
      </c>
      <c r="AK220" s="39">
        <f t="shared" ca="1" si="170"/>
        <v>0</v>
      </c>
      <c r="AL220" s="43"/>
      <c r="AM220" s="39">
        <f t="shared" ca="1" si="181"/>
        <v>0</v>
      </c>
      <c r="AN220" s="39">
        <f t="shared" ca="1" si="182"/>
        <v>0</v>
      </c>
      <c r="AO220" s="39">
        <f t="shared" ca="1" si="183"/>
        <v>0</v>
      </c>
      <c r="AP220" s="40">
        <f t="shared" ca="1" si="171"/>
        <v>0</v>
      </c>
      <c r="AR220" s="39">
        <f t="shared" ca="1" si="184"/>
        <v>0</v>
      </c>
      <c r="AS220" s="39">
        <f t="shared" ca="1" si="185"/>
        <v>0</v>
      </c>
      <c r="AT220" s="39">
        <f t="shared" ca="1" si="186"/>
        <v>0</v>
      </c>
      <c r="AU220" s="40">
        <f t="shared" ca="1" si="172"/>
        <v>0</v>
      </c>
      <c r="AV220" s="40"/>
      <c r="AW220" s="51">
        <f t="shared" ca="1" si="173"/>
        <v>0</v>
      </c>
      <c r="AY220" s="51">
        <f t="shared" ca="1" si="174"/>
        <v>0</v>
      </c>
      <c r="AZ220" s="104"/>
      <c r="BA220" s="105">
        <f ca="1">'EO9904.1'!AW220</f>
        <v>0</v>
      </c>
      <c r="BB220" s="105">
        <f t="shared" ca="1" si="187"/>
        <v>0</v>
      </c>
      <c r="BC220" s="67"/>
      <c r="BD220" s="96">
        <f t="shared" si="188"/>
        <v>43344</v>
      </c>
      <c r="BE220" s="103">
        <f t="shared" si="189"/>
        <v>9</v>
      </c>
      <c r="BF220" s="113">
        <f t="shared" si="175"/>
        <v>998.15999999999985</v>
      </c>
      <c r="BG220" s="114">
        <f t="shared" si="176"/>
        <v>10141.415499999999</v>
      </c>
      <c r="BH220" s="95">
        <f t="shared" si="190"/>
        <v>9.8424130240990518E-2</v>
      </c>
      <c r="BI220" s="2">
        <f t="shared" si="193"/>
        <v>0.1009</v>
      </c>
      <c r="BJ220" s="2">
        <f t="shared" si="191"/>
        <v>0.9754621431218089</v>
      </c>
      <c r="BK220" s="97">
        <v>2.1150000000000002</v>
      </c>
      <c r="BL220" s="98">
        <f t="shared" si="192"/>
        <v>2.1150000000000002</v>
      </c>
    </row>
    <row r="221" spans="1:64" ht="12" customHeight="1">
      <c r="A221" s="88">
        <f t="shared" si="177"/>
        <v>43374</v>
      </c>
      <c r="B221" s="65">
        <f>'EO9904.1 floor'!B221</f>
        <v>0</v>
      </c>
      <c r="C221" s="66"/>
      <c r="D221" s="82">
        <f t="shared" si="147"/>
        <v>0</v>
      </c>
      <c r="E221" s="35">
        <f t="shared" si="148"/>
        <v>0</v>
      </c>
      <c r="F221" s="35">
        <f t="shared" ca="1" si="149"/>
        <v>0</v>
      </c>
      <c r="G221" s="83">
        <f ca="1">VLOOKUP($A221,[1]!Table,MATCH(G$4,[1]!Curves,0))</f>
        <v>5.4630000000000001</v>
      </c>
      <c r="H221" s="84">
        <f t="shared" ca="1" si="150"/>
        <v>5.4630000000000001</v>
      </c>
      <c r="I221" s="86">
        <f t="shared" si="178"/>
        <v>2.1150000000000002</v>
      </c>
      <c r="J221" s="83">
        <f ca="1">VLOOKUP($A221,[1]!Table,MATCH(J$4,[1]!Curves,0))</f>
        <v>0</v>
      </c>
      <c r="K221" s="84">
        <f t="shared" ca="1" si="151"/>
        <v>0</v>
      </c>
      <c r="L221" s="69">
        <f t="shared" si="179"/>
        <v>0</v>
      </c>
      <c r="M221" s="83">
        <f ca="1">VLOOKUP($A221,[1]!Table,MATCH(M$4,[1]!Curves,0))</f>
        <v>0</v>
      </c>
      <c r="N221" s="84">
        <f t="shared" ca="1" si="152"/>
        <v>0</v>
      </c>
      <c r="O221" s="69">
        <f t="shared" si="180"/>
        <v>0</v>
      </c>
      <c r="P221" s="7"/>
      <c r="Q221" s="69">
        <f t="shared" ca="1" si="153"/>
        <v>5.4630000000000001</v>
      </c>
      <c r="R221" s="69">
        <f t="shared" ca="1" si="154"/>
        <v>5.4630000000000001</v>
      </c>
      <c r="S221" s="69">
        <f t="shared" si="155"/>
        <v>2.1150000000000002</v>
      </c>
      <c r="T221" s="7"/>
      <c r="U221" s="5">
        <f t="shared" si="156"/>
        <v>31</v>
      </c>
      <c r="V221" s="44">
        <f t="shared" si="157"/>
        <v>43374</v>
      </c>
      <c r="W221" s="5">
        <f t="shared" ca="1" si="158"/>
        <v>6444</v>
      </c>
      <c r="X221" s="54">
        <f ca="1">VLOOKUP($A221,[1]!Table,MATCH(X$4,[1]!Curves,0))</f>
        <v>6.3542575459409001E-2</v>
      </c>
      <c r="Y221" s="46">
        <f t="shared" ca="1" si="159"/>
        <v>0.33166731025712676</v>
      </c>
      <c r="Z221" s="5">
        <f t="shared" si="160"/>
        <v>0</v>
      </c>
      <c r="AA221" s="5">
        <f t="shared" si="161"/>
        <v>0</v>
      </c>
      <c r="AC221" s="39">
        <f t="shared" ca="1" si="162"/>
        <v>0</v>
      </c>
      <c r="AD221" s="39">
        <f t="shared" ca="1" si="163"/>
        <v>0</v>
      </c>
      <c r="AE221" s="39">
        <f t="shared" ca="1" si="164"/>
        <v>0</v>
      </c>
      <c r="AF221" s="39">
        <f t="shared" ca="1" si="165"/>
        <v>0</v>
      </c>
      <c r="AG221" s="39">
        <f t="shared" ca="1" si="166"/>
        <v>0</v>
      </c>
      <c r="AH221" s="39">
        <f t="shared" ca="1" si="167"/>
        <v>0</v>
      </c>
      <c r="AI221" s="39">
        <f t="shared" ca="1" si="168"/>
        <v>0</v>
      </c>
      <c r="AJ221" s="39">
        <f t="shared" ca="1" si="169"/>
        <v>0</v>
      </c>
      <c r="AK221" s="39">
        <f t="shared" ca="1" si="170"/>
        <v>0</v>
      </c>
      <c r="AL221" s="43"/>
      <c r="AM221" s="39">
        <f t="shared" ca="1" si="181"/>
        <v>0</v>
      </c>
      <c r="AN221" s="39">
        <f t="shared" ca="1" si="182"/>
        <v>0</v>
      </c>
      <c r="AO221" s="39">
        <f t="shared" ca="1" si="183"/>
        <v>0</v>
      </c>
      <c r="AP221" s="40">
        <f t="shared" ca="1" si="171"/>
        <v>0</v>
      </c>
      <c r="AR221" s="39">
        <f t="shared" ca="1" si="184"/>
        <v>0</v>
      </c>
      <c r="AS221" s="39">
        <f t="shared" ca="1" si="185"/>
        <v>0</v>
      </c>
      <c r="AT221" s="39">
        <f t="shared" ca="1" si="186"/>
        <v>0</v>
      </c>
      <c r="AU221" s="40">
        <f t="shared" ca="1" si="172"/>
        <v>0</v>
      </c>
      <c r="AV221" s="40"/>
      <c r="AW221" s="51">
        <f t="shared" ca="1" si="173"/>
        <v>0</v>
      </c>
      <c r="AY221" s="51">
        <f t="shared" ca="1" si="174"/>
        <v>0</v>
      </c>
      <c r="AZ221" s="104"/>
      <c r="BA221" s="105">
        <f ca="1">'EO9904.1'!AW221</f>
        <v>0</v>
      </c>
      <c r="BB221" s="105">
        <f t="shared" ca="1" si="187"/>
        <v>0</v>
      </c>
      <c r="BC221" s="67"/>
      <c r="BD221" s="96">
        <f t="shared" si="188"/>
        <v>43374</v>
      </c>
      <c r="BE221" s="103">
        <f t="shared" si="189"/>
        <v>10</v>
      </c>
      <c r="BF221" s="113">
        <f t="shared" si="175"/>
        <v>697.93849999999998</v>
      </c>
      <c r="BG221" s="114">
        <f t="shared" si="176"/>
        <v>9529.3094999999994</v>
      </c>
      <c r="BH221" s="95">
        <f t="shared" si="190"/>
        <v>7.3241245863616883E-2</v>
      </c>
      <c r="BI221" s="2">
        <f t="shared" si="193"/>
        <v>0.10349999999999999</v>
      </c>
      <c r="BJ221" s="2">
        <f t="shared" si="191"/>
        <v>0.70764488757117761</v>
      </c>
      <c r="BK221" s="97">
        <v>2.1150000000000002</v>
      </c>
      <c r="BL221" s="98">
        <f t="shared" si="192"/>
        <v>2.1150000000000002</v>
      </c>
    </row>
    <row r="222" spans="1:64" ht="12" customHeight="1">
      <c r="A222" s="88">
        <f t="shared" si="177"/>
        <v>43405</v>
      </c>
      <c r="B222" s="65">
        <f>'EO9904.1 floor'!B222</f>
        <v>0</v>
      </c>
      <c r="C222" s="66"/>
      <c r="D222" s="82">
        <f t="shared" si="147"/>
        <v>0</v>
      </c>
      <c r="E222" s="35">
        <f t="shared" si="148"/>
        <v>0</v>
      </c>
      <c r="F222" s="35">
        <f t="shared" ca="1" si="149"/>
        <v>0</v>
      </c>
      <c r="G222" s="83">
        <f ca="1">VLOOKUP($A222,[1]!Table,MATCH(G$4,[1]!Curves,0))</f>
        <v>5.6030000000000006</v>
      </c>
      <c r="H222" s="84">
        <f t="shared" ca="1" si="150"/>
        <v>5.6030000000000006</v>
      </c>
      <c r="I222" s="86">
        <f t="shared" si="178"/>
        <v>2.1150000000000002</v>
      </c>
      <c r="J222" s="83">
        <f ca="1">VLOOKUP($A222,[1]!Table,MATCH(J$4,[1]!Curves,0))</f>
        <v>0</v>
      </c>
      <c r="K222" s="84">
        <f t="shared" ca="1" si="151"/>
        <v>0</v>
      </c>
      <c r="L222" s="69">
        <f t="shared" si="179"/>
        <v>0</v>
      </c>
      <c r="M222" s="83">
        <f ca="1">VLOOKUP($A222,[1]!Table,MATCH(M$4,[1]!Curves,0))</f>
        <v>0</v>
      </c>
      <c r="N222" s="84">
        <f t="shared" ca="1" si="152"/>
        <v>0</v>
      </c>
      <c r="O222" s="69">
        <f t="shared" si="180"/>
        <v>0</v>
      </c>
      <c r="P222" s="7"/>
      <c r="Q222" s="69">
        <f t="shared" ca="1" si="153"/>
        <v>5.6030000000000006</v>
      </c>
      <c r="R222" s="69">
        <f t="shared" ca="1" si="154"/>
        <v>5.6030000000000006</v>
      </c>
      <c r="S222" s="69">
        <f t="shared" si="155"/>
        <v>2.1150000000000002</v>
      </c>
      <c r="T222" s="7"/>
      <c r="U222" s="5">
        <f t="shared" si="156"/>
        <v>30</v>
      </c>
      <c r="V222" s="44">
        <f t="shared" si="157"/>
        <v>43405</v>
      </c>
      <c r="W222" s="5">
        <f t="shared" ca="1" si="158"/>
        <v>6475</v>
      </c>
      <c r="X222" s="54">
        <f ca="1">VLOOKUP($A222,[1]!Table,MATCH(X$4,[1]!Curves,0))</f>
        <v>6.3571361654309003E-2</v>
      </c>
      <c r="Y222" s="46">
        <f t="shared" ca="1" si="159"/>
        <v>0.32974796619534585</v>
      </c>
      <c r="Z222" s="5">
        <f t="shared" si="160"/>
        <v>0</v>
      </c>
      <c r="AA222" s="5">
        <f t="shared" si="161"/>
        <v>0</v>
      </c>
      <c r="AC222" s="39">
        <f t="shared" ca="1" si="162"/>
        <v>0</v>
      </c>
      <c r="AD222" s="39">
        <f t="shared" ca="1" si="163"/>
        <v>0</v>
      </c>
      <c r="AE222" s="39">
        <f t="shared" ca="1" si="164"/>
        <v>0</v>
      </c>
      <c r="AF222" s="39">
        <f t="shared" ca="1" si="165"/>
        <v>0</v>
      </c>
      <c r="AG222" s="39">
        <f t="shared" ca="1" si="166"/>
        <v>0</v>
      </c>
      <c r="AH222" s="39">
        <f t="shared" ca="1" si="167"/>
        <v>0</v>
      </c>
      <c r="AI222" s="39">
        <f t="shared" ca="1" si="168"/>
        <v>0</v>
      </c>
      <c r="AJ222" s="39">
        <f t="shared" ca="1" si="169"/>
        <v>0</v>
      </c>
      <c r="AK222" s="39">
        <f t="shared" ca="1" si="170"/>
        <v>0</v>
      </c>
      <c r="AL222" s="43"/>
      <c r="AM222" s="39">
        <f t="shared" ca="1" si="181"/>
        <v>0</v>
      </c>
      <c r="AN222" s="39">
        <f t="shared" ca="1" si="182"/>
        <v>0</v>
      </c>
      <c r="AO222" s="39">
        <f t="shared" ca="1" si="183"/>
        <v>0</v>
      </c>
      <c r="AP222" s="40">
        <f t="shared" ca="1" si="171"/>
        <v>0</v>
      </c>
      <c r="AR222" s="39">
        <f t="shared" ca="1" si="184"/>
        <v>0</v>
      </c>
      <c r="AS222" s="39">
        <f t="shared" ca="1" si="185"/>
        <v>0</v>
      </c>
      <c r="AT222" s="39">
        <f t="shared" ca="1" si="186"/>
        <v>0</v>
      </c>
      <c r="AU222" s="40">
        <f t="shared" ca="1" si="172"/>
        <v>0</v>
      </c>
      <c r="AV222" s="40"/>
      <c r="AW222" s="51">
        <f t="shared" ca="1" si="173"/>
        <v>0</v>
      </c>
      <c r="AY222" s="51">
        <f t="shared" ca="1" si="174"/>
        <v>0</v>
      </c>
      <c r="AZ222" s="104"/>
      <c r="BA222" s="105">
        <f ca="1">'EO9904.1'!AW222</f>
        <v>0</v>
      </c>
      <c r="BB222" s="105">
        <f t="shared" ca="1" si="187"/>
        <v>0</v>
      </c>
      <c r="BC222" s="67"/>
      <c r="BD222" s="96">
        <f t="shared" si="188"/>
        <v>43405</v>
      </c>
      <c r="BE222" s="103">
        <f t="shared" si="189"/>
        <v>11</v>
      </c>
      <c r="BF222" s="113">
        <f t="shared" si="175"/>
        <v>632.95050000000003</v>
      </c>
      <c r="BG222" s="114">
        <f t="shared" si="176"/>
        <v>8729.3260000000009</v>
      </c>
      <c r="BH222" s="95">
        <f t="shared" si="190"/>
        <v>7.250851898531456E-2</v>
      </c>
      <c r="BI222" s="2">
        <f t="shared" si="193"/>
        <v>7.7799999999999994E-2</v>
      </c>
      <c r="BJ222" s="2">
        <f t="shared" si="191"/>
        <v>0.93198610520969882</v>
      </c>
      <c r="BK222" s="97">
        <v>2.1150000000000002</v>
      </c>
      <c r="BL222" s="98">
        <f t="shared" si="192"/>
        <v>2.1150000000000002</v>
      </c>
    </row>
    <row r="223" spans="1:64" ht="12" customHeight="1">
      <c r="A223" s="88">
        <f t="shared" si="177"/>
        <v>43435</v>
      </c>
      <c r="B223" s="65">
        <f>'EO9904.1 floor'!B223</f>
        <v>0</v>
      </c>
      <c r="C223" s="66"/>
      <c r="D223" s="82">
        <f t="shared" si="147"/>
        <v>0</v>
      </c>
      <c r="E223" s="35">
        <f t="shared" si="148"/>
        <v>0</v>
      </c>
      <c r="F223" s="35">
        <f t="shared" ca="1" si="149"/>
        <v>0</v>
      </c>
      <c r="G223" s="83">
        <f ca="1">VLOOKUP($A223,[1]!Table,MATCH(G$4,[1]!Curves,0))</f>
        <v>5.7430000000000003</v>
      </c>
      <c r="H223" s="84">
        <f t="shared" ca="1" si="150"/>
        <v>5.7430000000000003</v>
      </c>
      <c r="I223" s="86">
        <f t="shared" si="178"/>
        <v>2.1150000000000002</v>
      </c>
      <c r="J223" s="83">
        <f ca="1">VLOOKUP($A223,[1]!Table,MATCH(J$4,[1]!Curves,0))</f>
        <v>0</v>
      </c>
      <c r="K223" s="84">
        <f t="shared" ca="1" si="151"/>
        <v>0</v>
      </c>
      <c r="L223" s="69">
        <f t="shared" si="179"/>
        <v>0</v>
      </c>
      <c r="M223" s="83">
        <f ca="1">VLOOKUP($A223,[1]!Table,MATCH(M$4,[1]!Curves,0))</f>
        <v>0</v>
      </c>
      <c r="N223" s="84">
        <f t="shared" ca="1" si="152"/>
        <v>0</v>
      </c>
      <c r="O223" s="69">
        <f t="shared" si="180"/>
        <v>0</v>
      </c>
      <c r="P223" s="7"/>
      <c r="Q223" s="69">
        <f t="shared" ca="1" si="153"/>
        <v>5.7430000000000003</v>
      </c>
      <c r="R223" s="69">
        <f t="shared" ca="1" si="154"/>
        <v>5.7430000000000003</v>
      </c>
      <c r="S223" s="69">
        <f t="shared" si="155"/>
        <v>2.1150000000000002</v>
      </c>
      <c r="T223" s="7"/>
      <c r="U223" s="5">
        <f t="shared" si="156"/>
        <v>31</v>
      </c>
      <c r="V223" s="44">
        <f t="shared" si="157"/>
        <v>43435</v>
      </c>
      <c r="W223" s="5">
        <f t="shared" ca="1" si="158"/>
        <v>6505</v>
      </c>
      <c r="X223" s="54">
        <f ca="1">VLOOKUP($A223,[1]!Table,MATCH(X$4,[1]!Curves,0))</f>
        <v>6.3599219262538004E-2</v>
      </c>
      <c r="Y223" s="46">
        <f t="shared" ca="1" si="159"/>
        <v>0.32789963621496548</v>
      </c>
      <c r="Z223" s="5">
        <f t="shared" si="160"/>
        <v>0</v>
      </c>
      <c r="AA223" s="5">
        <f t="shared" si="161"/>
        <v>0</v>
      </c>
      <c r="AC223" s="39">
        <f t="shared" ca="1" si="162"/>
        <v>0</v>
      </c>
      <c r="AD223" s="39">
        <f t="shared" ca="1" si="163"/>
        <v>0</v>
      </c>
      <c r="AE223" s="39">
        <f t="shared" ca="1" si="164"/>
        <v>0</v>
      </c>
      <c r="AF223" s="39">
        <f t="shared" ca="1" si="165"/>
        <v>0</v>
      </c>
      <c r="AG223" s="39">
        <f t="shared" ca="1" si="166"/>
        <v>0</v>
      </c>
      <c r="AH223" s="39">
        <f t="shared" ca="1" si="167"/>
        <v>0</v>
      </c>
      <c r="AI223" s="39">
        <f t="shared" ca="1" si="168"/>
        <v>0</v>
      </c>
      <c r="AJ223" s="39">
        <f t="shared" ca="1" si="169"/>
        <v>0</v>
      </c>
      <c r="AK223" s="39">
        <f t="shared" ca="1" si="170"/>
        <v>0</v>
      </c>
      <c r="AL223" s="43"/>
      <c r="AM223" s="39">
        <f t="shared" ca="1" si="181"/>
        <v>0</v>
      </c>
      <c r="AN223" s="39">
        <f t="shared" ca="1" si="182"/>
        <v>0</v>
      </c>
      <c r="AO223" s="39">
        <f t="shared" ca="1" si="183"/>
        <v>0</v>
      </c>
      <c r="AP223" s="40">
        <f t="shared" ca="1" si="171"/>
        <v>0</v>
      </c>
      <c r="AR223" s="39">
        <f t="shared" ca="1" si="184"/>
        <v>0</v>
      </c>
      <c r="AS223" s="39">
        <f t="shared" ca="1" si="185"/>
        <v>0</v>
      </c>
      <c r="AT223" s="39">
        <f t="shared" ca="1" si="186"/>
        <v>0</v>
      </c>
      <c r="AU223" s="40">
        <f t="shared" ca="1" si="172"/>
        <v>0</v>
      </c>
      <c r="AV223" s="40"/>
      <c r="AW223" s="51">
        <f t="shared" ca="1" si="173"/>
        <v>0</v>
      </c>
      <c r="AY223" s="51">
        <f t="shared" ca="1" si="174"/>
        <v>0</v>
      </c>
      <c r="AZ223" s="104"/>
      <c r="BA223" s="105">
        <f ca="1">'EO9904.1'!AW223</f>
        <v>0</v>
      </c>
      <c r="BB223" s="105">
        <f t="shared" ca="1" si="187"/>
        <v>0</v>
      </c>
      <c r="BC223" s="67"/>
      <c r="BD223" s="96">
        <f t="shared" si="188"/>
        <v>43435</v>
      </c>
      <c r="BE223" s="103">
        <f t="shared" si="189"/>
        <v>12</v>
      </c>
      <c r="BF223" s="113">
        <f t="shared" si="175"/>
        <v>668.96399999999994</v>
      </c>
      <c r="BG223" s="114">
        <f t="shared" si="176"/>
        <v>9251.2415000000001</v>
      </c>
      <c r="BH223" s="95">
        <f t="shared" si="190"/>
        <v>7.2310727160241131E-2</v>
      </c>
      <c r="BI223" s="2">
        <f t="shared" si="193"/>
        <v>7.7899999999999997E-2</v>
      </c>
      <c r="BJ223" s="2">
        <f t="shared" si="191"/>
        <v>0.92825066957947544</v>
      </c>
      <c r="BK223" s="97">
        <v>2.1150000000000002</v>
      </c>
      <c r="BL223" s="98">
        <f t="shared" si="192"/>
        <v>2.1150000000000002</v>
      </c>
    </row>
    <row r="224" spans="1:64" ht="12" customHeight="1">
      <c r="A224" s="88">
        <f t="shared" si="177"/>
        <v>43466</v>
      </c>
      <c r="B224" s="65">
        <f>'EO9904.1 floor'!B224</f>
        <v>0</v>
      </c>
      <c r="C224" s="66"/>
      <c r="D224" s="82">
        <f t="shared" si="147"/>
        <v>0</v>
      </c>
      <c r="E224" s="35">
        <f t="shared" si="148"/>
        <v>0</v>
      </c>
      <c r="F224" s="35">
        <f t="shared" ca="1" si="149"/>
        <v>0</v>
      </c>
      <c r="G224" s="83">
        <f ca="1">VLOOKUP($A224,[1]!Table,MATCH(G$4,[1]!Curves,0))</f>
        <v>5.8479999999999999</v>
      </c>
      <c r="H224" s="84">
        <f t="shared" ca="1" si="150"/>
        <v>5.8479999999999999</v>
      </c>
      <c r="I224" s="86">
        <f t="shared" si="178"/>
        <v>2.1150000000000002</v>
      </c>
      <c r="J224" s="83">
        <f ca="1">VLOOKUP($A224,[1]!Table,MATCH(J$4,[1]!Curves,0))</f>
        <v>0</v>
      </c>
      <c r="K224" s="84">
        <f t="shared" ca="1" si="151"/>
        <v>0</v>
      </c>
      <c r="L224" s="69">
        <f t="shared" si="179"/>
        <v>0</v>
      </c>
      <c r="M224" s="83">
        <f ca="1">VLOOKUP($A224,[1]!Table,MATCH(M$4,[1]!Curves,0))</f>
        <v>0</v>
      </c>
      <c r="N224" s="84">
        <f t="shared" ca="1" si="152"/>
        <v>0</v>
      </c>
      <c r="O224" s="69">
        <f t="shared" si="180"/>
        <v>0</v>
      </c>
      <c r="P224" s="7"/>
      <c r="Q224" s="69">
        <f t="shared" ca="1" si="153"/>
        <v>5.8479999999999999</v>
      </c>
      <c r="R224" s="69">
        <f t="shared" ca="1" si="154"/>
        <v>5.8479999999999999</v>
      </c>
      <c r="S224" s="69">
        <f t="shared" si="155"/>
        <v>2.1150000000000002</v>
      </c>
      <c r="T224" s="7"/>
      <c r="U224" s="5">
        <f t="shared" si="156"/>
        <v>31</v>
      </c>
      <c r="V224" s="44">
        <f t="shared" si="157"/>
        <v>43466</v>
      </c>
      <c r="W224" s="5">
        <f t="shared" ca="1" si="158"/>
        <v>6536</v>
      </c>
      <c r="X224" s="54">
        <f ca="1">VLOOKUP($A224,[1]!Table,MATCH(X$4,[1]!Curves,0))</f>
        <v>6.3628005457979003E-2</v>
      </c>
      <c r="Y224" s="46">
        <f t="shared" ca="1" si="159"/>
        <v>0.32599906200494028</v>
      </c>
      <c r="Z224" s="5">
        <f t="shared" si="160"/>
        <v>0</v>
      </c>
      <c r="AA224" s="5">
        <f t="shared" si="161"/>
        <v>0</v>
      </c>
      <c r="AC224" s="39">
        <f t="shared" ca="1" si="162"/>
        <v>0</v>
      </c>
      <c r="AD224" s="39">
        <f t="shared" ca="1" si="163"/>
        <v>0</v>
      </c>
      <c r="AE224" s="39">
        <f t="shared" ca="1" si="164"/>
        <v>0</v>
      </c>
      <c r="AF224" s="39">
        <f t="shared" ca="1" si="165"/>
        <v>0</v>
      </c>
      <c r="AG224" s="39">
        <f t="shared" ca="1" si="166"/>
        <v>0</v>
      </c>
      <c r="AH224" s="39">
        <f t="shared" ca="1" si="167"/>
        <v>0</v>
      </c>
      <c r="AI224" s="39">
        <f t="shared" ca="1" si="168"/>
        <v>0</v>
      </c>
      <c r="AJ224" s="39">
        <f t="shared" ca="1" si="169"/>
        <v>0</v>
      </c>
      <c r="AK224" s="39">
        <f t="shared" ca="1" si="170"/>
        <v>0</v>
      </c>
      <c r="AL224" s="43"/>
      <c r="AM224" s="39">
        <f t="shared" ca="1" si="181"/>
        <v>0</v>
      </c>
      <c r="AN224" s="39">
        <f t="shared" ca="1" si="182"/>
        <v>0</v>
      </c>
      <c r="AO224" s="39">
        <f t="shared" ca="1" si="183"/>
        <v>0</v>
      </c>
      <c r="AP224" s="40">
        <f t="shared" ca="1" si="171"/>
        <v>0</v>
      </c>
      <c r="AR224" s="39">
        <f t="shared" ca="1" si="184"/>
        <v>0</v>
      </c>
      <c r="AS224" s="39">
        <f t="shared" ca="1" si="185"/>
        <v>0</v>
      </c>
      <c r="AT224" s="39">
        <f t="shared" ca="1" si="186"/>
        <v>0</v>
      </c>
      <c r="AU224" s="40">
        <f t="shared" ca="1" si="172"/>
        <v>0</v>
      </c>
      <c r="AV224" s="40"/>
      <c r="AW224" s="51">
        <f t="shared" ca="1" si="173"/>
        <v>0</v>
      </c>
      <c r="AY224" s="51">
        <f t="shared" ca="1" si="174"/>
        <v>0</v>
      </c>
      <c r="AZ224" s="104"/>
      <c r="BA224" s="105">
        <f ca="1">'EO9904.1'!AW224</f>
        <v>0</v>
      </c>
      <c r="BB224" s="105">
        <f t="shared" ca="1" si="187"/>
        <v>0</v>
      </c>
      <c r="BC224" s="67"/>
      <c r="BD224" s="96">
        <f t="shared" si="188"/>
        <v>43466</v>
      </c>
      <c r="BE224" s="103">
        <f t="shared" si="189"/>
        <v>1</v>
      </c>
      <c r="BF224" s="113">
        <f t="shared" si="175"/>
        <v>682.49049999999988</v>
      </c>
      <c r="BG224" s="114">
        <f t="shared" si="176"/>
        <v>9457.0780000000013</v>
      </c>
      <c r="BH224" s="95">
        <f t="shared" si="190"/>
        <v>7.2167164107137513E-2</v>
      </c>
      <c r="BI224" s="2">
        <f t="shared" si="193"/>
        <v>7.7899999999999997E-2</v>
      </c>
      <c r="BJ224" s="2">
        <f t="shared" si="191"/>
        <v>0.92640775490548799</v>
      </c>
      <c r="BK224" s="97">
        <v>2.1150000000000002</v>
      </c>
      <c r="BL224" s="98">
        <f t="shared" si="192"/>
        <v>2.1150000000000002</v>
      </c>
    </row>
    <row r="225" spans="1:64" ht="12" customHeight="1">
      <c r="A225" s="88">
        <f t="shared" si="177"/>
        <v>43497</v>
      </c>
      <c r="B225" s="65">
        <f>'EO9904.1 floor'!B225</f>
        <v>0</v>
      </c>
      <c r="C225" s="66"/>
      <c r="D225" s="82">
        <f t="shared" si="147"/>
        <v>0</v>
      </c>
      <c r="E225" s="35">
        <f t="shared" si="148"/>
        <v>0</v>
      </c>
      <c r="F225" s="35">
        <f t="shared" ca="1" si="149"/>
        <v>0</v>
      </c>
      <c r="G225" s="83">
        <f ca="1">VLOOKUP($A225,[1]!Table,MATCH(G$4,[1]!Curves,0))</f>
        <v>5.7280000000000006</v>
      </c>
      <c r="H225" s="84">
        <f t="shared" ca="1" si="150"/>
        <v>5.7280000000000006</v>
      </c>
      <c r="I225" s="86">
        <f t="shared" si="178"/>
        <v>2.2615196691845312</v>
      </c>
      <c r="J225" s="83">
        <f ca="1">VLOOKUP($A225,[1]!Table,MATCH(J$4,[1]!Curves,0))</f>
        <v>0</v>
      </c>
      <c r="K225" s="84">
        <f t="shared" ca="1" si="151"/>
        <v>0</v>
      </c>
      <c r="L225" s="69">
        <f t="shared" si="179"/>
        <v>0</v>
      </c>
      <c r="M225" s="83">
        <f ca="1">VLOOKUP($A225,[1]!Table,MATCH(M$4,[1]!Curves,0))</f>
        <v>0</v>
      </c>
      <c r="N225" s="84">
        <f t="shared" ca="1" si="152"/>
        <v>0</v>
      </c>
      <c r="O225" s="69">
        <f t="shared" si="180"/>
        <v>0</v>
      </c>
      <c r="P225" s="7"/>
      <c r="Q225" s="69">
        <f t="shared" ca="1" si="153"/>
        <v>5.7280000000000006</v>
      </c>
      <c r="R225" s="69">
        <f t="shared" ca="1" si="154"/>
        <v>5.7280000000000006</v>
      </c>
      <c r="S225" s="69">
        <f t="shared" si="155"/>
        <v>2.2615196691845312</v>
      </c>
      <c r="T225" s="7"/>
      <c r="U225" s="5">
        <f t="shared" si="156"/>
        <v>28</v>
      </c>
      <c r="V225" s="44">
        <f t="shared" si="157"/>
        <v>43497</v>
      </c>
      <c r="W225" s="5">
        <f t="shared" ca="1" si="158"/>
        <v>6567</v>
      </c>
      <c r="X225" s="54">
        <f ca="1">VLOOKUP($A225,[1]!Table,MATCH(X$4,[1]!Curves,0))</f>
        <v>6.3656791653694006E-2</v>
      </c>
      <c r="Y225" s="46">
        <f t="shared" ca="1" si="159"/>
        <v>0.32410797129002145</v>
      </c>
      <c r="Z225" s="5">
        <f t="shared" si="160"/>
        <v>0</v>
      </c>
      <c r="AA225" s="5">
        <f t="shared" si="161"/>
        <v>0</v>
      </c>
      <c r="AC225" s="39">
        <f t="shared" ca="1" si="162"/>
        <v>0</v>
      </c>
      <c r="AD225" s="39">
        <f t="shared" ca="1" si="163"/>
        <v>0</v>
      </c>
      <c r="AE225" s="39">
        <f t="shared" ca="1" si="164"/>
        <v>0</v>
      </c>
      <c r="AF225" s="39">
        <f t="shared" ca="1" si="165"/>
        <v>0</v>
      </c>
      <c r="AG225" s="39">
        <f t="shared" ca="1" si="166"/>
        <v>0</v>
      </c>
      <c r="AH225" s="39">
        <f t="shared" ca="1" si="167"/>
        <v>0</v>
      </c>
      <c r="AI225" s="39">
        <f t="shared" ca="1" si="168"/>
        <v>0</v>
      </c>
      <c r="AJ225" s="39">
        <f t="shared" ca="1" si="169"/>
        <v>0</v>
      </c>
      <c r="AK225" s="39">
        <f t="shared" ca="1" si="170"/>
        <v>0</v>
      </c>
      <c r="AL225" s="43"/>
      <c r="AM225" s="39">
        <f t="shared" ca="1" si="181"/>
        <v>0</v>
      </c>
      <c r="AN225" s="39">
        <f t="shared" ca="1" si="182"/>
        <v>0</v>
      </c>
      <c r="AO225" s="39">
        <f t="shared" ca="1" si="183"/>
        <v>0</v>
      </c>
      <c r="AP225" s="40">
        <f t="shared" ca="1" si="171"/>
        <v>0</v>
      </c>
      <c r="AR225" s="39">
        <f t="shared" ca="1" si="184"/>
        <v>0</v>
      </c>
      <c r="AS225" s="39">
        <f t="shared" ca="1" si="185"/>
        <v>0</v>
      </c>
      <c r="AT225" s="39">
        <f t="shared" ca="1" si="186"/>
        <v>0</v>
      </c>
      <c r="AU225" s="40">
        <f t="shared" ca="1" si="172"/>
        <v>0</v>
      </c>
      <c r="AV225" s="40"/>
      <c r="AW225" s="51">
        <f t="shared" ca="1" si="173"/>
        <v>0</v>
      </c>
      <c r="AY225" s="51">
        <f t="shared" ca="1" si="174"/>
        <v>0</v>
      </c>
      <c r="AZ225" s="104"/>
      <c r="BA225" s="105">
        <f ca="1">'EO9904.1'!AW225</f>
        <v>0</v>
      </c>
      <c r="BB225" s="105">
        <f t="shared" ca="1" si="187"/>
        <v>0</v>
      </c>
      <c r="BC225" s="67"/>
      <c r="BD225" s="96">
        <f t="shared" si="188"/>
        <v>43497</v>
      </c>
      <c r="BE225" s="103">
        <f t="shared" si="189"/>
        <v>2</v>
      </c>
      <c r="BF225" s="113">
        <f t="shared" si="175"/>
        <v>627.08299999999986</v>
      </c>
      <c r="BG225" s="114">
        <f t="shared" si="176"/>
        <v>8701.1194999999989</v>
      </c>
      <c r="BH225" s="95">
        <f t="shared" si="190"/>
        <v>7.2069232010892381E-2</v>
      </c>
      <c r="BI225" s="2">
        <f t="shared" si="193"/>
        <v>6.7400000000000002E-2</v>
      </c>
      <c r="BJ225" s="2">
        <f t="shared" si="191"/>
        <v>1.0692764393307475</v>
      </c>
      <c r="BK225" s="97">
        <v>2.1150000000000002</v>
      </c>
      <c r="BL225" s="98">
        <f t="shared" si="192"/>
        <v>2.2615196691845312</v>
      </c>
    </row>
    <row r="226" spans="1:64" ht="12" customHeight="1">
      <c r="A226" s="88">
        <f t="shared" si="177"/>
        <v>43525</v>
      </c>
      <c r="B226" s="65">
        <f>'EO9904.1 floor'!B226</f>
        <v>0</v>
      </c>
      <c r="C226" s="66"/>
      <c r="D226" s="82">
        <f t="shared" si="147"/>
        <v>0</v>
      </c>
      <c r="E226" s="35">
        <f t="shared" si="148"/>
        <v>0</v>
      </c>
      <c r="F226" s="35">
        <f t="shared" ca="1" si="149"/>
        <v>0</v>
      </c>
      <c r="G226" s="83">
        <f ca="1">VLOOKUP($A226,[1]!Table,MATCH(G$4,[1]!Curves,0))</f>
        <v>5.6030000000000006</v>
      </c>
      <c r="H226" s="84">
        <f t="shared" ca="1" si="150"/>
        <v>5.6030000000000006</v>
      </c>
      <c r="I226" s="86">
        <f t="shared" si="178"/>
        <v>2.1352453299148562</v>
      </c>
      <c r="J226" s="83">
        <f ca="1">VLOOKUP($A226,[1]!Table,MATCH(J$4,[1]!Curves,0))</f>
        <v>0</v>
      </c>
      <c r="K226" s="84">
        <f t="shared" ca="1" si="151"/>
        <v>0</v>
      </c>
      <c r="L226" s="69">
        <f t="shared" si="179"/>
        <v>0</v>
      </c>
      <c r="M226" s="83">
        <f ca="1">VLOOKUP($A226,[1]!Table,MATCH(M$4,[1]!Curves,0))</f>
        <v>0</v>
      </c>
      <c r="N226" s="84">
        <f t="shared" ca="1" si="152"/>
        <v>0</v>
      </c>
      <c r="O226" s="69">
        <f t="shared" si="180"/>
        <v>0</v>
      </c>
      <c r="P226" s="7"/>
      <c r="Q226" s="69">
        <f t="shared" ca="1" si="153"/>
        <v>5.6030000000000006</v>
      </c>
      <c r="R226" s="69">
        <f t="shared" ca="1" si="154"/>
        <v>5.6030000000000006</v>
      </c>
      <c r="S226" s="69">
        <f t="shared" si="155"/>
        <v>2.1352453299148562</v>
      </c>
      <c r="T226" s="7"/>
      <c r="U226" s="5">
        <f t="shared" si="156"/>
        <v>31</v>
      </c>
      <c r="V226" s="44">
        <f t="shared" si="157"/>
        <v>43525</v>
      </c>
      <c r="W226" s="5">
        <f t="shared" ca="1" si="158"/>
        <v>6595</v>
      </c>
      <c r="X226" s="54">
        <f ca="1">VLOOKUP($A226,[1]!Table,MATCH(X$4,[1]!Curves,0))</f>
        <v>6.3682792088769993E-2</v>
      </c>
      <c r="Y226" s="46">
        <f t="shared" ca="1" si="159"/>
        <v>0.32240800971915462</v>
      </c>
      <c r="Z226" s="5">
        <f t="shared" si="160"/>
        <v>0</v>
      </c>
      <c r="AA226" s="5">
        <f t="shared" si="161"/>
        <v>0</v>
      </c>
      <c r="AC226" s="39">
        <f t="shared" ca="1" si="162"/>
        <v>0</v>
      </c>
      <c r="AD226" s="39">
        <f t="shared" ca="1" si="163"/>
        <v>0</v>
      </c>
      <c r="AE226" s="39">
        <f t="shared" ca="1" si="164"/>
        <v>0</v>
      </c>
      <c r="AF226" s="39">
        <f t="shared" ca="1" si="165"/>
        <v>0</v>
      </c>
      <c r="AG226" s="39">
        <f t="shared" ca="1" si="166"/>
        <v>0</v>
      </c>
      <c r="AH226" s="39">
        <f t="shared" ca="1" si="167"/>
        <v>0</v>
      </c>
      <c r="AI226" s="39">
        <f t="shared" ca="1" si="168"/>
        <v>0</v>
      </c>
      <c r="AJ226" s="39">
        <f t="shared" ca="1" si="169"/>
        <v>0</v>
      </c>
      <c r="AK226" s="39">
        <f t="shared" ca="1" si="170"/>
        <v>0</v>
      </c>
      <c r="AL226" s="43"/>
      <c r="AM226" s="39">
        <f t="shared" ca="1" si="181"/>
        <v>0</v>
      </c>
      <c r="AN226" s="39">
        <f t="shared" ca="1" si="182"/>
        <v>0</v>
      </c>
      <c r="AO226" s="39">
        <f t="shared" ca="1" si="183"/>
        <v>0</v>
      </c>
      <c r="AP226" s="40">
        <f t="shared" ca="1" si="171"/>
        <v>0</v>
      </c>
      <c r="AR226" s="39">
        <f t="shared" ca="1" si="184"/>
        <v>0</v>
      </c>
      <c r="AS226" s="39">
        <f t="shared" ca="1" si="185"/>
        <v>0</v>
      </c>
      <c r="AT226" s="39">
        <f t="shared" ca="1" si="186"/>
        <v>0</v>
      </c>
      <c r="AU226" s="40">
        <f t="shared" ca="1" si="172"/>
        <v>0</v>
      </c>
      <c r="AV226" s="40"/>
      <c r="AW226" s="51">
        <f t="shared" ca="1" si="173"/>
        <v>0</v>
      </c>
      <c r="AY226" s="51">
        <f t="shared" ca="1" si="174"/>
        <v>0</v>
      </c>
      <c r="AZ226" s="104"/>
      <c r="BA226" s="105">
        <f ca="1">'EO9904.1'!AW226</f>
        <v>0</v>
      </c>
      <c r="BB226" s="105">
        <f t="shared" ca="1" si="187"/>
        <v>0</v>
      </c>
      <c r="BC226" s="67"/>
      <c r="BD226" s="96">
        <f t="shared" si="188"/>
        <v>43525</v>
      </c>
      <c r="BE226" s="103">
        <f t="shared" si="189"/>
        <v>3</v>
      </c>
      <c r="BF226" s="113">
        <f t="shared" si="175"/>
        <v>669.65750000000003</v>
      </c>
      <c r="BG226" s="114">
        <f t="shared" si="176"/>
        <v>9290.0299999999988</v>
      </c>
      <c r="BH226" s="95">
        <f t="shared" si="190"/>
        <v>7.2083459364501529E-2</v>
      </c>
      <c r="BI226" s="2">
        <f t="shared" si="193"/>
        <v>7.1400000000000005E-2</v>
      </c>
      <c r="BJ226" s="2">
        <f t="shared" si="191"/>
        <v>1.009572260007024</v>
      </c>
      <c r="BK226" s="97">
        <v>2.1150000000000002</v>
      </c>
      <c r="BL226" s="98">
        <f t="shared" si="192"/>
        <v>2.1352453299148562</v>
      </c>
    </row>
    <row r="227" spans="1:64" ht="12" customHeight="1">
      <c r="A227" s="88">
        <f t="shared" si="177"/>
        <v>43556</v>
      </c>
      <c r="B227" s="65">
        <f>'EO9904.1 floor'!B227</f>
        <v>0</v>
      </c>
      <c r="C227" s="66"/>
      <c r="D227" s="82">
        <f t="shared" si="147"/>
        <v>0</v>
      </c>
      <c r="E227" s="35">
        <f t="shared" si="148"/>
        <v>0</v>
      </c>
      <c r="F227" s="35">
        <f t="shared" ca="1" si="149"/>
        <v>0</v>
      </c>
      <c r="G227" s="83">
        <f ca="1">VLOOKUP($A227,[1]!Table,MATCH(G$4,[1]!Curves,0))</f>
        <v>5.4729999999999999</v>
      </c>
      <c r="H227" s="84">
        <f t="shared" ca="1" si="150"/>
        <v>5.4729999999999999</v>
      </c>
      <c r="I227" s="86">
        <f t="shared" si="178"/>
        <v>2.1150000000000002</v>
      </c>
      <c r="J227" s="83">
        <f ca="1">VLOOKUP($A227,[1]!Table,MATCH(J$4,[1]!Curves,0))</f>
        <v>0</v>
      </c>
      <c r="K227" s="84">
        <f t="shared" ca="1" si="151"/>
        <v>0</v>
      </c>
      <c r="L227" s="69">
        <f t="shared" si="179"/>
        <v>0</v>
      </c>
      <c r="M227" s="83">
        <f ca="1">VLOOKUP($A227,[1]!Table,MATCH(M$4,[1]!Curves,0))</f>
        <v>0</v>
      </c>
      <c r="N227" s="84">
        <f t="shared" ca="1" si="152"/>
        <v>0</v>
      </c>
      <c r="O227" s="69">
        <f t="shared" si="180"/>
        <v>0</v>
      </c>
      <c r="P227" s="7"/>
      <c r="Q227" s="69">
        <f t="shared" ca="1" si="153"/>
        <v>5.4729999999999999</v>
      </c>
      <c r="R227" s="69">
        <f t="shared" ca="1" si="154"/>
        <v>5.4729999999999999</v>
      </c>
      <c r="S227" s="69">
        <f t="shared" si="155"/>
        <v>2.1150000000000002</v>
      </c>
      <c r="T227" s="7"/>
      <c r="U227" s="5">
        <f t="shared" si="156"/>
        <v>30</v>
      </c>
      <c r="V227" s="44">
        <f t="shared" si="157"/>
        <v>43556</v>
      </c>
      <c r="W227" s="5">
        <f t="shared" ca="1" si="158"/>
        <v>6626</v>
      </c>
      <c r="X227" s="54">
        <f ca="1">VLOOKUP($A227,[1]!Table,MATCH(X$4,[1]!Curves,0))</f>
        <v>6.3711578285009007E-2</v>
      </c>
      <c r="Y227" s="46">
        <f t="shared" ca="1" si="159"/>
        <v>0.32053486567402756</v>
      </c>
      <c r="Z227" s="5">
        <f t="shared" si="160"/>
        <v>0</v>
      </c>
      <c r="AA227" s="5">
        <f t="shared" si="161"/>
        <v>0</v>
      </c>
      <c r="AC227" s="39">
        <f t="shared" ca="1" si="162"/>
        <v>0</v>
      </c>
      <c r="AD227" s="39">
        <f t="shared" ca="1" si="163"/>
        <v>0</v>
      </c>
      <c r="AE227" s="39">
        <f t="shared" ca="1" si="164"/>
        <v>0</v>
      </c>
      <c r="AF227" s="39">
        <f t="shared" ca="1" si="165"/>
        <v>0</v>
      </c>
      <c r="AG227" s="39">
        <f t="shared" ca="1" si="166"/>
        <v>0</v>
      </c>
      <c r="AH227" s="39">
        <f t="shared" ca="1" si="167"/>
        <v>0</v>
      </c>
      <c r="AI227" s="39">
        <f t="shared" ca="1" si="168"/>
        <v>0</v>
      </c>
      <c r="AJ227" s="39">
        <f t="shared" ca="1" si="169"/>
        <v>0</v>
      </c>
      <c r="AK227" s="39">
        <f t="shared" ca="1" si="170"/>
        <v>0</v>
      </c>
      <c r="AL227" s="43"/>
      <c r="AM227" s="39">
        <f t="shared" ca="1" si="181"/>
        <v>0</v>
      </c>
      <c r="AN227" s="39">
        <f t="shared" ca="1" si="182"/>
        <v>0</v>
      </c>
      <c r="AO227" s="39">
        <f t="shared" ca="1" si="183"/>
        <v>0</v>
      </c>
      <c r="AP227" s="40">
        <f t="shared" ca="1" si="171"/>
        <v>0</v>
      </c>
      <c r="AR227" s="39">
        <f t="shared" ca="1" si="184"/>
        <v>0</v>
      </c>
      <c r="AS227" s="39">
        <f t="shared" ca="1" si="185"/>
        <v>0</v>
      </c>
      <c r="AT227" s="39">
        <f t="shared" ca="1" si="186"/>
        <v>0</v>
      </c>
      <c r="AU227" s="40">
        <f t="shared" ca="1" si="172"/>
        <v>0</v>
      </c>
      <c r="AV227" s="40"/>
      <c r="AW227" s="51">
        <f t="shared" ca="1" si="173"/>
        <v>0</v>
      </c>
      <c r="AY227" s="51">
        <f t="shared" ca="1" si="174"/>
        <v>0</v>
      </c>
      <c r="AZ227" s="104"/>
      <c r="BA227" s="105">
        <f ca="1">'EO9904.1'!AW227</f>
        <v>0</v>
      </c>
      <c r="BB227" s="105">
        <f t="shared" ca="1" si="187"/>
        <v>0</v>
      </c>
      <c r="BC227" s="67"/>
      <c r="BD227" s="96">
        <f t="shared" si="188"/>
        <v>43556</v>
      </c>
      <c r="BE227" s="103">
        <f t="shared" si="189"/>
        <v>4</v>
      </c>
      <c r="BF227" s="113">
        <f t="shared" si="175"/>
        <v>631.27949999999998</v>
      </c>
      <c r="BG227" s="114">
        <f t="shared" si="176"/>
        <v>8727.1059999999998</v>
      </c>
      <c r="BH227" s="95">
        <f t="shared" si="190"/>
        <v>7.2335491284281406E-2</v>
      </c>
      <c r="BI227" s="2">
        <f t="shared" si="193"/>
        <v>7.4899999999999994E-2</v>
      </c>
      <c r="BJ227" s="2">
        <f t="shared" si="191"/>
        <v>0.96576089832151413</v>
      </c>
      <c r="BK227" s="97">
        <v>2.1150000000000002</v>
      </c>
      <c r="BL227" s="98">
        <f t="shared" si="192"/>
        <v>2.1150000000000002</v>
      </c>
    </row>
    <row r="228" spans="1:64" ht="12" customHeight="1">
      <c r="A228" s="88">
        <f t="shared" si="177"/>
        <v>43586</v>
      </c>
      <c r="B228" s="65">
        <f>'EO9904.1 floor'!B228</f>
        <v>0</v>
      </c>
      <c r="C228" s="66"/>
      <c r="D228" s="82">
        <f t="shared" si="147"/>
        <v>0</v>
      </c>
      <c r="E228" s="35">
        <f t="shared" si="148"/>
        <v>0</v>
      </c>
      <c r="F228" s="35">
        <f t="shared" ca="1" si="149"/>
        <v>0</v>
      </c>
      <c r="G228" s="83">
        <f ca="1">VLOOKUP($A228,[1]!Table,MATCH(G$4,[1]!Curves,0))</f>
        <v>5.4630000000000001</v>
      </c>
      <c r="H228" s="84">
        <f t="shared" ca="1" si="150"/>
        <v>5.4630000000000001</v>
      </c>
      <c r="I228" s="86">
        <f t="shared" si="178"/>
        <v>2.1593067374976265</v>
      </c>
      <c r="J228" s="83">
        <f ca="1">VLOOKUP($A228,[1]!Table,MATCH(J$4,[1]!Curves,0))</f>
        <v>0</v>
      </c>
      <c r="K228" s="84">
        <f t="shared" ca="1" si="151"/>
        <v>0</v>
      </c>
      <c r="L228" s="69">
        <f t="shared" si="179"/>
        <v>0</v>
      </c>
      <c r="M228" s="83">
        <f ca="1">VLOOKUP($A228,[1]!Table,MATCH(M$4,[1]!Curves,0))</f>
        <v>0</v>
      </c>
      <c r="N228" s="84">
        <f t="shared" ca="1" si="152"/>
        <v>0</v>
      </c>
      <c r="O228" s="69">
        <f t="shared" si="180"/>
        <v>0</v>
      </c>
      <c r="P228" s="7"/>
      <c r="Q228" s="69">
        <f t="shared" ca="1" si="153"/>
        <v>5.4630000000000001</v>
      </c>
      <c r="R228" s="69">
        <f t="shared" ca="1" si="154"/>
        <v>5.4630000000000001</v>
      </c>
      <c r="S228" s="69">
        <f t="shared" si="155"/>
        <v>2.1593067374976265</v>
      </c>
      <c r="T228" s="7"/>
      <c r="U228" s="5">
        <f t="shared" si="156"/>
        <v>31</v>
      </c>
      <c r="V228" s="44">
        <f t="shared" si="157"/>
        <v>43586</v>
      </c>
      <c r="W228" s="5">
        <f t="shared" ca="1" si="158"/>
        <v>6656</v>
      </c>
      <c r="X228" s="54">
        <f ca="1">VLOOKUP($A228,[1]!Table,MATCH(X$4,[1]!Curves,0))</f>
        <v>6.3739435894533E-2</v>
      </c>
      <c r="Y228" s="46">
        <f t="shared" ca="1" si="159"/>
        <v>0.31873107308664039</v>
      </c>
      <c r="Z228" s="5">
        <f t="shared" si="160"/>
        <v>0</v>
      </c>
      <c r="AA228" s="5">
        <f t="shared" si="161"/>
        <v>0</v>
      </c>
      <c r="AC228" s="39">
        <f t="shared" ca="1" si="162"/>
        <v>0</v>
      </c>
      <c r="AD228" s="39">
        <f t="shared" ca="1" si="163"/>
        <v>0</v>
      </c>
      <c r="AE228" s="39">
        <f t="shared" ca="1" si="164"/>
        <v>0</v>
      </c>
      <c r="AF228" s="39">
        <f t="shared" ca="1" si="165"/>
        <v>0</v>
      </c>
      <c r="AG228" s="39">
        <f t="shared" ca="1" si="166"/>
        <v>0</v>
      </c>
      <c r="AH228" s="39">
        <f t="shared" ca="1" si="167"/>
        <v>0</v>
      </c>
      <c r="AI228" s="39">
        <f t="shared" ca="1" si="168"/>
        <v>0</v>
      </c>
      <c r="AJ228" s="39">
        <f t="shared" ca="1" si="169"/>
        <v>0</v>
      </c>
      <c r="AK228" s="39">
        <f t="shared" ca="1" si="170"/>
        <v>0</v>
      </c>
      <c r="AL228" s="43"/>
      <c r="AM228" s="39">
        <f t="shared" ca="1" si="181"/>
        <v>0</v>
      </c>
      <c r="AN228" s="39">
        <f t="shared" ca="1" si="182"/>
        <v>0</v>
      </c>
      <c r="AO228" s="39">
        <f t="shared" ca="1" si="183"/>
        <v>0</v>
      </c>
      <c r="AP228" s="40">
        <f t="shared" ca="1" si="171"/>
        <v>0</v>
      </c>
      <c r="AR228" s="39">
        <f t="shared" ca="1" si="184"/>
        <v>0</v>
      </c>
      <c r="AS228" s="39">
        <f t="shared" ca="1" si="185"/>
        <v>0</v>
      </c>
      <c r="AT228" s="39">
        <f t="shared" ca="1" si="186"/>
        <v>0</v>
      </c>
      <c r="AU228" s="40">
        <f t="shared" ca="1" si="172"/>
        <v>0</v>
      </c>
      <c r="AV228" s="40"/>
      <c r="AW228" s="51">
        <f t="shared" ca="1" si="173"/>
        <v>0</v>
      </c>
      <c r="AY228" s="51">
        <f t="shared" ca="1" si="174"/>
        <v>0</v>
      </c>
      <c r="AZ228" s="104"/>
      <c r="BA228" s="105">
        <f ca="1">'EO9904.1'!AW228</f>
        <v>0</v>
      </c>
      <c r="BB228" s="105">
        <f t="shared" ca="1" si="187"/>
        <v>0</v>
      </c>
      <c r="BC228" s="67"/>
      <c r="BD228" s="96">
        <f t="shared" si="188"/>
        <v>43586</v>
      </c>
      <c r="BE228" s="103">
        <f t="shared" si="189"/>
        <v>5</v>
      </c>
      <c r="BF228" s="113">
        <f t="shared" si="175"/>
        <v>662.98049999999989</v>
      </c>
      <c r="BG228" s="114">
        <f t="shared" si="176"/>
        <v>9044.2455000000009</v>
      </c>
      <c r="BH228" s="95">
        <f t="shared" si="190"/>
        <v>7.3304124705593166E-2</v>
      </c>
      <c r="BI228" s="2">
        <f t="shared" si="193"/>
        <v>7.1800000000000003E-2</v>
      </c>
      <c r="BJ228" s="2">
        <f t="shared" si="191"/>
        <v>1.0209488120556152</v>
      </c>
      <c r="BK228" s="97">
        <v>2.1150000000000002</v>
      </c>
      <c r="BL228" s="98">
        <f t="shared" si="192"/>
        <v>2.1593067374976265</v>
      </c>
    </row>
    <row r="229" spans="1:64" ht="12" customHeight="1">
      <c r="A229" s="88">
        <f t="shared" si="177"/>
        <v>43617</v>
      </c>
      <c r="B229" s="65">
        <f>'EO9904.1 floor'!B229</f>
        <v>0</v>
      </c>
      <c r="C229" s="66"/>
      <c r="D229" s="82">
        <f t="shared" si="147"/>
        <v>0</v>
      </c>
      <c r="E229" s="35">
        <f t="shared" si="148"/>
        <v>0</v>
      </c>
      <c r="F229" s="35">
        <f t="shared" ca="1" si="149"/>
        <v>0</v>
      </c>
      <c r="G229" s="83">
        <f ca="1">VLOOKUP($A229,[1]!Table,MATCH(G$4,[1]!Curves,0))</f>
        <v>5.4830000000000005</v>
      </c>
      <c r="H229" s="84">
        <f t="shared" ca="1" si="150"/>
        <v>5.4830000000000005</v>
      </c>
      <c r="I229" s="86">
        <f t="shared" si="178"/>
        <v>2.8843852192293506</v>
      </c>
      <c r="J229" s="83">
        <f ca="1">VLOOKUP($A229,[1]!Table,MATCH(J$4,[1]!Curves,0))</f>
        <v>0</v>
      </c>
      <c r="K229" s="84">
        <f t="shared" ca="1" si="151"/>
        <v>0</v>
      </c>
      <c r="L229" s="69">
        <f t="shared" si="179"/>
        <v>0</v>
      </c>
      <c r="M229" s="83">
        <f ca="1">VLOOKUP($A229,[1]!Table,MATCH(M$4,[1]!Curves,0))</f>
        <v>0</v>
      </c>
      <c r="N229" s="84">
        <f t="shared" ca="1" si="152"/>
        <v>0</v>
      </c>
      <c r="O229" s="69">
        <f t="shared" si="180"/>
        <v>0</v>
      </c>
      <c r="P229" s="7"/>
      <c r="Q229" s="69">
        <f t="shared" ca="1" si="153"/>
        <v>5.4830000000000005</v>
      </c>
      <c r="R229" s="69">
        <f t="shared" ca="1" si="154"/>
        <v>5.4830000000000005</v>
      </c>
      <c r="S229" s="69">
        <f t="shared" si="155"/>
        <v>2.8843852192293506</v>
      </c>
      <c r="T229" s="7"/>
      <c r="U229" s="5">
        <f t="shared" si="156"/>
        <v>30</v>
      </c>
      <c r="V229" s="44">
        <f t="shared" si="157"/>
        <v>43617</v>
      </c>
      <c r="W229" s="5">
        <f t="shared" ca="1" si="158"/>
        <v>6687</v>
      </c>
      <c r="X229" s="54">
        <f ca="1">VLOOKUP($A229,[1]!Table,MATCH(X$4,[1]!Curves,0))</f>
        <v>6.3768222091312998E-2</v>
      </c>
      <c r="Y229" s="46">
        <f t="shared" ca="1" si="159"/>
        <v>0.31687634319134056</v>
      </c>
      <c r="Z229" s="5">
        <f t="shared" si="160"/>
        <v>0</v>
      </c>
      <c r="AA229" s="5">
        <f t="shared" si="161"/>
        <v>0</v>
      </c>
      <c r="AC229" s="39">
        <f t="shared" ca="1" si="162"/>
        <v>0</v>
      </c>
      <c r="AD229" s="39">
        <f t="shared" ca="1" si="163"/>
        <v>0</v>
      </c>
      <c r="AE229" s="39">
        <f t="shared" ca="1" si="164"/>
        <v>0</v>
      </c>
      <c r="AF229" s="39">
        <f t="shared" ca="1" si="165"/>
        <v>0</v>
      </c>
      <c r="AG229" s="39">
        <f t="shared" ca="1" si="166"/>
        <v>0</v>
      </c>
      <c r="AH229" s="39">
        <f t="shared" ca="1" si="167"/>
        <v>0</v>
      </c>
      <c r="AI229" s="39">
        <f t="shared" ca="1" si="168"/>
        <v>0</v>
      </c>
      <c r="AJ229" s="39">
        <f t="shared" ca="1" si="169"/>
        <v>0</v>
      </c>
      <c r="AK229" s="39">
        <f t="shared" ca="1" si="170"/>
        <v>0</v>
      </c>
      <c r="AL229" s="43"/>
      <c r="AM229" s="39">
        <f t="shared" ca="1" si="181"/>
        <v>0</v>
      </c>
      <c r="AN229" s="39">
        <f t="shared" ca="1" si="182"/>
        <v>0</v>
      </c>
      <c r="AO229" s="39">
        <f t="shared" ca="1" si="183"/>
        <v>0</v>
      </c>
      <c r="AP229" s="40">
        <f t="shared" ca="1" si="171"/>
        <v>0</v>
      </c>
      <c r="AR229" s="39">
        <f t="shared" ca="1" si="184"/>
        <v>0</v>
      </c>
      <c r="AS229" s="39">
        <f t="shared" ca="1" si="185"/>
        <v>0</v>
      </c>
      <c r="AT229" s="39">
        <f t="shared" ca="1" si="186"/>
        <v>0</v>
      </c>
      <c r="AU229" s="40">
        <f t="shared" ca="1" si="172"/>
        <v>0</v>
      </c>
      <c r="AV229" s="40"/>
      <c r="AW229" s="51">
        <f t="shared" ca="1" si="173"/>
        <v>0</v>
      </c>
      <c r="AY229" s="51">
        <f t="shared" ca="1" si="174"/>
        <v>0</v>
      </c>
      <c r="AZ229" s="104"/>
      <c r="BA229" s="105">
        <f ca="1">'EO9904.1'!AW229</f>
        <v>0</v>
      </c>
      <c r="BB229" s="105">
        <f t="shared" ca="1" si="187"/>
        <v>0</v>
      </c>
      <c r="BC229" s="67"/>
      <c r="BD229" s="96">
        <f t="shared" si="188"/>
        <v>43617</v>
      </c>
      <c r="BE229" s="103">
        <f t="shared" si="189"/>
        <v>6</v>
      </c>
      <c r="BF229" s="113">
        <f t="shared" si="175"/>
        <v>1052.6424999999999</v>
      </c>
      <c r="BG229" s="114">
        <f t="shared" si="176"/>
        <v>10765.119500000001</v>
      </c>
      <c r="BH229" s="95">
        <f t="shared" si="190"/>
        <v>9.7782704595151024E-2</v>
      </c>
      <c r="BI229" s="2">
        <f t="shared" si="193"/>
        <v>7.17E-2</v>
      </c>
      <c r="BJ229" s="2">
        <f t="shared" si="191"/>
        <v>1.363775517366123</v>
      </c>
      <c r="BK229" s="97">
        <v>2.1150000000000002</v>
      </c>
      <c r="BL229" s="98">
        <f t="shared" si="192"/>
        <v>2.8843852192293506</v>
      </c>
    </row>
    <row r="230" spans="1:64" ht="12" customHeight="1">
      <c r="A230" s="88">
        <f t="shared" si="177"/>
        <v>43647</v>
      </c>
      <c r="B230" s="65">
        <f>'EO9904.1 floor'!B230</f>
        <v>0</v>
      </c>
      <c r="C230" s="66"/>
      <c r="D230" s="82">
        <f t="shared" si="147"/>
        <v>0</v>
      </c>
      <c r="E230" s="35">
        <f t="shared" si="148"/>
        <v>0</v>
      </c>
      <c r="F230" s="35">
        <f t="shared" ca="1" si="149"/>
        <v>0</v>
      </c>
      <c r="G230" s="83">
        <f ca="1">VLOOKUP($A230,[1]!Table,MATCH(G$4,[1]!Curves,0))</f>
        <v>5.5040000000000004</v>
      </c>
      <c r="H230" s="84">
        <f t="shared" ca="1" si="150"/>
        <v>5.5040000000000004</v>
      </c>
      <c r="I230" s="86">
        <f t="shared" si="178"/>
        <v>2.1150000000000002</v>
      </c>
      <c r="J230" s="83">
        <f ca="1">VLOOKUP($A230,[1]!Table,MATCH(J$4,[1]!Curves,0))</f>
        <v>0</v>
      </c>
      <c r="K230" s="84">
        <f t="shared" ca="1" si="151"/>
        <v>0</v>
      </c>
      <c r="L230" s="69">
        <f t="shared" si="179"/>
        <v>0</v>
      </c>
      <c r="M230" s="83">
        <f ca="1">VLOOKUP($A230,[1]!Table,MATCH(M$4,[1]!Curves,0))</f>
        <v>0</v>
      </c>
      <c r="N230" s="84">
        <f t="shared" ca="1" si="152"/>
        <v>0</v>
      </c>
      <c r="O230" s="69">
        <f t="shared" si="180"/>
        <v>0</v>
      </c>
      <c r="P230" s="7"/>
      <c r="Q230" s="69">
        <f t="shared" ca="1" si="153"/>
        <v>5.5040000000000004</v>
      </c>
      <c r="R230" s="69">
        <f t="shared" ca="1" si="154"/>
        <v>5.5040000000000004</v>
      </c>
      <c r="S230" s="69">
        <f t="shared" si="155"/>
        <v>2.1150000000000002</v>
      </c>
      <c r="T230" s="7"/>
      <c r="U230" s="5">
        <f t="shared" si="156"/>
        <v>31</v>
      </c>
      <c r="V230" s="44">
        <f t="shared" si="157"/>
        <v>43647</v>
      </c>
      <c r="W230" s="5">
        <f t="shared" ca="1" si="158"/>
        <v>6717</v>
      </c>
      <c r="X230" s="54">
        <f ca="1">VLOOKUP($A230,[1]!Table,MATCH(X$4,[1]!Curves,0))</f>
        <v>6.3796079701361003E-2</v>
      </c>
      <c r="Y230" s="46">
        <f t="shared" ca="1" si="159"/>
        <v>0.31509030166695379</v>
      </c>
      <c r="Z230" s="5">
        <f t="shared" si="160"/>
        <v>0</v>
      </c>
      <c r="AA230" s="5">
        <f t="shared" si="161"/>
        <v>0</v>
      </c>
      <c r="AC230" s="39">
        <f t="shared" ca="1" si="162"/>
        <v>0</v>
      </c>
      <c r="AD230" s="39">
        <f t="shared" ca="1" si="163"/>
        <v>0</v>
      </c>
      <c r="AE230" s="39">
        <f t="shared" ca="1" si="164"/>
        <v>0</v>
      </c>
      <c r="AF230" s="39">
        <f t="shared" ca="1" si="165"/>
        <v>0</v>
      </c>
      <c r="AG230" s="39">
        <f t="shared" ca="1" si="166"/>
        <v>0</v>
      </c>
      <c r="AH230" s="39">
        <f t="shared" ca="1" si="167"/>
        <v>0</v>
      </c>
      <c r="AI230" s="39">
        <f t="shared" ca="1" si="168"/>
        <v>0</v>
      </c>
      <c r="AJ230" s="39">
        <f t="shared" ca="1" si="169"/>
        <v>0</v>
      </c>
      <c r="AK230" s="39">
        <f t="shared" ca="1" si="170"/>
        <v>0</v>
      </c>
      <c r="AL230" s="43"/>
      <c r="AM230" s="39">
        <f t="shared" ca="1" si="181"/>
        <v>0</v>
      </c>
      <c r="AN230" s="39">
        <f t="shared" ca="1" si="182"/>
        <v>0</v>
      </c>
      <c r="AO230" s="39">
        <f t="shared" ca="1" si="183"/>
        <v>0</v>
      </c>
      <c r="AP230" s="40">
        <f t="shared" ca="1" si="171"/>
        <v>0</v>
      </c>
      <c r="AR230" s="39">
        <f t="shared" ca="1" si="184"/>
        <v>0</v>
      </c>
      <c r="AS230" s="39">
        <f t="shared" ca="1" si="185"/>
        <v>0</v>
      </c>
      <c r="AT230" s="39">
        <f t="shared" ca="1" si="186"/>
        <v>0</v>
      </c>
      <c r="AU230" s="40">
        <f t="shared" ca="1" si="172"/>
        <v>0</v>
      </c>
      <c r="AV230" s="40"/>
      <c r="AW230" s="51">
        <f t="shared" ca="1" si="173"/>
        <v>0</v>
      </c>
      <c r="AY230" s="51">
        <f t="shared" ca="1" si="174"/>
        <v>0</v>
      </c>
      <c r="AZ230" s="104"/>
      <c r="BA230" s="105">
        <f ca="1">'EO9904.1'!AW230</f>
        <v>0</v>
      </c>
      <c r="BB230" s="105">
        <f t="shared" ca="1" si="187"/>
        <v>0</v>
      </c>
      <c r="BC230" s="67"/>
      <c r="BD230" s="96">
        <f t="shared" si="188"/>
        <v>43647</v>
      </c>
      <c r="BE230" s="103">
        <f t="shared" si="189"/>
        <v>7</v>
      </c>
      <c r="BF230" s="113">
        <f t="shared" si="175"/>
        <v>1079.384</v>
      </c>
      <c r="BG230" s="114">
        <f t="shared" si="176"/>
        <v>11147.003499999999</v>
      </c>
      <c r="BH230" s="95">
        <f t="shared" si="190"/>
        <v>9.6831762903815372E-2</v>
      </c>
      <c r="BI230" s="2">
        <f t="shared" si="193"/>
        <v>9.8100000000000007E-2</v>
      </c>
      <c r="BJ230" s="2">
        <f t="shared" si="191"/>
        <v>0.98707199698078862</v>
      </c>
      <c r="BK230" s="97">
        <v>2.1150000000000002</v>
      </c>
      <c r="BL230" s="98">
        <f t="shared" si="192"/>
        <v>2.1150000000000002</v>
      </c>
    </row>
    <row r="231" spans="1:64" ht="12" customHeight="1">
      <c r="A231" s="88">
        <f t="shared" si="177"/>
        <v>43678</v>
      </c>
      <c r="B231" s="65">
        <f>'EO9904.1 floor'!B231</f>
        <v>0</v>
      </c>
      <c r="C231" s="66"/>
      <c r="D231" s="82">
        <f t="shared" si="147"/>
        <v>0</v>
      </c>
      <c r="E231" s="35">
        <f t="shared" si="148"/>
        <v>0</v>
      </c>
      <c r="F231" s="35">
        <f t="shared" ca="1" si="149"/>
        <v>0</v>
      </c>
      <c r="G231" s="83">
        <f ca="1">VLOOKUP($A231,[1]!Table,MATCH(G$4,[1]!Curves,0))</f>
        <v>5.5280000000000005</v>
      </c>
      <c r="H231" s="84">
        <f t="shared" ca="1" si="150"/>
        <v>5.5280000000000005</v>
      </c>
      <c r="I231" s="86">
        <f t="shared" si="178"/>
        <v>2.1150000000000002</v>
      </c>
      <c r="J231" s="83">
        <f ca="1">VLOOKUP($A231,[1]!Table,MATCH(J$4,[1]!Curves,0))</f>
        <v>0</v>
      </c>
      <c r="K231" s="84">
        <f t="shared" ca="1" si="151"/>
        <v>0</v>
      </c>
      <c r="L231" s="69">
        <f t="shared" si="179"/>
        <v>0</v>
      </c>
      <c r="M231" s="83">
        <f ca="1">VLOOKUP($A231,[1]!Table,MATCH(M$4,[1]!Curves,0))</f>
        <v>0</v>
      </c>
      <c r="N231" s="84">
        <f t="shared" ca="1" si="152"/>
        <v>0</v>
      </c>
      <c r="O231" s="69">
        <f t="shared" si="180"/>
        <v>0</v>
      </c>
      <c r="P231" s="7"/>
      <c r="Q231" s="69">
        <f t="shared" ca="1" si="153"/>
        <v>5.5280000000000005</v>
      </c>
      <c r="R231" s="69">
        <f t="shared" ca="1" si="154"/>
        <v>5.5280000000000005</v>
      </c>
      <c r="S231" s="69">
        <f t="shared" si="155"/>
        <v>2.1150000000000002</v>
      </c>
      <c r="T231" s="7"/>
      <c r="U231" s="5">
        <f t="shared" si="156"/>
        <v>31</v>
      </c>
      <c r="V231" s="44">
        <f t="shared" si="157"/>
        <v>43678</v>
      </c>
      <c r="W231" s="5">
        <f t="shared" ca="1" si="158"/>
        <v>6748</v>
      </c>
      <c r="X231" s="54">
        <f ca="1">VLOOKUP($A231,[1]!Table,MATCH(X$4,[1]!Curves,0))</f>
        <v>6.3824865898680999E-2</v>
      </c>
      <c r="Y231" s="46">
        <f t="shared" ca="1" si="159"/>
        <v>0.31325384330941392</v>
      </c>
      <c r="Z231" s="5">
        <f t="shared" si="160"/>
        <v>0</v>
      </c>
      <c r="AA231" s="5">
        <f t="shared" si="161"/>
        <v>0</v>
      </c>
      <c r="AC231" s="39">
        <f t="shared" ca="1" si="162"/>
        <v>0</v>
      </c>
      <c r="AD231" s="39">
        <f t="shared" ca="1" si="163"/>
        <v>0</v>
      </c>
      <c r="AE231" s="39">
        <f t="shared" ca="1" si="164"/>
        <v>0</v>
      </c>
      <c r="AF231" s="39">
        <f t="shared" ca="1" si="165"/>
        <v>0</v>
      </c>
      <c r="AG231" s="39">
        <f t="shared" ca="1" si="166"/>
        <v>0</v>
      </c>
      <c r="AH231" s="39">
        <f t="shared" ca="1" si="167"/>
        <v>0</v>
      </c>
      <c r="AI231" s="39">
        <f t="shared" ca="1" si="168"/>
        <v>0</v>
      </c>
      <c r="AJ231" s="39">
        <f t="shared" ca="1" si="169"/>
        <v>0</v>
      </c>
      <c r="AK231" s="39">
        <f t="shared" ca="1" si="170"/>
        <v>0</v>
      </c>
      <c r="AL231" s="43"/>
      <c r="AM231" s="39">
        <f t="shared" ca="1" si="181"/>
        <v>0</v>
      </c>
      <c r="AN231" s="39">
        <f t="shared" ca="1" si="182"/>
        <v>0</v>
      </c>
      <c r="AO231" s="39">
        <f t="shared" ca="1" si="183"/>
        <v>0</v>
      </c>
      <c r="AP231" s="40">
        <f t="shared" ca="1" si="171"/>
        <v>0</v>
      </c>
      <c r="AR231" s="39">
        <f t="shared" ca="1" si="184"/>
        <v>0</v>
      </c>
      <c r="AS231" s="39">
        <f t="shared" ca="1" si="185"/>
        <v>0</v>
      </c>
      <c r="AT231" s="39">
        <f t="shared" ca="1" si="186"/>
        <v>0</v>
      </c>
      <c r="AU231" s="40">
        <f t="shared" ca="1" si="172"/>
        <v>0</v>
      </c>
      <c r="AV231" s="40"/>
      <c r="AW231" s="51">
        <f t="shared" ca="1" si="173"/>
        <v>0</v>
      </c>
      <c r="AY231" s="51">
        <f t="shared" ca="1" si="174"/>
        <v>0</v>
      </c>
      <c r="AZ231" s="104"/>
      <c r="BA231" s="105">
        <f ca="1">'EO9904.1'!AW231</f>
        <v>0</v>
      </c>
      <c r="BB231" s="105">
        <f t="shared" ca="1" si="187"/>
        <v>0</v>
      </c>
      <c r="BC231" s="67"/>
      <c r="BD231" s="96">
        <f t="shared" si="188"/>
        <v>43678</v>
      </c>
      <c r="BE231" s="103">
        <f t="shared" si="189"/>
        <v>8</v>
      </c>
      <c r="BF231" s="113">
        <f t="shared" si="175"/>
        <v>1109.0309999999999</v>
      </c>
      <c r="BG231" s="114">
        <f t="shared" si="176"/>
        <v>11486.346</v>
      </c>
      <c r="BH231" s="95">
        <f t="shared" si="190"/>
        <v>9.655211500680895E-2</v>
      </c>
      <c r="BI231" s="2">
        <f t="shared" si="193"/>
        <v>9.9099999999999994E-2</v>
      </c>
      <c r="BJ231" s="2">
        <f t="shared" si="191"/>
        <v>0.97428975788909133</v>
      </c>
      <c r="BK231" s="97">
        <v>2.1150000000000002</v>
      </c>
      <c r="BL231" s="98">
        <f t="shared" si="192"/>
        <v>2.1150000000000002</v>
      </c>
    </row>
    <row r="232" spans="1:64" ht="12" customHeight="1">
      <c r="A232" s="88">
        <f t="shared" si="177"/>
        <v>43709</v>
      </c>
      <c r="B232" s="65">
        <f>'EO9904.1 floor'!B232</f>
        <v>0</v>
      </c>
      <c r="C232" s="66"/>
      <c r="D232" s="82">
        <f t="shared" si="147"/>
        <v>0</v>
      </c>
      <c r="E232" s="35">
        <f t="shared" si="148"/>
        <v>0</v>
      </c>
      <c r="F232" s="35">
        <f t="shared" ca="1" si="149"/>
        <v>0</v>
      </c>
      <c r="G232" s="83">
        <f ca="1">VLOOKUP($A232,[1]!Table,MATCH(G$4,[1]!Curves,0))</f>
        <v>5.5380000000000003</v>
      </c>
      <c r="H232" s="84">
        <f t="shared" ca="1" si="150"/>
        <v>5.5380000000000003</v>
      </c>
      <c r="I232" s="86">
        <f t="shared" si="178"/>
        <v>2.1150000000000002</v>
      </c>
      <c r="J232" s="83">
        <f ca="1">VLOOKUP($A232,[1]!Table,MATCH(J$4,[1]!Curves,0))</f>
        <v>0</v>
      </c>
      <c r="K232" s="84">
        <f t="shared" ca="1" si="151"/>
        <v>0</v>
      </c>
      <c r="L232" s="69">
        <f t="shared" si="179"/>
        <v>0</v>
      </c>
      <c r="M232" s="83">
        <f ca="1">VLOOKUP($A232,[1]!Table,MATCH(M$4,[1]!Curves,0))</f>
        <v>0</v>
      </c>
      <c r="N232" s="84">
        <f t="shared" ca="1" si="152"/>
        <v>0</v>
      </c>
      <c r="O232" s="69">
        <f t="shared" si="180"/>
        <v>0</v>
      </c>
      <c r="P232" s="7"/>
      <c r="Q232" s="69">
        <f t="shared" ca="1" si="153"/>
        <v>5.5380000000000003</v>
      </c>
      <c r="R232" s="69">
        <f t="shared" ca="1" si="154"/>
        <v>5.5380000000000003</v>
      </c>
      <c r="S232" s="69">
        <f t="shared" si="155"/>
        <v>2.1150000000000002</v>
      </c>
      <c r="T232" s="7"/>
      <c r="U232" s="5">
        <f t="shared" si="156"/>
        <v>30</v>
      </c>
      <c r="V232" s="44">
        <f t="shared" si="157"/>
        <v>43709</v>
      </c>
      <c r="W232" s="5">
        <f t="shared" ca="1" si="158"/>
        <v>6779</v>
      </c>
      <c r="X232" s="54">
        <f ca="1">VLOOKUP($A232,[1]!Table,MATCH(X$4,[1]!Curves,0))</f>
        <v>6.3853652096275998E-2</v>
      </c>
      <c r="Y232" s="46">
        <f t="shared" ca="1" si="159"/>
        <v>0.31142661603518657</v>
      </c>
      <c r="Z232" s="5">
        <f t="shared" si="160"/>
        <v>0</v>
      </c>
      <c r="AA232" s="5">
        <f t="shared" si="161"/>
        <v>0</v>
      </c>
      <c r="AC232" s="39">
        <f t="shared" ca="1" si="162"/>
        <v>0</v>
      </c>
      <c r="AD232" s="39">
        <f t="shared" ca="1" si="163"/>
        <v>0</v>
      </c>
      <c r="AE232" s="39">
        <f t="shared" ca="1" si="164"/>
        <v>0</v>
      </c>
      <c r="AF232" s="39">
        <f t="shared" ca="1" si="165"/>
        <v>0</v>
      </c>
      <c r="AG232" s="39">
        <f t="shared" ca="1" si="166"/>
        <v>0</v>
      </c>
      <c r="AH232" s="39">
        <f t="shared" ca="1" si="167"/>
        <v>0</v>
      </c>
      <c r="AI232" s="39">
        <f t="shared" ca="1" si="168"/>
        <v>0</v>
      </c>
      <c r="AJ232" s="39">
        <f t="shared" ca="1" si="169"/>
        <v>0</v>
      </c>
      <c r="AK232" s="39">
        <f t="shared" ca="1" si="170"/>
        <v>0</v>
      </c>
      <c r="AL232" s="43"/>
      <c r="AM232" s="39">
        <f t="shared" ca="1" si="181"/>
        <v>0</v>
      </c>
      <c r="AN232" s="39">
        <f t="shared" ca="1" si="182"/>
        <v>0</v>
      </c>
      <c r="AO232" s="39">
        <f t="shared" ca="1" si="183"/>
        <v>0</v>
      </c>
      <c r="AP232" s="40">
        <f t="shared" ca="1" si="171"/>
        <v>0</v>
      </c>
      <c r="AR232" s="39">
        <f t="shared" ca="1" si="184"/>
        <v>0</v>
      </c>
      <c r="AS232" s="39">
        <f t="shared" ca="1" si="185"/>
        <v>0</v>
      </c>
      <c r="AT232" s="39">
        <f t="shared" ca="1" si="186"/>
        <v>0</v>
      </c>
      <c r="AU232" s="40">
        <f t="shared" ca="1" si="172"/>
        <v>0</v>
      </c>
      <c r="AV232" s="40"/>
      <c r="AW232" s="51">
        <f t="shared" ca="1" si="173"/>
        <v>0</v>
      </c>
      <c r="AY232" s="51">
        <f t="shared" ca="1" si="174"/>
        <v>0</v>
      </c>
      <c r="AZ232" s="104"/>
      <c r="BA232" s="105">
        <f ca="1">'EO9904.1'!AW232</f>
        <v>0</v>
      </c>
      <c r="BB232" s="105">
        <f t="shared" ca="1" si="187"/>
        <v>0</v>
      </c>
      <c r="BC232" s="67"/>
      <c r="BD232" s="96">
        <f t="shared" si="188"/>
        <v>43709</v>
      </c>
      <c r="BE232" s="103">
        <f t="shared" si="189"/>
        <v>9</v>
      </c>
      <c r="BF232" s="113">
        <f t="shared" si="175"/>
        <v>998.15999999999985</v>
      </c>
      <c r="BG232" s="114">
        <f t="shared" si="176"/>
        <v>10141.415499999999</v>
      </c>
      <c r="BH232" s="95">
        <f t="shared" si="190"/>
        <v>9.8424130240990518E-2</v>
      </c>
      <c r="BI232" s="2">
        <f t="shared" si="193"/>
        <v>0.1009</v>
      </c>
      <c r="BJ232" s="2">
        <f t="shared" si="191"/>
        <v>0.9754621431218089</v>
      </c>
      <c r="BK232" s="97">
        <v>2.1150000000000002</v>
      </c>
      <c r="BL232" s="98">
        <f t="shared" si="192"/>
        <v>2.1150000000000002</v>
      </c>
    </row>
    <row r="233" spans="1:64" ht="12" customHeight="1">
      <c r="A233" s="88">
        <f t="shared" si="177"/>
        <v>43739</v>
      </c>
      <c r="B233" s="65">
        <f>'EO9904.1 floor'!B233</f>
        <v>0</v>
      </c>
      <c r="C233" s="66"/>
      <c r="D233" s="82">
        <f t="shared" si="147"/>
        <v>0</v>
      </c>
      <c r="E233" s="35">
        <f t="shared" si="148"/>
        <v>0</v>
      </c>
      <c r="F233" s="35">
        <f t="shared" ca="1" si="149"/>
        <v>0</v>
      </c>
      <c r="G233" s="83">
        <f ca="1">VLOOKUP($A233,[1]!Table,MATCH(G$4,[1]!Curves,0))</f>
        <v>5.5680000000000005</v>
      </c>
      <c r="H233" s="84">
        <f t="shared" ca="1" si="150"/>
        <v>5.5680000000000005</v>
      </c>
      <c r="I233" s="86">
        <f t="shared" si="178"/>
        <v>2.1150000000000002</v>
      </c>
      <c r="J233" s="83">
        <f ca="1">VLOOKUP($A233,[1]!Table,MATCH(J$4,[1]!Curves,0))</f>
        <v>0</v>
      </c>
      <c r="K233" s="84">
        <f t="shared" ca="1" si="151"/>
        <v>0</v>
      </c>
      <c r="L233" s="69">
        <f t="shared" si="179"/>
        <v>0</v>
      </c>
      <c r="M233" s="83">
        <f ca="1">VLOOKUP($A233,[1]!Table,MATCH(M$4,[1]!Curves,0))</f>
        <v>0</v>
      </c>
      <c r="N233" s="84">
        <f t="shared" ca="1" si="152"/>
        <v>0</v>
      </c>
      <c r="O233" s="69">
        <f t="shared" si="180"/>
        <v>0</v>
      </c>
      <c r="P233" s="7"/>
      <c r="Q233" s="69">
        <f t="shared" ca="1" si="153"/>
        <v>5.5680000000000005</v>
      </c>
      <c r="R233" s="69">
        <f t="shared" ca="1" si="154"/>
        <v>5.5680000000000005</v>
      </c>
      <c r="S233" s="69">
        <f t="shared" si="155"/>
        <v>2.1150000000000002</v>
      </c>
      <c r="T233" s="7"/>
      <c r="U233" s="5">
        <f t="shared" si="156"/>
        <v>31</v>
      </c>
      <c r="V233" s="44">
        <f t="shared" si="157"/>
        <v>43739</v>
      </c>
      <c r="W233" s="5">
        <f t="shared" ca="1" si="158"/>
        <v>6809</v>
      </c>
      <c r="X233" s="54">
        <f ca="1">VLOOKUP($A233,[1]!Table,MATCH(X$4,[1]!Curves,0))</f>
        <v>6.3881509707113995E-2</v>
      </c>
      <c r="Y233" s="46">
        <f t="shared" ca="1" si="159"/>
        <v>0.30966708633556628</v>
      </c>
      <c r="Z233" s="5">
        <f t="shared" si="160"/>
        <v>0</v>
      </c>
      <c r="AA233" s="5">
        <f t="shared" si="161"/>
        <v>0</v>
      </c>
      <c r="AC233" s="39">
        <f t="shared" ca="1" si="162"/>
        <v>0</v>
      </c>
      <c r="AD233" s="39">
        <f t="shared" ca="1" si="163"/>
        <v>0</v>
      </c>
      <c r="AE233" s="39">
        <f t="shared" ca="1" si="164"/>
        <v>0</v>
      </c>
      <c r="AF233" s="39">
        <f t="shared" ca="1" si="165"/>
        <v>0</v>
      </c>
      <c r="AG233" s="39">
        <f t="shared" ca="1" si="166"/>
        <v>0</v>
      </c>
      <c r="AH233" s="39">
        <f t="shared" ca="1" si="167"/>
        <v>0</v>
      </c>
      <c r="AI233" s="39">
        <f t="shared" ca="1" si="168"/>
        <v>0</v>
      </c>
      <c r="AJ233" s="39">
        <f t="shared" ca="1" si="169"/>
        <v>0</v>
      </c>
      <c r="AK233" s="39">
        <f t="shared" ca="1" si="170"/>
        <v>0</v>
      </c>
      <c r="AL233" s="43"/>
      <c r="AM233" s="39">
        <f t="shared" ca="1" si="181"/>
        <v>0</v>
      </c>
      <c r="AN233" s="39">
        <f t="shared" ca="1" si="182"/>
        <v>0</v>
      </c>
      <c r="AO233" s="39">
        <f t="shared" ca="1" si="183"/>
        <v>0</v>
      </c>
      <c r="AP233" s="40">
        <f t="shared" ca="1" si="171"/>
        <v>0</v>
      </c>
      <c r="AR233" s="39">
        <f t="shared" ca="1" si="184"/>
        <v>0</v>
      </c>
      <c r="AS233" s="39">
        <f t="shared" ca="1" si="185"/>
        <v>0</v>
      </c>
      <c r="AT233" s="39">
        <f t="shared" ca="1" si="186"/>
        <v>0</v>
      </c>
      <c r="AU233" s="40">
        <f t="shared" ca="1" si="172"/>
        <v>0</v>
      </c>
      <c r="AV233" s="40"/>
      <c r="AW233" s="51">
        <f t="shared" ca="1" si="173"/>
        <v>0</v>
      </c>
      <c r="AY233" s="51">
        <f t="shared" ca="1" si="174"/>
        <v>0</v>
      </c>
      <c r="AZ233" s="104"/>
      <c r="BA233" s="105">
        <f ca="1">'EO9904.1'!AW233</f>
        <v>0</v>
      </c>
      <c r="BB233" s="105">
        <f t="shared" ca="1" si="187"/>
        <v>0</v>
      </c>
      <c r="BC233" s="67"/>
      <c r="BD233" s="96">
        <f t="shared" si="188"/>
        <v>43739</v>
      </c>
      <c r="BE233" s="103">
        <f t="shared" si="189"/>
        <v>10</v>
      </c>
      <c r="BF233" s="113">
        <f t="shared" si="175"/>
        <v>697.93849999999998</v>
      </c>
      <c r="BG233" s="114">
        <f t="shared" si="176"/>
        <v>9529.3094999999994</v>
      </c>
      <c r="BH233" s="95">
        <f t="shared" si="190"/>
        <v>7.3241245863616883E-2</v>
      </c>
      <c r="BI233" s="2">
        <f t="shared" si="193"/>
        <v>0.10349999999999999</v>
      </c>
      <c r="BJ233" s="2">
        <f t="shared" si="191"/>
        <v>0.70764488757117761</v>
      </c>
      <c r="BK233" s="97">
        <v>2.1150000000000002</v>
      </c>
      <c r="BL233" s="98">
        <f t="shared" si="192"/>
        <v>2.1150000000000002</v>
      </c>
    </row>
    <row r="234" spans="1:64" ht="12" customHeight="1">
      <c r="A234" s="88">
        <f t="shared" si="177"/>
        <v>43770</v>
      </c>
      <c r="B234" s="65">
        <f>'EO9904.1 floor'!B234</f>
        <v>0</v>
      </c>
      <c r="C234" s="66"/>
      <c r="D234" s="82">
        <f t="shared" si="147"/>
        <v>0</v>
      </c>
      <c r="E234" s="35">
        <f t="shared" si="148"/>
        <v>0</v>
      </c>
      <c r="F234" s="35">
        <f t="shared" ca="1" si="149"/>
        <v>0</v>
      </c>
      <c r="G234" s="83">
        <f ca="1">VLOOKUP($A234,[1]!Table,MATCH(G$4,[1]!Curves,0))</f>
        <v>5.7080000000000002</v>
      </c>
      <c r="H234" s="84">
        <f t="shared" ca="1" si="150"/>
        <v>5.7080000000000002</v>
      </c>
      <c r="I234" s="86">
        <f t="shared" si="178"/>
        <v>2.1150000000000002</v>
      </c>
      <c r="J234" s="83">
        <f ca="1">VLOOKUP($A234,[1]!Table,MATCH(J$4,[1]!Curves,0))</f>
        <v>0</v>
      </c>
      <c r="K234" s="84">
        <f t="shared" ca="1" si="151"/>
        <v>0</v>
      </c>
      <c r="L234" s="69">
        <f t="shared" si="179"/>
        <v>0</v>
      </c>
      <c r="M234" s="83">
        <f ca="1">VLOOKUP($A234,[1]!Table,MATCH(M$4,[1]!Curves,0))</f>
        <v>0</v>
      </c>
      <c r="N234" s="84">
        <f t="shared" ca="1" si="152"/>
        <v>0</v>
      </c>
      <c r="O234" s="69">
        <f t="shared" si="180"/>
        <v>0</v>
      </c>
      <c r="P234" s="7"/>
      <c r="Q234" s="69">
        <f t="shared" ca="1" si="153"/>
        <v>5.7080000000000002</v>
      </c>
      <c r="R234" s="69">
        <f t="shared" ca="1" si="154"/>
        <v>5.7080000000000002</v>
      </c>
      <c r="S234" s="69">
        <f t="shared" si="155"/>
        <v>2.1150000000000002</v>
      </c>
      <c r="T234" s="7"/>
      <c r="U234" s="5">
        <f t="shared" si="156"/>
        <v>30</v>
      </c>
      <c r="V234" s="44">
        <f t="shared" si="157"/>
        <v>43770</v>
      </c>
      <c r="W234" s="5">
        <f t="shared" ca="1" si="158"/>
        <v>6840</v>
      </c>
      <c r="X234" s="54">
        <f ca="1">VLOOKUP($A234,[1]!Table,MATCH(X$4,[1]!Curves,0))</f>
        <v>6.3910295905249992E-2</v>
      </c>
      <c r="Y234" s="46">
        <f t="shared" ca="1" si="159"/>
        <v>0.30785791670039475</v>
      </c>
      <c r="Z234" s="5">
        <f t="shared" si="160"/>
        <v>0</v>
      </c>
      <c r="AA234" s="5">
        <f t="shared" si="161"/>
        <v>0</v>
      </c>
      <c r="AC234" s="39">
        <f t="shared" ca="1" si="162"/>
        <v>0</v>
      </c>
      <c r="AD234" s="39">
        <f t="shared" ca="1" si="163"/>
        <v>0</v>
      </c>
      <c r="AE234" s="39">
        <f t="shared" ca="1" si="164"/>
        <v>0</v>
      </c>
      <c r="AF234" s="39">
        <f t="shared" ca="1" si="165"/>
        <v>0</v>
      </c>
      <c r="AG234" s="39">
        <f t="shared" ca="1" si="166"/>
        <v>0</v>
      </c>
      <c r="AH234" s="39">
        <f t="shared" ca="1" si="167"/>
        <v>0</v>
      </c>
      <c r="AI234" s="39">
        <f t="shared" ca="1" si="168"/>
        <v>0</v>
      </c>
      <c r="AJ234" s="39">
        <f t="shared" ca="1" si="169"/>
        <v>0</v>
      </c>
      <c r="AK234" s="39">
        <f t="shared" ca="1" si="170"/>
        <v>0</v>
      </c>
      <c r="AL234" s="43"/>
      <c r="AM234" s="39">
        <f t="shared" ca="1" si="181"/>
        <v>0</v>
      </c>
      <c r="AN234" s="39">
        <f t="shared" ca="1" si="182"/>
        <v>0</v>
      </c>
      <c r="AO234" s="39">
        <f t="shared" ca="1" si="183"/>
        <v>0</v>
      </c>
      <c r="AP234" s="40">
        <f t="shared" ca="1" si="171"/>
        <v>0</v>
      </c>
      <c r="AR234" s="39">
        <f t="shared" ca="1" si="184"/>
        <v>0</v>
      </c>
      <c r="AS234" s="39">
        <f t="shared" ca="1" si="185"/>
        <v>0</v>
      </c>
      <c r="AT234" s="39">
        <f t="shared" ca="1" si="186"/>
        <v>0</v>
      </c>
      <c r="AU234" s="40">
        <f t="shared" ca="1" si="172"/>
        <v>0</v>
      </c>
      <c r="AV234" s="40"/>
      <c r="AW234" s="51">
        <f t="shared" ca="1" si="173"/>
        <v>0</v>
      </c>
      <c r="AY234" s="51">
        <f t="shared" ca="1" si="174"/>
        <v>0</v>
      </c>
      <c r="AZ234" s="104"/>
      <c r="BA234" s="105">
        <f ca="1">'EO9904.1'!AW234</f>
        <v>0</v>
      </c>
      <c r="BB234" s="105">
        <f t="shared" ca="1" si="187"/>
        <v>0</v>
      </c>
      <c r="BC234" s="67"/>
      <c r="BD234" s="96">
        <f t="shared" si="188"/>
        <v>43770</v>
      </c>
      <c r="BE234" s="103">
        <f t="shared" si="189"/>
        <v>11</v>
      </c>
      <c r="BF234" s="113">
        <f t="shared" si="175"/>
        <v>632.95050000000003</v>
      </c>
      <c r="BG234" s="114">
        <f t="shared" si="176"/>
        <v>8729.3260000000009</v>
      </c>
      <c r="BH234" s="95">
        <f t="shared" si="190"/>
        <v>7.250851898531456E-2</v>
      </c>
      <c r="BI234" s="2">
        <f t="shared" si="193"/>
        <v>7.7799999999999994E-2</v>
      </c>
      <c r="BJ234" s="2">
        <f t="shared" si="191"/>
        <v>0.93198610520969882</v>
      </c>
      <c r="BK234" s="97">
        <v>2.1150000000000002</v>
      </c>
      <c r="BL234" s="98">
        <f t="shared" si="192"/>
        <v>2.1150000000000002</v>
      </c>
    </row>
    <row r="235" spans="1:64" ht="12" customHeight="1">
      <c r="A235" s="88">
        <f t="shared" si="177"/>
        <v>43800</v>
      </c>
      <c r="B235" s="65">
        <f>'EO9904.1 floor'!B235</f>
        <v>0</v>
      </c>
      <c r="C235" s="66"/>
      <c r="D235" s="82">
        <f t="shared" si="147"/>
        <v>0</v>
      </c>
      <c r="E235" s="35">
        <f t="shared" si="148"/>
        <v>0</v>
      </c>
      <c r="F235" s="35">
        <f t="shared" ca="1" si="149"/>
        <v>0</v>
      </c>
      <c r="G235" s="83">
        <f ca="1">VLOOKUP($A235,[1]!Table,MATCH(G$4,[1]!Curves,0))</f>
        <v>5.8479999999999999</v>
      </c>
      <c r="H235" s="84">
        <f t="shared" ca="1" si="150"/>
        <v>5.8479999999999999</v>
      </c>
      <c r="I235" s="86">
        <f t="shared" si="178"/>
        <v>2.1150000000000002</v>
      </c>
      <c r="J235" s="83">
        <f ca="1">VLOOKUP($A235,[1]!Table,MATCH(J$4,[1]!Curves,0))</f>
        <v>0</v>
      </c>
      <c r="K235" s="84">
        <f t="shared" ca="1" si="151"/>
        <v>0</v>
      </c>
      <c r="L235" s="69">
        <f t="shared" si="179"/>
        <v>0</v>
      </c>
      <c r="M235" s="83">
        <f ca="1">VLOOKUP($A235,[1]!Table,MATCH(M$4,[1]!Curves,0))</f>
        <v>0</v>
      </c>
      <c r="N235" s="84">
        <f t="shared" ca="1" si="152"/>
        <v>0</v>
      </c>
      <c r="O235" s="69">
        <f t="shared" si="180"/>
        <v>0</v>
      </c>
      <c r="P235" s="7"/>
      <c r="Q235" s="69">
        <f t="shared" ca="1" si="153"/>
        <v>5.8479999999999999</v>
      </c>
      <c r="R235" s="69">
        <f t="shared" ca="1" si="154"/>
        <v>5.8479999999999999</v>
      </c>
      <c r="S235" s="69">
        <f t="shared" si="155"/>
        <v>2.1150000000000002</v>
      </c>
      <c r="T235" s="7"/>
      <c r="U235" s="5">
        <f t="shared" si="156"/>
        <v>31</v>
      </c>
      <c r="V235" s="44">
        <f t="shared" si="157"/>
        <v>43800</v>
      </c>
      <c r="W235" s="5">
        <f t="shared" ca="1" si="158"/>
        <v>6870</v>
      </c>
      <c r="X235" s="54">
        <f ca="1">VLOOKUP($A235,[1]!Table,MATCH(X$4,[1]!Curves,0))</f>
        <v>6.3938153516611002E-2</v>
      </c>
      <c r="Y235" s="46">
        <f t="shared" ca="1" si="159"/>
        <v>0.30611579381717696</v>
      </c>
      <c r="Z235" s="5">
        <f t="shared" si="160"/>
        <v>0</v>
      </c>
      <c r="AA235" s="5">
        <f t="shared" si="161"/>
        <v>0</v>
      </c>
      <c r="AC235" s="39">
        <f t="shared" ca="1" si="162"/>
        <v>0</v>
      </c>
      <c r="AD235" s="39">
        <f t="shared" ca="1" si="163"/>
        <v>0</v>
      </c>
      <c r="AE235" s="39">
        <f t="shared" ca="1" si="164"/>
        <v>0</v>
      </c>
      <c r="AF235" s="39">
        <f t="shared" ca="1" si="165"/>
        <v>0</v>
      </c>
      <c r="AG235" s="39">
        <f t="shared" ca="1" si="166"/>
        <v>0</v>
      </c>
      <c r="AH235" s="39">
        <f t="shared" ca="1" si="167"/>
        <v>0</v>
      </c>
      <c r="AI235" s="39">
        <f t="shared" ca="1" si="168"/>
        <v>0</v>
      </c>
      <c r="AJ235" s="39">
        <f t="shared" ca="1" si="169"/>
        <v>0</v>
      </c>
      <c r="AK235" s="39">
        <f t="shared" ca="1" si="170"/>
        <v>0</v>
      </c>
      <c r="AL235" s="43"/>
      <c r="AM235" s="39">
        <f t="shared" ca="1" si="181"/>
        <v>0</v>
      </c>
      <c r="AN235" s="39">
        <f t="shared" ca="1" si="182"/>
        <v>0</v>
      </c>
      <c r="AO235" s="39">
        <f t="shared" ca="1" si="183"/>
        <v>0</v>
      </c>
      <c r="AP235" s="40">
        <f t="shared" ca="1" si="171"/>
        <v>0</v>
      </c>
      <c r="AR235" s="39">
        <f t="shared" ca="1" si="184"/>
        <v>0</v>
      </c>
      <c r="AS235" s="39">
        <f t="shared" ca="1" si="185"/>
        <v>0</v>
      </c>
      <c r="AT235" s="39">
        <f t="shared" ca="1" si="186"/>
        <v>0</v>
      </c>
      <c r="AU235" s="40">
        <f t="shared" ca="1" si="172"/>
        <v>0</v>
      </c>
      <c r="AV235" s="40"/>
      <c r="AW235" s="51">
        <f t="shared" ca="1" si="173"/>
        <v>0</v>
      </c>
      <c r="AY235" s="51">
        <f t="shared" ca="1" si="174"/>
        <v>0</v>
      </c>
      <c r="AZ235" s="104"/>
      <c r="BA235" s="105">
        <f ca="1">'EO9904.1'!AW235</f>
        <v>0</v>
      </c>
      <c r="BB235" s="105">
        <f t="shared" ca="1" si="187"/>
        <v>0</v>
      </c>
      <c r="BC235" s="67"/>
      <c r="BD235" s="96">
        <f t="shared" si="188"/>
        <v>43800</v>
      </c>
      <c r="BE235" s="103">
        <f t="shared" si="189"/>
        <v>12</v>
      </c>
      <c r="BF235" s="113">
        <f t="shared" si="175"/>
        <v>668.96399999999994</v>
      </c>
      <c r="BG235" s="114">
        <f t="shared" si="176"/>
        <v>9251.2415000000001</v>
      </c>
      <c r="BH235" s="95">
        <f t="shared" si="190"/>
        <v>7.2310727160241131E-2</v>
      </c>
      <c r="BI235" s="2">
        <f t="shared" si="193"/>
        <v>7.7899999999999997E-2</v>
      </c>
      <c r="BJ235" s="2">
        <f t="shared" si="191"/>
        <v>0.92825066957947544</v>
      </c>
      <c r="BK235" s="97">
        <v>2.1150000000000002</v>
      </c>
      <c r="BL235" s="98">
        <f t="shared" si="192"/>
        <v>2.1150000000000002</v>
      </c>
    </row>
    <row r="236" spans="1:64" ht="12" customHeight="1">
      <c r="A236" s="88">
        <f t="shared" si="177"/>
        <v>43831</v>
      </c>
      <c r="B236" s="65">
        <f>'EO9904.1 floor'!B236</f>
        <v>0</v>
      </c>
      <c r="C236" s="66"/>
      <c r="D236" s="82">
        <f t="shared" si="147"/>
        <v>0</v>
      </c>
      <c r="E236" s="35">
        <f t="shared" si="148"/>
        <v>0</v>
      </c>
      <c r="F236" s="35">
        <f t="shared" ca="1" si="149"/>
        <v>0</v>
      </c>
      <c r="G236" s="83">
        <f ca="1">VLOOKUP($A236,[1]!Table,MATCH(G$4,[1]!Curves,0))</f>
        <v>5.9530000000000003</v>
      </c>
      <c r="H236" s="84">
        <f t="shared" ca="1" si="150"/>
        <v>5.9530000000000003</v>
      </c>
      <c r="I236" s="86">
        <f t="shared" si="178"/>
        <v>2.1150000000000002</v>
      </c>
      <c r="J236" s="83">
        <f ca="1">VLOOKUP($A236,[1]!Table,MATCH(J$4,[1]!Curves,0))</f>
        <v>0</v>
      </c>
      <c r="K236" s="84">
        <f t="shared" ca="1" si="151"/>
        <v>0</v>
      </c>
      <c r="L236" s="69">
        <f t="shared" si="179"/>
        <v>0</v>
      </c>
      <c r="M236" s="83">
        <f ca="1">VLOOKUP($A236,[1]!Table,MATCH(M$4,[1]!Curves,0))</f>
        <v>0</v>
      </c>
      <c r="N236" s="84">
        <f t="shared" ca="1" si="152"/>
        <v>0</v>
      </c>
      <c r="O236" s="69">
        <f t="shared" si="180"/>
        <v>0</v>
      </c>
      <c r="P236" s="7"/>
      <c r="Q236" s="69">
        <f t="shared" ca="1" si="153"/>
        <v>5.9530000000000003</v>
      </c>
      <c r="R236" s="69">
        <f t="shared" ca="1" si="154"/>
        <v>5.9530000000000003</v>
      </c>
      <c r="S236" s="69">
        <f t="shared" si="155"/>
        <v>2.1150000000000002</v>
      </c>
      <c r="T236" s="7"/>
      <c r="U236" s="5">
        <f t="shared" si="156"/>
        <v>31</v>
      </c>
      <c r="V236" s="44">
        <f t="shared" si="157"/>
        <v>43831</v>
      </c>
      <c r="W236" s="5">
        <f t="shared" ca="1" si="158"/>
        <v>6901</v>
      </c>
      <c r="X236" s="54">
        <f ca="1">VLOOKUP($A236,[1]!Table,MATCH(X$4,[1]!Curves,0))</f>
        <v>6.3966939715286997E-2</v>
      </c>
      <c r="Y236" s="46">
        <f t="shared" ca="1" si="159"/>
        <v>0.30432454078958071</v>
      </c>
      <c r="Z236" s="5">
        <f t="shared" si="160"/>
        <v>0</v>
      </c>
      <c r="AA236" s="5">
        <f t="shared" si="161"/>
        <v>0</v>
      </c>
      <c r="AC236" s="39">
        <f t="shared" ca="1" si="162"/>
        <v>0</v>
      </c>
      <c r="AD236" s="39">
        <f t="shared" ca="1" si="163"/>
        <v>0</v>
      </c>
      <c r="AE236" s="39">
        <f t="shared" ca="1" si="164"/>
        <v>0</v>
      </c>
      <c r="AF236" s="39">
        <f t="shared" ca="1" si="165"/>
        <v>0</v>
      </c>
      <c r="AG236" s="39">
        <f t="shared" ca="1" si="166"/>
        <v>0</v>
      </c>
      <c r="AH236" s="39">
        <f t="shared" ca="1" si="167"/>
        <v>0</v>
      </c>
      <c r="AI236" s="39">
        <f t="shared" ca="1" si="168"/>
        <v>0</v>
      </c>
      <c r="AJ236" s="39">
        <f t="shared" ca="1" si="169"/>
        <v>0</v>
      </c>
      <c r="AK236" s="39">
        <f t="shared" ca="1" si="170"/>
        <v>0</v>
      </c>
      <c r="AL236" s="43"/>
      <c r="AM236" s="39">
        <f t="shared" ca="1" si="181"/>
        <v>0</v>
      </c>
      <c r="AN236" s="39">
        <f t="shared" ca="1" si="182"/>
        <v>0</v>
      </c>
      <c r="AO236" s="39">
        <f t="shared" ca="1" si="183"/>
        <v>0</v>
      </c>
      <c r="AP236" s="40">
        <f t="shared" ca="1" si="171"/>
        <v>0</v>
      </c>
      <c r="AR236" s="39">
        <f t="shared" ca="1" si="184"/>
        <v>0</v>
      </c>
      <c r="AS236" s="39">
        <f t="shared" ca="1" si="185"/>
        <v>0</v>
      </c>
      <c r="AT236" s="39">
        <f t="shared" ca="1" si="186"/>
        <v>0</v>
      </c>
      <c r="AU236" s="40">
        <f t="shared" ca="1" si="172"/>
        <v>0</v>
      </c>
      <c r="AV236" s="40"/>
      <c r="AW236" s="51">
        <f t="shared" ca="1" si="173"/>
        <v>0</v>
      </c>
      <c r="AY236" s="51">
        <f t="shared" ca="1" si="174"/>
        <v>0</v>
      </c>
      <c r="AZ236" s="104"/>
      <c r="BA236" s="105">
        <f ca="1">'EO9904.1'!AW236</f>
        <v>0</v>
      </c>
      <c r="BB236" s="105">
        <f t="shared" ca="1" si="187"/>
        <v>0</v>
      </c>
      <c r="BC236" s="67"/>
      <c r="BD236" s="96">
        <f t="shared" si="188"/>
        <v>43831</v>
      </c>
      <c r="BE236" s="103">
        <f t="shared" si="189"/>
        <v>1</v>
      </c>
      <c r="BF236" s="113">
        <f t="shared" si="175"/>
        <v>682.49049999999988</v>
      </c>
      <c r="BG236" s="114">
        <f t="shared" si="176"/>
        <v>9457.0780000000013</v>
      </c>
      <c r="BH236" s="95">
        <f t="shared" si="190"/>
        <v>7.2167164107137513E-2</v>
      </c>
      <c r="BI236" s="2">
        <f t="shared" si="193"/>
        <v>7.7899999999999997E-2</v>
      </c>
      <c r="BJ236" s="2">
        <f t="shared" si="191"/>
        <v>0.92640775490548799</v>
      </c>
      <c r="BK236" s="97">
        <v>2.1150000000000002</v>
      </c>
      <c r="BL236" s="98">
        <f t="shared" si="192"/>
        <v>2.1150000000000002</v>
      </c>
    </row>
    <row r="237" spans="1:64" ht="12" customHeight="1">
      <c r="A237" s="88">
        <f t="shared" si="177"/>
        <v>43862</v>
      </c>
      <c r="B237" s="65">
        <f>'EO9904.1 floor'!B237</f>
        <v>0</v>
      </c>
      <c r="C237" s="66"/>
      <c r="D237" s="82">
        <f t="shared" si="147"/>
        <v>0</v>
      </c>
      <c r="E237" s="35">
        <f t="shared" si="148"/>
        <v>0</v>
      </c>
      <c r="F237" s="35">
        <f t="shared" ca="1" si="149"/>
        <v>0</v>
      </c>
      <c r="G237" s="83">
        <f ca="1">VLOOKUP($A237,[1]!Table,MATCH(G$4,[1]!Curves,0))</f>
        <v>5.8330000000000002</v>
      </c>
      <c r="H237" s="84">
        <f t="shared" ca="1" si="150"/>
        <v>5.8330000000000002</v>
      </c>
      <c r="I237" s="86">
        <f t="shared" si="178"/>
        <v>2.2615196691845312</v>
      </c>
      <c r="J237" s="83">
        <f ca="1">VLOOKUP($A237,[1]!Table,MATCH(J$4,[1]!Curves,0))</f>
        <v>0</v>
      </c>
      <c r="K237" s="84">
        <f t="shared" ca="1" si="151"/>
        <v>0</v>
      </c>
      <c r="L237" s="69">
        <f t="shared" si="179"/>
        <v>0</v>
      </c>
      <c r="M237" s="83">
        <f ca="1">VLOOKUP($A237,[1]!Table,MATCH(M$4,[1]!Curves,0))</f>
        <v>0</v>
      </c>
      <c r="N237" s="84">
        <f t="shared" ca="1" si="152"/>
        <v>0</v>
      </c>
      <c r="O237" s="69">
        <f t="shared" si="180"/>
        <v>0</v>
      </c>
      <c r="P237" s="7"/>
      <c r="Q237" s="69">
        <f t="shared" ca="1" si="153"/>
        <v>5.8330000000000002</v>
      </c>
      <c r="R237" s="69">
        <f t="shared" ca="1" si="154"/>
        <v>5.8330000000000002</v>
      </c>
      <c r="S237" s="69">
        <f t="shared" si="155"/>
        <v>2.2615196691845312</v>
      </c>
      <c r="T237" s="7"/>
      <c r="U237" s="5">
        <f t="shared" si="156"/>
        <v>29</v>
      </c>
      <c r="V237" s="44">
        <f t="shared" si="157"/>
        <v>43862</v>
      </c>
      <c r="W237" s="5">
        <f t="shared" ca="1" si="158"/>
        <v>6932</v>
      </c>
      <c r="X237" s="54">
        <f ca="1">VLOOKUP($A237,[1]!Table,MATCH(X$4,[1]!Curves,0))</f>
        <v>6.3995725914238008E-2</v>
      </c>
      <c r="Y237" s="46">
        <f t="shared" ca="1" si="159"/>
        <v>0.30254233907923112</v>
      </c>
      <c r="Z237" s="5">
        <f t="shared" si="160"/>
        <v>0</v>
      </c>
      <c r="AA237" s="5">
        <f t="shared" si="161"/>
        <v>0</v>
      </c>
      <c r="AC237" s="39">
        <f t="shared" ca="1" si="162"/>
        <v>0</v>
      </c>
      <c r="AD237" s="39">
        <f t="shared" ca="1" si="163"/>
        <v>0</v>
      </c>
      <c r="AE237" s="39">
        <f t="shared" ca="1" si="164"/>
        <v>0</v>
      </c>
      <c r="AF237" s="39">
        <f t="shared" ca="1" si="165"/>
        <v>0</v>
      </c>
      <c r="AG237" s="39">
        <f t="shared" ca="1" si="166"/>
        <v>0</v>
      </c>
      <c r="AH237" s="39">
        <f t="shared" ca="1" si="167"/>
        <v>0</v>
      </c>
      <c r="AI237" s="39">
        <f t="shared" ca="1" si="168"/>
        <v>0</v>
      </c>
      <c r="AJ237" s="39">
        <f t="shared" ca="1" si="169"/>
        <v>0</v>
      </c>
      <c r="AK237" s="39">
        <f t="shared" ca="1" si="170"/>
        <v>0</v>
      </c>
      <c r="AL237" s="43"/>
      <c r="AM237" s="39">
        <f t="shared" ca="1" si="181"/>
        <v>0</v>
      </c>
      <c r="AN237" s="39">
        <f t="shared" ca="1" si="182"/>
        <v>0</v>
      </c>
      <c r="AO237" s="39">
        <f t="shared" ca="1" si="183"/>
        <v>0</v>
      </c>
      <c r="AP237" s="40">
        <f t="shared" ca="1" si="171"/>
        <v>0</v>
      </c>
      <c r="AR237" s="39">
        <f t="shared" ca="1" si="184"/>
        <v>0</v>
      </c>
      <c r="AS237" s="39">
        <f t="shared" ca="1" si="185"/>
        <v>0</v>
      </c>
      <c r="AT237" s="39">
        <f t="shared" ca="1" si="186"/>
        <v>0</v>
      </c>
      <c r="AU237" s="40">
        <f t="shared" ca="1" si="172"/>
        <v>0</v>
      </c>
      <c r="AV237" s="40"/>
      <c r="AW237" s="51">
        <f t="shared" ca="1" si="173"/>
        <v>0</v>
      </c>
      <c r="AY237" s="51">
        <f t="shared" ca="1" si="174"/>
        <v>0</v>
      </c>
      <c r="AZ237" s="104"/>
      <c r="BA237" s="105">
        <f ca="1">'EO9904.1'!AW237</f>
        <v>0</v>
      </c>
      <c r="BB237" s="105">
        <f t="shared" ca="1" si="187"/>
        <v>0</v>
      </c>
      <c r="BC237" s="67"/>
      <c r="BD237" s="96">
        <f t="shared" si="188"/>
        <v>43862</v>
      </c>
      <c r="BE237" s="103">
        <f t="shared" si="189"/>
        <v>2</v>
      </c>
      <c r="BF237" s="113">
        <f t="shared" si="175"/>
        <v>627.08299999999986</v>
      </c>
      <c r="BG237" s="114">
        <f t="shared" si="176"/>
        <v>8701.1194999999989</v>
      </c>
      <c r="BH237" s="95">
        <f t="shared" si="190"/>
        <v>7.2069232010892381E-2</v>
      </c>
      <c r="BI237" s="2">
        <f t="shared" si="193"/>
        <v>6.7400000000000002E-2</v>
      </c>
      <c r="BJ237" s="2">
        <f t="shared" si="191"/>
        <v>1.0692764393307475</v>
      </c>
      <c r="BK237" s="97">
        <v>2.1150000000000002</v>
      </c>
      <c r="BL237" s="98">
        <f t="shared" si="192"/>
        <v>2.2615196691845312</v>
      </c>
    </row>
    <row r="238" spans="1:64" ht="12" customHeight="1">
      <c r="A238" s="88">
        <f t="shared" si="177"/>
        <v>43891</v>
      </c>
      <c r="B238" s="65">
        <f>'EO9904.1 floor'!B238</f>
        <v>0</v>
      </c>
      <c r="C238" s="66"/>
      <c r="D238" s="82">
        <f t="shared" si="147"/>
        <v>0</v>
      </c>
      <c r="E238" s="35">
        <f t="shared" si="148"/>
        <v>0</v>
      </c>
      <c r="F238" s="35">
        <f t="shared" ca="1" si="149"/>
        <v>0</v>
      </c>
      <c r="G238" s="83">
        <f ca="1">VLOOKUP($A238,[1]!Table,MATCH(G$4,[1]!Curves,0))</f>
        <v>5.7080000000000002</v>
      </c>
      <c r="H238" s="84">
        <f t="shared" ca="1" si="150"/>
        <v>5.7080000000000002</v>
      </c>
      <c r="I238" s="86">
        <f t="shared" si="178"/>
        <v>2.1352453299148562</v>
      </c>
      <c r="J238" s="83">
        <f ca="1">VLOOKUP($A238,[1]!Table,MATCH(J$4,[1]!Curves,0))</f>
        <v>0</v>
      </c>
      <c r="K238" s="84">
        <f t="shared" ca="1" si="151"/>
        <v>0</v>
      </c>
      <c r="L238" s="69">
        <f t="shared" si="179"/>
        <v>0</v>
      </c>
      <c r="M238" s="83">
        <f ca="1">VLOOKUP($A238,[1]!Table,MATCH(M$4,[1]!Curves,0))</f>
        <v>0</v>
      </c>
      <c r="N238" s="84">
        <f t="shared" ca="1" si="152"/>
        <v>0</v>
      </c>
      <c r="O238" s="69">
        <f t="shared" si="180"/>
        <v>0</v>
      </c>
      <c r="P238" s="7"/>
      <c r="Q238" s="69">
        <f t="shared" ca="1" si="153"/>
        <v>5.7080000000000002</v>
      </c>
      <c r="R238" s="69">
        <f t="shared" ca="1" si="154"/>
        <v>5.7080000000000002</v>
      </c>
      <c r="S238" s="69">
        <f t="shared" si="155"/>
        <v>2.1352453299148562</v>
      </c>
      <c r="T238" s="7"/>
      <c r="U238" s="5">
        <f t="shared" si="156"/>
        <v>31</v>
      </c>
      <c r="V238" s="44">
        <f t="shared" si="157"/>
        <v>43891</v>
      </c>
      <c r="W238" s="5">
        <f t="shared" ca="1" si="158"/>
        <v>6961</v>
      </c>
      <c r="X238" s="54">
        <f ca="1">VLOOKUP($A238,[1]!Table,MATCH(X$4,[1]!Curves,0))</f>
        <v>6.4022654939313001E-2</v>
      </c>
      <c r="Y238" s="46">
        <f t="shared" ca="1" si="159"/>
        <v>0.30088328029817046</v>
      </c>
      <c r="Z238" s="5">
        <f t="shared" si="160"/>
        <v>0</v>
      </c>
      <c r="AA238" s="5">
        <f t="shared" si="161"/>
        <v>0</v>
      </c>
      <c r="AC238" s="39">
        <f t="shared" ca="1" si="162"/>
        <v>0</v>
      </c>
      <c r="AD238" s="39">
        <f t="shared" ca="1" si="163"/>
        <v>0</v>
      </c>
      <c r="AE238" s="39">
        <f t="shared" ca="1" si="164"/>
        <v>0</v>
      </c>
      <c r="AF238" s="39">
        <f t="shared" ca="1" si="165"/>
        <v>0</v>
      </c>
      <c r="AG238" s="39">
        <f t="shared" ca="1" si="166"/>
        <v>0</v>
      </c>
      <c r="AH238" s="39">
        <f t="shared" ca="1" si="167"/>
        <v>0</v>
      </c>
      <c r="AI238" s="39">
        <f t="shared" ca="1" si="168"/>
        <v>0</v>
      </c>
      <c r="AJ238" s="39">
        <f t="shared" ca="1" si="169"/>
        <v>0</v>
      </c>
      <c r="AK238" s="39">
        <f t="shared" ca="1" si="170"/>
        <v>0</v>
      </c>
      <c r="AL238" s="43"/>
      <c r="AM238" s="39">
        <f t="shared" ca="1" si="181"/>
        <v>0</v>
      </c>
      <c r="AN238" s="39">
        <f t="shared" ca="1" si="182"/>
        <v>0</v>
      </c>
      <c r="AO238" s="39">
        <f t="shared" ca="1" si="183"/>
        <v>0</v>
      </c>
      <c r="AP238" s="40">
        <f t="shared" ca="1" si="171"/>
        <v>0</v>
      </c>
      <c r="AR238" s="39">
        <f t="shared" ca="1" si="184"/>
        <v>0</v>
      </c>
      <c r="AS238" s="39">
        <f t="shared" ca="1" si="185"/>
        <v>0</v>
      </c>
      <c r="AT238" s="39">
        <f t="shared" ca="1" si="186"/>
        <v>0</v>
      </c>
      <c r="AU238" s="40">
        <f t="shared" ca="1" si="172"/>
        <v>0</v>
      </c>
      <c r="AV238" s="40"/>
      <c r="AW238" s="51">
        <f t="shared" ca="1" si="173"/>
        <v>0</v>
      </c>
      <c r="AY238" s="51">
        <f t="shared" ca="1" si="174"/>
        <v>0</v>
      </c>
      <c r="AZ238" s="104"/>
      <c r="BA238" s="105">
        <f ca="1">'EO9904.1'!AW238</f>
        <v>0</v>
      </c>
      <c r="BB238" s="105">
        <f t="shared" ca="1" si="187"/>
        <v>0</v>
      </c>
      <c r="BC238" s="67"/>
      <c r="BD238" s="96">
        <f t="shared" si="188"/>
        <v>43891</v>
      </c>
      <c r="BE238" s="103">
        <f t="shared" si="189"/>
        <v>3</v>
      </c>
      <c r="BF238" s="113">
        <f t="shared" si="175"/>
        <v>669.65750000000003</v>
      </c>
      <c r="BG238" s="114">
        <f t="shared" si="176"/>
        <v>9290.0299999999988</v>
      </c>
      <c r="BH238" s="95">
        <f t="shared" si="190"/>
        <v>7.2083459364501529E-2</v>
      </c>
      <c r="BI238" s="2">
        <f t="shared" si="193"/>
        <v>7.1400000000000005E-2</v>
      </c>
      <c r="BJ238" s="2">
        <f t="shared" si="191"/>
        <v>1.009572260007024</v>
      </c>
      <c r="BK238" s="97">
        <v>2.1150000000000002</v>
      </c>
      <c r="BL238" s="98">
        <f t="shared" si="192"/>
        <v>2.1352453299148562</v>
      </c>
    </row>
    <row r="239" spans="1:64" ht="12" customHeight="1">
      <c r="A239" s="88">
        <f t="shared" si="177"/>
        <v>43922</v>
      </c>
      <c r="B239" s="65">
        <f>'EO9904.1 floor'!B239</f>
        <v>0</v>
      </c>
      <c r="C239" s="66"/>
      <c r="D239" s="82">
        <f t="shared" si="147"/>
        <v>0</v>
      </c>
      <c r="E239" s="35">
        <f t="shared" si="148"/>
        <v>0</v>
      </c>
      <c r="F239" s="35">
        <f t="shared" ca="1" si="149"/>
        <v>0</v>
      </c>
      <c r="G239" s="83">
        <f ca="1">VLOOKUP($A239,[1]!Table,MATCH(G$4,[1]!Curves,0))</f>
        <v>5.5780000000000003</v>
      </c>
      <c r="H239" s="84">
        <f t="shared" ca="1" si="150"/>
        <v>5.5780000000000003</v>
      </c>
      <c r="I239" s="86">
        <f t="shared" si="178"/>
        <v>2.1150000000000002</v>
      </c>
      <c r="J239" s="83">
        <f ca="1">VLOOKUP($A239,[1]!Table,MATCH(J$4,[1]!Curves,0))</f>
        <v>0</v>
      </c>
      <c r="K239" s="84">
        <f t="shared" ca="1" si="151"/>
        <v>0</v>
      </c>
      <c r="L239" s="69">
        <f t="shared" si="179"/>
        <v>0</v>
      </c>
      <c r="M239" s="83">
        <f ca="1">VLOOKUP($A239,[1]!Table,MATCH(M$4,[1]!Curves,0))</f>
        <v>0</v>
      </c>
      <c r="N239" s="84">
        <f t="shared" ca="1" si="152"/>
        <v>0</v>
      </c>
      <c r="O239" s="69">
        <f t="shared" si="180"/>
        <v>0</v>
      </c>
      <c r="P239" s="7"/>
      <c r="Q239" s="69">
        <f t="shared" ca="1" si="153"/>
        <v>5.5780000000000003</v>
      </c>
      <c r="R239" s="69">
        <f t="shared" ca="1" si="154"/>
        <v>5.5780000000000003</v>
      </c>
      <c r="S239" s="69">
        <f t="shared" si="155"/>
        <v>2.1150000000000002</v>
      </c>
      <c r="T239" s="7"/>
      <c r="U239" s="5">
        <f t="shared" si="156"/>
        <v>30</v>
      </c>
      <c r="V239" s="44">
        <f t="shared" si="157"/>
        <v>43922</v>
      </c>
      <c r="W239" s="5">
        <f t="shared" ca="1" si="158"/>
        <v>6992</v>
      </c>
      <c r="X239" s="54">
        <f ca="1">VLOOKUP($A239,[1]!Table,MATCH(X$4,[1]!Curves,0))</f>
        <v>6.4051441138796003E-2</v>
      </c>
      <c r="Y239" s="46">
        <f t="shared" ca="1" si="159"/>
        <v>0.29911849457372486</v>
      </c>
      <c r="Z239" s="5">
        <f t="shared" si="160"/>
        <v>0</v>
      </c>
      <c r="AA239" s="5">
        <f t="shared" si="161"/>
        <v>0</v>
      </c>
      <c r="AC239" s="39">
        <f t="shared" ca="1" si="162"/>
        <v>0</v>
      </c>
      <c r="AD239" s="39">
        <f t="shared" ca="1" si="163"/>
        <v>0</v>
      </c>
      <c r="AE239" s="39">
        <f t="shared" ca="1" si="164"/>
        <v>0</v>
      </c>
      <c r="AF239" s="39">
        <f t="shared" ca="1" si="165"/>
        <v>0</v>
      </c>
      <c r="AG239" s="39">
        <f t="shared" ca="1" si="166"/>
        <v>0</v>
      </c>
      <c r="AH239" s="39">
        <f t="shared" ca="1" si="167"/>
        <v>0</v>
      </c>
      <c r="AI239" s="39">
        <f t="shared" ca="1" si="168"/>
        <v>0</v>
      </c>
      <c r="AJ239" s="39">
        <f t="shared" ca="1" si="169"/>
        <v>0</v>
      </c>
      <c r="AK239" s="39">
        <f t="shared" ca="1" si="170"/>
        <v>0</v>
      </c>
      <c r="AL239" s="43"/>
      <c r="AM239" s="39">
        <f t="shared" ca="1" si="181"/>
        <v>0</v>
      </c>
      <c r="AN239" s="39">
        <f t="shared" ca="1" si="182"/>
        <v>0</v>
      </c>
      <c r="AO239" s="39">
        <f t="shared" ca="1" si="183"/>
        <v>0</v>
      </c>
      <c r="AP239" s="40">
        <f t="shared" ca="1" si="171"/>
        <v>0</v>
      </c>
      <c r="AR239" s="39">
        <f t="shared" ca="1" si="184"/>
        <v>0</v>
      </c>
      <c r="AS239" s="39">
        <f t="shared" ca="1" si="185"/>
        <v>0</v>
      </c>
      <c r="AT239" s="39">
        <f t="shared" ca="1" si="186"/>
        <v>0</v>
      </c>
      <c r="AU239" s="40">
        <f t="shared" ca="1" si="172"/>
        <v>0</v>
      </c>
      <c r="AV239" s="40"/>
      <c r="AW239" s="51">
        <f t="shared" ca="1" si="173"/>
        <v>0</v>
      </c>
      <c r="AY239" s="51">
        <f t="shared" ca="1" si="174"/>
        <v>0</v>
      </c>
      <c r="AZ239" s="104"/>
      <c r="BA239" s="105">
        <f ca="1">'EO9904.1'!AW239</f>
        <v>0</v>
      </c>
      <c r="BB239" s="105">
        <f t="shared" ca="1" si="187"/>
        <v>0</v>
      </c>
      <c r="BC239" s="67"/>
      <c r="BD239" s="96">
        <f t="shared" si="188"/>
        <v>43922</v>
      </c>
      <c r="BE239" s="103">
        <f t="shared" si="189"/>
        <v>4</v>
      </c>
      <c r="BF239" s="113">
        <f t="shared" si="175"/>
        <v>631.27949999999998</v>
      </c>
      <c r="BG239" s="114">
        <f t="shared" si="176"/>
        <v>8727.1059999999998</v>
      </c>
      <c r="BH239" s="95">
        <f t="shared" si="190"/>
        <v>7.2335491284281406E-2</v>
      </c>
      <c r="BI239" s="2">
        <f t="shared" si="193"/>
        <v>7.4899999999999994E-2</v>
      </c>
      <c r="BJ239" s="2">
        <f t="shared" si="191"/>
        <v>0.96576089832151413</v>
      </c>
      <c r="BK239" s="97">
        <v>2.1150000000000002</v>
      </c>
      <c r="BL239" s="98">
        <f t="shared" si="192"/>
        <v>2.1150000000000002</v>
      </c>
    </row>
    <row r="240" spans="1:64" ht="12" customHeight="1">
      <c r="A240" s="88">
        <f t="shared" si="177"/>
        <v>43952</v>
      </c>
      <c r="B240" s="65">
        <f>'EO9904.1 floor'!B240</f>
        <v>0</v>
      </c>
      <c r="C240" s="66"/>
      <c r="D240" s="82">
        <f t="shared" si="147"/>
        <v>0</v>
      </c>
      <c r="E240" s="35">
        <f t="shared" si="148"/>
        <v>0</v>
      </c>
      <c r="F240" s="35">
        <f t="shared" ca="1" si="149"/>
        <v>0</v>
      </c>
      <c r="G240" s="83">
        <f ca="1">VLOOKUP($A240,[1]!Table,MATCH(G$4,[1]!Curves,0))</f>
        <v>5.5680000000000005</v>
      </c>
      <c r="H240" s="84">
        <f t="shared" ca="1" si="150"/>
        <v>5.5680000000000005</v>
      </c>
      <c r="I240" s="86">
        <f t="shared" si="178"/>
        <v>2.1593067374976265</v>
      </c>
      <c r="J240" s="83">
        <f ca="1">VLOOKUP($A240,[1]!Table,MATCH(J$4,[1]!Curves,0))</f>
        <v>0</v>
      </c>
      <c r="K240" s="84">
        <f t="shared" ca="1" si="151"/>
        <v>0</v>
      </c>
      <c r="L240" s="69">
        <f t="shared" si="179"/>
        <v>0</v>
      </c>
      <c r="M240" s="83">
        <f ca="1">VLOOKUP($A240,[1]!Table,MATCH(M$4,[1]!Curves,0))</f>
        <v>0</v>
      </c>
      <c r="N240" s="84">
        <f t="shared" ca="1" si="152"/>
        <v>0</v>
      </c>
      <c r="O240" s="69">
        <f t="shared" si="180"/>
        <v>0</v>
      </c>
      <c r="P240" s="7"/>
      <c r="Q240" s="69">
        <f t="shared" ca="1" si="153"/>
        <v>5.5680000000000005</v>
      </c>
      <c r="R240" s="69">
        <f t="shared" ca="1" si="154"/>
        <v>5.5680000000000005</v>
      </c>
      <c r="S240" s="69">
        <f t="shared" si="155"/>
        <v>2.1593067374976265</v>
      </c>
      <c r="T240" s="7"/>
      <c r="U240" s="5">
        <f t="shared" si="156"/>
        <v>31</v>
      </c>
      <c r="V240" s="44">
        <f t="shared" si="157"/>
        <v>43952</v>
      </c>
      <c r="W240" s="5">
        <f t="shared" ca="1" si="158"/>
        <v>7022</v>
      </c>
      <c r="X240" s="54">
        <f ca="1">VLOOKUP($A240,[1]!Table,MATCH(X$4,[1]!Curves,0))</f>
        <v>6.4079298751459998E-2</v>
      </c>
      <c r="Y240" s="46">
        <f t="shared" ca="1" si="159"/>
        <v>0.29741915496642979</v>
      </c>
      <c r="Z240" s="5">
        <f t="shared" si="160"/>
        <v>0</v>
      </c>
      <c r="AA240" s="5">
        <f t="shared" si="161"/>
        <v>0</v>
      </c>
      <c r="AC240" s="39">
        <f t="shared" ca="1" si="162"/>
        <v>0</v>
      </c>
      <c r="AD240" s="39">
        <f t="shared" ca="1" si="163"/>
        <v>0</v>
      </c>
      <c r="AE240" s="39">
        <f t="shared" ca="1" si="164"/>
        <v>0</v>
      </c>
      <c r="AF240" s="39">
        <f t="shared" ca="1" si="165"/>
        <v>0</v>
      </c>
      <c r="AG240" s="39">
        <f t="shared" ca="1" si="166"/>
        <v>0</v>
      </c>
      <c r="AH240" s="39">
        <f t="shared" ca="1" si="167"/>
        <v>0</v>
      </c>
      <c r="AI240" s="39">
        <f t="shared" ca="1" si="168"/>
        <v>0</v>
      </c>
      <c r="AJ240" s="39">
        <f t="shared" ca="1" si="169"/>
        <v>0</v>
      </c>
      <c r="AK240" s="39">
        <f t="shared" ca="1" si="170"/>
        <v>0</v>
      </c>
      <c r="AL240" s="43"/>
      <c r="AM240" s="39">
        <f t="shared" ca="1" si="181"/>
        <v>0</v>
      </c>
      <c r="AN240" s="39">
        <f t="shared" ca="1" si="182"/>
        <v>0</v>
      </c>
      <c r="AO240" s="39">
        <f t="shared" ca="1" si="183"/>
        <v>0</v>
      </c>
      <c r="AP240" s="40">
        <f t="shared" ca="1" si="171"/>
        <v>0</v>
      </c>
      <c r="AR240" s="39">
        <f t="shared" ca="1" si="184"/>
        <v>0</v>
      </c>
      <c r="AS240" s="39">
        <f t="shared" ca="1" si="185"/>
        <v>0</v>
      </c>
      <c r="AT240" s="39">
        <f t="shared" ca="1" si="186"/>
        <v>0</v>
      </c>
      <c r="AU240" s="40">
        <f t="shared" ca="1" si="172"/>
        <v>0</v>
      </c>
      <c r="AV240" s="40"/>
      <c r="AW240" s="51">
        <f t="shared" ca="1" si="173"/>
        <v>0</v>
      </c>
      <c r="AY240" s="51">
        <f t="shared" ca="1" si="174"/>
        <v>0</v>
      </c>
      <c r="AZ240" s="104"/>
      <c r="BA240" s="105">
        <f ca="1">'EO9904.1'!AW240</f>
        <v>0</v>
      </c>
      <c r="BB240" s="105">
        <f t="shared" ca="1" si="187"/>
        <v>0</v>
      </c>
      <c r="BC240" s="67"/>
      <c r="BD240" s="96">
        <f t="shared" si="188"/>
        <v>43952</v>
      </c>
      <c r="BE240" s="103">
        <f t="shared" si="189"/>
        <v>5</v>
      </c>
      <c r="BF240" s="113">
        <f t="shared" si="175"/>
        <v>662.98049999999989</v>
      </c>
      <c r="BG240" s="114">
        <f t="shared" si="176"/>
        <v>9044.2455000000009</v>
      </c>
      <c r="BH240" s="95">
        <f t="shared" si="190"/>
        <v>7.3304124705593166E-2</v>
      </c>
      <c r="BI240" s="2">
        <f t="shared" si="193"/>
        <v>7.1800000000000003E-2</v>
      </c>
      <c r="BJ240" s="2">
        <f t="shared" si="191"/>
        <v>1.0209488120556152</v>
      </c>
      <c r="BK240" s="97">
        <v>2.1150000000000002</v>
      </c>
      <c r="BL240" s="98">
        <f t="shared" si="192"/>
        <v>2.1593067374976265</v>
      </c>
    </row>
    <row r="241" spans="1:64" ht="12" customHeight="1">
      <c r="A241" s="88">
        <f t="shared" si="177"/>
        <v>43983</v>
      </c>
      <c r="B241" s="65">
        <f>'EO9904.1 floor'!B241</f>
        <v>0</v>
      </c>
      <c r="C241" s="66"/>
      <c r="D241" s="82">
        <f t="shared" si="147"/>
        <v>0</v>
      </c>
      <c r="E241" s="35">
        <f t="shared" si="148"/>
        <v>0</v>
      </c>
      <c r="F241" s="35">
        <f t="shared" ca="1" si="149"/>
        <v>0</v>
      </c>
      <c r="G241" s="83">
        <f ca="1">VLOOKUP($A241,[1]!Table,MATCH(G$4,[1]!Curves,0))</f>
        <v>5.5880000000000001</v>
      </c>
      <c r="H241" s="84">
        <f t="shared" ca="1" si="150"/>
        <v>5.5880000000000001</v>
      </c>
      <c r="I241" s="86">
        <f t="shared" si="178"/>
        <v>2.8843852192293506</v>
      </c>
      <c r="J241" s="83">
        <f ca="1">VLOOKUP($A241,[1]!Table,MATCH(J$4,[1]!Curves,0))</f>
        <v>0</v>
      </c>
      <c r="K241" s="84">
        <f t="shared" ca="1" si="151"/>
        <v>0</v>
      </c>
      <c r="L241" s="69">
        <f t="shared" si="179"/>
        <v>0</v>
      </c>
      <c r="M241" s="83">
        <f ca="1">VLOOKUP($A241,[1]!Table,MATCH(M$4,[1]!Curves,0))</f>
        <v>0</v>
      </c>
      <c r="N241" s="84">
        <f t="shared" ca="1" si="152"/>
        <v>0</v>
      </c>
      <c r="O241" s="69">
        <f t="shared" si="180"/>
        <v>0</v>
      </c>
      <c r="P241" s="7"/>
      <c r="Q241" s="69">
        <f t="shared" ca="1" si="153"/>
        <v>5.5880000000000001</v>
      </c>
      <c r="R241" s="69">
        <f t="shared" ca="1" si="154"/>
        <v>5.5880000000000001</v>
      </c>
      <c r="S241" s="69">
        <f t="shared" si="155"/>
        <v>2.8843852192293506</v>
      </c>
      <c r="T241" s="7"/>
      <c r="U241" s="5">
        <f t="shared" si="156"/>
        <v>30</v>
      </c>
      <c r="V241" s="44">
        <f t="shared" si="157"/>
        <v>43983</v>
      </c>
      <c r="W241" s="5">
        <f t="shared" ca="1" si="158"/>
        <v>7053</v>
      </c>
      <c r="X241" s="54">
        <f ca="1">VLOOKUP($A241,[1]!Table,MATCH(X$4,[1]!Curves,0))</f>
        <v>6.4108084951483998E-2</v>
      </c>
      <c r="Y241" s="46">
        <f t="shared" ca="1" si="159"/>
        <v>0.29567193719883283</v>
      </c>
      <c r="Z241" s="5">
        <f t="shared" si="160"/>
        <v>0</v>
      </c>
      <c r="AA241" s="5">
        <f t="shared" si="161"/>
        <v>0</v>
      </c>
      <c r="AC241" s="39">
        <f t="shared" ca="1" si="162"/>
        <v>0</v>
      </c>
      <c r="AD241" s="39">
        <f t="shared" ca="1" si="163"/>
        <v>0</v>
      </c>
      <c r="AE241" s="39">
        <f t="shared" ca="1" si="164"/>
        <v>0</v>
      </c>
      <c r="AF241" s="39">
        <f t="shared" ca="1" si="165"/>
        <v>0</v>
      </c>
      <c r="AG241" s="39">
        <f t="shared" ca="1" si="166"/>
        <v>0</v>
      </c>
      <c r="AH241" s="39">
        <f t="shared" ca="1" si="167"/>
        <v>0</v>
      </c>
      <c r="AI241" s="39">
        <f t="shared" ca="1" si="168"/>
        <v>0</v>
      </c>
      <c r="AJ241" s="39">
        <f t="shared" ca="1" si="169"/>
        <v>0</v>
      </c>
      <c r="AK241" s="39">
        <f t="shared" ca="1" si="170"/>
        <v>0</v>
      </c>
      <c r="AL241" s="43"/>
      <c r="AM241" s="39">
        <f t="shared" ca="1" si="181"/>
        <v>0</v>
      </c>
      <c r="AN241" s="39">
        <f t="shared" ca="1" si="182"/>
        <v>0</v>
      </c>
      <c r="AO241" s="39">
        <f t="shared" ca="1" si="183"/>
        <v>0</v>
      </c>
      <c r="AP241" s="40">
        <f t="shared" ca="1" si="171"/>
        <v>0</v>
      </c>
      <c r="AR241" s="39">
        <f t="shared" ca="1" si="184"/>
        <v>0</v>
      </c>
      <c r="AS241" s="39">
        <f t="shared" ca="1" si="185"/>
        <v>0</v>
      </c>
      <c r="AT241" s="39">
        <f t="shared" ca="1" si="186"/>
        <v>0</v>
      </c>
      <c r="AU241" s="40">
        <f t="shared" ca="1" si="172"/>
        <v>0</v>
      </c>
      <c r="AV241" s="40"/>
      <c r="AW241" s="51">
        <f t="shared" ca="1" si="173"/>
        <v>0</v>
      </c>
      <c r="AY241" s="51">
        <f t="shared" ca="1" si="174"/>
        <v>0</v>
      </c>
      <c r="AZ241" s="104"/>
      <c r="BA241" s="105">
        <f ca="1">'EO9904.1'!AW241</f>
        <v>0</v>
      </c>
      <c r="BB241" s="105">
        <f t="shared" ca="1" si="187"/>
        <v>0</v>
      </c>
      <c r="BC241" s="67"/>
      <c r="BD241" s="96">
        <f t="shared" si="188"/>
        <v>43983</v>
      </c>
      <c r="BE241" s="103">
        <f t="shared" si="189"/>
        <v>6</v>
      </c>
      <c r="BF241" s="113">
        <f t="shared" si="175"/>
        <v>1052.6424999999999</v>
      </c>
      <c r="BG241" s="114">
        <f t="shared" si="176"/>
        <v>10765.119500000001</v>
      </c>
      <c r="BH241" s="95">
        <f t="shared" si="190"/>
        <v>9.7782704595151024E-2</v>
      </c>
      <c r="BI241" s="2">
        <f t="shared" si="193"/>
        <v>7.17E-2</v>
      </c>
      <c r="BJ241" s="2">
        <f t="shared" si="191"/>
        <v>1.363775517366123</v>
      </c>
      <c r="BK241" s="97">
        <v>2.1150000000000002</v>
      </c>
      <c r="BL241" s="98">
        <f t="shared" si="192"/>
        <v>2.8843852192293506</v>
      </c>
    </row>
    <row r="242" spans="1:64" ht="12" customHeight="1">
      <c r="A242" s="88">
        <f t="shared" si="177"/>
        <v>44013</v>
      </c>
      <c r="B242" s="65">
        <f>'EO9904.1 floor'!B242</f>
        <v>0</v>
      </c>
      <c r="C242" s="66"/>
      <c r="D242" s="82">
        <f t="shared" si="147"/>
        <v>0</v>
      </c>
      <c r="E242" s="35">
        <f t="shared" si="148"/>
        <v>0</v>
      </c>
      <c r="F242" s="35">
        <f t="shared" ca="1" si="149"/>
        <v>0</v>
      </c>
      <c r="G242" s="83">
        <f ca="1">VLOOKUP($A242,[1]!Table,MATCH(G$4,[1]!Curves,0))</f>
        <v>5.609</v>
      </c>
      <c r="H242" s="84">
        <f t="shared" ca="1" si="150"/>
        <v>5.609</v>
      </c>
      <c r="I242" s="86">
        <f t="shared" si="178"/>
        <v>2.1150000000000002</v>
      </c>
      <c r="J242" s="83">
        <f ca="1">VLOOKUP($A242,[1]!Table,MATCH(J$4,[1]!Curves,0))</f>
        <v>0</v>
      </c>
      <c r="K242" s="84">
        <f t="shared" ca="1" si="151"/>
        <v>0</v>
      </c>
      <c r="L242" s="69">
        <f t="shared" si="179"/>
        <v>0</v>
      </c>
      <c r="M242" s="83">
        <f ca="1">VLOOKUP($A242,[1]!Table,MATCH(M$4,[1]!Curves,0))</f>
        <v>0</v>
      </c>
      <c r="N242" s="84">
        <f t="shared" ca="1" si="152"/>
        <v>0</v>
      </c>
      <c r="O242" s="69">
        <f t="shared" si="180"/>
        <v>0</v>
      </c>
      <c r="P242" s="7"/>
      <c r="Q242" s="69">
        <f t="shared" ca="1" si="153"/>
        <v>5.609</v>
      </c>
      <c r="R242" s="69">
        <f t="shared" ca="1" si="154"/>
        <v>5.609</v>
      </c>
      <c r="S242" s="69">
        <f t="shared" si="155"/>
        <v>2.1150000000000002</v>
      </c>
      <c r="T242" s="7"/>
      <c r="U242" s="5">
        <f t="shared" si="156"/>
        <v>31</v>
      </c>
      <c r="V242" s="44">
        <f t="shared" si="157"/>
        <v>44013</v>
      </c>
      <c r="W242" s="5">
        <f t="shared" ca="1" si="158"/>
        <v>7083</v>
      </c>
      <c r="X242" s="54">
        <f ca="1">VLOOKUP($A242,[1]!Table,MATCH(X$4,[1]!Curves,0))</f>
        <v>6.4135942564672005E-2</v>
      </c>
      <c r="Y242" s="46">
        <f t="shared" ca="1" si="159"/>
        <v>0.29398953160095309</v>
      </c>
      <c r="Z242" s="5">
        <f t="shared" si="160"/>
        <v>0</v>
      </c>
      <c r="AA242" s="5">
        <f t="shared" si="161"/>
        <v>0</v>
      </c>
      <c r="AC242" s="39">
        <f t="shared" ca="1" si="162"/>
        <v>0</v>
      </c>
      <c r="AD242" s="39">
        <f t="shared" ca="1" si="163"/>
        <v>0</v>
      </c>
      <c r="AE242" s="39">
        <f t="shared" ca="1" si="164"/>
        <v>0</v>
      </c>
      <c r="AF242" s="39">
        <f t="shared" ca="1" si="165"/>
        <v>0</v>
      </c>
      <c r="AG242" s="39">
        <f t="shared" ca="1" si="166"/>
        <v>0</v>
      </c>
      <c r="AH242" s="39">
        <f t="shared" ca="1" si="167"/>
        <v>0</v>
      </c>
      <c r="AI242" s="39">
        <f t="shared" ca="1" si="168"/>
        <v>0</v>
      </c>
      <c r="AJ242" s="39">
        <f t="shared" ca="1" si="169"/>
        <v>0</v>
      </c>
      <c r="AK242" s="39">
        <f t="shared" ca="1" si="170"/>
        <v>0</v>
      </c>
      <c r="AL242" s="43"/>
      <c r="AM242" s="39">
        <f t="shared" ca="1" si="181"/>
        <v>0</v>
      </c>
      <c r="AN242" s="39">
        <f t="shared" ca="1" si="182"/>
        <v>0</v>
      </c>
      <c r="AO242" s="39">
        <f t="shared" ca="1" si="183"/>
        <v>0</v>
      </c>
      <c r="AP242" s="40">
        <f t="shared" ca="1" si="171"/>
        <v>0</v>
      </c>
      <c r="AR242" s="39">
        <f t="shared" ca="1" si="184"/>
        <v>0</v>
      </c>
      <c r="AS242" s="39">
        <f t="shared" ca="1" si="185"/>
        <v>0</v>
      </c>
      <c r="AT242" s="39">
        <f t="shared" ca="1" si="186"/>
        <v>0</v>
      </c>
      <c r="AU242" s="40">
        <f t="shared" ca="1" si="172"/>
        <v>0</v>
      </c>
      <c r="AV242" s="40"/>
      <c r="AW242" s="51">
        <f t="shared" ca="1" si="173"/>
        <v>0</v>
      </c>
      <c r="AY242" s="51">
        <f t="shared" ca="1" si="174"/>
        <v>0</v>
      </c>
      <c r="AZ242" s="104"/>
      <c r="BA242" s="105">
        <f ca="1">'EO9904.1'!AW242</f>
        <v>0</v>
      </c>
      <c r="BB242" s="105">
        <f t="shared" ca="1" si="187"/>
        <v>0</v>
      </c>
      <c r="BC242" s="67"/>
      <c r="BD242" s="96">
        <f t="shared" si="188"/>
        <v>44013</v>
      </c>
      <c r="BE242" s="103">
        <f t="shared" si="189"/>
        <v>7</v>
      </c>
      <c r="BF242" s="113">
        <f t="shared" si="175"/>
        <v>1079.384</v>
      </c>
      <c r="BG242" s="114">
        <f t="shared" si="176"/>
        <v>11147.003499999999</v>
      </c>
      <c r="BH242" s="95">
        <f t="shared" si="190"/>
        <v>9.6831762903815372E-2</v>
      </c>
      <c r="BI242" s="2">
        <f t="shared" si="193"/>
        <v>9.8100000000000007E-2</v>
      </c>
      <c r="BJ242" s="2">
        <f t="shared" si="191"/>
        <v>0.98707199698078862</v>
      </c>
      <c r="BK242" s="97">
        <v>2.1150000000000002</v>
      </c>
      <c r="BL242" s="98">
        <f t="shared" si="192"/>
        <v>2.1150000000000002</v>
      </c>
    </row>
    <row r="243" spans="1:64" ht="12" customHeight="1">
      <c r="A243" s="88">
        <f t="shared" si="177"/>
        <v>44044</v>
      </c>
      <c r="B243" s="65">
        <f>'EO9904.1 floor'!B243</f>
        <v>0</v>
      </c>
      <c r="C243" s="66"/>
      <c r="D243" s="82">
        <f t="shared" si="147"/>
        <v>0</v>
      </c>
      <c r="E243" s="35">
        <f t="shared" si="148"/>
        <v>0</v>
      </c>
      <c r="F243" s="35">
        <f t="shared" ca="1" si="149"/>
        <v>0</v>
      </c>
      <c r="G243" s="83">
        <f ca="1">VLOOKUP($A243,[1]!Table,MATCH(G$4,[1]!Curves,0))</f>
        <v>5.633</v>
      </c>
      <c r="H243" s="84">
        <f t="shared" ca="1" si="150"/>
        <v>5.633</v>
      </c>
      <c r="I243" s="86">
        <f t="shared" si="178"/>
        <v>2.1150000000000002</v>
      </c>
      <c r="J243" s="83">
        <f ca="1">VLOOKUP($A243,[1]!Table,MATCH(J$4,[1]!Curves,0))</f>
        <v>0</v>
      </c>
      <c r="K243" s="84">
        <f t="shared" ca="1" si="151"/>
        <v>0</v>
      </c>
      <c r="L243" s="69">
        <f t="shared" si="179"/>
        <v>0</v>
      </c>
      <c r="M243" s="83">
        <f ca="1">VLOOKUP($A243,[1]!Table,MATCH(M$4,[1]!Curves,0))</f>
        <v>0</v>
      </c>
      <c r="N243" s="84">
        <f t="shared" ca="1" si="152"/>
        <v>0</v>
      </c>
      <c r="O243" s="69">
        <f t="shared" si="180"/>
        <v>0</v>
      </c>
      <c r="P243" s="7"/>
      <c r="Q243" s="69">
        <f t="shared" ca="1" si="153"/>
        <v>5.633</v>
      </c>
      <c r="R243" s="69">
        <f t="shared" ca="1" si="154"/>
        <v>5.633</v>
      </c>
      <c r="S243" s="69">
        <f t="shared" si="155"/>
        <v>2.1150000000000002</v>
      </c>
      <c r="T243" s="7"/>
      <c r="U243" s="5">
        <f t="shared" si="156"/>
        <v>31</v>
      </c>
      <c r="V243" s="44">
        <f t="shared" si="157"/>
        <v>44044</v>
      </c>
      <c r="W243" s="5">
        <f t="shared" ca="1" si="158"/>
        <v>7114</v>
      </c>
      <c r="X243" s="54">
        <f ca="1">VLOOKUP($A243,[1]!Table,MATCH(X$4,[1]!Curves,0))</f>
        <v>6.4164728765236004E-2</v>
      </c>
      <c r="Y243" s="46">
        <f t="shared" ca="1" si="159"/>
        <v>0.2922597429912826</v>
      </c>
      <c r="Z243" s="5">
        <f t="shared" si="160"/>
        <v>0</v>
      </c>
      <c r="AA243" s="5">
        <f t="shared" si="161"/>
        <v>0</v>
      </c>
      <c r="AC243" s="39">
        <f t="shared" ca="1" si="162"/>
        <v>0</v>
      </c>
      <c r="AD243" s="39">
        <f t="shared" ca="1" si="163"/>
        <v>0</v>
      </c>
      <c r="AE243" s="39">
        <f t="shared" ca="1" si="164"/>
        <v>0</v>
      </c>
      <c r="AF243" s="39">
        <f t="shared" ca="1" si="165"/>
        <v>0</v>
      </c>
      <c r="AG243" s="39">
        <f t="shared" ca="1" si="166"/>
        <v>0</v>
      </c>
      <c r="AH243" s="39">
        <f t="shared" ca="1" si="167"/>
        <v>0</v>
      </c>
      <c r="AI243" s="39">
        <f t="shared" ca="1" si="168"/>
        <v>0</v>
      </c>
      <c r="AJ243" s="39">
        <f t="shared" ca="1" si="169"/>
        <v>0</v>
      </c>
      <c r="AK243" s="39">
        <f t="shared" ca="1" si="170"/>
        <v>0</v>
      </c>
      <c r="AL243" s="43"/>
      <c r="AM243" s="39">
        <f t="shared" ca="1" si="181"/>
        <v>0</v>
      </c>
      <c r="AN243" s="39">
        <f t="shared" ca="1" si="182"/>
        <v>0</v>
      </c>
      <c r="AO243" s="39">
        <f t="shared" ca="1" si="183"/>
        <v>0</v>
      </c>
      <c r="AP243" s="40">
        <f t="shared" ca="1" si="171"/>
        <v>0</v>
      </c>
      <c r="AR243" s="39">
        <f t="shared" ca="1" si="184"/>
        <v>0</v>
      </c>
      <c r="AS243" s="39">
        <f t="shared" ca="1" si="185"/>
        <v>0</v>
      </c>
      <c r="AT243" s="39">
        <f t="shared" ca="1" si="186"/>
        <v>0</v>
      </c>
      <c r="AU243" s="40">
        <f t="shared" ca="1" si="172"/>
        <v>0</v>
      </c>
      <c r="AV243" s="40"/>
      <c r="AW243" s="51">
        <f t="shared" ca="1" si="173"/>
        <v>0</v>
      </c>
      <c r="AY243" s="51">
        <f t="shared" ca="1" si="174"/>
        <v>0</v>
      </c>
      <c r="AZ243" s="104"/>
      <c r="BA243" s="105">
        <f ca="1">'EO9904.1'!AW243</f>
        <v>0</v>
      </c>
      <c r="BB243" s="105">
        <f t="shared" ca="1" si="187"/>
        <v>0</v>
      </c>
      <c r="BC243" s="67"/>
      <c r="BD243" s="96">
        <f t="shared" si="188"/>
        <v>44044</v>
      </c>
      <c r="BE243" s="103">
        <f t="shared" si="189"/>
        <v>8</v>
      </c>
      <c r="BF243" s="113">
        <f t="shared" si="175"/>
        <v>1109.0309999999999</v>
      </c>
      <c r="BG243" s="114">
        <f t="shared" si="176"/>
        <v>11486.346</v>
      </c>
      <c r="BH243" s="95">
        <f t="shared" si="190"/>
        <v>9.655211500680895E-2</v>
      </c>
      <c r="BI243" s="2">
        <f t="shared" si="193"/>
        <v>9.9099999999999994E-2</v>
      </c>
      <c r="BJ243" s="2">
        <f t="shared" si="191"/>
        <v>0.97428975788909133</v>
      </c>
      <c r="BK243" s="97">
        <v>2.1150000000000002</v>
      </c>
      <c r="BL243" s="98">
        <f t="shared" si="192"/>
        <v>2.1150000000000002</v>
      </c>
    </row>
    <row r="244" spans="1:64" ht="12" customHeight="1">
      <c r="A244" s="88">
        <f t="shared" si="177"/>
        <v>44075</v>
      </c>
      <c r="B244" s="65">
        <f>'EO9904.1 floor'!B244</f>
        <v>0</v>
      </c>
      <c r="C244" s="66"/>
      <c r="D244" s="82">
        <f t="shared" si="147"/>
        <v>0</v>
      </c>
      <c r="E244" s="35">
        <f t="shared" si="148"/>
        <v>0</v>
      </c>
      <c r="F244" s="35">
        <f t="shared" ca="1" si="149"/>
        <v>0</v>
      </c>
      <c r="G244" s="83">
        <f ca="1">VLOOKUP($A244,[1]!Table,MATCH(G$4,[1]!Curves,0))</f>
        <v>5.6430000000000007</v>
      </c>
      <c r="H244" s="84">
        <f t="shared" ca="1" si="150"/>
        <v>5.6430000000000007</v>
      </c>
      <c r="I244" s="86">
        <f t="shared" si="178"/>
        <v>2.1150000000000002</v>
      </c>
      <c r="J244" s="83">
        <f ca="1">VLOOKUP($A244,[1]!Table,MATCH(J$4,[1]!Curves,0))</f>
        <v>0</v>
      </c>
      <c r="K244" s="84">
        <f t="shared" ca="1" si="151"/>
        <v>0</v>
      </c>
      <c r="L244" s="69">
        <f t="shared" si="179"/>
        <v>0</v>
      </c>
      <c r="M244" s="83">
        <f ca="1">VLOOKUP($A244,[1]!Table,MATCH(M$4,[1]!Curves,0))</f>
        <v>0</v>
      </c>
      <c r="N244" s="84">
        <f t="shared" ca="1" si="152"/>
        <v>0</v>
      </c>
      <c r="O244" s="69">
        <f t="shared" si="180"/>
        <v>0</v>
      </c>
      <c r="P244" s="7"/>
      <c r="Q244" s="69">
        <f t="shared" ca="1" si="153"/>
        <v>5.6430000000000007</v>
      </c>
      <c r="R244" s="69">
        <f t="shared" ca="1" si="154"/>
        <v>5.6430000000000007</v>
      </c>
      <c r="S244" s="69">
        <f t="shared" si="155"/>
        <v>2.1150000000000002</v>
      </c>
      <c r="T244" s="7"/>
      <c r="U244" s="5">
        <f t="shared" si="156"/>
        <v>30</v>
      </c>
      <c r="V244" s="44">
        <f t="shared" si="157"/>
        <v>44075</v>
      </c>
      <c r="W244" s="5">
        <f t="shared" ca="1" si="158"/>
        <v>7145</v>
      </c>
      <c r="X244" s="54">
        <f ca="1">VLOOKUP($A244,[1]!Table,MATCH(X$4,[1]!Curves,0))</f>
        <v>6.4193514966076004E-2</v>
      </c>
      <c r="Y244" s="46">
        <f t="shared" ca="1" si="159"/>
        <v>0.29053875883736102</v>
      </c>
      <c r="Z244" s="5">
        <f t="shared" si="160"/>
        <v>0</v>
      </c>
      <c r="AA244" s="5">
        <f t="shared" si="161"/>
        <v>0</v>
      </c>
      <c r="AC244" s="39">
        <f t="shared" ca="1" si="162"/>
        <v>0</v>
      </c>
      <c r="AD244" s="39">
        <f t="shared" ca="1" si="163"/>
        <v>0</v>
      </c>
      <c r="AE244" s="39">
        <f t="shared" ca="1" si="164"/>
        <v>0</v>
      </c>
      <c r="AF244" s="39">
        <f t="shared" ca="1" si="165"/>
        <v>0</v>
      </c>
      <c r="AG244" s="39">
        <f t="shared" ca="1" si="166"/>
        <v>0</v>
      </c>
      <c r="AH244" s="39">
        <f t="shared" ca="1" si="167"/>
        <v>0</v>
      </c>
      <c r="AI244" s="39">
        <f t="shared" ca="1" si="168"/>
        <v>0</v>
      </c>
      <c r="AJ244" s="39">
        <f t="shared" ca="1" si="169"/>
        <v>0</v>
      </c>
      <c r="AK244" s="39">
        <f t="shared" ca="1" si="170"/>
        <v>0</v>
      </c>
      <c r="AL244" s="43"/>
      <c r="AM244" s="39">
        <f t="shared" ca="1" si="181"/>
        <v>0</v>
      </c>
      <c r="AN244" s="39">
        <f t="shared" ca="1" si="182"/>
        <v>0</v>
      </c>
      <c r="AO244" s="39">
        <f t="shared" ca="1" si="183"/>
        <v>0</v>
      </c>
      <c r="AP244" s="40">
        <f t="shared" ca="1" si="171"/>
        <v>0</v>
      </c>
      <c r="AR244" s="39">
        <f t="shared" ca="1" si="184"/>
        <v>0</v>
      </c>
      <c r="AS244" s="39">
        <f t="shared" ca="1" si="185"/>
        <v>0</v>
      </c>
      <c r="AT244" s="39">
        <f t="shared" ca="1" si="186"/>
        <v>0</v>
      </c>
      <c r="AU244" s="40">
        <f t="shared" ca="1" si="172"/>
        <v>0</v>
      </c>
      <c r="AV244" s="40"/>
      <c r="AW244" s="51">
        <f t="shared" ca="1" si="173"/>
        <v>0</v>
      </c>
      <c r="AY244" s="51">
        <f t="shared" ca="1" si="174"/>
        <v>0</v>
      </c>
      <c r="AZ244" s="104"/>
      <c r="BA244" s="105">
        <f ca="1">'EO9904.1'!AW244</f>
        <v>0</v>
      </c>
      <c r="BB244" s="105">
        <f t="shared" ca="1" si="187"/>
        <v>0</v>
      </c>
      <c r="BC244" s="67"/>
      <c r="BD244" s="96">
        <f t="shared" si="188"/>
        <v>44075</v>
      </c>
      <c r="BE244" s="103">
        <f t="shared" si="189"/>
        <v>9</v>
      </c>
      <c r="BF244" s="113">
        <f t="shared" si="175"/>
        <v>998.15999999999985</v>
      </c>
      <c r="BG244" s="114">
        <f t="shared" si="176"/>
        <v>10141.415499999999</v>
      </c>
      <c r="BH244" s="95">
        <f t="shared" si="190"/>
        <v>9.8424130240990518E-2</v>
      </c>
      <c r="BI244" s="2">
        <f t="shared" si="193"/>
        <v>0.1009</v>
      </c>
      <c r="BJ244" s="2">
        <f t="shared" si="191"/>
        <v>0.9754621431218089</v>
      </c>
      <c r="BK244" s="97">
        <v>2.1150000000000002</v>
      </c>
      <c r="BL244" s="98">
        <f t="shared" si="192"/>
        <v>2.1150000000000002</v>
      </c>
    </row>
    <row r="245" spans="1:64" ht="12" customHeight="1">
      <c r="A245" s="88">
        <f t="shared" si="177"/>
        <v>44105</v>
      </c>
      <c r="B245" s="65">
        <f>'EO9904.1 floor'!B245</f>
        <v>0</v>
      </c>
      <c r="C245" s="66"/>
      <c r="D245" s="82">
        <f t="shared" si="147"/>
        <v>0</v>
      </c>
      <c r="E245" s="35">
        <f t="shared" si="148"/>
        <v>0</v>
      </c>
      <c r="F245" s="35">
        <f t="shared" ca="1" si="149"/>
        <v>0</v>
      </c>
      <c r="G245" s="83">
        <f ca="1">VLOOKUP($A245,[1]!Table,MATCH(G$4,[1]!Curves,0))</f>
        <v>5.673</v>
      </c>
      <c r="H245" s="84">
        <f t="shared" ca="1" si="150"/>
        <v>5.673</v>
      </c>
      <c r="I245" s="86">
        <f t="shared" si="178"/>
        <v>2.1150000000000002</v>
      </c>
      <c r="J245" s="83">
        <f ca="1">VLOOKUP($A245,[1]!Table,MATCH(J$4,[1]!Curves,0))</f>
        <v>0</v>
      </c>
      <c r="K245" s="84">
        <f t="shared" ca="1" si="151"/>
        <v>0</v>
      </c>
      <c r="L245" s="69">
        <f t="shared" si="179"/>
        <v>0</v>
      </c>
      <c r="M245" s="83">
        <f ca="1">VLOOKUP($A245,[1]!Table,MATCH(M$4,[1]!Curves,0))</f>
        <v>0</v>
      </c>
      <c r="N245" s="84">
        <f t="shared" ca="1" si="152"/>
        <v>0</v>
      </c>
      <c r="O245" s="69">
        <f t="shared" si="180"/>
        <v>0</v>
      </c>
      <c r="P245" s="7"/>
      <c r="Q245" s="69">
        <f t="shared" ca="1" si="153"/>
        <v>5.673</v>
      </c>
      <c r="R245" s="69">
        <f t="shared" ca="1" si="154"/>
        <v>5.673</v>
      </c>
      <c r="S245" s="69">
        <f t="shared" si="155"/>
        <v>2.1150000000000002</v>
      </c>
      <c r="T245" s="7"/>
      <c r="U245" s="5">
        <f t="shared" si="156"/>
        <v>31</v>
      </c>
      <c r="V245" s="44">
        <f t="shared" si="157"/>
        <v>44105</v>
      </c>
      <c r="W245" s="5">
        <f t="shared" ca="1" si="158"/>
        <v>7175</v>
      </c>
      <c r="X245" s="54">
        <f ca="1">VLOOKUP($A245,[1]!Table,MATCH(X$4,[1]!Curves,0))</f>
        <v>6.4221372580053004E-2</v>
      </c>
      <c r="Y245" s="46">
        <f t="shared" ca="1" si="159"/>
        <v>0.28888163978849318</v>
      </c>
      <c r="Z245" s="5">
        <f t="shared" si="160"/>
        <v>0</v>
      </c>
      <c r="AA245" s="5">
        <f t="shared" si="161"/>
        <v>0</v>
      </c>
      <c r="AC245" s="39">
        <f t="shared" ca="1" si="162"/>
        <v>0</v>
      </c>
      <c r="AD245" s="39">
        <f t="shared" ca="1" si="163"/>
        <v>0</v>
      </c>
      <c r="AE245" s="39">
        <f t="shared" ca="1" si="164"/>
        <v>0</v>
      </c>
      <c r="AF245" s="39">
        <f t="shared" ca="1" si="165"/>
        <v>0</v>
      </c>
      <c r="AG245" s="39">
        <f t="shared" ca="1" si="166"/>
        <v>0</v>
      </c>
      <c r="AH245" s="39">
        <f t="shared" ca="1" si="167"/>
        <v>0</v>
      </c>
      <c r="AI245" s="39">
        <f t="shared" ca="1" si="168"/>
        <v>0</v>
      </c>
      <c r="AJ245" s="39">
        <f t="shared" ca="1" si="169"/>
        <v>0</v>
      </c>
      <c r="AK245" s="39">
        <f t="shared" ca="1" si="170"/>
        <v>0</v>
      </c>
      <c r="AL245" s="43"/>
      <c r="AM245" s="39">
        <f t="shared" ca="1" si="181"/>
        <v>0</v>
      </c>
      <c r="AN245" s="39">
        <f t="shared" ca="1" si="182"/>
        <v>0</v>
      </c>
      <c r="AO245" s="39">
        <f t="shared" ca="1" si="183"/>
        <v>0</v>
      </c>
      <c r="AP245" s="40">
        <f t="shared" ca="1" si="171"/>
        <v>0</v>
      </c>
      <c r="AR245" s="39">
        <f t="shared" ca="1" si="184"/>
        <v>0</v>
      </c>
      <c r="AS245" s="39">
        <f t="shared" ca="1" si="185"/>
        <v>0</v>
      </c>
      <c r="AT245" s="39">
        <f t="shared" ca="1" si="186"/>
        <v>0</v>
      </c>
      <c r="AU245" s="40">
        <f t="shared" ca="1" si="172"/>
        <v>0</v>
      </c>
      <c r="AV245" s="40"/>
      <c r="AW245" s="51">
        <f t="shared" ca="1" si="173"/>
        <v>0</v>
      </c>
      <c r="AY245" s="51">
        <f t="shared" ca="1" si="174"/>
        <v>0</v>
      </c>
      <c r="AZ245" s="104"/>
      <c r="BA245" s="105">
        <f ca="1">'EO9904.1'!AW245</f>
        <v>0</v>
      </c>
      <c r="BB245" s="105">
        <f t="shared" ca="1" si="187"/>
        <v>0</v>
      </c>
      <c r="BC245" s="67"/>
      <c r="BD245" s="96">
        <f t="shared" si="188"/>
        <v>44105</v>
      </c>
      <c r="BE245" s="103">
        <f t="shared" si="189"/>
        <v>10</v>
      </c>
      <c r="BF245" s="113">
        <f t="shared" si="175"/>
        <v>697.93849999999998</v>
      </c>
      <c r="BG245" s="114">
        <f t="shared" si="176"/>
        <v>9529.3094999999994</v>
      </c>
      <c r="BH245" s="95">
        <f t="shared" si="190"/>
        <v>7.3241245863616883E-2</v>
      </c>
      <c r="BI245" s="2">
        <f t="shared" si="193"/>
        <v>0.10349999999999999</v>
      </c>
      <c r="BJ245" s="2">
        <f t="shared" si="191"/>
        <v>0.70764488757117761</v>
      </c>
      <c r="BK245" s="97">
        <v>2.1150000000000002</v>
      </c>
      <c r="BL245" s="98">
        <f t="shared" si="192"/>
        <v>2.1150000000000002</v>
      </c>
    </row>
    <row r="246" spans="1:64" ht="12" customHeight="1">
      <c r="A246" s="88">
        <f t="shared" si="177"/>
        <v>44136</v>
      </c>
      <c r="B246" s="65">
        <f>'EO9904.1 floor'!B246</f>
        <v>0</v>
      </c>
      <c r="C246" s="66"/>
      <c r="D246" s="82">
        <f t="shared" si="147"/>
        <v>0</v>
      </c>
      <c r="E246" s="35">
        <f t="shared" si="148"/>
        <v>0</v>
      </c>
      <c r="F246" s="35">
        <f t="shared" ca="1" si="149"/>
        <v>0</v>
      </c>
      <c r="G246" s="83">
        <f ca="1">VLOOKUP($A246,[1]!Table,MATCH(G$4,[1]!Curves,0))</f>
        <v>5.8130000000000006</v>
      </c>
      <c r="H246" s="84">
        <f t="shared" ca="1" si="150"/>
        <v>5.8130000000000006</v>
      </c>
      <c r="I246" s="86">
        <f t="shared" si="178"/>
        <v>2.1150000000000002</v>
      </c>
      <c r="J246" s="83">
        <f ca="1">VLOOKUP($A246,[1]!Table,MATCH(J$4,[1]!Curves,0))</f>
        <v>0</v>
      </c>
      <c r="K246" s="84">
        <f t="shared" ca="1" si="151"/>
        <v>0</v>
      </c>
      <c r="L246" s="69">
        <f t="shared" si="179"/>
        <v>0</v>
      </c>
      <c r="M246" s="83">
        <f ca="1">VLOOKUP($A246,[1]!Table,MATCH(M$4,[1]!Curves,0))</f>
        <v>0</v>
      </c>
      <c r="N246" s="84">
        <f t="shared" ca="1" si="152"/>
        <v>0</v>
      </c>
      <c r="O246" s="69">
        <f t="shared" si="180"/>
        <v>0</v>
      </c>
      <c r="P246" s="7"/>
      <c r="Q246" s="69">
        <f t="shared" ca="1" si="153"/>
        <v>5.8130000000000006</v>
      </c>
      <c r="R246" s="69">
        <f t="shared" ca="1" si="154"/>
        <v>5.8130000000000006</v>
      </c>
      <c r="S246" s="69">
        <f t="shared" si="155"/>
        <v>2.1150000000000002</v>
      </c>
      <c r="T246" s="7"/>
      <c r="U246" s="5">
        <f t="shared" si="156"/>
        <v>30</v>
      </c>
      <c r="V246" s="44">
        <f t="shared" si="157"/>
        <v>44136</v>
      </c>
      <c r="W246" s="5">
        <f t="shared" ca="1" si="158"/>
        <v>7206</v>
      </c>
      <c r="X246" s="54">
        <f ca="1">VLOOKUP($A246,[1]!Table,MATCH(X$4,[1]!Curves,0))</f>
        <v>6.4250158781433003E-2</v>
      </c>
      <c r="Y246" s="46">
        <f t="shared" ca="1" si="159"/>
        <v>0.28717787667868711</v>
      </c>
      <c r="Z246" s="5">
        <f t="shared" si="160"/>
        <v>0</v>
      </c>
      <c r="AA246" s="5">
        <f t="shared" si="161"/>
        <v>0</v>
      </c>
      <c r="AC246" s="39">
        <f t="shared" ca="1" si="162"/>
        <v>0</v>
      </c>
      <c r="AD246" s="39">
        <f t="shared" ca="1" si="163"/>
        <v>0</v>
      </c>
      <c r="AE246" s="39">
        <f t="shared" ca="1" si="164"/>
        <v>0</v>
      </c>
      <c r="AF246" s="39">
        <f t="shared" ca="1" si="165"/>
        <v>0</v>
      </c>
      <c r="AG246" s="39">
        <f t="shared" ca="1" si="166"/>
        <v>0</v>
      </c>
      <c r="AH246" s="39">
        <f t="shared" ca="1" si="167"/>
        <v>0</v>
      </c>
      <c r="AI246" s="39">
        <f t="shared" ca="1" si="168"/>
        <v>0</v>
      </c>
      <c r="AJ246" s="39">
        <f t="shared" ca="1" si="169"/>
        <v>0</v>
      </c>
      <c r="AK246" s="39">
        <f t="shared" ca="1" si="170"/>
        <v>0</v>
      </c>
      <c r="AL246" s="43"/>
      <c r="AM246" s="39">
        <f t="shared" ca="1" si="181"/>
        <v>0</v>
      </c>
      <c r="AN246" s="39">
        <f t="shared" ca="1" si="182"/>
        <v>0</v>
      </c>
      <c r="AO246" s="39">
        <f t="shared" ca="1" si="183"/>
        <v>0</v>
      </c>
      <c r="AP246" s="40">
        <f t="shared" ca="1" si="171"/>
        <v>0</v>
      </c>
      <c r="AR246" s="39">
        <f t="shared" ca="1" si="184"/>
        <v>0</v>
      </c>
      <c r="AS246" s="39">
        <f t="shared" ca="1" si="185"/>
        <v>0</v>
      </c>
      <c r="AT246" s="39">
        <f t="shared" ca="1" si="186"/>
        <v>0</v>
      </c>
      <c r="AU246" s="40">
        <f t="shared" ca="1" si="172"/>
        <v>0</v>
      </c>
      <c r="AV246" s="40"/>
      <c r="AW246" s="51">
        <f t="shared" ca="1" si="173"/>
        <v>0</v>
      </c>
      <c r="AY246" s="51">
        <f t="shared" ca="1" si="174"/>
        <v>0</v>
      </c>
      <c r="AZ246" s="104"/>
      <c r="BA246" s="105">
        <f ca="1">'EO9904.1'!AW246</f>
        <v>0</v>
      </c>
      <c r="BB246" s="105">
        <f t="shared" ca="1" si="187"/>
        <v>0</v>
      </c>
      <c r="BC246" s="67"/>
      <c r="BD246" s="96">
        <f t="shared" si="188"/>
        <v>44136</v>
      </c>
      <c r="BE246" s="103">
        <f t="shared" si="189"/>
        <v>11</v>
      </c>
      <c r="BF246" s="113">
        <f t="shared" si="175"/>
        <v>632.95050000000003</v>
      </c>
      <c r="BG246" s="114">
        <f t="shared" si="176"/>
        <v>8729.3260000000009</v>
      </c>
      <c r="BH246" s="95">
        <f t="shared" si="190"/>
        <v>7.250851898531456E-2</v>
      </c>
      <c r="BI246" s="2">
        <f t="shared" si="193"/>
        <v>7.7799999999999994E-2</v>
      </c>
      <c r="BJ246" s="2">
        <f t="shared" si="191"/>
        <v>0.93198610520969882</v>
      </c>
      <c r="BK246" s="97">
        <v>2.1150000000000002</v>
      </c>
      <c r="BL246" s="98">
        <f t="shared" si="192"/>
        <v>2.1150000000000002</v>
      </c>
    </row>
    <row r="247" spans="1:64" ht="12" customHeight="1">
      <c r="A247" s="88">
        <f t="shared" si="177"/>
        <v>44166</v>
      </c>
      <c r="B247" s="65">
        <f>'EO9904.1 floor'!B247</f>
        <v>0</v>
      </c>
      <c r="C247" s="66"/>
      <c r="D247" s="82">
        <f t="shared" si="147"/>
        <v>0</v>
      </c>
      <c r="E247" s="35">
        <f t="shared" si="148"/>
        <v>0</v>
      </c>
      <c r="F247" s="35">
        <f t="shared" ca="1" si="149"/>
        <v>0</v>
      </c>
      <c r="G247" s="83">
        <f ca="1">VLOOKUP($A247,[1]!Table,MATCH(G$4,[1]!Curves,0))</f>
        <v>5.9530000000000003</v>
      </c>
      <c r="H247" s="84">
        <f t="shared" ca="1" si="150"/>
        <v>5.9530000000000003</v>
      </c>
      <c r="I247" s="86">
        <f t="shared" si="178"/>
        <v>2.1150000000000002</v>
      </c>
      <c r="J247" s="83">
        <f ca="1">VLOOKUP($A247,[1]!Table,MATCH(J$4,[1]!Curves,0))</f>
        <v>0</v>
      </c>
      <c r="K247" s="84">
        <f t="shared" ca="1" si="151"/>
        <v>0</v>
      </c>
      <c r="L247" s="69">
        <f t="shared" si="179"/>
        <v>0</v>
      </c>
      <c r="M247" s="83">
        <f ca="1">VLOOKUP($A247,[1]!Table,MATCH(M$4,[1]!Curves,0))</f>
        <v>0</v>
      </c>
      <c r="N247" s="84">
        <f t="shared" ca="1" si="152"/>
        <v>0</v>
      </c>
      <c r="O247" s="69">
        <f t="shared" si="180"/>
        <v>0</v>
      </c>
      <c r="P247" s="7"/>
      <c r="Q247" s="69">
        <f t="shared" ca="1" si="153"/>
        <v>5.9530000000000003</v>
      </c>
      <c r="R247" s="69">
        <f t="shared" ca="1" si="154"/>
        <v>5.9530000000000003</v>
      </c>
      <c r="S247" s="69">
        <f t="shared" si="155"/>
        <v>2.1150000000000002</v>
      </c>
      <c r="T247" s="7"/>
      <c r="U247" s="5">
        <f t="shared" si="156"/>
        <v>31</v>
      </c>
      <c r="V247" s="44">
        <f t="shared" si="157"/>
        <v>44166</v>
      </c>
      <c r="W247" s="5">
        <f t="shared" ca="1" si="158"/>
        <v>7236</v>
      </c>
      <c r="X247" s="54">
        <f ca="1">VLOOKUP($A247,[1]!Table,MATCH(X$4,[1]!Curves,0))</f>
        <v>6.4278016395933002E-2</v>
      </c>
      <c r="Y247" s="46">
        <f t="shared" ca="1" si="159"/>
        <v>0.28553735670258618</v>
      </c>
      <c r="Z247" s="5">
        <f t="shared" si="160"/>
        <v>0</v>
      </c>
      <c r="AA247" s="5">
        <f t="shared" si="161"/>
        <v>0</v>
      </c>
      <c r="AC247" s="39">
        <f t="shared" ca="1" si="162"/>
        <v>0</v>
      </c>
      <c r="AD247" s="39">
        <f t="shared" ca="1" si="163"/>
        <v>0</v>
      </c>
      <c r="AE247" s="39">
        <f t="shared" ca="1" si="164"/>
        <v>0</v>
      </c>
      <c r="AF247" s="39">
        <f t="shared" ca="1" si="165"/>
        <v>0</v>
      </c>
      <c r="AG247" s="39">
        <f t="shared" ca="1" si="166"/>
        <v>0</v>
      </c>
      <c r="AH247" s="39">
        <f t="shared" ca="1" si="167"/>
        <v>0</v>
      </c>
      <c r="AI247" s="39">
        <f t="shared" ca="1" si="168"/>
        <v>0</v>
      </c>
      <c r="AJ247" s="39">
        <f t="shared" ca="1" si="169"/>
        <v>0</v>
      </c>
      <c r="AK247" s="39">
        <f t="shared" ca="1" si="170"/>
        <v>0</v>
      </c>
      <c r="AL247" s="43"/>
      <c r="AM247" s="39">
        <f t="shared" ca="1" si="181"/>
        <v>0</v>
      </c>
      <c r="AN247" s="39">
        <f t="shared" ca="1" si="182"/>
        <v>0</v>
      </c>
      <c r="AO247" s="39">
        <f t="shared" ca="1" si="183"/>
        <v>0</v>
      </c>
      <c r="AP247" s="40">
        <f t="shared" ca="1" si="171"/>
        <v>0</v>
      </c>
      <c r="AR247" s="39">
        <f t="shared" ca="1" si="184"/>
        <v>0</v>
      </c>
      <c r="AS247" s="39">
        <f t="shared" ca="1" si="185"/>
        <v>0</v>
      </c>
      <c r="AT247" s="39">
        <f t="shared" ca="1" si="186"/>
        <v>0</v>
      </c>
      <c r="AU247" s="40">
        <f t="shared" ca="1" si="172"/>
        <v>0</v>
      </c>
      <c r="AV247" s="40"/>
      <c r="AW247" s="51">
        <f t="shared" ca="1" si="173"/>
        <v>0</v>
      </c>
      <c r="AY247" s="51">
        <f t="shared" ca="1" si="174"/>
        <v>0</v>
      </c>
      <c r="AZ247" s="104"/>
      <c r="BA247" s="105">
        <f ca="1">'EO9904.1'!AW247</f>
        <v>0</v>
      </c>
      <c r="BB247" s="105">
        <f t="shared" ca="1" si="187"/>
        <v>0</v>
      </c>
      <c r="BC247" s="67"/>
      <c r="BD247" s="96">
        <f t="shared" si="188"/>
        <v>44166</v>
      </c>
      <c r="BE247" s="103">
        <f t="shared" si="189"/>
        <v>12</v>
      </c>
      <c r="BF247" s="113">
        <f t="shared" si="175"/>
        <v>668.96399999999994</v>
      </c>
      <c r="BG247" s="114">
        <f t="shared" si="176"/>
        <v>9251.2415000000001</v>
      </c>
      <c r="BH247" s="95">
        <f t="shared" si="190"/>
        <v>7.2310727160241131E-2</v>
      </c>
      <c r="BI247" s="2">
        <f t="shared" si="193"/>
        <v>7.7899999999999997E-2</v>
      </c>
      <c r="BJ247" s="2">
        <f t="shared" si="191"/>
        <v>0.92825066957947544</v>
      </c>
      <c r="BK247" s="97">
        <v>2.1150000000000002</v>
      </c>
      <c r="BL247" s="98">
        <f t="shared" si="192"/>
        <v>2.1150000000000002</v>
      </c>
    </row>
    <row r="248" spans="1:64" ht="12" customHeight="1">
      <c r="A248" s="88">
        <f t="shared" si="177"/>
        <v>44197</v>
      </c>
      <c r="B248" s="65">
        <f>'EO9904.1 floor'!B248</f>
        <v>0</v>
      </c>
      <c r="C248" s="66"/>
      <c r="D248" s="82">
        <f t="shared" si="147"/>
        <v>0</v>
      </c>
      <c r="E248" s="35">
        <f t="shared" si="148"/>
        <v>0</v>
      </c>
      <c r="F248" s="35">
        <f t="shared" ca="1" si="149"/>
        <v>0</v>
      </c>
      <c r="G248" s="83">
        <f ca="1">VLOOKUP($A248,[1]!Table,MATCH(G$4,[1]!Curves,0))</f>
        <v>6.0580000000000007</v>
      </c>
      <c r="H248" s="84">
        <f t="shared" ca="1" si="150"/>
        <v>6.0580000000000007</v>
      </c>
      <c r="I248" s="86">
        <f t="shared" si="178"/>
        <v>2.1150000000000002</v>
      </c>
      <c r="J248" s="83">
        <f ca="1">VLOOKUP($A248,[1]!Table,MATCH(J$4,[1]!Curves,0))</f>
        <v>0</v>
      </c>
      <c r="K248" s="84">
        <f t="shared" ca="1" si="151"/>
        <v>0</v>
      </c>
      <c r="L248" s="69">
        <f t="shared" si="179"/>
        <v>0</v>
      </c>
      <c r="M248" s="83">
        <f ca="1">VLOOKUP($A248,[1]!Table,MATCH(M$4,[1]!Curves,0))</f>
        <v>0</v>
      </c>
      <c r="N248" s="84">
        <f t="shared" ca="1" si="152"/>
        <v>0</v>
      </c>
      <c r="O248" s="69">
        <f t="shared" si="180"/>
        <v>0</v>
      </c>
      <c r="P248" s="7"/>
      <c r="Q248" s="69">
        <f t="shared" ca="1" si="153"/>
        <v>6.0580000000000007</v>
      </c>
      <c r="R248" s="69">
        <f t="shared" ca="1" si="154"/>
        <v>6.0580000000000007</v>
      </c>
      <c r="S248" s="69">
        <f t="shared" si="155"/>
        <v>2.1150000000000002</v>
      </c>
      <c r="T248" s="7"/>
      <c r="U248" s="5">
        <f t="shared" si="156"/>
        <v>31</v>
      </c>
      <c r="V248" s="44">
        <f t="shared" si="157"/>
        <v>44197</v>
      </c>
      <c r="W248" s="5">
        <f t="shared" ca="1" si="158"/>
        <v>7267</v>
      </c>
      <c r="X248" s="54">
        <f ca="1">VLOOKUP($A248,[1]!Table,MATCH(X$4,[1]!Curves,0))</f>
        <v>6.4306802597853999E-2</v>
      </c>
      <c r="Y248" s="46">
        <f t="shared" ca="1" si="159"/>
        <v>0.28385067746270226</v>
      </c>
      <c r="Z248" s="5">
        <f t="shared" si="160"/>
        <v>0</v>
      </c>
      <c r="AA248" s="5">
        <f t="shared" si="161"/>
        <v>0</v>
      </c>
      <c r="AC248" s="39">
        <f t="shared" ca="1" si="162"/>
        <v>0</v>
      </c>
      <c r="AD248" s="39">
        <f t="shared" ca="1" si="163"/>
        <v>0</v>
      </c>
      <c r="AE248" s="39">
        <f t="shared" ca="1" si="164"/>
        <v>0</v>
      </c>
      <c r="AF248" s="39">
        <f t="shared" ca="1" si="165"/>
        <v>0</v>
      </c>
      <c r="AG248" s="39">
        <f t="shared" ca="1" si="166"/>
        <v>0</v>
      </c>
      <c r="AH248" s="39">
        <f t="shared" ca="1" si="167"/>
        <v>0</v>
      </c>
      <c r="AI248" s="39">
        <f t="shared" ca="1" si="168"/>
        <v>0</v>
      </c>
      <c r="AJ248" s="39">
        <f t="shared" ca="1" si="169"/>
        <v>0</v>
      </c>
      <c r="AK248" s="39">
        <f t="shared" ca="1" si="170"/>
        <v>0</v>
      </c>
      <c r="AL248" s="43"/>
      <c r="AM248" s="39">
        <f t="shared" ca="1" si="181"/>
        <v>0</v>
      </c>
      <c r="AN248" s="39">
        <f t="shared" ca="1" si="182"/>
        <v>0</v>
      </c>
      <c r="AO248" s="39">
        <f t="shared" ca="1" si="183"/>
        <v>0</v>
      </c>
      <c r="AP248" s="40">
        <f t="shared" ca="1" si="171"/>
        <v>0</v>
      </c>
      <c r="AR248" s="39">
        <f t="shared" ca="1" si="184"/>
        <v>0</v>
      </c>
      <c r="AS248" s="39">
        <f t="shared" ca="1" si="185"/>
        <v>0</v>
      </c>
      <c r="AT248" s="39">
        <f t="shared" ca="1" si="186"/>
        <v>0</v>
      </c>
      <c r="AU248" s="40">
        <f t="shared" ca="1" si="172"/>
        <v>0</v>
      </c>
      <c r="AV248" s="40"/>
      <c r="AW248" s="51">
        <f t="shared" ca="1" si="173"/>
        <v>0</v>
      </c>
      <c r="AY248" s="51">
        <f t="shared" ca="1" si="174"/>
        <v>0</v>
      </c>
      <c r="AZ248" s="104"/>
      <c r="BA248" s="105">
        <f ca="1">'EO9904.1'!AW248</f>
        <v>0</v>
      </c>
      <c r="BB248" s="105">
        <f t="shared" ca="1" si="187"/>
        <v>0</v>
      </c>
      <c r="BC248" s="67"/>
      <c r="BD248" s="96">
        <f t="shared" si="188"/>
        <v>44197</v>
      </c>
      <c r="BE248" s="103">
        <f t="shared" si="189"/>
        <v>1</v>
      </c>
      <c r="BF248" s="113">
        <f t="shared" si="175"/>
        <v>682.49049999999988</v>
      </c>
      <c r="BG248" s="114">
        <f t="shared" si="176"/>
        <v>9457.0780000000013</v>
      </c>
      <c r="BH248" s="95">
        <f t="shared" si="190"/>
        <v>7.2167164107137513E-2</v>
      </c>
      <c r="BI248" s="2">
        <f t="shared" si="193"/>
        <v>7.7899999999999997E-2</v>
      </c>
      <c r="BJ248" s="2">
        <f t="shared" si="191"/>
        <v>0.92640775490548799</v>
      </c>
      <c r="BK248" s="97">
        <v>2.1150000000000002</v>
      </c>
      <c r="BL248" s="98">
        <f t="shared" si="192"/>
        <v>2.1150000000000002</v>
      </c>
    </row>
    <row r="249" spans="1:64" ht="12" customHeight="1">
      <c r="A249" s="88">
        <f t="shared" si="177"/>
        <v>44228</v>
      </c>
      <c r="B249" s="65">
        <f>'EO9904.1 floor'!B249</f>
        <v>0</v>
      </c>
      <c r="C249" s="66"/>
      <c r="D249" s="82">
        <f t="shared" si="147"/>
        <v>0</v>
      </c>
      <c r="E249" s="35">
        <f t="shared" si="148"/>
        <v>0</v>
      </c>
      <c r="F249" s="35">
        <f t="shared" ca="1" si="149"/>
        <v>0</v>
      </c>
      <c r="G249" s="83">
        <f ca="1">VLOOKUP($A249,[1]!Table,MATCH(G$4,[1]!Curves,0))</f>
        <v>5.9380000000000006</v>
      </c>
      <c r="H249" s="84">
        <f t="shared" ca="1" si="150"/>
        <v>5.9380000000000006</v>
      </c>
      <c r="I249" s="86">
        <f t="shared" si="178"/>
        <v>2.2615196691845312</v>
      </c>
      <c r="J249" s="83">
        <f ca="1">VLOOKUP($A249,[1]!Table,MATCH(J$4,[1]!Curves,0))</f>
        <v>0</v>
      </c>
      <c r="K249" s="84">
        <f t="shared" ca="1" si="151"/>
        <v>0</v>
      </c>
      <c r="L249" s="69">
        <f t="shared" si="179"/>
        <v>0</v>
      </c>
      <c r="M249" s="83">
        <f ca="1">VLOOKUP($A249,[1]!Table,MATCH(M$4,[1]!Curves,0))</f>
        <v>0</v>
      </c>
      <c r="N249" s="84">
        <f t="shared" ca="1" si="152"/>
        <v>0</v>
      </c>
      <c r="O249" s="69">
        <f t="shared" si="180"/>
        <v>0</v>
      </c>
      <c r="P249" s="7"/>
      <c r="Q249" s="69">
        <f t="shared" ca="1" si="153"/>
        <v>5.9380000000000006</v>
      </c>
      <c r="R249" s="69">
        <f t="shared" ca="1" si="154"/>
        <v>5.9380000000000006</v>
      </c>
      <c r="S249" s="69">
        <f t="shared" si="155"/>
        <v>2.2615196691845312</v>
      </c>
      <c r="T249" s="7"/>
      <c r="U249" s="5">
        <f t="shared" si="156"/>
        <v>28</v>
      </c>
      <c r="V249" s="44">
        <f t="shared" si="157"/>
        <v>44228</v>
      </c>
      <c r="W249" s="5">
        <f t="shared" ca="1" si="158"/>
        <v>7298</v>
      </c>
      <c r="X249" s="54">
        <f ca="1">VLOOKUP($A249,[1]!Table,MATCH(X$4,[1]!Curves,0))</f>
        <v>6.4335588800049998E-2</v>
      </c>
      <c r="Y249" s="46">
        <f t="shared" ca="1" si="159"/>
        <v>0.28217262782910435</v>
      </c>
      <c r="Z249" s="5">
        <f t="shared" si="160"/>
        <v>0</v>
      </c>
      <c r="AA249" s="5">
        <f t="shared" si="161"/>
        <v>0</v>
      </c>
      <c r="AC249" s="39">
        <f t="shared" ca="1" si="162"/>
        <v>0</v>
      </c>
      <c r="AD249" s="39">
        <f t="shared" ca="1" si="163"/>
        <v>0</v>
      </c>
      <c r="AE249" s="39">
        <f t="shared" ca="1" si="164"/>
        <v>0</v>
      </c>
      <c r="AF249" s="39">
        <f t="shared" ca="1" si="165"/>
        <v>0</v>
      </c>
      <c r="AG249" s="39">
        <f t="shared" ca="1" si="166"/>
        <v>0</v>
      </c>
      <c r="AH249" s="39">
        <f t="shared" ca="1" si="167"/>
        <v>0</v>
      </c>
      <c r="AI249" s="39">
        <f t="shared" ca="1" si="168"/>
        <v>0</v>
      </c>
      <c r="AJ249" s="39">
        <f t="shared" ca="1" si="169"/>
        <v>0</v>
      </c>
      <c r="AK249" s="39">
        <f t="shared" ca="1" si="170"/>
        <v>0</v>
      </c>
      <c r="AL249" s="43"/>
      <c r="AM249" s="39">
        <f t="shared" ca="1" si="181"/>
        <v>0</v>
      </c>
      <c r="AN249" s="39">
        <f t="shared" ca="1" si="182"/>
        <v>0</v>
      </c>
      <c r="AO249" s="39">
        <f t="shared" ca="1" si="183"/>
        <v>0</v>
      </c>
      <c r="AP249" s="40">
        <f t="shared" ca="1" si="171"/>
        <v>0</v>
      </c>
      <c r="AR249" s="39">
        <f t="shared" ca="1" si="184"/>
        <v>0</v>
      </c>
      <c r="AS249" s="39">
        <f t="shared" ca="1" si="185"/>
        <v>0</v>
      </c>
      <c r="AT249" s="39">
        <f t="shared" ca="1" si="186"/>
        <v>0</v>
      </c>
      <c r="AU249" s="40">
        <f t="shared" ca="1" si="172"/>
        <v>0</v>
      </c>
      <c r="AV249" s="40"/>
      <c r="AW249" s="51">
        <f t="shared" ca="1" si="173"/>
        <v>0</v>
      </c>
      <c r="AY249" s="51">
        <f t="shared" ca="1" si="174"/>
        <v>0</v>
      </c>
      <c r="AZ249" s="104"/>
      <c r="BA249" s="105">
        <f ca="1">'EO9904.1'!AW249</f>
        <v>0</v>
      </c>
      <c r="BB249" s="105">
        <f t="shared" ca="1" si="187"/>
        <v>0</v>
      </c>
      <c r="BC249" s="67"/>
      <c r="BD249" s="96">
        <f t="shared" si="188"/>
        <v>44228</v>
      </c>
      <c r="BE249" s="103">
        <f t="shared" si="189"/>
        <v>2</v>
      </c>
      <c r="BF249" s="113">
        <f t="shared" si="175"/>
        <v>627.08299999999986</v>
      </c>
      <c r="BG249" s="114">
        <f t="shared" si="176"/>
        <v>8701.1194999999989</v>
      </c>
      <c r="BH249" s="95">
        <f t="shared" si="190"/>
        <v>7.2069232010892381E-2</v>
      </c>
      <c r="BI249" s="2">
        <f t="shared" si="193"/>
        <v>6.7400000000000002E-2</v>
      </c>
      <c r="BJ249" s="2">
        <f t="shared" si="191"/>
        <v>1.0692764393307475</v>
      </c>
      <c r="BK249" s="97">
        <v>2.1150000000000002</v>
      </c>
      <c r="BL249" s="98">
        <f t="shared" si="192"/>
        <v>2.2615196691845312</v>
      </c>
    </row>
    <row r="250" spans="1:64" ht="12" customHeight="1">
      <c r="A250" s="88">
        <f t="shared" si="177"/>
        <v>44256</v>
      </c>
      <c r="B250" s="65">
        <f>'EO9904.1 floor'!B250</f>
        <v>0</v>
      </c>
      <c r="C250" s="66"/>
      <c r="D250" s="82">
        <f t="shared" si="147"/>
        <v>0</v>
      </c>
      <c r="E250" s="35">
        <f t="shared" si="148"/>
        <v>0</v>
      </c>
      <c r="F250" s="35">
        <f t="shared" ca="1" si="149"/>
        <v>0</v>
      </c>
      <c r="G250" s="83">
        <f ca="1">VLOOKUP($A250,[1]!Table,MATCH(G$4,[1]!Curves,0))</f>
        <v>5.8130000000000006</v>
      </c>
      <c r="H250" s="84">
        <f t="shared" ca="1" si="150"/>
        <v>5.8130000000000006</v>
      </c>
      <c r="I250" s="86">
        <f t="shared" si="178"/>
        <v>2.1352453299148562</v>
      </c>
      <c r="J250" s="83">
        <f ca="1">VLOOKUP($A250,[1]!Table,MATCH(J$4,[1]!Curves,0))</f>
        <v>0</v>
      </c>
      <c r="K250" s="84">
        <f t="shared" ca="1" si="151"/>
        <v>0</v>
      </c>
      <c r="L250" s="69">
        <f t="shared" si="179"/>
        <v>0</v>
      </c>
      <c r="M250" s="83">
        <f ca="1">VLOOKUP($A250,[1]!Table,MATCH(M$4,[1]!Curves,0))</f>
        <v>0</v>
      </c>
      <c r="N250" s="84">
        <f t="shared" ca="1" si="152"/>
        <v>0</v>
      </c>
      <c r="O250" s="69">
        <f t="shared" si="180"/>
        <v>0</v>
      </c>
      <c r="P250" s="7"/>
      <c r="Q250" s="69">
        <f t="shared" ca="1" si="153"/>
        <v>5.8130000000000006</v>
      </c>
      <c r="R250" s="69">
        <f t="shared" ca="1" si="154"/>
        <v>5.8130000000000006</v>
      </c>
      <c r="S250" s="69">
        <f t="shared" si="155"/>
        <v>2.1352453299148562</v>
      </c>
      <c r="T250" s="7"/>
      <c r="U250" s="5">
        <f t="shared" si="156"/>
        <v>31</v>
      </c>
      <c r="V250" s="44">
        <f t="shared" si="157"/>
        <v>44256</v>
      </c>
      <c r="W250" s="5">
        <f t="shared" ca="1" si="158"/>
        <v>7326</v>
      </c>
      <c r="X250" s="54">
        <f ca="1">VLOOKUP($A250,[1]!Table,MATCH(X$4,[1]!Curves,0))</f>
        <v>6.4345115689705995E-2</v>
      </c>
      <c r="Y250" s="46">
        <f t="shared" ca="1" si="159"/>
        <v>0.28075421821867241</v>
      </c>
      <c r="Z250" s="5">
        <f t="shared" si="160"/>
        <v>0</v>
      </c>
      <c r="AA250" s="5">
        <f t="shared" si="161"/>
        <v>0</v>
      </c>
      <c r="AC250" s="39">
        <f t="shared" ca="1" si="162"/>
        <v>0</v>
      </c>
      <c r="AD250" s="39">
        <f t="shared" ca="1" si="163"/>
        <v>0</v>
      </c>
      <c r="AE250" s="39">
        <f t="shared" ca="1" si="164"/>
        <v>0</v>
      </c>
      <c r="AF250" s="39">
        <f t="shared" ca="1" si="165"/>
        <v>0</v>
      </c>
      <c r="AG250" s="39">
        <f t="shared" ca="1" si="166"/>
        <v>0</v>
      </c>
      <c r="AH250" s="39">
        <f t="shared" ca="1" si="167"/>
        <v>0</v>
      </c>
      <c r="AI250" s="39">
        <f t="shared" ca="1" si="168"/>
        <v>0</v>
      </c>
      <c r="AJ250" s="39">
        <f t="shared" ca="1" si="169"/>
        <v>0</v>
      </c>
      <c r="AK250" s="39">
        <f t="shared" ca="1" si="170"/>
        <v>0</v>
      </c>
      <c r="AL250" s="43"/>
      <c r="AM250" s="39">
        <f t="shared" ca="1" si="181"/>
        <v>0</v>
      </c>
      <c r="AN250" s="39">
        <f t="shared" ca="1" si="182"/>
        <v>0</v>
      </c>
      <c r="AO250" s="39">
        <f t="shared" ca="1" si="183"/>
        <v>0</v>
      </c>
      <c r="AP250" s="40">
        <f t="shared" ca="1" si="171"/>
        <v>0</v>
      </c>
      <c r="AR250" s="39">
        <f t="shared" ca="1" si="184"/>
        <v>0</v>
      </c>
      <c r="AS250" s="39">
        <f t="shared" ca="1" si="185"/>
        <v>0</v>
      </c>
      <c r="AT250" s="39">
        <f t="shared" ca="1" si="186"/>
        <v>0</v>
      </c>
      <c r="AU250" s="40">
        <f t="shared" ca="1" si="172"/>
        <v>0</v>
      </c>
      <c r="AV250" s="40"/>
      <c r="AW250" s="51">
        <f t="shared" ca="1" si="173"/>
        <v>0</v>
      </c>
      <c r="AY250" s="51">
        <f t="shared" ca="1" si="174"/>
        <v>0</v>
      </c>
      <c r="AZ250" s="104"/>
      <c r="BA250" s="105">
        <f ca="1">'EO9904.1'!AW250</f>
        <v>0</v>
      </c>
      <c r="BB250" s="105">
        <f t="shared" ca="1" si="187"/>
        <v>0</v>
      </c>
      <c r="BC250" s="67"/>
      <c r="BD250" s="96">
        <f t="shared" si="188"/>
        <v>44256</v>
      </c>
      <c r="BE250" s="103">
        <f t="shared" si="189"/>
        <v>3</v>
      </c>
      <c r="BF250" s="113">
        <f t="shared" si="175"/>
        <v>669.65750000000003</v>
      </c>
      <c r="BG250" s="114">
        <f t="shared" si="176"/>
        <v>9290.0299999999988</v>
      </c>
      <c r="BH250" s="95">
        <f t="shared" si="190"/>
        <v>7.2083459364501529E-2</v>
      </c>
      <c r="BI250" s="2">
        <f t="shared" si="193"/>
        <v>7.1400000000000005E-2</v>
      </c>
      <c r="BJ250" s="2">
        <f t="shared" si="191"/>
        <v>1.009572260007024</v>
      </c>
      <c r="BK250" s="97">
        <v>2.1150000000000002</v>
      </c>
      <c r="BL250" s="98">
        <f t="shared" si="192"/>
        <v>2.1352453299148562</v>
      </c>
    </row>
    <row r="251" spans="1:64" ht="12" customHeight="1">
      <c r="A251" s="88">
        <f t="shared" si="177"/>
        <v>44287</v>
      </c>
      <c r="B251" s="65">
        <f>'EO9904.1 floor'!B251</f>
        <v>0</v>
      </c>
      <c r="C251" s="66"/>
      <c r="D251" s="82">
        <f t="shared" si="147"/>
        <v>0</v>
      </c>
      <c r="E251" s="35">
        <f t="shared" si="148"/>
        <v>0</v>
      </c>
      <c r="F251" s="35">
        <f t="shared" ca="1" si="149"/>
        <v>0</v>
      </c>
      <c r="G251" s="83">
        <f ca="1">VLOOKUP($A251,[1]!Table,MATCH(G$4,[1]!Curves,0))</f>
        <v>5.6829999999999998</v>
      </c>
      <c r="H251" s="84">
        <f t="shared" ca="1" si="150"/>
        <v>5.6829999999999998</v>
      </c>
      <c r="I251" s="86">
        <f t="shared" si="178"/>
        <v>2.1150000000000002</v>
      </c>
      <c r="J251" s="83">
        <f ca="1">VLOOKUP($A251,[1]!Table,MATCH(J$4,[1]!Curves,0))</f>
        <v>0</v>
      </c>
      <c r="K251" s="84">
        <f t="shared" ca="1" si="151"/>
        <v>0</v>
      </c>
      <c r="L251" s="69">
        <f t="shared" si="179"/>
        <v>0</v>
      </c>
      <c r="M251" s="83">
        <f ca="1">VLOOKUP($A251,[1]!Table,MATCH(M$4,[1]!Curves,0))</f>
        <v>0</v>
      </c>
      <c r="N251" s="84">
        <f t="shared" ca="1" si="152"/>
        <v>0</v>
      </c>
      <c r="O251" s="69">
        <f t="shared" si="180"/>
        <v>0</v>
      </c>
      <c r="P251" s="7"/>
      <c r="Q251" s="69">
        <f t="shared" ca="1" si="153"/>
        <v>5.6829999999999998</v>
      </c>
      <c r="R251" s="69">
        <f t="shared" ca="1" si="154"/>
        <v>5.6829999999999998</v>
      </c>
      <c r="S251" s="69">
        <f t="shared" si="155"/>
        <v>2.1150000000000002</v>
      </c>
      <c r="T251" s="7"/>
      <c r="U251" s="5">
        <f t="shared" si="156"/>
        <v>30</v>
      </c>
      <c r="V251" s="44">
        <f t="shared" si="157"/>
        <v>44287</v>
      </c>
      <c r="W251" s="5">
        <f t="shared" ca="1" si="158"/>
        <v>7357</v>
      </c>
      <c r="X251" s="54">
        <f ca="1">VLOOKUP($A251,[1]!Table,MATCH(X$4,[1]!Curves,0))</f>
        <v>6.4343861886952999E-2</v>
      </c>
      <c r="Y251" s="46">
        <f t="shared" ca="1" si="159"/>
        <v>0.27925599582179234</v>
      </c>
      <c r="Z251" s="5">
        <f t="shared" si="160"/>
        <v>0</v>
      </c>
      <c r="AA251" s="5">
        <f t="shared" si="161"/>
        <v>0</v>
      </c>
      <c r="AC251" s="39">
        <f t="shared" ca="1" si="162"/>
        <v>0</v>
      </c>
      <c r="AD251" s="39">
        <f t="shared" ca="1" si="163"/>
        <v>0</v>
      </c>
      <c r="AE251" s="39">
        <f t="shared" ca="1" si="164"/>
        <v>0</v>
      </c>
      <c r="AF251" s="39">
        <f t="shared" ca="1" si="165"/>
        <v>0</v>
      </c>
      <c r="AG251" s="39">
        <f t="shared" ca="1" si="166"/>
        <v>0</v>
      </c>
      <c r="AH251" s="39">
        <f t="shared" ca="1" si="167"/>
        <v>0</v>
      </c>
      <c r="AI251" s="39">
        <f t="shared" ca="1" si="168"/>
        <v>0</v>
      </c>
      <c r="AJ251" s="39">
        <f t="shared" ca="1" si="169"/>
        <v>0</v>
      </c>
      <c r="AK251" s="39">
        <f t="shared" ca="1" si="170"/>
        <v>0</v>
      </c>
      <c r="AL251" s="43"/>
      <c r="AM251" s="39">
        <f t="shared" ca="1" si="181"/>
        <v>0</v>
      </c>
      <c r="AN251" s="39">
        <f t="shared" ca="1" si="182"/>
        <v>0</v>
      </c>
      <c r="AO251" s="39">
        <f t="shared" ca="1" si="183"/>
        <v>0</v>
      </c>
      <c r="AP251" s="40">
        <f t="shared" ca="1" si="171"/>
        <v>0</v>
      </c>
      <c r="AR251" s="39">
        <f t="shared" ca="1" si="184"/>
        <v>0</v>
      </c>
      <c r="AS251" s="39">
        <f t="shared" ca="1" si="185"/>
        <v>0</v>
      </c>
      <c r="AT251" s="39">
        <f t="shared" ca="1" si="186"/>
        <v>0</v>
      </c>
      <c r="AU251" s="40">
        <f t="shared" ca="1" si="172"/>
        <v>0</v>
      </c>
      <c r="AV251" s="40"/>
      <c r="AW251" s="51">
        <f t="shared" ca="1" si="173"/>
        <v>0</v>
      </c>
      <c r="AY251" s="51">
        <f t="shared" ca="1" si="174"/>
        <v>0</v>
      </c>
      <c r="AZ251" s="104"/>
      <c r="BA251" s="105">
        <f ca="1">'EO9904.1'!AW251</f>
        <v>0</v>
      </c>
      <c r="BB251" s="105">
        <f t="shared" ca="1" si="187"/>
        <v>0</v>
      </c>
      <c r="BC251" s="67"/>
      <c r="BD251" s="96">
        <f t="shared" si="188"/>
        <v>44287</v>
      </c>
      <c r="BE251" s="103">
        <f t="shared" si="189"/>
        <v>4</v>
      </c>
      <c r="BF251" s="113">
        <f t="shared" si="175"/>
        <v>631.27949999999998</v>
      </c>
      <c r="BG251" s="114">
        <f t="shared" si="176"/>
        <v>8727.1059999999998</v>
      </c>
      <c r="BH251" s="95">
        <f t="shared" si="190"/>
        <v>7.2335491284281406E-2</v>
      </c>
      <c r="BI251" s="2">
        <f t="shared" si="193"/>
        <v>7.4899999999999994E-2</v>
      </c>
      <c r="BJ251" s="2">
        <f t="shared" si="191"/>
        <v>0.96576089832151413</v>
      </c>
      <c r="BK251" s="97">
        <v>2.1150000000000002</v>
      </c>
      <c r="BL251" s="98">
        <f t="shared" si="192"/>
        <v>2.1150000000000002</v>
      </c>
    </row>
    <row r="252" spans="1:64" ht="12" customHeight="1">
      <c r="A252" s="88">
        <f t="shared" si="177"/>
        <v>44317</v>
      </c>
      <c r="B252" s="65">
        <f>'EO9904.1 floor'!B252</f>
        <v>0</v>
      </c>
      <c r="C252" s="66"/>
      <c r="D252" s="82">
        <f t="shared" si="147"/>
        <v>0</v>
      </c>
      <c r="E252" s="35">
        <f t="shared" si="148"/>
        <v>0</v>
      </c>
      <c r="F252" s="35">
        <f t="shared" ca="1" si="149"/>
        <v>0</v>
      </c>
      <c r="G252" s="83">
        <f ca="1">VLOOKUP($A252,[1]!Table,MATCH(G$4,[1]!Curves,0))</f>
        <v>5.673</v>
      </c>
      <c r="H252" s="84">
        <f t="shared" ca="1" si="150"/>
        <v>5.673</v>
      </c>
      <c r="I252" s="86">
        <f t="shared" si="178"/>
        <v>2.1593067374976265</v>
      </c>
      <c r="J252" s="83">
        <f ca="1">VLOOKUP($A252,[1]!Table,MATCH(J$4,[1]!Curves,0))</f>
        <v>0</v>
      </c>
      <c r="K252" s="84">
        <f t="shared" ca="1" si="151"/>
        <v>0</v>
      </c>
      <c r="L252" s="69">
        <f t="shared" si="179"/>
        <v>0</v>
      </c>
      <c r="M252" s="83">
        <f ca="1">VLOOKUP($A252,[1]!Table,MATCH(M$4,[1]!Curves,0))</f>
        <v>0</v>
      </c>
      <c r="N252" s="84">
        <f t="shared" ca="1" si="152"/>
        <v>0</v>
      </c>
      <c r="O252" s="69">
        <f t="shared" si="180"/>
        <v>0</v>
      </c>
      <c r="P252" s="7"/>
      <c r="Q252" s="69">
        <f t="shared" ca="1" si="153"/>
        <v>5.673</v>
      </c>
      <c r="R252" s="69">
        <f t="shared" ca="1" si="154"/>
        <v>5.673</v>
      </c>
      <c r="S252" s="69">
        <f t="shared" si="155"/>
        <v>2.1593067374976265</v>
      </c>
      <c r="T252" s="7"/>
      <c r="U252" s="5">
        <f t="shared" si="156"/>
        <v>31</v>
      </c>
      <c r="V252" s="44">
        <f t="shared" si="157"/>
        <v>44317</v>
      </c>
      <c r="W252" s="5">
        <f t="shared" ca="1" si="158"/>
        <v>7387</v>
      </c>
      <c r="X252" s="54">
        <f ca="1">VLOOKUP($A252,[1]!Table,MATCH(X$4,[1]!Curves,0))</f>
        <v>6.4342648529449001E-2</v>
      </c>
      <c r="Y252" s="46">
        <f t="shared" ca="1" si="159"/>
        <v>0.27781377060469092</v>
      </c>
      <c r="Z252" s="5">
        <f t="shared" si="160"/>
        <v>0</v>
      </c>
      <c r="AA252" s="5">
        <f t="shared" si="161"/>
        <v>0</v>
      </c>
      <c r="AC252" s="39">
        <f t="shared" ca="1" si="162"/>
        <v>0</v>
      </c>
      <c r="AD252" s="39">
        <f t="shared" ca="1" si="163"/>
        <v>0</v>
      </c>
      <c r="AE252" s="39">
        <f t="shared" ca="1" si="164"/>
        <v>0</v>
      </c>
      <c r="AF252" s="39">
        <f t="shared" ca="1" si="165"/>
        <v>0</v>
      </c>
      <c r="AG252" s="39">
        <f t="shared" ca="1" si="166"/>
        <v>0</v>
      </c>
      <c r="AH252" s="39">
        <f t="shared" ca="1" si="167"/>
        <v>0</v>
      </c>
      <c r="AI252" s="39">
        <f t="shared" ca="1" si="168"/>
        <v>0</v>
      </c>
      <c r="AJ252" s="39">
        <f t="shared" ca="1" si="169"/>
        <v>0</v>
      </c>
      <c r="AK252" s="39">
        <f t="shared" ca="1" si="170"/>
        <v>0</v>
      </c>
      <c r="AL252" s="43"/>
      <c r="AM252" s="39">
        <f t="shared" ca="1" si="181"/>
        <v>0</v>
      </c>
      <c r="AN252" s="39">
        <f t="shared" ca="1" si="182"/>
        <v>0</v>
      </c>
      <c r="AO252" s="39">
        <f t="shared" ca="1" si="183"/>
        <v>0</v>
      </c>
      <c r="AP252" s="40">
        <f t="shared" ca="1" si="171"/>
        <v>0</v>
      </c>
      <c r="AR252" s="39">
        <f t="shared" ca="1" si="184"/>
        <v>0</v>
      </c>
      <c r="AS252" s="39">
        <f t="shared" ca="1" si="185"/>
        <v>0</v>
      </c>
      <c r="AT252" s="39">
        <f t="shared" ca="1" si="186"/>
        <v>0</v>
      </c>
      <c r="AU252" s="40">
        <f t="shared" ca="1" si="172"/>
        <v>0</v>
      </c>
      <c r="AV252" s="40"/>
      <c r="AW252" s="51">
        <f t="shared" ca="1" si="173"/>
        <v>0</v>
      </c>
      <c r="AY252" s="51">
        <f t="shared" ca="1" si="174"/>
        <v>0</v>
      </c>
      <c r="AZ252" s="104"/>
      <c r="BA252" s="105">
        <f ca="1">'EO9904.1'!AW252</f>
        <v>0</v>
      </c>
      <c r="BB252" s="105">
        <f t="shared" ca="1" si="187"/>
        <v>0</v>
      </c>
      <c r="BC252" s="67"/>
      <c r="BD252" s="96">
        <f t="shared" si="188"/>
        <v>44317</v>
      </c>
      <c r="BE252" s="103">
        <f t="shared" si="189"/>
        <v>5</v>
      </c>
      <c r="BF252" s="113">
        <f t="shared" si="175"/>
        <v>662.98049999999989</v>
      </c>
      <c r="BG252" s="114">
        <f t="shared" si="176"/>
        <v>9044.2455000000009</v>
      </c>
      <c r="BH252" s="95">
        <f t="shared" si="190"/>
        <v>7.3304124705593166E-2</v>
      </c>
      <c r="BI252" s="2">
        <f t="shared" si="193"/>
        <v>7.1800000000000003E-2</v>
      </c>
      <c r="BJ252" s="2">
        <f t="shared" si="191"/>
        <v>1.0209488120556152</v>
      </c>
      <c r="BK252" s="97">
        <v>2.1150000000000002</v>
      </c>
      <c r="BL252" s="98">
        <f t="shared" si="192"/>
        <v>2.1593067374976265</v>
      </c>
    </row>
    <row r="253" spans="1:64" ht="12" customHeight="1">
      <c r="A253" s="88">
        <f t="shared" si="177"/>
        <v>44348</v>
      </c>
      <c r="B253" s="65">
        <f>'EO9904.1 floor'!B253</f>
        <v>0</v>
      </c>
      <c r="C253" s="66"/>
      <c r="D253" s="82">
        <f t="shared" si="147"/>
        <v>0</v>
      </c>
      <c r="E253" s="35">
        <f t="shared" si="148"/>
        <v>0</v>
      </c>
      <c r="F253" s="35">
        <f t="shared" ca="1" si="149"/>
        <v>0</v>
      </c>
      <c r="G253" s="83">
        <f ca="1">VLOOKUP($A253,[1]!Table,MATCH(G$4,[1]!Curves,0))</f>
        <v>5.6930000000000005</v>
      </c>
      <c r="H253" s="84">
        <f t="shared" ca="1" si="150"/>
        <v>5.6930000000000005</v>
      </c>
      <c r="I253" s="86">
        <f t="shared" si="178"/>
        <v>2.8843852192293506</v>
      </c>
      <c r="J253" s="83">
        <f ca="1">VLOOKUP($A253,[1]!Table,MATCH(J$4,[1]!Curves,0))</f>
        <v>0</v>
      </c>
      <c r="K253" s="84">
        <f t="shared" ca="1" si="151"/>
        <v>0</v>
      </c>
      <c r="L253" s="69">
        <f t="shared" si="179"/>
        <v>0</v>
      </c>
      <c r="M253" s="83">
        <f ca="1">VLOOKUP($A253,[1]!Table,MATCH(M$4,[1]!Curves,0))</f>
        <v>0</v>
      </c>
      <c r="N253" s="84">
        <f t="shared" ca="1" si="152"/>
        <v>0</v>
      </c>
      <c r="O253" s="69">
        <f t="shared" si="180"/>
        <v>0</v>
      </c>
      <c r="P253" s="7"/>
      <c r="Q253" s="69">
        <f t="shared" ca="1" si="153"/>
        <v>5.6930000000000005</v>
      </c>
      <c r="R253" s="69">
        <f t="shared" ca="1" si="154"/>
        <v>5.6930000000000005</v>
      </c>
      <c r="S253" s="69">
        <f t="shared" si="155"/>
        <v>2.8843852192293506</v>
      </c>
      <c r="T253" s="7"/>
      <c r="U253" s="5">
        <f t="shared" si="156"/>
        <v>30</v>
      </c>
      <c r="V253" s="44">
        <f t="shared" si="157"/>
        <v>44348</v>
      </c>
      <c r="W253" s="5">
        <f t="shared" ca="1" si="158"/>
        <v>7418</v>
      </c>
      <c r="X253" s="54">
        <f ca="1">VLOOKUP($A253,[1]!Table,MATCH(X$4,[1]!Curves,0))</f>
        <v>6.4341394726695006E-2</v>
      </c>
      <c r="Y253" s="46">
        <f t="shared" ca="1" si="159"/>
        <v>0.27633135179749557</v>
      </c>
      <c r="Z253" s="5">
        <f t="shared" si="160"/>
        <v>0</v>
      </c>
      <c r="AA253" s="5">
        <f t="shared" si="161"/>
        <v>0</v>
      </c>
      <c r="AC253" s="39">
        <f t="shared" ca="1" si="162"/>
        <v>0</v>
      </c>
      <c r="AD253" s="39">
        <f t="shared" ca="1" si="163"/>
        <v>0</v>
      </c>
      <c r="AE253" s="39">
        <f t="shared" ca="1" si="164"/>
        <v>0</v>
      </c>
      <c r="AF253" s="39">
        <f t="shared" ca="1" si="165"/>
        <v>0</v>
      </c>
      <c r="AG253" s="39">
        <f t="shared" ca="1" si="166"/>
        <v>0</v>
      </c>
      <c r="AH253" s="39">
        <f t="shared" ca="1" si="167"/>
        <v>0</v>
      </c>
      <c r="AI253" s="39">
        <f t="shared" ca="1" si="168"/>
        <v>0</v>
      </c>
      <c r="AJ253" s="39">
        <f t="shared" ca="1" si="169"/>
        <v>0</v>
      </c>
      <c r="AK253" s="39">
        <f t="shared" ca="1" si="170"/>
        <v>0</v>
      </c>
      <c r="AL253" s="43"/>
      <c r="AM253" s="39">
        <f t="shared" ca="1" si="181"/>
        <v>0</v>
      </c>
      <c r="AN253" s="39">
        <f t="shared" ca="1" si="182"/>
        <v>0</v>
      </c>
      <c r="AO253" s="39">
        <f t="shared" ca="1" si="183"/>
        <v>0</v>
      </c>
      <c r="AP253" s="40">
        <f t="shared" ca="1" si="171"/>
        <v>0</v>
      </c>
      <c r="AR253" s="39">
        <f t="shared" ca="1" si="184"/>
        <v>0</v>
      </c>
      <c r="AS253" s="39">
        <f t="shared" ca="1" si="185"/>
        <v>0</v>
      </c>
      <c r="AT253" s="39">
        <f t="shared" ca="1" si="186"/>
        <v>0</v>
      </c>
      <c r="AU253" s="40">
        <f t="shared" ca="1" si="172"/>
        <v>0</v>
      </c>
      <c r="AV253" s="40"/>
      <c r="AW253" s="51">
        <f t="shared" ca="1" si="173"/>
        <v>0</v>
      </c>
      <c r="AY253" s="51">
        <f t="shared" ca="1" si="174"/>
        <v>0</v>
      </c>
      <c r="AZ253" s="104"/>
      <c r="BA253" s="105">
        <f ca="1">'EO9904.1'!AW253</f>
        <v>0</v>
      </c>
      <c r="BB253" s="105">
        <f t="shared" ca="1" si="187"/>
        <v>0</v>
      </c>
      <c r="BC253" s="67"/>
      <c r="BD253" s="96">
        <f t="shared" si="188"/>
        <v>44348</v>
      </c>
      <c r="BE253" s="103">
        <f t="shared" si="189"/>
        <v>6</v>
      </c>
      <c r="BF253" s="113">
        <f t="shared" si="175"/>
        <v>1052.6424999999999</v>
      </c>
      <c r="BG253" s="114">
        <f t="shared" si="176"/>
        <v>10765.119500000001</v>
      </c>
      <c r="BH253" s="95">
        <f t="shared" si="190"/>
        <v>9.7782704595151024E-2</v>
      </c>
      <c r="BI253" s="2">
        <f t="shared" si="193"/>
        <v>7.17E-2</v>
      </c>
      <c r="BJ253" s="2">
        <f t="shared" si="191"/>
        <v>1.363775517366123</v>
      </c>
      <c r="BK253" s="97">
        <v>2.1150000000000002</v>
      </c>
      <c r="BL253" s="98">
        <f t="shared" si="192"/>
        <v>2.8843852192293506</v>
      </c>
    </row>
    <row r="254" spans="1:64" ht="12" customHeight="1">
      <c r="A254" s="88">
        <f t="shared" si="177"/>
        <v>44378</v>
      </c>
      <c r="B254" s="65">
        <f>'EO9904.1 floor'!B254</f>
        <v>0</v>
      </c>
      <c r="C254" s="66"/>
      <c r="D254" s="82">
        <f t="shared" si="147"/>
        <v>0</v>
      </c>
      <c r="E254" s="35">
        <f t="shared" si="148"/>
        <v>0</v>
      </c>
      <c r="F254" s="35">
        <f t="shared" ca="1" si="149"/>
        <v>0</v>
      </c>
      <c r="G254" s="83">
        <f ca="1">VLOOKUP($A254,[1]!Table,MATCH(G$4,[1]!Curves,0))</f>
        <v>5.7140000000000004</v>
      </c>
      <c r="H254" s="84">
        <f t="shared" ca="1" si="150"/>
        <v>5.7140000000000004</v>
      </c>
      <c r="I254" s="86">
        <f t="shared" si="178"/>
        <v>2.1150000000000002</v>
      </c>
      <c r="J254" s="83">
        <f ca="1">VLOOKUP($A254,[1]!Table,MATCH(J$4,[1]!Curves,0))</f>
        <v>0</v>
      </c>
      <c r="K254" s="84">
        <f t="shared" ca="1" si="151"/>
        <v>0</v>
      </c>
      <c r="L254" s="69">
        <f t="shared" si="179"/>
        <v>0</v>
      </c>
      <c r="M254" s="83">
        <f ca="1">VLOOKUP($A254,[1]!Table,MATCH(M$4,[1]!Curves,0))</f>
        <v>0</v>
      </c>
      <c r="N254" s="84">
        <f t="shared" ca="1" si="152"/>
        <v>0</v>
      </c>
      <c r="O254" s="69">
        <f t="shared" si="180"/>
        <v>0</v>
      </c>
      <c r="P254" s="7"/>
      <c r="Q254" s="69">
        <f t="shared" ca="1" si="153"/>
        <v>5.7140000000000004</v>
      </c>
      <c r="R254" s="69">
        <f t="shared" ca="1" si="154"/>
        <v>5.7140000000000004</v>
      </c>
      <c r="S254" s="69">
        <f t="shared" si="155"/>
        <v>2.1150000000000002</v>
      </c>
      <c r="T254" s="7"/>
      <c r="U254" s="5">
        <f t="shared" si="156"/>
        <v>31</v>
      </c>
      <c r="V254" s="44">
        <f t="shared" si="157"/>
        <v>44378</v>
      </c>
      <c r="W254" s="5">
        <f t="shared" ca="1" si="158"/>
        <v>7448</v>
      </c>
      <c r="X254" s="54">
        <f ca="1">VLOOKUP($A254,[1]!Table,MATCH(X$4,[1]!Curves,0))</f>
        <v>6.4340181369193006E-2</v>
      </c>
      <c r="Y254" s="46">
        <f t="shared" ca="1" si="159"/>
        <v>0.27490433893359728</v>
      </c>
      <c r="Z254" s="5">
        <f t="shared" si="160"/>
        <v>0</v>
      </c>
      <c r="AA254" s="5">
        <f t="shared" si="161"/>
        <v>0</v>
      </c>
      <c r="AC254" s="39">
        <f t="shared" ca="1" si="162"/>
        <v>0</v>
      </c>
      <c r="AD254" s="39">
        <f t="shared" ca="1" si="163"/>
        <v>0</v>
      </c>
      <c r="AE254" s="39">
        <f t="shared" ca="1" si="164"/>
        <v>0</v>
      </c>
      <c r="AF254" s="39">
        <f t="shared" ca="1" si="165"/>
        <v>0</v>
      </c>
      <c r="AG254" s="39">
        <f t="shared" ca="1" si="166"/>
        <v>0</v>
      </c>
      <c r="AH254" s="39">
        <f t="shared" ca="1" si="167"/>
        <v>0</v>
      </c>
      <c r="AI254" s="39">
        <f t="shared" ca="1" si="168"/>
        <v>0</v>
      </c>
      <c r="AJ254" s="39">
        <f t="shared" ca="1" si="169"/>
        <v>0</v>
      </c>
      <c r="AK254" s="39">
        <f t="shared" ca="1" si="170"/>
        <v>0</v>
      </c>
      <c r="AL254" s="43"/>
      <c r="AM254" s="39">
        <f t="shared" ca="1" si="181"/>
        <v>0</v>
      </c>
      <c r="AN254" s="39">
        <f t="shared" ca="1" si="182"/>
        <v>0</v>
      </c>
      <c r="AO254" s="39">
        <f t="shared" ca="1" si="183"/>
        <v>0</v>
      </c>
      <c r="AP254" s="40">
        <f t="shared" ca="1" si="171"/>
        <v>0</v>
      </c>
      <c r="AR254" s="39">
        <f t="shared" ca="1" si="184"/>
        <v>0</v>
      </c>
      <c r="AS254" s="39">
        <f t="shared" ca="1" si="185"/>
        <v>0</v>
      </c>
      <c r="AT254" s="39">
        <f t="shared" ca="1" si="186"/>
        <v>0</v>
      </c>
      <c r="AU254" s="40">
        <f t="shared" ca="1" si="172"/>
        <v>0</v>
      </c>
      <c r="AV254" s="40"/>
      <c r="AW254" s="51">
        <f t="shared" ca="1" si="173"/>
        <v>0</v>
      </c>
      <c r="AY254" s="51">
        <f t="shared" ca="1" si="174"/>
        <v>0</v>
      </c>
      <c r="AZ254" s="104"/>
      <c r="BA254" s="105">
        <f ca="1">'EO9904.1'!AW254</f>
        <v>0</v>
      </c>
      <c r="BB254" s="105">
        <f t="shared" ca="1" si="187"/>
        <v>0</v>
      </c>
      <c r="BC254" s="67"/>
      <c r="BD254" s="96">
        <f t="shared" si="188"/>
        <v>44378</v>
      </c>
      <c r="BE254" s="103">
        <f t="shared" si="189"/>
        <v>7</v>
      </c>
      <c r="BF254" s="113">
        <f t="shared" si="175"/>
        <v>1079.384</v>
      </c>
      <c r="BG254" s="114">
        <f t="shared" si="176"/>
        <v>11147.003499999999</v>
      </c>
      <c r="BH254" s="95">
        <f t="shared" si="190"/>
        <v>9.6831762903815372E-2</v>
      </c>
      <c r="BI254" s="2">
        <f t="shared" si="193"/>
        <v>9.8100000000000007E-2</v>
      </c>
      <c r="BJ254" s="2">
        <f t="shared" si="191"/>
        <v>0.98707199698078862</v>
      </c>
      <c r="BK254" s="97">
        <v>2.1150000000000002</v>
      </c>
      <c r="BL254" s="98">
        <f t="shared" si="192"/>
        <v>2.1150000000000002</v>
      </c>
    </row>
    <row r="255" spans="1:64" ht="12" customHeight="1">
      <c r="A255" s="88">
        <f t="shared" si="177"/>
        <v>44409</v>
      </c>
      <c r="B255" s="65">
        <f>'EO9904.1 floor'!B255</f>
        <v>0</v>
      </c>
      <c r="C255" s="66"/>
      <c r="D255" s="82">
        <f t="shared" si="147"/>
        <v>0</v>
      </c>
      <c r="E255" s="35">
        <f t="shared" si="148"/>
        <v>0</v>
      </c>
      <c r="F255" s="35">
        <f t="shared" ca="1" si="149"/>
        <v>0</v>
      </c>
      <c r="G255" s="83">
        <f ca="1">VLOOKUP($A255,[1]!Table,MATCH(G$4,[1]!Curves,0))</f>
        <v>5.7380000000000004</v>
      </c>
      <c r="H255" s="84">
        <f t="shared" ca="1" si="150"/>
        <v>5.7380000000000004</v>
      </c>
      <c r="I255" s="86">
        <f t="shared" si="178"/>
        <v>2.1150000000000002</v>
      </c>
      <c r="J255" s="83">
        <f ca="1">VLOOKUP($A255,[1]!Table,MATCH(J$4,[1]!Curves,0))</f>
        <v>0</v>
      </c>
      <c r="K255" s="84">
        <f t="shared" ca="1" si="151"/>
        <v>0</v>
      </c>
      <c r="L255" s="69">
        <f t="shared" si="179"/>
        <v>0</v>
      </c>
      <c r="M255" s="83">
        <f ca="1">VLOOKUP($A255,[1]!Table,MATCH(M$4,[1]!Curves,0))</f>
        <v>0</v>
      </c>
      <c r="N255" s="84">
        <f t="shared" ca="1" si="152"/>
        <v>0</v>
      </c>
      <c r="O255" s="69">
        <f t="shared" si="180"/>
        <v>0</v>
      </c>
      <c r="P255" s="7"/>
      <c r="Q255" s="69">
        <f t="shared" ca="1" si="153"/>
        <v>5.7380000000000004</v>
      </c>
      <c r="R255" s="69">
        <f t="shared" ca="1" si="154"/>
        <v>5.7380000000000004</v>
      </c>
      <c r="S255" s="69">
        <f t="shared" si="155"/>
        <v>2.1150000000000002</v>
      </c>
      <c r="T255" s="7"/>
      <c r="U255" s="5">
        <f t="shared" si="156"/>
        <v>31</v>
      </c>
      <c r="V255" s="44">
        <f t="shared" si="157"/>
        <v>44409</v>
      </c>
      <c r="W255" s="5">
        <f t="shared" ca="1" si="158"/>
        <v>7479</v>
      </c>
      <c r="X255" s="54">
        <f ca="1">VLOOKUP($A255,[1]!Table,MATCH(X$4,[1]!Curves,0))</f>
        <v>6.4338927566439996E-2</v>
      </c>
      <c r="Y255" s="46">
        <f t="shared" ca="1" si="159"/>
        <v>0.27343755585371438</v>
      </c>
      <c r="Z255" s="5">
        <f t="shared" si="160"/>
        <v>0</v>
      </c>
      <c r="AA255" s="5">
        <f t="shared" si="161"/>
        <v>0</v>
      </c>
      <c r="AC255" s="39">
        <f t="shared" ca="1" si="162"/>
        <v>0</v>
      </c>
      <c r="AD255" s="39">
        <f t="shared" ca="1" si="163"/>
        <v>0</v>
      </c>
      <c r="AE255" s="39">
        <f t="shared" ca="1" si="164"/>
        <v>0</v>
      </c>
      <c r="AF255" s="39">
        <f t="shared" ca="1" si="165"/>
        <v>0</v>
      </c>
      <c r="AG255" s="39">
        <f t="shared" ca="1" si="166"/>
        <v>0</v>
      </c>
      <c r="AH255" s="39">
        <f t="shared" ca="1" si="167"/>
        <v>0</v>
      </c>
      <c r="AI255" s="39">
        <f t="shared" ca="1" si="168"/>
        <v>0</v>
      </c>
      <c r="AJ255" s="39">
        <f t="shared" ca="1" si="169"/>
        <v>0</v>
      </c>
      <c r="AK255" s="39">
        <f t="shared" ca="1" si="170"/>
        <v>0</v>
      </c>
      <c r="AL255" s="43"/>
      <c r="AM255" s="39">
        <f t="shared" ca="1" si="181"/>
        <v>0</v>
      </c>
      <c r="AN255" s="39">
        <f t="shared" ca="1" si="182"/>
        <v>0</v>
      </c>
      <c r="AO255" s="39">
        <f t="shared" ca="1" si="183"/>
        <v>0</v>
      </c>
      <c r="AP255" s="40">
        <f t="shared" ca="1" si="171"/>
        <v>0</v>
      </c>
      <c r="AR255" s="39">
        <f t="shared" ca="1" si="184"/>
        <v>0</v>
      </c>
      <c r="AS255" s="39">
        <f t="shared" ca="1" si="185"/>
        <v>0</v>
      </c>
      <c r="AT255" s="39">
        <f t="shared" ca="1" si="186"/>
        <v>0</v>
      </c>
      <c r="AU255" s="40">
        <f t="shared" ca="1" si="172"/>
        <v>0</v>
      </c>
      <c r="AV255" s="40"/>
      <c r="AW255" s="51">
        <f t="shared" ca="1" si="173"/>
        <v>0</v>
      </c>
      <c r="AY255" s="51">
        <f t="shared" ca="1" si="174"/>
        <v>0</v>
      </c>
      <c r="AZ255" s="104"/>
      <c r="BA255" s="105">
        <f ca="1">'EO9904.1'!AW255</f>
        <v>0</v>
      </c>
      <c r="BB255" s="105">
        <f t="shared" ca="1" si="187"/>
        <v>0</v>
      </c>
      <c r="BC255" s="67"/>
      <c r="BD255" s="96">
        <f t="shared" si="188"/>
        <v>44409</v>
      </c>
      <c r="BE255" s="103">
        <f t="shared" si="189"/>
        <v>8</v>
      </c>
      <c r="BF255" s="113">
        <f t="shared" si="175"/>
        <v>1109.0309999999999</v>
      </c>
      <c r="BG255" s="114">
        <f t="shared" si="176"/>
        <v>11486.346</v>
      </c>
      <c r="BH255" s="95">
        <f t="shared" si="190"/>
        <v>9.655211500680895E-2</v>
      </c>
      <c r="BI255" s="2">
        <f t="shared" si="193"/>
        <v>9.9099999999999994E-2</v>
      </c>
      <c r="BJ255" s="2">
        <f t="shared" si="191"/>
        <v>0.97428975788909133</v>
      </c>
      <c r="BK255" s="97">
        <v>2.1150000000000002</v>
      </c>
      <c r="BL255" s="98">
        <f t="shared" si="192"/>
        <v>2.1150000000000002</v>
      </c>
    </row>
    <row r="256" spans="1:64" ht="12" customHeight="1">
      <c r="A256" s="88">
        <f t="shared" si="177"/>
        <v>44440</v>
      </c>
      <c r="B256" s="65">
        <f>'EO9904.1 floor'!B256</f>
        <v>0</v>
      </c>
      <c r="C256" s="66"/>
      <c r="D256" s="82">
        <f t="shared" si="147"/>
        <v>0</v>
      </c>
      <c r="E256" s="35">
        <f t="shared" si="148"/>
        <v>0</v>
      </c>
      <c r="F256" s="35">
        <f t="shared" ca="1" si="149"/>
        <v>0</v>
      </c>
      <c r="G256" s="83">
        <f ca="1">VLOOKUP($A256,[1]!Table,MATCH(G$4,[1]!Curves,0))</f>
        <v>5.7480000000000002</v>
      </c>
      <c r="H256" s="84">
        <f t="shared" ca="1" si="150"/>
        <v>5.7480000000000002</v>
      </c>
      <c r="I256" s="86">
        <f t="shared" si="178"/>
        <v>2.1150000000000002</v>
      </c>
      <c r="J256" s="83">
        <f ca="1">VLOOKUP($A256,[1]!Table,MATCH(J$4,[1]!Curves,0))</f>
        <v>0</v>
      </c>
      <c r="K256" s="84">
        <f t="shared" ca="1" si="151"/>
        <v>0</v>
      </c>
      <c r="L256" s="69">
        <f t="shared" si="179"/>
        <v>0</v>
      </c>
      <c r="M256" s="83">
        <f ca="1">VLOOKUP($A256,[1]!Table,MATCH(M$4,[1]!Curves,0))</f>
        <v>0</v>
      </c>
      <c r="N256" s="84">
        <f t="shared" ca="1" si="152"/>
        <v>0</v>
      </c>
      <c r="O256" s="69">
        <f t="shared" si="180"/>
        <v>0</v>
      </c>
      <c r="P256" s="7"/>
      <c r="Q256" s="69">
        <f t="shared" ca="1" si="153"/>
        <v>5.7480000000000002</v>
      </c>
      <c r="R256" s="69">
        <f t="shared" ca="1" si="154"/>
        <v>5.7480000000000002</v>
      </c>
      <c r="S256" s="69">
        <f t="shared" si="155"/>
        <v>2.1150000000000002</v>
      </c>
      <c r="T256" s="7"/>
      <c r="U256" s="5">
        <f t="shared" si="156"/>
        <v>30</v>
      </c>
      <c r="V256" s="44">
        <f t="shared" si="157"/>
        <v>44440</v>
      </c>
      <c r="W256" s="5">
        <f t="shared" ca="1" si="158"/>
        <v>7510</v>
      </c>
      <c r="X256" s="54">
        <f ca="1">VLOOKUP($A256,[1]!Table,MATCH(X$4,[1]!Curves,0))</f>
        <v>6.4337673763688E-2</v>
      </c>
      <c r="Y256" s="46">
        <f t="shared" ca="1" si="159"/>
        <v>0.27197865504518326</v>
      </c>
      <c r="Z256" s="5">
        <f t="shared" si="160"/>
        <v>0</v>
      </c>
      <c r="AA256" s="5">
        <f t="shared" si="161"/>
        <v>0</v>
      </c>
      <c r="AC256" s="39">
        <f t="shared" ca="1" si="162"/>
        <v>0</v>
      </c>
      <c r="AD256" s="39">
        <f t="shared" ca="1" si="163"/>
        <v>0</v>
      </c>
      <c r="AE256" s="39">
        <f t="shared" ca="1" si="164"/>
        <v>0</v>
      </c>
      <c r="AF256" s="39">
        <f t="shared" ca="1" si="165"/>
        <v>0</v>
      </c>
      <c r="AG256" s="39">
        <f t="shared" ca="1" si="166"/>
        <v>0</v>
      </c>
      <c r="AH256" s="39">
        <f t="shared" ca="1" si="167"/>
        <v>0</v>
      </c>
      <c r="AI256" s="39">
        <f t="shared" ca="1" si="168"/>
        <v>0</v>
      </c>
      <c r="AJ256" s="39">
        <f t="shared" ca="1" si="169"/>
        <v>0</v>
      </c>
      <c r="AK256" s="39">
        <f t="shared" ca="1" si="170"/>
        <v>0</v>
      </c>
      <c r="AL256" s="43"/>
      <c r="AM256" s="39">
        <f t="shared" ca="1" si="181"/>
        <v>0</v>
      </c>
      <c r="AN256" s="39">
        <f t="shared" ca="1" si="182"/>
        <v>0</v>
      </c>
      <c r="AO256" s="39">
        <f t="shared" ca="1" si="183"/>
        <v>0</v>
      </c>
      <c r="AP256" s="40">
        <f t="shared" ca="1" si="171"/>
        <v>0</v>
      </c>
      <c r="AR256" s="39">
        <f t="shared" ca="1" si="184"/>
        <v>0</v>
      </c>
      <c r="AS256" s="39">
        <f t="shared" ca="1" si="185"/>
        <v>0</v>
      </c>
      <c r="AT256" s="39">
        <f t="shared" ca="1" si="186"/>
        <v>0</v>
      </c>
      <c r="AU256" s="40">
        <f t="shared" ca="1" si="172"/>
        <v>0</v>
      </c>
      <c r="AV256" s="40"/>
      <c r="AW256" s="51">
        <f t="shared" ca="1" si="173"/>
        <v>0</v>
      </c>
      <c r="AY256" s="51">
        <f t="shared" ca="1" si="174"/>
        <v>0</v>
      </c>
      <c r="AZ256" s="104"/>
      <c r="BA256" s="105">
        <f ca="1">'EO9904.1'!AW256</f>
        <v>0</v>
      </c>
      <c r="BB256" s="105">
        <f t="shared" ca="1" si="187"/>
        <v>0</v>
      </c>
      <c r="BC256" s="67"/>
      <c r="BD256" s="96">
        <f t="shared" si="188"/>
        <v>44440</v>
      </c>
      <c r="BE256" s="103">
        <f t="shared" si="189"/>
        <v>9</v>
      </c>
      <c r="BF256" s="113">
        <f t="shared" si="175"/>
        <v>998.15999999999985</v>
      </c>
      <c r="BG256" s="114">
        <f t="shared" si="176"/>
        <v>10141.415499999999</v>
      </c>
      <c r="BH256" s="95">
        <f t="shared" si="190"/>
        <v>9.8424130240990518E-2</v>
      </c>
      <c r="BI256" s="2">
        <f t="shared" si="193"/>
        <v>0.1009</v>
      </c>
      <c r="BJ256" s="2">
        <f t="shared" si="191"/>
        <v>0.9754621431218089</v>
      </c>
      <c r="BK256" s="97">
        <v>2.1150000000000002</v>
      </c>
      <c r="BL256" s="98">
        <f t="shared" si="192"/>
        <v>2.1150000000000002</v>
      </c>
    </row>
    <row r="257" spans="1:64" ht="12" customHeight="1">
      <c r="A257" s="88">
        <f t="shared" si="177"/>
        <v>44470</v>
      </c>
      <c r="B257" s="65">
        <f>'EO9904.1 floor'!B257</f>
        <v>0</v>
      </c>
      <c r="C257" s="66"/>
      <c r="D257" s="82">
        <f t="shared" si="147"/>
        <v>0</v>
      </c>
      <c r="E257" s="35">
        <f t="shared" si="148"/>
        <v>0</v>
      </c>
      <c r="F257" s="35">
        <f t="shared" ca="1" si="149"/>
        <v>0</v>
      </c>
      <c r="G257" s="83">
        <f ca="1">VLOOKUP($A257,[1]!Table,MATCH(G$4,[1]!Curves,0))</f>
        <v>5.7780000000000005</v>
      </c>
      <c r="H257" s="84">
        <f t="shared" ca="1" si="150"/>
        <v>5.7780000000000005</v>
      </c>
      <c r="I257" s="86">
        <f t="shared" si="178"/>
        <v>2.1150000000000002</v>
      </c>
      <c r="J257" s="83">
        <f ca="1">VLOOKUP($A257,[1]!Table,MATCH(J$4,[1]!Curves,0))</f>
        <v>0</v>
      </c>
      <c r="K257" s="84">
        <f t="shared" ca="1" si="151"/>
        <v>0</v>
      </c>
      <c r="L257" s="69">
        <f t="shared" si="179"/>
        <v>0</v>
      </c>
      <c r="M257" s="83">
        <f ca="1">VLOOKUP($A257,[1]!Table,MATCH(M$4,[1]!Curves,0))</f>
        <v>0</v>
      </c>
      <c r="N257" s="84">
        <f t="shared" ca="1" si="152"/>
        <v>0</v>
      </c>
      <c r="O257" s="69">
        <f t="shared" si="180"/>
        <v>0</v>
      </c>
      <c r="P257" s="7"/>
      <c r="Q257" s="69">
        <f t="shared" ca="1" si="153"/>
        <v>5.7780000000000005</v>
      </c>
      <c r="R257" s="69">
        <f t="shared" ca="1" si="154"/>
        <v>5.7780000000000005</v>
      </c>
      <c r="S257" s="69">
        <f t="shared" si="155"/>
        <v>2.1150000000000002</v>
      </c>
      <c r="T257" s="7"/>
      <c r="U257" s="5">
        <f t="shared" si="156"/>
        <v>31</v>
      </c>
      <c r="V257" s="44">
        <f t="shared" si="157"/>
        <v>44470</v>
      </c>
      <c r="W257" s="5">
        <f t="shared" ca="1" si="158"/>
        <v>7540</v>
      </c>
      <c r="X257" s="54">
        <f ca="1">VLOOKUP($A257,[1]!Table,MATCH(X$4,[1]!Curves,0))</f>
        <v>6.4336460406186999E-2</v>
      </c>
      <c r="Y257" s="46">
        <f t="shared" ca="1" si="159"/>
        <v>0.27057428034680753</v>
      </c>
      <c r="Z257" s="5">
        <f t="shared" si="160"/>
        <v>0</v>
      </c>
      <c r="AA257" s="5">
        <f t="shared" si="161"/>
        <v>0</v>
      </c>
      <c r="AC257" s="39">
        <f t="shared" ca="1" si="162"/>
        <v>0</v>
      </c>
      <c r="AD257" s="39">
        <f t="shared" ca="1" si="163"/>
        <v>0</v>
      </c>
      <c r="AE257" s="39">
        <f t="shared" ca="1" si="164"/>
        <v>0</v>
      </c>
      <c r="AF257" s="39">
        <f t="shared" ca="1" si="165"/>
        <v>0</v>
      </c>
      <c r="AG257" s="39">
        <f t="shared" ca="1" si="166"/>
        <v>0</v>
      </c>
      <c r="AH257" s="39">
        <f t="shared" ca="1" si="167"/>
        <v>0</v>
      </c>
      <c r="AI257" s="39">
        <f t="shared" ca="1" si="168"/>
        <v>0</v>
      </c>
      <c r="AJ257" s="39">
        <f t="shared" ca="1" si="169"/>
        <v>0</v>
      </c>
      <c r="AK257" s="39">
        <f t="shared" ca="1" si="170"/>
        <v>0</v>
      </c>
      <c r="AL257" s="43"/>
      <c r="AM257" s="39">
        <f t="shared" ca="1" si="181"/>
        <v>0</v>
      </c>
      <c r="AN257" s="39">
        <f t="shared" ca="1" si="182"/>
        <v>0</v>
      </c>
      <c r="AO257" s="39">
        <f t="shared" ca="1" si="183"/>
        <v>0</v>
      </c>
      <c r="AP257" s="40">
        <f t="shared" ca="1" si="171"/>
        <v>0</v>
      </c>
      <c r="AR257" s="39">
        <f t="shared" ca="1" si="184"/>
        <v>0</v>
      </c>
      <c r="AS257" s="39">
        <f t="shared" ca="1" si="185"/>
        <v>0</v>
      </c>
      <c r="AT257" s="39">
        <f t="shared" ca="1" si="186"/>
        <v>0</v>
      </c>
      <c r="AU257" s="40">
        <f t="shared" ca="1" si="172"/>
        <v>0</v>
      </c>
      <c r="AV257" s="40"/>
      <c r="AW257" s="51">
        <f t="shared" ca="1" si="173"/>
        <v>0</v>
      </c>
      <c r="AY257" s="51">
        <f t="shared" ca="1" si="174"/>
        <v>0</v>
      </c>
      <c r="AZ257" s="104"/>
      <c r="BA257" s="105">
        <f ca="1">'EO9904.1'!AW257</f>
        <v>0</v>
      </c>
      <c r="BB257" s="105">
        <f t="shared" ca="1" si="187"/>
        <v>0</v>
      </c>
      <c r="BC257" s="67"/>
      <c r="BD257" s="96">
        <f t="shared" si="188"/>
        <v>44470</v>
      </c>
      <c r="BE257" s="103">
        <f t="shared" si="189"/>
        <v>10</v>
      </c>
      <c r="BF257" s="113">
        <f t="shared" si="175"/>
        <v>697.93849999999998</v>
      </c>
      <c r="BG257" s="114">
        <f t="shared" si="176"/>
        <v>9529.3094999999994</v>
      </c>
      <c r="BH257" s="95">
        <f t="shared" si="190"/>
        <v>7.3241245863616883E-2</v>
      </c>
      <c r="BI257" s="2">
        <f t="shared" si="193"/>
        <v>0.10349999999999999</v>
      </c>
      <c r="BJ257" s="2">
        <f t="shared" si="191"/>
        <v>0.70764488757117761</v>
      </c>
      <c r="BK257" s="97">
        <v>2.1150000000000002</v>
      </c>
      <c r="BL257" s="98">
        <f t="shared" si="192"/>
        <v>2.1150000000000002</v>
      </c>
    </row>
    <row r="258" spans="1:64" ht="12" customHeight="1">
      <c r="A258" s="88">
        <f t="shared" si="177"/>
        <v>44501</v>
      </c>
      <c r="B258" s="65">
        <f>'EO9904.1 floor'!B258</f>
        <v>0</v>
      </c>
      <c r="C258" s="66"/>
      <c r="D258" s="82">
        <f t="shared" si="147"/>
        <v>0</v>
      </c>
      <c r="E258" s="35">
        <f t="shared" si="148"/>
        <v>0</v>
      </c>
      <c r="F258" s="35">
        <f t="shared" ca="1" si="149"/>
        <v>0</v>
      </c>
      <c r="G258" s="83">
        <f ca="1">VLOOKUP($A258,[1]!Table,MATCH(G$4,[1]!Curves,0))</f>
        <v>5.9180000000000001</v>
      </c>
      <c r="H258" s="84">
        <f t="shared" ca="1" si="150"/>
        <v>5.9180000000000001</v>
      </c>
      <c r="I258" s="86">
        <f t="shared" si="178"/>
        <v>2.1150000000000002</v>
      </c>
      <c r="J258" s="83">
        <f ca="1">VLOOKUP($A258,[1]!Table,MATCH(J$4,[1]!Curves,0))</f>
        <v>0</v>
      </c>
      <c r="K258" s="84">
        <f t="shared" ca="1" si="151"/>
        <v>0</v>
      </c>
      <c r="L258" s="69">
        <f t="shared" si="179"/>
        <v>0</v>
      </c>
      <c r="M258" s="83">
        <f ca="1">VLOOKUP($A258,[1]!Table,MATCH(M$4,[1]!Curves,0))</f>
        <v>0</v>
      </c>
      <c r="N258" s="84">
        <f t="shared" ca="1" si="152"/>
        <v>0</v>
      </c>
      <c r="O258" s="69">
        <f t="shared" si="180"/>
        <v>0</v>
      </c>
      <c r="P258" s="7"/>
      <c r="Q258" s="69">
        <f t="shared" ca="1" si="153"/>
        <v>5.9180000000000001</v>
      </c>
      <c r="R258" s="69">
        <f t="shared" ca="1" si="154"/>
        <v>5.9180000000000001</v>
      </c>
      <c r="S258" s="69">
        <f t="shared" si="155"/>
        <v>2.1150000000000002</v>
      </c>
      <c r="T258" s="7"/>
      <c r="U258" s="5">
        <f t="shared" si="156"/>
        <v>30</v>
      </c>
      <c r="V258" s="44">
        <f t="shared" si="157"/>
        <v>44501</v>
      </c>
      <c r="W258" s="5">
        <f t="shared" ca="1" si="158"/>
        <v>7571</v>
      </c>
      <c r="X258" s="54">
        <f ca="1">VLOOKUP($A258,[1]!Table,MATCH(X$4,[1]!Curves,0))</f>
        <v>6.4335206603437001E-2</v>
      </c>
      <c r="Y258" s="46">
        <f t="shared" ca="1" si="159"/>
        <v>0.26913076548535486</v>
      </c>
      <c r="Z258" s="5">
        <f t="shared" si="160"/>
        <v>0</v>
      </c>
      <c r="AA258" s="5">
        <f t="shared" si="161"/>
        <v>0</v>
      </c>
      <c r="AC258" s="39">
        <f t="shared" ca="1" si="162"/>
        <v>0</v>
      </c>
      <c r="AD258" s="39">
        <f t="shared" ca="1" si="163"/>
        <v>0</v>
      </c>
      <c r="AE258" s="39">
        <f t="shared" ca="1" si="164"/>
        <v>0</v>
      </c>
      <c r="AF258" s="39">
        <f t="shared" ca="1" si="165"/>
        <v>0</v>
      </c>
      <c r="AG258" s="39">
        <f t="shared" ca="1" si="166"/>
        <v>0</v>
      </c>
      <c r="AH258" s="39">
        <f t="shared" ca="1" si="167"/>
        <v>0</v>
      </c>
      <c r="AI258" s="39">
        <f t="shared" ca="1" si="168"/>
        <v>0</v>
      </c>
      <c r="AJ258" s="39">
        <f t="shared" ca="1" si="169"/>
        <v>0</v>
      </c>
      <c r="AK258" s="39">
        <f t="shared" ca="1" si="170"/>
        <v>0</v>
      </c>
      <c r="AL258" s="43"/>
      <c r="AM258" s="39">
        <f t="shared" ca="1" si="181"/>
        <v>0</v>
      </c>
      <c r="AN258" s="39">
        <f t="shared" ca="1" si="182"/>
        <v>0</v>
      </c>
      <c r="AO258" s="39">
        <f t="shared" ca="1" si="183"/>
        <v>0</v>
      </c>
      <c r="AP258" s="40">
        <f t="shared" ca="1" si="171"/>
        <v>0</v>
      </c>
      <c r="AR258" s="39">
        <f t="shared" ca="1" si="184"/>
        <v>0</v>
      </c>
      <c r="AS258" s="39">
        <f t="shared" ca="1" si="185"/>
        <v>0</v>
      </c>
      <c r="AT258" s="39">
        <f t="shared" ca="1" si="186"/>
        <v>0</v>
      </c>
      <c r="AU258" s="40">
        <f t="shared" ca="1" si="172"/>
        <v>0</v>
      </c>
      <c r="AV258" s="40"/>
      <c r="AW258" s="51">
        <f t="shared" ca="1" si="173"/>
        <v>0</v>
      </c>
      <c r="AY258" s="51">
        <f t="shared" ca="1" si="174"/>
        <v>0</v>
      </c>
      <c r="AZ258" s="104"/>
      <c r="BA258" s="105">
        <f ca="1">'EO9904.1'!AW258</f>
        <v>0</v>
      </c>
      <c r="BB258" s="105">
        <f t="shared" ca="1" si="187"/>
        <v>0</v>
      </c>
      <c r="BC258" s="67"/>
      <c r="BD258" s="96">
        <f t="shared" si="188"/>
        <v>44501</v>
      </c>
      <c r="BE258" s="103">
        <f t="shared" si="189"/>
        <v>11</v>
      </c>
      <c r="BF258" s="113">
        <f t="shared" si="175"/>
        <v>632.95050000000003</v>
      </c>
      <c r="BG258" s="114">
        <f t="shared" si="176"/>
        <v>8729.3260000000009</v>
      </c>
      <c r="BH258" s="95">
        <f t="shared" si="190"/>
        <v>7.250851898531456E-2</v>
      </c>
      <c r="BI258" s="2">
        <f t="shared" si="193"/>
        <v>7.7799999999999994E-2</v>
      </c>
      <c r="BJ258" s="2">
        <f t="shared" si="191"/>
        <v>0.93198610520969882</v>
      </c>
      <c r="BK258" s="97">
        <v>2.1150000000000002</v>
      </c>
      <c r="BL258" s="98">
        <f t="shared" si="192"/>
        <v>2.1150000000000002</v>
      </c>
    </row>
    <row r="259" spans="1:64" ht="12" customHeight="1">
      <c r="A259" s="88">
        <f t="shared" si="177"/>
        <v>44531</v>
      </c>
      <c r="B259" s="65">
        <f>'EO9904.1 floor'!B259</f>
        <v>0</v>
      </c>
      <c r="C259" s="66"/>
      <c r="D259" s="82">
        <f t="shared" si="147"/>
        <v>0</v>
      </c>
      <c r="E259" s="35">
        <f t="shared" si="148"/>
        <v>0</v>
      </c>
      <c r="F259" s="35">
        <f t="shared" ca="1" si="149"/>
        <v>0</v>
      </c>
      <c r="G259" s="83">
        <f ca="1">VLOOKUP($A259,[1]!Table,MATCH(G$4,[1]!Curves,0))</f>
        <v>6.0580000000000007</v>
      </c>
      <c r="H259" s="84">
        <f t="shared" ca="1" si="150"/>
        <v>6.0580000000000007</v>
      </c>
      <c r="I259" s="86">
        <f t="shared" si="178"/>
        <v>2.1150000000000002</v>
      </c>
      <c r="J259" s="83">
        <f ca="1">VLOOKUP($A259,[1]!Table,MATCH(J$4,[1]!Curves,0))</f>
        <v>0</v>
      </c>
      <c r="K259" s="84">
        <f t="shared" ca="1" si="151"/>
        <v>0</v>
      </c>
      <c r="L259" s="69">
        <f t="shared" si="179"/>
        <v>0</v>
      </c>
      <c r="M259" s="83">
        <f ca="1">VLOOKUP($A259,[1]!Table,MATCH(M$4,[1]!Curves,0))</f>
        <v>0</v>
      </c>
      <c r="N259" s="84">
        <f t="shared" ca="1" si="152"/>
        <v>0</v>
      </c>
      <c r="O259" s="69">
        <f t="shared" si="180"/>
        <v>0</v>
      </c>
      <c r="P259" s="7"/>
      <c r="Q259" s="69">
        <f t="shared" ca="1" si="153"/>
        <v>6.0580000000000007</v>
      </c>
      <c r="R259" s="69">
        <f t="shared" ca="1" si="154"/>
        <v>6.0580000000000007</v>
      </c>
      <c r="S259" s="69">
        <f t="shared" si="155"/>
        <v>2.1150000000000002</v>
      </c>
      <c r="T259" s="7"/>
      <c r="U259" s="5">
        <f t="shared" si="156"/>
        <v>31</v>
      </c>
      <c r="V259" s="44">
        <f t="shared" si="157"/>
        <v>44531</v>
      </c>
      <c r="W259" s="5">
        <f t="shared" ca="1" si="158"/>
        <v>7601</v>
      </c>
      <c r="X259" s="54">
        <f ca="1">VLOOKUP($A259,[1]!Table,MATCH(X$4,[1]!Curves,0))</f>
        <v>6.4333993245936E-2</v>
      </c>
      <c r="Y259" s="46">
        <f t="shared" ca="1" si="159"/>
        <v>0.26774120113686228</v>
      </c>
      <c r="Z259" s="5">
        <f t="shared" si="160"/>
        <v>0</v>
      </c>
      <c r="AA259" s="5">
        <f t="shared" si="161"/>
        <v>0</v>
      </c>
      <c r="AC259" s="39">
        <f t="shared" ca="1" si="162"/>
        <v>0</v>
      </c>
      <c r="AD259" s="39">
        <f t="shared" ca="1" si="163"/>
        <v>0</v>
      </c>
      <c r="AE259" s="39">
        <f t="shared" ca="1" si="164"/>
        <v>0</v>
      </c>
      <c r="AF259" s="39">
        <f t="shared" ca="1" si="165"/>
        <v>0</v>
      </c>
      <c r="AG259" s="39">
        <f t="shared" ca="1" si="166"/>
        <v>0</v>
      </c>
      <c r="AH259" s="39">
        <f t="shared" ca="1" si="167"/>
        <v>0</v>
      </c>
      <c r="AI259" s="39">
        <f t="shared" ca="1" si="168"/>
        <v>0</v>
      </c>
      <c r="AJ259" s="39">
        <f t="shared" ca="1" si="169"/>
        <v>0</v>
      </c>
      <c r="AK259" s="39">
        <f t="shared" ca="1" si="170"/>
        <v>0</v>
      </c>
      <c r="AL259" s="43"/>
      <c r="AM259" s="39">
        <f t="shared" ca="1" si="181"/>
        <v>0</v>
      </c>
      <c r="AN259" s="39">
        <f t="shared" ca="1" si="182"/>
        <v>0</v>
      </c>
      <c r="AO259" s="39">
        <f t="shared" ca="1" si="183"/>
        <v>0</v>
      </c>
      <c r="AP259" s="40">
        <f t="shared" ca="1" si="171"/>
        <v>0</v>
      </c>
      <c r="AR259" s="39">
        <f t="shared" ca="1" si="184"/>
        <v>0</v>
      </c>
      <c r="AS259" s="39">
        <f t="shared" ca="1" si="185"/>
        <v>0</v>
      </c>
      <c r="AT259" s="39">
        <f t="shared" ca="1" si="186"/>
        <v>0</v>
      </c>
      <c r="AU259" s="40">
        <f t="shared" ca="1" si="172"/>
        <v>0</v>
      </c>
      <c r="AV259" s="40"/>
      <c r="AW259" s="51">
        <f t="shared" ca="1" si="173"/>
        <v>0</v>
      </c>
      <c r="AY259" s="51">
        <f t="shared" ca="1" si="174"/>
        <v>0</v>
      </c>
      <c r="AZ259" s="104"/>
      <c r="BA259" s="105">
        <f ca="1">'EO9904.1'!AW259</f>
        <v>0</v>
      </c>
      <c r="BB259" s="105">
        <f t="shared" ca="1" si="187"/>
        <v>0</v>
      </c>
      <c r="BC259" s="67"/>
      <c r="BD259" s="96">
        <f t="shared" si="188"/>
        <v>44531</v>
      </c>
      <c r="BE259" s="103">
        <f t="shared" si="189"/>
        <v>12</v>
      </c>
      <c r="BF259" s="113">
        <f t="shared" si="175"/>
        <v>668.96399999999994</v>
      </c>
      <c r="BG259" s="114">
        <f t="shared" si="176"/>
        <v>9251.2415000000001</v>
      </c>
      <c r="BH259" s="95">
        <f t="shared" si="190"/>
        <v>7.2310727160241131E-2</v>
      </c>
      <c r="BI259" s="2">
        <f t="shared" si="193"/>
        <v>7.7899999999999997E-2</v>
      </c>
      <c r="BJ259" s="2">
        <f t="shared" si="191"/>
        <v>0.92825066957947544</v>
      </c>
      <c r="BK259" s="97">
        <v>2.1150000000000002</v>
      </c>
      <c r="BL259" s="98">
        <f t="shared" si="192"/>
        <v>2.1150000000000002</v>
      </c>
    </row>
    <row r="260" spans="1:64" ht="12" customHeight="1">
      <c r="A260" s="88">
        <f t="shared" si="177"/>
        <v>44562</v>
      </c>
      <c r="B260" s="65">
        <f>'EO9904.1 floor'!B260</f>
        <v>0</v>
      </c>
      <c r="C260" s="66"/>
      <c r="D260" s="82">
        <f t="shared" si="147"/>
        <v>0</v>
      </c>
      <c r="E260" s="35">
        <f t="shared" si="148"/>
        <v>0</v>
      </c>
      <c r="F260" s="35">
        <f t="shared" ca="1" si="149"/>
        <v>0</v>
      </c>
      <c r="G260" s="83">
        <f ca="1">VLOOKUP($A260,[1]!Table,MATCH(G$4,[1]!Curves,0))</f>
        <v>6.1630000000000003</v>
      </c>
      <c r="H260" s="84">
        <f t="shared" ca="1" si="150"/>
        <v>6.1630000000000003</v>
      </c>
      <c r="I260" s="86">
        <f t="shared" si="178"/>
        <v>2.1150000000000002</v>
      </c>
      <c r="J260" s="83">
        <f ca="1">VLOOKUP($A260,[1]!Table,MATCH(J$4,[1]!Curves,0))</f>
        <v>0</v>
      </c>
      <c r="K260" s="84">
        <f t="shared" ca="1" si="151"/>
        <v>0</v>
      </c>
      <c r="L260" s="69">
        <f t="shared" si="179"/>
        <v>0</v>
      </c>
      <c r="M260" s="83">
        <f ca="1">VLOOKUP($A260,[1]!Table,MATCH(M$4,[1]!Curves,0))</f>
        <v>0</v>
      </c>
      <c r="N260" s="84">
        <f t="shared" ca="1" si="152"/>
        <v>0</v>
      </c>
      <c r="O260" s="69">
        <f t="shared" si="180"/>
        <v>0</v>
      </c>
      <c r="P260" s="7"/>
      <c r="Q260" s="69">
        <f t="shared" ca="1" si="153"/>
        <v>6.1630000000000003</v>
      </c>
      <c r="R260" s="69">
        <f t="shared" ca="1" si="154"/>
        <v>6.1630000000000003</v>
      </c>
      <c r="S260" s="69">
        <f t="shared" si="155"/>
        <v>2.1150000000000002</v>
      </c>
      <c r="T260" s="7"/>
      <c r="U260" s="5">
        <f t="shared" si="156"/>
        <v>31</v>
      </c>
      <c r="V260" s="44">
        <f t="shared" si="157"/>
        <v>44562</v>
      </c>
      <c r="W260" s="5">
        <f t="shared" ca="1" si="158"/>
        <v>7632</v>
      </c>
      <c r="X260" s="54">
        <f ca="1">VLOOKUP($A260,[1]!Table,MATCH(X$4,[1]!Curves,0))</f>
        <v>6.4332739443187001E-2</v>
      </c>
      <c r="Y260" s="46">
        <f t="shared" ca="1" si="159"/>
        <v>0.26631290882628655</v>
      </c>
      <c r="Z260" s="5">
        <f t="shared" si="160"/>
        <v>0</v>
      </c>
      <c r="AA260" s="5">
        <f t="shared" si="161"/>
        <v>0</v>
      </c>
      <c r="AC260" s="39">
        <f t="shared" ca="1" si="162"/>
        <v>0</v>
      </c>
      <c r="AD260" s="39">
        <f t="shared" ca="1" si="163"/>
        <v>0</v>
      </c>
      <c r="AE260" s="39">
        <f t="shared" ca="1" si="164"/>
        <v>0</v>
      </c>
      <c r="AF260" s="39">
        <f t="shared" ca="1" si="165"/>
        <v>0</v>
      </c>
      <c r="AG260" s="39">
        <f t="shared" ca="1" si="166"/>
        <v>0</v>
      </c>
      <c r="AH260" s="39">
        <f t="shared" ca="1" si="167"/>
        <v>0</v>
      </c>
      <c r="AI260" s="39">
        <f t="shared" ca="1" si="168"/>
        <v>0</v>
      </c>
      <c r="AJ260" s="39">
        <f t="shared" ca="1" si="169"/>
        <v>0</v>
      </c>
      <c r="AK260" s="39">
        <f t="shared" ca="1" si="170"/>
        <v>0</v>
      </c>
      <c r="AL260" s="43"/>
      <c r="AM260" s="39">
        <f t="shared" ca="1" si="181"/>
        <v>0</v>
      </c>
      <c r="AN260" s="39">
        <f t="shared" ca="1" si="182"/>
        <v>0</v>
      </c>
      <c r="AO260" s="39">
        <f t="shared" ca="1" si="183"/>
        <v>0</v>
      </c>
      <c r="AP260" s="40">
        <f t="shared" ca="1" si="171"/>
        <v>0</v>
      </c>
      <c r="AR260" s="39">
        <f t="shared" ca="1" si="184"/>
        <v>0</v>
      </c>
      <c r="AS260" s="39">
        <f t="shared" ca="1" si="185"/>
        <v>0</v>
      </c>
      <c r="AT260" s="39">
        <f t="shared" ca="1" si="186"/>
        <v>0</v>
      </c>
      <c r="AU260" s="40">
        <f t="shared" ca="1" si="172"/>
        <v>0</v>
      </c>
      <c r="AV260" s="40"/>
      <c r="AW260" s="51">
        <f t="shared" ca="1" si="173"/>
        <v>0</v>
      </c>
      <c r="AY260" s="51">
        <f t="shared" ca="1" si="174"/>
        <v>0</v>
      </c>
      <c r="AZ260" s="104"/>
      <c r="BA260" s="105">
        <f ca="1">'EO9904.1'!AW260</f>
        <v>0</v>
      </c>
      <c r="BB260" s="105">
        <f t="shared" ca="1" si="187"/>
        <v>0</v>
      </c>
      <c r="BC260" s="67"/>
      <c r="BD260" s="96">
        <f t="shared" si="188"/>
        <v>44562</v>
      </c>
      <c r="BE260" s="103">
        <f t="shared" si="189"/>
        <v>1</v>
      </c>
      <c r="BF260" s="113">
        <f t="shared" si="175"/>
        <v>682.49049999999988</v>
      </c>
      <c r="BG260" s="114">
        <f t="shared" si="176"/>
        <v>9457.0780000000013</v>
      </c>
      <c r="BH260" s="95">
        <f t="shared" si="190"/>
        <v>7.2167164107137513E-2</v>
      </c>
      <c r="BI260" s="2">
        <f t="shared" si="193"/>
        <v>7.7899999999999997E-2</v>
      </c>
      <c r="BJ260" s="2">
        <f t="shared" si="191"/>
        <v>0.92640775490548799</v>
      </c>
      <c r="BK260" s="97">
        <v>2.1150000000000002</v>
      </c>
      <c r="BL260" s="98">
        <f t="shared" si="192"/>
        <v>2.1150000000000002</v>
      </c>
    </row>
    <row r="261" spans="1:64" ht="12" customHeight="1">
      <c r="A261" s="88">
        <f t="shared" si="177"/>
        <v>44593</v>
      </c>
      <c r="B261" s="65">
        <f>'EO9904.1 floor'!B261</f>
        <v>0</v>
      </c>
      <c r="C261" s="66"/>
      <c r="D261" s="82">
        <f t="shared" si="147"/>
        <v>0</v>
      </c>
      <c r="E261" s="35">
        <f t="shared" si="148"/>
        <v>0</v>
      </c>
      <c r="F261" s="35">
        <f t="shared" ca="1" si="149"/>
        <v>0</v>
      </c>
      <c r="G261" s="83">
        <f ca="1">VLOOKUP($A261,[1]!Table,MATCH(G$4,[1]!Curves,0))</f>
        <v>6.0430000000000001</v>
      </c>
      <c r="H261" s="84">
        <f t="shared" ca="1" si="150"/>
        <v>6.0430000000000001</v>
      </c>
      <c r="I261" s="86">
        <f t="shared" si="178"/>
        <v>2.2615196691845312</v>
      </c>
      <c r="J261" s="83">
        <f ca="1">VLOOKUP($A261,[1]!Table,MATCH(J$4,[1]!Curves,0))</f>
        <v>0</v>
      </c>
      <c r="K261" s="84">
        <f t="shared" ca="1" si="151"/>
        <v>0</v>
      </c>
      <c r="L261" s="69">
        <f t="shared" si="179"/>
        <v>0</v>
      </c>
      <c r="M261" s="83">
        <f ca="1">VLOOKUP($A261,[1]!Table,MATCH(M$4,[1]!Curves,0))</f>
        <v>0</v>
      </c>
      <c r="N261" s="84">
        <f t="shared" ca="1" si="152"/>
        <v>0</v>
      </c>
      <c r="O261" s="69">
        <f t="shared" si="180"/>
        <v>0</v>
      </c>
      <c r="P261" s="7"/>
      <c r="Q261" s="69">
        <f t="shared" ca="1" si="153"/>
        <v>6.0430000000000001</v>
      </c>
      <c r="R261" s="69">
        <f t="shared" ca="1" si="154"/>
        <v>6.0430000000000001</v>
      </c>
      <c r="S261" s="69">
        <f t="shared" si="155"/>
        <v>2.2615196691845312</v>
      </c>
      <c r="T261" s="7"/>
      <c r="U261" s="5">
        <f t="shared" si="156"/>
        <v>28</v>
      </c>
      <c r="V261" s="44">
        <f t="shared" si="157"/>
        <v>44593</v>
      </c>
      <c r="W261" s="5">
        <f t="shared" ca="1" si="158"/>
        <v>7663</v>
      </c>
      <c r="X261" s="54">
        <f ca="1">VLOOKUP($A261,[1]!Table,MATCH(X$4,[1]!Curves,0))</f>
        <v>6.4331485640438002E-2</v>
      </c>
      <c r="Y261" s="46">
        <f t="shared" ca="1" si="159"/>
        <v>0.26489229050829854</v>
      </c>
      <c r="Z261" s="5">
        <f t="shared" si="160"/>
        <v>0</v>
      </c>
      <c r="AA261" s="5">
        <f t="shared" si="161"/>
        <v>0</v>
      </c>
      <c r="AC261" s="39">
        <f t="shared" ca="1" si="162"/>
        <v>0</v>
      </c>
      <c r="AD261" s="39">
        <f t="shared" ca="1" si="163"/>
        <v>0</v>
      </c>
      <c r="AE261" s="39">
        <f t="shared" ca="1" si="164"/>
        <v>0</v>
      </c>
      <c r="AF261" s="39">
        <f t="shared" ca="1" si="165"/>
        <v>0</v>
      </c>
      <c r="AG261" s="39">
        <f t="shared" ca="1" si="166"/>
        <v>0</v>
      </c>
      <c r="AH261" s="39">
        <f t="shared" ca="1" si="167"/>
        <v>0</v>
      </c>
      <c r="AI261" s="39">
        <f t="shared" ca="1" si="168"/>
        <v>0</v>
      </c>
      <c r="AJ261" s="39">
        <f t="shared" ca="1" si="169"/>
        <v>0</v>
      </c>
      <c r="AK261" s="39">
        <f t="shared" ca="1" si="170"/>
        <v>0</v>
      </c>
      <c r="AL261" s="43"/>
      <c r="AM261" s="39">
        <f t="shared" ca="1" si="181"/>
        <v>0</v>
      </c>
      <c r="AN261" s="39">
        <f t="shared" ca="1" si="182"/>
        <v>0</v>
      </c>
      <c r="AO261" s="39">
        <f t="shared" ca="1" si="183"/>
        <v>0</v>
      </c>
      <c r="AP261" s="40">
        <f t="shared" ca="1" si="171"/>
        <v>0</v>
      </c>
      <c r="AR261" s="39">
        <f t="shared" ca="1" si="184"/>
        <v>0</v>
      </c>
      <c r="AS261" s="39">
        <f t="shared" ca="1" si="185"/>
        <v>0</v>
      </c>
      <c r="AT261" s="39">
        <f t="shared" ca="1" si="186"/>
        <v>0</v>
      </c>
      <c r="AU261" s="40">
        <f t="shared" ca="1" si="172"/>
        <v>0</v>
      </c>
      <c r="AV261" s="40"/>
      <c r="AW261" s="51">
        <f t="shared" ca="1" si="173"/>
        <v>0</v>
      </c>
      <c r="AY261" s="51">
        <f t="shared" ca="1" si="174"/>
        <v>0</v>
      </c>
      <c r="AZ261" s="104"/>
      <c r="BA261" s="105">
        <f ca="1">'EO9904.1'!AW261</f>
        <v>0</v>
      </c>
      <c r="BB261" s="105">
        <f t="shared" ca="1" si="187"/>
        <v>0</v>
      </c>
      <c r="BC261" s="67"/>
      <c r="BD261" s="96">
        <f t="shared" si="188"/>
        <v>44593</v>
      </c>
      <c r="BE261" s="103">
        <f t="shared" si="189"/>
        <v>2</v>
      </c>
      <c r="BF261" s="113">
        <f t="shared" si="175"/>
        <v>627.08299999999986</v>
      </c>
      <c r="BG261" s="114">
        <f t="shared" si="176"/>
        <v>8701.1194999999989</v>
      </c>
      <c r="BH261" s="95">
        <f t="shared" si="190"/>
        <v>7.2069232010892381E-2</v>
      </c>
      <c r="BI261" s="2">
        <f t="shared" si="193"/>
        <v>6.7400000000000002E-2</v>
      </c>
      <c r="BJ261" s="2">
        <f t="shared" si="191"/>
        <v>1.0692764393307475</v>
      </c>
      <c r="BK261" s="97">
        <v>2.1150000000000002</v>
      </c>
      <c r="BL261" s="98">
        <f t="shared" si="192"/>
        <v>2.2615196691845312</v>
      </c>
    </row>
    <row r="262" spans="1:64" ht="12" customHeight="1">
      <c r="A262" s="88">
        <f t="shared" si="177"/>
        <v>44621</v>
      </c>
      <c r="B262" s="65">
        <f>'EO9904.1 floor'!B262</f>
        <v>0</v>
      </c>
      <c r="C262" s="66"/>
      <c r="D262" s="82">
        <f t="shared" si="147"/>
        <v>0</v>
      </c>
      <c r="E262" s="35">
        <f t="shared" si="148"/>
        <v>0</v>
      </c>
      <c r="F262" s="35">
        <f t="shared" ca="1" si="149"/>
        <v>0</v>
      </c>
      <c r="G262" s="83">
        <f ca="1">VLOOKUP($A262,[1]!Table,MATCH(G$4,[1]!Curves,0))</f>
        <v>5.9180000000000001</v>
      </c>
      <c r="H262" s="84">
        <f t="shared" ca="1" si="150"/>
        <v>5.9180000000000001</v>
      </c>
      <c r="I262" s="86">
        <f t="shared" si="178"/>
        <v>2.1352453299148562</v>
      </c>
      <c r="J262" s="83">
        <f ca="1">VLOOKUP($A262,[1]!Table,MATCH(J$4,[1]!Curves,0))</f>
        <v>0</v>
      </c>
      <c r="K262" s="84">
        <f t="shared" ca="1" si="151"/>
        <v>0</v>
      </c>
      <c r="L262" s="69">
        <f t="shared" si="179"/>
        <v>0</v>
      </c>
      <c r="M262" s="83">
        <f ca="1">VLOOKUP($A262,[1]!Table,MATCH(M$4,[1]!Curves,0))</f>
        <v>0</v>
      </c>
      <c r="N262" s="84">
        <f t="shared" ca="1" si="152"/>
        <v>0</v>
      </c>
      <c r="O262" s="69">
        <f t="shared" si="180"/>
        <v>0</v>
      </c>
      <c r="P262" s="7"/>
      <c r="Q262" s="69">
        <f t="shared" ca="1" si="153"/>
        <v>5.9180000000000001</v>
      </c>
      <c r="R262" s="69">
        <f t="shared" ca="1" si="154"/>
        <v>5.9180000000000001</v>
      </c>
      <c r="S262" s="69">
        <f t="shared" si="155"/>
        <v>2.1352453299148562</v>
      </c>
      <c r="T262" s="7"/>
      <c r="U262" s="5">
        <f t="shared" si="156"/>
        <v>31</v>
      </c>
      <c r="V262" s="44">
        <f t="shared" si="157"/>
        <v>44621</v>
      </c>
      <c r="W262" s="5">
        <f t="shared" ca="1" si="158"/>
        <v>7691</v>
      </c>
      <c r="X262" s="54">
        <f ca="1">VLOOKUP($A262,[1]!Table,MATCH(X$4,[1]!Curves,0))</f>
        <v>6.4330353173438007E-2</v>
      </c>
      <c r="Y262" s="46">
        <f t="shared" ca="1" si="159"/>
        <v>0.2636157128017067</v>
      </c>
      <c r="Z262" s="5">
        <f t="shared" si="160"/>
        <v>0</v>
      </c>
      <c r="AA262" s="5">
        <f t="shared" si="161"/>
        <v>0</v>
      </c>
      <c r="AC262" s="39">
        <f t="shared" ca="1" si="162"/>
        <v>0</v>
      </c>
      <c r="AD262" s="39">
        <f t="shared" ca="1" si="163"/>
        <v>0</v>
      </c>
      <c r="AE262" s="39">
        <f t="shared" ca="1" si="164"/>
        <v>0</v>
      </c>
      <c r="AF262" s="39">
        <f t="shared" ca="1" si="165"/>
        <v>0</v>
      </c>
      <c r="AG262" s="39">
        <f t="shared" ca="1" si="166"/>
        <v>0</v>
      </c>
      <c r="AH262" s="39">
        <f t="shared" ca="1" si="167"/>
        <v>0</v>
      </c>
      <c r="AI262" s="39">
        <f t="shared" ca="1" si="168"/>
        <v>0</v>
      </c>
      <c r="AJ262" s="39">
        <f t="shared" ca="1" si="169"/>
        <v>0</v>
      </c>
      <c r="AK262" s="39">
        <f t="shared" ca="1" si="170"/>
        <v>0</v>
      </c>
      <c r="AL262" s="43"/>
      <c r="AM262" s="39">
        <f t="shared" ca="1" si="181"/>
        <v>0</v>
      </c>
      <c r="AN262" s="39">
        <f t="shared" ca="1" si="182"/>
        <v>0</v>
      </c>
      <c r="AO262" s="39">
        <f t="shared" ca="1" si="183"/>
        <v>0</v>
      </c>
      <c r="AP262" s="40">
        <f t="shared" ca="1" si="171"/>
        <v>0</v>
      </c>
      <c r="AR262" s="39">
        <f t="shared" ca="1" si="184"/>
        <v>0</v>
      </c>
      <c r="AS262" s="39">
        <f t="shared" ca="1" si="185"/>
        <v>0</v>
      </c>
      <c r="AT262" s="39">
        <f t="shared" ca="1" si="186"/>
        <v>0</v>
      </c>
      <c r="AU262" s="40">
        <f t="shared" ca="1" si="172"/>
        <v>0</v>
      </c>
      <c r="AV262" s="40"/>
      <c r="AW262" s="51">
        <f t="shared" ca="1" si="173"/>
        <v>0</v>
      </c>
      <c r="AY262" s="51">
        <f t="shared" ca="1" si="174"/>
        <v>0</v>
      </c>
      <c r="AZ262" s="104"/>
      <c r="BA262" s="105">
        <f ca="1">'EO9904.1'!AW262</f>
        <v>0</v>
      </c>
      <c r="BB262" s="105">
        <f t="shared" ca="1" si="187"/>
        <v>0</v>
      </c>
      <c r="BC262" s="67"/>
      <c r="BD262" s="96">
        <f t="shared" si="188"/>
        <v>44621</v>
      </c>
      <c r="BE262" s="103">
        <f t="shared" si="189"/>
        <v>3</v>
      </c>
      <c r="BF262" s="113">
        <f t="shared" si="175"/>
        <v>669.65750000000003</v>
      </c>
      <c r="BG262" s="114">
        <f t="shared" si="176"/>
        <v>9290.0299999999988</v>
      </c>
      <c r="BH262" s="95">
        <f t="shared" si="190"/>
        <v>7.2083459364501529E-2</v>
      </c>
      <c r="BI262" s="2">
        <f t="shared" si="193"/>
        <v>7.1400000000000005E-2</v>
      </c>
      <c r="BJ262" s="2">
        <f t="shared" si="191"/>
        <v>1.009572260007024</v>
      </c>
      <c r="BK262" s="97">
        <v>2.1150000000000002</v>
      </c>
      <c r="BL262" s="98">
        <f t="shared" si="192"/>
        <v>2.1352453299148562</v>
      </c>
    </row>
    <row r="263" spans="1:64" ht="12" customHeight="1">
      <c r="A263" s="88">
        <f t="shared" si="177"/>
        <v>44652</v>
      </c>
      <c r="B263" s="65">
        <f>'EO9904.1 floor'!B263</f>
        <v>0</v>
      </c>
      <c r="C263" s="66"/>
      <c r="D263" s="82">
        <f t="shared" si="147"/>
        <v>0</v>
      </c>
      <c r="E263" s="35">
        <f t="shared" si="148"/>
        <v>0</v>
      </c>
      <c r="F263" s="35">
        <f t="shared" ca="1" si="149"/>
        <v>0</v>
      </c>
      <c r="G263" s="83">
        <f ca="1">VLOOKUP($A263,[1]!Table,MATCH(G$4,[1]!Curves,0))</f>
        <v>5.7880000000000003</v>
      </c>
      <c r="H263" s="84">
        <f t="shared" ca="1" si="150"/>
        <v>5.7880000000000003</v>
      </c>
      <c r="I263" s="86">
        <f t="shared" si="178"/>
        <v>2.1150000000000002</v>
      </c>
      <c r="J263" s="83">
        <f ca="1">VLOOKUP($A263,[1]!Table,MATCH(J$4,[1]!Curves,0))</f>
        <v>0</v>
      </c>
      <c r="K263" s="84">
        <f t="shared" ca="1" si="151"/>
        <v>0</v>
      </c>
      <c r="L263" s="69">
        <f t="shared" si="179"/>
        <v>0</v>
      </c>
      <c r="M263" s="83">
        <f ca="1">VLOOKUP($A263,[1]!Table,MATCH(M$4,[1]!Curves,0))</f>
        <v>0</v>
      </c>
      <c r="N263" s="84">
        <f t="shared" ca="1" si="152"/>
        <v>0</v>
      </c>
      <c r="O263" s="69">
        <f t="shared" si="180"/>
        <v>0</v>
      </c>
      <c r="P263" s="7"/>
      <c r="Q263" s="69">
        <f t="shared" ca="1" si="153"/>
        <v>5.7880000000000003</v>
      </c>
      <c r="R263" s="69">
        <f t="shared" ca="1" si="154"/>
        <v>5.7880000000000003</v>
      </c>
      <c r="S263" s="69">
        <f t="shared" si="155"/>
        <v>2.1150000000000002</v>
      </c>
      <c r="T263" s="7"/>
      <c r="U263" s="5">
        <f t="shared" si="156"/>
        <v>30</v>
      </c>
      <c r="V263" s="44">
        <f t="shared" si="157"/>
        <v>44652</v>
      </c>
      <c r="W263" s="5">
        <f t="shared" ca="1" si="158"/>
        <v>7722</v>
      </c>
      <c r="X263" s="54">
        <f ca="1">VLOOKUP($A263,[1]!Table,MATCH(X$4,[1]!Curves,0))</f>
        <v>6.4329099370689993E-2</v>
      </c>
      <c r="Y263" s="46">
        <f t="shared" ca="1" si="159"/>
        <v>0.26220958530226912</v>
      </c>
      <c r="Z263" s="5">
        <f t="shared" si="160"/>
        <v>0</v>
      </c>
      <c r="AA263" s="5">
        <f t="shared" si="161"/>
        <v>0</v>
      </c>
      <c r="AC263" s="39">
        <f t="shared" ca="1" si="162"/>
        <v>0</v>
      </c>
      <c r="AD263" s="39">
        <f t="shared" ca="1" si="163"/>
        <v>0</v>
      </c>
      <c r="AE263" s="39">
        <f t="shared" ca="1" si="164"/>
        <v>0</v>
      </c>
      <c r="AF263" s="39">
        <f t="shared" ca="1" si="165"/>
        <v>0</v>
      </c>
      <c r="AG263" s="39">
        <f t="shared" ca="1" si="166"/>
        <v>0</v>
      </c>
      <c r="AH263" s="39">
        <f t="shared" ca="1" si="167"/>
        <v>0</v>
      </c>
      <c r="AI263" s="39">
        <f t="shared" ca="1" si="168"/>
        <v>0</v>
      </c>
      <c r="AJ263" s="39">
        <f t="shared" ca="1" si="169"/>
        <v>0</v>
      </c>
      <c r="AK263" s="39">
        <f t="shared" ca="1" si="170"/>
        <v>0</v>
      </c>
      <c r="AL263" s="43"/>
      <c r="AM263" s="39">
        <f t="shared" ca="1" si="181"/>
        <v>0</v>
      </c>
      <c r="AN263" s="39">
        <f t="shared" ca="1" si="182"/>
        <v>0</v>
      </c>
      <c r="AO263" s="39">
        <f t="shared" ca="1" si="183"/>
        <v>0</v>
      </c>
      <c r="AP263" s="40">
        <f t="shared" ca="1" si="171"/>
        <v>0</v>
      </c>
      <c r="AR263" s="39">
        <f t="shared" ca="1" si="184"/>
        <v>0</v>
      </c>
      <c r="AS263" s="39">
        <f t="shared" ca="1" si="185"/>
        <v>0</v>
      </c>
      <c r="AT263" s="39">
        <f t="shared" ca="1" si="186"/>
        <v>0</v>
      </c>
      <c r="AU263" s="40">
        <f t="shared" ca="1" si="172"/>
        <v>0</v>
      </c>
      <c r="AV263" s="40"/>
      <c r="AW263" s="51">
        <f t="shared" ca="1" si="173"/>
        <v>0</v>
      </c>
      <c r="AY263" s="51">
        <f t="shared" ca="1" si="174"/>
        <v>0</v>
      </c>
      <c r="AZ263" s="104"/>
      <c r="BA263" s="105">
        <f ca="1">'EO9904.1'!AW263</f>
        <v>0</v>
      </c>
      <c r="BB263" s="105">
        <f t="shared" ca="1" si="187"/>
        <v>0</v>
      </c>
      <c r="BC263" s="67"/>
      <c r="BD263" s="96">
        <f t="shared" si="188"/>
        <v>44652</v>
      </c>
      <c r="BE263" s="103">
        <f t="shared" si="189"/>
        <v>4</v>
      </c>
      <c r="BF263" s="113">
        <f t="shared" si="175"/>
        <v>631.27949999999998</v>
      </c>
      <c r="BG263" s="114">
        <f t="shared" si="176"/>
        <v>8727.1059999999998</v>
      </c>
      <c r="BH263" s="95">
        <f t="shared" si="190"/>
        <v>7.2335491284281406E-2</v>
      </c>
      <c r="BI263" s="2">
        <f t="shared" si="193"/>
        <v>7.4899999999999994E-2</v>
      </c>
      <c r="BJ263" s="2">
        <f t="shared" si="191"/>
        <v>0.96576089832151413</v>
      </c>
      <c r="BK263" s="97">
        <v>2.1150000000000002</v>
      </c>
      <c r="BL263" s="98">
        <f t="shared" si="192"/>
        <v>2.1150000000000002</v>
      </c>
    </row>
    <row r="264" spans="1:64" ht="12" customHeight="1">
      <c r="A264" s="88">
        <f t="shared" si="177"/>
        <v>44682</v>
      </c>
      <c r="B264" s="65">
        <f>'EO9904.1 floor'!B264</f>
        <v>0</v>
      </c>
      <c r="C264" s="66"/>
      <c r="D264" s="82">
        <f t="shared" si="147"/>
        <v>0</v>
      </c>
      <c r="E264" s="35">
        <f t="shared" si="148"/>
        <v>0</v>
      </c>
      <c r="F264" s="35">
        <f t="shared" ca="1" si="149"/>
        <v>0</v>
      </c>
      <c r="G264" s="83">
        <f ca="1">VLOOKUP($A264,[1]!Table,MATCH(G$4,[1]!Curves,0))</f>
        <v>5.7780000000000005</v>
      </c>
      <c r="H264" s="84">
        <f t="shared" ca="1" si="150"/>
        <v>5.7780000000000005</v>
      </c>
      <c r="I264" s="86">
        <f t="shared" si="178"/>
        <v>2.1593067374976265</v>
      </c>
      <c r="J264" s="83">
        <f ca="1">VLOOKUP($A264,[1]!Table,MATCH(J$4,[1]!Curves,0))</f>
        <v>0</v>
      </c>
      <c r="K264" s="84">
        <f t="shared" ca="1" si="151"/>
        <v>0</v>
      </c>
      <c r="L264" s="69">
        <f t="shared" si="179"/>
        <v>0</v>
      </c>
      <c r="M264" s="83">
        <f ca="1">VLOOKUP($A264,[1]!Table,MATCH(M$4,[1]!Curves,0))</f>
        <v>0</v>
      </c>
      <c r="N264" s="84">
        <f t="shared" ca="1" si="152"/>
        <v>0</v>
      </c>
      <c r="O264" s="69">
        <f t="shared" si="180"/>
        <v>0</v>
      </c>
      <c r="P264" s="7"/>
      <c r="Q264" s="69">
        <f t="shared" ca="1" si="153"/>
        <v>5.7780000000000005</v>
      </c>
      <c r="R264" s="69">
        <f t="shared" ca="1" si="154"/>
        <v>5.7780000000000005</v>
      </c>
      <c r="S264" s="69">
        <f t="shared" si="155"/>
        <v>2.1593067374976265</v>
      </c>
      <c r="T264" s="7"/>
      <c r="U264" s="5">
        <f t="shared" si="156"/>
        <v>31</v>
      </c>
      <c r="V264" s="44">
        <f t="shared" si="157"/>
        <v>44682</v>
      </c>
      <c r="W264" s="5">
        <f t="shared" ca="1" si="158"/>
        <v>7752</v>
      </c>
      <c r="X264" s="54">
        <f ca="1">VLOOKUP($A264,[1]!Table,MATCH(X$4,[1]!Curves,0))</f>
        <v>6.4327886013193003E-2</v>
      </c>
      <c r="Y264" s="46">
        <f t="shared" ca="1" si="159"/>
        <v>0.26085600965743361</v>
      </c>
      <c r="Z264" s="5">
        <f t="shared" si="160"/>
        <v>0</v>
      </c>
      <c r="AA264" s="5">
        <f t="shared" si="161"/>
        <v>0</v>
      </c>
      <c r="AC264" s="39">
        <f t="shared" ca="1" si="162"/>
        <v>0</v>
      </c>
      <c r="AD264" s="39">
        <f t="shared" ca="1" si="163"/>
        <v>0</v>
      </c>
      <c r="AE264" s="39">
        <f t="shared" ca="1" si="164"/>
        <v>0</v>
      </c>
      <c r="AF264" s="39">
        <f t="shared" ca="1" si="165"/>
        <v>0</v>
      </c>
      <c r="AG264" s="39">
        <f t="shared" ca="1" si="166"/>
        <v>0</v>
      </c>
      <c r="AH264" s="39">
        <f t="shared" ca="1" si="167"/>
        <v>0</v>
      </c>
      <c r="AI264" s="39">
        <f t="shared" ca="1" si="168"/>
        <v>0</v>
      </c>
      <c r="AJ264" s="39">
        <f t="shared" ca="1" si="169"/>
        <v>0</v>
      </c>
      <c r="AK264" s="39">
        <f t="shared" ca="1" si="170"/>
        <v>0</v>
      </c>
      <c r="AL264" s="43"/>
      <c r="AM264" s="39">
        <f t="shared" ca="1" si="181"/>
        <v>0</v>
      </c>
      <c r="AN264" s="39">
        <f t="shared" ca="1" si="182"/>
        <v>0</v>
      </c>
      <c r="AO264" s="39">
        <f t="shared" ca="1" si="183"/>
        <v>0</v>
      </c>
      <c r="AP264" s="40">
        <f t="shared" ca="1" si="171"/>
        <v>0</v>
      </c>
      <c r="AR264" s="39">
        <f t="shared" ca="1" si="184"/>
        <v>0</v>
      </c>
      <c r="AS264" s="39">
        <f t="shared" ca="1" si="185"/>
        <v>0</v>
      </c>
      <c r="AT264" s="39">
        <f t="shared" ca="1" si="186"/>
        <v>0</v>
      </c>
      <c r="AU264" s="40">
        <f t="shared" ca="1" si="172"/>
        <v>0</v>
      </c>
      <c r="AV264" s="40"/>
      <c r="AW264" s="51">
        <f t="shared" ca="1" si="173"/>
        <v>0</v>
      </c>
      <c r="AY264" s="51">
        <f t="shared" ca="1" si="174"/>
        <v>0</v>
      </c>
      <c r="AZ264" s="104"/>
      <c r="BA264" s="105">
        <f ca="1">'EO9904.1'!AW264</f>
        <v>0</v>
      </c>
      <c r="BB264" s="105">
        <f t="shared" ca="1" si="187"/>
        <v>0</v>
      </c>
      <c r="BC264" s="67"/>
      <c r="BD264" s="96">
        <f t="shared" si="188"/>
        <v>44682</v>
      </c>
      <c r="BE264" s="103">
        <f t="shared" si="189"/>
        <v>5</v>
      </c>
      <c r="BF264" s="113">
        <f t="shared" si="175"/>
        <v>662.98049999999989</v>
      </c>
      <c r="BG264" s="114">
        <f t="shared" si="176"/>
        <v>9044.2455000000009</v>
      </c>
      <c r="BH264" s="95">
        <f t="shared" si="190"/>
        <v>7.3304124705593166E-2</v>
      </c>
      <c r="BI264" s="2">
        <f t="shared" si="193"/>
        <v>7.1800000000000003E-2</v>
      </c>
      <c r="BJ264" s="2">
        <f t="shared" si="191"/>
        <v>1.0209488120556152</v>
      </c>
      <c r="BK264" s="97">
        <v>2.1150000000000002</v>
      </c>
      <c r="BL264" s="98">
        <f t="shared" si="192"/>
        <v>2.1593067374976265</v>
      </c>
    </row>
    <row r="265" spans="1:64" ht="12" customHeight="1">
      <c r="A265" s="88">
        <f t="shared" si="177"/>
        <v>44713</v>
      </c>
      <c r="B265" s="65">
        <f>'EO9904.1 floor'!B265</f>
        <v>0</v>
      </c>
      <c r="C265" s="66"/>
      <c r="D265" s="82">
        <f t="shared" si="147"/>
        <v>0</v>
      </c>
      <c r="E265" s="35">
        <f t="shared" si="148"/>
        <v>0</v>
      </c>
      <c r="F265" s="35">
        <f t="shared" ca="1" si="149"/>
        <v>0</v>
      </c>
      <c r="G265" s="83">
        <f ca="1">VLOOKUP($A265,[1]!Table,MATCH(G$4,[1]!Curves,0))</f>
        <v>5.798</v>
      </c>
      <c r="H265" s="84">
        <f t="shared" ca="1" si="150"/>
        <v>5.798</v>
      </c>
      <c r="I265" s="86">
        <f t="shared" si="178"/>
        <v>2.8843852192293506</v>
      </c>
      <c r="J265" s="83">
        <f ca="1">VLOOKUP($A265,[1]!Table,MATCH(J$4,[1]!Curves,0))</f>
        <v>0</v>
      </c>
      <c r="K265" s="84">
        <f t="shared" ca="1" si="151"/>
        <v>0</v>
      </c>
      <c r="L265" s="69">
        <f t="shared" si="179"/>
        <v>0</v>
      </c>
      <c r="M265" s="83">
        <f ca="1">VLOOKUP($A265,[1]!Table,MATCH(M$4,[1]!Curves,0))</f>
        <v>0</v>
      </c>
      <c r="N265" s="84">
        <f t="shared" ca="1" si="152"/>
        <v>0</v>
      </c>
      <c r="O265" s="69">
        <f t="shared" si="180"/>
        <v>0</v>
      </c>
      <c r="P265" s="7"/>
      <c r="Q265" s="69">
        <f t="shared" ca="1" si="153"/>
        <v>5.798</v>
      </c>
      <c r="R265" s="69">
        <f t="shared" ca="1" si="154"/>
        <v>5.798</v>
      </c>
      <c r="S265" s="69">
        <f t="shared" si="155"/>
        <v>2.8843852192293506</v>
      </c>
      <c r="T265" s="7"/>
      <c r="U265" s="5">
        <f t="shared" si="156"/>
        <v>30</v>
      </c>
      <c r="V265" s="44">
        <f t="shared" si="157"/>
        <v>44713</v>
      </c>
      <c r="W265" s="5">
        <f t="shared" ca="1" si="158"/>
        <v>7783</v>
      </c>
      <c r="X265" s="54">
        <f ca="1">VLOOKUP($A265,[1]!Table,MATCH(X$4,[1]!Curves,0))</f>
        <v>6.4326632210446003E-2</v>
      </c>
      <c r="Y265" s="46">
        <f t="shared" ca="1" si="159"/>
        <v>0.2594647077117383</v>
      </c>
      <c r="Z265" s="5">
        <f t="shared" si="160"/>
        <v>0</v>
      </c>
      <c r="AA265" s="5">
        <f t="shared" si="161"/>
        <v>0</v>
      </c>
      <c r="AC265" s="39">
        <f t="shared" ca="1" si="162"/>
        <v>0</v>
      </c>
      <c r="AD265" s="39">
        <f t="shared" ca="1" si="163"/>
        <v>0</v>
      </c>
      <c r="AE265" s="39">
        <f t="shared" ca="1" si="164"/>
        <v>0</v>
      </c>
      <c r="AF265" s="39">
        <f t="shared" ca="1" si="165"/>
        <v>0</v>
      </c>
      <c r="AG265" s="39">
        <f t="shared" ca="1" si="166"/>
        <v>0</v>
      </c>
      <c r="AH265" s="39">
        <f t="shared" ca="1" si="167"/>
        <v>0</v>
      </c>
      <c r="AI265" s="39">
        <f t="shared" ca="1" si="168"/>
        <v>0</v>
      </c>
      <c r="AJ265" s="39">
        <f t="shared" ca="1" si="169"/>
        <v>0</v>
      </c>
      <c r="AK265" s="39">
        <f t="shared" ca="1" si="170"/>
        <v>0</v>
      </c>
      <c r="AL265" s="43"/>
      <c r="AM265" s="39">
        <f t="shared" ca="1" si="181"/>
        <v>0</v>
      </c>
      <c r="AN265" s="39">
        <f t="shared" ca="1" si="182"/>
        <v>0</v>
      </c>
      <c r="AO265" s="39">
        <f t="shared" ca="1" si="183"/>
        <v>0</v>
      </c>
      <c r="AP265" s="40">
        <f t="shared" ca="1" si="171"/>
        <v>0</v>
      </c>
      <c r="AR265" s="39">
        <f t="shared" ca="1" si="184"/>
        <v>0</v>
      </c>
      <c r="AS265" s="39">
        <f t="shared" ca="1" si="185"/>
        <v>0</v>
      </c>
      <c r="AT265" s="39">
        <f t="shared" ca="1" si="186"/>
        <v>0</v>
      </c>
      <c r="AU265" s="40">
        <f t="shared" ca="1" si="172"/>
        <v>0</v>
      </c>
      <c r="AV265" s="40"/>
      <c r="AW265" s="51">
        <f t="shared" ca="1" si="173"/>
        <v>0</v>
      </c>
      <c r="AY265" s="51">
        <f t="shared" ca="1" si="174"/>
        <v>0</v>
      </c>
      <c r="AZ265" s="104"/>
      <c r="BA265" s="105">
        <f ca="1">'EO9904.1'!AW265</f>
        <v>0</v>
      </c>
      <c r="BB265" s="105">
        <f t="shared" ca="1" si="187"/>
        <v>0</v>
      </c>
      <c r="BC265" s="67"/>
      <c r="BD265" s="96">
        <f t="shared" si="188"/>
        <v>44713</v>
      </c>
      <c r="BE265" s="103">
        <f t="shared" si="189"/>
        <v>6</v>
      </c>
      <c r="BF265" s="113">
        <f t="shared" si="175"/>
        <v>1052.6424999999999</v>
      </c>
      <c r="BG265" s="114">
        <f t="shared" si="176"/>
        <v>10765.119500000001</v>
      </c>
      <c r="BH265" s="95">
        <f t="shared" si="190"/>
        <v>9.7782704595151024E-2</v>
      </c>
      <c r="BI265" s="2">
        <f t="shared" si="193"/>
        <v>7.17E-2</v>
      </c>
      <c r="BJ265" s="2">
        <f t="shared" si="191"/>
        <v>1.363775517366123</v>
      </c>
      <c r="BK265" s="97">
        <v>2.1150000000000002</v>
      </c>
      <c r="BL265" s="98">
        <f t="shared" si="192"/>
        <v>2.8843852192293506</v>
      </c>
    </row>
    <row r="266" spans="1:64" ht="12" customHeight="1">
      <c r="A266" s="88">
        <f t="shared" si="177"/>
        <v>44743</v>
      </c>
      <c r="B266" s="65">
        <f>'EO9904.1 floor'!B266</f>
        <v>0</v>
      </c>
      <c r="C266" s="66"/>
      <c r="D266" s="82">
        <f t="shared" ref="D266:D329" si="194">B266+C266</f>
        <v>0</v>
      </c>
      <c r="E266" s="35">
        <f t="shared" ref="E266:E329" si="195">IF(Z266=0,0,IF(AND(Z266=1,$H$3=1),D266*U266,IF($H$3=2,D266,"N/A")))</f>
        <v>0</v>
      </c>
      <c r="F266" s="35">
        <f t="shared" ref="F266:F329" ca="1" si="196">E266*Y266</f>
        <v>0</v>
      </c>
      <c r="G266" s="83">
        <f ca="1">VLOOKUP($A266,[1]!Table,MATCH(G$4,[1]!Curves,0))</f>
        <v>5.819</v>
      </c>
      <c r="H266" s="84">
        <f t="shared" ref="H266:H329" ca="1" si="197">G266</f>
        <v>5.819</v>
      </c>
      <c r="I266" s="86">
        <f t="shared" si="178"/>
        <v>2.1150000000000002</v>
      </c>
      <c r="J266" s="83">
        <f ca="1">VLOOKUP($A266,[1]!Table,MATCH(J$4,[1]!Curves,0))</f>
        <v>0</v>
      </c>
      <c r="K266" s="84">
        <f t="shared" ref="K266:K329" ca="1" si="198">J266</f>
        <v>0</v>
      </c>
      <c r="L266" s="69">
        <f t="shared" si="179"/>
        <v>0</v>
      </c>
      <c r="M266" s="83">
        <f ca="1">VLOOKUP($A266,[1]!Table,MATCH(M$4,[1]!Curves,0))</f>
        <v>0</v>
      </c>
      <c r="N266" s="84">
        <f t="shared" ref="N266:N329" ca="1" si="199">M266</f>
        <v>0</v>
      </c>
      <c r="O266" s="69">
        <f t="shared" si="180"/>
        <v>0</v>
      </c>
      <c r="P266" s="7"/>
      <c r="Q266" s="69">
        <f t="shared" ref="Q266:Q329" ca="1" si="200">M266+J266+G266</f>
        <v>5.819</v>
      </c>
      <c r="R266" s="69">
        <f t="shared" ref="R266:R329" ca="1" si="201">N266+K266+H266</f>
        <v>5.819</v>
      </c>
      <c r="S266" s="69">
        <f t="shared" ref="S266:S329" si="202">O266+L266+I266</f>
        <v>2.1150000000000002</v>
      </c>
      <c r="T266" s="7"/>
      <c r="U266" s="5">
        <f t="shared" ref="U266:U329" si="203">A267-A266</f>
        <v>31</v>
      </c>
      <c r="V266" s="44">
        <f t="shared" ref="V266:V329" si="204">CHOOSE(F$3,A267+24,A266)</f>
        <v>44743</v>
      </c>
      <c r="W266" s="5">
        <f t="shared" ref="W266:W329" ca="1" si="205">V266-C$3</f>
        <v>7813</v>
      </c>
      <c r="X266" s="54">
        <f ca="1">VLOOKUP($A266,[1]!Table,MATCH(X$4,[1]!Curves,0))</f>
        <v>6.4325418852948998E-2</v>
      </c>
      <c r="Y266" s="46">
        <f t="shared" ref="Y266:Y329" ca="1" si="206">1/(1+CHOOSE(F$3,(X267+($K$3/10000))/2,(X266+($K$3/10000))/2))^(2*W266/365.25)</f>
        <v>0.25812540300760239</v>
      </c>
      <c r="Z266" s="5">
        <f t="shared" ref="Z266:Z329" si="207">IF(AND(mthbeg&lt;=A266,mthend&gt;=A266),1,0)</f>
        <v>0</v>
      </c>
      <c r="AA266" s="5">
        <f t="shared" ref="AA266:AA329" si="208">U266*Z266</f>
        <v>0</v>
      </c>
      <c r="AC266" s="39">
        <f t="shared" ref="AC266:AC329" ca="1" si="209">F266*G266</f>
        <v>0</v>
      </c>
      <c r="AD266" s="39">
        <f t="shared" ref="AD266:AD329" ca="1" si="210">$F266*H266</f>
        <v>0</v>
      </c>
      <c r="AE266" s="39">
        <f t="shared" ref="AE266:AE329" ca="1" si="211">$F266*I266</f>
        <v>0</v>
      </c>
      <c r="AF266" s="39">
        <f t="shared" ref="AF266:AF329" ca="1" si="212">$F266*J266</f>
        <v>0</v>
      </c>
      <c r="AG266" s="39">
        <f t="shared" ref="AG266:AG329" ca="1" si="213">$F266*K266</f>
        <v>0</v>
      </c>
      <c r="AH266" s="39">
        <f t="shared" ref="AH266:AH329" ca="1" si="214">$F266*L266</f>
        <v>0</v>
      </c>
      <c r="AI266" s="39">
        <f t="shared" ref="AI266:AI329" ca="1" si="215">$F266*M266</f>
        <v>0</v>
      </c>
      <c r="AJ266" s="39">
        <f t="shared" ref="AJ266:AJ329" ca="1" si="216">$F266*N266</f>
        <v>0</v>
      </c>
      <c r="AK266" s="39">
        <f t="shared" ref="AK266:AK329" ca="1" si="217">F266*O266</f>
        <v>0</v>
      </c>
      <c r="AL266" s="43"/>
      <c r="AM266" s="39">
        <f t="shared" ca="1" si="181"/>
        <v>0</v>
      </c>
      <c r="AN266" s="39">
        <f t="shared" ca="1" si="182"/>
        <v>0</v>
      </c>
      <c r="AO266" s="39">
        <f t="shared" ca="1" si="183"/>
        <v>0</v>
      </c>
      <c r="AP266" s="40">
        <f t="shared" ref="AP266:AP329" ca="1" si="218">SUM(AM266:AO266)</f>
        <v>0</v>
      </c>
      <c r="AR266" s="39">
        <f t="shared" ca="1" si="184"/>
        <v>0</v>
      </c>
      <c r="AS266" s="39">
        <f t="shared" ca="1" si="185"/>
        <v>0</v>
      </c>
      <c r="AT266" s="39">
        <f t="shared" ca="1" si="186"/>
        <v>0</v>
      </c>
      <c r="AU266" s="40">
        <f t="shared" ref="AU266:AU329" ca="1" si="219">AR266+AS266+AT266</f>
        <v>0</v>
      </c>
      <c r="AV266" s="40"/>
      <c r="AW266" s="51">
        <f t="shared" ref="AW266:AW329" ca="1" si="220">AU266+AP266</f>
        <v>0</v>
      </c>
      <c r="AY266" s="51">
        <f t="shared" ref="AY266:AY329" ca="1" si="221">AK266+AH266+AE266</f>
        <v>0</v>
      </c>
      <c r="AZ266" s="104"/>
      <c r="BA266" s="105">
        <f ca="1">'EO9904.1'!AW266</f>
        <v>0</v>
      </c>
      <c r="BB266" s="105">
        <f t="shared" ca="1" si="187"/>
        <v>0</v>
      </c>
      <c r="BC266" s="67"/>
      <c r="BD266" s="96">
        <f t="shared" si="188"/>
        <v>44743</v>
      </c>
      <c r="BE266" s="103">
        <f t="shared" si="189"/>
        <v>7</v>
      </c>
      <c r="BF266" s="113">
        <f t="shared" ref="BF266:BF329" si="222">VLOOKUP($BE$10:$BE$369,$BS$7:$BU$18,2)</f>
        <v>1079.384</v>
      </c>
      <c r="BG266" s="114">
        <f t="shared" ref="BG266:BG329" si="223">VLOOKUP($BE$10:$BE$369,$BS$7:$BU$18,3)</f>
        <v>11147.003499999999</v>
      </c>
      <c r="BH266" s="95">
        <f t="shared" si="190"/>
        <v>9.6831762903815372E-2</v>
      </c>
      <c r="BI266" s="2">
        <f t="shared" si="193"/>
        <v>9.8100000000000007E-2</v>
      </c>
      <c r="BJ266" s="2">
        <f t="shared" si="191"/>
        <v>0.98707199698078862</v>
      </c>
      <c r="BK266" s="97">
        <v>2.1150000000000002</v>
      </c>
      <c r="BL266" s="98">
        <f t="shared" si="192"/>
        <v>2.1150000000000002</v>
      </c>
    </row>
    <row r="267" spans="1:64" ht="12" customHeight="1">
      <c r="A267" s="88">
        <f t="shared" ref="A267:A330" si="224">EDATE(A266,1)</f>
        <v>44774</v>
      </c>
      <c r="B267" s="65">
        <f>'EO9904.1 floor'!B267</f>
        <v>0</v>
      </c>
      <c r="C267" s="66"/>
      <c r="D267" s="82">
        <f t="shared" si="194"/>
        <v>0</v>
      </c>
      <c r="E267" s="35">
        <f t="shared" si="195"/>
        <v>0</v>
      </c>
      <c r="F267" s="35">
        <f t="shared" ca="1" si="196"/>
        <v>0</v>
      </c>
      <c r="G267" s="83">
        <f ca="1">VLOOKUP($A267,[1]!Table,MATCH(G$4,[1]!Curves,0))</f>
        <v>5.843</v>
      </c>
      <c r="H267" s="84">
        <f t="shared" ca="1" si="197"/>
        <v>5.843</v>
      </c>
      <c r="I267" s="86">
        <f t="shared" ref="I267:I330" si="225">BL267</f>
        <v>2.1150000000000002</v>
      </c>
      <c r="J267" s="83">
        <f ca="1">VLOOKUP($A267,[1]!Table,MATCH(J$4,[1]!Curves,0))</f>
        <v>0</v>
      </c>
      <c r="K267" s="84">
        <f t="shared" ca="1" si="198"/>
        <v>0</v>
      </c>
      <c r="L267" s="69">
        <f t="shared" ref="L267:L330" si="226">L266</f>
        <v>0</v>
      </c>
      <c r="M267" s="83">
        <f ca="1">VLOOKUP($A267,[1]!Table,MATCH(M$4,[1]!Curves,0))</f>
        <v>0</v>
      </c>
      <c r="N267" s="84">
        <f t="shared" ca="1" si="199"/>
        <v>0</v>
      </c>
      <c r="O267" s="69">
        <f t="shared" ref="O267:O330" si="227">O266</f>
        <v>0</v>
      </c>
      <c r="P267" s="7"/>
      <c r="Q267" s="69">
        <f t="shared" ca="1" si="200"/>
        <v>5.843</v>
      </c>
      <c r="R267" s="69">
        <f t="shared" ca="1" si="201"/>
        <v>5.843</v>
      </c>
      <c r="S267" s="69">
        <f t="shared" si="202"/>
        <v>2.1150000000000002</v>
      </c>
      <c r="T267" s="7"/>
      <c r="U267" s="5">
        <f t="shared" si="203"/>
        <v>31</v>
      </c>
      <c r="V267" s="44">
        <f t="shared" si="204"/>
        <v>44774</v>
      </c>
      <c r="W267" s="5">
        <f t="shared" ca="1" si="205"/>
        <v>7844</v>
      </c>
      <c r="X267" s="54">
        <f ca="1">VLOOKUP($A267,[1]!Table,MATCH(X$4,[1]!Curves,0))</f>
        <v>6.4324165050202997E-2</v>
      </c>
      <c r="Y267" s="46">
        <f t="shared" ca="1" si="206"/>
        <v>0.25674876921084283</v>
      </c>
      <c r="Z267" s="5">
        <f t="shared" si="207"/>
        <v>0</v>
      </c>
      <c r="AA267" s="5">
        <f t="shared" si="208"/>
        <v>0</v>
      </c>
      <c r="AC267" s="39">
        <f t="shared" ca="1" si="209"/>
        <v>0</v>
      </c>
      <c r="AD267" s="39">
        <f t="shared" ca="1" si="210"/>
        <v>0</v>
      </c>
      <c r="AE267" s="39">
        <f t="shared" ca="1" si="211"/>
        <v>0</v>
      </c>
      <c r="AF267" s="39">
        <f t="shared" ca="1" si="212"/>
        <v>0</v>
      </c>
      <c r="AG267" s="39">
        <f t="shared" ca="1" si="213"/>
        <v>0</v>
      </c>
      <c r="AH267" s="39">
        <f t="shared" ca="1" si="214"/>
        <v>0</v>
      </c>
      <c r="AI267" s="39">
        <f t="shared" ca="1" si="215"/>
        <v>0</v>
      </c>
      <c r="AJ267" s="39">
        <f t="shared" ca="1" si="216"/>
        <v>0</v>
      </c>
      <c r="AK267" s="39">
        <f t="shared" ca="1" si="217"/>
        <v>0</v>
      </c>
      <c r="AL267" s="43"/>
      <c r="AM267" s="39">
        <f t="shared" ref="AM267:AM330" ca="1" si="228">-CHOOSE($G$3,AC267-AE267,AE267-AC267)</f>
        <v>0</v>
      </c>
      <c r="AN267" s="39">
        <f t="shared" ref="AN267:AN330" ca="1" si="229">-CHOOSE($G$3,AF267-AH267,AH267-AF267)</f>
        <v>0</v>
      </c>
      <c r="AO267" s="39">
        <f t="shared" ref="AO267:AO330" ca="1" si="230">-CHOOSE($G$3,AI267-AL267,AK267-AI267)</f>
        <v>0</v>
      </c>
      <c r="AP267" s="40">
        <f t="shared" ca="1" si="218"/>
        <v>0</v>
      </c>
      <c r="AR267" s="39">
        <f t="shared" ref="AR267:AR330" ca="1" si="231">-CHOOSE($G$3,AD267-AC267,AC267-AD267)</f>
        <v>0</v>
      </c>
      <c r="AS267" s="39">
        <f t="shared" ref="AS267:AS330" ca="1" si="232">-CHOOSE($G$3,AG267-AF267,AF267-AG267)</f>
        <v>0</v>
      </c>
      <c r="AT267" s="39">
        <f t="shared" ref="AT267:AT330" ca="1" si="233">-CHOOSE($G$3,AJ267-AI267,AI267-AJ267:AJ268)</f>
        <v>0</v>
      </c>
      <c r="AU267" s="40">
        <f t="shared" ca="1" si="219"/>
        <v>0</v>
      </c>
      <c r="AV267" s="40"/>
      <c r="AW267" s="51">
        <f t="shared" ca="1" si="220"/>
        <v>0</v>
      </c>
      <c r="AY267" s="51">
        <f t="shared" ca="1" si="221"/>
        <v>0</v>
      </c>
      <c r="AZ267" s="104"/>
      <c r="BA267" s="105">
        <f ca="1">'EO9904.1'!AW267</f>
        <v>0</v>
      </c>
      <c r="BB267" s="105">
        <f t="shared" ref="BB267:BB330" ca="1" si="234">AW267-BA267</f>
        <v>0</v>
      </c>
      <c r="BC267" s="67"/>
      <c r="BD267" s="96">
        <f t="shared" ref="BD267:BD330" si="235">A267</f>
        <v>44774</v>
      </c>
      <c r="BE267" s="103">
        <f t="shared" ref="BE267:BE330" si="236">MONTH(BD267)</f>
        <v>8</v>
      </c>
      <c r="BF267" s="113">
        <f t="shared" si="222"/>
        <v>1109.0309999999999</v>
      </c>
      <c r="BG267" s="114">
        <f t="shared" si="223"/>
        <v>11486.346</v>
      </c>
      <c r="BH267" s="95">
        <f t="shared" ref="BH267:BH330" si="237">BF267/BG267</f>
        <v>9.655211500680895E-2</v>
      </c>
      <c r="BI267" s="2">
        <f t="shared" si="193"/>
        <v>9.9099999999999994E-2</v>
      </c>
      <c r="BJ267" s="2">
        <f t="shared" ref="BJ267:BJ330" si="238">BH267/BI267</f>
        <v>0.97428975788909133</v>
      </c>
      <c r="BK267" s="97">
        <v>2.1150000000000002</v>
      </c>
      <c r="BL267" s="98">
        <f t="shared" ref="BL267:BL330" si="239">MAX((BJ267*BK267),BK267)</f>
        <v>2.1150000000000002</v>
      </c>
    </row>
    <row r="268" spans="1:64" ht="12" customHeight="1">
      <c r="A268" s="88">
        <f t="shared" si="224"/>
        <v>44805</v>
      </c>
      <c r="B268" s="65">
        <f>'EO9904.1 floor'!B268</f>
        <v>0</v>
      </c>
      <c r="C268" s="66"/>
      <c r="D268" s="82">
        <f t="shared" si="194"/>
        <v>0</v>
      </c>
      <c r="E268" s="35">
        <f t="shared" si="195"/>
        <v>0</v>
      </c>
      <c r="F268" s="35">
        <f t="shared" ca="1" si="196"/>
        <v>0</v>
      </c>
      <c r="G268" s="83">
        <f ca="1">VLOOKUP($A268,[1]!Table,MATCH(G$4,[1]!Curves,0))</f>
        <v>5.8530000000000006</v>
      </c>
      <c r="H268" s="84">
        <f t="shared" ca="1" si="197"/>
        <v>5.8530000000000006</v>
      </c>
      <c r="I268" s="86">
        <f t="shared" si="225"/>
        <v>2.1150000000000002</v>
      </c>
      <c r="J268" s="83">
        <f ca="1">VLOOKUP($A268,[1]!Table,MATCH(J$4,[1]!Curves,0))</f>
        <v>0</v>
      </c>
      <c r="K268" s="84">
        <f t="shared" ca="1" si="198"/>
        <v>0</v>
      </c>
      <c r="L268" s="69">
        <f t="shared" si="226"/>
        <v>0</v>
      </c>
      <c r="M268" s="83">
        <f ca="1">VLOOKUP($A268,[1]!Table,MATCH(M$4,[1]!Curves,0))</f>
        <v>0</v>
      </c>
      <c r="N268" s="84">
        <f t="shared" ca="1" si="199"/>
        <v>0</v>
      </c>
      <c r="O268" s="69">
        <f t="shared" si="227"/>
        <v>0</v>
      </c>
      <c r="P268" s="7"/>
      <c r="Q268" s="69">
        <f t="shared" ca="1" si="200"/>
        <v>5.8530000000000006</v>
      </c>
      <c r="R268" s="69">
        <f t="shared" ca="1" si="201"/>
        <v>5.8530000000000006</v>
      </c>
      <c r="S268" s="69">
        <f t="shared" si="202"/>
        <v>2.1150000000000002</v>
      </c>
      <c r="T268" s="7"/>
      <c r="U268" s="5">
        <f t="shared" si="203"/>
        <v>30</v>
      </c>
      <c r="V268" s="44">
        <f t="shared" si="204"/>
        <v>44805</v>
      </c>
      <c r="W268" s="5">
        <f t="shared" ca="1" si="205"/>
        <v>7875</v>
      </c>
      <c r="X268" s="54">
        <f ca="1">VLOOKUP($A268,[1]!Table,MATCH(X$4,[1]!Curves,0))</f>
        <v>6.4322911247456996E-2</v>
      </c>
      <c r="Y268" s="46">
        <f t="shared" ca="1" si="206"/>
        <v>0.25537952993682161</v>
      </c>
      <c r="Z268" s="5">
        <f t="shared" si="207"/>
        <v>0</v>
      </c>
      <c r="AA268" s="5">
        <f t="shared" si="208"/>
        <v>0</v>
      </c>
      <c r="AC268" s="39">
        <f t="shared" ca="1" si="209"/>
        <v>0</v>
      </c>
      <c r="AD268" s="39">
        <f t="shared" ca="1" si="210"/>
        <v>0</v>
      </c>
      <c r="AE268" s="39">
        <f t="shared" ca="1" si="211"/>
        <v>0</v>
      </c>
      <c r="AF268" s="39">
        <f t="shared" ca="1" si="212"/>
        <v>0</v>
      </c>
      <c r="AG268" s="39">
        <f t="shared" ca="1" si="213"/>
        <v>0</v>
      </c>
      <c r="AH268" s="39">
        <f t="shared" ca="1" si="214"/>
        <v>0</v>
      </c>
      <c r="AI268" s="39">
        <f t="shared" ca="1" si="215"/>
        <v>0</v>
      </c>
      <c r="AJ268" s="39">
        <f t="shared" ca="1" si="216"/>
        <v>0</v>
      </c>
      <c r="AK268" s="39">
        <f t="shared" ca="1" si="217"/>
        <v>0</v>
      </c>
      <c r="AL268" s="43"/>
      <c r="AM268" s="39">
        <f t="shared" ca="1" si="228"/>
        <v>0</v>
      </c>
      <c r="AN268" s="39">
        <f t="shared" ca="1" si="229"/>
        <v>0</v>
      </c>
      <c r="AO268" s="39">
        <f t="shared" ca="1" si="230"/>
        <v>0</v>
      </c>
      <c r="AP268" s="40">
        <f t="shared" ca="1" si="218"/>
        <v>0</v>
      </c>
      <c r="AR268" s="39">
        <f t="shared" ca="1" si="231"/>
        <v>0</v>
      </c>
      <c r="AS268" s="39">
        <f t="shared" ca="1" si="232"/>
        <v>0</v>
      </c>
      <c r="AT268" s="39">
        <f t="shared" ca="1" si="233"/>
        <v>0</v>
      </c>
      <c r="AU268" s="40">
        <f t="shared" ca="1" si="219"/>
        <v>0</v>
      </c>
      <c r="AV268" s="40"/>
      <c r="AW268" s="51">
        <f t="shared" ca="1" si="220"/>
        <v>0</v>
      </c>
      <c r="AY268" s="51">
        <f t="shared" ca="1" si="221"/>
        <v>0</v>
      </c>
      <c r="AZ268" s="104"/>
      <c r="BA268" s="105">
        <f ca="1">'EO9904.1'!AW268</f>
        <v>0</v>
      </c>
      <c r="BB268" s="105">
        <f t="shared" ca="1" si="234"/>
        <v>0</v>
      </c>
      <c r="BC268" s="67"/>
      <c r="BD268" s="96">
        <f t="shared" si="235"/>
        <v>44805</v>
      </c>
      <c r="BE268" s="103">
        <f t="shared" si="236"/>
        <v>9</v>
      </c>
      <c r="BF268" s="113">
        <f t="shared" si="222"/>
        <v>998.15999999999985</v>
      </c>
      <c r="BG268" s="114">
        <f t="shared" si="223"/>
        <v>10141.415499999999</v>
      </c>
      <c r="BH268" s="95">
        <f t="shared" si="237"/>
        <v>9.8424130240990518E-2</v>
      </c>
      <c r="BI268" s="2">
        <f t="shared" si="193"/>
        <v>0.1009</v>
      </c>
      <c r="BJ268" s="2">
        <f t="shared" si="238"/>
        <v>0.9754621431218089</v>
      </c>
      <c r="BK268" s="97">
        <v>2.1150000000000002</v>
      </c>
      <c r="BL268" s="98">
        <f t="shared" si="239"/>
        <v>2.1150000000000002</v>
      </c>
    </row>
    <row r="269" spans="1:64" ht="12" customHeight="1">
      <c r="A269" s="88">
        <f t="shared" si="224"/>
        <v>44835</v>
      </c>
      <c r="B269" s="65">
        <f>'EO9904.1 floor'!B269</f>
        <v>0</v>
      </c>
      <c r="C269" s="66"/>
      <c r="D269" s="82">
        <f t="shared" si="194"/>
        <v>0</v>
      </c>
      <c r="E269" s="35">
        <f t="shared" si="195"/>
        <v>0</v>
      </c>
      <c r="F269" s="35">
        <f t="shared" ca="1" si="196"/>
        <v>0</v>
      </c>
      <c r="G269" s="83">
        <f ca="1">VLOOKUP($A269,[1]!Table,MATCH(G$4,[1]!Curves,0))</f>
        <v>5.883</v>
      </c>
      <c r="H269" s="84">
        <f t="shared" ca="1" si="197"/>
        <v>5.883</v>
      </c>
      <c r="I269" s="86">
        <f t="shared" si="225"/>
        <v>2.1150000000000002</v>
      </c>
      <c r="J269" s="83">
        <f ca="1">VLOOKUP($A269,[1]!Table,MATCH(J$4,[1]!Curves,0))</f>
        <v>0</v>
      </c>
      <c r="K269" s="84">
        <f t="shared" ca="1" si="198"/>
        <v>0</v>
      </c>
      <c r="L269" s="69">
        <f t="shared" si="226"/>
        <v>0</v>
      </c>
      <c r="M269" s="83">
        <f ca="1">VLOOKUP($A269,[1]!Table,MATCH(M$4,[1]!Curves,0))</f>
        <v>0</v>
      </c>
      <c r="N269" s="84">
        <f t="shared" ca="1" si="199"/>
        <v>0</v>
      </c>
      <c r="O269" s="69">
        <f t="shared" si="227"/>
        <v>0</v>
      </c>
      <c r="P269" s="7"/>
      <c r="Q269" s="69">
        <f t="shared" ca="1" si="200"/>
        <v>5.883</v>
      </c>
      <c r="R269" s="69">
        <f t="shared" ca="1" si="201"/>
        <v>5.883</v>
      </c>
      <c r="S269" s="69">
        <f t="shared" si="202"/>
        <v>2.1150000000000002</v>
      </c>
      <c r="T269" s="7"/>
      <c r="U269" s="5">
        <f t="shared" si="203"/>
        <v>31</v>
      </c>
      <c r="V269" s="44">
        <f t="shared" si="204"/>
        <v>44835</v>
      </c>
      <c r="W269" s="5">
        <f t="shared" ca="1" si="205"/>
        <v>7905</v>
      </c>
      <c r="X269" s="54">
        <f ca="1">VLOOKUP($A269,[1]!Table,MATCH(X$4,[1]!Curves,0))</f>
        <v>6.4321697889961005E-2</v>
      </c>
      <c r="Y269" s="46">
        <f t="shared" ca="1" si="206"/>
        <v>0.25406146256652828</v>
      </c>
      <c r="Z269" s="5">
        <f t="shared" si="207"/>
        <v>0</v>
      </c>
      <c r="AA269" s="5">
        <f t="shared" si="208"/>
        <v>0</v>
      </c>
      <c r="AC269" s="39">
        <f t="shared" ca="1" si="209"/>
        <v>0</v>
      </c>
      <c r="AD269" s="39">
        <f t="shared" ca="1" si="210"/>
        <v>0</v>
      </c>
      <c r="AE269" s="39">
        <f t="shared" ca="1" si="211"/>
        <v>0</v>
      </c>
      <c r="AF269" s="39">
        <f t="shared" ca="1" si="212"/>
        <v>0</v>
      </c>
      <c r="AG269" s="39">
        <f t="shared" ca="1" si="213"/>
        <v>0</v>
      </c>
      <c r="AH269" s="39">
        <f t="shared" ca="1" si="214"/>
        <v>0</v>
      </c>
      <c r="AI269" s="39">
        <f t="shared" ca="1" si="215"/>
        <v>0</v>
      </c>
      <c r="AJ269" s="39">
        <f t="shared" ca="1" si="216"/>
        <v>0</v>
      </c>
      <c r="AK269" s="39">
        <f t="shared" ca="1" si="217"/>
        <v>0</v>
      </c>
      <c r="AL269" s="43"/>
      <c r="AM269" s="39">
        <f t="shared" ca="1" si="228"/>
        <v>0</v>
      </c>
      <c r="AN269" s="39">
        <f t="shared" ca="1" si="229"/>
        <v>0</v>
      </c>
      <c r="AO269" s="39">
        <f t="shared" ca="1" si="230"/>
        <v>0</v>
      </c>
      <c r="AP269" s="40">
        <f t="shared" ca="1" si="218"/>
        <v>0</v>
      </c>
      <c r="AR269" s="39">
        <f t="shared" ca="1" si="231"/>
        <v>0</v>
      </c>
      <c r="AS269" s="39">
        <f t="shared" ca="1" si="232"/>
        <v>0</v>
      </c>
      <c r="AT269" s="39">
        <f t="shared" ca="1" si="233"/>
        <v>0</v>
      </c>
      <c r="AU269" s="40">
        <f t="shared" ca="1" si="219"/>
        <v>0</v>
      </c>
      <c r="AV269" s="40"/>
      <c r="AW269" s="51">
        <f t="shared" ca="1" si="220"/>
        <v>0</v>
      </c>
      <c r="AY269" s="51">
        <f t="shared" ca="1" si="221"/>
        <v>0</v>
      </c>
      <c r="AZ269" s="104"/>
      <c r="BA269" s="105">
        <f ca="1">'EO9904.1'!AW269</f>
        <v>0</v>
      </c>
      <c r="BB269" s="105">
        <f t="shared" ca="1" si="234"/>
        <v>0</v>
      </c>
      <c r="BC269" s="67"/>
      <c r="BD269" s="96">
        <f t="shared" si="235"/>
        <v>44835</v>
      </c>
      <c r="BE269" s="103">
        <f t="shared" si="236"/>
        <v>10</v>
      </c>
      <c r="BF269" s="113">
        <f t="shared" si="222"/>
        <v>697.93849999999998</v>
      </c>
      <c r="BG269" s="114">
        <f t="shared" si="223"/>
        <v>9529.3094999999994</v>
      </c>
      <c r="BH269" s="95">
        <f t="shared" si="237"/>
        <v>7.3241245863616883E-2</v>
      </c>
      <c r="BI269" s="2">
        <f t="shared" si="193"/>
        <v>0.10349999999999999</v>
      </c>
      <c r="BJ269" s="2">
        <f t="shared" si="238"/>
        <v>0.70764488757117761</v>
      </c>
      <c r="BK269" s="97">
        <v>2.1150000000000002</v>
      </c>
      <c r="BL269" s="98">
        <f t="shared" si="239"/>
        <v>2.1150000000000002</v>
      </c>
    </row>
    <row r="270" spans="1:64" ht="12" customHeight="1">
      <c r="A270" s="88">
        <f t="shared" si="224"/>
        <v>44866</v>
      </c>
      <c r="B270" s="65">
        <f>'EO9904.1 floor'!B270</f>
        <v>0</v>
      </c>
      <c r="C270" s="66"/>
      <c r="D270" s="82">
        <f t="shared" si="194"/>
        <v>0</v>
      </c>
      <c r="E270" s="35">
        <f t="shared" si="195"/>
        <v>0</v>
      </c>
      <c r="F270" s="35">
        <f t="shared" ca="1" si="196"/>
        <v>0</v>
      </c>
      <c r="G270" s="83">
        <f ca="1">VLOOKUP($A270,[1]!Table,MATCH(G$4,[1]!Curves,0))</f>
        <v>6.0230000000000006</v>
      </c>
      <c r="H270" s="84">
        <f t="shared" ca="1" si="197"/>
        <v>6.0230000000000006</v>
      </c>
      <c r="I270" s="86">
        <f t="shared" si="225"/>
        <v>2.1150000000000002</v>
      </c>
      <c r="J270" s="83">
        <f ca="1">VLOOKUP($A270,[1]!Table,MATCH(J$4,[1]!Curves,0))</f>
        <v>0</v>
      </c>
      <c r="K270" s="84">
        <f t="shared" ca="1" si="198"/>
        <v>0</v>
      </c>
      <c r="L270" s="69">
        <f t="shared" si="226"/>
        <v>0</v>
      </c>
      <c r="M270" s="83">
        <f ca="1">VLOOKUP($A270,[1]!Table,MATCH(M$4,[1]!Curves,0))</f>
        <v>0</v>
      </c>
      <c r="N270" s="84">
        <f t="shared" ca="1" si="199"/>
        <v>0</v>
      </c>
      <c r="O270" s="69">
        <f t="shared" si="227"/>
        <v>0</v>
      </c>
      <c r="P270" s="7"/>
      <c r="Q270" s="69">
        <f t="shared" ca="1" si="200"/>
        <v>6.0230000000000006</v>
      </c>
      <c r="R270" s="69">
        <f t="shared" ca="1" si="201"/>
        <v>6.0230000000000006</v>
      </c>
      <c r="S270" s="69">
        <f t="shared" si="202"/>
        <v>2.1150000000000002</v>
      </c>
      <c r="T270" s="7"/>
      <c r="U270" s="5">
        <f t="shared" si="203"/>
        <v>30</v>
      </c>
      <c r="V270" s="44">
        <f t="shared" si="204"/>
        <v>44866</v>
      </c>
      <c r="W270" s="5">
        <f t="shared" ca="1" si="205"/>
        <v>7936</v>
      </c>
      <c r="X270" s="54">
        <f ca="1">VLOOKUP($A270,[1]!Table,MATCH(X$4,[1]!Curves,0))</f>
        <v>6.4320444087217002E-2</v>
      </c>
      <c r="Y270" s="46">
        <f t="shared" ca="1" si="206"/>
        <v>0.2527066572207422</v>
      </c>
      <c r="Z270" s="5">
        <f t="shared" si="207"/>
        <v>0</v>
      </c>
      <c r="AA270" s="5">
        <f t="shared" si="208"/>
        <v>0</v>
      </c>
      <c r="AC270" s="39">
        <f t="shared" ca="1" si="209"/>
        <v>0</v>
      </c>
      <c r="AD270" s="39">
        <f t="shared" ca="1" si="210"/>
        <v>0</v>
      </c>
      <c r="AE270" s="39">
        <f t="shared" ca="1" si="211"/>
        <v>0</v>
      </c>
      <c r="AF270" s="39">
        <f t="shared" ca="1" si="212"/>
        <v>0</v>
      </c>
      <c r="AG270" s="39">
        <f t="shared" ca="1" si="213"/>
        <v>0</v>
      </c>
      <c r="AH270" s="39">
        <f t="shared" ca="1" si="214"/>
        <v>0</v>
      </c>
      <c r="AI270" s="39">
        <f t="shared" ca="1" si="215"/>
        <v>0</v>
      </c>
      <c r="AJ270" s="39">
        <f t="shared" ca="1" si="216"/>
        <v>0</v>
      </c>
      <c r="AK270" s="39">
        <f t="shared" ca="1" si="217"/>
        <v>0</v>
      </c>
      <c r="AL270" s="43"/>
      <c r="AM270" s="39">
        <f t="shared" ca="1" si="228"/>
        <v>0</v>
      </c>
      <c r="AN270" s="39">
        <f t="shared" ca="1" si="229"/>
        <v>0</v>
      </c>
      <c r="AO270" s="39">
        <f t="shared" ca="1" si="230"/>
        <v>0</v>
      </c>
      <c r="AP270" s="40">
        <f t="shared" ca="1" si="218"/>
        <v>0</v>
      </c>
      <c r="AR270" s="39">
        <f t="shared" ca="1" si="231"/>
        <v>0</v>
      </c>
      <c r="AS270" s="39">
        <f t="shared" ca="1" si="232"/>
        <v>0</v>
      </c>
      <c r="AT270" s="39">
        <f t="shared" ca="1" si="233"/>
        <v>0</v>
      </c>
      <c r="AU270" s="40">
        <f t="shared" ca="1" si="219"/>
        <v>0</v>
      </c>
      <c r="AV270" s="40"/>
      <c r="AW270" s="51">
        <f t="shared" ca="1" si="220"/>
        <v>0</v>
      </c>
      <c r="AY270" s="51">
        <f t="shared" ca="1" si="221"/>
        <v>0</v>
      </c>
      <c r="AZ270" s="104"/>
      <c r="BA270" s="105">
        <f ca="1">'EO9904.1'!AW270</f>
        <v>0</v>
      </c>
      <c r="BB270" s="105">
        <f t="shared" ca="1" si="234"/>
        <v>0</v>
      </c>
      <c r="BC270" s="67"/>
      <c r="BD270" s="96">
        <f t="shared" si="235"/>
        <v>44866</v>
      </c>
      <c r="BE270" s="103">
        <f t="shared" si="236"/>
        <v>11</v>
      </c>
      <c r="BF270" s="113">
        <f t="shared" si="222"/>
        <v>632.95050000000003</v>
      </c>
      <c r="BG270" s="114">
        <f t="shared" si="223"/>
        <v>8729.3260000000009</v>
      </c>
      <c r="BH270" s="95">
        <f t="shared" si="237"/>
        <v>7.250851898531456E-2</v>
      </c>
      <c r="BI270" s="2">
        <f t="shared" si="193"/>
        <v>7.7799999999999994E-2</v>
      </c>
      <c r="BJ270" s="2">
        <f t="shared" si="238"/>
        <v>0.93198610520969882</v>
      </c>
      <c r="BK270" s="97">
        <v>2.1150000000000002</v>
      </c>
      <c r="BL270" s="98">
        <f t="shared" si="239"/>
        <v>2.1150000000000002</v>
      </c>
    </row>
    <row r="271" spans="1:64" ht="12" customHeight="1">
      <c r="A271" s="88">
        <f t="shared" si="224"/>
        <v>44896</v>
      </c>
      <c r="B271" s="65">
        <f>'EO9904.1 floor'!B271</f>
        <v>0</v>
      </c>
      <c r="C271" s="66"/>
      <c r="D271" s="82">
        <f t="shared" si="194"/>
        <v>0</v>
      </c>
      <c r="E271" s="35">
        <f t="shared" si="195"/>
        <v>0</v>
      </c>
      <c r="F271" s="35">
        <f t="shared" ca="1" si="196"/>
        <v>0</v>
      </c>
      <c r="G271" s="83">
        <f ca="1">VLOOKUP($A271,[1]!Table,MATCH(G$4,[1]!Curves,0))</f>
        <v>6.1630000000000003</v>
      </c>
      <c r="H271" s="84">
        <f t="shared" ca="1" si="197"/>
        <v>6.1630000000000003</v>
      </c>
      <c r="I271" s="86">
        <f t="shared" si="225"/>
        <v>2.1150000000000002</v>
      </c>
      <c r="J271" s="83">
        <f ca="1">VLOOKUP($A271,[1]!Table,MATCH(J$4,[1]!Curves,0))</f>
        <v>0</v>
      </c>
      <c r="K271" s="84">
        <f t="shared" ca="1" si="198"/>
        <v>0</v>
      </c>
      <c r="L271" s="69">
        <f t="shared" si="226"/>
        <v>0</v>
      </c>
      <c r="M271" s="83">
        <f ca="1">VLOOKUP($A271,[1]!Table,MATCH(M$4,[1]!Curves,0))</f>
        <v>0</v>
      </c>
      <c r="N271" s="84">
        <f t="shared" ca="1" si="199"/>
        <v>0</v>
      </c>
      <c r="O271" s="69">
        <f t="shared" si="227"/>
        <v>0</v>
      </c>
      <c r="P271" s="7"/>
      <c r="Q271" s="69">
        <f t="shared" ca="1" si="200"/>
        <v>6.1630000000000003</v>
      </c>
      <c r="R271" s="69">
        <f t="shared" ca="1" si="201"/>
        <v>6.1630000000000003</v>
      </c>
      <c r="S271" s="69">
        <f t="shared" si="202"/>
        <v>2.1150000000000002</v>
      </c>
      <c r="T271" s="7"/>
      <c r="U271" s="5">
        <f t="shared" si="203"/>
        <v>31</v>
      </c>
      <c r="V271" s="44">
        <f t="shared" si="204"/>
        <v>44896</v>
      </c>
      <c r="W271" s="5">
        <f t="shared" ca="1" si="205"/>
        <v>7966</v>
      </c>
      <c r="X271" s="54">
        <f ca="1">VLOOKUP($A271,[1]!Table,MATCH(X$4,[1]!Curves,0))</f>
        <v>6.4319230729722995E-2</v>
      </c>
      <c r="Y271" s="46">
        <f t="shared" ca="1" si="206"/>
        <v>0.25140248382977248</v>
      </c>
      <c r="Z271" s="5">
        <f t="shared" si="207"/>
        <v>0</v>
      </c>
      <c r="AA271" s="5">
        <f t="shared" si="208"/>
        <v>0</v>
      </c>
      <c r="AC271" s="39">
        <f t="shared" ca="1" si="209"/>
        <v>0</v>
      </c>
      <c r="AD271" s="39">
        <f t="shared" ca="1" si="210"/>
        <v>0</v>
      </c>
      <c r="AE271" s="39">
        <f t="shared" ca="1" si="211"/>
        <v>0</v>
      </c>
      <c r="AF271" s="39">
        <f t="shared" ca="1" si="212"/>
        <v>0</v>
      </c>
      <c r="AG271" s="39">
        <f t="shared" ca="1" si="213"/>
        <v>0</v>
      </c>
      <c r="AH271" s="39">
        <f t="shared" ca="1" si="214"/>
        <v>0</v>
      </c>
      <c r="AI271" s="39">
        <f t="shared" ca="1" si="215"/>
        <v>0</v>
      </c>
      <c r="AJ271" s="39">
        <f t="shared" ca="1" si="216"/>
        <v>0</v>
      </c>
      <c r="AK271" s="39">
        <f t="shared" ca="1" si="217"/>
        <v>0</v>
      </c>
      <c r="AL271" s="43"/>
      <c r="AM271" s="39">
        <f t="shared" ca="1" si="228"/>
        <v>0</v>
      </c>
      <c r="AN271" s="39">
        <f t="shared" ca="1" si="229"/>
        <v>0</v>
      </c>
      <c r="AO271" s="39">
        <f t="shared" ca="1" si="230"/>
        <v>0</v>
      </c>
      <c r="AP271" s="40">
        <f t="shared" ca="1" si="218"/>
        <v>0</v>
      </c>
      <c r="AR271" s="39">
        <f t="shared" ca="1" si="231"/>
        <v>0</v>
      </c>
      <c r="AS271" s="39">
        <f t="shared" ca="1" si="232"/>
        <v>0</v>
      </c>
      <c r="AT271" s="39">
        <f t="shared" ca="1" si="233"/>
        <v>0</v>
      </c>
      <c r="AU271" s="40">
        <f t="shared" ca="1" si="219"/>
        <v>0</v>
      </c>
      <c r="AV271" s="40"/>
      <c r="AW271" s="51">
        <f t="shared" ca="1" si="220"/>
        <v>0</v>
      </c>
      <c r="AY271" s="51">
        <f t="shared" ca="1" si="221"/>
        <v>0</v>
      </c>
      <c r="AZ271" s="104"/>
      <c r="BA271" s="105">
        <f ca="1">'EO9904.1'!AW271</f>
        <v>0</v>
      </c>
      <c r="BB271" s="105">
        <f t="shared" ca="1" si="234"/>
        <v>0</v>
      </c>
      <c r="BC271" s="67"/>
      <c r="BD271" s="96">
        <f t="shared" si="235"/>
        <v>44896</v>
      </c>
      <c r="BE271" s="103">
        <f t="shared" si="236"/>
        <v>12</v>
      </c>
      <c r="BF271" s="113">
        <f t="shared" si="222"/>
        <v>668.96399999999994</v>
      </c>
      <c r="BG271" s="114">
        <f t="shared" si="223"/>
        <v>9251.2415000000001</v>
      </c>
      <c r="BH271" s="95">
        <f t="shared" si="237"/>
        <v>7.2310727160241131E-2</v>
      </c>
      <c r="BI271" s="2">
        <f t="shared" si="193"/>
        <v>7.7899999999999997E-2</v>
      </c>
      <c r="BJ271" s="2">
        <f t="shared" si="238"/>
        <v>0.92825066957947544</v>
      </c>
      <c r="BK271" s="97">
        <v>2.1150000000000002</v>
      </c>
      <c r="BL271" s="98">
        <f t="shared" si="239"/>
        <v>2.1150000000000002</v>
      </c>
    </row>
    <row r="272" spans="1:64" ht="12" customHeight="1">
      <c r="A272" s="88">
        <f t="shared" si="224"/>
        <v>44927</v>
      </c>
      <c r="B272" s="65">
        <f>'EO9904.1 floor'!B272</f>
        <v>0</v>
      </c>
      <c r="C272" s="66"/>
      <c r="D272" s="82">
        <f t="shared" si="194"/>
        <v>0</v>
      </c>
      <c r="E272" s="35">
        <f t="shared" si="195"/>
        <v>0</v>
      </c>
      <c r="F272" s="35">
        <f t="shared" ca="1" si="196"/>
        <v>0</v>
      </c>
      <c r="G272" s="83">
        <f ca="1">VLOOKUP($A272,[1]!Table,MATCH(G$4,[1]!Curves,0))</f>
        <v>6.2680000000000007</v>
      </c>
      <c r="H272" s="84">
        <f t="shared" ca="1" si="197"/>
        <v>6.2680000000000007</v>
      </c>
      <c r="I272" s="86">
        <f t="shared" si="225"/>
        <v>2.1150000000000002</v>
      </c>
      <c r="J272" s="83">
        <f ca="1">VLOOKUP($A272,[1]!Table,MATCH(J$4,[1]!Curves,0))</f>
        <v>0</v>
      </c>
      <c r="K272" s="84">
        <f t="shared" ca="1" si="198"/>
        <v>0</v>
      </c>
      <c r="L272" s="69">
        <f t="shared" si="226"/>
        <v>0</v>
      </c>
      <c r="M272" s="83">
        <f ca="1">VLOOKUP($A272,[1]!Table,MATCH(M$4,[1]!Curves,0))</f>
        <v>0</v>
      </c>
      <c r="N272" s="84">
        <f t="shared" ca="1" si="199"/>
        <v>0</v>
      </c>
      <c r="O272" s="69">
        <f t="shared" si="227"/>
        <v>0</v>
      </c>
      <c r="P272" s="7"/>
      <c r="Q272" s="69">
        <f t="shared" ca="1" si="200"/>
        <v>6.2680000000000007</v>
      </c>
      <c r="R272" s="69">
        <f t="shared" ca="1" si="201"/>
        <v>6.2680000000000007</v>
      </c>
      <c r="S272" s="69">
        <f t="shared" si="202"/>
        <v>2.1150000000000002</v>
      </c>
      <c r="T272" s="7"/>
      <c r="U272" s="5">
        <f t="shared" si="203"/>
        <v>31</v>
      </c>
      <c r="V272" s="44">
        <f t="shared" si="204"/>
        <v>44927</v>
      </c>
      <c r="W272" s="5">
        <f t="shared" ca="1" si="205"/>
        <v>7997</v>
      </c>
      <c r="X272" s="54">
        <f ca="1">VLOOKUP($A272,[1]!Table,MATCH(X$4,[1]!Curves,0))</f>
        <v>6.4317976926979006E-2</v>
      </c>
      <c r="Y272" s="46">
        <f t="shared" ca="1" si="206"/>
        <v>0.25006195919355417</v>
      </c>
      <c r="Z272" s="5">
        <f t="shared" si="207"/>
        <v>0</v>
      </c>
      <c r="AA272" s="5">
        <f t="shared" si="208"/>
        <v>0</v>
      </c>
      <c r="AC272" s="39">
        <f t="shared" ca="1" si="209"/>
        <v>0</v>
      </c>
      <c r="AD272" s="39">
        <f t="shared" ca="1" si="210"/>
        <v>0</v>
      </c>
      <c r="AE272" s="39">
        <f t="shared" ca="1" si="211"/>
        <v>0</v>
      </c>
      <c r="AF272" s="39">
        <f t="shared" ca="1" si="212"/>
        <v>0</v>
      </c>
      <c r="AG272" s="39">
        <f t="shared" ca="1" si="213"/>
        <v>0</v>
      </c>
      <c r="AH272" s="39">
        <f t="shared" ca="1" si="214"/>
        <v>0</v>
      </c>
      <c r="AI272" s="39">
        <f t="shared" ca="1" si="215"/>
        <v>0</v>
      </c>
      <c r="AJ272" s="39">
        <f t="shared" ca="1" si="216"/>
        <v>0</v>
      </c>
      <c r="AK272" s="39">
        <f t="shared" ca="1" si="217"/>
        <v>0</v>
      </c>
      <c r="AL272" s="43"/>
      <c r="AM272" s="39">
        <f t="shared" ca="1" si="228"/>
        <v>0</v>
      </c>
      <c r="AN272" s="39">
        <f t="shared" ca="1" si="229"/>
        <v>0</v>
      </c>
      <c r="AO272" s="39">
        <f t="shared" ca="1" si="230"/>
        <v>0</v>
      </c>
      <c r="AP272" s="40">
        <f t="shared" ca="1" si="218"/>
        <v>0</v>
      </c>
      <c r="AR272" s="39">
        <f t="shared" ca="1" si="231"/>
        <v>0</v>
      </c>
      <c r="AS272" s="39">
        <f t="shared" ca="1" si="232"/>
        <v>0</v>
      </c>
      <c r="AT272" s="39">
        <f t="shared" ca="1" si="233"/>
        <v>0</v>
      </c>
      <c r="AU272" s="40">
        <f t="shared" ca="1" si="219"/>
        <v>0</v>
      </c>
      <c r="AV272" s="40"/>
      <c r="AW272" s="51">
        <f t="shared" ca="1" si="220"/>
        <v>0</v>
      </c>
      <c r="AY272" s="51">
        <f t="shared" ca="1" si="221"/>
        <v>0</v>
      </c>
      <c r="AZ272" s="104"/>
      <c r="BA272" s="105">
        <f ca="1">'EO9904.1'!AW272</f>
        <v>0</v>
      </c>
      <c r="BB272" s="105">
        <f t="shared" ca="1" si="234"/>
        <v>0</v>
      </c>
      <c r="BC272" s="67"/>
      <c r="BD272" s="96">
        <f t="shared" si="235"/>
        <v>44927</v>
      </c>
      <c r="BE272" s="103">
        <f t="shared" si="236"/>
        <v>1</v>
      </c>
      <c r="BF272" s="113">
        <f t="shared" si="222"/>
        <v>682.49049999999988</v>
      </c>
      <c r="BG272" s="114">
        <f t="shared" si="223"/>
        <v>9457.0780000000013</v>
      </c>
      <c r="BH272" s="95">
        <f t="shared" si="237"/>
        <v>7.2167164107137513E-2</v>
      </c>
      <c r="BI272" s="2">
        <f t="shared" si="193"/>
        <v>7.7899999999999997E-2</v>
      </c>
      <c r="BJ272" s="2">
        <f t="shared" si="238"/>
        <v>0.92640775490548799</v>
      </c>
      <c r="BK272" s="97">
        <v>2.1150000000000002</v>
      </c>
      <c r="BL272" s="98">
        <f t="shared" si="239"/>
        <v>2.1150000000000002</v>
      </c>
    </row>
    <row r="273" spans="1:64" ht="12" customHeight="1">
      <c r="A273" s="88">
        <f t="shared" si="224"/>
        <v>44958</v>
      </c>
      <c r="B273" s="65">
        <f>'EO9904.1 floor'!B273</f>
        <v>0</v>
      </c>
      <c r="C273" s="66"/>
      <c r="D273" s="82">
        <f t="shared" si="194"/>
        <v>0</v>
      </c>
      <c r="E273" s="35">
        <f t="shared" si="195"/>
        <v>0</v>
      </c>
      <c r="F273" s="35">
        <f t="shared" ca="1" si="196"/>
        <v>0</v>
      </c>
      <c r="G273" s="83">
        <f ca="1">VLOOKUP($A273,[1]!Table,MATCH(G$4,[1]!Curves,0))</f>
        <v>6.1480000000000006</v>
      </c>
      <c r="H273" s="84">
        <f t="shared" ca="1" si="197"/>
        <v>6.1480000000000006</v>
      </c>
      <c r="I273" s="86">
        <f t="shared" si="225"/>
        <v>2.2615196691845312</v>
      </c>
      <c r="J273" s="83">
        <f ca="1">VLOOKUP($A273,[1]!Table,MATCH(J$4,[1]!Curves,0))</f>
        <v>0</v>
      </c>
      <c r="K273" s="84">
        <f t="shared" ca="1" si="198"/>
        <v>0</v>
      </c>
      <c r="L273" s="69">
        <f t="shared" si="226"/>
        <v>0</v>
      </c>
      <c r="M273" s="83">
        <f ca="1">VLOOKUP($A273,[1]!Table,MATCH(M$4,[1]!Curves,0))</f>
        <v>0</v>
      </c>
      <c r="N273" s="84">
        <f t="shared" ca="1" si="199"/>
        <v>0</v>
      </c>
      <c r="O273" s="69">
        <f t="shared" si="227"/>
        <v>0</v>
      </c>
      <c r="P273" s="7"/>
      <c r="Q273" s="69">
        <f t="shared" ca="1" si="200"/>
        <v>6.1480000000000006</v>
      </c>
      <c r="R273" s="69">
        <f t="shared" ca="1" si="201"/>
        <v>6.1480000000000006</v>
      </c>
      <c r="S273" s="69">
        <f t="shared" si="202"/>
        <v>2.2615196691845312</v>
      </c>
      <c r="T273" s="7"/>
      <c r="U273" s="5">
        <f t="shared" si="203"/>
        <v>28</v>
      </c>
      <c r="V273" s="44">
        <f t="shared" si="204"/>
        <v>44958</v>
      </c>
      <c r="W273" s="5">
        <f t="shared" ca="1" si="205"/>
        <v>8028</v>
      </c>
      <c r="X273" s="54">
        <f ca="1">VLOOKUP($A273,[1]!Table,MATCH(X$4,[1]!Curves,0))</f>
        <v>6.4316723124236003E-2</v>
      </c>
      <c r="Y273" s="46">
        <f t="shared" ca="1" si="206"/>
        <v>0.24872863377444474</v>
      </c>
      <c r="Z273" s="5">
        <f t="shared" si="207"/>
        <v>0</v>
      </c>
      <c r="AA273" s="5">
        <f t="shared" si="208"/>
        <v>0</v>
      </c>
      <c r="AC273" s="39">
        <f t="shared" ca="1" si="209"/>
        <v>0</v>
      </c>
      <c r="AD273" s="39">
        <f t="shared" ca="1" si="210"/>
        <v>0</v>
      </c>
      <c r="AE273" s="39">
        <f t="shared" ca="1" si="211"/>
        <v>0</v>
      </c>
      <c r="AF273" s="39">
        <f t="shared" ca="1" si="212"/>
        <v>0</v>
      </c>
      <c r="AG273" s="39">
        <f t="shared" ca="1" si="213"/>
        <v>0</v>
      </c>
      <c r="AH273" s="39">
        <f t="shared" ca="1" si="214"/>
        <v>0</v>
      </c>
      <c r="AI273" s="39">
        <f t="shared" ca="1" si="215"/>
        <v>0</v>
      </c>
      <c r="AJ273" s="39">
        <f t="shared" ca="1" si="216"/>
        <v>0</v>
      </c>
      <c r="AK273" s="39">
        <f t="shared" ca="1" si="217"/>
        <v>0</v>
      </c>
      <c r="AL273" s="43"/>
      <c r="AM273" s="39">
        <f t="shared" ca="1" si="228"/>
        <v>0</v>
      </c>
      <c r="AN273" s="39">
        <f t="shared" ca="1" si="229"/>
        <v>0</v>
      </c>
      <c r="AO273" s="39">
        <f t="shared" ca="1" si="230"/>
        <v>0</v>
      </c>
      <c r="AP273" s="40">
        <f t="shared" ca="1" si="218"/>
        <v>0</v>
      </c>
      <c r="AR273" s="39">
        <f t="shared" ca="1" si="231"/>
        <v>0</v>
      </c>
      <c r="AS273" s="39">
        <f t="shared" ca="1" si="232"/>
        <v>0</v>
      </c>
      <c r="AT273" s="39">
        <f t="shared" ca="1" si="233"/>
        <v>0</v>
      </c>
      <c r="AU273" s="40">
        <f t="shared" ca="1" si="219"/>
        <v>0</v>
      </c>
      <c r="AV273" s="40"/>
      <c r="AW273" s="51">
        <f t="shared" ca="1" si="220"/>
        <v>0</v>
      </c>
      <c r="AY273" s="51">
        <f t="shared" ca="1" si="221"/>
        <v>0</v>
      </c>
      <c r="AZ273" s="104"/>
      <c r="BA273" s="105">
        <f ca="1">'EO9904.1'!AW273</f>
        <v>0</v>
      </c>
      <c r="BB273" s="105">
        <f t="shared" ca="1" si="234"/>
        <v>0</v>
      </c>
      <c r="BC273" s="67"/>
      <c r="BD273" s="96">
        <f t="shared" si="235"/>
        <v>44958</v>
      </c>
      <c r="BE273" s="103">
        <f t="shared" si="236"/>
        <v>2</v>
      </c>
      <c r="BF273" s="113">
        <f t="shared" si="222"/>
        <v>627.08299999999986</v>
      </c>
      <c r="BG273" s="114">
        <f t="shared" si="223"/>
        <v>8701.1194999999989</v>
      </c>
      <c r="BH273" s="95">
        <f t="shared" si="237"/>
        <v>7.2069232010892381E-2</v>
      </c>
      <c r="BI273" s="2">
        <f t="shared" si="193"/>
        <v>6.7400000000000002E-2</v>
      </c>
      <c r="BJ273" s="2">
        <f t="shared" si="238"/>
        <v>1.0692764393307475</v>
      </c>
      <c r="BK273" s="97">
        <v>2.1150000000000002</v>
      </c>
      <c r="BL273" s="98">
        <f t="shared" si="239"/>
        <v>2.2615196691845312</v>
      </c>
    </row>
    <row r="274" spans="1:64" ht="12" customHeight="1">
      <c r="A274" s="88">
        <f t="shared" si="224"/>
        <v>44986</v>
      </c>
      <c r="B274" s="65">
        <f>'EO9904.1 floor'!B274</f>
        <v>0</v>
      </c>
      <c r="C274" s="66"/>
      <c r="D274" s="82">
        <f t="shared" si="194"/>
        <v>0</v>
      </c>
      <c r="E274" s="35">
        <f t="shared" si="195"/>
        <v>0</v>
      </c>
      <c r="F274" s="35">
        <f t="shared" ca="1" si="196"/>
        <v>0</v>
      </c>
      <c r="G274" s="83">
        <f ca="1">VLOOKUP($A274,[1]!Table,MATCH(G$4,[1]!Curves,0))</f>
        <v>6.0230000000000006</v>
      </c>
      <c r="H274" s="84">
        <f t="shared" ca="1" si="197"/>
        <v>6.0230000000000006</v>
      </c>
      <c r="I274" s="86">
        <f t="shared" si="225"/>
        <v>2.1352453299148562</v>
      </c>
      <c r="J274" s="83">
        <f ca="1">VLOOKUP($A274,[1]!Table,MATCH(J$4,[1]!Curves,0))</f>
        <v>0</v>
      </c>
      <c r="K274" s="84">
        <f t="shared" ca="1" si="198"/>
        <v>0</v>
      </c>
      <c r="L274" s="69">
        <f t="shared" si="226"/>
        <v>0</v>
      </c>
      <c r="M274" s="83">
        <f ca="1">VLOOKUP($A274,[1]!Table,MATCH(M$4,[1]!Curves,0))</f>
        <v>0</v>
      </c>
      <c r="N274" s="84">
        <f t="shared" ca="1" si="199"/>
        <v>0</v>
      </c>
      <c r="O274" s="69">
        <f t="shared" si="227"/>
        <v>0</v>
      </c>
      <c r="P274" s="7"/>
      <c r="Q274" s="69">
        <f t="shared" ca="1" si="200"/>
        <v>6.0230000000000006</v>
      </c>
      <c r="R274" s="69">
        <f t="shared" ca="1" si="201"/>
        <v>6.0230000000000006</v>
      </c>
      <c r="S274" s="69">
        <f t="shared" si="202"/>
        <v>2.1352453299148562</v>
      </c>
      <c r="T274" s="7"/>
      <c r="U274" s="5">
        <f t="shared" si="203"/>
        <v>31</v>
      </c>
      <c r="V274" s="44">
        <f t="shared" si="204"/>
        <v>44986</v>
      </c>
      <c r="W274" s="5">
        <f t="shared" ca="1" si="205"/>
        <v>8056</v>
      </c>
      <c r="X274" s="54">
        <f ca="1">VLOOKUP($A274,[1]!Table,MATCH(X$4,[1]!Curves,0))</f>
        <v>6.4315590657243002E-2</v>
      </c>
      <c r="Y274" s="46">
        <f t="shared" ca="1" si="206"/>
        <v>0.24753049533842472</v>
      </c>
      <c r="Z274" s="5">
        <f t="shared" si="207"/>
        <v>0</v>
      </c>
      <c r="AA274" s="5">
        <f t="shared" si="208"/>
        <v>0</v>
      </c>
      <c r="AC274" s="39">
        <f t="shared" ca="1" si="209"/>
        <v>0</v>
      </c>
      <c r="AD274" s="39">
        <f t="shared" ca="1" si="210"/>
        <v>0</v>
      </c>
      <c r="AE274" s="39">
        <f t="shared" ca="1" si="211"/>
        <v>0</v>
      </c>
      <c r="AF274" s="39">
        <f t="shared" ca="1" si="212"/>
        <v>0</v>
      </c>
      <c r="AG274" s="39">
        <f t="shared" ca="1" si="213"/>
        <v>0</v>
      </c>
      <c r="AH274" s="39">
        <f t="shared" ca="1" si="214"/>
        <v>0</v>
      </c>
      <c r="AI274" s="39">
        <f t="shared" ca="1" si="215"/>
        <v>0</v>
      </c>
      <c r="AJ274" s="39">
        <f t="shared" ca="1" si="216"/>
        <v>0</v>
      </c>
      <c r="AK274" s="39">
        <f t="shared" ca="1" si="217"/>
        <v>0</v>
      </c>
      <c r="AL274" s="43"/>
      <c r="AM274" s="39">
        <f t="shared" ca="1" si="228"/>
        <v>0</v>
      </c>
      <c r="AN274" s="39">
        <f t="shared" ca="1" si="229"/>
        <v>0</v>
      </c>
      <c r="AO274" s="39">
        <f t="shared" ca="1" si="230"/>
        <v>0</v>
      </c>
      <c r="AP274" s="40">
        <f t="shared" ca="1" si="218"/>
        <v>0</v>
      </c>
      <c r="AR274" s="39">
        <f t="shared" ca="1" si="231"/>
        <v>0</v>
      </c>
      <c r="AS274" s="39">
        <f t="shared" ca="1" si="232"/>
        <v>0</v>
      </c>
      <c r="AT274" s="39">
        <f t="shared" ca="1" si="233"/>
        <v>0</v>
      </c>
      <c r="AU274" s="40">
        <f t="shared" ca="1" si="219"/>
        <v>0</v>
      </c>
      <c r="AV274" s="40"/>
      <c r="AW274" s="51">
        <f t="shared" ca="1" si="220"/>
        <v>0</v>
      </c>
      <c r="AY274" s="51">
        <f t="shared" ca="1" si="221"/>
        <v>0</v>
      </c>
      <c r="AZ274" s="104"/>
      <c r="BA274" s="105">
        <f ca="1">'EO9904.1'!AW274</f>
        <v>0</v>
      </c>
      <c r="BB274" s="105">
        <f t="shared" ca="1" si="234"/>
        <v>0</v>
      </c>
      <c r="BC274" s="67"/>
      <c r="BD274" s="96">
        <f t="shared" si="235"/>
        <v>44986</v>
      </c>
      <c r="BE274" s="103">
        <f t="shared" si="236"/>
        <v>3</v>
      </c>
      <c r="BF274" s="113">
        <f t="shared" si="222"/>
        <v>669.65750000000003</v>
      </c>
      <c r="BG274" s="114">
        <f t="shared" si="223"/>
        <v>9290.0299999999988</v>
      </c>
      <c r="BH274" s="95">
        <f t="shared" si="237"/>
        <v>7.2083459364501529E-2</v>
      </c>
      <c r="BI274" s="2">
        <f t="shared" si="193"/>
        <v>7.1400000000000005E-2</v>
      </c>
      <c r="BJ274" s="2">
        <f t="shared" si="238"/>
        <v>1.009572260007024</v>
      </c>
      <c r="BK274" s="97">
        <v>2.1150000000000002</v>
      </c>
      <c r="BL274" s="98">
        <f t="shared" si="239"/>
        <v>2.1352453299148562</v>
      </c>
    </row>
    <row r="275" spans="1:64" ht="12" customHeight="1">
      <c r="A275" s="88">
        <f t="shared" si="224"/>
        <v>45017</v>
      </c>
      <c r="B275" s="65">
        <f>'EO9904.1 floor'!B275</f>
        <v>0</v>
      </c>
      <c r="C275" s="66"/>
      <c r="D275" s="82">
        <f t="shared" si="194"/>
        <v>0</v>
      </c>
      <c r="E275" s="35">
        <f t="shared" si="195"/>
        <v>0</v>
      </c>
      <c r="F275" s="35">
        <f t="shared" ca="1" si="196"/>
        <v>0</v>
      </c>
      <c r="G275" s="83">
        <f ca="1">VLOOKUP($A275,[1]!Table,MATCH(G$4,[1]!Curves,0))</f>
        <v>5.8930000000000007</v>
      </c>
      <c r="H275" s="84">
        <f t="shared" ca="1" si="197"/>
        <v>5.8930000000000007</v>
      </c>
      <c r="I275" s="86">
        <f t="shared" si="225"/>
        <v>2.1150000000000002</v>
      </c>
      <c r="J275" s="83">
        <f ca="1">VLOOKUP($A275,[1]!Table,MATCH(J$4,[1]!Curves,0))</f>
        <v>0</v>
      </c>
      <c r="K275" s="84">
        <f t="shared" ca="1" si="198"/>
        <v>0</v>
      </c>
      <c r="L275" s="69">
        <f t="shared" si="226"/>
        <v>0</v>
      </c>
      <c r="M275" s="83">
        <f ca="1">VLOOKUP($A275,[1]!Table,MATCH(M$4,[1]!Curves,0))</f>
        <v>0</v>
      </c>
      <c r="N275" s="84">
        <f t="shared" ca="1" si="199"/>
        <v>0</v>
      </c>
      <c r="O275" s="69">
        <f t="shared" si="227"/>
        <v>0</v>
      </c>
      <c r="P275" s="7"/>
      <c r="Q275" s="69">
        <f t="shared" ca="1" si="200"/>
        <v>5.8930000000000007</v>
      </c>
      <c r="R275" s="69">
        <f t="shared" ca="1" si="201"/>
        <v>5.8930000000000007</v>
      </c>
      <c r="S275" s="69">
        <f t="shared" si="202"/>
        <v>2.1150000000000002</v>
      </c>
      <c r="T275" s="7"/>
      <c r="U275" s="5">
        <f t="shared" si="203"/>
        <v>30</v>
      </c>
      <c r="V275" s="44">
        <f t="shared" si="204"/>
        <v>45017</v>
      </c>
      <c r="W275" s="5">
        <f t="shared" ca="1" si="205"/>
        <v>8087</v>
      </c>
      <c r="X275" s="54">
        <f ca="1">VLOOKUP($A275,[1]!Table,MATCH(X$4,[1]!Curves,0))</f>
        <v>6.4314336854500997E-2</v>
      </c>
      <c r="Y275" s="46">
        <f t="shared" ca="1" si="206"/>
        <v>0.24621076426538308</v>
      </c>
      <c r="Z275" s="5">
        <f t="shared" si="207"/>
        <v>0</v>
      </c>
      <c r="AA275" s="5">
        <f t="shared" si="208"/>
        <v>0</v>
      </c>
      <c r="AC275" s="39">
        <f t="shared" ca="1" si="209"/>
        <v>0</v>
      </c>
      <c r="AD275" s="39">
        <f t="shared" ca="1" si="210"/>
        <v>0</v>
      </c>
      <c r="AE275" s="39">
        <f t="shared" ca="1" si="211"/>
        <v>0</v>
      </c>
      <c r="AF275" s="39">
        <f t="shared" ca="1" si="212"/>
        <v>0</v>
      </c>
      <c r="AG275" s="39">
        <f t="shared" ca="1" si="213"/>
        <v>0</v>
      </c>
      <c r="AH275" s="39">
        <f t="shared" ca="1" si="214"/>
        <v>0</v>
      </c>
      <c r="AI275" s="39">
        <f t="shared" ca="1" si="215"/>
        <v>0</v>
      </c>
      <c r="AJ275" s="39">
        <f t="shared" ca="1" si="216"/>
        <v>0</v>
      </c>
      <c r="AK275" s="39">
        <f t="shared" ca="1" si="217"/>
        <v>0</v>
      </c>
      <c r="AL275" s="43"/>
      <c r="AM275" s="39">
        <f t="shared" ca="1" si="228"/>
        <v>0</v>
      </c>
      <c r="AN275" s="39">
        <f t="shared" ca="1" si="229"/>
        <v>0</v>
      </c>
      <c r="AO275" s="39">
        <f t="shared" ca="1" si="230"/>
        <v>0</v>
      </c>
      <c r="AP275" s="40">
        <f t="shared" ca="1" si="218"/>
        <v>0</v>
      </c>
      <c r="AR275" s="39">
        <f t="shared" ca="1" si="231"/>
        <v>0</v>
      </c>
      <c r="AS275" s="39">
        <f t="shared" ca="1" si="232"/>
        <v>0</v>
      </c>
      <c r="AT275" s="39">
        <f t="shared" ca="1" si="233"/>
        <v>0</v>
      </c>
      <c r="AU275" s="40">
        <f t="shared" ca="1" si="219"/>
        <v>0</v>
      </c>
      <c r="AV275" s="40"/>
      <c r="AW275" s="51">
        <f t="shared" ca="1" si="220"/>
        <v>0</v>
      </c>
      <c r="AY275" s="51">
        <f t="shared" ca="1" si="221"/>
        <v>0</v>
      </c>
      <c r="AZ275" s="104"/>
      <c r="BA275" s="105">
        <f ca="1">'EO9904.1'!AW275</f>
        <v>0</v>
      </c>
      <c r="BB275" s="105">
        <f t="shared" ca="1" si="234"/>
        <v>0</v>
      </c>
      <c r="BC275" s="67"/>
      <c r="BD275" s="96">
        <f t="shared" si="235"/>
        <v>45017</v>
      </c>
      <c r="BE275" s="103">
        <f t="shared" si="236"/>
        <v>4</v>
      </c>
      <c r="BF275" s="113">
        <f t="shared" si="222"/>
        <v>631.27949999999998</v>
      </c>
      <c r="BG275" s="114">
        <f t="shared" si="223"/>
        <v>8727.1059999999998</v>
      </c>
      <c r="BH275" s="95">
        <f t="shared" si="237"/>
        <v>7.2335491284281406E-2</v>
      </c>
      <c r="BI275" s="2">
        <f t="shared" si="193"/>
        <v>7.4899999999999994E-2</v>
      </c>
      <c r="BJ275" s="2">
        <f t="shared" si="238"/>
        <v>0.96576089832151413</v>
      </c>
      <c r="BK275" s="97">
        <v>2.1150000000000002</v>
      </c>
      <c r="BL275" s="98">
        <f t="shared" si="239"/>
        <v>2.1150000000000002</v>
      </c>
    </row>
    <row r="276" spans="1:64" ht="12" customHeight="1">
      <c r="A276" s="88">
        <f t="shared" si="224"/>
        <v>45047</v>
      </c>
      <c r="B276" s="65">
        <f>'EO9904.1 floor'!B276</f>
        <v>0</v>
      </c>
      <c r="C276" s="66"/>
      <c r="D276" s="82">
        <f t="shared" si="194"/>
        <v>0</v>
      </c>
      <c r="E276" s="35">
        <f t="shared" si="195"/>
        <v>0</v>
      </c>
      <c r="F276" s="35">
        <f t="shared" ca="1" si="196"/>
        <v>0</v>
      </c>
      <c r="G276" s="83">
        <f ca="1">VLOOKUP($A276,[1]!Table,MATCH(G$4,[1]!Curves,0))</f>
        <v>5.883</v>
      </c>
      <c r="H276" s="84">
        <f t="shared" ca="1" si="197"/>
        <v>5.883</v>
      </c>
      <c r="I276" s="86">
        <f t="shared" si="225"/>
        <v>2.1593067374976265</v>
      </c>
      <c r="J276" s="83">
        <f ca="1">VLOOKUP($A276,[1]!Table,MATCH(J$4,[1]!Curves,0))</f>
        <v>0</v>
      </c>
      <c r="K276" s="84">
        <f t="shared" ca="1" si="198"/>
        <v>0</v>
      </c>
      <c r="L276" s="69">
        <f t="shared" si="226"/>
        <v>0</v>
      </c>
      <c r="M276" s="83">
        <f ca="1">VLOOKUP($A276,[1]!Table,MATCH(M$4,[1]!Curves,0))</f>
        <v>0</v>
      </c>
      <c r="N276" s="84">
        <f t="shared" ca="1" si="199"/>
        <v>0</v>
      </c>
      <c r="O276" s="69">
        <f t="shared" si="227"/>
        <v>0</v>
      </c>
      <c r="P276" s="7"/>
      <c r="Q276" s="69">
        <f t="shared" ca="1" si="200"/>
        <v>5.883</v>
      </c>
      <c r="R276" s="69">
        <f t="shared" ca="1" si="201"/>
        <v>5.883</v>
      </c>
      <c r="S276" s="69">
        <f t="shared" si="202"/>
        <v>2.1593067374976265</v>
      </c>
      <c r="T276" s="7"/>
      <c r="U276" s="5">
        <f t="shared" si="203"/>
        <v>31</v>
      </c>
      <c r="V276" s="44">
        <f t="shared" si="204"/>
        <v>45047</v>
      </c>
      <c r="W276" s="5">
        <f t="shared" ca="1" si="205"/>
        <v>8117</v>
      </c>
      <c r="X276" s="54">
        <f ca="1">VLOOKUP($A276,[1]!Table,MATCH(X$4,[1]!Curves,0))</f>
        <v>6.4313123497009003E-2</v>
      </c>
      <c r="Y276" s="46">
        <f t="shared" ca="1" si="206"/>
        <v>0.24494035310079096</v>
      </c>
      <c r="Z276" s="5">
        <f t="shared" si="207"/>
        <v>0</v>
      </c>
      <c r="AA276" s="5">
        <f t="shared" si="208"/>
        <v>0</v>
      </c>
      <c r="AC276" s="39">
        <f t="shared" ca="1" si="209"/>
        <v>0</v>
      </c>
      <c r="AD276" s="39">
        <f t="shared" ca="1" si="210"/>
        <v>0</v>
      </c>
      <c r="AE276" s="39">
        <f t="shared" ca="1" si="211"/>
        <v>0</v>
      </c>
      <c r="AF276" s="39">
        <f t="shared" ca="1" si="212"/>
        <v>0</v>
      </c>
      <c r="AG276" s="39">
        <f t="shared" ca="1" si="213"/>
        <v>0</v>
      </c>
      <c r="AH276" s="39">
        <f t="shared" ca="1" si="214"/>
        <v>0</v>
      </c>
      <c r="AI276" s="39">
        <f t="shared" ca="1" si="215"/>
        <v>0</v>
      </c>
      <c r="AJ276" s="39">
        <f t="shared" ca="1" si="216"/>
        <v>0</v>
      </c>
      <c r="AK276" s="39">
        <f t="shared" ca="1" si="217"/>
        <v>0</v>
      </c>
      <c r="AL276" s="43"/>
      <c r="AM276" s="39">
        <f t="shared" ca="1" si="228"/>
        <v>0</v>
      </c>
      <c r="AN276" s="39">
        <f t="shared" ca="1" si="229"/>
        <v>0</v>
      </c>
      <c r="AO276" s="39">
        <f t="shared" ca="1" si="230"/>
        <v>0</v>
      </c>
      <c r="AP276" s="40">
        <f t="shared" ca="1" si="218"/>
        <v>0</v>
      </c>
      <c r="AR276" s="39">
        <f t="shared" ca="1" si="231"/>
        <v>0</v>
      </c>
      <c r="AS276" s="39">
        <f t="shared" ca="1" si="232"/>
        <v>0</v>
      </c>
      <c r="AT276" s="39">
        <f t="shared" ca="1" si="233"/>
        <v>0</v>
      </c>
      <c r="AU276" s="40">
        <f t="shared" ca="1" si="219"/>
        <v>0</v>
      </c>
      <c r="AV276" s="40"/>
      <c r="AW276" s="51">
        <f t="shared" ca="1" si="220"/>
        <v>0</v>
      </c>
      <c r="AY276" s="51">
        <f t="shared" ca="1" si="221"/>
        <v>0</v>
      </c>
      <c r="AZ276" s="104"/>
      <c r="BA276" s="105">
        <f ca="1">'EO9904.1'!AW276</f>
        <v>0</v>
      </c>
      <c r="BB276" s="105">
        <f t="shared" ca="1" si="234"/>
        <v>0</v>
      </c>
      <c r="BC276" s="67"/>
      <c r="BD276" s="96">
        <f t="shared" si="235"/>
        <v>45047</v>
      </c>
      <c r="BE276" s="103">
        <f t="shared" si="236"/>
        <v>5</v>
      </c>
      <c r="BF276" s="113">
        <f t="shared" si="222"/>
        <v>662.98049999999989</v>
      </c>
      <c r="BG276" s="114">
        <f t="shared" si="223"/>
        <v>9044.2455000000009</v>
      </c>
      <c r="BH276" s="95">
        <f t="shared" si="237"/>
        <v>7.3304124705593166E-2</v>
      </c>
      <c r="BI276" s="2">
        <f t="shared" si="193"/>
        <v>7.1800000000000003E-2</v>
      </c>
      <c r="BJ276" s="2">
        <f t="shared" si="238"/>
        <v>1.0209488120556152</v>
      </c>
      <c r="BK276" s="97">
        <v>2.1150000000000002</v>
      </c>
      <c r="BL276" s="98">
        <f t="shared" si="239"/>
        <v>2.1593067374976265</v>
      </c>
    </row>
    <row r="277" spans="1:64" ht="12" customHeight="1">
      <c r="A277" s="88">
        <f t="shared" si="224"/>
        <v>45078</v>
      </c>
      <c r="B277" s="65">
        <f>'EO9904.1 floor'!B277</f>
        <v>0</v>
      </c>
      <c r="C277" s="66"/>
      <c r="D277" s="82">
        <f t="shared" si="194"/>
        <v>0</v>
      </c>
      <c r="E277" s="35">
        <f t="shared" si="195"/>
        <v>0</v>
      </c>
      <c r="F277" s="35">
        <f t="shared" ca="1" si="196"/>
        <v>0</v>
      </c>
      <c r="G277" s="83">
        <f ca="1">VLOOKUP($A277,[1]!Table,MATCH(G$4,[1]!Curves,0))</f>
        <v>5.9030000000000005</v>
      </c>
      <c r="H277" s="84">
        <f t="shared" ca="1" si="197"/>
        <v>5.9030000000000005</v>
      </c>
      <c r="I277" s="86">
        <f t="shared" si="225"/>
        <v>2.8843852192293506</v>
      </c>
      <c r="J277" s="83">
        <f ca="1">VLOOKUP($A277,[1]!Table,MATCH(J$4,[1]!Curves,0))</f>
        <v>0</v>
      </c>
      <c r="K277" s="84">
        <f t="shared" ca="1" si="198"/>
        <v>0</v>
      </c>
      <c r="L277" s="69">
        <f t="shared" si="226"/>
        <v>0</v>
      </c>
      <c r="M277" s="83">
        <f ca="1">VLOOKUP($A277,[1]!Table,MATCH(M$4,[1]!Curves,0))</f>
        <v>0</v>
      </c>
      <c r="N277" s="84">
        <f t="shared" ca="1" si="199"/>
        <v>0</v>
      </c>
      <c r="O277" s="69">
        <f t="shared" si="227"/>
        <v>0</v>
      </c>
      <c r="P277" s="7"/>
      <c r="Q277" s="69">
        <f t="shared" ca="1" si="200"/>
        <v>5.9030000000000005</v>
      </c>
      <c r="R277" s="69">
        <f t="shared" ca="1" si="201"/>
        <v>5.9030000000000005</v>
      </c>
      <c r="S277" s="69">
        <f t="shared" si="202"/>
        <v>2.8843852192293506</v>
      </c>
      <c r="T277" s="7"/>
      <c r="U277" s="5">
        <f t="shared" si="203"/>
        <v>30</v>
      </c>
      <c r="V277" s="44">
        <f t="shared" si="204"/>
        <v>45078</v>
      </c>
      <c r="W277" s="5">
        <f t="shared" ca="1" si="205"/>
        <v>8148</v>
      </c>
      <c r="X277" s="54">
        <f ca="1">VLOOKUP($A277,[1]!Table,MATCH(X$4,[1]!Curves,0))</f>
        <v>6.4311869694267998E-2</v>
      </c>
      <c r="Y277" s="46">
        <f t="shared" ca="1" si="206"/>
        <v>0.24363453046507719</v>
      </c>
      <c r="Z277" s="5">
        <f t="shared" si="207"/>
        <v>0</v>
      </c>
      <c r="AA277" s="5">
        <f t="shared" si="208"/>
        <v>0</v>
      </c>
      <c r="AC277" s="39">
        <f t="shared" ca="1" si="209"/>
        <v>0</v>
      </c>
      <c r="AD277" s="39">
        <f t="shared" ca="1" si="210"/>
        <v>0</v>
      </c>
      <c r="AE277" s="39">
        <f t="shared" ca="1" si="211"/>
        <v>0</v>
      </c>
      <c r="AF277" s="39">
        <f t="shared" ca="1" si="212"/>
        <v>0</v>
      </c>
      <c r="AG277" s="39">
        <f t="shared" ca="1" si="213"/>
        <v>0</v>
      </c>
      <c r="AH277" s="39">
        <f t="shared" ca="1" si="214"/>
        <v>0</v>
      </c>
      <c r="AI277" s="39">
        <f t="shared" ca="1" si="215"/>
        <v>0</v>
      </c>
      <c r="AJ277" s="39">
        <f t="shared" ca="1" si="216"/>
        <v>0</v>
      </c>
      <c r="AK277" s="39">
        <f t="shared" ca="1" si="217"/>
        <v>0</v>
      </c>
      <c r="AL277" s="43"/>
      <c r="AM277" s="39">
        <f t="shared" ca="1" si="228"/>
        <v>0</v>
      </c>
      <c r="AN277" s="39">
        <f t="shared" ca="1" si="229"/>
        <v>0</v>
      </c>
      <c r="AO277" s="39">
        <f t="shared" ca="1" si="230"/>
        <v>0</v>
      </c>
      <c r="AP277" s="40">
        <f t="shared" ca="1" si="218"/>
        <v>0</v>
      </c>
      <c r="AR277" s="39">
        <f t="shared" ca="1" si="231"/>
        <v>0</v>
      </c>
      <c r="AS277" s="39">
        <f t="shared" ca="1" si="232"/>
        <v>0</v>
      </c>
      <c r="AT277" s="39">
        <f t="shared" ca="1" si="233"/>
        <v>0</v>
      </c>
      <c r="AU277" s="40">
        <f t="shared" ca="1" si="219"/>
        <v>0</v>
      </c>
      <c r="AV277" s="40"/>
      <c r="AW277" s="51">
        <f t="shared" ca="1" si="220"/>
        <v>0</v>
      </c>
      <c r="AY277" s="51">
        <f t="shared" ca="1" si="221"/>
        <v>0</v>
      </c>
      <c r="AZ277" s="104"/>
      <c r="BA277" s="105">
        <f ca="1">'EO9904.1'!AW277</f>
        <v>0</v>
      </c>
      <c r="BB277" s="105">
        <f t="shared" ca="1" si="234"/>
        <v>0</v>
      </c>
      <c r="BC277" s="67"/>
      <c r="BD277" s="96">
        <f t="shared" si="235"/>
        <v>45078</v>
      </c>
      <c r="BE277" s="103">
        <f t="shared" si="236"/>
        <v>6</v>
      </c>
      <c r="BF277" s="113">
        <f t="shared" si="222"/>
        <v>1052.6424999999999</v>
      </c>
      <c r="BG277" s="114">
        <f t="shared" si="223"/>
        <v>10765.119500000001</v>
      </c>
      <c r="BH277" s="95">
        <f t="shared" si="237"/>
        <v>9.7782704595151024E-2</v>
      </c>
      <c r="BI277" s="2">
        <f t="shared" si="193"/>
        <v>7.17E-2</v>
      </c>
      <c r="BJ277" s="2">
        <f t="shared" si="238"/>
        <v>1.363775517366123</v>
      </c>
      <c r="BK277" s="97">
        <v>2.1150000000000002</v>
      </c>
      <c r="BL277" s="98">
        <f t="shared" si="239"/>
        <v>2.8843852192293506</v>
      </c>
    </row>
    <row r="278" spans="1:64" ht="12" customHeight="1">
      <c r="A278" s="88">
        <f t="shared" si="224"/>
        <v>45108</v>
      </c>
      <c r="B278" s="65">
        <f>'EO9904.1 floor'!B278</f>
        <v>0</v>
      </c>
      <c r="C278" s="66"/>
      <c r="D278" s="82">
        <f t="shared" si="194"/>
        <v>0</v>
      </c>
      <c r="E278" s="35">
        <f t="shared" si="195"/>
        <v>0</v>
      </c>
      <c r="F278" s="35">
        <f t="shared" ca="1" si="196"/>
        <v>0</v>
      </c>
      <c r="G278" s="83">
        <f ca="1">VLOOKUP($A278,[1]!Table,MATCH(G$4,[1]!Curves,0))</f>
        <v>5.9240000000000004</v>
      </c>
      <c r="H278" s="84">
        <f t="shared" ca="1" si="197"/>
        <v>5.9240000000000004</v>
      </c>
      <c r="I278" s="86">
        <f t="shared" si="225"/>
        <v>2.1150000000000002</v>
      </c>
      <c r="J278" s="83">
        <f ca="1">VLOOKUP($A278,[1]!Table,MATCH(J$4,[1]!Curves,0))</f>
        <v>0</v>
      </c>
      <c r="K278" s="84">
        <f t="shared" ca="1" si="198"/>
        <v>0</v>
      </c>
      <c r="L278" s="69">
        <f t="shared" si="226"/>
        <v>0</v>
      </c>
      <c r="M278" s="83">
        <f ca="1">VLOOKUP($A278,[1]!Table,MATCH(M$4,[1]!Curves,0))</f>
        <v>0</v>
      </c>
      <c r="N278" s="84">
        <f t="shared" ca="1" si="199"/>
        <v>0</v>
      </c>
      <c r="O278" s="69">
        <f t="shared" si="227"/>
        <v>0</v>
      </c>
      <c r="P278" s="7"/>
      <c r="Q278" s="69">
        <f t="shared" ca="1" si="200"/>
        <v>5.9240000000000004</v>
      </c>
      <c r="R278" s="69">
        <f t="shared" ca="1" si="201"/>
        <v>5.9240000000000004</v>
      </c>
      <c r="S278" s="69">
        <f t="shared" si="202"/>
        <v>2.1150000000000002</v>
      </c>
      <c r="T278" s="7"/>
      <c r="U278" s="5">
        <f t="shared" si="203"/>
        <v>31</v>
      </c>
      <c r="V278" s="44">
        <f t="shared" si="204"/>
        <v>45108</v>
      </c>
      <c r="W278" s="5">
        <f t="shared" ca="1" si="205"/>
        <v>8178</v>
      </c>
      <c r="X278" s="54">
        <f ca="1">VLOOKUP($A278,[1]!Table,MATCH(X$4,[1]!Curves,0))</f>
        <v>6.4310656336777003E-2</v>
      </c>
      <c r="Y278" s="46">
        <f t="shared" ca="1" si="206"/>
        <v>0.24237750746493611</v>
      </c>
      <c r="Z278" s="5">
        <f t="shared" si="207"/>
        <v>0</v>
      </c>
      <c r="AA278" s="5">
        <f t="shared" si="208"/>
        <v>0</v>
      </c>
      <c r="AC278" s="39">
        <f t="shared" ca="1" si="209"/>
        <v>0</v>
      </c>
      <c r="AD278" s="39">
        <f t="shared" ca="1" si="210"/>
        <v>0</v>
      </c>
      <c r="AE278" s="39">
        <f t="shared" ca="1" si="211"/>
        <v>0</v>
      </c>
      <c r="AF278" s="39">
        <f t="shared" ca="1" si="212"/>
        <v>0</v>
      </c>
      <c r="AG278" s="39">
        <f t="shared" ca="1" si="213"/>
        <v>0</v>
      </c>
      <c r="AH278" s="39">
        <f t="shared" ca="1" si="214"/>
        <v>0</v>
      </c>
      <c r="AI278" s="39">
        <f t="shared" ca="1" si="215"/>
        <v>0</v>
      </c>
      <c r="AJ278" s="39">
        <f t="shared" ca="1" si="216"/>
        <v>0</v>
      </c>
      <c r="AK278" s="39">
        <f t="shared" ca="1" si="217"/>
        <v>0</v>
      </c>
      <c r="AL278" s="43"/>
      <c r="AM278" s="39">
        <f t="shared" ca="1" si="228"/>
        <v>0</v>
      </c>
      <c r="AN278" s="39">
        <f t="shared" ca="1" si="229"/>
        <v>0</v>
      </c>
      <c r="AO278" s="39">
        <f t="shared" ca="1" si="230"/>
        <v>0</v>
      </c>
      <c r="AP278" s="40">
        <f t="shared" ca="1" si="218"/>
        <v>0</v>
      </c>
      <c r="AR278" s="39">
        <f t="shared" ca="1" si="231"/>
        <v>0</v>
      </c>
      <c r="AS278" s="39">
        <f t="shared" ca="1" si="232"/>
        <v>0</v>
      </c>
      <c r="AT278" s="39">
        <f t="shared" ca="1" si="233"/>
        <v>0</v>
      </c>
      <c r="AU278" s="40">
        <f t="shared" ca="1" si="219"/>
        <v>0</v>
      </c>
      <c r="AV278" s="40"/>
      <c r="AW278" s="51">
        <f t="shared" ca="1" si="220"/>
        <v>0</v>
      </c>
      <c r="AY278" s="51">
        <f t="shared" ca="1" si="221"/>
        <v>0</v>
      </c>
      <c r="AZ278" s="104"/>
      <c r="BA278" s="105">
        <f ca="1">'EO9904.1'!AW278</f>
        <v>0</v>
      </c>
      <c r="BB278" s="105">
        <f t="shared" ca="1" si="234"/>
        <v>0</v>
      </c>
      <c r="BC278" s="67"/>
      <c r="BD278" s="96">
        <f t="shared" si="235"/>
        <v>45108</v>
      </c>
      <c r="BE278" s="103">
        <f t="shared" si="236"/>
        <v>7</v>
      </c>
      <c r="BF278" s="113">
        <f t="shared" si="222"/>
        <v>1079.384</v>
      </c>
      <c r="BG278" s="114">
        <f t="shared" si="223"/>
        <v>11147.003499999999</v>
      </c>
      <c r="BH278" s="95">
        <f t="shared" si="237"/>
        <v>9.6831762903815372E-2</v>
      </c>
      <c r="BI278" s="2">
        <f t="shared" si="193"/>
        <v>9.8100000000000007E-2</v>
      </c>
      <c r="BJ278" s="2">
        <f t="shared" si="238"/>
        <v>0.98707199698078862</v>
      </c>
      <c r="BK278" s="97">
        <v>2.1150000000000002</v>
      </c>
      <c r="BL278" s="98">
        <f t="shared" si="239"/>
        <v>2.1150000000000002</v>
      </c>
    </row>
    <row r="279" spans="1:64" ht="12" customHeight="1">
      <c r="A279" s="88">
        <f t="shared" si="224"/>
        <v>45139</v>
      </c>
      <c r="B279" s="65">
        <f>'EO9904.1 floor'!B279</f>
        <v>0</v>
      </c>
      <c r="C279" s="66"/>
      <c r="D279" s="82">
        <f t="shared" si="194"/>
        <v>0</v>
      </c>
      <c r="E279" s="35">
        <f t="shared" si="195"/>
        <v>0</v>
      </c>
      <c r="F279" s="35">
        <f t="shared" ca="1" si="196"/>
        <v>0</v>
      </c>
      <c r="G279" s="83">
        <f ca="1">VLOOKUP($A279,[1]!Table,MATCH(G$4,[1]!Curves,0))</f>
        <v>5.9480000000000004</v>
      </c>
      <c r="H279" s="84">
        <f t="shared" ca="1" si="197"/>
        <v>5.9480000000000004</v>
      </c>
      <c r="I279" s="86">
        <f t="shared" si="225"/>
        <v>2.1150000000000002</v>
      </c>
      <c r="J279" s="83">
        <f ca="1">VLOOKUP($A279,[1]!Table,MATCH(J$4,[1]!Curves,0))</f>
        <v>0</v>
      </c>
      <c r="K279" s="84">
        <f t="shared" ca="1" si="198"/>
        <v>0</v>
      </c>
      <c r="L279" s="69">
        <f t="shared" si="226"/>
        <v>0</v>
      </c>
      <c r="M279" s="83">
        <f ca="1">VLOOKUP($A279,[1]!Table,MATCH(M$4,[1]!Curves,0))</f>
        <v>0</v>
      </c>
      <c r="N279" s="84">
        <f t="shared" ca="1" si="199"/>
        <v>0</v>
      </c>
      <c r="O279" s="69">
        <f t="shared" si="227"/>
        <v>0</v>
      </c>
      <c r="P279" s="7"/>
      <c r="Q279" s="69">
        <f t="shared" ca="1" si="200"/>
        <v>5.9480000000000004</v>
      </c>
      <c r="R279" s="69">
        <f t="shared" ca="1" si="201"/>
        <v>5.9480000000000004</v>
      </c>
      <c r="S279" s="69">
        <f t="shared" si="202"/>
        <v>2.1150000000000002</v>
      </c>
      <c r="T279" s="7"/>
      <c r="U279" s="5">
        <f t="shared" si="203"/>
        <v>31</v>
      </c>
      <c r="V279" s="44">
        <f t="shared" si="204"/>
        <v>45139</v>
      </c>
      <c r="W279" s="5">
        <f t="shared" ca="1" si="205"/>
        <v>8209</v>
      </c>
      <c r="X279" s="54">
        <f ca="1">VLOOKUP($A279,[1]!Table,MATCH(X$4,[1]!Curves,0))</f>
        <v>6.4309402534036997E-2</v>
      </c>
      <c r="Y279" s="46">
        <f t="shared" ca="1" si="206"/>
        <v>0.24108544566368087</v>
      </c>
      <c r="Z279" s="5">
        <f t="shared" si="207"/>
        <v>0</v>
      </c>
      <c r="AA279" s="5">
        <f t="shared" si="208"/>
        <v>0</v>
      </c>
      <c r="AC279" s="39">
        <f t="shared" ca="1" si="209"/>
        <v>0</v>
      </c>
      <c r="AD279" s="39">
        <f t="shared" ca="1" si="210"/>
        <v>0</v>
      </c>
      <c r="AE279" s="39">
        <f t="shared" ca="1" si="211"/>
        <v>0</v>
      </c>
      <c r="AF279" s="39">
        <f t="shared" ca="1" si="212"/>
        <v>0</v>
      </c>
      <c r="AG279" s="39">
        <f t="shared" ca="1" si="213"/>
        <v>0</v>
      </c>
      <c r="AH279" s="39">
        <f t="shared" ca="1" si="214"/>
        <v>0</v>
      </c>
      <c r="AI279" s="39">
        <f t="shared" ca="1" si="215"/>
        <v>0</v>
      </c>
      <c r="AJ279" s="39">
        <f t="shared" ca="1" si="216"/>
        <v>0</v>
      </c>
      <c r="AK279" s="39">
        <f t="shared" ca="1" si="217"/>
        <v>0</v>
      </c>
      <c r="AL279" s="43"/>
      <c r="AM279" s="39">
        <f t="shared" ca="1" si="228"/>
        <v>0</v>
      </c>
      <c r="AN279" s="39">
        <f t="shared" ca="1" si="229"/>
        <v>0</v>
      </c>
      <c r="AO279" s="39">
        <f t="shared" ca="1" si="230"/>
        <v>0</v>
      </c>
      <c r="AP279" s="40">
        <f t="shared" ca="1" si="218"/>
        <v>0</v>
      </c>
      <c r="AR279" s="39">
        <f t="shared" ca="1" si="231"/>
        <v>0</v>
      </c>
      <c r="AS279" s="39">
        <f t="shared" ca="1" si="232"/>
        <v>0</v>
      </c>
      <c r="AT279" s="39">
        <f t="shared" ca="1" si="233"/>
        <v>0</v>
      </c>
      <c r="AU279" s="40">
        <f t="shared" ca="1" si="219"/>
        <v>0</v>
      </c>
      <c r="AV279" s="40"/>
      <c r="AW279" s="51">
        <f t="shared" ca="1" si="220"/>
        <v>0</v>
      </c>
      <c r="AY279" s="51">
        <f t="shared" ca="1" si="221"/>
        <v>0</v>
      </c>
      <c r="AZ279" s="104"/>
      <c r="BA279" s="105">
        <f ca="1">'EO9904.1'!AW279</f>
        <v>0</v>
      </c>
      <c r="BB279" s="105">
        <f t="shared" ca="1" si="234"/>
        <v>0</v>
      </c>
      <c r="BC279" s="67"/>
      <c r="BD279" s="96">
        <f t="shared" si="235"/>
        <v>45139</v>
      </c>
      <c r="BE279" s="103">
        <f t="shared" si="236"/>
        <v>8</v>
      </c>
      <c r="BF279" s="113">
        <f t="shared" si="222"/>
        <v>1109.0309999999999</v>
      </c>
      <c r="BG279" s="114">
        <f t="shared" si="223"/>
        <v>11486.346</v>
      </c>
      <c r="BH279" s="95">
        <f t="shared" si="237"/>
        <v>9.655211500680895E-2</v>
      </c>
      <c r="BI279" s="2">
        <f t="shared" ref="BI279:BI342" si="240">BI267</f>
        <v>9.9099999999999994E-2</v>
      </c>
      <c r="BJ279" s="2">
        <f t="shared" si="238"/>
        <v>0.97428975788909133</v>
      </c>
      <c r="BK279" s="97">
        <v>2.1150000000000002</v>
      </c>
      <c r="BL279" s="98">
        <f t="shared" si="239"/>
        <v>2.1150000000000002</v>
      </c>
    </row>
    <row r="280" spans="1:64" ht="12" customHeight="1">
      <c r="A280" s="88">
        <f t="shared" si="224"/>
        <v>45170</v>
      </c>
      <c r="B280" s="65">
        <f>'EO9904.1 floor'!B280</f>
        <v>0</v>
      </c>
      <c r="C280" s="66"/>
      <c r="D280" s="82">
        <f t="shared" si="194"/>
        <v>0</v>
      </c>
      <c r="E280" s="35">
        <f t="shared" si="195"/>
        <v>0</v>
      </c>
      <c r="F280" s="35">
        <f t="shared" ca="1" si="196"/>
        <v>0</v>
      </c>
      <c r="G280" s="83">
        <f ca="1">VLOOKUP($A280,[1]!Table,MATCH(G$4,[1]!Curves,0))</f>
        <v>5.9580000000000002</v>
      </c>
      <c r="H280" s="84">
        <f t="shared" ca="1" si="197"/>
        <v>5.9580000000000002</v>
      </c>
      <c r="I280" s="86">
        <f t="shared" si="225"/>
        <v>2.1150000000000002</v>
      </c>
      <c r="J280" s="83">
        <f ca="1">VLOOKUP($A280,[1]!Table,MATCH(J$4,[1]!Curves,0))</f>
        <v>0</v>
      </c>
      <c r="K280" s="84">
        <f t="shared" ca="1" si="198"/>
        <v>0</v>
      </c>
      <c r="L280" s="69">
        <f t="shared" si="226"/>
        <v>0</v>
      </c>
      <c r="M280" s="83">
        <f ca="1">VLOOKUP($A280,[1]!Table,MATCH(M$4,[1]!Curves,0))</f>
        <v>0</v>
      </c>
      <c r="N280" s="84">
        <f t="shared" ca="1" si="199"/>
        <v>0</v>
      </c>
      <c r="O280" s="69">
        <f t="shared" si="227"/>
        <v>0</v>
      </c>
      <c r="P280" s="7"/>
      <c r="Q280" s="69">
        <f t="shared" ca="1" si="200"/>
        <v>5.9580000000000002</v>
      </c>
      <c r="R280" s="69">
        <f t="shared" ca="1" si="201"/>
        <v>5.9580000000000002</v>
      </c>
      <c r="S280" s="69">
        <f t="shared" si="202"/>
        <v>2.1150000000000002</v>
      </c>
      <c r="T280" s="7"/>
      <c r="U280" s="5">
        <f t="shared" si="203"/>
        <v>30</v>
      </c>
      <c r="V280" s="44">
        <f t="shared" si="204"/>
        <v>45170</v>
      </c>
      <c r="W280" s="5">
        <f t="shared" ca="1" si="205"/>
        <v>8240</v>
      </c>
      <c r="X280" s="54">
        <f ca="1">VLOOKUP($A280,[1]!Table,MATCH(X$4,[1]!Curves,0))</f>
        <v>6.4308148731298004E-2</v>
      </c>
      <c r="Y280" s="46">
        <f t="shared" ca="1" si="206"/>
        <v>0.23980032101348039</v>
      </c>
      <c r="Z280" s="5">
        <f t="shared" si="207"/>
        <v>0</v>
      </c>
      <c r="AA280" s="5">
        <f t="shared" si="208"/>
        <v>0</v>
      </c>
      <c r="AC280" s="39">
        <f t="shared" ca="1" si="209"/>
        <v>0</v>
      </c>
      <c r="AD280" s="39">
        <f t="shared" ca="1" si="210"/>
        <v>0</v>
      </c>
      <c r="AE280" s="39">
        <f t="shared" ca="1" si="211"/>
        <v>0</v>
      </c>
      <c r="AF280" s="39">
        <f t="shared" ca="1" si="212"/>
        <v>0</v>
      </c>
      <c r="AG280" s="39">
        <f t="shared" ca="1" si="213"/>
        <v>0</v>
      </c>
      <c r="AH280" s="39">
        <f t="shared" ca="1" si="214"/>
        <v>0</v>
      </c>
      <c r="AI280" s="39">
        <f t="shared" ca="1" si="215"/>
        <v>0</v>
      </c>
      <c r="AJ280" s="39">
        <f t="shared" ca="1" si="216"/>
        <v>0</v>
      </c>
      <c r="AK280" s="39">
        <f t="shared" ca="1" si="217"/>
        <v>0</v>
      </c>
      <c r="AL280" s="43"/>
      <c r="AM280" s="39">
        <f t="shared" ca="1" si="228"/>
        <v>0</v>
      </c>
      <c r="AN280" s="39">
        <f t="shared" ca="1" si="229"/>
        <v>0</v>
      </c>
      <c r="AO280" s="39">
        <f t="shared" ca="1" si="230"/>
        <v>0</v>
      </c>
      <c r="AP280" s="40">
        <f t="shared" ca="1" si="218"/>
        <v>0</v>
      </c>
      <c r="AR280" s="39">
        <f t="shared" ca="1" si="231"/>
        <v>0</v>
      </c>
      <c r="AS280" s="39">
        <f t="shared" ca="1" si="232"/>
        <v>0</v>
      </c>
      <c r="AT280" s="39">
        <f t="shared" ca="1" si="233"/>
        <v>0</v>
      </c>
      <c r="AU280" s="40">
        <f t="shared" ca="1" si="219"/>
        <v>0</v>
      </c>
      <c r="AV280" s="40"/>
      <c r="AW280" s="51">
        <f t="shared" ca="1" si="220"/>
        <v>0</v>
      </c>
      <c r="AY280" s="51">
        <f t="shared" ca="1" si="221"/>
        <v>0</v>
      </c>
      <c r="AZ280" s="104"/>
      <c r="BA280" s="105">
        <f ca="1">'EO9904.1'!AW280</f>
        <v>0</v>
      </c>
      <c r="BB280" s="105">
        <f t="shared" ca="1" si="234"/>
        <v>0</v>
      </c>
      <c r="BC280" s="67"/>
      <c r="BD280" s="96">
        <f t="shared" si="235"/>
        <v>45170</v>
      </c>
      <c r="BE280" s="103">
        <f t="shared" si="236"/>
        <v>9</v>
      </c>
      <c r="BF280" s="113">
        <f t="shared" si="222"/>
        <v>998.15999999999985</v>
      </c>
      <c r="BG280" s="114">
        <f t="shared" si="223"/>
        <v>10141.415499999999</v>
      </c>
      <c r="BH280" s="95">
        <f t="shared" si="237"/>
        <v>9.8424130240990518E-2</v>
      </c>
      <c r="BI280" s="2">
        <f t="shared" si="240"/>
        <v>0.1009</v>
      </c>
      <c r="BJ280" s="2">
        <f t="shared" si="238"/>
        <v>0.9754621431218089</v>
      </c>
      <c r="BK280" s="97">
        <v>2.1150000000000002</v>
      </c>
      <c r="BL280" s="98">
        <f t="shared" si="239"/>
        <v>2.1150000000000002</v>
      </c>
    </row>
    <row r="281" spans="1:64" ht="12" customHeight="1">
      <c r="A281" s="88">
        <f t="shared" si="224"/>
        <v>45200</v>
      </c>
      <c r="B281" s="65">
        <f>'EO9904.1 floor'!B281</f>
        <v>0</v>
      </c>
      <c r="C281" s="66"/>
      <c r="D281" s="82">
        <f t="shared" si="194"/>
        <v>0</v>
      </c>
      <c r="E281" s="35">
        <f t="shared" si="195"/>
        <v>0</v>
      </c>
      <c r="F281" s="35">
        <f t="shared" ca="1" si="196"/>
        <v>0</v>
      </c>
      <c r="G281" s="83">
        <f ca="1">VLOOKUP($A281,[1]!Table,MATCH(G$4,[1]!Curves,0))</f>
        <v>5.9880000000000004</v>
      </c>
      <c r="H281" s="84">
        <f t="shared" ca="1" si="197"/>
        <v>5.9880000000000004</v>
      </c>
      <c r="I281" s="86">
        <f t="shared" si="225"/>
        <v>2.1150000000000002</v>
      </c>
      <c r="J281" s="83">
        <f ca="1">VLOOKUP($A281,[1]!Table,MATCH(J$4,[1]!Curves,0))</f>
        <v>0</v>
      </c>
      <c r="K281" s="84">
        <f t="shared" ca="1" si="198"/>
        <v>0</v>
      </c>
      <c r="L281" s="69">
        <f t="shared" si="226"/>
        <v>0</v>
      </c>
      <c r="M281" s="83">
        <f ca="1">VLOOKUP($A281,[1]!Table,MATCH(M$4,[1]!Curves,0))</f>
        <v>0</v>
      </c>
      <c r="N281" s="84">
        <f t="shared" ca="1" si="199"/>
        <v>0</v>
      </c>
      <c r="O281" s="69">
        <f t="shared" si="227"/>
        <v>0</v>
      </c>
      <c r="P281" s="7"/>
      <c r="Q281" s="69">
        <f t="shared" ca="1" si="200"/>
        <v>5.9880000000000004</v>
      </c>
      <c r="R281" s="69">
        <f t="shared" ca="1" si="201"/>
        <v>5.9880000000000004</v>
      </c>
      <c r="S281" s="69">
        <f t="shared" si="202"/>
        <v>2.1150000000000002</v>
      </c>
      <c r="T281" s="7"/>
      <c r="U281" s="5">
        <f t="shared" si="203"/>
        <v>31</v>
      </c>
      <c r="V281" s="44">
        <f t="shared" si="204"/>
        <v>45200</v>
      </c>
      <c r="W281" s="5">
        <f t="shared" ca="1" si="205"/>
        <v>8270</v>
      </c>
      <c r="X281" s="54">
        <f ca="1">VLOOKUP($A281,[1]!Table,MATCH(X$4,[1]!Curves,0))</f>
        <v>6.4306935373808008E-2</v>
      </c>
      <c r="Y281" s="46">
        <f t="shared" ca="1" si="206"/>
        <v>0.2385632217591902</v>
      </c>
      <c r="Z281" s="5">
        <f t="shared" si="207"/>
        <v>0</v>
      </c>
      <c r="AA281" s="5">
        <f t="shared" si="208"/>
        <v>0</v>
      </c>
      <c r="AC281" s="39">
        <f t="shared" ca="1" si="209"/>
        <v>0</v>
      </c>
      <c r="AD281" s="39">
        <f t="shared" ca="1" si="210"/>
        <v>0</v>
      </c>
      <c r="AE281" s="39">
        <f t="shared" ca="1" si="211"/>
        <v>0</v>
      </c>
      <c r="AF281" s="39">
        <f t="shared" ca="1" si="212"/>
        <v>0</v>
      </c>
      <c r="AG281" s="39">
        <f t="shared" ca="1" si="213"/>
        <v>0</v>
      </c>
      <c r="AH281" s="39">
        <f t="shared" ca="1" si="214"/>
        <v>0</v>
      </c>
      <c r="AI281" s="39">
        <f t="shared" ca="1" si="215"/>
        <v>0</v>
      </c>
      <c r="AJ281" s="39">
        <f t="shared" ca="1" si="216"/>
        <v>0</v>
      </c>
      <c r="AK281" s="39">
        <f t="shared" ca="1" si="217"/>
        <v>0</v>
      </c>
      <c r="AL281" s="43"/>
      <c r="AM281" s="39">
        <f t="shared" ca="1" si="228"/>
        <v>0</v>
      </c>
      <c r="AN281" s="39">
        <f t="shared" ca="1" si="229"/>
        <v>0</v>
      </c>
      <c r="AO281" s="39">
        <f t="shared" ca="1" si="230"/>
        <v>0</v>
      </c>
      <c r="AP281" s="40">
        <f t="shared" ca="1" si="218"/>
        <v>0</v>
      </c>
      <c r="AR281" s="39">
        <f t="shared" ca="1" si="231"/>
        <v>0</v>
      </c>
      <c r="AS281" s="39">
        <f t="shared" ca="1" si="232"/>
        <v>0</v>
      </c>
      <c r="AT281" s="39">
        <f t="shared" ca="1" si="233"/>
        <v>0</v>
      </c>
      <c r="AU281" s="40">
        <f t="shared" ca="1" si="219"/>
        <v>0</v>
      </c>
      <c r="AV281" s="40"/>
      <c r="AW281" s="51">
        <f t="shared" ca="1" si="220"/>
        <v>0</v>
      </c>
      <c r="AY281" s="51">
        <f t="shared" ca="1" si="221"/>
        <v>0</v>
      </c>
      <c r="AZ281" s="104"/>
      <c r="BA281" s="105">
        <f ca="1">'EO9904.1'!AW281</f>
        <v>0</v>
      </c>
      <c r="BB281" s="105">
        <f t="shared" ca="1" si="234"/>
        <v>0</v>
      </c>
      <c r="BC281" s="67"/>
      <c r="BD281" s="96">
        <f t="shared" si="235"/>
        <v>45200</v>
      </c>
      <c r="BE281" s="103">
        <f t="shared" si="236"/>
        <v>10</v>
      </c>
      <c r="BF281" s="113">
        <f t="shared" si="222"/>
        <v>697.93849999999998</v>
      </c>
      <c r="BG281" s="114">
        <f t="shared" si="223"/>
        <v>9529.3094999999994</v>
      </c>
      <c r="BH281" s="95">
        <f t="shared" si="237"/>
        <v>7.3241245863616883E-2</v>
      </c>
      <c r="BI281" s="2">
        <f t="shared" si="240"/>
        <v>0.10349999999999999</v>
      </c>
      <c r="BJ281" s="2">
        <f t="shared" si="238"/>
        <v>0.70764488757117761</v>
      </c>
      <c r="BK281" s="97">
        <v>2.1150000000000002</v>
      </c>
      <c r="BL281" s="98">
        <f t="shared" si="239"/>
        <v>2.1150000000000002</v>
      </c>
    </row>
    <row r="282" spans="1:64" ht="12" customHeight="1">
      <c r="A282" s="88">
        <f t="shared" si="224"/>
        <v>45231</v>
      </c>
      <c r="B282" s="65">
        <f>'EO9904.1 floor'!B282</f>
        <v>0</v>
      </c>
      <c r="C282" s="66"/>
      <c r="D282" s="82">
        <f t="shared" si="194"/>
        <v>0</v>
      </c>
      <c r="E282" s="35">
        <f t="shared" si="195"/>
        <v>0</v>
      </c>
      <c r="F282" s="35">
        <f t="shared" ca="1" si="196"/>
        <v>0</v>
      </c>
      <c r="G282" s="83">
        <f ca="1">VLOOKUP($A282,[1]!Table,MATCH(G$4,[1]!Curves,0))</f>
        <v>6.1280000000000001</v>
      </c>
      <c r="H282" s="84">
        <f t="shared" ca="1" si="197"/>
        <v>6.1280000000000001</v>
      </c>
      <c r="I282" s="86">
        <f t="shared" si="225"/>
        <v>2.1150000000000002</v>
      </c>
      <c r="J282" s="83">
        <f ca="1">VLOOKUP($A282,[1]!Table,MATCH(J$4,[1]!Curves,0))</f>
        <v>0</v>
      </c>
      <c r="K282" s="84">
        <f t="shared" ca="1" si="198"/>
        <v>0</v>
      </c>
      <c r="L282" s="69">
        <f t="shared" si="226"/>
        <v>0</v>
      </c>
      <c r="M282" s="83">
        <f ca="1">VLOOKUP($A282,[1]!Table,MATCH(M$4,[1]!Curves,0))</f>
        <v>0</v>
      </c>
      <c r="N282" s="84">
        <f t="shared" ca="1" si="199"/>
        <v>0</v>
      </c>
      <c r="O282" s="69">
        <f t="shared" si="227"/>
        <v>0</v>
      </c>
      <c r="P282" s="7"/>
      <c r="Q282" s="69">
        <f t="shared" ca="1" si="200"/>
        <v>6.1280000000000001</v>
      </c>
      <c r="R282" s="69">
        <f t="shared" ca="1" si="201"/>
        <v>6.1280000000000001</v>
      </c>
      <c r="S282" s="69">
        <f t="shared" si="202"/>
        <v>2.1150000000000002</v>
      </c>
      <c r="T282" s="7"/>
      <c r="U282" s="5">
        <f t="shared" si="203"/>
        <v>30</v>
      </c>
      <c r="V282" s="44">
        <f t="shared" si="204"/>
        <v>45231</v>
      </c>
      <c r="W282" s="5">
        <f t="shared" ca="1" si="205"/>
        <v>8301</v>
      </c>
      <c r="X282" s="54">
        <f ca="1">VLOOKUP($A282,[1]!Table,MATCH(X$4,[1]!Curves,0))</f>
        <v>6.430568157107E-2</v>
      </c>
      <c r="Y282" s="46">
        <f t="shared" ca="1" si="206"/>
        <v>0.23729163830689623</v>
      </c>
      <c r="Z282" s="5">
        <f t="shared" si="207"/>
        <v>0</v>
      </c>
      <c r="AA282" s="5">
        <f t="shared" si="208"/>
        <v>0</v>
      </c>
      <c r="AC282" s="39">
        <f t="shared" ca="1" si="209"/>
        <v>0</v>
      </c>
      <c r="AD282" s="39">
        <f t="shared" ca="1" si="210"/>
        <v>0</v>
      </c>
      <c r="AE282" s="39">
        <f t="shared" ca="1" si="211"/>
        <v>0</v>
      </c>
      <c r="AF282" s="39">
        <f t="shared" ca="1" si="212"/>
        <v>0</v>
      </c>
      <c r="AG282" s="39">
        <f t="shared" ca="1" si="213"/>
        <v>0</v>
      </c>
      <c r="AH282" s="39">
        <f t="shared" ca="1" si="214"/>
        <v>0</v>
      </c>
      <c r="AI282" s="39">
        <f t="shared" ca="1" si="215"/>
        <v>0</v>
      </c>
      <c r="AJ282" s="39">
        <f t="shared" ca="1" si="216"/>
        <v>0</v>
      </c>
      <c r="AK282" s="39">
        <f t="shared" ca="1" si="217"/>
        <v>0</v>
      </c>
      <c r="AL282" s="43"/>
      <c r="AM282" s="39">
        <f t="shared" ca="1" si="228"/>
        <v>0</v>
      </c>
      <c r="AN282" s="39">
        <f t="shared" ca="1" si="229"/>
        <v>0</v>
      </c>
      <c r="AO282" s="39">
        <f t="shared" ca="1" si="230"/>
        <v>0</v>
      </c>
      <c r="AP282" s="40">
        <f t="shared" ca="1" si="218"/>
        <v>0</v>
      </c>
      <c r="AR282" s="39">
        <f t="shared" ca="1" si="231"/>
        <v>0</v>
      </c>
      <c r="AS282" s="39">
        <f t="shared" ca="1" si="232"/>
        <v>0</v>
      </c>
      <c r="AT282" s="39">
        <f t="shared" ca="1" si="233"/>
        <v>0</v>
      </c>
      <c r="AU282" s="40">
        <f t="shared" ca="1" si="219"/>
        <v>0</v>
      </c>
      <c r="AV282" s="40"/>
      <c r="AW282" s="51">
        <f t="shared" ca="1" si="220"/>
        <v>0</v>
      </c>
      <c r="AY282" s="51">
        <f t="shared" ca="1" si="221"/>
        <v>0</v>
      </c>
      <c r="AZ282" s="104"/>
      <c r="BA282" s="105">
        <f ca="1">'EO9904.1'!AW282</f>
        <v>0</v>
      </c>
      <c r="BB282" s="105">
        <f t="shared" ca="1" si="234"/>
        <v>0</v>
      </c>
      <c r="BC282" s="67"/>
      <c r="BD282" s="96">
        <f t="shared" si="235"/>
        <v>45231</v>
      </c>
      <c r="BE282" s="103">
        <f t="shared" si="236"/>
        <v>11</v>
      </c>
      <c r="BF282" s="113">
        <f t="shared" si="222"/>
        <v>632.95050000000003</v>
      </c>
      <c r="BG282" s="114">
        <f t="shared" si="223"/>
        <v>8729.3260000000009</v>
      </c>
      <c r="BH282" s="95">
        <f t="shared" si="237"/>
        <v>7.250851898531456E-2</v>
      </c>
      <c r="BI282" s="2">
        <f t="shared" si="240"/>
        <v>7.7799999999999994E-2</v>
      </c>
      <c r="BJ282" s="2">
        <f t="shared" si="238"/>
        <v>0.93198610520969882</v>
      </c>
      <c r="BK282" s="97">
        <v>2.1150000000000002</v>
      </c>
      <c r="BL282" s="98">
        <f t="shared" si="239"/>
        <v>2.1150000000000002</v>
      </c>
    </row>
    <row r="283" spans="1:64" ht="12" customHeight="1">
      <c r="A283" s="88">
        <f t="shared" si="224"/>
        <v>45261</v>
      </c>
      <c r="B283" s="65">
        <f>'EO9904.1 floor'!B283</f>
        <v>0</v>
      </c>
      <c r="C283" s="66"/>
      <c r="D283" s="82">
        <f t="shared" si="194"/>
        <v>0</v>
      </c>
      <c r="E283" s="35">
        <f t="shared" si="195"/>
        <v>0</v>
      </c>
      <c r="F283" s="35">
        <f t="shared" ca="1" si="196"/>
        <v>0</v>
      </c>
      <c r="G283" s="83">
        <f ca="1">VLOOKUP($A283,[1]!Table,MATCH(G$4,[1]!Curves,0))</f>
        <v>6.2680000000000007</v>
      </c>
      <c r="H283" s="84">
        <f t="shared" ca="1" si="197"/>
        <v>6.2680000000000007</v>
      </c>
      <c r="I283" s="86">
        <f t="shared" si="225"/>
        <v>2.1150000000000002</v>
      </c>
      <c r="J283" s="83">
        <f ca="1">VLOOKUP($A283,[1]!Table,MATCH(J$4,[1]!Curves,0))</f>
        <v>0</v>
      </c>
      <c r="K283" s="84">
        <f t="shared" ca="1" si="198"/>
        <v>0</v>
      </c>
      <c r="L283" s="69">
        <f t="shared" si="226"/>
        <v>0</v>
      </c>
      <c r="M283" s="83">
        <f ca="1">VLOOKUP($A283,[1]!Table,MATCH(M$4,[1]!Curves,0))</f>
        <v>0</v>
      </c>
      <c r="N283" s="84">
        <f t="shared" ca="1" si="199"/>
        <v>0</v>
      </c>
      <c r="O283" s="69">
        <f t="shared" si="227"/>
        <v>0</v>
      </c>
      <c r="P283" s="7"/>
      <c r="Q283" s="69">
        <f t="shared" ca="1" si="200"/>
        <v>6.2680000000000007</v>
      </c>
      <c r="R283" s="69">
        <f t="shared" ca="1" si="201"/>
        <v>6.2680000000000007</v>
      </c>
      <c r="S283" s="69">
        <f t="shared" si="202"/>
        <v>2.1150000000000002</v>
      </c>
      <c r="T283" s="7"/>
      <c r="U283" s="5">
        <f t="shared" si="203"/>
        <v>31</v>
      </c>
      <c r="V283" s="44">
        <f t="shared" si="204"/>
        <v>45261</v>
      </c>
      <c r="W283" s="5">
        <f t="shared" ca="1" si="205"/>
        <v>8331</v>
      </c>
      <c r="X283" s="54">
        <f ca="1">VLOOKUP($A283,[1]!Table,MATCH(X$4,[1]!Curves,0))</f>
        <v>6.4304468213582003E-2</v>
      </c>
      <c r="Y283" s="46">
        <f t="shared" ca="1" si="206"/>
        <v>0.23606757372781673</v>
      </c>
      <c r="Z283" s="5">
        <f t="shared" si="207"/>
        <v>0</v>
      </c>
      <c r="AA283" s="5">
        <f t="shared" si="208"/>
        <v>0</v>
      </c>
      <c r="AC283" s="39">
        <f t="shared" ca="1" si="209"/>
        <v>0</v>
      </c>
      <c r="AD283" s="39">
        <f t="shared" ca="1" si="210"/>
        <v>0</v>
      </c>
      <c r="AE283" s="39">
        <f t="shared" ca="1" si="211"/>
        <v>0</v>
      </c>
      <c r="AF283" s="39">
        <f t="shared" ca="1" si="212"/>
        <v>0</v>
      </c>
      <c r="AG283" s="39">
        <f t="shared" ca="1" si="213"/>
        <v>0</v>
      </c>
      <c r="AH283" s="39">
        <f t="shared" ca="1" si="214"/>
        <v>0</v>
      </c>
      <c r="AI283" s="39">
        <f t="shared" ca="1" si="215"/>
        <v>0</v>
      </c>
      <c r="AJ283" s="39">
        <f t="shared" ca="1" si="216"/>
        <v>0</v>
      </c>
      <c r="AK283" s="39">
        <f t="shared" ca="1" si="217"/>
        <v>0</v>
      </c>
      <c r="AL283" s="43"/>
      <c r="AM283" s="39">
        <f t="shared" ca="1" si="228"/>
        <v>0</v>
      </c>
      <c r="AN283" s="39">
        <f t="shared" ca="1" si="229"/>
        <v>0</v>
      </c>
      <c r="AO283" s="39">
        <f t="shared" ca="1" si="230"/>
        <v>0</v>
      </c>
      <c r="AP283" s="40">
        <f t="shared" ca="1" si="218"/>
        <v>0</v>
      </c>
      <c r="AR283" s="39">
        <f t="shared" ca="1" si="231"/>
        <v>0</v>
      </c>
      <c r="AS283" s="39">
        <f t="shared" ca="1" si="232"/>
        <v>0</v>
      </c>
      <c r="AT283" s="39">
        <f t="shared" ca="1" si="233"/>
        <v>0</v>
      </c>
      <c r="AU283" s="40">
        <f t="shared" ca="1" si="219"/>
        <v>0</v>
      </c>
      <c r="AV283" s="40"/>
      <c r="AW283" s="51">
        <f t="shared" ca="1" si="220"/>
        <v>0</v>
      </c>
      <c r="AY283" s="51">
        <f t="shared" ca="1" si="221"/>
        <v>0</v>
      </c>
      <c r="AZ283" s="104"/>
      <c r="BA283" s="105">
        <f ca="1">'EO9904.1'!AW283</f>
        <v>0</v>
      </c>
      <c r="BB283" s="105">
        <f t="shared" ca="1" si="234"/>
        <v>0</v>
      </c>
      <c r="BC283" s="67"/>
      <c r="BD283" s="96">
        <f t="shared" si="235"/>
        <v>45261</v>
      </c>
      <c r="BE283" s="103">
        <f t="shared" si="236"/>
        <v>12</v>
      </c>
      <c r="BF283" s="113">
        <f t="shared" si="222"/>
        <v>668.96399999999994</v>
      </c>
      <c r="BG283" s="114">
        <f t="shared" si="223"/>
        <v>9251.2415000000001</v>
      </c>
      <c r="BH283" s="95">
        <f t="shared" si="237"/>
        <v>7.2310727160241131E-2</v>
      </c>
      <c r="BI283" s="2">
        <f t="shared" si="240"/>
        <v>7.7899999999999997E-2</v>
      </c>
      <c r="BJ283" s="2">
        <f t="shared" si="238"/>
        <v>0.92825066957947544</v>
      </c>
      <c r="BK283" s="97">
        <v>2.1150000000000002</v>
      </c>
      <c r="BL283" s="98">
        <f t="shared" si="239"/>
        <v>2.1150000000000002</v>
      </c>
    </row>
    <row r="284" spans="1:64" ht="12" customHeight="1">
      <c r="A284" s="88">
        <f t="shared" si="224"/>
        <v>45292</v>
      </c>
      <c r="B284" s="65">
        <f>'EO9904.1 floor'!B284</f>
        <v>0</v>
      </c>
      <c r="C284" s="66"/>
      <c r="D284" s="82">
        <f t="shared" si="194"/>
        <v>0</v>
      </c>
      <c r="E284" s="35">
        <f t="shared" si="195"/>
        <v>0</v>
      </c>
      <c r="F284" s="35">
        <f t="shared" ca="1" si="196"/>
        <v>0</v>
      </c>
      <c r="G284" s="83">
        <f ca="1">VLOOKUP($A284,[1]!Table,MATCH(G$4,[1]!Curves,0))</f>
        <v>6.3730000000000002</v>
      </c>
      <c r="H284" s="84">
        <f t="shared" ca="1" si="197"/>
        <v>6.3730000000000002</v>
      </c>
      <c r="I284" s="86">
        <f t="shared" si="225"/>
        <v>2.1150000000000002</v>
      </c>
      <c r="J284" s="83">
        <f ca="1">VLOOKUP($A284,[1]!Table,MATCH(J$4,[1]!Curves,0))</f>
        <v>0</v>
      </c>
      <c r="K284" s="84">
        <f t="shared" ca="1" si="198"/>
        <v>0</v>
      </c>
      <c r="L284" s="69">
        <f t="shared" si="226"/>
        <v>0</v>
      </c>
      <c r="M284" s="83">
        <f ca="1">VLOOKUP($A284,[1]!Table,MATCH(M$4,[1]!Curves,0))</f>
        <v>0</v>
      </c>
      <c r="N284" s="84">
        <f t="shared" ca="1" si="199"/>
        <v>0</v>
      </c>
      <c r="O284" s="69">
        <f t="shared" si="227"/>
        <v>0</v>
      </c>
      <c r="P284" s="7"/>
      <c r="Q284" s="69">
        <f t="shared" ca="1" si="200"/>
        <v>6.3730000000000002</v>
      </c>
      <c r="R284" s="69">
        <f t="shared" ca="1" si="201"/>
        <v>6.3730000000000002</v>
      </c>
      <c r="S284" s="69">
        <f t="shared" si="202"/>
        <v>2.1150000000000002</v>
      </c>
      <c r="T284" s="7"/>
      <c r="U284" s="5">
        <f t="shared" si="203"/>
        <v>31</v>
      </c>
      <c r="V284" s="44">
        <f t="shared" si="204"/>
        <v>45292</v>
      </c>
      <c r="W284" s="5">
        <f t="shared" ca="1" si="205"/>
        <v>8362</v>
      </c>
      <c r="X284" s="54">
        <f ca="1">VLOOKUP($A284,[1]!Table,MATCH(X$4,[1]!Curves,0))</f>
        <v>6.4303214410843995E-2</v>
      </c>
      <c r="Y284" s="46">
        <f t="shared" ca="1" si="206"/>
        <v>0.23480938779432531</v>
      </c>
      <c r="Z284" s="5">
        <f t="shared" si="207"/>
        <v>0</v>
      </c>
      <c r="AA284" s="5">
        <f t="shared" si="208"/>
        <v>0</v>
      </c>
      <c r="AC284" s="39">
        <f t="shared" ca="1" si="209"/>
        <v>0</v>
      </c>
      <c r="AD284" s="39">
        <f t="shared" ca="1" si="210"/>
        <v>0</v>
      </c>
      <c r="AE284" s="39">
        <f t="shared" ca="1" si="211"/>
        <v>0</v>
      </c>
      <c r="AF284" s="39">
        <f t="shared" ca="1" si="212"/>
        <v>0</v>
      </c>
      <c r="AG284" s="39">
        <f t="shared" ca="1" si="213"/>
        <v>0</v>
      </c>
      <c r="AH284" s="39">
        <f t="shared" ca="1" si="214"/>
        <v>0</v>
      </c>
      <c r="AI284" s="39">
        <f t="shared" ca="1" si="215"/>
        <v>0</v>
      </c>
      <c r="AJ284" s="39">
        <f t="shared" ca="1" si="216"/>
        <v>0</v>
      </c>
      <c r="AK284" s="39">
        <f t="shared" ca="1" si="217"/>
        <v>0</v>
      </c>
      <c r="AL284" s="43"/>
      <c r="AM284" s="39">
        <f t="shared" ca="1" si="228"/>
        <v>0</v>
      </c>
      <c r="AN284" s="39">
        <f t="shared" ca="1" si="229"/>
        <v>0</v>
      </c>
      <c r="AO284" s="39">
        <f t="shared" ca="1" si="230"/>
        <v>0</v>
      </c>
      <c r="AP284" s="40">
        <f t="shared" ca="1" si="218"/>
        <v>0</v>
      </c>
      <c r="AR284" s="39">
        <f t="shared" ca="1" si="231"/>
        <v>0</v>
      </c>
      <c r="AS284" s="39">
        <f t="shared" ca="1" si="232"/>
        <v>0</v>
      </c>
      <c r="AT284" s="39">
        <f t="shared" ca="1" si="233"/>
        <v>0</v>
      </c>
      <c r="AU284" s="40">
        <f t="shared" ca="1" si="219"/>
        <v>0</v>
      </c>
      <c r="AV284" s="40"/>
      <c r="AW284" s="51">
        <f t="shared" ca="1" si="220"/>
        <v>0</v>
      </c>
      <c r="AY284" s="51">
        <f t="shared" ca="1" si="221"/>
        <v>0</v>
      </c>
      <c r="AZ284" s="104"/>
      <c r="BA284" s="105">
        <f ca="1">'EO9904.1'!AW284</f>
        <v>0</v>
      </c>
      <c r="BB284" s="105">
        <f t="shared" ca="1" si="234"/>
        <v>0</v>
      </c>
      <c r="BC284" s="67"/>
      <c r="BD284" s="96">
        <f t="shared" si="235"/>
        <v>45292</v>
      </c>
      <c r="BE284" s="103">
        <f t="shared" si="236"/>
        <v>1</v>
      </c>
      <c r="BF284" s="113">
        <f t="shared" si="222"/>
        <v>682.49049999999988</v>
      </c>
      <c r="BG284" s="114">
        <f t="shared" si="223"/>
        <v>9457.0780000000013</v>
      </c>
      <c r="BH284" s="95">
        <f t="shared" si="237"/>
        <v>7.2167164107137513E-2</v>
      </c>
      <c r="BI284" s="2">
        <f t="shared" si="240"/>
        <v>7.7899999999999997E-2</v>
      </c>
      <c r="BJ284" s="2">
        <f t="shared" si="238"/>
        <v>0.92640775490548799</v>
      </c>
      <c r="BK284" s="97">
        <v>2.1150000000000002</v>
      </c>
      <c r="BL284" s="98">
        <f t="shared" si="239"/>
        <v>2.1150000000000002</v>
      </c>
    </row>
    <row r="285" spans="1:64" ht="12" customHeight="1">
      <c r="A285" s="88">
        <f t="shared" si="224"/>
        <v>45323</v>
      </c>
      <c r="B285" s="65">
        <f>'EO9904.1 floor'!B285</f>
        <v>0</v>
      </c>
      <c r="C285" s="66"/>
      <c r="D285" s="82">
        <f t="shared" si="194"/>
        <v>0</v>
      </c>
      <c r="E285" s="35">
        <f t="shared" si="195"/>
        <v>0</v>
      </c>
      <c r="F285" s="35">
        <f t="shared" ca="1" si="196"/>
        <v>0</v>
      </c>
      <c r="G285" s="83">
        <f ca="1">VLOOKUP($A285,[1]!Table,MATCH(G$4,[1]!Curves,0))</f>
        <v>6.2530000000000001</v>
      </c>
      <c r="H285" s="84">
        <f t="shared" ca="1" si="197"/>
        <v>6.2530000000000001</v>
      </c>
      <c r="I285" s="86">
        <f t="shared" si="225"/>
        <v>2.2615196691845312</v>
      </c>
      <c r="J285" s="83">
        <f ca="1">VLOOKUP($A285,[1]!Table,MATCH(J$4,[1]!Curves,0))</f>
        <v>0</v>
      </c>
      <c r="K285" s="84">
        <f t="shared" ca="1" si="198"/>
        <v>0</v>
      </c>
      <c r="L285" s="69">
        <f t="shared" si="226"/>
        <v>0</v>
      </c>
      <c r="M285" s="83">
        <f ca="1">VLOOKUP($A285,[1]!Table,MATCH(M$4,[1]!Curves,0))</f>
        <v>0</v>
      </c>
      <c r="N285" s="84">
        <f t="shared" ca="1" si="199"/>
        <v>0</v>
      </c>
      <c r="O285" s="69">
        <f t="shared" si="227"/>
        <v>0</v>
      </c>
      <c r="P285" s="7"/>
      <c r="Q285" s="69">
        <f t="shared" ca="1" si="200"/>
        <v>6.2530000000000001</v>
      </c>
      <c r="R285" s="69">
        <f t="shared" ca="1" si="201"/>
        <v>6.2530000000000001</v>
      </c>
      <c r="S285" s="69">
        <f t="shared" si="202"/>
        <v>2.2615196691845312</v>
      </c>
      <c r="T285" s="7"/>
      <c r="U285" s="5">
        <f t="shared" si="203"/>
        <v>29</v>
      </c>
      <c r="V285" s="44">
        <f t="shared" si="204"/>
        <v>45323</v>
      </c>
      <c r="W285" s="5">
        <f t="shared" ca="1" si="205"/>
        <v>8393</v>
      </c>
      <c r="X285" s="54">
        <f ca="1">VLOOKUP($A285,[1]!Table,MATCH(X$4,[1]!Curves,0))</f>
        <v>6.4301960608108E-2</v>
      </c>
      <c r="Y285" s="46">
        <f t="shared" ca="1" si="206"/>
        <v>0.23355795586621766</v>
      </c>
      <c r="Z285" s="5">
        <f t="shared" si="207"/>
        <v>0</v>
      </c>
      <c r="AA285" s="5">
        <f t="shared" si="208"/>
        <v>0</v>
      </c>
      <c r="AC285" s="39">
        <f t="shared" ca="1" si="209"/>
        <v>0</v>
      </c>
      <c r="AD285" s="39">
        <f t="shared" ca="1" si="210"/>
        <v>0</v>
      </c>
      <c r="AE285" s="39">
        <f t="shared" ca="1" si="211"/>
        <v>0</v>
      </c>
      <c r="AF285" s="39">
        <f t="shared" ca="1" si="212"/>
        <v>0</v>
      </c>
      <c r="AG285" s="39">
        <f t="shared" ca="1" si="213"/>
        <v>0</v>
      </c>
      <c r="AH285" s="39">
        <f t="shared" ca="1" si="214"/>
        <v>0</v>
      </c>
      <c r="AI285" s="39">
        <f t="shared" ca="1" si="215"/>
        <v>0</v>
      </c>
      <c r="AJ285" s="39">
        <f t="shared" ca="1" si="216"/>
        <v>0</v>
      </c>
      <c r="AK285" s="39">
        <f t="shared" ca="1" si="217"/>
        <v>0</v>
      </c>
      <c r="AL285" s="43"/>
      <c r="AM285" s="39">
        <f t="shared" ca="1" si="228"/>
        <v>0</v>
      </c>
      <c r="AN285" s="39">
        <f t="shared" ca="1" si="229"/>
        <v>0</v>
      </c>
      <c r="AO285" s="39">
        <f t="shared" ca="1" si="230"/>
        <v>0</v>
      </c>
      <c r="AP285" s="40">
        <f t="shared" ca="1" si="218"/>
        <v>0</v>
      </c>
      <c r="AR285" s="39">
        <f t="shared" ca="1" si="231"/>
        <v>0</v>
      </c>
      <c r="AS285" s="39">
        <f t="shared" ca="1" si="232"/>
        <v>0</v>
      </c>
      <c r="AT285" s="39">
        <f t="shared" ca="1" si="233"/>
        <v>0</v>
      </c>
      <c r="AU285" s="40">
        <f t="shared" ca="1" si="219"/>
        <v>0</v>
      </c>
      <c r="AV285" s="40"/>
      <c r="AW285" s="51">
        <f t="shared" ca="1" si="220"/>
        <v>0</v>
      </c>
      <c r="AY285" s="51">
        <f t="shared" ca="1" si="221"/>
        <v>0</v>
      </c>
      <c r="AZ285" s="104"/>
      <c r="BA285" s="105">
        <f ca="1">'EO9904.1'!AW285</f>
        <v>0</v>
      </c>
      <c r="BB285" s="105">
        <f t="shared" ca="1" si="234"/>
        <v>0</v>
      </c>
      <c r="BC285" s="67"/>
      <c r="BD285" s="96">
        <f t="shared" si="235"/>
        <v>45323</v>
      </c>
      <c r="BE285" s="103">
        <f t="shared" si="236"/>
        <v>2</v>
      </c>
      <c r="BF285" s="113">
        <f t="shared" si="222"/>
        <v>627.08299999999986</v>
      </c>
      <c r="BG285" s="114">
        <f t="shared" si="223"/>
        <v>8701.1194999999989</v>
      </c>
      <c r="BH285" s="95">
        <f t="shared" si="237"/>
        <v>7.2069232010892381E-2</v>
      </c>
      <c r="BI285" s="2">
        <f t="shared" si="240"/>
        <v>6.7400000000000002E-2</v>
      </c>
      <c r="BJ285" s="2">
        <f t="shared" si="238"/>
        <v>1.0692764393307475</v>
      </c>
      <c r="BK285" s="97">
        <v>2.1150000000000002</v>
      </c>
      <c r="BL285" s="98">
        <f t="shared" si="239"/>
        <v>2.2615196691845312</v>
      </c>
    </row>
    <row r="286" spans="1:64" ht="12" customHeight="1">
      <c r="A286" s="88">
        <f t="shared" si="224"/>
        <v>45352</v>
      </c>
      <c r="B286" s="65">
        <f>'EO9904.1 floor'!B286</f>
        <v>0</v>
      </c>
      <c r="C286" s="66"/>
      <c r="D286" s="82">
        <f t="shared" si="194"/>
        <v>0</v>
      </c>
      <c r="E286" s="35">
        <f t="shared" si="195"/>
        <v>0</v>
      </c>
      <c r="F286" s="35">
        <f t="shared" ca="1" si="196"/>
        <v>0</v>
      </c>
      <c r="G286" s="83">
        <f ca="1">VLOOKUP($A286,[1]!Table,MATCH(G$4,[1]!Curves,0))</f>
        <v>6.1280000000000001</v>
      </c>
      <c r="H286" s="84">
        <f t="shared" ca="1" si="197"/>
        <v>6.1280000000000001</v>
      </c>
      <c r="I286" s="86">
        <f t="shared" si="225"/>
        <v>2.1352453299148562</v>
      </c>
      <c r="J286" s="83">
        <f ca="1">VLOOKUP($A286,[1]!Table,MATCH(J$4,[1]!Curves,0))</f>
        <v>0</v>
      </c>
      <c r="K286" s="84">
        <f t="shared" ca="1" si="198"/>
        <v>0</v>
      </c>
      <c r="L286" s="69">
        <f t="shared" si="226"/>
        <v>0</v>
      </c>
      <c r="M286" s="83">
        <f ca="1">VLOOKUP($A286,[1]!Table,MATCH(M$4,[1]!Curves,0))</f>
        <v>0</v>
      </c>
      <c r="N286" s="84">
        <f t="shared" ca="1" si="199"/>
        <v>0</v>
      </c>
      <c r="O286" s="69">
        <f t="shared" si="227"/>
        <v>0</v>
      </c>
      <c r="P286" s="7"/>
      <c r="Q286" s="69">
        <f t="shared" ca="1" si="200"/>
        <v>6.1280000000000001</v>
      </c>
      <c r="R286" s="69">
        <f t="shared" ca="1" si="201"/>
        <v>6.1280000000000001</v>
      </c>
      <c r="S286" s="69">
        <f t="shared" si="202"/>
        <v>2.1352453299148562</v>
      </c>
      <c r="T286" s="7"/>
      <c r="U286" s="5">
        <f t="shared" si="203"/>
        <v>31</v>
      </c>
      <c r="V286" s="44">
        <f t="shared" si="204"/>
        <v>45352</v>
      </c>
      <c r="W286" s="5">
        <f t="shared" ca="1" si="205"/>
        <v>8422</v>
      </c>
      <c r="X286" s="54">
        <f ca="1">VLOOKUP($A286,[1]!Table,MATCH(X$4,[1]!Curves,0))</f>
        <v>6.4300787695869999E-2</v>
      </c>
      <c r="Y286" s="46">
        <f t="shared" ca="1" si="206"/>
        <v>0.23239334358469696</v>
      </c>
      <c r="Z286" s="5">
        <f t="shared" si="207"/>
        <v>0</v>
      </c>
      <c r="AA286" s="5">
        <f t="shared" si="208"/>
        <v>0</v>
      </c>
      <c r="AC286" s="39">
        <f t="shared" ca="1" si="209"/>
        <v>0</v>
      </c>
      <c r="AD286" s="39">
        <f t="shared" ca="1" si="210"/>
        <v>0</v>
      </c>
      <c r="AE286" s="39">
        <f t="shared" ca="1" si="211"/>
        <v>0</v>
      </c>
      <c r="AF286" s="39">
        <f t="shared" ca="1" si="212"/>
        <v>0</v>
      </c>
      <c r="AG286" s="39">
        <f t="shared" ca="1" si="213"/>
        <v>0</v>
      </c>
      <c r="AH286" s="39">
        <f t="shared" ca="1" si="214"/>
        <v>0</v>
      </c>
      <c r="AI286" s="39">
        <f t="shared" ca="1" si="215"/>
        <v>0</v>
      </c>
      <c r="AJ286" s="39">
        <f t="shared" ca="1" si="216"/>
        <v>0</v>
      </c>
      <c r="AK286" s="39">
        <f t="shared" ca="1" si="217"/>
        <v>0</v>
      </c>
      <c r="AL286" s="43"/>
      <c r="AM286" s="39">
        <f t="shared" ca="1" si="228"/>
        <v>0</v>
      </c>
      <c r="AN286" s="39">
        <f t="shared" ca="1" si="229"/>
        <v>0</v>
      </c>
      <c r="AO286" s="39">
        <f t="shared" ca="1" si="230"/>
        <v>0</v>
      </c>
      <c r="AP286" s="40">
        <f t="shared" ca="1" si="218"/>
        <v>0</v>
      </c>
      <c r="AR286" s="39">
        <f t="shared" ca="1" si="231"/>
        <v>0</v>
      </c>
      <c r="AS286" s="39">
        <f t="shared" ca="1" si="232"/>
        <v>0</v>
      </c>
      <c r="AT286" s="39">
        <f t="shared" ca="1" si="233"/>
        <v>0</v>
      </c>
      <c r="AU286" s="40">
        <f t="shared" ca="1" si="219"/>
        <v>0</v>
      </c>
      <c r="AV286" s="40"/>
      <c r="AW286" s="51">
        <f t="shared" ca="1" si="220"/>
        <v>0</v>
      </c>
      <c r="AY286" s="51">
        <f t="shared" ca="1" si="221"/>
        <v>0</v>
      </c>
      <c r="AZ286" s="104"/>
      <c r="BA286" s="105">
        <f ca="1">'EO9904.1'!AW286</f>
        <v>0</v>
      </c>
      <c r="BB286" s="105">
        <f t="shared" ca="1" si="234"/>
        <v>0</v>
      </c>
      <c r="BC286" s="67"/>
      <c r="BD286" s="96">
        <f t="shared" si="235"/>
        <v>45352</v>
      </c>
      <c r="BE286" s="103">
        <f t="shared" si="236"/>
        <v>3</v>
      </c>
      <c r="BF286" s="113">
        <f t="shared" si="222"/>
        <v>669.65750000000003</v>
      </c>
      <c r="BG286" s="114">
        <f t="shared" si="223"/>
        <v>9290.0299999999988</v>
      </c>
      <c r="BH286" s="95">
        <f t="shared" si="237"/>
        <v>7.2083459364501529E-2</v>
      </c>
      <c r="BI286" s="2">
        <f t="shared" si="240"/>
        <v>7.1400000000000005E-2</v>
      </c>
      <c r="BJ286" s="2">
        <f t="shared" si="238"/>
        <v>1.009572260007024</v>
      </c>
      <c r="BK286" s="97">
        <v>2.1150000000000002</v>
      </c>
      <c r="BL286" s="98">
        <f t="shared" si="239"/>
        <v>2.1352453299148562</v>
      </c>
    </row>
    <row r="287" spans="1:64" ht="12" customHeight="1">
      <c r="A287" s="88">
        <f t="shared" si="224"/>
        <v>45383</v>
      </c>
      <c r="B287" s="65">
        <f>'EO9904.1 floor'!B287</f>
        <v>0</v>
      </c>
      <c r="C287" s="66"/>
      <c r="D287" s="82">
        <f t="shared" si="194"/>
        <v>0</v>
      </c>
      <c r="E287" s="35">
        <f t="shared" si="195"/>
        <v>0</v>
      </c>
      <c r="F287" s="35">
        <f t="shared" ca="1" si="196"/>
        <v>0</v>
      </c>
      <c r="G287" s="83">
        <f ca="1">VLOOKUP($A287,[1]!Table,MATCH(G$4,[1]!Curves,0))</f>
        <v>5.9980000000000002</v>
      </c>
      <c r="H287" s="84">
        <f t="shared" ca="1" si="197"/>
        <v>5.9980000000000002</v>
      </c>
      <c r="I287" s="86">
        <f t="shared" si="225"/>
        <v>2.1150000000000002</v>
      </c>
      <c r="J287" s="83">
        <f ca="1">VLOOKUP($A287,[1]!Table,MATCH(J$4,[1]!Curves,0))</f>
        <v>0</v>
      </c>
      <c r="K287" s="84">
        <f t="shared" ca="1" si="198"/>
        <v>0</v>
      </c>
      <c r="L287" s="69">
        <f t="shared" si="226"/>
        <v>0</v>
      </c>
      <c r="M287" s="83">
        <f ca="1">VLOOKUP($A287,[1]!Table,MATCH(M$4,[1]!Curves,0))</f>
        <v>0</v>
      </c>
      <c r="N287" s="84">
        <f t="shared" ca="1" si="199"/>
        <v>0</v>
      </c>
      <c r="O287" s="69">
        <f t="shared" si="227"/>
        <v>0</v>
      </c>
      <c r="P287" s="7"/>
      <c r="Q287" s="69">
        <f t="shared" ca="1" si="200"/>
        <v>5.9980000000000002</v>
      </c>
      <c r="R287" s="69">
        <f t="shared" ca="1" si="201"/>
        <v>5.9980000000000002</v>
      </c>
      <c r="S287" s="69">
        <f t="shared" si="202"/>
        <v>2.1150000000000002</v>
      </c>
      <c r="T287" s="7"/>
      <c r="U287" s="5">
        <f t="shared" si="203"/>
        <v>30</v>
      </c>
      <c r="V287" s="44">
        <f t="shared" si="204"/>
        <v>45383</v>
      </c>
      <c r="W287" s="5">
        <f t="shared" ca="1" si="205"/>
        <v>8453</v>
      </c>
      <c r="X287" s="54">
        <f ca="1">VLOOKUP($A287,[1]!Table,MATCH(X$4,[1]!Curves,0))</f>
        <v>6.4299533893134003E-2</v>
      </c>
      <c r="Y287" s="46">
        <f t="shared" ca="1" si="206"/>
        <v>0.23115488038210733</v>
      </c>
      <c r="Z287" s="5">
        <f t="shared" si="207"/>
        <v>0</v>
      </c>
      <c r="AA287" s="5">
        <f t="shared" si="208"/>
        <v>0</v>
      </c>
      <c r="AC287" s="39">
        <f t="shared" ca="1" si="209"/>
        <v>0</v>
      </c>
      <c r="AD287" s="39">
        <f t="shared" ca="1" si="210"/>
        <v>0</v>
      </c>
      <c r="AE287" s="39">
        <f t="shared" ca="1" si="211"/>
        <v>0</v>
      </c>
      <c r="AF287" s="39">
        <f t="shared" ca="1" si="212"/>
        <v>0</v>
      </c>
      <c r="AG287" s="39">
        <f t="shared" ca="1" si="213"/>
        <v>0</v>
      </c>
      <c r="AH287" s="39">
        <f t="shared" ca="1" si="214"/>
        <v>0</v>
      </c>
      <c r="AI287" s="39">
        <f t="shared" ca="1" si="215"/>
        <v>0</v>
      </c>
      <c r="AJ287" s="39">
        <f t="shared" ca="1" si="216"/>
        <v>0</v>
      </c>
      <c r="AK287" s="39">
        <f t="shared" ca="1" si="217"/>
        <v>0</v>
      </c>
      <c r="AL287" s="43"/>
      <c r="AM287" s="39">
        <f t="shared" ca="1" si="228"/>
        <v>0</v>
      </c>
      <c r="AN287" s="39">
        <f t="shared" ca="1" si="229"/>
        <v>0</v>
      </c>
      <c r="AO287" s="39">
        <f t="shared" ca="1" si="230"/>
        <v>0</v>
      </c>
      <c r="AP287" s="40">
        <f t="shared" ca="1" si="218"/>
        <v>0</v>
      </c>
      <c r="AR287" s="39">
        <f t="shared" ca="1" si="231"/>
        <v>0</v>
      </c>
      <c r="AS287" s="39">
        <f t="shared" ca="1" si="232"/>
        <v>0</v>
      </c>
      <c r="AT287" s="39">
        <f t="shared" ca="1" si="233"/>
        <v>0</v>
      </c>
      <c r="AU287" s="40">
        <f t="shared" ca="1" si="219"/>
        <v>0</v>
      </c>
      <c r="AV287" s="40"/>
      <c r="AW287" s="51">
        <f t="shared" ca="1" si="220"/>
        <v>0</v>
      </c>
      <c r="AY287" s="51">
        <f t="shared" ca="1" si="221"/>
        <v>0</v>
      </c>
      <c r="AZ287" s="104"/>
      <c r="BA287" s="105">
        <f ca="1">'EO9904.1'!AW287</f>
        <v>0</v>
      </c>
      <c r="BB287" s="105">
        <f t="shared" ca="1" si="234"/>
        <v>0</v>
      </c>
      <c r="BC287" s="67"/>
      <c r="BD287" s="96">
        <f t="shared" si="235"/>
        <v>45383</v>
      </c>
      <c r="BE287" s="103">
        <f t="shared" si="236"/>
        <v>4</v>
      </c>
      <c r="BF287" s="113">
        <f t="shared" si="222"/>
        <v>631.27949999999998</v>
      </c>
      <c r="BG287" s="114">
        <f t="shared" si="223"/>
        <v>8727.1059999999998</v>
      </c>
      <c r="BH287" s="95">
        <f t="shared" si="237"/>
        <v>7.2335491284281406E-2</v>
      </c>
      <c r="BI287" s="2">
        <f t="shared" si="240"/>
        <v>7.4899999999999994E-2</v>
      </c>
      <c r="BJ287" s="2">
        <f t="shared" si="238"/>
        <v>0.96576089832151413</v>
      </c>
      <c r="BK287" s="97">
        <v>2.1150000000000002</v>
      </c>
      <c r="BL287" s="98">
        <f t="shared" si="239"/>
        <v>2.1150000000000002</v>
      </c>
    </row>
    <row r="288" spans="1:64" ht="12" customHeight="1">
      <c r="A288" s="88">
        <f t="shared" si="224"/>
        <v>45413</v>
      </c>
      <c r="B288" s="65">
        <f>'EO9904.1 floor'!B288</f>
        <v>0</v>
      </c>
      <c r="C288" s="66"/>
      <c r="D288" s="82">
        <f t="shared" si="194"/>
        <v>0</v>
      </c>
      <c r="E288" s="35">
        <f t="shared" si="195"/>
        <v>0</v>
      </c>
      <c r="F288" s="35">
        <f t="shared" ca="1" si="196"/>
        <v>0</v>
      </c>
      <c r="G288" s="83">
        <f ca="1">VLOOKUP($A288,[1]!Table,MATCH(G$4,[1]!Curves,0))</f>
        <v>5.9880000000000004</v>
      </c>
      <c r="H288" s="84">
        <f t="shared" ca="1" si="197"/>
        <v>5.9880000000000004</v>
      </c>
      <c r="I288" s="86">
        <f t="shared" si="225"/>
        <v>2.1593067374976265</v>
      </c>
      <c r="J288" s="83">
        <f ca="1">VLOOKUP($A288,[1]!Table,MATCH(J$4,[1]!Curves,0))</f>
        <v>0</v>
      </c>
      <c r="K288" s="84">
        <f t="shared" ca="1" si="198"/>
        <v>0</v>
      </c>
      <c r="L288" s="69">
        <f t="shared" si="226"/>
        <v>0</v>
      </c>
      <c r="M288" s="83">
        <f ca="1">VLOOKUP($A288,[1]!Table,MATCH(M$4,[1]!Curves,0))</f>
        <v>0</v>
      </c>
      <c r="N288" s="84">
        <f t="shared" ca="1" si="199"/>
        <v>0</v>
      </c>
      <c r="O288" s="69">
        <f t="shared" si="227"/>
        <v>0</v>
      </c>
      <c r="P288" s="7"/>
      <c r="Q288" s="69">
        <f t="shared" ca="1" si="200"/>
        <v>5.9880000000000004</v>
      </c>
      <c r="R288" s="69">
        <f t="shared" ca="1" si="201"/>
        <v>5.9880000000000004</v>
      </c>
      <c r="S288" s="69">
        <f t="shared" si="202"/>
        <v>2.1593067374976265</v>
      </c>
      <c r="T288" s="7"/>
      <c r="U288" s="5">
        <f t="shared" si="203"/>
        <v>31</v>
      </c>
      <c r="V288" s="44">
        <f t="shared" si="204"/>
        <v>45413</v>
      </c>
      <c r="W288" s="5">
        <f t="shared" ca="1" si="205"/>
        <v>8483</v>
      </c>
      <c r="X288" s="54">
        <f ca="1">VLOOKUP($A288,[1]!Table,MATCH(X$4,[1]!Curves,0))</f>
        <v>6.4298320535649003E-2</v>
      </c>
      <c r="Y288" s="46">
        <f t="shared" ca="1" si="206"/>
        <v>0.22996269717694279</v>
      </c>
      <c r="Z288" s="5">
        <f t="shared" si="207"/>
        <v>0</v>
      </c>
      <c r="AA288" s="5">
        <f t="shared" si="208"/>
        <v>0</v>
      </c>
      <c r="AC288" s="39">
        <f t="shared" ca="1" si="209"/>
        <v>0</v>
      </c>
      <c r="AD288" s="39">
        <f t="shared" ca="1" si="210"/>
        <v>0</v>
      </c>
      <c r="AE288" s="39">
        <f t="shared" ca="1" si="211"/>
        <v>0</v>
      </c>
      <c r="AF288" s="39">
        <f t="shared" ca="1" si="212"/>
        <v>0</v>
      </c>
      <c r="AG288" s="39">
        <f t="shared" ca="1" si="213"/>
        <v>0</v>
      </c>
      <c r="AH288" s="39">
        <f t="shared" ca="1" si="214"/>
        <v>0</v>
      </c>
      <c r="AI288" s="39">
        <f t="shared" ca="1" si="215"/>
        <v>0</v>
      </c>
      <c r="AJ288" s="39">
        <f t="shared" ca="1" si="216"/>
        <v>0</v>
      </c>
      <c r="AK288" s="39">
        <f t="shared" ca="1" si="217"/>
        <v>0</v>
      </c>
      <c r="AL288" s="43"/>
      <c r="AM288" s="39">
        <f t="shared" ca="1" si="228"/>
        <v>0</v>
      </c>
      <c r="AN288" s="39">
        <f t="shared" ca="1" si="229"/>
        <v>0</v>
      </c>
      <c r="AO288" s="39">
        <f t="shared" ca="1" si="230"/>
        <v>0</v>
      </c>
      <c r="AP288" s="40">
        <f t="shared" ca="1" si="218"/>
        <v>0</v>
      </c>
      <c r="AR288" s="39">
        <f t="shared" ca="1" si="231"/>
        <v>0</v>
      </c>
      <c r="AS288" s="39">
        <f t="shared" ca="1" si="232"/>
        <v>0</v>
      </c>
      <c r="AT288" s="39">
        <f t="shared" ca="1" si="233"/>
        <v>0</v>
      </c>
      <c r="AU288" s="40">
        <f t="shared" ca="1" si="219"/>
        <v>0</v>
      </c>
      <c r="AV288" s="40"/>
      <c r="AW288" s="51">
        <f t="shared" ca="1" si="220"/>
        <v>0</v>
      </c>
      <c r="AY288" s="51">
        <f t="shared" ca="1" si="221"/>
        <v>0</v>
      </c>
      <c r="AZ288" s="104"/>
      <c r="BA288" s="105">
        <f ca="1">'EO9904.1'!AW288</f>
        <v>0</v>
      </c>
      <c r="BB288" s="105">
        <f t="shared" ca="1" si="234"/>
        <v>0</v>
      </c>
      <c r="BC288" s="67"/>
      <c r="BD288" s="96">
        <f t="shared" si="235"/>
        <v>45413</v>
      </c>
      <c r="BE288" s="103">
        <f t="shared" si="236"/>
        <v>5</v>
      </c>
      <c r="BF288" s="113">
        <f t="shared" si="222"/>
        <v>662.98049999999989</v>
      </c>
      <c r="BG288" s="114">
        <f t="shared" si="223"/>
        <v>9044.2455000000009</v>
      </c>
      <c r="BH288" s="95">
        <f t="shared" si="237"/>
        <v>7.3304124705593166E-2</v>
      </c>
      <c r="BI288" s="2">
        <f t="shared" si="240"/>
        <v>7.1800000000000003E-2</v>
      </c>
      <c r="BJ288" s="2">
        <f t="shared" si="238"/>
        <v>1.0209488120556152</v>
      </c>
      <c r="BK288" s="97">
        <v>2.1150000000000002</v>
      </c>
      <c r="BL288" s="98">
        <f t="shared" si="239"/>
        <v>2.1593067374976265</v>
      </c>
    </row>
    <row r="289" spans="1:64" ht="12" customHeight="1">
      <c r="A289" s="88">
        <f t="shared" si="224"/>
        <v>45444</v>
      </c>
      <c r="B289" s="65">
        <f>'EO9904.1 floor'!B289</f>
        <v>0</v>
      </c>
      <c r="C289" s="66"/>
      <c r="D289" s="82">
        <f t="shared" si="194"/>
        <v>0</v>
      </c>
      <c r="E289" s="35">
        <f t="shared" si="195"/>
        <v>0</v>
      </c>
      <c r="F289" s="35">
        <f t="shared" ca="1" si="196"/>
        <v>0</v>
      </c>
      <c r="G289" s="83">
        <f ca="1">VLOOKUP($A289,[1]!Table,MATCH(G$4,[1]!Curves,0))</f>
        <v>6.008</v>
      </c>
      <c r="H289" s="84">
        <f t="shared" ca="1" si="197"/>
        <v>6.008</v>
      </c>
      <c r="I289" s="86">
        <f t="shared" si="225"/>
        <v>2.8843852192293506</v>
      </c>
      <c r="J289" s="83">
        <f ca="1">VLOOKUP($A289,[1]!Table,MATCH(J$4,[1]!Curves,0))</f>
        <v>0</v>
      </c>
      <c r="K289" s="84">
        <f t="shared" ca="1" si="198"/>
        <v>0</v>
      </c>
      <c r="L289" s="69">
        <f t="shared" si="226"/>
        <v>0</v>
      </c>
      <c r="M289" s="83">
        <f ca="1">VLOOKUP($A289,[1]!Table,MATCH(M$4,[1]!Curves,0))</f>
        <v>0</v>
      </c>
      <c r="N289" s="84">
        <f t="shared" ca="1" si="199"/>
        <v>0</v>
      </c>
      <c r="O289" s="69">
        <f t="shared" si="227"/>
        <v>0</v>
      </c>
      <c r="P289" s="7"/>
      <c r="Q289" s="69">
        <f t="shared" ca="1" si="200"/>
        <v>6.008</v>
      </c>
      <c r="R289" s="69">
        <f t="shared" ca="1" si="201"/>
        <v>6.008</v>
      </c>
      <c r="S289" s="69">
        <f t="shared" si="202"/>
        <v>2.8843852192293506</v>
      </c>
      <c r="T289" s="7"/>
      <c r="U289" s="5">
        <f t="shared" si="203"/>
        <v>30</v>
      </c>
      <c r="V289" s="44">
        <f t="shared" si="204"/>
        <v>45444</v>
      </c>
      <c r="W289" s="5">
        <f t="shared" ca="1" si="205"/>
        <v>8514</v>
      </c>
      <c r="X289" s="54">
        <f ca="1">VLOOKUP($A289,[1]!Table,MATCH(X$4,[1]!Curves,0))</f>
        <v>6.4297066732913008E-2</v>
      </c>
      <c r="Y289" s="46">
        <f t="shared" ca="1" si="206"/>
        <v>0.22873728011508915</v>
      </c>
      <c r="Z289" s="5">
        <f t="shared" si="207"/>
        <v>0</v>
      </c>
      <c r="AA289" s="5">
        <f t="shared" si="208"/>
        <v>0</v>
      </c>
      <c r="AC289" s="39">
        <f t="shared" ca="1" si="209"/>
        <v>0</v>
      </c>
      <c r="AD289" s="39">
        <f t="shared" ca="1" si="210"/>
        <v>0</v>
      </c>
      <c r="AE289" s="39">
        <f t="shared" ca="1" si="211"/>
        <v>0</v>
      </c>
      <c r="AF289" s="39">
        <f t="shared" ca="1" si="212"/>
        <v>0</v>
      </c>
      <c r="AG289" s="39">
        <f t="shared" ca="1" si="213"/>
        <v>0</v>
      </c>
      <c r="AH289" s="39">
        <f t="shared" ca="1" si="214"/>
        <v>0</v>
      </c>
      <c r="AI289" s="39">
        <f t="shared" ca="1" si="215"/>
        <v>0</v>
      </c>
      <c r="AJ289" s="39">
        <f t="shared" ca="1" si="216"/>
        <v>0</v>
      </c>
      <c r="AK289" s="39">
        <f t="shared" ca="1" si="217"/>
        <v>0</v>
      </c>
      <c r="AL289" s="43"/>
      <c r="AM289" s="39">
        <f t="shared" ca="1" si="228"/>
        <v>0</v>
      </c>
      <c r="AN289" s="39">
        <f t="shared" ca="1" si="229"/>
        <v>0</v>
      </c>
      <c r="AO289" s="39">
        <f t="shared" ca="1" si="230"/>
        <v>0</v>
      </c>
      <c r="AP289" s="40">
        <f t="shared" ca="1" si="218"/>
        <v>0</v>
      </c>
      <c r="AR289" s="39">
        <f t="shared" ca="1" si="231"/>
        <v>0</v>
      </c>
      <c r="AS289" s="39">
        <f t="shared" ca="1" si="232"/>
        <v>0</v>
      </c>
      <c r="AT289" s="39">
        <f t="shared" ca="1" si="233"/>
        <v>0</v>
      </c>
      <c r="AU289" s="40">
        <f t="shared" ca="1" si="219"/>
        <v>0</v>
      </c>
      <c r="AV289" s="40"/>
      <c r="AW289" s="51">
        <f t="shared" ca="1" si="220"/>
        <v>0</v>
      </c>
      <c r="AY289" s="51">
        <f t="shared" ca="1" si="221"/>
        <v>0</v>
      </c>
      <c r="AZ289" s="104"/>
      <c r="BA289" s="105">
        <f ca="1">'EO9904.1'!AW289</f>
        <v>0</v>
      </c>
      <c r="BB289" s="105">
        <f t="shared" ca="1" si="234"/>
        <v>0</v>
      </c>
      <c r="BC289" s="67"/>
      <c r="BD289" s="96">
        <f t="shared" si="235"/>
        <v>45444</v>
      </c>
      <c r="BE289" s="103">
        <f t="shared" si="236"/>
        <v>6</v>
      </c>
      <c r="BF289" s="113">
        <f t="shared" si="222"/>
        <v>1052.6424999999999</v>
      </c>
      <c r="BG289" s="114">
        <f t="shared" si="223"/>
        <v>10765.119500000001</v>
      </c>
      <c r="BH289" s="95">
        <f t="shared" si="237"/>
        <v>9.7782704595151024E-2</v>
      </c>
      <c r="BI289" s="2">
        <f t="shared" si="240"/>
        <v>7.17E-2</v>
      </c>
      <c r="BJ289" s="2">
        <f t="shared" si="238"/>
        <v>1.363775517366123</v>
      </c>
      <c r="BK289" s="97">
        <v>2.1150000000000002</v>
      </c>
      <c r="BL289" s="98">
        <f t="shared" si="239"/>
        <v>2.8843852192293506</v>
      </c>
    </row>
    <row r="290" spans="1:64" ht="12" customHeight="1">
      <c r="A290" s="88">
        <f t="shared" si="224"/>
        <v>45474</v>
      </c>
      <c r="B290" s="65">
        <f>'EO9904.1 floor'!B290</f>
        <v>0</v>
      </c>
      <c r="C290" s="66"/>
      <c r="D290" s="82">
        <f t="shared" si="194"/>
        <v>0</v>
      </c>
      <c r="E290" s="35">
        <f t="shared" si="195"/>
        <v>0</v>
      </c>
      <c r="F290" s="35">
        <f t="shared" ca="1" si="196"/>
        <v>0</v>
      </c>
      <c r="G290" s="83">
        <f ca="1">VLOOKUP($A290,[1]!Table,MATCH(G$4,[1]!Curves,0))</f>
        <v>6.0289999999999999</v>
      </c>
      <c r="H290" s="84">
        <f t="shared" ca="1" si="197"/>
        <v>6.0289999999999999</v>
      </c>
      <c r="I290" s="86">
        <f t="shared" si="225"/>
        <v>2.1150000000000002</v>
      </c>
      <c r="J290" s="83">
        <f ca="1">VLOOKUP($A290,[1]!Table,MATCH(J$4,[1]!Curves,0))</f>
        <v>0</v>
      </c>
      <c r="K290" s="84">
        <f t="shared" ca="1" si="198"/>
        <v>0</v>
      </c>
      <c r="L290" s="69">
        <f t="shared" si="226"/>
        <v>0</v>
      </c>
      <c r="M290" s="83">
        <f ca="1">VLOOKUP($A290,[1]!Table,MATCH(M$4,[1]!Curves,0))</f>
        <v>0</v>
      </c>
      <c r="N290" s="84">
        <f t="shared" ca="1" si="199"/>
        <v>0</v>
      </c>
      <c r="O290" s="69">
        <f t="shared" si="227"/>
        <v>0</v>
      </c>
      <c r="P290" s="7"/>
      <c r="Q290" s="69">
        <f t="shared" ca="1" si="200"/>
        <v>6.0289999999999999</v>
      </c>
      <c r="R290" s="69">
        <f t="shared" ca="1" si="201"/>
        <v>6.0289999999999999</v>
      </c>
      <c r="S290" s="69">
        <f t="shared" si="202"/>
        <v>2.1150000000000002</v>
      </c>
      <c r="T290" s="7"/>
      <c r="U290" s="5">
        <f t="shared" si="203"/>
        <v>31</v>
      </c>
      <c r="V290" s="44">
        <f t="shared" si="204"/>
        <v>45474</v>
      </c>
      <c r="W290" s="5">
        <f t="shared" ca="1" si="205"/>
        <v>8544</v>
      </c>
      <c r="X290" s="54">
        <f ca="1">VLOOKUP($A290,[1]!Table,MATCH(X$4,[1]!Curves,0))</f>
        <v>6.4295853375428008E-2</v>
      </c>
      <c r="Y290" s="46">
        <f t="shared" ca="1" si="206"/>
        <v>0.22755765506335765</v>
      </c>
      <c r="Z290" s="5">
        <f t="shared" si="207"/>
        <v>0</v>
      </c>
      <c r="AA290" s="5">
        <f t="shared" si="208"/>
        <v>0</v>
      </c>
      <c r="AC290" s="39">
        <f t="shared" ca="1" si="209"/>
        <v>0</v>
      </c>
      <c r="AD290" s="39">
        <f t="shared" ca="1" si="210"/>
        <v>0</v>
      </c>
      <c r="AE290" s="39">
        <f t="shared" ca="1" si="211"/>
        <v>0</v>
      </c>
      <c r="AF290" s="39">
        <f t="shared" ca="1" si="212"/>
        <v>0</v>
      </c>
      <c r="AG290" s="39">
        <f t="shared" ca="1" si="213"/>
        <v>0</v>
      </c>
      <c r="AH290" s="39">
        <f t="shared" ca="1" si="214"/>
        <v>0</v>
      </c>
      <c r="AI290" s="39">
        <f t="shared" ca="1" si="215"/>
        <v>0</v>
      </c>
      <c r="AJ290" s="39">
        <f t="shared" ca="1" si="216"/>
        <v>0</v>
      </c>
      <c r="AK290" s="39">
        <f t="shared" ca="1" si="217"/>
        <v>0</v>
      </c>
      <c r="AL290" s="43"/>
      <c r="AM290" s="39">
        <f t="shared" ca="1" si="228"/>
        <v>0</v>
      </c>
      <c r="AN290" s="39">
        <f t="shared" ca="1" si="229"/>
        <v>0</v>
      </c>
      <c r="AO290" s="39">
        <f t="shared" ca="1" si="230"/>
        <v>0</v>
      </c>
      <c r="AP290" s="40">
        <f t="shared" ca="1" si="218"/>
        <v>0</v>
      </c>
      <c r="AR290" s="39">
        <f t="shared" ca="1" si="231"/>
        <v>0</v>
      </c>
      <c r="AS290" s="39">
        <f t="shared" ca="1" si="232"/>
        <v>0</v>
      </c>
      <c r="AT290" s="39">
        <f t="shared" ca="1" si="233"/>
        <v>0</v>
      </c>
      <c r="AU290" s="40">
        <f t="shared" ca="1" si="219"/>
        <v>0</v>
      </c>
      <c r="AV290" s="40"/>
      <c r="AW290" s="51">
        <f t="shared" ca="1" si="220"/>
        <v>0</v>
      </c>
      <c r="AY290" s="51">
        <f t="shared" ca="1" si="221"/>
        <v>0</v>
      </c>
      <c r="AZ290" s="104"/>
      <c r="BA290" s="105">
        <f ca="1">'EO9904.1'!AW290</f>
        <v>0</v>
      </c>
      <c r="BB290" s="105">
        <f t="shared" ca="1" si="234"/>
        <v>0</v>
      </c>
      <c r="BC290" s="67"/>
      <c r="BD290" s="96">
        <f t="shared" si="235"/>
        <v>45474</v>
      </c>
      <c r="BE290" s="103">
        <f t="shared" si="236"/>
        <v>7</v>
      </c>
      <c r="BF290" s="113">
        <f t="shared" si="222"/>
        <v>1079.384</v>
      </c>
      <c r="BG290" s="114">
        <f t="shared" si="223"/>
        <v>11147.003499999999</v>
      </c>
      <c r="BH290" s="95">
        <f t="shared" si="237"/>
        <v>9.6831762903815372E-2</v>
      </c>
      <c r="BI290" s="2">
        <f t="shared" si="240"/>
        <v>9.8100000000000007E-2</v>
      </c>
      <c r="BJ290" s="2">
        <f t="shared" si="238"/>
        <v>0.98707199698078862</v>
      </c>
      <c r="BK290" s="97">
        <v>2.1150000000000002</v>
      </c>
      <c r="BL290" s="98">
        <f t="shared" si="239"/>
        <v>2.1150000000000002</v>
      </c>
    </row>
    <row r="291" spans="1:64" ht="12" customHeight="1">
      <c r="A291" s="88">
        <f t="shared" si="224"/>
        <v>45505</v>
      </c>
      <c r="B291" s="65">
        <f>'EO9904.1 floor'!B291</f>
        <v>0</v>
      </c>
      <c r="C291" s="66"/>
      <c r="D291" s="82">
        <f t="shared" si="194"/>
        <v>0</v>
      </c>
      <c r="E291" s="35">
        <f t="shared" si="195"/>
        <v>0</v>
      </c>
      <c r="F291" s="35">
        <f t="shared" ca="1" si="196"/>
        <v>0</v>
      </c>
      <c r="G291" s="83">
        <f ca="1">VLOOKUP($A291,[1]!Table,MATCH(G$4,[1]!Curves,0))</f>
        <v>6.0529999999999999</v>
      </c>
      <c r="H291" s="84">
        <f t="shared" ca="1" si="197"/>
        <v>6.0529999999999999</v>
      </c>
      <c r="I291" s="86">
        <f t="shared" si="225"/>
        <v>2.1150000000000002</v>
      </c>
      <c r="J291" s="83">
        <f ca="1">VLOOKUP($A291,[1]!Table,MATCH(J$4,[1]!Curves,0))</f>
        <v>0</v>
      </c>
      <c r="K291" s="84">
        <f t="shared" ca="1" si="198"/>
        <v>0</v>
      </c>
      <c r="L291" s="69">
        <f t="shared" si="226"/>
        <v>0</v>
      </c>
      <c r="M291" s="83">
        <f ca="1">VLOOKUP($A291,[1]!Table,MATCH(M$4,[1]!Curves,0))</f>
        <v>0</v>
      </c>
      <c r="N291" s="84">
        <f t="shared" ca="1" si="199"/>
        <v>0</v>
      </c>
      <c r="O291" s="69">
        <f t="shared" si="227"/>
        <v>0</v>
      </c>
      <c r="P291" s="7"/>
      <c r="Q291" s="69">
        <f t="shared" ca="1" si="200"/>
        <v>6.0529999999999999</v>
      </c>
      <c r="R291" s="69">
        <f t="shared" ca="1" si="201"/>
        <v>6.0529999999999999</v>
      </c>
      <c r="S291" s="69">
        <f t="shared" si="202"/>
        <v>2.1150000000000002</v>
      </c>
      <c r="T291" s="7"/>
      <c r="U291" s="5">
        <f t="shared" si="203"/>
        <v>31</v>
      </c>
      <c r="V291" s="44">
        <f t="shared" si="204"/>
        <v>45505</v>
      </c>
      <c r="W291" s="5">
        <f t="shared" ca="1" si="205"/>
        <v>8575</v>
      </c>
      <c r="X291" s="54">
        <f ca="1">VLOOKUP($A291,[1]!Table,MATCH(X$4,[1]!Curves,0))</f>
        <v>6.4294599572694996E-2</v>
      </c>
      <c r="Y291" s="46">
        <f t="shared" ca="1" si="206"/>
        <v>0.22634514575139522</v>
      </c>
      <c r="Z291" s="5">
        <f t="shared" si="207"/>
        <v>0</v>
      </c>
      <c r="AA291" s="5">
        <f t="shared" si="208"/>
        <v>0</v>
      </c>
      <c r="AC291" s="39">
        <f t="shared" ca="1" si="209"/>
        <v>0</v>
      </c>
      <c r="AD291" s="39">
        <f t="shared" ca="1" si="210"/>
        <v>0</v>
      </c>
      <c r="AE291" s="39">
        <f t="shared" ca="1" si="211"/>
        <v>0</v>
      </c>
      <c r="AF291" s="39">
        <f t="shared" ca="1" si="212"/>
        <v>0</v>
      </c>
      <c r="AG291" s="39">
        <f t="shared" ca="1" si="213"/>
        <v>0</v>
      </c>
      <c r="AH291" s="39">
        <f t="shared" ca="1" si="214"/>
        <v>0</v>
      </c>
      <c r="AI291" s="39">
        <f t="shared" ca="1" si="215"/>
        <v>0</v>
      </c>
      <c r="AJ291" s="39">
        <f t="shared" ca="1" si="216"/>
        <v>0</v>
      </c>
      <c r="AK291" s="39">
        <f t="shared" ca="1" si="217"/>
        <v>0</v>
      </c>
      <c r="AL291" s="43"/>
      <c r="AM291" s="39">
        <f t="shared" ca="1" si="228"/>
        <v>0</v>
      </c>
      <c r="AN291" s="39">
        <f t="shared" ca="1" si="229"/>
        <v>0</v>
      </c>
      <c r="AO291" s="39">
        <f t="shared" ca="1" si="230"/>
        <v>0</v>
      </c>
      <c r="AP291" s="40">
        <f t="shared" ca="1" si="218"/>
        <v>0</v>
      </c>
      <c r="AR291" s="39">
        <f t="shared" ca="1" si="231"/>
        <v>0</v>
      </c>
      <c r="AS291" s="39">
        <f t="shared" ca="1" si="232"/>
        <v>0</v>
      </c>
      <c r="AT291" s="39">
        <f t="shared" ca="1" si="233"/>
        <v>0</v>
      </c>
      <c r="AU291" s="40">
        <f t="shared" ca="1" si="219"/>
        <v>0</v>
      </c>
      <c r="AV291" s="40"/>
      <c r="AW291" s="51">
        <f t="shared" ca="1" si="220"/>
        <v>0</v>
      </c>
      <c r="AY291" s="51">
        <f t="shared" ca="1" si="221"/>
        <v>0</v>
      </c>
      <c r="AZ291" s="104"/>
      <c r="BA291" s="105">
        <f ca="1">'EO9904.1'!AW291</f>
        <v>0</v>
      </c>
      <c r="BB291" s="105">
        <f t="shared" ca="1" si="234"/>
        <v>0</v>
      </c>
      <c r="BC291" s="67"/>
      <c r="BD291" s="96">
        <f t="shared" si="235"/>
        <v>45505</v>
      </c>
      <c r="BE291" s="103">
        <f t="shared" si="236"/>
        <v>8</v>
      </c>
      <c r="BF291" s="113">
        <f t="shared" si="222"/>
        <v>1109.0309999999999</v>
      </c>
      <c r="BG291" s="114">
        <f t="shared" si="223"/>
        <v>11486.346</v>
      </c>
      <c r="BH291" s="95">
        <f t="shared" si="237"/>
        <v>9.655211500680895E-2</v>
      </c>
      <c r="BI291" s="2">
        <f t="shared" si="240"/>
        <v>9.9099999999999994E-2</v>
      </c>
      <c r="BJ291" s="2">
        <f t="shared" si="238"/>
        <v>0.97428975788909133</v>
      </c>
      <c r="BK291" s="97">
        <v>2.1150000000000002</v>
      </c>
      <c r="BL291" s="98">
        <f t="shared" si="239"/>
        <v>2.1150000000000002</v>
      </c>
    </row>
    <row r="292" spans="1:64" ht="12" customHeight="1">
      <c r="A292" s="88">
        <f t="shared" si="224"/>
        <v>45536</v>
      </c>
      <c r="B292" s="65">
        <f>'EO9904.1 floor'!B292</f>
        <v>0</v>
      </c>
      <c r="C292" s="66"/>
      <c r="D292" s="82">
        <f t="shared" si="194"/>
        <v>0</v>
      </c>
      <c r="E292" s="35">
        <f t="shared" si="195"/>
        <v>0</v>
      </c>
      <c r="F292" s="35">
        <f t="shared" ca="1" si="196"/>
        <v>0</v>
      </c>
      <c r="G292" s="83">
        <f ca="1">VLOOKUP($A292,[1]!Table,MATCH(G$4,[1]!Curves,0))</f>
        <v>6.0630000000000006</v>
      </c>
      <c r="H292" s="84">
        <f t="shared" ca="1" si="197"/>
        <v>6.0630000000000006</v>
      </c>
      <c r="I292" s="86">
        <f t="shared" si="225"/>
        <v>2.1150000000000002</v>
      </c>
      <c r="J292" s="83">
        <f ca="1">VLOOKUP($A292,[1]!Table,MATCH(J$4,[1]!Curves,0))</f>
        <v>0</v>
      </c>
      <c r="K292" s="84">
        <f t="shared" ca="1" si="198"/>
        <v>0</v>
      </c>
      <c r="L292" s="69">
        <f t="shared" si="226"/>
        <v>0</v>
      </c>
      <c r="M292" s="83">
        <f ca="1">VLOOKUP($A292,[1]!Table,MATCH(M$4,[1]!Curves,0))</f>
        <v>0</v>
      </c>
      <c r="N292" s="84">
        <f t="shared" ca="1" si="199"/>
        <v>0</v>
      </c>
      <c r="O292" s="69">
        <f t="shared" si="227"/>
        <v>0</v>
      </c>
      <c r="P292" s="7"/>
      <c r="Q292" s="69">
        <f t="shared" ca="1" si="200"/>
        <v>6.0630000000000006</v>
      </c>
      <c r="R292" s="69">
        <f t="shared" ca="1" si="201"/>
        <v>6.0630000000000006</v>
      </c>
      <c r="S292" s="69">
        <f t="shared" si="202"/>
        <v>2.1150000000000002</v>
      </c>
      <c r="T292" s="7"/>
      <c r="U292" s="5">
        <f t="shared" si="203"/>
        <v>30</v>
      </c>
      <c r="V292" s="44">
        <f t="shared" si="204"/>
        <v>45536</v>
      </c>
      <c r="W292" s="5">
        <f t="shared" ca="1" si="205"/>
        <v>8606</v>
      </c>
      <c r="X292" s="54">
        <f ca="1">VLOOKUP($A292,[1]!Table,MATCH(X$4,[1]!Curves,0))</f>
        <v>6.4293345769960999E-2</v>
      </c>
      <c r="Y292" s="46">
        <f t="shared" ca="1" si="206"/>
        <v>0.22513914355426948</v>
      </c>
      <c r="Z292" s="5">
        <f t="shared" si="207"/>
        <v>0</v>
      </c>
      <c r="AA292" s="5">
        <f t="shared" si="208"/>
        <v>0</v>
      </c>
      <c r="AC292" s="39">
        <f t="shared" ca="1" si="209"/>
        <v>0</v>
      </c>
      <c r="AD292" s="39">
        <f t="shared" ca="1" si="210"/>
        <v>0</v>
      </c>
      <c r="AE292" s="39">
        <f t="shared" ca="1" si="211"/>
        <v>0</v>
      </c>
      <c r="AF292" s="39">
        <f t="shared" ca="1" si="212"/>
        <v>0</v>
      </c>
      <c r="AG292" s="39">
        <f t="shared" ca="1" si="213"/>
        <v>0</v>
      </c>
      <c r="AH292" s="39">
        <f t="shared" ca="1" si="214"/>
        <v>0</v>
      </c>
      <c r="AI292" s="39">
        <f t="shared" ca="1" si="215"/>
        <v>0</v>
      </c>
      <c r="AJ292" s="39">
        <f t="shared" ca="1" si="216"/>
        <v>0</v>
      </c>
      <c r="AK292" s="39">
        <f t="shared" ca="1" si="217"/>
        <v>0</v>
      </c>
      <c r="AL292" s="43"/>
      <c r="AM292" s="39">
        <f t="shared" ca="1" si="228"/>
        <v>0</v>
      </c>
      <c r="AN292" s="39">
        <f t="shared" ca="1" si="229"/>
        <v>0</v>
      </c>
      <c r="AO292" s="39">
        <f t="shared" ca="1" si="230"/>
        <v>0</v>
      </c>
      <c r="AP292" s="40">
        <f t="shared" ca="1" si="218"/>
        <v>0</v>
      </c>
      <c r="AR292" s="39">
        <f t="shared" ca="1" si="231"/>
        <v>0</v>
      </c>
      <c r="AS292" s="39">
        <f t="shared" ca="1" si="232"/>
        <v>0</v>
      </c>
      <c r="AT292" s="39">
        <f t="shared" ca="1" si="233"/>
        <v>0</v>
      </c>
      <c r="AU292" s="40">
        <f t="shared" ca="1" si="219"/>
        <v>0</v>
      </c>
      <c r="AV292" s="40"/>
      <c r="AW292" s="51">
        <f t="shared" ca="1" si="220"/>
        <v>0</v>
      </c>
      <c r="AY292" s="51">
        <f t="shared" ca="1" si="221"/>
        <v>0</v>
      </c>
      <c r="AZ292" s="104"/>
      <c r="BA292" s="105">
        <f ca="1">'EO9904.1'!AW292</f>
        <v>0</v>
      </c>
      <c r="BB292" s="105">
        <f t="shared" ca="1" si="234"/>
        <v>0</v>
      </c>
      <c r="BC292" s="67"/>
      <c r="BD292" s="96">
        <f t="shared" si="235"/>
        <v>45536</v>
      </c>
      <c r="BE292" s="103">
        <f t="shared" si="236"/>
        <v>9</v>
      </c>
      <c r="BF292" s="113">
        <f t="shared" si="222"/>
        <v>998.15999999999985</v>
      </c>
      <c r="BG292" s="114">
        <f t="shared" si="223"/>
        <v>10141.415499999999</v>
      </c>
      <c r="BH292" s="95">
        <f t="shared" si="237"/>
        <v>9.8424130240990518E-2</v>
      </c>
      <c r="BI292" s="2">
        <f t="shared" si="240"/>
        <v>0.1009</v>
      </c>
      <c r="BJ292" s="2">
        <f t="shared" si="238"/>
        <v>0.9754621431218089</v>
      </c>
      <c r="BK292" s="97">
        <v>2.1150000000000002</v>
      </c>
      <c r="BL292" s="98">
        <f t="shared" si="239"/>
        <v>2.1150000000000002</v>
      </c>
    </row>
    <row r="293" spans="1:64" ht="12" customHeight="1">
      <c r="A293" s="88">
        <f t="shared" si="224"/>
        <v>45566</v>
      </c>
      <c r="B293" s="65">
        <f>'EO9904.1 floor'!B293</f>
        <v>0</v>
      </c>
      <c r="C293" s="66"/>
      <c r="D293" s="82">
        <f t="shared" si="194"/>
        <v>0</v>
      </c>
      <c r="E293" s="35">
        <f t="shared" si="195"/>
        <v>0</v>
      </c>
      <c r="F293" s="35">
        <f t="shared" ca="1" si="196"/>
        <v>0</v>
      </c>
      <c r="G293" s="83">
        <f ca="1">VLOOKUP($A293,[1]!Table,MATCH(G$4,[1]!Curves,0))</f>
        <v>6.093</v>
      </c>
      <c r="H293" s="84">
        <f t="shared" ca="1" si="197"/>
        <v>6.093</v>
      </c>
      <c r="I293" s="86">
        <f t="shared" si="225"/>
        <v>2.1150000000000002</v>
      </c>
      <c r="J293" s="83">
        <f ca="1">VLOOKUP($A293,[1]!Table,MATCH(J$4,[1]!Curves,0))</f>
        <v>0</v>
      </c>
      <c r="K293" s="84">
        <f t="shared" ca="1" si="198"/>
        <v>0</v>
      </c>
      <c r="L293" s="69">
        <f t="shared" si="226"/>
        <v>0</v>
      </c>
      <c r="M293" s="83">
        <f ca="1">VLOOKUP($A293,[1]!Table,MATCH(M$4,[1]!Curves,0))</f>
        <v>0</v>
      </c>
      <c r="N293" s="84">
        <f t="shared" ca="1" si="199"/>
        <v>0</v>
      </c>
      <c r="O293" s="69">
        <f t="shared" si="227"/>
        <v>0</v>
      </c>
      <c r="P293" s="7"/>
      <c r="Q293" s="69">
        <f t="shared" ca="1" si="200"/>
        <v>6.093</v>
      </c>
      <c r="R293" s="69">
        <f t="shared" ca="1" si="201"/>
        <v>6.093</v>
      </c>
      <c r="S293" s="69">
        <f t="shared" si="202"/>
        <v>2.1150000000000002</v>
      </c>
      <c r="T293" s="7"/>
      <c r="U293" s="5">
        <f t="shared" si="203"/>
        <v>31</v>
      </c>
      <c r="V293" s="44">
        <f t="shared" si="204"/>
        <v>45566</v>
      </c>
      <c r="W293" s="5">
        <f t="shared" ca="1" si="205"/>
        <v>8636</v>
      </c>
      <c r="X293" s="54">
        <f ca="1">VLOOKUP($A293,[1]!Table,MATCH(X$4,[1]!Curves,0))</f>
        <v>6.4292132412477998E-2</v>
      </c>
      <c r="Y293" s="46">
        <f t="shared" ca="1" si="206"/>
        <v>0.22397820716881101</v>
      </c>
      <c r="Z293" s="5">
        <f t="shared" si="207"/>
        <v>0</v>
      </c>
      <c r="AA293" s="5">
        <f t="shared" si="208"/>
        <v>0</v>
      </c>
      <c r="AC293" s="39">
        <f t="shared" ca="1" si="209"/>
        <v>0</v>
      </c>
      <c r="AD293" s="39">
        <f t="shared" ca="1" si="210"/>
        <v>0</v>
      </c>
      <c r="AE293" s="39">
        <f t="shared" ca="1" si="211"/>
        <v>0</v>
      </c>
      <c r="AF293" s="39">
        <f t="shared" ca="1" si="212"/>
        <v>0</v>
      </c>
      <c r="AG293" s="39">
        <f t="shared" ca="1" si="213"/>
        <v>0</v>
      </c>
      <c r="AH293" s="39">
        <f t="shared" ca="1" si="214"/>
        <v>0</v>
      </c>
      <c r="AI293" s="39">
        <f t="shared" ca="1" si="215"/>
        <v>0</v>
      </c>
      <c r="AJ293" s="39">
        <f t="shared" ca="1" si="216"/>
        <v>0</v>
      </c>
      <c r="AK293" s="39">
        <f t="shared" ca="1" si="217"/>
        <v>0</v>
      </c>
      <c r="AL293" s="43"/>
      <c r="AM293" s="39">
        <f t="shared" ca="1" si="228"/>
        <v>0</v>
      </c>
      <c r="AN293" s="39">
        <f t="shared" ca="1" si="229"/>
        <v>0</v>
      </c>
      <c r="AO293" s="39">
        <f t="shared" ca="1" si="230"/>
        <v>0</v>
      </c>
      <c r="AP293" s="40">
        <f t="shared" ca="1" si="218"/>
        <v>0</v>
      </c>
      <c r="AR293" s="39">
        <f t="shared" ca="1" si="231"/>
        <v>0</v>
      </c>
      <c r="AS293" s="39">
        <f t="shared" ca="1" si="232"/>
        <v>0</v>
      </c>
      <c r="AT293" s="39">
        <f t="shared" ca="1" si="233"/>
        <v>0</v>
      </c>
      <c r="AU293" s="40">
        <f t="shared" ca="1" si="219"/>
        <v>0</v>
      </c>
      <c r="AV293" s="40"/>
      <c r="AW293" s="51">
        <f t="shared" ca="1" si="220"/>
        <v>0</v>
      </c>
      <c r="AY293" s="51">
        <f t="shared" ca="1" si="221"/>
        <v>0</v>
      </c>
      <c r="AZ293" s="104"/>
      <c r="BA293" s="105">
        <f ca="1">'EO9904.1'!AW293</f>
        <v>0</v>
      </c>
      <c r="BB293" s="105">
        <f t="shared" ca="1" si="234"/>
        <v>0</v>
      </c>
      <c r="BC293" s="67"/>
      <c r="BD293" s="96">
        <f t="shared" si="235"/>
        <v>45566</v>
      </c>
      <c r="BE293" s="103">
        <f t="shared" si="236"/>
        <v>10</v>
      </c>
      <c r="BF293" s="113">
        <f t="shared" si="222"/>
        <v>697.93849999999998</v>
      </c>
      <c r="BG293" s="114">
        <f t="shared" si="223"/>
        <v>9529.3094999999994</v>
      </c>
      <c r="BH293" s="95">
        <f t="shared" si="237"/>
        <v>7.3241245863616883E-2</v>
      </c>
      <c r="BI293" s="2">
        <f t="shared" si="240"/>
        <v>0.10349999999999999</v>
      </c>
      <c r="BJ293" s="2">
        <f t="shared" si="238"/>
        <v>0.70764488757117761</v>
      </c>
      <c r="BK293" s="97">
        <v>2.1150000000000002</v>
      </c>
      <c r="BL293" s="98">
        <f t="shared" si="239"/>
        <v>2.1150000000000002</v>
      </c>
    </row>
    <row r="294" spans="1:64" ht="12" customHeight="1">
      <c r="A294" s="88">
        <f t="shared" si="224"/>
        <v>45597</v>
      </c>
      <c r="B294" s="65">
        <f>'EO9904.1 floor'!B294</f>
        <v>0</v>
      </c>
      <c r="C294" s="66"/>
      <c r="D294" s="82">
        <f t="shared" si="194"/>
        <v>0</v>
      </c>
      <c r="E294" s="35">
        <f t="shared" si="195"/>
        <v>0</v>
      </c>
      <c r="F294" s="35">
        <f t="shared" ca="1" si="196"/>
        <v>0</v>
      </c>
      <c r="G294" s="83">
        <f ca="1">VLOOKUP($A294,[1]!Table,MATCH(G$4,[1]!Curves,0))</f>
        <v>6.2330000000000005</v>
      </c>
      <c r="H294" s="84">
        <f t="shared" ca="1" si="197"/>
        <v>6.2330000000000005</v>
      </c>
      <c r="I294" s="86">
        <f t="shared" si="225"/>
        <v>2.1150000000000002</v>
      </c>
      <c r="J294" s="83">
        <f ca="1">VLOOKUP($A294,[1]!Table,MATCH(J$4,[1]!Curves,0))</f>
        <v>0</v>
      </c>
      <c r="K294" s="84">
        <f t="shared" ca="1" si="198"/>
        <v>0</v>
      </c>
      <c r="L294" s="69">
        <f t="shared" si="226"/>
        <v>0</v>
      </c>
      <c r="M294" s="83">
        <f ca="1">VLOOKUP($A294,[1]!Table,MATCH(M$4,[1]!Curves,0))</f>
        <v>0</v>
      </c>
      <c r="N294" s="84">
        <f t="shared" ca="1" si="199"/>
        <v>0</v>
      </c>
      <c r="O294" s="69">
        <f t="shared" si="227"/>
        <v>0</v>
      </c>
      <c r="P294" s="7"/>
      <c r="Q294" s="69">
        <f t="shared" ca="1" si="200"/>
        <v>6.2330000000000005</v>
      </c>
      <c r="R294" s="69">
        <f t="shared" ca="1" si="201"/>
        <v>6.2330000000000005</v>
      </c>
      <c r="S294" s="69">
        <f t="shared" si="202"/>
        <v>2.1150000000000002</v>
      </c>
      <c r="T294" s="7"/>
      <c r="U294" s="5">
        <f t="shared" si="203"/>
        <v>30</v>
      </c>
      <c r="V294" s="44">
        <f t="shared" si="204"/>
        <v>45597</v>
      </c>
      <c r="W294" s="5">
        <f t="shared" ca="1" si="205"/>
        <v>8667</v>
      </c>
      <c r="X294" s="54">
        <f ca="1">VLOOKUP($A294,[1]!Table,MATCH(X$4,[1]!Curves,0))</f>
        <v>6.4290878609745999E-2</v>
      </c>
      <c r="Y294" s="46">
        <f t="shared" ca="1" si="206"/>
        <v>0.22278490679155288</v>
      </c>
      <c r="Z294" s="5">
        <f t="shared" si="207"/>
        <v>0</v>
      </c>
      <c r="AA294" s="5">
        <f t="shared" si="208"/>
        <v>0</v>
      </c>
      <c r="AC294" s="39">
        <f t="shared" ca="1" si="209"/>
        <v>0</v>
      </c>
      <c r="AD294" s="39">
        <f t="shared" ca="1" si="210"/>
        <v>0</v>
      </c>
      <c r="AE294" s="39">
        <f t="shared" ca="1" si="211"/>
        <v>0</v>
      </c>
      <c r="AF294" s="39">
        <f t="shared" ca="1" si="212"/>
        <v>0</v>
      </c>
      <c r="AG294" s="39">
        <f t="shared" ca="1" si="213"/>
        <v>0</v>
      </c>
      <c r="AH294" s="39">
        <f t="shared" ca="1" si="214"/>
        <v>0</v>
      </c>
      <c r="AI294" s="39">
        <f t="shared" ca="1" si="215"/>
        <v>0</v>
      </c>
      <c r="AJ294" s="39">
        <f t="shared" ca="1" si="216"/>
        <v>0</v>
      </c>
      <c r="AK294" s="39">
        <f t="shared" ca="1" si="217"/>
        <v>0</v>
      </c>
      <c r="AL294" s="43"/>
      <c r="AM294" s="39">
        <f t="shared" ca="1" si="228"/>
        <v>0</v>
      </c>
      <c r="AN294" s="39">
        <f t="shared" ca="1" si="229"/>
        <v>0</v>
      </c>
      <c r="AO294" s="39">
        <f t="shared" ca="1" si="230"/>
        <v>0</v>
      </c>
      <c r="AP294" s="40">
        <f t="shared" ca="1" si="218"/>
        <v>0</v>
      </c>
      <c r="AR294" s="39">
        <f t="shared" ca="1" si="231"/>
        <v>0</v>
      </c>
      <c r="AS294" s="39">
        <f t="shared" ca="1" si="232"/>
        <v>0</v>
      </c>
      <c r="AT294" s="39">
        <f t="shared" ca="1" si="233"/>
        <v>0</v>
      </c>
      <c r="AU294" s="40">
        <f t="shared" ca="1" si="219"/>
        <v>0</v>
      </c>
      <c r="AV294" s="40"/>
      <c r="AW294" s="51">
        <f t="shared" ca="1" si="220"/>
        <v>0</v>
      </c>
      <c r="AY294" s="51">
        <f t="shared" ca="1" si="221"/>
        <v>0</v>
      </c>
      <c r="AZ294" s="104"/>
      <c r="BA294" s="105">
        <f ca="1">'EO9904.1'!AW294</f>
        <v>0</v>
      </c>
      <c r="BB294" s="105">
        <f t="shared" ca="1" si="234"/>
        <v>0</v>
      </c>
      <c r="BC294" s="67"/>
      <c r="BD294" s="96">
        <f t="shared" si="235"/>
        <v>45597</v>
      </c>
      <c r="BE294" s="103">
        <f t="shared" si="236"/>
        <v>11</v>
      </c>
      <c r="BF294" s="113">
        <f t="shared" si="222"/>
        <v>632.95050000000003</v>
      </c>
      <c r="BG294" s="114">
        <f t="shared" si="223"/>
        <v>8729.3260000000009</v>
      </c>
      <c r="BH294" s="95">
        <f t="shared" si="237"/>
        <v>7.250851898531456E-2</v>
      </c>
      <c r="BI294" s="2">
        <f t="shared" si="240"/>
        <v>7.7799999999999994E-2</v>
      </c>
      <c r="BJ294" s="2">
        <f t="shared" si="238"/>
        <v>0.93198610520969882</v>
      </c>
      <c r="BK294" s="97">
        <v>2.1150000000000002</v>
      </c>
      <c r="BL294" s="98">
        <f t="shared" si="239"/>
        <v>2.1150000000000002</v>
      </c>
    </row>
    <row r="295" spans="1:64" ht="12" customHeight="1">
      <c r="A295" s="88">
        <f t="shared" si="224"/>
        <v>45627</v>
      </c>
      <c r="B295" s="65">
        <f>'EO9904.1 floor'!B295</f>
        <v>0</v>
      </c>
      <c r="C295" s="66"/>
      <c r="D295" s="82">
        <f t="shared" si="194"/>
        <v>0</v>
      </c>
      <c r="E295" s="35">
        <f t="shared" si="195"/>
        <v>0</v>
      </c>
      <c r="F295" s="35">
        <f t="shared" ca="1" si="196"/>
        <v>0</v>
      </c>
      <c r="G295" s="83">
        <f ca="1">VLOOKUP($A295,[1]!Table,MATCH(G$4,[1]!Curves,0))</f>
        <v>6.3730000000000002</v>
      </c>
      <c r="H295" s="84">
        <f t="shared" ca="1" si="197"/>
        <v>6.3730000000000002</v>
      </c>
      <c r="I295" s="86">
        <f t="shared" si="225"/>
        <v>2.1150000000000002</v>
      </c>
      <c r="J295" s="83">
        <f ca="1">VLOOKUP($A295,[1]!Table,MATCH(J$4,[1]!Curves,0))</f>
        <v>0</v>
      </c>
      <c r="K295" s="84">
        <f t="shared" ca="1" si="198"/>
        <v>0</v>
      </c>
      <c r="L295" s="69">
        <f t="shared" si="226"/>
        <v>0</v>
      </c>
      <c r="M295" s="83">
        <f ca="1">VLOOKUP($A295,[1]!Table,MATCH(M$4,[1]!Curves,0))</f>
        <v>0</v>
      </c>
      <c r="N295" s="84">
        <f t="shared" ca="1" si="199"/>
        <v>0</v>
      </c>
      <c r="O295" s="69">
        <f t="shared" si="227"/>
        <v>0</v>
      </c>
      <c r="P295" s="7"/>
      <c r="Q295" s="69">
        <f t="shared" ca="1" si="200"/>
        <v>6.3730000000000002</v>
      </c>
      <c r="R295" s="69">
        <f t="shared" ca="1" si="201"/>
        <v>6.3730000000000002</v>
      </c>
      <c r="S295" s="69">
        <f t="shared" si="202"/>
        <v>2.1150000000000002</v>
      </c>
      <c r="T295" s="7"/>
      <c r="U295" s="5">
        <f t="shared" si="203"/>
        <v>31</v>
      </c>
      <c r="V295" s="44">
        <f t="shared" si="204"/>
        <v>45627</v>
      </c>
      <c r="W295" s="5">
        <f t="shared" ca="1" si="205"/>
        <v>8697</v>
      </c>
      <c r="X295" s="54">
        <f ca="1">VLOOKUP($A295,[1]!Table,MATCH(X$4,[1]!Curves,0))</f>
        <v>6.4289665252263997E-2</v>
      </c>
      <c r="Y295" s="46">
        <f t="shared" ca="1" si="206"/>
        <v>0.22163619712995938</v>
      </c>
      <c r="Z295" s="5">
        <f t="shared" si="207"/>
        <v>0</v>
      </c>
      <c r="AA295" s="5">
        <f t="shared" si="208"/>
        <v>0</v>
      </c>
      <c r="AC295" s="39">
        <f t="shared" ca="1" si="209"/>
        <v>0</v>
      </c>
      <c r="AD295" s="39">
        <f t="shared" ca="1" si="210"/>
        <v>0</v>
      </c>
      <c r="AE295" s="39">
        <f t="shared" ca="1" si="211"/>
        <v>0</v>
      </c>
      <c r="AF295" s="39">
        <f t="shared" ca="1" si="212"/>
        <v>0</v>
      </c>
      <c r="AG295" s="39">
        <f t="shared" ca="1" si="213"/>
        <v>0</v>
      </c>
      <c r="AH295" s="39">
        <f t="shared" ca="1" si="214"/>
        <v>0</v>
      </c>
      <c r="AI295" s="39">
        <f t="shared" ca="1" si="215"/>
        <v>0</v>
      </c>
      <c r="AJ295" s="39">
        <f t="shared" ca="1" si="216"/>
        <v>0</v>
      </c>
      <c r="AK295" s="39">
        <f t="shared" ca="1" si="217"/>
        <v>0</v>
      </c>
      <c r="AL295" s="43"/>
      <c r="AM295" s="39">
        <f t="shared" ca="1" si="228"/>
        <v>0</v>
      </c>
      <c r="AN295" s="39">
        <f t="shared" ca="1" si="229"/>
        <v>0</v>
      </c>
      <c r="AO295" s="39">
        <f t="shared" ca="1" si="230"/>
        <v>0</v>
      </c>
      <c r="AP295" s="40">
        <f t="shared" ca="1" si="218"/>
        <v>0</v>
      </c>
      <c r="AR295" s="39">
        <f t="shared" ca="1" si="231"/>
        <v>0</v>
      </c>
      <c r="AS295" s="39">
        <f t="shared" ca="1" si="232"/>
        <v>0</v>
      </c>
      <c r="AT295" s="39">
        <f t="shared" ca="1" si="233"/>
        <v>0</v>
      </c>
      <c r="AU295" s="40">
        <f t="shared" ca="1" si="219"/>
        <v>0</v>
      </c>
      <c r="AV295" s="40"/>
      <c r="AW295" s="51">
        <f t="shared" ca="1" si="220"/>
        <v>0</v>
      </c>
      <c r="AY295" s="51">
        <f t="shared" ca="1" si="221"/>
        <v>0</v>
      </c>
      <c r="AZ295" s="104"/>
      <c r="BA295" s="105">
        <f ca="1">'EO9904.1'!AW295</f>
        <v>0</v>
      </c>
      <c r="BB295" s="105">
        <f t="shared" ca="1" si="234"/>
        <v>0</v>
      </c>
      <c r="BC295" s="67"/>
      <c r="BD295" s="96">
        <f t="shared" si="235"/>
        <v>45627</v>
      </c>
      <c r="BE295" s="103">
        <f t="shared" si="236"/>
        <v>12</v>
      </c>
      <c r="BF295" s="113">
        <f t="shared" si="222"/>
        <v>668.96399999999994</v>
      </c>
      <c r="BG295" s="114">
        <f t="shared" si="223"/>
        <v>9251.2415000000001</v>
      </c>
      <c r="BH295" s="95">
        <f t="shared" si="237"/>
        <v>7.2310727160241131E-2</v>
      </c>
      <c r="BI295" s="2">
        <f t="shared" si="240"/>
        <v>7.7899999999999997E-2</v>
      </c>
      <c r="BJ295" s="2">
        <f t="shared" si="238"/>
        <v>0.92825066957947544</v>
      </c>
      <c r="BK295" s="97">
        <v>2.1150000000000002</v>
      </c>
      <c r="BL295" s="98">
        <f t="shared" si="239"/>
        <v>2.1150000000000002</v>
      </c>
    </row>
    <row r="296" spans="1:64" ht="12" customHeight="1">
      <c r="A296" s="88">
        <f t="shared" si="224"/>
        <v>45658</v>
      </c>
      <c r="B296" s="65">
        <f>'EO9904.1 floor'!B296</f>
        <v>0</v>
      </c>
      <c r="C296" s="66"/>
      <c r="D296" s="82">
        <f t="shared" si="194"/>
        <v>0</v>
      </c>
      <c r="E296" s="35">
        <f t="shared" si="195"/>
        <v>0</v>
      </c>
      <c r="F296" s="35">
        <f t="shared" ca="1" si="196"/>
        <v>0</v>
      </c>
      <c r="G296" s="83">
        <f ca="1">VLOOKUP($A296,[1]!Table,MATCH(G$4,[1]!Curves,0))</f>
        <v>0</v>
      </c>
      <c r="H296" s="84">
        <f t="shared" ca="1" si="197"/>
        <v>0</v>
      </c>
      <c r="I296" s="86">
        <f t="shared" si="225"/>
        <v>2.1150000000000002</v>
      </c>
      <c r="J296" s="83">
        <f ca="1">VLOOKUP($A296,[1]!Table,MATCH(J$4,[1]!Curves,0))</f>
        <v>0</v>
      </c>
      <c r="K296" s="84">
        <f t="shared" ca="1" si="198"/>
        <v>0</v>
      </c>
      <c r="L296" s="69">
        <f t="shared" si="226"/>
        <v>0</v>
      </c>
      <c r="M296" s="83">
        <f ca="1">VLOOKUP($A296,[1]!Table,MATCH(M$4,[1]!Curves,0))</f>
        <v>0</v>
      </c>
      <c r="N296" s="84">
        <f t="shared" ca="1" si="199"/>
        <v>0</v>
      </c>
      <c r="O296" s="69">
        <f t="shared" si="227"/>
        <v>0</v>
      </c>
      <c r="P296" s="7"/>
      <c r="Q296" s="69">
        <f t="shared" ca="1" si="200"/>
        <v>0</v>
      </c>
      <c r="R296" s="69">
        <f t="shared" ca="1" si="201"/>
        <v>0</v>
      </c>
      <c r="S296" s="69">
        <f t="shared" si="202"/>
        <v>2.1150000000000002</v>
      </c>
      <c r="T296" s="7"/>
      <c r="U296" s="5">
        <f t="shared" si="203"/>
        <v>31</v>
      </c>
      <c r="V296" s="44">
        <f t="shared" si="204"/>
        <v>45658</v>
      </c>
      <c r="W296" s="5">
        <f t="shared" ca="1" si="205"/>
        <v>8728</v>
      </c>
      <c r="X296" s="54">
        <f ca="1">VLOOKUP($A296,[1]!Table,MATCH(X$4,[1]!Curves,0))</f>
        <v>6.4288411449531999E-2</v>
      </c>
      <c r="Y296" s="46">
        <f t="shared" ca="1" si="206"/>
        <v>0.22045546385904194</v>
      </c>
      <c r="Z296" s="5">
        <f t="shared" si="207"/>
        <v>0</v>
      </c>
      <c r="AA296" s="5">
        <f t="shared" si="208"/>
        <v>0</v>
      </c>
      <c r="AC296" s="39">
        <f t="shared" ca="1" si="209"/>
        <v>0</v>
      </c>
      <c r="AD296" s="39">
        <f t="shared" ca="1" si="210"/>
        <v>0</v>
      </c>
      <c r="AE296" s="39">
        <f t="shared" ca="1" si="211"/>
        <v>0</v>
      </c>
      <c r="AF296" s="39">
        <f t="shared" ca="1" si="212"/>
        <v>0</v>
      </c>
      <c r="AG296" s="39">
        <f t="shared" ca="1" si="213"/>
        <v>0</v>
      </c>
      <c r="AH296" s="39">
        <f t="shared" ca="1" si="214"/>
        <v>0</v>
      </c>
      <c r="AI296" s="39">
        <f t="shared" ca="1" si="215"/>
        <v>0</v>
      </c>
      <c r="AJ296" s="39">
        <f t="shared" ca="1" si="216"/>
        <v>0</v>
      </c>
      <c r="AK296" s="39">
        <f t="shared" ca="1" si="217"/>
        <v>0</v>
      </c>
      <c r="AL296" s="43"/>
      <c r="AM296" s="39">
        <f t="shared" ca="1" si="228"/>
        <v>0</v>
      </c>
      <c r="AN296" s="39">
        <f t="shared" ca="1" si="229"/>
        <v>0</v>
      </c>
      <c r="AO296" s="39">
        <f t="shared" ca="1" si="230"/>
        <v>0</v>
      </c>
      <c r="AP296" s="40">
        <f t="shared" ca="1" si="218"/>
        <v>0</v>
      </c>
      <c r="AR296" s="39">
        <f t="shared" ca="1" si="231"/>
        <v>0</v>
      </c>
      <c r="AS296" s="39">
        <f t="shared" ca="1" si="232"/>
        <v>0</v>
      </c>
      <c r="AT296" s="39">
        <f t="shared" ca="1" si="233"/>
        <v>0</v>
      </c>
      <c r="AU296" s="40">
        <f t="shared" ca="1" si="219"/>
        <v>0</v>
      </c>
      <c r="AV296" s="40"/>
      <c r="AW296" s="51">
        <f t="shared" ca="1" si="220"/>
        <v>0</v>
      </c>
      <c r="AY296" s="51">
        <f t="shared" ca="1" si="221"/>
        <v>0</v>
      </c>
      <c r="AZ296" s="104"/>
      <c r="BA296" s="105">
        <f ca="1">'EO9904.1'!AW296</f>
        <v>0</v>
      </c>
      <c r="BB296" s="105">
        <f t="shared" ca="1" si="234"/>
        <v>0</v>
      </c>
      <c r="BC296" s="67"/>
      <c r="BD296" s="96">
        <f t="shared" si="235"/>
        <v>45658</v>
      </c>
      <c r="BE296" s="103">
        <f t="shared" si="236"/>
        <v>1</v>
      </c>
      <c r="BF296" s="113">
        <f t="shared" si="222"/>
        <v>682.49049999999988</v>
      </c>
      <c r="BG296" s="114">
        <f t="shared" si="223"/>
        <v>9457.0780000000013</v>
      </c>
      <c r="BH296" s="95">
        <f t="shared" si="237"/>
        <v>7.2167164107137513E-2</v>
      </c>
      <c r="BI296" s="2">
        <f t="shared" si="240"/>
        <v>7.7899999999999997E-2</v>
      </c>
      <c r="BJ296" s="2">
        <f t="shared" si="238"/>
        <v>0.92640775490548799</v>
      </c>
      <c r="BK296" s="97">
        <v>2.1150000000000002</v>
      </c>
      <c r="BL296" s="98">
        <f t="shared" si="239"/>
        <v>2.1150000000000002</v>
      </c>
    </row>
    <row r="297" spans="1:64" ht="12" customHeight="1">
      <c r="A297" s="88">
        <f t="shared" si="224"/>
        <v>45689</v>
      </c>
      <c r="B297" s="65">
        <f>'EO9904.1 floor'!B297</f>
        <v>0</v>
      </c>
      <c r="C297" s="66"/>
      <c r="D297" s="82">
        <f t="shared" si="194"/>
        <v>0</v>
      </c>
      <c r="E297" s="35">
        <f t="shared" si="195"/>
        <v>0</v>
      </c>
      <c r="F297" s="35">
        <f t="shared" ca="1" si="196"/>
        <v>0</v>
      </c>
      <c r="G297" s="83">
        <f ca="1">VLOOKUP($A297,[1]!Table,MATCH(G$4,[1]!Curves,0))</f>
        <v>0</v>
      </c>
      <c r="H297" s="84">
        <f t="shared" ca="1" si="197"/>
        <v>0</v>
      </c>
      <c r="I297" s="86">
        <f t="shared" si="225"/>
        <v>2.2615196691845312</v>
      </c>
      <c r="J297" s="83">
        <f ca="1">VLOOKUP($A297,[1]!Table,MATCH(J$4,[1]!Curves,0))</f>
        <v>0</v>
      </c>
      <c r="K297" s="84">
        <f t="shared" ca="1" si="198"/>
        <v>0</v>
      </c>
      <c r="L297" s="69">
        <f t="shared" si="226"/>
        <v>0</v>
      </c>
      <c r="M297" s="83">
        <f ca="1">VLOOKUP($A297,[1]!Table,MATCH(M$4,[1]!Curves,0))</f>
        <v>0</v>
      </c>
      <c r="N297" s="84">
        <f t="shared" ca="1" si="199"/>
        <v>0</v>
      </c>
      <c r="O297" s="69">
        <f t="shared" si="227"/>
        <v>0</v>
      </c>
      <c r="P297" s="7"/>
      <c r="Q297" s="69">
        <f t="shared" ca="1" si="200"/>
        <v>0</v>
      </c>
      <c r="R297" s="69">
        <f t="shared" ca="1" si="201"/>
        <v>0</v>
      </c>
      <c r="S297" s="69">
        <f t="shared" si="202"/>
        <v>2.2615196691845312</v>
      </c>
      <c r="T297" s="7"/>
      <c r="U297" s="5">
        <f t="shared" si="203"/>
        <v>28</v>
      </c>
      <c r="V297" s="44">
        <f t="shared" si="204"/>
        <v>45689</v>
      </c>
      <c r="W297" s="5">
        <f t="shared" ca="1" si="205"/>
        <v>8759</v>
      </c>
      <c r="X297" s="54">
        <f ca="1">VLOOKUP($A297,[1]!Table,MATCH(X$4,[1]!Curves,0))</f>
        <v>6.4287157646800999E-2</v>
      </c>
      <c r="Y297" s="46">
        <f t="shared" ca="1" si="206"/>
        <v>0.21928106598557312</v>
      </c>
      <c r="Z297" s="5">
        <f t="shared" si="207"/>
        <v>0</v>
      </c>
      <c r="AA297" s="5">
        <f t="shared" si="208"/>
        <v>0</v>
      </c>
      <c r="AC297" s="39">
        <f t="shared" ca="1" si="209"/>
        <v>0</v>
      </c>
      <c r="AD297" s="39">
        <f t="shared" ca="1" si="210"/>
        <v>0</v>
      </c>
      <c r="AE297" s="39">
        <f t="shared" ca="1" si="211"/>
        <v>0</v>
      </c>
      <c r="AF297" s="39">
        <f t="shared" ca="1" si="212"/>
        <v>0</v>
      </c>
      <c r="AG297" s="39">
        <f t="shared" ca="1" si="213"/>
        <v>0</v>
      </c>
      <c r="AH297" s="39">
        <f t="shared" ca="1" si="214"/>
        <v>0</v>
      </c>
      <c r="AI297" s="39">
        <f t="shared" ca="1" si="215"/>
        <v>0</v>
      </c>
      <c r="AJ297" s="39">
        <f t="shared" ca="1" si="216"/>
        <v>0</v>
      </c>
      <c r="AK297" s="39">
        <f t="shared" ca="1" si="217"/>
        <v>0</v>
      </c>
      <c r="AL297" s="43"/>
      <c r="AM297" s="39">
        <f t="shared" ca="1" si="228"/>
        <v>0</v>
      </c>
      <c r="AN297" s="39">
        <f t="shared" ca="1" si="229"/>
        <v>0</v>
      </c>
      <c r="AO297" s="39">
        <f t="shared" ca="1" si="230"/>
        <v>0</v>
      </c>
      <c r="AP297" s="40">
        <f t="shared" ca="1" si="218"/>
        <v>0</v>
      </c>
      <c r="AR297" s="39">
        <f t="shared" ca="1" si="231"/>
        <v>0</v>
      </c>
      <c r="AS297" s="39">
        <f t="shared" ca="1" si="232"/>
        <v>0</v>
      </c>
      <c r="AT297" s="39">
        <f t="shared" ca="1" si="233"/>
        <v>0</v>
      </c>
      <c r="AU297" s="40">
        <f t="shared" ca="1" si="219"/>
        <v>0</v>
      </c>
      <c r="AV297" s="40"/>
      <c r="AW297" s="51">
        <f t="shared" ca="1" si="220"/>
        <v>0</v>
      </c>
      <c r="AY297" s="51">
        <f t="shared" ca="1" si="221"/>
        <v>0</v>
      </c>
      <c r="AZ297" s="104"/>
      <c r="BA297" s="105">
        <f ca="1">'EO9904.1'!AW297</f>
        <v>0</v>
      </c>
      <c r="BB297" s="105">
        <f t="shared" ca="1" si="234"/>
        <v>0</v>
      </c>
      <c r="BC297" s="67"/>
      <c r="BD297" s="96">
        <f t="shared" si="235"/>
        <v>45689</v>
      </c>
      <c r="BE297" s="103">
        <f t="shared" si="236"/>
        <v>2</v>
      </c>
      <c r="BF297" s="113">
        <f t="shared" si="222"/>
        <v>627.08299999999986</v>
      </c>
      <c r="BG297" s="114">
        <f t="shared" si="223"/>
        <v>8701.1194999999989</v>
      </c>
      <c r="BH297" s="95">
        <f t="shared" si="237"/>
        <v>7.2069232010892381E-2</v>
      </c>
      <c r="BI297" s="2">
        <f t="shared" si="240"/>
        <v>6.7400000000000002E-2</v>
      </c>
      <c r="BJ297" s="2">
        <f t="shared" si="238"/>
        <v>1.0692764393307475</v>
      </c>
      <c r="BK297" s="97">
        <v>2.1150000000000002</v>
      </c>
      <c r="BL297" s="98">
        <f t="shared" si="239"/>
        <v>2.2615196691845312</v>
      </c>
    </row>
    <row r="298" spans="1:64" ht="12" customHeight="1">
      <c r="A298" s="88">
        <f t="shared" si="224"/>
        <v>45717</v>
      </c>
      <c r="B298" s="65">
        <f>'EO9904.1 floor'!B298</f>
        <v>0</v>
      </c>
      <c r="C298" s="66"/>
      <c r="D298" s="82">
        <f t="shared" si="194"/>
        <v>0</v>
      </c>
      <c r="E298" s="35">
        <f t="shared" si="195"/>
        <v>0</v>
      </c>
      <c r="F298" s="35">
        <f t="shared" ca="1" si="196"/>
        <v>0</v>
      </c>
      <c r="G298" s="83">
        <f ca="1">VLOOKUP($A298,[1]!Table,MATCH(G$4,[1]!Curves,0))</f>
        <v>0</v>
      </c>
      <c r="H298" s="84">
        <f t="shared" ca="1" si="197"/>
        <v>0</v>
      </c>
      <c r="I298" s="86">
        <f t="shared" si="225"/>
        <v>2.1352453299148562</v>
      </c>
      <c r="J298" s="83">
        <f ca="1">VLOOKUP($A298,[1]!Table,MATCH(J$4,[1]!Curves,0))</f>
        <v>0</v>
      </c>
      <c r="K298" s="84">
        <f t="shared" ca="1" si="198"/>
        <v>0</v>
      </c>
      <c r="L298" s="69">
        <f t="shared" si="226"/>
        <v>0</v>
      </c>
      <c r="M298" s="83">
        <f ca="1">VLOOKUP($A298,[1]!Table,MATCH(M$4,[1]!Curves,0))</f>
        <v>0</v>
      </c>
      <c r="N298" s="84">
        <f t="shared" ca="1" si="199"/>
        <v>0</v>
      </c>
      <c r="O298" s="69">
        <f t="shared" si="227"/>
        <v>0</v>
      </c>
      <c r="P298" s="7"/>
      <c r="Q298" s="69">
        <f t="shared" ca="1" si="200"/>
        <v>0</v>
      </c>
      <c r="R298" s="69">
        <f t="shared" ca="1" si="201"/>
        <v>0</v>
      </c>
      <c r="S298" s="69">
        <f t="shared" si="202"/>
        <v>2.1352453299148562</v>
      </c>
      <c r="T298" s="7"/>
      <c r="U298" s="5">
        <f t="shared" si="203"/>
        <v>31</v>
      </c>
      <c r="V298" s="44">
        <f t="shared" si="204"/>
        <v>45717</v>
      </c>
      <c r="W298" s="5">
        <f t="shared" ca="1" si="205"/>
        <v>8787</v>
      </c>
      <c r="X298" s="54">
        <f ca="1">VLOOKUP($A298,[1]!Table,MATCH(X$4,[1]!Curves,0))</f>
        <v>6.4286025179819004E-2</v>
      </c>
      <c r="Y298" s="46">
        <f t="shared" ca="1" si="206"/>
        <v>0.21822573645021096</v>
      </c>
      <c r="Z298" s="5">
        <f t="shared" si="207"/>
        <v>0</v>
      </c>
      <c r="AA298" s="5">
        <f t="shared" si="208"/>
        <v>0</v>
      </c>
      <c r="AC298" s="39">
        <f t="shared" ca="1" si="209"/>
        <v>0</v>
      </c>
      <c r="AD298" s="39">
        <f t="shared" ca="1" si="210"/>
        <v>0</v>
      </c>
      <c r="AE298" s="39">
        <f t="shared" ca="1" si="211"/>
        <v>0</v>
      </c>
      <c r="AF298" s="39">
        <f t="shared" ca="1" si="212"/>
        <v>0</v>
      </c>
      <c r="AG298" s="39">
        <f t="shared" ca="1" si="213"/>
        <v>0</v>
      </c>
      <c r="AH298" s="39">
        <f t="shared" ca="1" si="214"/>
        <v>0</v>
      </c>
      <c r="AI298" s="39">
        <f t="shared" ca="1" si="215"/>
        <v>0</v>
      </c>
      <c r="AJ298" s="39">
        <f t="shared" ca="1" si="216"/>
        <v>0</v>
      </c>
      <c r="AK298" s="39">
        <f t="shared" ca="1" si="217"/>
        <v>0</v>
      </c>
      <c r="AL298" s="43"/>
      <c r="AM298" s="39">
        <f t="shared" ca="1" si="228"/>
        <v>0</v>
      </c>
      <c r="AN298" s="39">
        <f t="shared" ca="1" si="229"/>
        <v>0</v>
      </c>
      <c r="AO298" s="39">
        <f t="shared" ca="1" si="230"/>
        <v>0</v>
      </c>
      <c r="AP298" s="40">
        <f t="shared" ca="1" si="218"/>
        <v>0</v>
      </c>
      <c r="AR298" s="39">
        <f t="shared" ca="1" si="231"/>
        <v>0</v>
      </c>
      <c r="AS298" s="39">
        <f t="shared" ca="1" si="232"/>
        <v>0</v>
      </c>
      <c r="AT298" s="39">
        <f t="shared" ca="1" si="233"/>
        <v>0</v>
      </c>
      <c r="AU298" s="40">
        <f t="shared" ca="1" si="219"/>
        <v>0</v>
      </c>
      <c r="AV298" s="40"/>
      <c r="AW298" s="51">
        <f t="shared" ca="1" si="220"/>
        <v>0</v>
      </c>
      <c r="AY298" s="51">
        <f t="shared" ca="1" si="221"/>
        <v>0</v>
      </c>
      <c r="AZ298" s="104"/>
      <c r="BA298" s="105">
        <f ca="1">'EO9904.1'!AW298</f>
        <v>0</v>
      </c>
      <c r="BB298" s="105">
        <f t="shared" ca="1" si="234"/>
        <v>0</v>
      </c>
      <c r="BC298" s="67"/>
      <c r="BD298" s="96">
        <f t="shared" si="235"/>
        <v>45717</v>
      </c>
      <c r="BE298" s="103">
        <f t="shared" si="236"/>
        <v>3</v>
      </c>
      <c r="BF298" s="113">
        <f t="shared" si="222"/>
        <v>669.65750000000003</v>
      </c>
      <c r="BG298" s="114">
        <f t="shared" si="223"/>
        <v>9290.0299999999988</v>
      </c>
      <c r="BH298" s="95">
        <f t="shared" si="237"/>
        <v>7.2083459364501529E-2</v>
      </c>
      <c r="BI298" s="2">
        <f t="shared" si="240"/>
        <v>7.1400000000000005E-2</v>
      </c>
      <c r="BJ298" s="2">
        <f t="shared" si="238"/>
        <v>1.009572260007024</v>
      </c>
      <c r="BK298" s="97">
        <v>2.1150000000000002</v>
      </c>
      <c r="BL298" s="98">
        <f t="shared" si="239"/>
        <v>2.1352453299148562</v>
      </c>
    </row>
    <row r="299" spans="1:64" ht="12" customHeight="1">
      <c r="A299" s="88">
        <f t="shared" si="224"/>
        <v>45748</v>
      </c>
      <c r="B299" s="65">
        <f>'EO9904.1 floor'!B299</f>
        <v>0</v>
      </c>
      <c r="C299" s="66"/>
      <c r="D299" s="82">
        <f t="shared" si="194"/>
        <v>0</v>
      </c>
      <c r="E299" s="35">
        <f t="shared" si="195"/>
        <v>0</v>
      </c>
      <c r="F299" s="35">
        <f t="shared" ca="1" si="196"/>
        <v>0</v>
      </c>
      <c r="G299" s="83">
        <f ca="1">VLOOKUP($A299,[1]!Table,MATCH(G$4,[1]!Curves,0))</f>
        <v>0</v>
      </c>
      <c r="H299" s="84">
        <f t="shared" ca="1" si="197"/>
        <v>0</v>
      </c>
      <c r="I299" s="86">
        <f t="shared" si="225"/>
        <v>2.1150000000000002</v>
      </c>
      <c r="J299" s="83">
        <f ca="1">VLOOKUP($A299,[1]!Table,MATCH(J$4,[1]!Curves,0))</f>
        <v>0</v>
      </c>
      <c r="K299" s="84">
        <f t="shared" ca="1" si="198"/>
        <v>0</v>
      </c>
      <c r="L299" s="69">
        <f t="shared" si="226"/>
        <v>0</v>
      </c>
      <c r="M299" s="83">
        <f ca="1">VLOOKUP($A299,[1]!Table,MATCH(M$4,[1]!Curves,0))</f>
        <v>0</v>
      </c>
      <c r="N299" s="84">
        <f t="shared" ca="1" si="199"/>
        <v>0</v>
      </c>
      <c r="O299" s="69">
        <f t="shared" si="227"/>
        <v>0</v>
      </c>
      <c r="P299" s="7"/>
      <c r="Q299" s="69">
        <f t="shared" ca="1" si="200"/>
        <v>0</v>
      </c>
      <c r="R299" s="69">
        <f t="shared" ca="1" si="201"/>
        <v>0</v>
      </c>
      <c r="S299" s="69">
        <f t="shared" si="202"/>
        <v>2.1150000000000002</v>
      </c>
      <c r="T299" s="7"/>
      <c r="U299" s="5">
        <f t="shared" si="203"/>
        <v>30</v>
      </c>
      <c r="V299" s="44">
        <f t="shared" si="204"/>
        <v>45748</v>
      </c>
      <c r="W299" s="5">
        <f t="shared" ca="1" si="205"/>
        <v>8818</v>
      </c>
      <c r="X299" s="54">
        <f ca="1">VLOOKUP($A299,[1]!Table,MATCH(X$4,[1]!Curves,0))</f>
        <v>6.4284771377089003E-2</v>
      </c>
      <c r="Y299" s="46">
        <f t="shared" ca="1" si="206"/>
        <v>0.21706330184757272</v>
      </c>
      <c r="Z299" s="5">
        <f t="shared" si="207"/>
        <v>0</v>
      </c>
      <c r="AA299" s="5">
        <f t="shared" si="208"/>
        <v>0</v>
      </c>
      <c r="AC299" s="39">
        <f t="shared" ca="1" si="209"/>
        <v>0</v>
      </c>
      <c r="AD299" s="39">
        <f t="shared" ca="1" si="210"/>
        <v>0</v>
      </c>
      <c r="AE299" s="39">
        <f t="shared" ca="1" si="211"/>
        <v>0</v>
      </c>
      <c r="AF299" s="39">
        <f t="shared" ca="1" si="212"/>
        <v>0</v>
      </c>
      <c r="AG299" s="39">
        <f t="shared" ca="1" si="213"/>
        <v>0</v>
      </c>
      <c r="AH299" s="39">
        <f t="shared" ca="1" si="214"/>
        <v>0</v>
      </c>
      <c r="AI299" s="39">
        <f t="shared" ca="1" si="215"/>
        <v>0</v>
      </c>
      <c r="AJ299" s="39">
        <f t="shared" ca="1" si="216"/>
        <v>0</v>
      </c>
      <c r="AK299" s="39">
        <f t="shared" ca="1" si="217"/>
        <v>0</v>
      </c>
      <c r="AL299" s="43"/>
      <c r="AM299" s="39">
        <f t="shared" ca="1" si="228"/>
        <v>0</v>
      </c>
      <c r="AN299" s="39">
        <f t="shared" ca="1" si="229"/>
        <v>0</v>
      </c>
      <c r="AO299" s="39">
        <f t="shared" ca="1" si="230"/>
        <v>0</v>
      </c>
      <c r="AP299" s="40">
        <f t="shared" ca="1" si="218"/>
        <v>0</v>
      </c>
      <c r="AR299" s="39">
        <f t="shared" ca="1" si="231"/>
        <v>0</v>
      </c>
      <c r="AS299" s="39">
        <f t="shared" ca="1" si="232"/>
        <v>0</v>
      </c>
      <c r="AT299" s="39">
        <f t="shared" ca="1" si="233"/>
        <v>0</v>
      </c>
      <c r="AU299" s="40">
        <f t="shared" ca="1" si="219"/>
        <v>0</v>
      </c>
      <c r="AV299" s="40"/>
      <c r="AW299" s="51">
        <f t="shared" ca="1" si="220"/>
        <v>0</v>
      </c>
      <c r="AY299" s="51">
        <f t="shared" ca="1" si="221"/>
        <v>0</v>
      </c>
      <c r="AZ299" s="104"/>
      <c r="BA299" s="105">
        <f ca="1">'EO9904.1'!AW299</f>
        <v>0</v>
      </c>
      <c r="BB299" s="105">
        <f t="shared" ca="1" si="234"/>
        <v>0</v>
      </c>
      <c r="BC299" s="67"/>
      <c r="BD299" s="96">
        <f t="shared" si="235"/>
        <v>45748</v>
      </c>
      <c r="BE299" s="103">
        <f t="shared" si="236"/>
        <v>4</v>
      </c>
      <c r="BF299" s="113">
        <f t="shared" si="222"/>
        <v>631.27949999999998</v>
      </c>
      <c r="BG299" s="114">
        <f t="shared" si="223"/>
        <v>8727.1059999999998</v>
      </c>
      <c r="BH299" s="95">
        <f t="shared" si="237"/>
        <v>7.2335491284281406E-2</v>
      </c>
      <c r="BI299" s="2">
        <f t="shared" si="240"/>
        <v>7.4899999999999994E-2</v>
      </c>
      <c r="BJ299" s="2">
        <f t="shared" si="238"/>
        <v>0.96576089832151413</v>
      </c>
      <c r="BK299" s="97">
        <v>2.1150000000000002</v>
      </c>
      <c r="BL299" s="98">
        <f t="shared" si="239"/>
        <v>2.1150000000000002</v>
      </c>
    </row>
    <row r="300" spans="1:64" ht="12" customHeight="1">
      <c r="A300" s="88">
        <f t="shared" si="224"/>
        <v>45778</v>
      </c>
      <c r="B300" s="65">
        <f>'EO9904.1 floor'!B300</f>
        <v>0</v>
      </c>
      <c r="C300" s="66"/>
      <c r="D300" s="82">
        <f t="shared" si="194"/>
        <v>0</v>
      </c>
      <c r="E300" s="35">
        <f t="shared" si="195"/>
        <v>0</v>
      </c>
      <c r="F300" s="35">
        <f t="shared" ca="1" si="196"/>
        <v>0</v>
      </c>
      <c r="G300" s="83">
        <f ca="1">VLOOKUP($A300,[1]!Table,MATCH(G$4,[1]!Curves,0))</f>
        <v>0</v>
      </c>
      <c r="H300" s="84">
        <f t="shared" ca="1" si="197"/>
        <v>0</v>
      </c>
      <c r="I300" s="86">
        <f t="shared" si="225"/>
        <v>2.1593067374976265</v>
      </c>
      <c r="J300" s="83">
        <f ca="1">VLOOKUP($A300,[1]!Table,MATCH(J$4,[1]!Curves,0))</f>
        <v>0</v>
      </c>
      <c r="K300" s="84">
        <f t="shared" ca="1" si="198"/>
        <v>0</v>
      </c>
      <c r="L300" s="69">
        <f t="shared" si="226"/>
        <v>0</v>
      </c>
      <c r="M300" s="83">
        <f ca="1">VLOOKUP($A300,[1]!Table,MATCH(M$4,[1]!Curves,0))</f>
        <v>0</v>
      </c>
      <c r="N300" s="84">
        <f t="shared" ca="1" si="199"/>
        <v>0</v>
      </c>
      <c r="O300" s="69">
        <f t="shared" si="227"/>
        <v>0</v>
      </c>
      <c r="P300" s="7"/>
      <c r="Q300" s="69">
        <f t="shared" ca="1" si="200"/>
        <v>0</v>
      </c>
      <c r="R300" s="69">
        <f t="shared" ca="1" si="201"/>
        <v>0</v>
      </c>
      <c r="S300" s="69">
        <f t="shared" si="202"/>
        <v>2.1593067374976265</v>
      </c>
      <c r="T300" s="7"/>
      <c r="U300" s="5">
        <f t="shared" si="203"/>
        <v>31</v>
      </c>
      <c r="V300" s="44">
        <f t="shared" si="204"/>
        <v>45778</v>
      </c>
      <c r="W300" s="5">
        <f t="shared" ca="1" si="205"/>
        <v>8848</v>
      </c>
      <c r="X300" s="54">
        <f ca="1">VLOOKUP($A300,[1]!Table,MATCH(X$4,[1]!Curves,0))</f>
        <v>6.4283558019609E-2</v>
      </c>
      <c r="Y300" s="46">
        <f t="shared" ca="1" si="206"/>
        <v>0.21594430348437954</v>
      </c>
      <c r="Z300" s="5">
        <f t="shared" si="207"/>
        <v>0</v>
      </c>
      <c r="AA300" s="5">
        <f t="shared" si="208"/>
        <v>0</v>
      </c>
      <c r="AC300" s="39">
        <f t="shared" ca="1" si="209"/>
        <v>0</v>
      </c>
      <c r="AD300" s="39">
        <f t="shared" ca="1" si="210"/>
        <v>0</v>
      </c>
      <c r="AE300" s="39">
        <f t="shared" ca="1" si="211"/>
        <v>0</v>
      </c>
      <c r="AF300" s="39">
        <f t="shared" ca="1" si="212"/>
        <v>0</v>
      </c>
      <c r="AG300" s="39">
        <f t="shared" ca="1" si="213"/>
        <v>0</v>
      </c>
      <c r="AH300" s="39">
        <f t="shared" ca="1" si="214"/>
        <v>0</v>
      </c>
      <c r="AI300" s="39">
        <f t="shared" ca="1" si="215"/>
        <v>0</v>
      </c>
      <c r="AJ300" s="39">
        <f t="shared" ca="1" si="216"/>
        <v>0</v>
      </c>
      <c r="AK300" s="39">
        <f t="shared" ca="1" si="217"/>
        <v>0</v>
      </c>
      <c r="AL300" s="43"/>
      <c r="AM300" s="39">
        <f t="shared" ca="1" si="228"/>
        <v>0</v>
      </c>
      <c r="AN300" s="39">
        <f t="shared" ca="1" si="229"/>
        <v>0</v>
      </c>
      <c r="AO300" s="39">
        <f t="shared" ca="1" si="230"/>
        <v>0</v>
      </c>
      <c r="AP300" s="40">
        <f t="shared" ca="1" si="218"/>
        <v>0</v>
      </c>
      <c r="AR300" s="39">
        <f t="shared" ca="1" si="231"/>
        <v>0</v>
      </c>
      <c r="AS300" s="39">
        <f t="shared" ca="1" si="232"/>
        <v>0</v>
      </c>
      <c r="AT300" s="39">
        <f t="shared" ca="1" si="233"/>
        <v>0</v>
      </c>
      <c r="AU300" s="40">
        <f t="shared" ca="1" si="219"/>
        <v>0</v>
      </c>
      <c r="AV300" s="40"/>
      <c r="AW300" s="51">
        <f t="shared" ca="1" si="220"/>
        <v>0</v>
      </c>
      <c r="AY300" s="51">
        <f t="shared" ca="1" si="221"/>
        <v>0</v>
      </c>
      <c r="AZ300" s="104"/>
      <c r="BA300" s="105">
        <f ca="1">'EO9904.1'!AW300</f>
        <v>0</v>
      </c>
      <c r="BB300" s="105">
        <f t="shared" ca="1" si="234"/>
        <v>0</v>
      </c>
      <c r="BC300" s="67"/>
      <c r="BD300" s="96">
        <f t="shared" si="235"/>
        <v>45778</v>
      </c>
      <c r="BE300" s="103">
        <f t="shared" si="236"/>
        <v>5</v>
      </c>
      <c r="BF300" s="113">
        <f t="shared" si="222"/>
        <v>662.98049999999989</v>
      </c>
      <c r="BG300" s="114">
        <f t="shared" si="223"/>
        <v>9044.2455000000009</v>
      </c>
      <c r="BH300" s="95">
        <f t="shared" si="237"/>
        <v>7.3304124705593166E-2</v>
      </c>
      <c r="BI300" s="2">
        <f t="shared" si="240"/>
        <v>7.1800000000000003E-2</v>
      </c>
      <c r="BJ300" s="2">
        <f t="shared" si="238"/>
        <v>1.0209488120556152</v>
      </c>
      <c r="BK300" s="97">
        <v>2.1150000000000002</v>
      </c>
      <c r="BL300" s="98">
        <f t="shared" si="239"/>
        <v>2.1593067374976265</v>
      </c>
    </row>
    <row r="301" spans="1:64" ht="12" customHeight="1">
      <c r="A301" s="88">
        <f t="shared" si="224"/>
        <v>45809</v>
      </c>
      <c r="B301" s="65">
        <f>'EO9904.1 floor'!B301</f>
        <v>0</v>
      </c>
      <c r="C301" s="66"/>
      <c r="D301" s="82">
        <f t="shared" si="194"/>
        <v>0</v>
      </c>
      <c r="E301" s="35">
        <f t="shared" si="195"/>
        <v>0</v>
      </c>
      <c r="F301" s="35">
        <f t="shared" ca="1" si="196"/>
        <v>0</v>
      </c>
      <c r="G301" s="83">
        <f ca="1">VLOOKUP($A301,[1]!Table,MATCH(G$4,[1]!Curves,0))</f>
        <v>0</v>
      </c>
      <c r="H301" s="84">
        <f t="shared" ca="1" si="197"/>
        <v>0</v>
      </c>
      <c r="I301" s="86">
        <f t="shared" si="225"/>
        <v>2.8843852192293506</v>
      </c>
      <c r="J301" s="83">
        <f ca="1">VLOOKUP($A301,[1]!Table,MATCH(J$4,[1]!Curves,0))</f>
        <v>0</v>
      </c>
      <c r="K301" s="84">
        <f t="shared" ca="1" si="198"/>
        <v>0</v>
      </c>
      <c r="L301" s="69">
        <f t="shared" si="226"/>
        <v>0</v>
      </c>
      <c r="M301" s="83">
        <f ca="1">VLOOKUP($A301,[1]!Table,MATCH(M$4,[1]!Curves,0))</f>
        <v>0</v>
      </c>
      <c r="N301" s="84">
        <f t="shared" ca="1" si="199"/>
        <v>0</v>
      </c>
      <c r="O301" s="69">
        <f t="shared" si="227"/>
        <v>0</v>
      </c>
      <c r="P301" s="7"/>
      <c r="Q301" s="69">
        <f t="shared" ca="1" si="200"/>
        <v>0</v>
      </c>
      <c r="R301" s="69">
        <f t="shared" ca="1" si="201"/>
        <v>0</v>
      </c>
      <c r="S301" s="69">
        <f t="shared" si="202"/>
        <v>2.8843852192293506</v>
      </c>
      <c r="T301" s="7"/>
      <c r="U301" s="5">
        <f t="shared" si="203"/>
        <v>30</v>
      </c>
      <c r="V301" s="44">
        <f t="shared" si="204"/>
        <v>45809</v>
      </c>
      <c r="W301" s="5">
        <f t="shared" ca="1" si="205"/>
        <v>8879</v>
      </c>
      <c r="X301" s="54">
        <f ca="1">VLOOKUP($A301,[1]!Table,MATCH(X$4,[1]!Curves,0))</f>
        <v>6.4282304216880998E-2</v>
      </c>
      <c r="Y301" s="46">
        <f t="shared" ca="1" si="206"/>
        <v>0.2147941086720859</v>
      </c>
      <c r="Z301" s="5">
        <f t="shared" si="207"/>
        <v>0</v>
      </c>
      <c r="AA301" s="5">
        <f t="shared" si="208"/>
        <v>0</v>
      </c>
      <c r="AC301" s="39">
        <f t="shared" ca="1" si="209"/>
        <v>0</v>
      </c>
      <c r="AD301" s="39">
        <f t="shared" ca="1" si="210"/>
        <v>0</v>
      </c>
      <c r="AE301" s="39">
        <f t="shared" ca="1" si="211"/>
        <v>0</v>
      </c>
      <c r="AF301" s="39">
        <f t="shared" ca="1" si="212"/>
        <v>0</v>
      </c>
      <c r="AG301" s="39">
        <f t="shared" ca="1" si="213"/>
        <v>0</v>
      </c>
      <c r="AH301" s="39">
        <f t="shared" ca="1" si="214"/>
        <v>0</v>
      </c>
      <c r="AI301" s="39">
        <f t="shared" ca="1" si="215"/>
        <v>0</v>
      </c>
      <c r="AJ301" s="39">
        <f t="shared" ca="1" si="216"/>
        <v>0</v>
      </c>
      <c r="AK301" s="39">
        <f t="shared" ca="1" si="217"/>
        <v>0</v>
      </c>
      <c r="AL301" s="43"/>
      <c r="AM301" s="39">
        <f t="shared" ca="1" si="228"/>
        <v>0</v>
      </c>
      <c r="AN301" s="39">
        <f t="shared" ca="1" si="229"/>
        <v>0</v>
      </c>
      <c r="AO301" s="39">
        <f t="shared" ca="1" si="230"/>
        <v>0</v>
      </c>
      <c r="AP301" s="40">
        <f t="shared" ca="1" si="218"/>
        <v>0</v>
      </c>
      <c r="AR301" s="39">
        <f t="shared" ca="1" si="231"/>
        <v>0</v>
      </c>
      <c r="AS301" s="39">
        <f t="shared" ca="1" si="232"/>
        <v>0</v>
      </c>
      <c r="AT301" s="39">
        <f t="shared" ca="1" si="233"/>
        <v>0</v>
      </c>
      <c r="AU301" s="40">
        <f t="shared" ca="1" si="219"/>
        <v>0</v>
      </c>
      <c r="AV301" s="40"/>
      <c r="AW301" s="51">
        <f t="shared" ca="1" si="220"/>
        <v>0</v>
      </c>
      <c r="AY301" s="51">
        <f t="shared" ca="1" si="221"/>
        <v>0</v>
      </c>
      <c r="AZ301" s="104"/>
      <c r="BA301" s="105">
        <f ca="1">'EO9904.1'!AW301</f>
        <v>0</v>
      </c>
      <c r="BB301" s="105">
        <f t="shared" ca="1" si="234"/>
        <v>0</v>
      </c>
      <c r="BC301" s="67"/>
      <c r="BD301" s="96">
        <f t="shared" si="235"/>
        <v>45809</v>
      </c>
      <c r="BE301" s="103">
        <f t="shared" si="236"/>
        <v>6</v>
      </c>
      <c r="BF301" s="113">
        <f t="shared" si="222"/>
        <v>1052.6424999999999</v>
      </c>
      <c r="BG301" s="114">
        <f t="shared" si="223"/>
        <v>10765.119500000001</v>
      </c>
      <c r="BH301" s="95">
        <f t="shared" si="237"/>
        <v>9.7782704595151024E-2</v>
      </c>
      <c r="BI301" s="2">
        <f t="shared" si="240"/>
        <v>7.17E-2</v>
      </c>
      <c r="BJ301" s="2">
        <f t="shared" si="238"/>
        <v>1.363775517366123</v>
      </c>
      <c r="BK301" s="97">
        <v>2.1150000000000002</v>
      </c>
      <c r="BL301" s="98">
        <f t="shared" si="239"/>
        <v>2.8843852192293506</v>
      </c>
    </row>
    <row r="302" spans="1:64" ht="12" customHeight="1">
      <c r="A302" s="88">
        <f t="shared" si="224"/>
        <v>45839</v>
      </c>
      <c r="B302" s="65">
        <f>'EO9904.1 floor'!B302</f>
        <v>0</v>
      </c>
      <c r="C302" s="66"/>
      <c r="D302" s="82">
        <f t="shared" si="194"/>
        <v>0</v>
      </c>
      <c r="E302" s="35">
        <f t="shared" si="195"/>
        <v>0</v>
      </c>
      <c r="F302" s="35">
        <f t="shared" ca="1" si="196"/>
        <v>0</v>
      </c>
      <c r="G302" s="83">
        <f ca="1">VLOOKUP($A302,[1]!Table,MATCH(G$4,[1]!Curves,0))</f>
        <v>0</v>
      </c>
      <c r="H302" s="84">
        <f t="shared" ca="1" si="197"/>
        <v>0</v>
      </c>
      <c r="I302" s="86">
        <f t="shared" si="225"/>
        <v>2.1150000000000002</v>
      </c>
      <c r="J302" s="83">
        <f ca="1">VLOOKUP($A302,[1]!Table,MATCH(J$4,[1]!Curves,0))</f>
        <v>0</v>
      </c>
      <c r="K302" s="84">
        <f t="shared" ca="1" si="198"/>
        <v>0</v>
      </c>
      <c r="L302" s="69">
        <f t="shared" si="226"/>
        <v>0</v>
      </c>
      <c r="M302" s="83">
        <f ca="1">VLOOKUP($A302,[1]!Table,MATCH(M$4,[1]!Curves,0))</f>
        <v>0</v>
      </c>
      <c r="N302" s="84">
        <f t="shared" ca="1" si="199"/>
        <v>0</v>
      </c>
      <c r="O302" s="69">
        <f t="shared" si="227"/>
        <v>0</v>
      </c>
      <c r="P302" s="7"/>
      <c r="Q302" s="69">
        <f t="shared" ca="1" si="200"/>
        <v>0</v>
      </c>
      <c r="R302" s="69">
        <f t="shared" ca="1" si="201"/>
        <v>0</v>
      </c>
      <c r="S302" s="69">
        <f t="shared" si="202"/>
        <v>2.1150000000000002</v>
      </c>
      <c r="T302" s="7"/>
      <c r="U302" s="5">
        <f t="shared" si="203"/>
        <v>31</v>
      </c>
      <c r="V302" s="44">
        <f t="shared" si="204"/>
        <v>45839</v>
      </c>
      <c r="W302" s="5">
        <f t="shared" ca="1" si="205"/>
        <v>8909</v>
      </c>
      <c r="X302" s="54">
        <f ca="1">VLOOKUP($A302,[1]!Table,MATCH(X$4,[1]!Curves,0))</f>
        <v>6.4281090859401008E-2</v>
      </c>
      <c r="Y302" s="46">
        <f t="shared" ca="1" si="206"/>
        <v>0.21368689230099652</v>
      </c>
      <c r="Z302" s="5">
        <f t="shared" si="207"/>
        <v>0</v>
      </c>
      <c r="AA302" s="5">
        <f t="shared" si="208"/>
        <v>0</v>
      </c>
      <c r="AC302" s="39">
        <f t="shared" ca="1" si="209"/>
        <v>0</v>
      </c>
      <c r="AD302" s="39">
        <f t="shared" ca="1" si="210"/>
        <v>0</v>
      </c>
      <c r="AE302" s="39">
        <f t="shared" ca="1" si="211"/>
        <v>0</v>
      </c>
      <c r="AF302" s="39">
        <f t="shared" ca="1" si="212"/>
        <v>0</v>
      </c>
      <c r="AG302" s="39">
        <f t="shared" ca="1" si="213"/>
        <v>0</v>
      </c>
      <c r="AH302" s="39">
        <f t="shared" ca="1" si="214"/>
        <v>0</v>
      </c>
      <c r="AI302" s="39">
        <f t="shared" ca="1" si="215"/>
        <v>0</v>
      </c>
      <c r="AJ302" s="39">
        <f t="shared" ca="1" si="216"/>
        <v>0</v>
      </c>
      <c r="AK302" s="39">
        <f t="shared" ca="1" si="217"/>
        <v>0</v>
      </c>
      <c r="AL302" s="43"/>
      <c r="AM302" s="39">
        <f t="shared" ca="1" si="228"/>
        <v>0</v>
      </c>
      <c r="AN302" s="39">
        <f t="shared" ca="1" si="229"/>
        <v>0</v>
      </c>
      <c r="AO302" s="39">
        <f t="shared" ca="1" si="230"/>
        <v>0</v>
      </c>
      <c r="AP302" s="40">
        <f t="shared" ca="1" si="218"/>
        <v>0</v>
      </c>
      <c r="AR302" s="39">
        <f t="shared" ca="1" si="231"/>
        <v>0</v>
      </c>
      <c r="AS302" s="39">
        <f t="shared" ca="1" si="232"/>
        <v>0</v>
      </c>
      <c r="AT302" s="39">
        <f t="shared" ca="1" si="233"/>
        <v>0</v>
      </c>
      <c r="AU302" s="40">
        <f t="shared" ca="1" si="219"/>
        <v>0</v>
      </c>
      <c r="AV302" s="40"/>
      <c r="AW302" s="51">
        <f t="shared" ca="1" si="220"/>
        <v>0</v>
      </c>
      <c r="AY302" s="51">
        <f t="shared" ca="1" si="221"/>
        <v>0</v>
      </c>
      <c r="AZ302" s="104"/>
      <c r="BA302" s="105">
        <f ca="1">'EO9904.1'!AW302</f>
        <v>0</v>
      </c>
      <c r="BB302" s="105">
        <f t="shared" ca="1" si="234"/>
        <v>0</v>
      </c>
      <c r="BC302" s="67"/>
      <c r="BD302" s="96">
        <f t="shared" si="235"/>
        <v>45839</v>
      </c>
      <c r="BE302" s="103">
        <f t="shared" si="236"/>
        <v>7</v>
      </c>
      <c r="BF302" s="113">
        <f t="shared" si="222"/>
        <v>1079.384</v>
      </c>
      <c r="BG302" s="114">
        <f t="shared" si="223"/>
        <v>11147.003499999999</v>
      </c>
      <c r="BH302" s="95">
        <f t="shared" si="237"/>
        <v>9.6831762903815372E-2</v>
      </c>
      <c r="BI302" s="2">
        <f t="shared" si="240"/>
        <v>9.8100000000000007E-2</v>
      </c>
      <c r="BJ302" s="2">
        <f t="shared" si="238"/>
        <v>0.98707199698078862</v>
      </c>
      <c r="BK302" s="97">
        <v>2.1150000000000002</v>
      </c>
      <c r="BL302" s="98">
        <f t="shared" si="239"/>
        <v>2.1150000000000002</v>
      </c>
    </row>
    <row r="303" spans="1:64" ht="12" customHeight="1">
      <c r="A303" s="88">
        <f t="shared" si="224"/>
        <v>45870</v>
      </c>
      <c r="B303" s="65">
        <f>'EO9904.1 floor'!B303</f>
        <v>0</v>
      </c>
      <c r="C303" s="66"/>
      <c r="D303" s="82">
        <f t="shared" si="194"/>
        <v>0</v>
      </c>
      <c r="E303" s="35">
        <f t="shared" si="195"/>
        <v>0</v>
      </c>
      <c r="F303" s="35">
        <f t="shared" ca="1" si="196"/>
        <v>0</v>
      </c>
      <c r="G303" s="83">
        <f ca="1">VLOOKUP($A303,[1]!Table,MATCH(G$4,[1]!Curves,0))</f>
        <v>0</v>
      </c>
      <c r="H303" s="84">
        <f t="shared" ca="1" si="197"/>
        <v>0</v>
      </c>
      <c r="I303" s="86">
        <f t="shared" si="225"/>
        <v>2.1150000000000002</v>
      </c>
      <c r="J303" s="83">
        <f ca="1">VLOOKUP($A303,[1]!Table,MATCH(J$4,[1]!Curves,0))</f>
        <v>0</v>
      </c>
      <c r="K303" s="84">
        <f t="shared" ca="1" si="198"/>
        <v>0</v>
      </c>
      <c r="L303" s="69">
        <f t="shared" si="226"/>
        <v>0</v>
      </c>
      <c r="M303" s="83">
        <f ca="1">VLOOKUP($A303,[1]!Table,MATCH(M$4,[1]!Curves,0))</f>
        <v>0</v>
      </c>
      <c r="N303" s="84">
        <f t="shared" ca="1" si="199"/>
        <v>0</v>
      </c>
      <c r="O303" s="69">
        <f t="shared" si="227"/>
        <v>0</v>
      </c>
      <c r="P303" s="7"/>
      <c r="Q303" s="69">
        <f t="shared" ca="1" si="200"/>
        <v>0</v>
      </c>
      <c r="R303" s="69">
        <f t="shared" ca="1" si="201"/>
        <v>0</v>
      </c>
      <c r="S303" s="69">
        <f t="shared" si="202"/>
        <v>2.1150000000000002</v>
      </c>
      <c r="T303" s="7"/>
      <c r="U303" s="5">
        <f t="shared" si="203"/>
        <v>31</v>
      </c>
      <c r="V303" s="44">
        <f t="shared" si="204"/>
        <v>45870</v>
      </c>
      <c r="W303" s="5">
        <f t="shared" ca="1" si="205"/>
        <v>8940</v>
      </c>
      <c r="X303" s="54">
        <f ca="1">VLOOKUP($A303,[1]!Table,MATCH(X$4,[1]!Curves,0))</f>
        <v>6.4279837056674005E-2</v>
      </c>
      <c r="Y303" s="46">
        <f t="shared" ca="1" si="206"/>
        <v>0.2125488074988488</v>
      </c>
      <c r="Z303" s="5">
        <f t="shared" si="207"/>
        <v>0</v>
      </c>
      <c r="AA303" s="5">
        <f t="shared" si="208"/>
        <v>0</v>
      </c>
      <c r="AC303" s="39">
        <f t="shared" ca="1" si="209"/>
        <v>0</v>
      </c>
      <c r="AD303" s="39">
        <f t="shared" ca="1" si="210"/>
        <v>0</v>
      </c>
      <c r="AE303" s="39">
        <f t="shared" ca="1" si="211"/>
        <v>0</v>
      </c>
      <c r="AF303" s="39">
        <f t="shared" ca="1" si="212"/>
        <v>0</v>
      </c>
      <c r="AG303" s="39">
        <f t="shared" ca="1" si="213"/>
        <v>0</v>
      </c>
      <c r="AH303" s="39">
        <f t="shared" ca="1" si="214"/>
        <v>0</v>
      </c>
      <c r="AI303" s="39">
        <f t="shared" ca="1" si="215"/>
        <v>0</v>
      </c>
      <c r="AJ303" s="39">
        <f t="shared" ca="1" si="216"/>
        <v>0</v>
      </c>
      <c r="AK303" s="39">
        <f t="shared" ca="1" si="217"/>
        <v>0</v>
      </c>
      <c r="AL303" s="43"/>
      <c r="AM303" s="39">
        <f t="shared" ca="1" si="228"/>
        <v>0</v>
      </c>
      <c r="AN303" s="39">
        <f t="shared" ca="1" si="229"/>
        <v>0</v>
      </c>
      <c r="AO303" s="39">
        <f t="shared" ca="1" si="230"/>
        <v>0</v>
      </c>
      <c r="AP303" s="40">
        <f t="shared" ca="1" si="218"/>
        <v>0</v>
      </c>
      <c r="AR303" s="39">
        <f t="shared" ca="1" si="231"/>
        <v>0</v>
      </c>
      <c r="AS303" s="39">
        <f t="shared" ca="1" si="232"/>
        <v>0</v>
      </c>
      <c r="AT303" s="39">
        <f t="shared" ca="1" si="233"/>
        <v>0</v>
      </c>
      <c r="AU303" s="40">
        <f t="shared" ca="1" si="219"/>
        <v>0</v>
      </c>
      <c r="AV303" s="40"/>
      <c r="AW303" s="51">
        <f t="shared" ca="1" si="220"/>
        <v>0</v>
      </c>
      <c r="AY303" s="51">
        <f t="shared" ca="1" si="221"/>
        <v>0</v>
      </c>
      <c r="AZ303" s="104"/>
      <c r="BA303" s="105">
        <f ca="1">'EO9904.1'!AW303</f>
        <v>0</v>
      </c>
      <c r="BB303" s="105">
        <f t="shared" ca="1" si="234"/>
        <v>0</v>
      </c>
      <c r="BC303" s="67"/>
      <c r="BD303" s="96">
        <f t="shared" si="235"/>
        <v>45870</v>
      </c>
      <c r="BE303" s="103">
        <f t="shared" si="236"/>
        <v>8</v>
      </c>
      <c r="BF303" s="113">
        <f t="shared" si="222"/>
        <v>1109.0309999999999</v>
      </c>
      <c r="BG303" s="114">
        <f t="shared" si="223"/>
        <v>11486.346</v>
      </c>
      <c r="BH303" s="95">
        <f t="shared" si="237"/>
        <v>9.655211500680895E-2</v>
      </c>
      <c r="BI303" s="2">
        <f t="shared" si="240"/>
        <v>9.9099999999999994E-2</v>
      </c>
      <c r="BJ303" s="2">
        <f t="shared" si="238"/>
        <v>0.97428975788909133</v>
      </c>
      <c r="BK303" s="97">
        <v>2.1150000000000002</v>
      </c>
      <c r="BL303" s="98">
        <f t="shared" si="239"/>
        <v>2.1150000000000002</v>
      </c>
    </row>
    <row r="304" spans="1:64" ht="12" customHeight="1">
      <c r="A304" s="88">
        <f t="shared" si="224"/>
        <v>45901</v>
      </c>
      <c r="B304" s="65">
        <f>'EO9904.1 floor'!B304</f>
        <v>0</v>
      </c>
      <c r="C304" s="66"/>
      <c r="D304" s="82">
        <f t="shared" si="194"/>
        <v>0</v>
      </c>
      <c r="E304" s="35">
        <f t="shared" si="195"/>
        <v>0</v>
      </c>
      <c r="F304" s="35">
        <f t="shared" ca="1" si="196"/>
        <v>0</v>
      </c>
      <c r="G304" s="83">
        <f ca="1">VLOOKUP($A304,[1]!Table,MATCH(G$4,[1]!Curves,0))</f>
        <v>0</v>
      </c>
      <c r="H304" s="84">
        <f t="shared" ca="1" si="197"/>
        <v>0</v>
      </c>
      <c r="I304" s="86">
        <f t="shared" si="225"/>
        <v>2.1150000000000002</v>
      </c>
      <c r="J304" s="83">
        <f ca="1">VLOOKUP($A304,[1]!Table,MATCH(J$4,[1]!Curves,0))</f>
        <v>0</v>
      </c>
      <c r="K304" s="84">
        <f t="shared" ca="1" si="198"/>
        <v>0</v>
      </c>
      <c r="L304" s="69">
        <f t="shared" si="226"/>
        <v>0</v>
      </c>
      <c r="M304" s="83">
        <f ca="1">VLOOKUP($A304,[1]!Table,MATCH(M$4,[1]!Curves,0))</f>
        <v>0</v>
      </c>
      <c r="N304" s="84">
        <f t="shared" ca="1" si="199"/>
        <v>0</v>
      </c>
      <c r="O304" s="69">
        <f t="shared" si="227"/>
        <v>0</v>
      </c>
      <c r="P304" s="7"/>
      <c r="Q304" s="69">
        <f t="shared" ca="1" si="200"/>
        <v>0</v>
      </c>
      <c r="R304" s="69">
        <f t="shared" ca="1" si="201"/>
        <v>0</v>
      </c>
      <c r="S304" s="69">
        <f t="shared" si="202"/>
        <v>2.1150000000000002</v>
      </c>
      <c r="T304" s="7"/>
      <c r="U304" s="5">
        <f t="shared" si="203"/>
        <v>30</v>
      </c>
      <c r="V304" s="44">
        <f t="shared" si="204"/>
        <v>45901</v>
      </c>
      <c r="W304" s="5">
        <f t="shared" ca="1" si="205"/>
        <v>8971</v>
      </c>
      <c r="X304" s="54">
        <f ca="1">VLOOKUP($A304,[1]!Table,MATCH(X$4,[1]!Curves,0))</f>
        <v>6.4278583253947003E-2</v>
      </c>
      <c r="Y304" s="46">
        <f t="shared" ca="1" si="206"/>
        <v>0.21141682767295825</v>
      </c>
      <c r="Z304" s="5">
        <f t="shared" si="207"/>
        <v>0</v>
      </c>
      <c r="AA304" s="5">
        <f t="shared" si="208"/>
        <v>0</v>
      </c>
      <c r="AC304" s="39">
        <f t="shared" ca="1" si="209"/>
        <v>0</v>
      </c>
      <c r="AD304" s="39">
        <f t="shared" ca="1" si="210"/>
        <v>0</v>
      </c>
      <c r="AE304" s="39">
        <f t="shared" ca="1" si="211"/>
        <v>0</v>
      </c>
      <c r="AF304" s="39">
        <f t="shared" ca="1" si="212"/>
        <v>0</v>
      </c>
      <c r="AG304" s="39">
        <f t="shared" ca="1" si="213"/>
        <v>0</v>
      </c>
      <c r="AH304" s="39">
        <f t="shared" ca="1" si="214"/>
        <v>0</v>
      </c>
      <c r="AI304" s="39">
        <f t="shared" ca="1" si="215"/>
        <v>0</v>
      </c>
      <c r="AJ304" s="39">
        <f t="shared" ca="1" si="216"/>
        <v>0</v>
      </c>
      <c r="AK304" s="39">
        <f t="shared" ca="1" si="217"/>
        <v>0</v>
      </c>
      <c r="AL304" s="43"/>
      <c r="AM304" s="39">
        <f t="shared" ca="1" si="228"/>
        <v>0</v>
      </c>
      <c r="AN304" s="39">
        <f t="shared" ca="1" si="229"/>
        <v>0</v>
      </c>
      <c r="AO304" s="39">
        <f t="shared" ca="1" si="230"/>
        <v>0</v>
      </c>
      <c r="AP304" s="40">
        <f t="shared" ca="1" si="218"/>
        <v>0</v>
      </c>
      <c r="AR304" s="39">
        <f t="shared" ca="1" si="231"/>
        <v>0</v>
      </c>
      <c r="AS304" s="39">
        <f t="shared" ca="1" si="232"/>
        <v>0</v>
      </c>
      <c r="AT304" s="39">
        <f t="shared" ca="1" si="233"/>
        <v>0</v>
      </c>
      <c r="AU304" s="40">
        <f t="shared" ca="1" si="219"/>
        <v>0</v>
      </c>
      <c r="AV304" s="40"/>
      <c r="AW304" s="51">
        <f t="shared" ca="1" si="220"/>
        <v>0</v>
      </c>
      <c r="AY304" s="51">
        <f t="shared" ca="1" si="221"/>
        <v>0</v>
      </c>
      <c r="AZ304" s="104"/>
      <c r="BA304" s="105">
        <f ca="1">'EO9904.1'!AW304</f>
        <v>0</v>
      </c>
      <c r="BB304" s="105">
        <f t="shared" ca="1" si="234"/>
        <v>0</v>
      </c>
      <c r="BC304" s="67"/>
      <c r="BD304" s="96">
        <f t="shared" si="235"/>
        <v>45901</v>
      </c>
      <c r="BE304" s="103">
        <f t="shared" si="236"/>
        <v>9</v>
      </c>
      <c r="BF304" s="113">
        <f t="shared" si="222"/>
        <v>998.15999999999985</v>
      </c>
      <c r="BG304" s="114">
        <f t="shared" si="223"/>
        <v>10141.415499999999</v>
      </c>
      <c r="BH304" s="95">
        <f t="shared" si="237"/>
        <v>9.8424130240990518E-2</v>
      </c>
      <c r="BI304" s="2">
        <f t="shared" si="240"/>
        <v>0.1009</v>
      </c>
      <c r="BJ304" s="2">
        <f t="shared" si="238"/>
        <v>0.9754621431218089</v>
      </c>
      <c r="BK304" s="97">
        <v>2.1150000000000002</v>
      </c>
      <c r="BL304" s="98">
        <f t="shared" si="239"/>
        <v>2.1150000000000002</v>
      </c>
    </row>
    <row r="305" spans="1:64" ht="12" customHeight="1">
      <c r="A305" s="88">
        <f t="shared" si="224"/>
        <v>45931</v>
      </c>
      <c r="B305" s="65">
        <f>'EO9904.1 floor'!B305</f>
        <v>0</v>
      </c>
      <c r="C305" s="66"/>
      <c r="D305" s="82">
        <f t="shared" si="194"/>
        <v>0</v>
      </c>
      <c r="E305" s="35">
        <f t="shared" si="195"/>
        <v>0</v>
      </c>
      <c r="F305" s="35">
        <f t="shared" ca="1" si="196"/>
        <v>0</v>
      </c>
      <c r="G305" s="83">
        <f ca="1">VLOOKUP($A305,[1]!Table,MATCH(G$4,[1]!Curves,0))</f>
        <v>0</v>
      </c>
      <c r="H305" s="84">
        <f t="shared" ca="1" si="197"/>
        <v>0</v>
      </c>
      <c r="I305" s="86">
        <f t="shared" si="225"/>
        <v>2.1150000000000002</v>
      </c>
      <c r="J305" s="83">
        <f ca="1">VLOOKUP($A305,[1]!Table,MATCH(J$4,[1]!Curves,0))</f>
        <v>0</v>
      </c>
      <c r="K305" s="84">
        <f t="shared" ca="1" si="198"/>
        <v>0</v>
      </c>
      <c r="L305" s="69">
        <f t="shared" si="226"/>
        <v>0</v>
      </c>
      <c r="M305" s="83">
        <f ca="1">VLOOKUP($A305,[1]!Table,MATCH(M$4,[1]!Curves,0))</f>
        <v>0</v>
      </c>
      <c r="N305" s="84">
        <f t="shared" ca="1" si="199"/>
        <v>0</v>
      </c>
      <c r="O305" s="69">
        <f t="shared" si="227"/>
        <v>0</v>
      </c>
      <c r="P305" s="7"/>
      <c r="Q305" s="69">
        <f t="shared" ca="1" si="200"/>
        <v>0</v>
      </c>
      <c r="R305" s="69">
        <f t="shared" ca="1" si="201"/>
        <v>0</v>
      </c>
      <c r="S305" s="69">
        <f t="shared" si="202"/>
        <v>2.1150000000000002</v>
      </c>
      <c r="T305" s="7"/>
      <c r="U305" s="5">
        <f t="shared" si="203"/>
        <v>31</v>
      </c>
      <c r="V305" s="44">
        <f t="shared" si="204"/>
        <v>45931</v>
      </c>
      <c r="W305" s="5">
        <f t="shared" ca="1" si="205"/>
        <v>9001</v>
      </c>
      <c r="X305" s="54">
        <f ca="1">VLOOKUP($A305,[1]!Table,MATCH(X$4,[1]!Curves,0))</f>
        <v>6.4277369896468997E-2</v>
      </c>
      <c r="Y305" s="46">
        <f t="shared" ca="1" si="206"/>
        <v>0.21032714501164013</v>
      </c>
      <c r="Z305" s="5">
        <f t="shared" si="207"/>
        <v>0</v>
      </c>
      <c r="AA305" s="5">
        <f t="shared" si="208"/>
        <v>0</v>
      </c>
      <c r="AC305" s="39">
        <f t="shared" ca="1" si="209"/>
        <v>0</v>
      </c>
      <c r="AD305" s="39">
        <f t="shared" ca="1" si="210"/>
        <v>0</v>
      </c>
      <c r="AE305" s="39">
        <f t="shared" ca="1" si="211"/>
        <v>0</v>
      </c>
      <c r="AF305" s="39">
        <f t="shared" ca="1" si="212"/>
        <v>0</v>
      </c>
      <c r="AG305" s="39">
        <f t="shared" ca="1" si="213"/>
        <v>0</v>
      </c>
      <c r="AH305" s="39">
        <f t="shared" ca="1" si="214"/>
        <v>0</v>
      </c>
      <c r="AI305" s="39">
        <f t="shared" ca="1" si="215"/>
        <v>0</v>
      </c>
      <c r="AJ305" s="39">
        <f t="shared" ca="1" si="216"/>
        <v>0</v>
      </c>
      <c r="AK305" s="39">
        <f t="shared" ca="1" si="217"/>
        <v>0</v>
      </c>
      <c r="AL305" s="43"/>
      <c r="AM305" s="39">
        <f t="shared" ca="1" si="228"/>
        <v>0</v>
      </c>
      <c r="AN305" s="39">
        <f t="shared" ca="1" si="229"/>
        <v>0</v>
      </c>
      <c r="AO305" s="39">
        <f t="shared" ca="1" si="230"/>
        <v>0</v>
      </c>
      <c r="AP305" s="40">
        <f t="shared" ca="1" si="218"/>
        <v>0</v>
      </c>
      <c r="AR305" s="39">
        <f t="shared" ca="1" si="231"/>
        <v>0</v>
      </c>
      <c r="AS305" s="39">
        <f t="shared" ca="1" si="232"/>
        <v>0</v>
      </c>
      <c r="AT305" s="39">
        <f t="shared" ca="1" si="233"/>
        <v>0</v>
      </c>
      <c r="AU305" s="40">
        <f t="shared" ca="1" si="219"/>
        <v>0</v>
      </c>
      <c r="AV305" s="40"/>
      <c r="AW305" s="51">
        <f t="shared" ca="1" si="220"/>
        <v>0</v>
      </c>
      <c r="AY305" s="51">
        <f t="shared" ca="1" si="221"/>
        <v>0</v>
      </c>
      <c r="AZ305" s="104"/>
      <c r="BA305" s="105">
        <f ca="1">'EO9904.1'!AW305</f>
        <v>0</v>
      </c>
      <c r="BB305" s="105">
        <f t="shared" ca="1" si="234"/>
        <v>0</v>
      </c>
      <c r="BC305" s="67"/>
      <c r="BD305" s="96">
        <f t="shared" si="235"/>
        <v>45931</v>
      </c>
      <c r="BE305" s="103">
        <f t="shared" si="236"/>
        <v>10</v>
      </c>
      <c r="BF305" s="113">
        <f t="shared" si="222"/>
        <v>697.93849999999998</v>
      </c>
      <c r="BG305" s="114">
        <f t="shared" si="223"/>
        <v>9529.3094999999994</v>
      </c>
      <c r="BH305" s="95">
        <f t="shared" si="237"/>
        <v>7.3241245863616883E-2</v>
      </c>
      <c r="BI305" s="2">
        <f t="shared" si="240"/>
        <v>0.10349999999999999</v>
      </c>
      <c r="BJ305" s="2">
        <f t="shared" si="238"/>
        <v>0.70764488757117761</v>
      </c>
      <c r="BK305" s="97">
        <v>2.1150000000000002</v>
      </c>
      <c r="BL305" s="98">
        <f t="shared" si="239"/>
        <v>2.1150000000000002</v>
      </c>
    </row>
    <row r="306" spans="1:64" ht="12" customHeight="1">
      <c r="A306" s="88">
        <f t="shared" si="224"/>
        <v>45962</v>
      </c>
      <c r="B306" s="65">
        <f>'EO9904.1 floor'!B306</f>
        <v>0</v>
      </c>
      <c r="C306" s="66"/>
      <c r="D306" s="82">
        <f t="shared" si="194"/>
        <v>0</v>
      </c>
      <c r="E306" s="35">
        <f t="shared" si="195"/>
        <v>0</v>
      </c>
      <c r="F306" s="35">
        <f t="shared" ca="1" si="196"/>
        <v>0</v>
      </c>
      <c r="G306" s="83">
        <f ca="1">VLOOKUP($A306,[1]!Table,MATCH(G$4,[1]!Curves,0))</f>
        <v>0</v>
      </c>
      <c r="H306" s="84">
        <f t="shared" ca="1" si="197"/>
        <v>0</v>
      </c>
      <c r="I306" s="86">
        <f t="shared" si="225"/>
        <v>2.1150000000000002</v>
      </c>
      <c r="J306" s="83">
        <f ca="1">VLOOKUP($A306,[1]!Table,MATCH(J$4,[1]!Curves,0))</f>
        <v>0</v>
      </c>
      <c r="K306" s="84">
        <f t="shared" ca="1" si="198"/>
        <v>0</v>
      </c>
      <c r="L306" s="69">
        <f t="shared" si="226"/>
        <v>0</v>
      </c>
      <c r="M306" s="83">
        <f ca="1">VLOOKUP($A306,[1]!Table,MATCH(M$4,[1]!Curves,0))</f>
        <v>0</v>
      </c>
      <c r="N306" s="84">
        <f t="shared" ca="1" si="199"/>
        <v>0</v>
      </c>
      <c r="O306" s="69">
        <f t="shared" si="227"/>
        <v>0</v>
      </c>
      <c r="P306" s="7"/>
      <c r="Q306" s="69">
        <f t="shared" ca="1" si="200"/>
        <v>0</v>
      </c>
      <c r="R306" s="69">
        <f t="shared" ca="1" si="201"/>
        <v>0</v>
      </c>
      <c r="S306" s="69">
        <f t="shared" si="202"/>
        <v>2.1150000000000002</v>
      </c>
      <c r="T306" s="7"/>
      <c r="U306" s="5">
        <f t="shared" si="203"/>
        <v>30</v>
      </c>
      <c r="V306" s="44">
        <f t="shared" si="204"/>
        <v>45962</v>
      </c>
      <c r="W306" s="5">
        <f t="shared" ca="1" si="205"/>
        <v>9032</v>
      </c>
      <c r="X306" s="54">
        <f ca="1">VLOOKUP($A306,[1]!Table,MATCH(X$4,[1]!Curves,0))</f>
        <v>6.4276116093743008E-2</v>
      </c>
      <c r="Y306" s="46">
        <f t="shared" ca="1" si="206"/>
        <v>0.20920708207762165</v>
      </c>
      <c r="Z306" s="5">
        <f t="shared" si="207"/>
        <v>0</v>
      </c>
      <c r="AA306" s="5">
        <f t="shared" si="208"/>
        <v>0</v>
      </c>
      <c r="AC306" s="39">
        <f t="shared" ca="1" si="209"/>
        <v>0</v>
      </c>
      <c r="AD306" s="39">
        <f t="shared" ca="1" si="210"/>
        <v>0</v>
      </c>
      <c r="AE306" s="39">
        <f t="shared" ca="1" si="211"/>
        <v>0</v>
      </c>
      <c r="AF306" s="39">
        <f t="shared" ca="1" si="212"/>
        <v>0</v>
      </c>
      <c r="AG306" s="39">
        <f t="shared" ca="1" si="213"/>
        <v>0</v>
      </c>
      <c r="AH306" s="39">
        <f t="shared" ca="1" si="214"/>
        <v>0</v>
      </c>
      <c r="AI306" s="39">
        <f t="shared" ca="1" si="215"/>
        <v>0</v>
      </c>
      <c r="AJ306" s="39">
        <f t="shared" ca="1" si="216"/>
        <v>0</v>
      </c>
      <c r="AK306" s="39">
        <f t="shared" ca="1" si="217"/>
        <v>0</v>
      </c>
      <c r="AL306" s="43"/>
      <c r="AM306" s="39">
        <f t="shared" ca="1" si="228"/>
        <v>0</v>
      </c>
      <c r="AN306" s="39">
        <f t="shared" ca="1" si="229"/>
        <v>0</v>
      </c>
      <c r="AO306" s="39">
        <f t="shared" ca="1" si="230"/>
        <v>0</v>
      </c>
      <c r="AP306" s="40">
        <f t="shared" ca="1" si="218"/>
        <v>0</v>
      </c>
      <c r="AR306" s="39">
        <f t="shared" ca="1" si="231"/>
        <v>0</v>
      </c>
      <c r="AS306" s="39">
        <f t="shared" ca="1" si="232"/>
        <v>0</v>
      </c>
      <c r="AT306" s="39">
        <f t="shared" ca="1" si="233"/>
        <v>0</v>
      </c>
      <c r="AU306" s="40">
        <f t="shared" ca="1" si="219"/>
        <v>0</v>
      </c>
      <c r="AV306" s="40"/>
      <c r="AW306" s="51">
        <f t="shared" ca="1" si="220"/>
        <v>0</v>
      </c>
      <c r="AY306" s="51">
        <f t="shared" ca="1" si="221"/>
        <v>0</v>
      </c>
      <c r="AZ306" s="104"/>
      <c r="BA306" s="105">
        <f ca="1">'EO9904.1'!AW306</f>
        <v>0</v>
      </c>
      <c r="BB306" s="105">
        <f t="shared" ca="1" si="234"/>
        <v>0</v>
      </c>
      <c r="BC306" s="67"/>
      <c r="BD306" s="96">
        <f t="shared" si="235"/>
        <v>45962</v>
      </c>
      <c r="BE306" s="103">
        <f t="shared" si="236"/>
        <v>11</v>
      </c>
      <c r="BF306" s="113">
        <f t="shared" si="222"/>
        <v>632.95050000000003</v>
      </c>
      <c r="BG306" s="114">
        <f t="shared" si="223"/>
        <v>8729.3260000000009</v>
      </c>
      <c r="BH306" s="95">
        <f t="shared" si="237"/>
        <v>7.250851898531456E-2</v>
      </c>
      <c r="BI306" s="2">
        <f t="shared" si="240"/>
        <v>7.7799999999999994E-2</v>
      </c>
      <c r="BJ306" s="2">
        <f t="shared" si="238"/>
        <v>0.93198610520969882</v>
      </c>
      <c r="BK306" s="97">
        <v>2.1150000000000002</v>
      </c>
      <c r="BL306" s="98">
        <f t="shared" si="239"/>
        <v>2.1150000000000002</v>
      </c>
    </row>
    <row r="307" spans="1:64" ht="12" customHeight="1">
      <c r="A307" s="88">
        <f t="shared" si="224"/>
        <v>45992</v>
      </c>
      <c r="B307" s="65">
        <f>'EO9904.1 floor'!B307</f>
        <v>0</v>
      </c>
      <c r="C307" s="66"/>
      <c r="D307" s="82">
        <f t="shared" si="194"/>
        <v>0</v>
      </c>
      <c r="E307" s="35">
        <f t="shared" si="195"/>
        <v>0</v>
      </c>
      <c r="F307" s="35">
        <f t="shared" ca="1" si="196"/>
        <v>0</v>
      </c>
      <c r="G307" s="83">
        <f ca="1">VLOOKUP($A307,[1]!Table,MATCH(G$4,[1]!Curves,0))</f>
        <v>0</v>
      </c>
      <c r="H307" s="84">
        <f t="shared" ca="1" si="197"/>
        <v>0</v>
      </c>
      <c r="I307" s="86">
        <f t="shared" si="225"/>
        <v>2.1150000000000002</v>
      </c>
      <c r="J307" s="83">
        <f ca="1">VLOOKUP($A307,[1]!Table,MATCH(J$4,[1]!Curves,0))</f>
        <v>0</v>
      </c>
      <c r="K307" s="84">
        <f t="shared" ca="1" si="198"/>
        <v>0</v>
      </c>
      <c r="L307" s="69">
        <f t="shared" si="226"/>
        <v>0</v>
      </c>
      <c r="M307" s="83">
        <f ca="1">VLOOKUP($A307,[1]!Table,MATCH(M$4,[1]!Curves,0))</f>
        <v>0</v>
      </c>
      <c r="N307" s="84">
        <f t="shared" ca="1" si="199"/>
        <v>0</v>
      </c>
      <c r="O307" s="69">
        <f t="shared" si="227"/>
        <v>0</v>
      </c>
      <c r="P307" s="7"/>
      <c r="Q307" s="69">
        <f t="shared" ca="1" si="200"/>
        <v>0</v>
      </c>
      <c r="R307" s="69">
        <f t="shared" ca="1" si="201"/>
        <v>0</v>
      </c>
      <c r="S307" s="69">
        <f t="shared" si="202"/>
        <v>2.1150000000000002</v>
      </c>
      <c r="T307" s="7"/>
      <c r="U307" s="5">
        <f t="shared" si="203"/>
        <v>31</v>
      </c>
      <c r="V307" s="44">
        <f t="shared" si="204"/>
        <v>45992</v>
      </c>
      <c r="W307" s="5">
        <f t="shared" ca="1" si="205"/>
        <v>9062</v>
      </c>
      <c r="X307" s="54">
        <f ca="1">VLOOKUP($A307,[1]!Table,MATCH(X$4,[1]!Curves,0))</f>
        <v>6.4274902736267001E-2</v>
      </c>
      <c r="Y307" s="46">
        <f t="shared" ca="1" si="206"/>
        <v>0.20812887059843937</v>
      </c>
      <c r="Z307" s="5">
        <f t="shared" si="207"/>
        <v>0</v>
      </c>
      <c r="AA307" s="5">
        <f t="shared" si="208"/>
        <v>0</v>
      </c>
      <c r="AC307" s="39">
        <f t="shared" ca="1" si="209"/>
        <v>0</v>
      </c>
      <c r="AD307" s="39">
        <f t="shared" ca="1" si="210"/>
        <v>0</v>
      </c>
      <c r="AE307" s="39">
        <f t="shared" ca="1" si="211"/>
        <v>0</v>
      </c>
      <c r="AF307" s="39">
        <f t="shared" ca="1" si="212"/>
        <v>0</v>
      </c>
      <c r="AG307" s="39">
        <f t="shared" ca="1" si="213"/>
        <v>0</v>
      </c>
      <c r="AH307" s="39">
        <f t="shared" ca="1" si="214"/>
        <v>0</v>
      </c>
      <c r="AI307" s="39">
        <f t="shared" ca="1" si="215"/>
        <v>0</v>
      </c>
      <c r="AJ307" s="39">
        <f t="shared" ca="1" si="216"/>
        <v>0</v>
      </c>
      <c r="AK307" s="39">
        <f t="shared" ca="1" si="217"/>
        <v>0</v>
      </c>
      <c r="AL307" s="43"/>
      <c r="AM307" s="39">
        <f t="shared" ca="1" si="228"/>
        <v>0</v>
      </c>
      <c r="AN307" s="39">
        <f t="shared" ca="1" si="229"/>
        <v>0</v>
      </c>
      <c r="AO307" s="39">
        <f t="shared" ca="1" si="230"/>
        <v>0</v>
      </c>
      <c r="AP307" s="40">
        <f t="shared" ca="1" si="218"/>
        <v>0</v>
      </c>
      <c r="AR307" s="39">
        <f t="shared" ca="1" si="231"/>
        <v>0</v>
      </c>
      <c r="AS307" s="39">
        <f t="shared" ca="1" si="232"/>
        <v>0</v>
      </c>
      <c r="AT307" s="39">
        <f t="shared" ca="1" si="233"/>
        <v>0</v>
      </c>
      <c r="AU307" s="40">
        <f t="shared" ca="1" si="219"/>
        <v>0</v>
      </c>
      <c r="AV307" s="40"/>
      <c r="AW307" s="51">
        <f t="shared" ca="1" si="220"/>
        <v>0</v>
      </c>
      <c r="AY307" s="51">
        <f t="shared" ca="1" si="221"/>
        <v>0</v>
      </c>
      <c r="AZ307" s="104"/>
      <c r="BA307" s="105">
        <f ca="1">'EO9904.1'!AW307</f>
        <v>0</v>
      </c>
      <c r="BB307" s="105">
        <f t="shared" ca="1" si="234"/>
        <v>0</v>
      </c>
      <c r="BC307" s="67"/>
      <c r="BD307" s="96">
        <f t="shared" si="235"/>
        <v>45992</v>
      </c>
      <c r="BE307" s="103">
        <f t="shared" si="236"/>
        <v>12</v>
      </c>
      <c r="BF307" s="113">
        <f t="shared" si="222"/>
        <v>668.96399999999994</v>
      </c>
      <c r="BG307" s="114">
        <f t="shared" si="223"/>
        <v>9251.2415000000001</v>
      </c>
      <c r="BH307" s="95">
        <f t="shared" si="237"/>
        <v>7.2310727160241131E-2</v>
      </c>
      <c r="BI307" s="2">
        <f t="shared" si="240"/>
        <v>7.7899999999999997E-2</v>
      </c>
      <c r="BJ307" s="2">
        <f t="shared" si="238"/>
        <v>0.92825066957947544</v>
      </c>
      <c r="BK307" s="97">
        <v>2.1150000000000002</v>
      </c>
      <c r="BL307" s="98">
        <f t="shared" si="239"/>
        <v>2.1150000000000002</v>
      </c>
    </row>
    <row r="308" spans="1:64" ht="12" customHeight="1">
      <c r="A308" s="88">
        <f t="shared" si="224"/>
        <v>46023</v>
      </c>
      <c r="B308" s="65">
        <f>'EO9904.1 floor'!B308</f>
        <v>0</v>
      </c>
      <c r="C308" s="66"/>
      <c r="D308" s="82">
        <f t="shared" si="194"/>
        <v>0</v>
      </c>
      <c r="E308" s="35">
        <f t="shared" si="195"/>
        <v>0</v>
      </c>
      <c r="F308" s="35">
        <f t="shared" ca="1" si="196"/>
        <v>0</v>
      </c>
      <c r="G308" s="83">
        <f ca="1">VLOOKUP($A308,[1]!Table,MATCH(G$4,[1]!Curves,0))</f>
        <v>0</v>
      </c>
      <c r="H308" s="84">
        <f t="shared" ca="1" si="197"/>
        <v>0</v>
      </c>
      <c r="I308" s="86">
        <f t="shared" si="225"/>
        <v>2.1150000000000002</v>
      </c>
      <c r="J308" s="83">
        <f ca="1">VLOOKUP($A308,[1]!Table,MATCH(J$4,[1]!Curves,0))</f>
        <v>0</v>
      </c>
      <c r="K308" s="84">
        <f t="shared" ca="1" si="198"/>
        <v>0</v>
      </c>
      <c r="L308" s="69">
        <f t="shared" si="226"/>
        <v>0</v>
      </c>
      <c r="M308" s="83">
        <f ca="1">VLOOKUP($A308,[1]!Table,MATCH(M$4,[1]!Curves,0))</f>
        <v>0</v>
      </c>
      <c r="N308" s="84">
        <f t="shared" ca="1" si="199"/>
        <v>0</v>
      </c>
      <c r="O308" s="69">
        <f t="shared" si="227"/>
        <v>0</v>
      </c>
      <c r="P308" s="7"/>
      <c r="Q308" s="69">
        <f t="shared" ca="1" si="200"/>
        <v>0</v>
      </c>
      <c r="R308" s="69">
        <f t="shared" ca="1" si="201"/>
        <v>0</v>
      </c>
      <c r="S308" s="69">
        <f t="shared" si="202"/>
        <v>2.1150000000000002</v>
      </c>
      <c r="T308" s="7"/>
      <c r="U308" s="5">
        <f t="shared" si="203"/>
        <v>31</v>
      </c>
      <c r="V308" s="44">
        <f t="shared" si="204"/>
        <v>46023</v>
      </c>
      <c r="W308" s="5">
        <f t="shared" ca="1" si="205"/>
        <v>9093</v>
      </c>
      <c r="X308" s="54">
        <f ca="1">VLOOKUP($A308,[1]!Table,MATCH(X$4,[1]!Curves,0))</f>
        <v>6.4273648933540997E-2</v>
      </c>
      <c r="Y308" s="46">
        <f t="shared" ca="1" si="206"/>
        <v>0.20702059822309901</v>
      </c>
      <c r="Z308" s="5">
        <f t="shared" si="207"/>
        <v>0</v>
      </c>
      <c r="AA308" s="5">
        <f t="shared" si="208"/>
        <v>0</v>
      </c>
      <c r="AC308" s="39">
        <f t="shared" ca="1" si="209"/>
        <v>0</v>
      </c>
      <c r="AD308" s="39">
        <f t="shared" ca="1" si="210"/>
        <v>0</v>
      </c>
      <c r="AE308" s="39">
        <f t="shared" ca="1" si="211"/>
        <v>0</v>
      </c>
      <c r="AF308" s="39">
        <f t="shared" ca="1" si="212"/>
        <v>0</v>
      </c>
      <c r="AG308" s="39">
        <f t="shared" ca="1" si="213"/>
        <v>0</v>
      </c>
      <c r="AH308" s="39">
        <f t="shared" ca="1" si="214"/>
        <v>0</v>
      </c>
      <c r="AI308" s="39">
        <f t="shared" ca="1" si="215"/>
        <v>0</v>
      </c>
      <c r="AJ308" s="39">
        <f t="shared" ca="1" si="216"/>
        <v>0</v>
      </c>
      <c r="AK308" s="39">
        <f t="shared" ca="1" si="217"/>
        <v>0</v>
      </c>
      <c r="AL308" s="43"/>
      <c r="AM308" s="39">
        <f t="shared" ca="1" si="228"/>
        <v>0</v>
      </c>
      <c r="AN308" s="39">
        <f t="shared" ca="1" si="229"/>
        <v>0</v>
      </c>
      <c r="AO308" s="39">
        <f t="shared" ca="1" si="230"/>
        <v>0</v>
      </c>
      <c r="AP308" s="40">
        <f t="shared" ca="1" si="218"/>
        <v>0</v>
      </c>
      <c r="AR308" s="39">
        <f t="shared" ca="1" si="231"/>
        <v>0</v>
      </c>
      <c r="AS308" s="39">
        <f t="shared" ca="1" si="232"/>
        <v>0</v>
      </c>
      <c r="AT308" s="39">
        <f t="shared" ca="1" si="233"/>
        <v>0</v>
      </c>
      <c r="AU308" s="40">
        <f t="shared" ca="1" si="219"/>
        <v>0</v>
      </c>
      <c r="AV308" s="40"/>
      <c r="AW308" s="51">
        <f t="shared" ca="1" si="220"/>
        <v>0</v>
      </c>
      <c r="AY308" s="51">
        <f t="shared" ca="1" si="221"/>
        <v>0</v>
      </c>
      <c r="AZ308" s="104"/>
      <c r="BA308" s="105">
        <f ca="1">'EO9904.1'!AW308</f>
        <v>0</v>
      </c>
      <c r="BB308" s="105">
        <f t="shared" ca="1" si="234"/>
        <v>0</v>
      </c>
      <c r="BC308" s="67"/>
      <c r="BD308" s="96">
        <f t="shared" si="235"/>
        <v>46023</v>
      </c>
      <c r="BE308" s="103">
        <f t="shared" si="236"/>
        <v>1</v>
      </c>
      <c r="BF308" s="113">
        <f t="shared" si="222"/>
        <v>682.49049999999988</v>
      </c>
      <c r="BG308" s="114">
        <f t="shared" si="223"/>
        <v>9457.0780000000013</v>
      </c>
      <c r="BH308" s="95">
        <f t="shared" si="237"/>
        <v>7.2167164107137513E-2</v>
      </c>
      <c r="BI308" s="2">
        <f t="shared" si="240"/>
        <v>7.7899999999999997E-2</v>
      </c>
      <c r="BJ308" s="2">
        <f t="shared" si="238"/>
        <v>0.92640775490548799</v>
      </c>
      <c r="BK308" s="97">
        <v>2.1150000000000002</v>
      </c>
      <c r="BL308" s="98">
        <f t="shared" si="239"/>
        <v>2.1150000000000002</v>
      </c>
    </row>
    <row r="309" spans="1:64" ht="12" customHeight="1">
      <c r="A309" s="88">
        <f t="shared" si="224"/>
        <v>46054</v>
      </c>
      <c r="B309" s="65">
        <f>'EO9904.1 floor'!B309</f>
        <v>0</v>
      </c>
      <c r="C309" s="66"/>
      <c r="D309" s="82">
        <f t="shared" si="194"/>
        <v>0</v>
      </c>
      <c r="E309" s="35">
        <f t="shared" si="195"/>
        <v>0</v>
      </c>
      <c r="F309" s="35">
        <f t="shared" ca="1" si="196"/>
        <v>0</v>
      </c>
      <c r="G309" s="83">
        <f ca="1">VLOOKUP($A309,[1]!Table,MATCH(G$4,[1]!Curves,0))</f>
        <v>0</v>
      </c>
      <c r="H309" s="84">
        <f t="shared" ca="1" si="197"/>
        <v>0</v>
      </c>
      <c r="I309" s="86">
        <f t="shared" si="225"/>
        <v>2.2615196691845312</v>
      </c>
      <c r="J309" s="83">
        <f ca="1">VLOOKUP($A309,[1]!Table,MATCH(J$4,[1]!Curves,0))</f>
        <v>0</v>
      </c>
      <c r="K309" s="84">
        <f t="shared" ca="1" si="198"/>
        <v>0</v>
      </c>
      <c r="L309" s="69">
        <f t="shared" si="226"/>
        <v>0</v>
      </c>
      <c r="M309" s="83">
        <f ca="1">VLOOKUP($A309,[1]!Table,MATCH(M$4,[1]!Curves,0))</f>
        <v>0</v>
      </c>
      <c r="N309" s="84">
        <f t="shared" ca="1" si="199"/>
        <v>0</v>
      </c>
      <c r="O309" s="69">
        <f t="shared" si="227"/>
        <v>0</v>
      </c>
      <c r="P309" s="7"/>
      <c r="Q309" s="69">
        <f t="shared" ca="1" si="200"/>
        <v>0</v>
      </c>
      <c r="R309" s="69">
        <f t="shared" ca="1" si="201"/>
        <v>0</v>
      </c>
      <c r="S309" s="69">
        <f t="shared" si="202"/>
        <v>2.2615196691845312</v>
      </c>
      <c r="T309" s="7"/>
      <c r="U309" s="5">
        <f t="shared" si="203"/>
        <v>28</v>
      </c>
      <c r="V309" s="44">
        <f t="shared" si="204"/>
        <v>46054</v>
      </c>
      <c r="W309" s="5">
        <f t="shared" ca="1" si="205"/>
        <v>9124</v>
      </c>
      <c r="X309" s="54">
        <f ca="1">VLOOKUP($A309,[1]!Table,MATCH(X$4,[1]!Curves,0))</f>
        <v>6.4272395130817006E-2</v>
      </c>
      <c r="Y309" s="46">
        <f t="shared" ca="1" si="206"/>
        <v>0.20591826978893255</v>
      </c>
      <c r="Z309" s="5">
        <f t="shared" si="207"/>
        <v>0</v>
      </c>
      <c r="AA309" s="5">
        <f t="shared" si="208"/>
        <v>0</v>
      </c>
      <c r="AC309" s="39">
        <f t="shared" ca="1" si="209"/>
        <v>0</v>
      </c>
      <c r="AD309" s="39">
        <f t="shared" ca="1" si="210"/>
        <v>0</v>
      </c>
      <c r="AE309" s="39">
        <f t="shared" ca="1" si="211"/>
        <v>0</v>
      </c>
      <c r="AF309" s="39">
        <f t="shared" ca="1" si="212"/>
        <v>0</v>
      </c>
      <c r="AG309" s="39">
        <f t="shared" ca="1" si="213"/>
        <v>0</v>
      </c>
      <c r="AH309" s="39">
        <f t="shared" ca="1" si="214"/>
        <v>0</v>
      </c>
      <c r="AI309" s="39">
        <f t="shared" ca="1" si="215"/>
        <v>0</v>
      </c>
      <c r="AJ309" s="39">
        <f t="shared" ca="1" si="216"/>
        <v>0</v>
      </c>
      <c r="AK309" s="39">
        <f t="shared" ca="1" si="217"/>
        <v>0</v>
      </c>
      <c r="AL309" s="43"/>
      <c r="AM309" s="39">
        <f t="shared" ca="1" si="228"/>
        <v>0</v>
      </c>
      <c r="AN309" s="39">
        <f t="shared" ca="1" si="229"/>
        <v>0</v>
      </c>
      <c r="AO309" s="39">
        <f t="shared" ca="1" si="230"/>
        <v>0</v>
      </c>
      <c r="AP309" s="40">
        <f t="shared" ca="1" si="218"/>
        <v>0</v>
      </c>
      <c r="AR309" s="39">
        <f t="shared" ca="1" si="231"/>
        <v>0</v>
      </c>
      <c r="AS309" s="39">
        <f t="shared" ca="1" si="232"/>
        <v>0</v>
      </c>
      <c r="AT309" s="39">
        <f t="shared" ca="1" si="233"/>
        <v>0</v>
      </c>
      <c r="AU309" s="40">
        <f t="shared" ca="1" si="219"/>
        <v>0</v>
      </c>
      <c r="AV309" s="40"/>
      <c r="AW309" s="51">
        <f t="shared" ca="1" si="220"/>
        <v>0</v>
      </c>
      <c r="AY309" s="51">
        <f t="shared" ca="1" si="221"/>
        <v>0</v>
      </c>
      <c r="AZ309" s="104"/>
      <c r="BA309" s="105">
        <f ca="1">'EO9904.1'!AW309</f>
        <v>0</v>
      </c>
      <c r="BB309" s="105">
        <f t="shared" ca="1" si="234"/>
        <v>0</v>
      </c>
      <c r="BC309" s="67"/>
      <c r="BD309" s="96">
        <f t="shared" si="235"/>
        <v>46054</v>
      </c>
      <c r="BE309" s="103">
        <f t="shared" si="236"/>
        <v>2</v>
      </c>
      <c r="BF309" s="113">
        <f t="shared" si="222"/>
        <v>627.08299999999986</v>
      </c>
      <c r="BG309" s="114">
        <f t="shared" si="223"/>
        <v>8701.1194999999989</v>
      </c>
      <c r="BH309" s="95">
        <f t="shared" si="237"/>
        <v>7.2069232010892381E-2</v>
      </c>
      <c r="BI309" s="2">
        <f t="shared" si="240"/>
        <v>6.7400000000000002E-2</v>
      </c>
      <c r="BJ309" s="2">
        <f t="shared" si="238"/>
        <v>1.0692764393307475</v>
      </c>
      <c r="BK309" s="97">
        <v>2.1150000000000002</v>
      </c>
      <c r="BL309" s="98">
        <f t="shared" si="239"/>
        <v>2.2615196691845312</v>
      </c>
    </row>
    <row r="310" spans="1:64" ht="12" customHeight="1">
      <c r="A310" s="88">
        <f t="shared" si="224"/>
        <v>46082</v>
      </c>
      <c r="B310" s="65">
        <f>'EO9904.1 floor'!B310</f>
        <v>0</v>
      </c>
      <c r="C310" s="66"/>
      <c r="D310" s="82">
        <f t="shared" si="194"/>
        <v>0</v>
      </c>
      <c r="E310" s="35">
        <f t="shared" si="195"/>
        <v>0</v>
      </c>
      <c r="F310" s="35">
        <f t="shared" ca="1" si="196"/>
        <v>0</v>
      </c>
      <c r="G310" s="83">
        <f ca="1">VLOOKUP($A310,[1]!Table,MATCH(G$4,[1]!Curves,0))</f>
        <v>0</v>
      </c>
      <c r="H310" s="84">
        <f t="shared" ca="1" si="197"/>
        <v>0</v>
      </c>
      <c r="I310" s="86">
        <f t="shared" si="225"/>
        <v>2.1352453299148562</v>
      </c>
      <c r="J310" s="83">
        <f ca="1">VLOOKUP($A310,[1]!Table,MATCH(J$4,[1]!Curves,0))</f>
        <v>0</v>
      </c>
      <c r="K310" s="84">
        <f t="shared" ca="1" si="198"/>
        <v>0</v>
      </c>
      <c r="L310" s="69">
        <f t="shared" si="226"/>
        <v>0</v>
      </c>
      <c r="M310" s="83">
        <f ca="1">VLOOKUP($A310,[1]!Table,MATCH(M$4,[1]!Curves,0))</f>
        <v>0</v>
      </c>
      <c r="N310" s="84">
        <f t="shared" ca="1" si="199"/>
        <v>0</v>
      </c>
      <c r="O310" s="69">
        <f t="shared" si="227"/>
        <v>0</v>
      </c>
      <c r="P310" s="7"/>
      <c r="Q310" s="69">
        <f t="shared" ca="1" si="200"/>
        <v>0</v>
      </c>
      <c r="R310" s="69">
        <f t="shared" ca="1" si="201"/>
        <v>0</v>
      </c>
      <c r="S310" s="69">
        <f t="shared" si="202"/>
        <v>2.1352453299148562</v>
      </c>
      <c r="T310" s="7"/>
      <c r="U310" s="5">
        <f t="shared" si="203"/>
        <v>31</v>
      </c>
      <c r="V310" s="44">
        <f t="shared" si="204"/>
        <v>46082</v>
      </c>
      <c r="W310" s="5">
        <f t="shared" ca="1" si="205"/>
        <v>9152</v>
      </c>
      <c r="X310" s="54">
        <f ca="1">VLOOKUP($A310,[1]!Table,MATCH(X$4,[1]!Curves,0))</f>
        <v>6.4271262663841006E-2</v>
      </c>
      <c r="Y310" s="46">
        <f t="shared" ca="1" si="206"/>
        <v>0.20492770053739284</v>
      </c>
      <c r="Z310" s="5">
        <f t="shared" si="207"/>
        <v>0</v>
      </c>
      <c r="AA310" s="5">
        <f t="shared" si="208"/>
        <v>0</v>
      </c>
      <c r="AC310" s="39">
        <f t="shared" ca="1" si="209"/>
        <v>0</v>
      </c>
      <c r="AD310" s="39">
        <f t="shared" ca="1" si="210"/>
        <v>0</v>
      </c>
      <c r="AE310" s="39">
        <f t="shared" ca="1" si="211"/>
        <v>0</v>
      </c>
      <c r="AF310" s="39">
        <f t="shared" ca="1" si="212"/>
        <v>0</v>
      </c>
      <c r="AG310" s="39">
        <f t="shared" ca="1" si="213"/>
        <v>0</v>
      </c>
      <c r="AH310" s="39">
        <f t="shared" ca="1" si="214"/>
        <v>0</v>
      </c>
      <c r="AI310" s="39">
        <f t="shared" ca="1" si="215"/>
        <v>0</v>
      </c>
      <c r="AJ310" s="39">
        <f t="shared" ca="1" si="216"/>
        <v>0</v>
      </c>
      <c r="AK310" s="39">
        <f t="shared" ca="1" si="217"/>
        <v>0</v>
      </c>
      <c r="AL310" s="43"/>
      <c r="AM310" s="39">
        <f t="shared" ca="1" si="228"/>
        <v>0</v>
      </c>
      <c r="AN310" s="39">
        <f t="shared" ca="1" si="229"/>
        <v>0</v>
      </c>
      <c r="AO310" s="39">
        <f t="shared" ca="1" si="230"/>
        <v>0</v>
      </c>
      <c r="AP310" s="40">
        <f t="shared" ca="1" si="218"/>
        <v>0</v>
      </c>
      <c r="AR310" s="39">
        <f t="shared" ca="1" si="231"/>
        <v>0</v>
      </c>
      <c r="AS310" s="39">
        <f t="shared" ca="1" si="232"/>
        <v>0</v>
      </c>
      <c r="AT310" s="39">
        <f t="shared" ca="1" si="233"/>
        <v>0</v>
      </c>
      <c r="AU310" s="40">
        <f t="shared" ca="1" si="219"/>
        <v>0</v>
      </c>
      <c r="AV310" s="40"/>
      <c r="AW310" s="51">
        <f t="shared" ca="1" si="220"/>
        <v>0</v>
      </c>
      <c r="AY310" s="51">
        <f t="shared" ca="1" si="221"/>
        <v>0</v>
      </c>
      <c r="AZ310" s="104"/>
      <c r="BA310" s="105">
        <f ca="1">'EO9904.1'!AW310</f>
        <v>0</v>
      </c>
      <c r="BB310" s="105">
        <f t="shared" ca="1" si="234"/>
        <v>0</v>
      </c>
      <c r="BC310" s="67"/>
      <c r="BD310" s="96">
        <f t="shared" si="235"/>
        <v>46082</v>
      </c>
      <c r="BE310" s="103">
        <f t="shared" si="236"/>
        <v>3</v>
      </c>
      <c r="BF310" s="113">
        <f t="shared" si="222"/>
        <v>669.65750000000003</v>
      </c>
      <c r="BG310" s="114">
        <f t="shared" si="223"/>
        <v>9290.0299999999988</v>
      </c>
      <c r="BH310" s="95">
        <f t="shared" si="237"/>
        <v>7.2083459364501529E-2</v>
      </c>
      <c r="BI310" s="2">
        <f t="shared" si="240"/>
        <v>7.1400000000000005E-2</v>
      </c>
      <c r="BJ310" s="2">
        <f t="shared" si="238"/>
        <v>1.009572260007024</v>
      </c>
      <c r="BK310" s="97">
        <v>2.1150000000000002</v>
      </c>
      <c r="BL310" s="98">
        <f t="shared" si="239"/>
        <v>2.1352453299148562</v>
      </c>
    </row>
    <row r="311" spans="1:64" ht="12" customHeight="1">
      <c r="A311" s="88">
        <f t="shared" si="224"/>
        <v>46113</v>
      </c>
      <c r="B311" s="65">
        <f>'EO9904.1 floor'!B311</f>
        <v>0</v>
      </c>
      <c r="C311" s="66"/>
      <c r="D311" s="82">
        <f t="shared" si="194"/>
        <v>0</v>
      </c>
      <c r="E311" s="35">
        <f t="shared" si="195"/>
        <v>0</v>
      </c>
      <c r="F311" s="35">
        <f t="shared" ca="1" si="196"/>
        <v>0</v>
      </c>
      <c r="G311" s="83">
        <f ca="1">VLOOKUP($A311,[1]!Table,MATCH(G$4,[1]!Curves,0))</f>
        <v>0</v>
      </c>
      <c r="H311" s="84">
        <f t="shared" ca="1" si="197"/>
        <v>0</v>
      </c>
      <c r="I311" s="86">
        <f t="shared" si="225"/>
        <v>2.1150000000000002</v>
      </c>
      <c r="J311" s="83">
        <f ca="1">VLOOKUP($A311,[1]!Table,MATCH(J$4,[1]!Curves,0))</f>
        <v>0</v>
      </c>
      <c r="K311" s="84">
        <f t="shared" ca="1" si="198"/>
        <v>0</v>
      </c>
      <c r="L311" s="69">
        <f t="shared" si="226"/>
        <v>0</v>
      </c>
      <c r="M311" s="83">
        <f ca="1">VLOOKUP($A311,[1]!Table,MATCH(M$4,[1]!Curves,0))</f>
        <v>0</v>
      </c>
      <c r="N311" s="84">
        <f t="shared" ca="1" si="199"/>
        <v>0</v>
      </c>
      <c r="O311" s="69">
        <f t="shared" si="227"/>
        <v>0</v>
      </c>
      <c r="P311" s="7"/>
      <c r="Q311" s="69">
        <f t="shared" ca="1" si="200"/>
        <v>0</v>
      </c>
      <c r="R311" s="69">
        <f t="shared" ca="1" si="201"/>
        <v>0</v>
      </c>
      <c r="S311" s="69">
        <f t="shared" si="202"/>
        <v>2.1150000000000002</v>
      </c>
      <c r="T311" s="7"/>
      <c r="U311" s="5">
        <f t="shared" si="203"/>
        <v>30</v>
      </c>
      <c r="V311" s="44">
        <f t="shared" si="204"/>
        <v>46113</v>
      </c>
      <c r="W311" s="5">
        <f t="shared" ca="1" si="205"/>
        <v>9183</v>
      </c>
      <c r="X311" s="54">
        <f ca="1">VLOOKUP($A311,[1]!Table,MATCH(X$4,[1]!Curves,0))</f>
        <v>6.4270008861117001E-2</v>
      </c>
      <c r="Y311" s="46">
        <f t="shared" ca="1" si="206"/>
        <v>0.20383659621749839</v>
      </c>
      <c r="Z311" s="5">
        <f t="shared" si="207"/>
        <v>0</v>
      </c>
      <c r="AA311" s="5">
        <f t="shared" si="208"/>
        <v>0</v>
      </c>
      <c r="AC311" s="39">
        <f t="shared" ca="1" si="209"/>
        <v>0</v>
      </c>
      <c r="AD311" s="39">
        <f t="shared" ca="1" si="210"/>
        <v>0</v>
      </c>
      <c r="AE311" s="39">
        <f t="shared" ca="1" si="211"/>
        <v>0</v>
      </c>
      <c r="AF311" s="39">
        <f t="shared" ca="1" si="212"/>
        <v>0</v>
      </c>
      <c r="AG311" s="39">
        <f t="shared" ca="1" si="213"/>
        <v>0</v>
      </c>
      <c r="AH311" s="39">
        <f t="shared" ca="1" si="214"/>
        <v>0</v>
      </c>
      <c r="AI311" s="39">
        <f t="shared" ca="1" si="215"/>
        <v>0</v>
      </c>
      <c r="AJ311" s="39">
        <f t="shared" ca="1" si="216"/>
        <v>0</v>
      </c>
      <c r="AK311" s="39">
        <f t="shared" ca="1" si="217"/>
        <v>0</v>
      </c>
      <c r="AL311" s="43"/>
      <c r="AM311" s="39">
        <f t="shared" ca="1" si="228"/>
        <v>0</v>
      </c>
      <c r="AN311" s="39">
        <f t="shared" ca="1" si="229"/>
        <v>0</v>
      </c>
      <c r="AO311" s="39">
        <f t="shared" ca="1" si="230"/>
        <v>0</v>
      </c>
      <c r="AP311" s="40">
        <f t="shared" ca="1" si="218"/>
        <v>0</v>
      </c>
      <c r="AR311" s="39">
        <f t="shared" ca="1" si="231"/>
        <v>0</v>
      </c>
      <c r="AS311" s="39">
        <f t="shared" ca="1" si="232"/>
        <v>0</v>
      </c>
      <c r="AT311" s="39">
        <f t="shared" ca="1" si="233"/>
        <v>0</v>
      </c>
      <c r="AU311" s="40">
        <f t="shared" ca="1" si="219"/>
        <v>0</v>
      </c>
      <c r="AV311" s="40"/>
      <c r="AW311" s="51">
        <f t="shared" ca="1" si="220"/>
        <v>0</v>
      </c>
      <c r="AY311" s="51">
        <f t="shared" ca="1" si="221"/>
        <v>0</v>
      </c>
      <c r="AZ311" s="104"/>
      <c r="BA311" s="105">
        <f ca="1">'EO9904.1'!AW311</f>
        <v>0</v>
      </c>
      <c r="BB311" s="105">
        <f t="shared" ca="1" si="234"/>
        <v>0</v>
      </c>
      <c r="BC311" s="67"/>
      <c r="BD311" s="96">
        <f t="shared" si="235"/>
        <v>46113</v>
      </c>
      <c r="BE311" s="103">
        <f t="shared" si="236"/>
        <v>4</v>
      </c>
      <c r="BF311" s="113">
        <f t="shared" si="222"/>
        <v>631.27949999999998</v>
      </c>
      <c r="BG311" s="114">
        <f t="shared" si="223"/>
        <v>8727.1059999999998</v>
      </c>
      <c r="BH311" s="95">
        <f t="shared" si="237"/>
        <v>7.2335491284281406E-2</v>
      </c>
      <c r="BI311" s="2">
        <f t="shared" si="240"/>
        <v>7.4899999999999994E-2</v>
      </c>
      <c r="BJ311" s="2">
        <f t="shared" si="238"/>
        <v>0.96576089832151413</v>
      </c>
      <c r="BK311" s="97">
        <v>2.1150000000000002</v>
      </c>
      <c r="BL311" s="98">
        <f t="shared" si="239"/>
        <v>2.1150000000000002</v>
      </c>
    </row>
    <row r="312" spans="1:64" ht="12" customHeight="1">
      <c r="A312" s="88">
        <f t="shared" si="224"/>
        <v>46143</v>
      </c>
      <c r="B312" s="65">
        <f>'EO9904.1 floor'!B312</f>
        <v>0</v>
      </c>
      <c r="C312" s="66"/>
      <c r="D312" s="82">
        <f t="shared" si="194"/>
        <v>0</v>
      </c>
      <c r="E312" s="35">
        <f t="shared" si="195"/>
        <v>0</v>
      </c>
      <c r="F312" s="35">
        <f t="shared" ca="1" si="196"/>
        <v>0</v>
      </c>
      <c r="G312" s="83">
        <f ca="1">VLOOKUP($A312,[1]!Table,MATCH(G$4,[1]!Curves,0))</f>
        <v>0</v>
      </c>
      <c r="H312" s="84">
        <f t="shared" ca="1" si="197"/>
        <v>0</v>
      </c>
      <c r="I312" s="86">
        <f t="shared" si="225"/>
        <v>2.1593067374976265</v>
      </c>
      <c r="J312" s="83">
        <f ca="1">VLOOKUP($A312,[1]!Table,MATCH(J$4,[1]!Curves,0))</f>
        <v>0</v>
      </c>
      <c r="K312" s="84">
        <f t="shared" ca="1" si="198"/>
        <v>0</v>
      </c>
      <c r="L312" s="69">
        <f t="shared" si="226"/>
        <v>0</v>
      </c>
      <c r="M312" s="83">
        <f ca="1">VLOOKUP($A312,[1]!Table,MATCH(M$4,[1]!Curves,0))</f>
        <v>0</v>
      </c>
      <c r="N312" s="84">
        <f t="shared" ca="1" si="199"/>
        <v>0</v>
      </c>
      <c r="O312" s="69">
        <f t="shared" si="227"/>
        <v>0</v>
      </c>
      <c r="P312" s="7"/>
      <c r="Q312" s="69">
        <f t="shared" ca="1" si="200"/>
        <v>0</v>
      </c>
      <c r="R312" s="69">
        <f t="shared" ca="1" si="201"/>
        <v>0</v>
      </c>
      <c r="S312" s="69">
        <f t="shared" si="202"/>
        <v>2.1593067374976265</v>
      </c>
      <c r="T312" s="7"/>
      <c r="U312" s="5">
        <f t="shared" si="203"/>
        <v>31</v>
      </c>
      <c r="V312" s="44">
        <f t="shared" si="204"/>
        <v>46143</v>
      </c>
      <c r="W312" s="5">
        <f t="shared" ca="1" si="205"/>
        <v>9213</v>
      </c>
      <c r="X312" s="54">
        <f ca="1">VLOOKUP($A312,[1]!Table,MATCH(X$4,[1]!Curves,0))</f>
        <v>6.4268795503643006E-2</v>
      </c>
      <c r="Y312" s="46">
        <f t="shared" ca="1" si="206"/>
        <v>0.20278626027559501</v>
      </c>
      <c r="Z312" s="5">
        <f t="shared" si="207"/>
        <v>0</v>
      </c>
      <c r="AA312" s="5">
        <f t="shared" si="208"/>
        <v>0</v>
      </c>
      <c r="AC312" s="39">
        <f t="shared" ca="1" si="209"/>
        <v>0</v>
      </c>
      <c r="AD312" s="39">
        <f t="shared" ca="1" si="210"/>
        <v>0</v>
      </c>
      <c r="AE312" s="39">
        <f t="shared" ca="1" si="211"/>
        <v>0</v>
      </c>
      <c r="AF312" s="39">
        <f t="shared" ca="1" si="212"/>
        <v>0</v>
      </c>
      <c r="AG312" s="39">
        <f t="shared" ca="1" si="213"/>
        <v>0</v>
      </c>
      <c r="AH312" s="39">
        <f t="shared" ca="1" si="214"/>
        <v>0</v>
      </c>
      <c r="AI312" s="39">
        <f t="shared" ca="1" si="215"/>
        <v>0</v>
      </c>
      <c r="AJ312" s="39">
        <f t="shared" ca="1" si="216"/>
        <v>0</v>
      </c>
      <c r="AK312" s="39">
        <f t="shared" ca="1" si="217"/>
        <v>0</v>
      </c>
      <c r="AL312" s="43"/>
      <c r="AM312" s="39">
        <f t="shared" ca="1" si="228"/>
        <v>0</v>
      </c>
      <c r="AN312" s="39">
        <f t="shared" ca="1" si="229"/>
        <v>0</v>
      </c>
      <c r="AO312" s="39">
        <f t="shared" ca="1" si="230"/>
        <v>0</v>
      </c>
      <c r="AP312" s="40">
        <f t="shared" ca="1" si="218"/>
        <v>0</v>
      </c>
      <c r="AR312" s="39">
        <f t="shared" ca="1" si="231"/>
        <v>0</v>
      </c>
      <c r="AS312" s="39">
        <f t="shared" ca="1" si="232"/>
        <v>0</v>
      </c>
      <c r="AT312" s="39">
        <f t="shared" ca="1" si="233"/>
        <v>0</v>
      </c>
      <c r="AU312" s="40">
        <f t="shared" ca="1" si="219"/>
        <v>0</v>
      </c>
      <c r="AV312" s="40"/>
      <c r="AW312" s="51">
        <f t="shared" ca="1" si="220"/>
        <v>0</v>
      </c>
      <c r="AY312" s="51">
        <f t="shared" ca="1" si="221"/>
        <v>0</v>
      </c>
      <c r="AZ312" s="104"/>
      <c r="BA312" s="105">
        <f ca="1">'EO9904.1'!AW312</f>
        <v>0</v>
      </c>
      <c r="BB312" s="105">
        <f t="shared" ca="1" si="234"/>
        <v>0</v>
      </c>
      <c r="BC312" s="67"/>
      <c r="BD312" s="96">
        <f t="shared" si="235"/>
        <v>46143</v>
      </c>
      <c r="BE312" s="103">
        <f t="shared" si="236"/>
        <v>5</v>
      </c>
      <c r="BF312" s="113">
        <f t="shared" si="222"/>
        <v>662.98049999999989</v>
      </c>
      <c r="BG312" s="114">
        <f t="shared" si="223"/>
        <v>9044.2455000000009</v>
      </c>
      <c r="BH312" s="95">
        <f t="shared" si="237"/>
        <v>7.3304124705593166E-2</v>
      </c>
      <c r="BI312" s="2">
        <f t="shared" si="240"/>
        <v>7.1800000000000003E-2</v>
      </c>
      <c r="BJ312" s="2">
        <f t="shared" si="238"/>
        <v>1.0209488120556152</v>
      </c>
      <c r="BK312" s="97">
        <v>2.1150000000000002</v>
      </c>
      <c r="BL312" s="98">
        <f t="shared" si="239"/>
        <v>2.1593067374976265</v>
      </c>
    </row>
    <row r="313" spans="1:64" ht="12" customHeight="1">
      <c r="A313" s="88">
        <f t="shared" si="224"/>
        <v>46174</v>
      </c>
      <c r="B313" s="65">
        <f>'EO9904.1 floor'!B313</f>
        <v>0</v>
      </c>
      <c r="C313" s="66"/>
      <c r="D313" s="82">
        <f t="shared" si="194"/>
        <v>0</v>
      </c>
      <c r="E313" s="35">
        <f t="shared" si="195"/>
        <v>0</v>
      </c>
      <c r="F313" s="35">
        <f t="shared" ca="1" si="196"/>
        <v>0</v>
      </c>
      <c r="G313" s="83">
        <f ca="1">VLOOKUP($A313,[1]!Table,MATCH(G$4,[1]!Curves,0))</f>
        <v>0</v>
      </c>
      <c r="H313" s="84">
        <f t="shared" ca="1" si="197"/>
        <v>0</v>
      </c>
      <c r="I313" s="86">
        <f t="shared" si="225"/>
        <v>2.8843852192293506</v>
      </c>
      <c r="J313" s="83">
        <f ca="1">VLOOKUP($A313,[1]!Table,MATCH(J$4,[1]!Curves,0))</f>
        <v>0</v>
      </c>
      <c r="K313" s="84">
        <f t="shared" ca="1" si="198"/>
        <v>0</v>
      </c>
      <c r="L313" s="69">
        <f t="shared" si="226"/>
        <v>0</v>
      </c>
      <c r="M313" s="83">
        <f ca="1">VLOOKUP($A313,[1]!Table,MATCH(M$4,[1]!Curves,0))</f>
        <v>0</v>
      </c>
      <c r="N313" s="84">
        <f t="shared" ca="1" si="199"/>
        <v>0</v>
      </c>
      <c r="O313" s="69">
        <f t="shared" si="227"/>
        <v>0</v>
      </c>
      <c r="P313" s="7"/>
      <c r="Q313" s="69">
        <f t="shared" ca="1" si="200"/>
        <v>0</v>
      </c>
      <c r="R313" s="69">
        <f t="shared" ca="1" si="201"/>
        <v>0</v>
      </c>
      <c r="S313" s="69">
        <f t="shared" si="202"/>
        <v>2.8843852192293506</v>
      </c>
      <c r="T313" s="7"/>
      <c r="U313" s="5">
        <f t="shared" si="203"/>
        <v>30</v>
      </c>
      <c r="V313" s="44">
        <f t="shared" si="204"/>
        <v>46174</v>
      </c>
      <c r="W313" s="5">
        <f t="shared" ca="1" si="205"/>
        <v>9244</v>
      </c>
      <c r="X313" s="54">
        <f ca="1">VLOOKUP($A313,[1]!Table,MATCH(X$4,[1]!Curves,0))</f>
        <v>6.426754170092E-2</v>
      </c>
      <c r="Y313" s="46">
        <f t="shared" ca="1" si="206"/>
        <v>0.20170663955777415</v>
      </c>
      <c r="Z313" s="5">
        <f t="shared" si="207"/>
        <v>0</v>
      </c>
      <c r="AA313" s="5">
        <f t="shared" si="208"/>
        <v>0</v>
      </c>
      <c r="AC313" s="39">
        <f t="shared" ca="1" si="209"/>
        <v>0</v>
      </c>
      <c r="AD313" s="39">
        <f t="shared" ca="1" si="210"/>
        <v>0</v>
      </c>
      <c r="AE313" s="39">
        <f t="shared" ca="1" si="211"/>
        <v>0</v>
      </c>
      <c r="AF313" s="39">
        <f t="shared" ca="1" si="212"/>
        <v>0</v>
      </c>
      <c r="AG313" s="39">
        <f t="shared" ca="1" si="213"/>
        <v>0</v>
      </c>
      <c r="AH313" s="39">
        <f t="shared" ca="1" si="214"/>
        <v>0</v>
      </c>
      <c r="AI313" s="39">
        <f t="shared" ca="1" si="215"/>
        <v>0</v>
      </c>
      <c r="AJ313" s="39">
        <f t="shared" ca="1" si="216"/>
        <v>0</v>
      </c>
      <c r="AK313" s="39">
        <f t="shared" ca="1" si="217"/>
        <v>0</v>
      </c>
      <c r="AL313" s="43"/>
      <c r="AM313" s="39">
        <f t="shared" ca="1" si="228"/>
        <v>0</v>
      </c>
      <c r="AN313" s="39">
        <f t="shared" ca="1" si="229"/>
        <v>0</v>
      </c>
      <c r="AO313" s="39">
        <f t="shared" ca="1" si="230"/>
        <v>0</v>
      </c>
      <c r="AP313" s="40">
        <f t="shared" ca="1" si="218"/>
        <v>0</v>
      </c>
      <c r="AR313" s="39">
        <f t="shared" ca="1" si="231"/>
        <v>0</v>
      </c>
      <c r="AS313" s="39">
        <f t="shared" ca="1" si="232"/>
        <v>0</v>
      </c>
      <c r="AT313" s="39">
        <f t="shared" ca="1" si="233"/>
        <v>0</v>
      </c>
      <c r="AU313" s="40">
        <f t="shared" ca="1" si="219"/>
        <v>0</v>
      </c>
      <c r="AV313" s="40"/>
      <c r="AW313" s="51">
        <f t="shared" ca="1" si="220"/>
        <v>0</v>
      </c>
      <c r="AY313" s="51">
        <f t="shared" ca="1" si="221"/>
        <v>0</v>
      </c>
      <c r="AZ313" s="104"/>
      <c r="BA313" s="105">
        <f ca="1">'EO9904.1'!AW313</f>
        <v>0</v>
      </c>
      <c r="BB313" s="105">
        <f t="shared" ca="1" si="234"/>
        <v>0</v>
      </c>
      <c r="BC313" s="67"/>
      <c r="BD313" s="96">
        <f t="shared" si="235"/>
        <v>46174</v>
      </c>
      <c r="BE313" s="103">
        <f t="shared" si="236"/>
        <v>6</v>
      </c>
      <c r="BF313" s="113">
        <f t="shared" si="222"/>
        <v>1052.6424999999999</v>
      </c>
      <c r="BG313" s="114">
        <f t="shared" si="223"/>
        <v>10765.119500000001</v>
      </c>
      <c r="BH313" s="95">
        <f t="shared" si="237"/>
        <v>9.7782704595151024E-2</v>
      </c>
      <c r="BI313" s="2">
        <f t="shared" si="240"/>
        <v>7.17E-2</v>
      </c>
      <c r="BJ313" s="2">
        <f t="shared" si="238"/>
        <v>1.363775517366123</v>
      </c>
      <c r="BK313" s="97">
        <v>2.1150000000000002</v>
      </c>
      <c r="BL313" s="98">
        <f t="shared" si="239"/>
        <v>2.8843852192293506</v>
      </c>
    </row>
    <row r="314" spans="1:64" ht="12" customHeight="1">
      <c r="A314" s="88">
        <f t="shared" si="224"/>
        <v>46204</v>
      </c>
      <c r="B314" s="65">
        <f>'EO9904.1 floor'!B314</f>
        <v>0</v>
      </c>
      <c r="C314" s="66"/>
      <c r="D314" s="82">
        <f t="shared" si="194"/>
        <v>0</v>
      </c>
      <c r="E314" s="35">
        <f t="shared" si="195"/>
        <v>0</v>
      </c>
      <c r="F314" s="35">
        <f t="shared" ca="1" si="196"/>
        <v>0</v>
      </c>
      <c r="G314" s="83">
        <f ca="1">VLOOKUP($A314,[1]!Table,MATCH(G$4,[1]!Curves,0))</f>
        <v>0</v>
      </c>
      <c r="H314" s="84">
        <f t="shared" ca="1" si="197"/>
        <v>0</v>
      </c>
      <c r="I314" s="86">
        <f t="shared" si="225"/>
        <v>2.1150000000000002</v>
      </c>
      <c r="J314" s="83">
        <f ca="1">VLOOKUP($A314,[1]!Table,MATCH(J$4,[1]!Curves,0))</f>
        <v>0</v>
      </c>
      <c r="K314" s="84">
        <f t="shared" ca="1" si="198"/>
        <v>0</v>
      </c>
      <c r="L314" s="69">
        <f t="shared" si="226"/>
        <v>0</v>
      </c>
      <c r="M314" s="83">
        <f ca="1">VLOOKUP($A314,[1]!Table,MATCH(M$4,[1]!Curves,0))</f>
        <v>0</v>
      </c>
      <c r="N314" s="84">
        <f t="shared" ca="1" si="199"/>
        <v>0</v>
      </c>
      <c r="O314" s="69">
        <f t="shared" si="227"/>
        <v>0</v>
      </c>
      <c r="P314" s="7"/>
      <c r="Q314" s="69">
        <f t="shared" ca="1" si="200"/>
        <v>0</v>
      </c>
      <c r="R314" s="69">
        <f t="shared" ca="1" si="201"/>
        <v>0</v>
      </c>
      <c r="S314" s="69">
        <f t="shared" si="202"/>
        <v>2.1150000000000002</v>
      </c>
      <c r="T314" s="7"/>
      <c r="U314" s="5">
        <f t="shared" si="203"/>
        <v>31</v>
      </c>
      <c r="V314" s="44">
        <f t="shared" si="204"/>
        <v>46204</v>
      </c>
      <c r="W314" s="5">
        <f t="shared" ca="1" si="205"/>
        <v>9274</v>
      </c>
      <c r="X314" s="54">
        <f ca="1">VLOOKUP($A314,[1]!Table,MATCH(X$4,[1]!Curves,0))</f>
        <v>6.4266328343447005E-2</v>
      </c>
      <c r="Y314" s="46">
        <f t="shared" ca="1" si="206"/>
        <v>0.20066735772902519</v>
      </c>
      <c r="Z314" s="5">
        <f t="shared" si="207"/>
        <v>0</v>
      </c>
      <c r="AA314" s="5">
        <f t="shared" si="208"/>
        <v>0</v>
      </c>
      <c r="AC314" s="39">
        <f t="shared" ca="1" si="209"/>
        <v>0</v>
      </c>
      <c r="AD314" s="39">
        <f t="shared" ca="1" si="210"/>
        <v>0</v>
      </c>
      <c r="AE314" s="39">
        <f t="shared" ca="1" si="211"/>
        <v>0</v>
      </c>
      <c r="AF314" s="39">
        <f t="shared" ca="1" si="212"/>
        <v>0</v>
      </c>
      <c r="AG314" s="39">
        <f t="shared" ca="1" si="213"/>
        <v>0</v>
      </c>
      <c r="AH314" s="39">
        <f t="shared" ca="1" si="214"/>
        <v>0</v>
      </c>
      <c r="AI314" s="39">
        <f t="shared" ca="1" si="215"/>
        <v>0</v>
      </c>
      <c r="AJ314" s="39">
        <f t="shared" ca="1" si="216"/>
        <v>0</v>
      </c>
      <c r="AK314" s="39">
        <f t="shared" ca="1" si="217"/>
        <v>0</v>
      </c>
      <c r="AL314" s="43"/>
      <c r="AM314" s="39">
        <f t="shared" ca="1" si="228"/>
        <v>0</v>
      </c>
      <c r="AN314" s="39">
        <f t="shared" ca="1" si="229"/>
        <v>0</v>
      </c>
      <c r="AO314" s="39">
        <f t="shared" ca="1" si="230"/>
        <v>0</v>
      </c>
      <c r="AP314" s="40">
        <f t="shared" ca="1" si="218"/>
        <v>0</v>
      </c>
      <c r="AR314" s="39">
        <f t="shared" ca="1" si="231"/>
        <v>0</v>
      </c>
      <c r="AS314" s="39">
        <f t="shared" ca="1" si="232"/>
        <v>0</v>
      </c>
      <c r="AT314" s="39">
        <f t="shared" ca="1" si="233"/>
        <v>0</v>
      </c>
      <c r="AU314" s="40">
        <f t="shared" ca="1" si="219"/>
        <v>0</v>
      </c>
      <c r="AV314" s="40"/>
      <c r="AW314" s="51">
        <f t="shared" ca="1" si="220"/>
        <v>0</v>
      </c>
      <c r="AY314" s="51">
        <f t="shared" ca="1" si="221"/>
        <v>0</v>
      </c>
      <c r="AZ314" s="104"/>
      <c r="BA314" s="105">
        <f ca="1">'EO9904.1'!AW314</f>
        <v>0</v>
      </c>
      <c r="BB314" s="105">
        <f t="shared" ca="1" si="234"/>
        <v>0</v>
      </c>
      <c r="BC314" s="67"/>
      <c r="BD314" s="96">
        <f t="shared" si="235"/>
        <v>46204</v>
      </c>
      <c r="BE314" s="103">
        <f t="shared" si="236"/>
        <v>7</v>
      </c>
      <c r="BF314" s="113">
        <f t="shared" si="222"/>
        <v>1079.384</v>
      </c>
      <c r="BG314" s="114">
        <f t="shared" si="223"/>
        <v>11147.003499999999</v>
      </c>
      <c r="BH314" s="95">
        <f t="shared" si="237"/>
        <v>9.6831762903815372E-2</v>
      </c>
      <c r="BI314" s="2">
        <f t="shared" si="240"/>
        <v>9.8100000000000007E-2</v>
      </c>
      <c r="BJ314" s="2">
        <f t="shared" si="238"/>
        <v>0.98707199698078862</v>
      </c>
      <c r="BK314" s="97">
        <v>2.1150000000000002</v>
      </c>
      <c r="BL314" s="98">
        <f t="shared" si="239"/>
        <v>2.1150000000000002</v>
      </c>
    </row>
    <row r="315" spans="1:64" ht="12" customHeight="1">
      <c r="A315" s="88">
        <f t="shared" si="224"/>
        <v>46235</v>
      </c>
      <c r="B315" s="65">
        <f>'EO9904.1 floor'!B315</f>
        <v>0</v>
      </c>
      <c r="C315" s="66"/>
      <c r="D315" s="82">
        <f t="shared" si="194"/>
        <v>0</v>
      </c>
      <c r="E315" s="35">
        <f t="shared" si="195"/>
        <v>0</v>
      </c>
      <c r="F315" s="35">
        <f t="shared" ca="1" si="196"/>
        <v>0</v>
      </c>
      <c r="G315" s="83">
        <f ca="1">VLOOKUP($A315,[1]!Table,MATCH(G$4,[1]!Curves,0))</f>
        <v>0</v>
      </c>
      <c r="H315" s="84">
        <f t="shared" ca="1" si="197"/>
        <v>0</v>
      </c>
      <c r="I315" s="86">
        <f t="shared" si="225"/>
        <v>2.1150000000000002</v>
      </c>
      <c r="J315" s="83">
        <f ca="1">VLOOKUP($A315,[1]!Table,MATCH(J$4,[1]!Curves,0))</f>
        <v>0</v>
      </c>
      <c r="K315" s="84">
        <f t="shared" ca="1" si="198"/>
        <v>0</v>
      </c>
      <c r="L315" s="69">
        <f t="shared" si="226"/>
        <v>0</v>
      </c>
      <c r="M315" s="83">
        <f ca="1">VLOOKUP($A315,[1]!Table,MATCH(M$4,[1]!Curves,0))</f>
        <v>0</v>
      </c>
      <c r="N315" s="84">
        <f t="shared" ca="1" si="199"/>
        <v>0</v>
      </c>
      <c r="O315" s="69">
        <f t="shared" si="227"/>
        <v>0</v>
      </c>
      <c r="P315" s="7"/>
      <c r="Q315" s="69">
        <f t="shared" ca="1" si="200"/>
        <v>0</v>
      </c>
      <c r="R315" s="69">
        <f t="shared" ca="1" si="201"/>
        <v>0</v>
      </c>
      <c r="S315" s="69">
        <f t="shared" si="202"/>
        <v>2.1150000000000002</v>
      </c>
      <c r="T315" s="7"/>
      <c r="U315" s="5">
        <f t="shared" si="203"/>
        <v>31</v>
      </c>
      <c r="V315" s="44">
        <f t="shared" si="204"/>
        <v>46235</v>
      </c>
      <c r="W315" s="5">
        <f t="shared" ca="1" si="205"/>
        <v>9305</v>
      </c>
      <c r="X315" s="54">
        <f ca="1">VLOOKUP($A315,[1]!Table,MATCH(X$4,[1]!Curves,0))</f>
        <v>6.4265074540724998E-2</v>
      </c>
      <c r="Y315" s="46">
        <f t="shared" ca="1" si="206"/>
        <v>0.19959909890454311</v>
      </c>
      <c r="Z315" s="5">
        <f t="shared" si="207"/>
        <v>0</v>
      </c>
      <c r="AA315" s="5">
        <f t="shared" si="208"/>
        <v>0</v>
      </c>
      <c r="AC315" s="39">
        <f t="shared" ca="1" si="209"/>
        <v>0</v>
      </c>
      <c r="AD315" s="39">
        <f t="shared" ca="1" si="210"/>
        <v>0</v>
      </c>
      <c r="AE315" s="39">
        <f t="shared" ca="1" si="211"/>
        <v>0</v>
      </c>
      <c r="AF315" s="39">
        <f t="shared" ca="1" si="212"/>
        <v>0</v>
      </c>
      <c r="AG315" s="39">
        <f t="shared" ca="1" si="213"/>
        <v>0</v>
      </c>
      <c r="AH315" s="39">
        <f t="shared" ca="1" si="214"/>
        <v>0</v>
      </c>
      <c r="AI315" s="39">
        <f t="shared" ca="1" si="215"/>
        <v>0</v>
      </c>
      <c r="AJ315" s="39">
        <f t="shared" ca="1" si="216"/>
        <v>0</v>
      </c>
      <c r="AK315" s="39">
        <f t="shared" ca="1" si="217"/>
        <v>0</v>
      </c>
      <c r="AL315" s="43"/>
      <c r="AM315" s="39">
        <f t="shared" ca="1" si="228"/>
        <v>0</v>
      </c>
      <c r="AN315" s="39">
        <f t="shared" ca="1" si="229"/>
        <v>0</v>
      </c>
      <c r="AO315" s="39">
        <f t="shared" ca="1" si="230"/>
        <v>0</v>
      </c>
      <c r="AP315" s="40">
        <f t="shared" ca="1" si="218"/>
        <v>0</v>
      </c>
      <c r="AR315" s="39">
        <f t="shared" ca="1" si="231"/>
        <v>0</v>
      </c>
      <c r="AS315" s="39">
        <f t="shared" ca="1" si="232"/>
        <v>0</v>
      </c>
      <c r="AT315" s="39">
        <f t="shared" ca="1" si="233"/>
        <v>0</v>
      </c>
      <c r="AU315" s="40">
        <f t="shared" ca="1" si="219"/>
        <v>0</v>
      </c>
      <c r="AV315" s="40"/>
      <c r="AW315" s="51">
        <f t="shared" ca="1" si="220"/>
        <v>0</v>
      </c>
      <c r="AY315" s="51">
        <f t="shared" ca="1" si="221"/>
        <v>0</v>
      </c>
      <c r="AZ315" s="104"/>
      <c r="BA315" s="105">
        <f ca="1">'EO9904.1'!AW315</f>
        <v>0</v>
      </c>
      <c r="BB315" s="105">
        <f t="shared" ca="1" si="234"/>
        <v>0</v>
      </c>
      <c r="BC315" s="67"/>
      <c r="BD315" s="96">
        <f t="shared" si="235"/>
        <v>46235</v>
      </c>
      <c r="BE315" s="103">
        <f t="shared" si="236"/>
        <v>8</v>
      </c>
      <c r="BF315" s="113">
        <f t="shared" si="222"/>
        <v>1109.0309999999999</v>
      </c>
      <c r="BG315" s="114">
        <f t="shared" si="223"/>
        <v>11486.346</v>
      </c>
      <c r="BH315" s="95">
        <f t="shared" si="237"/>
        <v>9.655211500680895E-2</v>
      </c>
      <c r="BI315" s="2">
        <f t="shared" si="240"/>
        <v>9.9099999999999994E-2</v>
      </c>
      <c r="BJ315" s="2">
        <f t="shared" si="238"/>
        <v>0.97428975788909133</v>
      </c>
      <c r="BK315" s="97">
        <v>2.1150000000000002</v>
      </c>
      <c r="BL315" s="98">
        <f t="shared" si="239"/>
        <v>2.1150000000000002</v>
      </c>
    </row>
    <row r="316" spans="1:64" ht="12" customHeight="1">
      <c r="A316" s="88">
        <f t="shared" si="224"/>
        <v>46266</v>
      </c>
      <c r="B316" s="65">
        <f>'EO9904.1 floor'!B316</f>
        <v>0</v>
      </c>
      <c r="C316" s="66"/>
      <c r="D316" s="82">
        <f t="shared" si="194"/>
        <v>0</v>
      </c>
      <c r="E316" s="35">
        <f t="shared" si="195"/>
        <v>0</v>
      </c>
      <c r="F316" s="35">
        <f t="shared" ca="1" si="196"/>
        <v>0</v>
      </c>
      <c r="G316" s="83">
        <f ca="1">VLOOKUP($A316,[1]!Table,MATCH(G$4,[1]!Curves,0))</f>
        <v>0</v>
      </c>
      <c r="H316" s="84">
        <f t="shared" ca="1" si="197"/>
        <v>0</v>
      </c>
      <c r="I316" s="86">
        <f t="shared" si="225"/>
        <v>2.1150000000000002</v>
      </c>
      <c r="J316" s="83">
        <f ca="1">VLOOKUP($A316,[1]!Table,MATCH(J$4,[1]!Curves,0))</f>
        <v>0</v>
      </c>
      <c r="K316" s="84">
        <f t="shared" ca="1" si="198"/>
        <v>0</v>
      </c>
      <c r="L316" s="69">
        <f t="shared" si="226"/>
        <v>0</v>
      </c>
      <c r="M316" s="83">
        <f ca="1">VLOOKUP($A316,[1]!Table,MATCH(M$4,[1]!Curves,0))</f>
        <v>0</v>
      </c>
      <c r="N316" s="84">
        <f t="shared" ca="1" si="199"/>
        <v>0</v>
      </c>
      <c r="O316" s="69">
        <f t="shared" si="227"/>
        <v>0</v>
      </c>
      <c r="P316" s="7"/>
      <c r="Q316" s="69">
        <f t="shared" ca="1" si="200"/>
        <v>0</v>
      </c>
      <c r="R316" s="69">
        <f t="shared" ca="1" si="201"/>
        <v>0</v>
      </c>
      <c r="S316" s="69">
        <f t="shared" si="202"/>
        <v>2.1150000000000002</v>
      </c>
      <c r="T316" s="7"/>
      <c r="U316" s="5">
        <f t="shared" si="203"/>
        <v>30</v>
      </c>
      <c r="V316" s="44">
        <f t="shared" si="204"/>
        <v>46266</v>
      </c>
      <c r="W316" s="5">
        <f t="shared" ca="1" si="205"/>
        <v>9336</v>
      </c>
      <c r="X316" s="54">
        <f ca="1">VLOOKUP($A316,[1]!Table,MATCH(X$4,[1]!Curves,0))</f>
        <v>6.4263820738005004E-2</v>
      </c>
      <c r="Y316" s="46">
        <f t="shared" ca="1" si="206"/>
        <v>0.19853656793120336</v>
      </c>
      <c r="Z316" s="5">
        <f t="shared" si="207"/>
        <v>0</v>
      </c>
      <c r="AA316" s="5">
        <f t="shared" si="208"/>
        <v>0</v>
      </c>
      <c r="AC316" s="39">
        <f t="shared" ca="1" si="209"/>
        <v>0</v>
      </c>
      <c r="AD316" s="39">
        <f t="shared" ca="1" si="210"/>
        <v>0</v>
      </c>
      <c r="AE316" s="39">
        <f t="shared" ca="1" si="211"/>
        <v>0</v>
      </c>
      <c r="AF316" s="39">
        <f t="shared" ca="1" si="212"/>
        <v>0</v>
      </c>
      <c r="AG316" s="39">
        <f t="shared" ca="1" si="213"/>
        <v>0</v>
      </c>
      <c r="AH316" s="39">
        <f t="shared" ca="1" si="214"/>
        <v>0</v>
      </c>
      <c r="AI316" s="39">
        <f t="shared" ca="1" si="215"/>
        <v>0</v>
      </c>
      <c r="AJ316" s="39">
        <f t="shared" ca="1" si="216"/>
        <v>0</v>
      </c>
      <c r="AK316" s="39">
        <f t="shared" ca="1" si="217"/>
        <v>0</v>
      </c>
      <c r="AL316" s="43"/>
      <c r="AM316" s="39">
        <f t="shared" ca="1" si="228"/>
        <v>0</v>
      </c>
      <c r="AN316" s="39">
        <f t="shared" ca="1" si="229"/>
        <v>0</v>
      </c>
      <c r="AO316" s="39">
        <f t="shared" ca="1" si="230"/>
        <v>0</v>
      </c>
      <c r="AP316" s="40">
        <f t="shared" ca="1" si="218"/>
        <v>0</v>
      </c>
      <c r="AR316" s="39">
        <f t="shared" ca="1" si="231"/>
        <v>0</v>
      </c>
      <c r="AS316" s="39">
        <f t="shared" ca="1" si="232"/>
        <v>0</v>
      </c>
      <c r="AT316" s="39">
        <f t="shared" ca="1" si="233"/>
        <v>0</v>
      </c>
      <c r="AU316" s="40">
        <f t="shared" ca="1" si="219"/>
        <v>0</v>
      </c>
      <c r="AV316" s="40"/>
      <c r="AW316" s="51">
        <f t="shared" ca="1" si="220"/>
        <v>0</v>
      </c>
      <c r="AY316" s="51">
        <f t="shared" ca="1" si="221"/>
        <v>0</v>
      </c>
      <c r="AZ316" s="104"/>
      <c r="BA316" s="105">
        <f ca="1">'EO9904.1'!AW316</f>
        <v>0</v>
      </c>
      <c r="BB316" s="105">
        <f t="shared" ca="1" si="234"/>
        <v>0</v>
      </c>
      <c r="BC316" s="67"/>
      <c r="BD316" s="96">
        <f t="shared" si="235"/>
        <v>46266</v>
      </c>
      <c r="BE316" s="103">
        <f t="shared" si="236"/>
        <v>9</v>
      </c>
      <c r="BF316" s="113">
        <f t="shared" si="222"/>
        <v>998.15999999999985</v>
      </c>
      <c r="BG316" s="114">
        <f t="shared" si="223"/>
        <v>10141.415499999999</v>
      </c>
      <c r="BH316" s="95">
        <f t="shared" si="237"/>
        <v>9.8424130240990518E-2</v>
      </c>
      <c r="BI316" s="2">
        <f t="shared" si="240"/>
        <v>0.1009</v>
      </c>
      <c r="BJ316" s="2">
        <f t="shared" si="238"/>
        <v>0.9754621431218089</v>
      </c>
      <c r="BK316" s="97">
        <v>2.1150000000000002</v>
      </c>
      <c r="BL316" s="98">
        <f t="shared" si="239"/>
        <v>2.1150000000000002</v>
      </c>
    </row>
    <row r="317" spans="1:64" ht="12" customHeight="1">
      <c r="A317" s="88">
        <f t="shared" si="224"/>
        <v>46296</v>
      </c>
      <c r="B317" s="65">
        <f>'EO9904.1 floor'!B317</f>
        <v>0</v>
      </c>
      <c r="C317" s="66"/>
      <c r="D317" s="82">
        <f t="shared" si="194"/>
        <v>0</v>
      </c>
      <c r="E317" s="35">
        <f t="shared" si="195"/>
        <v>0</v>
      </c>
      <c r="F317" s="35">
        <f t="shared" ca="1" si="196"/>
        <v>0</v>
      </c>
      <c r="G317" s="83">
        <f ca="1">VLOOKUP($A317,[1]!Table,MATCH(G$4,[1]!Curves,0))</f>
        <v>0</v>
      </c>
      <c r="H317" s="84">
        <f t="shared" ca="1" si="197"/>
        <v>0</v>
      </c>
      <c r="I317" s="86">
        <f t="shared" si="225"/>
        <v>2.1150000000000002</v>
      </c>
      <c r="J317" s="83">
        <f ca="1">VLOOKUP($A317,[1]!Table,MATCH(J$4,[1]!Curves,0))</f>
        <v>0</v>
      </c>
      <c r="K317" s="84">
        <f t="shared" ca="1" si="198"/>
        <v>0</v>
      </c>
      <c r="L317" s="69">
        <f t="shared" si="226"/>
        <v>0</v>
      </c>
      <c r="M317" s="83">
        <f ca="1">VLOOKUP($A317,[1]!Table,MATCH(M$4,[1]!Curves,0))</f>
        <v>0</v>
      </c>
      <c r="N317" s="84">
        <f t="shared" ca="1" si="199"/>
        <v>0</v>
      </c>
      <c r="O317" s="69">
        <f t="shared" si="227"/>
        <v>0</v>
      </c>
      <c r="P317" s="7"/>
      <c r="Q317" s="69">
        <f t="shared" ca="1" si="200"/>
        <v>0</v>
      </c>
      <c r="R317" s="69">
        <f t="shared" ca="1" si="201"/>
        <v>0</v>
      </c>
      <c r="S317" s="69">
        <f t="shared" si="202"/>
        <v>2.1150000000000002</v>
      </c>
      <c r="T317" s="7"/>
      <c r="U317" s="5">
        <f t="shared" si="203"/>
        <v>31</v>
      </c>
      <c r="V317" s="44">
        <f t="shared" si="204"/>
        <v>46296</v>
      </c>
      <c r="W317" s="5">
        <f t="shared" ca="1" si="205"/>
        <v>9366</v>
      </c>
      <c r="X317" s="54">
        <f ca="1">VLOOKUP($A317,[1]!Table,MATCH(X$4,[1]!Curves,0))</f>
        <v>6.4262607380533007E-2</v>
      </c>
      <c r="Y317" s="46">
        <f t="shared" ca="1" si="206"/>
        <v>0.19751373669532951</v>
      </c>
      <c r="Z317" s="5">
        <f t="shared" si="207"/>
        <v>0</v>
      </c>
      <c r="AA317" s="5">
        <f t="shared" si="208"/>
        <v>0</v>
      </c>
      <c r="AC317" s="39">
        <f t="shared" ca="1" si="209"/>
        <v>0</v>
      </c>
      <c r="AD317" s="39">
        <f t="shared" ca="1" si="210"/>
        <v>0</v>
      </c>
      <c r="AE317" s="39">
        <f t="shared" ca="1" si="211"/>
        <v>0</v>
      </c>
      <c r="AF317" s="39">
        <f t="shared" ca="1" si="212"/>
        <v>0</v>
      </c>
      <c r="AG317" s="39">
        <f t="shared" ca="1" si="213"/>
        <v>0</v>
      </c>
      <c r="AH317" s="39">
        <f t="shared" ca="1" si="214"/>
        <v>0</v>
      </c>
      <c r="AI317" s="39">
        <f t="shared" ca="1" si="215"/>
        <v>0</v>
      </c>
      <c r="AJ317" s="39">
        <f t="shared" ca="1" si="216"/>
        <v>0</v>
      </c>
      <c r="AK317" s="39">
        <f t="shared" ca="1" si="217"/>
        <v>0</v>
      </c>
      <c r="AL317" s="43"/>
      <c r="AM317" s="39">
        <f t="shared" ca="1" si="228"/>
        <v>0</v>
      </c>
      <c r="AN317" s="39">
        <f t="shared" ca="1" si="229"/>
        <v>0</v>
      </c>
      <c r="AO317" s="39">
        <f t="shared" ca="1" si="230"/>
        <v>0</v>
      </c>
      <c r="AP317" s="40">
        <f t="shared" ca="1" si="218"/>
        <v>0</v>
      </c>
      <c r="AR317" s="39">
        <f t="shared" ca="1" si="231"/>
        <v>0</v>
      </c>
      <c r="AS317" s="39">
        <f t="shared" ca="1" si="232"/>
        <v>0</v>
      </c>
      <c r="AT317" s="39">
        <f t="shared" ca="1" si="233"/>
        <v>0</v>
      </c>
      <c r="AU317" s="40">
        <f t="shared" ca="1" si="219"/>
        <v>0</v>
      </c>
      <c r="AV317" s="40"/>
      <c r="AW317" s="51">
        <f t="shared" ca="1" si="220"/>
        <v>0</v>
      </c>
      <c r="AY317" s="51">
        <f t="shared" ca="1" si="221"/>
        <v>0</v>
      </c>
      <c r="AZ317" s="104"/>
      <c r="BA317" s="105">
        <f ca="1">'EO9904.1'!AW317</f>
        <v>0</v>
      </c>
      <c r="BB317" s="105">
        <f t="shared" ca="1" si="234"/>
        <v>0</v>
      </c>
      <c r="BC317" s="67"/>
      <c r="BD317" s="96">
        <f t="shared" si="235"/>
        <v>46296</v>
      </c>
      <c r="BE317" s="103">
        <f t="shared" si="236"/>
        <v>10</v>
      </c>
      <c r="BF317" s="113">
        <f t="shared" si="222"/>
        <v>697.93849999999998</v>
      </c>
      <c r="BG317" s="114">
        <f t="shared" si="223"/>
        <v>9529.3094999999994</v>
      </c>
      <c r="BH317" s="95">
        <f t="shared" si="237"/>
        <v>7.3241245863616883E-2</v>
      </c>
      <c r="BI317" s="2">
        <f t="shared" si="240"/>
        <v>0.10349999999999999</v>
      </c>
      <c r="BJ317" s="2">
        <f t="shared" si="238"/>
        <v>0.70764488757117761</v>
      </c>
      <c r="BK317" s="97">
        <v>2.1150000000000002</v>
      </c>
      <c r="BL317" s="98">
        <f t="shared" si="239"/>
        <v>2.1150000000000002</v>
      </c>
    </row>
    <row r="318" spans="1:64" ht="12" customHeight="1">
      <c r="A318" s="88">
        <f t="shared" si="224"/>
        <v>46327</v>
      </c>
      <c r="B318" s="65">
        <f>'EO9904.1 floor'!B318</f>
        <v>0</v>
      </c>
      <c r="C318" s="66"/>
      <c r="D318" s="82">
        <f t="shared" si="194"/>
        <v>0</v>
      </c>
      <c r="E318" s="35">
        <f t="shared" si="195"/>
        <v>0</v>
      </c>
      <c r="F318" s="35">
        <f t="shared" ca="1" si="196"/>
        <v>0</v>
      </c>
      <c r="G318" s="83">
        <f ca="1">VLOOKUP($A318,[1]!Table,MATCH(G$4,[1]!Curves,0))</f>
        <v>0</v>
      </c>
      <c r="H318" s="84">
        <f t="shared" ca="1" si="197"/>
        <v>0</v>
      </c>
      <c r="I318" s="86">
        <f t="shared" si="225"/>
        <v>2.1150000000000002</v>
      </c>
      <c r="J318" s="83">
        <f ca="1">VLOOKUP($A318,[1]!Table,MATCH(J$4,[1]!Curves,0))</f>
        <v>0</v>
      </c>
      <c r="K318" s="84">
        <f t="shared" ca="1" si="198"/>
        <v>0</v>
      </c>
      <c r="L318" s="69">
        <f t="shared" si="226"/>
        <v>0</v>
      </c>
      <c r="M318" s="83">
        <f ca="1">VLOOKUP($A318,[1]!Table,MATCH(M$4,[1]!Curves,0))</f>
        <v>0</v>
      </c>
      <c r="N318" s="84">
        <f t="shared" ca="1" si="199"/>
        <v>0</v>
      </c>
      <c r="O318" s="69">
        <f t="shared" si="227"/>
        <v>0</v>
      </c>
      <c r="P318" s="7"/>
      <c r="Q318" s="69">
        <f t="shared" ca="1" si="200"/>
        <v>0</v>
      </c>
      <c r="R318" s="69">
        <f t="shared" ca="1" si="201"/>
        <v>0</v>
      </c>
      <c r="S318" s="69">
        <f t="shared" si="202"/>
        <v>2.1150000000000002</v>
      </c>
      <c r="T318" s="7"/>
      <c r="U318" s="5">
        <f t="shared" si="203"/>
        <v>30</v>
      </c>
      <c r="V318" s="44">
        <f t="shared" si="204"/>
        <v>46327</v>
      </c>
      <c r="W318" s="5">
        <f t="shared" ca="1" si="205"/>
        <v>9397</v>
      </c>
      <c r="X318" s="54">
        <f ca="1">VLOOKUP($A318,[1]!Table,MATCH(X$4,[1]!Curves,0))</f>
        <v>6.4261353577812999E-2</v>
      </c>
      <c r="Y318" s="46">
        <f t="shared" ca="1" si="206"/>
        <v>0.19646238650667414</v>
      </c>
      <c r="Z318" s="5">
        <f t="shared" si="207"/>
        <v>0</v>
      </c>
      <c r="AA318" s="5">
        <f t="shared" si="208"/>
        <v>0</v>
      </c>
      <c r="AC318" s="39">
        <f t="shared" ca="1" si="209"/>
        <v>0</v>
      </c>
      <c r="AD318" s="39">
        <f t="shared" ca="1" si="210"/>
        <v>0</v>
      </c>
      <c r="AE318" s="39">
        <f t="shared" ca="1" si="211"/>
        <v>0</v>
      </c>
      <c r="AF318" s="39">
        <f t="shared" ca="1" si="212"/>
        <v>0</v>
      </c>
      <c r="AG318" s="39">
        <f t="shared" ca="1" si="213"/>
        <v>0</v>
      </c>
      <c r="AH318" s="39">
        <f t="shared" ca="1" si="214"/>
        <v>0</v>
      </c>
      <c r="AI318" s="39">
        <f t="shared" ca="1" si="215"/>
        <v>0</v>
      </c>
      <c r="AJ318" s="39">
        <f t="shared" ca="1" si="216"/>
        <v>0</v>
      </c>
      <c r="AK318" s="39">
        <f t="shared" ca="1" si="217"/>
        <v>0</v>
      </c>
      <c r="AL318" s="43"/>
      <c r="AM318" s="39">
        <f t="shared" ca="1" si="228"/>
        <v>0</v>
      </c>
      <c r="AN318" s="39">
        <f t="shared" ca="1" si="229"/>
        <v>0</v>
      </c>
      <c r="AO318" s="39">
        <f t="shared" ca="1" si="230"/>
        <v>0</v>
      </c>
      <c r="AP318" s="40">
        <f t="shared" ca="1" si="218"/>
        <v>0</v>
      </c>
      <c r="AR318" s="39">
        <f t="shared" ca="1" si="231"/>
        <v>0</v>
      </c>
      <c r="AS318" s="39">
        <f t="shared" ca="1" si="232"/>
        <v>0</v>
      </c>
      <c r="AT318" s="39">
        <f t="shared" ca="1" si="233"/>
        <v>0</v>
      </c>
      <c r="AU318" s="40">
        <f t="shared" ca="1" si="219"/>
        <v>0</v>
      </c>
      <c r="AV318" s="40"/>
      <c r="AW318" s="51">
        <f t="shared" ca="1" si="220"/>
        <v>0</v>
      </c>
      <c r="AY318" s="51">
        <f t="shared" ca="1" si="221"/>
        <v>0</v>
      </c>
      <c r="AZ318" s="104"/>
      <c r="BA318" s="105">
        <f ca="1">'EO9904.1'!AW318</f>
        <v>0</v>
      </c>
      <c r="BB318" s="105">
        <f t="shared" ca="1" si="234"/>
        <v>0</v>
      </c>
      <c r="BC318" s="67"/>
      <c r="BD318" s="96">
        <f t="shared" si="235"/>
        <v>46327</v>
      </c>
      <c r="BE318" s="103">
        <f t="shared" si="236"/>
        <v>11</v>
      </c>
      <c r="BF318" s="113">
        <f t="shared" si="222"/>
        <v>632.95050000000003</v>
      </c>
      <c r="BG318" s="114">
        <f t="shared" si="223"/>
        <v>8729.3260000000009</v>
      </c>
      <c r="BH318" s="95">
        <f t="shared" si="237"/>
        <v>7.250851898531456E-2</v>
      </c>
      <c r="BI318" s="2">
        <f t="shared" si="240"/>
        <v>7.7799999999999994E-2</v>
      </c>
      <c r="BJ318" s="2">
        <f t="shared" si="238"/>
        <v>0.93198610520969882</v>
      </c>
      <c r="BK318" s="97">
        <v>2.1150000000000002</v>
      </c>
      <c r="BL318" s="98">
        <f t="shared" si="239"/>
        <v>2.1150000000000002</v>
      </c>
    </row>
    <row r="319" spans="1:64" ht="12" customHeight="1">
      <c r="A319" s="88">
        <f t="shared" si="224"/>
        <v>46357</v>
      </c>
      <c r="B319" s="65">
        <f>'EO9904.1 floor'!B319</f>
        <v>0</v>
      </c>
      <c r="C319" s="66"/>
      <c r="D319" s="82">
        <f t="shared" si="194"/>
        <v>0</v>
      </c>
      <c r="E319" s="35">
        <f t="shared" si="195"/>
        <v>0</v>
      </c>
      <c r="F319" s="35">
        <f t="shared" ca="1" si="196"/>
        <v>0</v>
      </c>
      <c r="G319" s="83">
        <f ca="1">VLOOKUP($A319,[1]!Table,MATCH(G$4,[1]!Curves,0))</f>
        <v>0</v>
      </c>
      <c r="H319" s="84">
        <f t="shared" ca="1" si="197"/>
        <v>0</v>
      </c>
      <c r="I319" s="86">
        <f t="shared" si="225"/>
        <v>2.1150000000000002</v>
      </c>
      <c r="J319" s="83">
        <f ca="1">VLOOKUP($A319,[1]!Table,MATCH(J$4,[1]!Curves,0))</f>
        <v>0</v>
      </c>
      <c r="K319" s="84">
        <f t="shared" ca="1" si="198"/>
        <v>0</v>
      </c>
      <c r="L319" s="69">
        <f t="shared" si="226"/>
        <v>0</v>
      </c>
      <c r="M319" s="83">
        <f ca="1">VLOOKUP($A319,[1]!Table,MATCH(M$4,[1]!Curves,0))</f>
        <v>0</v>
      </c>
      <c r="N319" s="84">
        <f t="shared" ca="1" si="199"/>
        <v>0</v>
      </c>
      <c r="O319" s="69">
        <f t="shared" si="227"/>
        <v>0</v>
      </c>
      <c r="P319" s="7"/>
      <c r="Q319" s="69">
        <f t="shared" ca="1" si="200"/>
        <v>0</v>
      </c>
      <c r="R319" s="69">
        <f t="shared" ca="1" si="201"/>
        <v>0</v>
      </c>
      <c r="S319" s="69">
        <f t="shared" si="202"/>
        <v>2.1150000000000002</v>
      </c>
      <c r="T319" s="7"/>
      <c r="U319" s="5">
        <f t="shared" si="203"/>
        <v>31</v>
      </c>
      <c r="V319" s="44">
        <f t="shared" si="204"/>
        <v>46357</v>
      </c>
      <c r="W319" s="5">
        <f t="shared" ca="1" si="205"/>
        <v>9427</v>
      </c>
      <c r="X319" s="54">
        <f ca="1">VLOOKUP($A319,[1]!Table,MATCH(X$4,[1]!Curves,0))</f>
        <v>6.4260140220343001E-2</v>
      </c>
      <c r="Y319" s="46">
        <f t="shared" ca="1" si="206"/>
        <v>0.19545031790260051</v>
      </c>
      <c r="Z319" s="5">
        <f t="shared" si="207"/>
        <v>0</v>
      </c>
      <c r="AA319" s="5">
        <f t="shared" si="208"/>
        <v>0</v>
      </c>
      <c r="AC319" s="39">
        <f t="shared" ca="1" si="209"/>
        <v>0</v>
      </c>
      <c r="AD319" s="39">
        <f t="shared" ca="1" si="210"/>
        <v>0</v>
      </c>
      <c r="AE319" s="39">
        <f t="shared" ca="1" si="211"/>
        <v>0</v>
      </c>
      <c r="AF319" s="39">
        <f t="shared" ca="1" si="212"/>
        <v>0</v>
      </c>
      <c r="AG319" s="39">
        <f t="shared" ca="1" si="213"/>
        <v>0</v>
      </c>
      <c r="AH319" s="39">
        <f t="shared" ca="1" si="214"/>
        <v>0</v>
      </c>
      <c r="AI319" s="39">
        <f t="shared" ca="1" si="215"/>
        <v>0</v>
      </c>
      <c r="AJ319" s="39">
        <f t="shared" ca="1" si="216"/>
        <v>0</v>
      </c>
      <c r="AK319" s="39">
        <f t="shared" ca="1" si="217"/>
        <v>0</v>
      </c>
      <c r="AL319" s="43"/>
      <c r="AM319" s="39">
        <f t="shared" ca="1" si="228"/>
        <v>0</v>
      </c>
      <c r="AN319" s="39">
        <f t="shared" ca="1" si="229"/>
        <v>0</v>
      </c>
      <c r="AO319" s="39">
        <f t="shared" ca="1" si="230"/>
        <v>0</v>
      </c>
      <c r="AP319" s="40">
        <f t="shared" ca="1" si="218"/>
        <v>0</v>
      </c>
      <c r="AR319" s="39">
        <f t="shared" ca="1" si="231"/>
        <v>0</v>
      </c>
      <c r="AS319" s="39">
        <f t="shared" ca="1" si="232"/>
        <v>0</v>
      </c>
      <c r="AT319" s="39">
        <f t="shared" ca="1" si="233"/>
        <v>0</v>
      </c>
      <c r="AU319" s="40">
        <f t="shared" ca="1" si="219"/>
        <v>0</v>
      </c>
      <c r="AV319" s="40"/>
      <c r="AW319" s="51">
        <f t="shared" ca="1" si="220"/>
        <v>0</v>
      </c>
      <c r="AY319" s="51">
        <f t="shared" ca="1" si="221"/>
        <v>0</v>
      </c>
      <c r="AZ319" s="104"/>
      <c r="BA319" s="105">
        <f ca="1">'EO9904.1'!AW319</f>
        <v>0</v>
      </c>
      <c r="BB319" s="105">
        <f t="shared" ca="1" si="234"/>
        <v>0</v>
      </c>
      <c r="BC319" s="67"/>
      <c r="BD319" s="96">
        <f t="shared" si="235"/>
        <v>46357</v>
      </c>
      <c r="BE319" s="103">
        <f t="shared" si="236"/>
        <v>12</v>
      </c>
      <c r="BF319" s="113">
        <f t="shared" si="222"/>
        <v>668.96399999999994</v>
      </c>
      <c r="BG319" s="114">
        <f t="shared" si="223"/>
        <v>9251.2415000000001</v>
      </c>
      <c r="BH319" s="95">
        <f t="shared" si="237"/>
        <v>7.2310727160241131E-2</v>
      </c>
      <c r="BI319" s="2">
        <f t="shared" si="240"/>
        <v>7.7899999999999997E-2</v>
      </c>
      <c r="BJ319" s="2">
        <f t="shared" si="238"/>
        <v>0.92825066957947544</v>
      </c>
      <c r="BK319" s="97">
        <v>2.1150000000000002</v>
      </c>
      <c r="BL319" s="98">
        <f t="shared" si="239"/>
        <v>2.1150000000000002</v>
      </c>
    </row>
    <row r="320" spans="1:64" ht="12" customHeight="1">
      <c r="A320" s="88">
        <f t="shared" si="224"/>
        <v>46388</v>
      </c>
      <c r="B320" s="65">
        <f>'EO9904.1 floor'!B320</f>
        <v>0</v>
      </c>
      <c r="C320" s="66"/>
      <c r="D320" s="82">
        <f t="shared" si="194"/>
        <v>0</v>
      </c>
      <c r="E320" s="35">
        <f t="shared" si="195"/>
        <v>0</v>
      </c>
      <c r="F320" s="35">
        <f t="shared" ca="1" si="196"/>
        <v>0</v>
      </c>
      <c r="G320" s="83">
        <f ca="1">VLOOKUP($A320,[1]!Table,MATCH(G$4,[1]!Curves,0))</f>
        <v>0</v>
      </c>
      <c r="H320" s="84">
        <f t="shared" ca="1" si="197"/>
        <v>0</v>
      </c>
      <c r="I320" s="86">
        <f t="shared" si="225"/>
        <v>2.1150000000000002</v>
      </c>
      <c r="J320" s="83">
        <f ca="1">VLOOKUP($A320,[1]!Table,MATCH(J$4,[1]!Curves,0))</f>
        <v>0</v>
      </c>
      <c r="K320" s="84">
        <f t="shared" ca="1" si="198"/>
        <v>0</v>
      </c>
      <c r="L320" s="69">
        <f t="shared" si="226"/>
        <v>0</v>
      </c>
      <c r="M320" s="83">
        <f ca="1">VLOOKUP($A320,[1]!Table,MATCH(M$4,[1]!Curves,0))</f>
        <v>0</v>
      </c>
      <c r="N320" s="84">
        <f t="shared" ca="1" si="199"/>
        <v>0</v>
      </c>
      <c r="O320" s="69">
        <f t="shared" si="227"/>
        <v>0</v>
      </c>
      <c r="P320" s="7"/>
      <c r="Q320" s="69">
        <f t="shared" ca="1" si="200"/>
        <v>0</v>
      </c>
      <c r="R320" s="69">
        <f t="shared" ca="1" si="201"/>
        <v>0</v>
      </c>
      <c r="S320" s="69">
        <f t="shared" si="202"/>
        <v>2.1150000000000002</v>
      </c>
      <c r="T320" s="7"/>
      <c r="U320" s="5">
        <f t="shared" si="203"/>
        <v>31</v>
      </c>
      <c r="V320" s="44">
        <f t="shared" si="204"/>
        <v>46388</v>
      </c>
      <c r="W320" s="5">
        <f t="shared" ca="1" si="205"/>
        <v>9458</v>
      </c>
      <c r="X320" s="54">
        <f ca="1">VLOOKUP($A320,[1]!Table,MATCH(X$4,[1]!Curves,0))</f>
        <v>6.4258886417623007E-2</v>
      </c>
      <c r="Y320" s="46">
        <f t="shared" ca="1" si="206"/>
        <v>0.1944100300211308</v>
      </c>
      <c r="Z320" s="5">
        <f t="shared" si="207"/>
        <v>0</v>
      </c>
      <c r="AA320" s="5">
        <f t="shared" si="208"/>
        <v>0</v>
      </c>
      <c r="AC320" s="39">
        <f t="shared" ca="1" si="209"/>
        <v>0</v>
      </c>
      <c r="AD320" s="39">
        <f t="shared" ca="1" si="210"/>
        <v>0</v>
      </c>
      <c r="AE320" s="39">
        <f t="shared" ca="1" si="211"/>
        <v>0</v>
      </c>
      <c r="AF320" s="39">
        <f t="shared" ca="1" si="212"/>
        <v>0</v>
      </c>
      <c r="AG320" s="39">
        <f t="shared" ca="1" si="213"/>
        <v>0</v>
      </c>
      <c r="AH320" s="39">
        <f t="shared" ca="1" si="214"/>
        <v>0</v>
      </c>
      <c r="AI320" s="39">
        <f t="shared" ca="1" si="215"/>
        <v>0</v>
      </c>
      <c r="AJ320" s="39">
        <f t="shared" ca="1" si="216"/>
        <v>0</v>
      </c>
      <c r="AK320" s="39">
        <f t="shared" ca="1" si="217"/>
        <v>0</v>
      </c>
      <c r="AL320" s="43"/>
      <c r="AM320" s="39">
        <f t="shared" ca="1" si="228"/>
        <v>0</v>
      </c>
      <c r="AN320" s="39">
        <f t="shared" ca="1" si="229"/>
        <v>0</v>
      </c>
      <c r="AO320" s="39">
        <f t="shared" ca="1" si="230"/>
        <v>0</v>
      </c>
      <c r="AP320" s="40">
        <f t="shared" ca="1" si="218"/>
        <v>0</v>
      </c>
      <c r="AR320" s="39">
        <f t="shared" ca="1" si="231"/>
        <v>0</v>
      </c>
      <c r="AS320" s="39">
        <f t="shared" ca="1" si="232"/>
        <v>0</v>
      </c>
      <c r="AT320" s="39">
        <f t="shared" ca="1" si="233"/>
        <v>0</v>
      </c>
      <c r="AU320" s="40">
        <f t="shared" ca="1" si="219"/>
        <v>0</v>
      </c>
      <c r="AV320" s="40"/>
      <c r="AW320" s="51">
        <f t="shared" ca="1" si="220"/>
        <v>0</v>
      </c>
      <c r="AY320" s="51">
        <f t="shared" ca="1" si="221"/>
        <v>0</v>
      </c>
      <c r="AZ320" s="104"/>
      <c r="BA320" s="105">
        <f ca="1">'EO9904.1'!AW320</f>
        <v>0</v>
      </c>
      <c r="BB320" s="105">
        <f t="shared" ca="1" si="234"/>
        <v>0</v>
      </c>
      <c r="BC320" s="67"/>
      <c r="BD320" s="96">
        <f t="shared" si="235"/>
        <v>46388</v>
      </c>
      <c r="BE320" s="103">
        <f t="shared" si="236"/>
        <v>1</v>
      </c>
      <c r="BF320" s="113">
        <f t="shared" si="222"/>
        <v>682.49049999999988</v>
      </c>
      <c r="BG320" s="114">
        <f t="shared" si="223"/>
        <v>9457.0780000000013</v>
      </c>
      <c r="BH320" s="95">
        <f t="shared" si="237"/>
        <v>7.2167164107137513E-2</v>
      </c>
      <c r="BI320" s="2">
        <f t="shared" si="240"/>
        <v>7.7899999999999997E-2</v>
      </c>
      <c r="BJ320" s="2">
        <f t="shared" si="238"/>
        <v>0.92640775490548799</v>
      </c>
      <c r="BK320" s="97">
        <v>2.1150000000000002</v>
      </c>
      <c r="BL320" s="98">
        <f t="shared" si="239"/>
        <v>2.1150000000000002</v>
      </c>
    </row>
    <row r="321" spans="1:64" ht="12" customHeight="1">
      <c r="A321" s="88">
        <f t="shared" si="224"/>
        <v>46419</v>
      </c>
      <c r="B321" s="65">
        <f>'EO9904.1 floor'!B321</f>
        <v>0</v>
      </c>
      <c r="C321" s="66"/>
      <c r="D321" s="82">
        <f t="shared" si="194"/>
        <v>0</v>
      </c>
      <c r="E321" s="35">
        <f t="shared" si="195"/>
        <v>0</v>
      </c>
      <c r="F321" s="35">
        <f t="shared" ca="1" si="196"/>
        <v>0</v>
      </c>
      <c r="G321" s="83">
        <f ca="1">VLOOKUP($A321,[1]!Table,MATCH(G$4,[1]!Curves,0))</f>
        <v>0</v>
      </c>
      <c r="H321" s="84">
        <f t="shared" ca="1" si="197"/>
        <v>0</v>
      </c>
      <c r="I321" s="86">
        <f t="shared" si="225"/>
        <v>2.2615196691845312</v>
      </c>
      <c r="J321" s="83">
        <f ca="1">VLOOKUP($A321,[1]!Table,MATCH(J$4,[1]!Curves,0))</f>
        <v>0</v>
      </c>
      <c r="K321" s="84">
        <f t="shared" ca="1" si="198"/>
        <v>0</v>
      </c>
      <c r="L321" s="69">
        <f t="shared" si="226"/>
        <v>0</v>
      </c>
      <c r="M321" s="83">
        <f ca="1">VLOOKUP($A321,[1]!Table,MATCH(M$4,[1]!Curves,0))</f>
        <v>0</v>
      </c>
      <c r="N321" s="84">
        <f t="shared" ca="1" si="199"/>
        <v>0</v>
      </c>
      <c r="O321" s="69">
        <f t="shared" si="227"/>
        <v>0</v>
      </c>
      <c r="P321" s="7"/>
      <c r="Q321" s="69">
        <f t="shared" ca="1" si="200"/>
        <v>0</v>
      </c>
      <c r="R321" s="69">
        <f t="shared" ca="1" si="201"/>
        <v>0</v>
      </c>
      <c r="S321" s="69">
        <f t="shared" si="202"/>
        <v>2.2615196691845312</v>
      </c>
      <c r="T321" s="7"/>
      <c r="U321" s="5">
        <f t="shared" si="203"/>
        <v>28</v>
      </c>
      <c r="V321" s="44">
        <f t="shared" si="204"/>
        <v>46419</v>
      </c>
      <c r="W321" s="5">
        <f t="shared" ca="1" si="205"/>
        <v>9489</v>
      </c>
      <c r="X321" s="54">
        <f ca="1">VLOOKUP($A321,[1]!Table,MATCH(X$4,[1]!Curves,0))</f>
        <v>6.4257632614904997E-2</v>
      </c>
      <c r="Y321" s="46">
        <f t="shared" ca="1" si="206"/>
        <v>0.19337531896927496</v>
      </c>
      <c r="Z321" s="5">
        <f t="shared" si="207"/>
        <v>0</v>
      </c>
      <c r="AA321" s="5">
        <f t="shared" si="208"/>
        <v>0</v>
      </c>
      <c r="AC321" s="39">
        <f t="shared" ca="1" si="209"/>
        <v>0</v>
      </c>
      <c r="AD321" s="39">
        <f t="shared" ca="1" si="210"/>
        <v>0</v>
      </c>
      <c r="AE321" s="39">
        <f t="shared" ca="1" si="211"/>
        <v>0</v>
      </c>
      <c r="AF321" s="39">
        <f t="shared" ca="1" si="212"/>
        <v>0</v>
      </c>
      <c r="AG321" s="39">
        <f t="shared" ca="1" si="213"/>
        <v>0</v>
      </c>
      <c r="AH321" s="39">
        <f t="shared" ca="1" si="214"/>
        <v>0</v>
      </c>
      <c r="AI321" s="39">
        <f t="shared" ca="1" si="215"/>
        <v>0</v>
      </c>
      <c r="AJ321" s="39">
        <f t="shared" ca="1" si="216"/>
        <v>0</v>
      </c>
      <c r="AK321" s="39">
        <f t="shared" ca="1" si="217"/>
        <v>0</v>
      </c>
      <c r="AL321" s="43"/>
      <c r="AM321" s="39">
        <f t="shared" ca="1" si="228"/>
        <v>0</v>
      </c>
      <c r="AN321" s="39">
        <f t="shared" ca="1" si="229"/>
        <v>0</v>
      </c>
      <c r="AO321" s="39">
        <f t="shared" ca="1" si="230"/>
        <v>0</v>
      </c>
      <c r="AP321" s="40">
        <f t="shared" ca="1" si="218"/>
        <v>0</v>
      </c>
      <c r="AR321" s="39">
        <f t="shared" ca="1" si="231"/>
        <v>0</v>
      </c>
      <c r="AS321" s="39">
        <f t="shared" ca="1" si="232"/>
        <v>0</v>
      </c>
      <c r="AT321" s="39">
        <f t="shared" ca="1" si="233"/>
        <v>0</v>
      </c>
      <c r="AU321" s="40">
        <f t="shared" ca="1" si="219"/>
        <v>0</v>
      </c>
      <c r="AV321" s="40"/>
      <c r="AW321" s="51">
        <f t="shared" ca="1" si="220"/>
        <v>0</v>
      </c>
      <c r="AY321" s="51">
        <f t="shared" ca="1" si="221"/>
        <v>0</v>
      </c>
      <c r="AZ321" s="104"/>
      <c r="BA321" s="105">
        <f ca="1">'EO9904.1'!AW321</f>
        <v>0</v>
      </c>
      <c r="BB321" s="105">
        <f t="shared" ca="1" si="234"/>
        <v>0</v>
      </c>
      <c r="BC321" s="67"/>
      <c r="BD321" s="96">
        <f t="shared" si="235"/>
        <v>46419</v>
      </c>
      <c r="BE321" s="103">
        <f t="shared" si="236"/>
        <v>2</v>
      </c>
      <c r="BF321" s="113">
        <f t="shared" si="222"/>
        <v>627.08299999999986</v>
      </c>
      <c r="BG321" s="114">
        <f t="shared" si="223"/>
        <v>8701.1194999999989</v>
      </c>
      <c r="BH321" s="95">
        <f t="shared" si="237"/>
        <v>7.2069232010892381E-2</v>
      </c>
      <c r="BI321" s="2">
        <f t="shared" si="240"/>
        <v>6.7400000000000002E-2</v>
      </c>
      <c r="BJ321" s="2">
        <f t="shared" si="238"/>
        <v>1.0692764393307475</v>
      </c>
      <c r="BK321" s="97">
        <v>2.1150000000000002</v>
      </c>
      <c r="BL321" s="98">
        <f t="shared" si="239"/>
        <v>2.2615196691845312</v>
      </c>
    </row>
    <row r="322" spans="1:64" ht="12" customHeight="1">
      <c r="A322" s="88">
        <f t="shared" si="224"/>
        <v>46447</v>
      </c>
      <c r="B322" s="65">
        <f>'EO9904.1 floor'!B322</f>
        <v>0</v>
      </c>
      <c r="C322" s="66"/>
      <c r="D322" s="82">
        <f t="shared" si="194"/>
        <v>0</v>
      </c>
      <c r="E322" s="35">
        <f t="shared" si="195"/>
        <v>0</v>
      </c>
      <c r="F322" s="35">
        <f t="shared" ca="1" si="196"/>
        <v>0</v>
      </c>
      <c r="G322" s="83">
        <f ca="1">VLOOKUP($A322,[1]!Table,MATCH(G$4,[1]!Curves,0))</f>
        <v>0</v>
      </c>
      <c r="H322" s="84">
        <f t="shared" ca="1" si="197"/>
        <v>0</v>
      </c>
      <c r="I322" s="86">
        <f t="shared" si="225"/>
        <v>2.1352453299148562</v>
      </c>
      <c r="J322" s="83">
        <f ca="1">VLOOKUP($A322,[1]!Table,MATCH(J$4,[1]!Curves,0))</f>
        <v>0</v>
      </c>
      <c r="K322" s="84">
        <f t="shared" ca="1" si="198"/>
        <v>0</v>
      </c>
      <c r="L322" s="69">
        <f t="shared" si="226"/>
        <v>0</v>
      </c>
      <c r="M322" s="83">
        <f ca="1">VLOOKUP($A322,[1]!Table,MATCH(M$4,[1]!Curves,0))</f>
        <v>0</v>
      </c>
      <c r="N322" s="84">
        <f t="shared" ca="1" si="199"/>
        <v>0</v>
      </c>
      <c r="O322" s="69">
        <f t="shared" si="227"/>
        <v>0</v>
      </c>
      <c r="P322" s="7"/>
      <c r="Q322" s="69">
        <f t="shared" ca="1" si="200"/>
        <v>0</v>
      </c>
      <c r="R322" s="69">
        <f t="shared" ca="1" si="201"/>
        <v>0</v>
      </c>
      <c r="S322" s="69">
        <f t="shared" si="202"/>
        <v>2.1352453299148562</v>
      </c>
      <c r="T322" s="7"/>
      <c r="U322" s="5">
        <f t="shared" si="203"/>
        <v>31</v>
      </c>
      <c r="V322" s="44">
        <f t="shared" si="204"/>
        <v>46447</v>
      </c>
      <c r="W322" s="5">
        <f t="shared" ca="1" si="205"/>
        <v>9517</v>
      </c>
      <c r="X322" s="54">
        <f ca="1">VLOOKUP($A322,[1]!Table,MATCH(X$4,[1]!Curves,0))</f>
        <v>6.4256500147934006E-2</v>
      </c>
      <c r="Y322" s="46">
        <f t="shared" ca="1" si="206"/>
        <v>0.19244550960271087</v>
      </c>
      <c r="Z322" s="5">
        <f t="shared" si="207"/>
        <v>0</v>
      </c>
      <c r="AA322" s="5">
        <f t="shared" si="208"/>
        <v>0</v>
      </c>
      <c r="AC322" s="39">
        <f t="shared" ca="1" si="209"/>
        <v>0</v>
      </c>
      <c r="AD322" s="39">
        <f t="shared" ca="1" si="210"/>
        <v>0</v>
      </c>
      <c r="AE322" s="39">
        <f t="shared" ca="1" si="211"/>
        <v>0</v>
      </c>
      <c r="AF322" s="39">
        <f t="shared" ca="1" si="212"/>
        <v>0</v>
      </c>
      <c r="AG322" s="39">
        <f t="shared" ca="1" si="213"/>
        <v>0</v>
      </c>
      <c r="AH322" s="39">
        <f t="shared" ca="1" si="214"/>
        <v>0</v>
      </c>
      <c r="AI322" s="39">
        <f t="shared" ca="1" si="215"/>
        <v>0</v>
      </c>
      <c r="AJ322" s="39">
        <f t="shared" ca="1" si="216"/>
        <v>0</v>
      </c>
      <c r="AK322" s="39">
        <f t="shared" ca="1" si="217"/>
        <v>0</v>
      </c>
      <c r="AL322" s="43"/>
      <c r="AM322" s="39">
        <f t="shared" ca="1" si="228"/>
        <v>0</v>
      </c>
      <c r="AN322" s="39">
        <f t="shared" ca="1" si="229"/>
        <v>0</v>
      </c>
      <c r="AO322" s="39">
        <f t="shared" ca="1" si="230"/>
        <v>0</v>
      </c>
      <c r="AP322" s="40">
        <f t="shared" ca="1" si="218"/>
        <v>0</v>
      </c>
      <c r="AR322" s="39">
        <f t="shared" ca="1" si="231"/>
        <v>0</v>
      </c>
      <c r="AS322" s="39">
        <f t="shared" ca="1" si="232"/>
        <v>0</v>
      </c>
      <c r="AT322" s="39">
        <f t="shared" ca="1" si="233"/>
        <v>0</v>
      </c>
      <c r="AU322" s="40">
        <f t="shared" ca="1" si="219"/>
        <v>0</v>
      </c>
      <c r="AV322" s="40"/>
      <c r="AW322" s="51">
        <f t="shared" ca="1" si="220"/>
        <v>0</v>
      </c>
      <c r="AY322" s="51">
        <f t="shared" ca="1" si="221"/>
        <v>0</v>
      </c>
      <c r="AZ322" s="104"/>
      <c r="BA322" s="105">
        <f ca="1">'EO9904.1'!AW322</f>
        <v>0</v>
      </c>
      <c r="BB322" s="105">
        <f t="shared" ca="1" si="234"/>
        <v>0</v>
      </c>
      <c r="BC322" s="67"/>
      <c r="BD322" s="96">
        <f t="shared" si="235"/>
        <v>46447</v>
      </c>
      <c r="BE322" s="103">
        <f t="shared" si="236"/>
        <v>3</v>
      </c>
      <c r="BF322" s="113">
        <f t="shared" si="222"/>
        <v>669.65750000000003</v>
      </c>
      <c r="BG322" s="114">
        <f t="shared" si="223"/>
        <v>9290.0299999999988</v>
      </c>
      <c r="BH322" s="95">
        <f t="shared" si="237"/>
        <v>7.2083459364501529E-2</v>
      </c>
      <c r="BI322" s="2">
        <f t="shared" si="240"/>
        <v>7.1400000000000005E-2</v>
      </c>
      <c r="BJ322" s="2">
        <f t="shared" si="238"/>
        <v>1.009572260007024</v>
      </c>
      <c r="BK322" s="97">
        <v>2.1150000000000002</v>
      </c>
      <c r="BL322" s="98">
        <f t="shared" si="239"/>
        <v>2.1352453299148562</v>
      </c>
    </row>
    <row r="323" spans="1:64" ht="12" customHeight="1">
      <c r="A323" s="88">
        <f t="shared" si="224"/>
        <v>46478</v>
      </c>
      <c r="B323" s="65">
        <f>'EO9904.1 floor'!B323</f>
        <v>0</v>
      </c>
      <c r="C323" s="66"/>
      <c r="D323" s="82">
        <f t="shared" si="194"/>
        <v>0</v>
      </c>
      <c r="E323" s="35">
        <f t="shared" si="195"/>
        <v>0</v>
      </c>
      <c r="F323" s="35">
        <f t="shared" ca="1" si="196"/>
        <v>0</v>
      </c>
      <c r="G323" s="83">
        <f ca="1">VLOOKUP($A323,[1]!Table,MATCH(G$4,[1]!Curves,0))</f>
        <v>0</v>
      </c>
      <c r="H323" s="84">
        <f t="shared" ca="1" si="197"/>
        <v>0</v>
      </c>
      <c r="I323" s="86">
        <f t="shared" si="225"/>
        <v>2.1150000000000002</v>
      </c>
      <c r="J323" s="83">
        <f ca="1">VLOOKUP($A323,[1]!Table,MATCH(J$4,[1]!Curves,0))</f>
        <v>0</v>
      </c>
      <c r="K323" s="84">
        <f t="shared" ca="1" si="198"/>
        <v>0</v>
      </c>
      <c r="L323" s="69">
        <f t="shared" si="226"/>
        <v>0</v>
      </c>
      <c r="M323" s="83">
        <f ca="1">VLOOKUP($A323,[1]!Table,MATCH(M$4,[1]!Curves,0))</f>
        <v>0</v>
      </c>
      <c r="N323" s="84">
        <f t="shared" ca="1" si="199"/>
        <v>0</v>
      </c>
      <c r="O323" s="69">
        <f t="shared" si="227"/>
        <v>0</v>
      </c>
      <c r="P323" s="7"/>
      <c r="Q323" s="69">
        <f t="shared" ca="1" si="200"/>
        <v>0</v>
      </c>
      <c r="R323" s="69">
        <f t="shared" ca="1" si="201"/>
        <v>0</v>
      </c>
      <c r="S323" s="69">
        <f t="shared" si="202"/>
        <v>2.1150000000000002</v>
      </c>
      <c r="T323" s="7"/>
      <c r="U323" s="5">
        <f t="shared" si="203"/>
        <v>30</v>
      </c>
      <c r="V323" s="44">
        <f t="shared" si="204"/>
        <v>46478</v>
      </c>
      <c r="W323" s="5">
        <f t="shared" ca="1" si="205"/>
        <v>9548</v>
      </c>
      <c r="X323" s="54">
        <f ca="1">VLOOKUP($A323,[1]!Table,MATCH(X$4,[1]!Curves,0))</f>
        <v>6.4255246345215997E-2</v>
      </c>
      <c r="Y323" s="46">
        <f t="shared" ca="1" si="206"/>
        <v>0.19142132947441301</v>
      </c>
      <c r="Z323" s="5">
        <f t="shared" si="207"/>
        <v>0</v>
      </c>
      <c r="AA323" s="5">
        <f t="shared" si="208"/>
        <v>0</v>
      </c>
      <c r="AC323" s="39">
        <f t="shared" ca="1" si="209"/>
        <v>0</v>
      </c>
      <c r="AD323" s="39">
        <f t="shared" ca="1" si="210"/>
        <v>0</v>
      </c>
      <c r="AE323" s="39">
        <f t="shared" ca="1" si="211"/>
        <v>0</v>
      </c>
      <c r="AF323" s="39">
        <f t="shared" ca="1" si="212"/>
        <v>0</v>
      </c>
      <c r="AG323" s="39">
        <f t="shared" ca="1" si="213"/>
        <v>0</v>
      </c>
      <c r="AH323" s="39">
        <f t="shared" ca="1" si="214"/>
        <v>0</v>
      </c>
      <c r="AI323" s="39">
        <f t="shared" ca="1" si="215"/>
        <v>0</v>
      </c>
      <c r="AJ323" s="39">
        <f t="shared" ca="1" si="216"/>
        <v>0</v>
      </c>
      <c r="AK323" s="39">
        <f t="shared" ca="1" si="217"/>
        <v>0</v>
      </c>
      <c r="AL323" s="43"/>
      <c r="AM323" s="39">
        <f t="shared" ca="1" si="228"/>
        <v>0</v>
      </c>
      <c r="AN323" s="39">
        <f t="shared" ca="1" si="229"/>
        <v>0</v>
      </c>
      <c r="AO323" s="39">
        <f t="shared" ca="1" si="230"/>
        <v>0</v>
      </c>
      <c r="AP323" s="40">
        <f t="shared" ca="1" si="218"/>
        <v>0</v>
      </c>
      <c r="AR323" s="39">
        <f t="shared" ca="1" si="231"/>
        <v>0</v>
      </c>
      <c r="AS323" s="39">
        <f t="shared" ca="1" si="232"/>
        <v>0</v>
      </c>
      <c r="AT323" s="39">
        <f t="shared" ca="1" si="233"/>
        <v>0</v>
      </c>
      <c r="AU323" s="40">
        <f t="shared" ca="1" si="219"/>
        <v>0</v>
      </c>
      <c r="AV323" s="40"/>
      <c r="AW323" s="51">
        <f t="shared" ca="1" si="220"/>
        <v>0</v>
      </c>
      <c r="AY323" s="51">
        <f t="shared" ca="1" si="221"/>
        <v>0</v>
      </c>
      <c r="AZ323" s="104"/>
      <c r="BA323" s="105">
        <f ca="1">'EO9904.1'!AW323</f>
        <v>0</v>
      </c>
      <c r="BB323" s="105">
        <f t="shared" ca="1" si="234"/>
        <v>0</v>
      </c>
      <c r="BC323" s="67"/>
      <c r="BD323" s="96">
        <f t="shared" si="235"/>
        <v>46478</v>
      </c>
      <c r="BE323" s="103">
        <f t="shared" si="236"/>
        <v>4</v>
      </c>
      <c r="BF323" s="113">
        <f t="shared" si="222"/>
        <v>631.27949999999998</v>
      </c>
      <c r="BG323" s="114">
        <f t="shared" si="223"/>
        <v>8727.1059999999998</v>
      </c>
      <c r="BH323" s="95">
        <f t="shared" si="237"/>
        <v>7.2335491284281406E-2</v>
      </c>
      <c r="BI323" s="2">
        <f t="shared" si="240"/>
        <v>7.4899999999999994E-2</v>
      </c>
      <c r="BJ323" s="2">
        <f t="shared" si="238"/>
        <v>0.96576089832151413</v>
      </c>
      <c r="BK323" s="97">
        <v>2.1150000000000002</v>
      </c>
      <c r="BL323" s="98">
        <f t="shared" si="239"/>
        <v>2.1150000000000002</v>
      </c>
    </row>
    <row r="324" spans="1:64" ht="12" customHeight="1">
      <c r="A324" s="88">
        <f t="shared" si="224"/>
        <v>46508</v>
      </c>
      <c r="B324" s="65">
        <f>'EO9904.1 floor'!B324</f>
        <v>0</v>
      </c>
      <c r="C324" s="66"/>
      <c r="D324" s="82">
        <f t="shared" si="194"/>
        <v>0</v>
      </c>
      <c r="E324" s="35">
        <f t="shared" si="195"/>
        <v>0</v>
      </c>
      <c r="F324" s="35">
        <f t="shared" ca="1" si="196"/>
        <v>0</v>
      </c>
      <c r="G324" s="83">
        <f ca="1">VLOOKUP($A324,[1]!Table,MATCH(G$4,[1]!Curves,0))</f>
        <v>0</v>
      </c>
      <c r="H324" s="84">
        <f t="shared" ca="1" si="197"/>
        <v>0</v>
      </c>
      <c r="I324" s="86">
        <f t="shared" si="225"/>
        <v>2.1593067374976265</v>
      </c>
      <c r="J324" s="83">
        <f ca="1">VLOOKUP($A324,[1]!Table,MATCH(J$4,[1]!Curves,0))</f>
        <v>0</v>
      </c>
      <c r="K324" s="84">
        <f t="shared" ca="1" si="198"/>
        <v>0</v>
      </c>
      <c r="L324" s="69">
        <f t="shared" si="226"/>
        <v>0</v>
      </c>
      <c r="M324" s="83">
        <f ca="1">VLOOKUP($A324,[1]!Table,MATCH(M$4,[1]!Curves,0))</f>
        <v>0</v>
      </c>
      <c r="N324" s="84">
        <f t="shared" ca="1" si="199"/>
        <v>0</v>
      </c>
      <c r="O324" s="69">
        <f t="shared" si="227"/>
        <v>0</v>
      </c>
      <c r="P324" s="7"/>
      <c r="Q324" s="69">
        <f t="shared" ca="1" si="200"/>
        <v>0</v>
      </c>
      <c r="R324" s="69">
        <f t="shared" ca="1" si="201"/>
        <v>0</v>
      </c>
      <c r="S324" s="69">
        <f t="shared" si="202"/>
        <v>2.1593067374976265</v>
      </c>
      <c r="T324" s="7"/>
      <c r="U324" s="5">
        <f t="shared" si="203"/>
        <v>31</v>
      </c>
      <c r="V324" s="44">
        <f t="shared" si="204"/>
        <v>46508</v>
      </c>
      <c r="W324" s="5">
        <f t="shared" ca="1" si="205"/>
        <v>9578</v>
      </c>
      <c r="X324" s="54">
        <f ca="1">VLOOKUP($A324,[1]!Table,MATCH(X$4,[1]!Curves,0))</f>
        <v>6.4254032987747997E-2</v>
      </c>
      <c r="Y324" s="46">
        <f t="shared" ca="1" si="206"/>
        <v>0.19043541480886444</v>
      </c>
      <c r="Z324" s="5">
        <f t="shared" si="207"/>
        <v>0</v>
      </c>
      <c r="AA324" s="5">
        <f t="shared" si="208"/>
        <v>0</v>
      </c>
      <c r="AC324" s="39">
        <f t="shared" ca="1" si="209"/>
        <v>0</v>
      </c>
      <c r="AD324" s="39">
        <f t="shared" ca="1" si="210"/>
        <v>0</v>
      </c>
      <c r="AE324" s="39">
        <f t="shared" ca="1" si="211"/>
        <v>0</v>
      </c>
      <c r="AF324" s="39">
        <f t="shared" ca="1" si="212"/>
        <v>0</v>
      </c>
      <c r="AG324" s="39">
        <f t="shared" ca="1" si="213"/>
        <v>0</v>
      </c>
      <c r="AH324" s="39">
        <f t="shared" ca="1" si="214"/>
        <v>0</v>
      </c>
      <c r="AI324" s="39">
        <f t="shared" ca="1" si="215"/>
        <v>0</v>
      </c>
      <c r="AJ324" s="39">
        <f t="shared" ca="1" si="216"/>
        <v>0</v>
      </c>
      <c r="AK324" s="39">
        <f t="shared" ca="1" si="217"/>
        <v>0</v>
      </c>
      <c r="AL324" s="43"/>
      <c r="AM324" s="39">
        <f t="shared" ca="1" si="228"/>
        <v>0</v>
      </c>
      <c r="AN324" s="39">
        <f t="shared" ca="1" si="229"/>
        <v>0</v>
      </c>
      <c r="AO324" s="39">
        <f t="shared" ca="1" si="230"/>
        <v>0</v>
      </c>
      <c r="AP324" s="40">
        <f t="shared" ca="1" si="218"/>
        <v>0</v>
      </c>
      <c r="AR324" s="39">
        <f t="shared" ca="1" si="231"/>
        <v>0</v>
      </c>
      <c r="AS324" s="39">
        <f t="shared" ca="1" si="232"/>
        <v>0</v>
      </c>
      <c r="AT324" s="39">
        <f t="shared" ca="1" si="233"/>
        <v>0</v>
      </c>
      <c r="AU324" s="40">
        <f t="shared" ca="1" si="219"/>
        <v>0</v>
      </c>
      <c r="AV324" s="40"/>
      <c r="AW324" s="51">
        <f t="shared" ca="1" si="220"/>
        <v>0</v>
      </c>
      <c r="AY324" s="51">
        <f t="shared" ca="1" si="221"/>
        <v>0</v>
      </c>
      <c r="AZ324" s="104"/>
      <c r="BA324" s="105">
        <f ca="1">'EO9904.1'!AW324</f>
        <v>0</v>
      </c>
      <c r="BB324" s="105">
        <f t="shared" ca="1" si="234"/>
        <v>0</v>
      </c>
      <c r="BC324" s="67"/>
      <c r="BD324" s="96">
        <f t="shared" si="235"/>
        <v>46508</v>
      </c>
      <c r="BE324" s="103">
        <f t="shared" si="236"/>
        <v>5</v>
      </c>
      <c r="BF324" s="113">
        <f t="shared" si="222"/>
        <v>662.98049999999989</v>
      </c>
      <c r="BG324" s="114">
        <f t="shared" si="223"/>
        <v>9044.2455000000009</v>
      </c>
      <c r="BH324" s="95">
        <f t="shared" si="237"/>
        <v>7.3304124705593166E-2</v>
      </c>
      <c r="BI324" s="2">
        <f t="shared" si="240"/>
        <v>7.1800000000000003E-2</v>
      </c>
      <c r="BJ324" s="2">
        <f t="shared" si="238"/>
        <v>1.0209488120556152</v>
      </c>
      <c r="BK324" s="97">
        <v>2.1150000000000002</v>
      </c>
      <c r="BL324" s="98">
        <f t="shared" si="239"/>
        <v>2.1593067374976265</v>
      </c>
    </row>
    <row r="325" spans="1:64" ht="12" customHeight="1">
      <c r="A325" s="88">
        <f t="shared" si="224"/>
        <v>46539</v>
      </c>
      <c r="B325" s="65">
        <f>'EO9904.1 floor'!B325</f>
        <v>0</v>
      </c>
      <c r="C325" s="66"/>
      <c r="D325" s="82">
        <f t="shared" si="194"/>
        <v>0</v>
      </c>
      <c r="E325" s="35">
        <f t="shared" si="195"/>
        <v>0</v>
      </c>
      <c r="F325" s="35">
        <f t="shared" ca="1" si="196"/>
        <v>0</v>
      </c>
      <c r="G325" s="83">
        <f ca="1">VLOOKUP($A325,[1]!Table,MATCH(G$4,[1]!Curves,0))</f>
        <v>0</v>
      </c>
      <c r="H325" s="84">
        <f t="shared" ca="1" si="197"/>
        <v>0</v>
      </c>
      <c r="I325" s="86">
        <f t="shared" si="225"/>
        <v>2.8843852192293506</v>
      </c>
      <c r="J325" s="83">
        <f ca="1">VLOOKUP($A325,[1]!Table,MATCH(J$4,[1]!Curves,0))</f>
        <v>0</v>
      </c>
      <c r="K325" s="84">
        <f t="shared" ca="1" si="198"/>
        <v>0</v>
      </c>
      <c r="L325" s="69">
        <f t="shared" si="226"/>
        <v>0</v>
      </c>
      <c r="M325" s="83">
        <f ca="1">VLOOKUP($A325,[1]!Table,MATCH(M$4,[1]!Curves,0))</f>
        <v>0</v>
      </c>
      <c r="N325" s="84">
        <f t="shared" ca="1" si="199"/>
        <v>0</v>
      </c>
      <c r="O325" s="69">
        <f t="shared" si="227"/>
        <v>0</v>
      </c>
      <c r="P325" s="7"/>
      <c r="Q325" s="69">
        <f t="shared" ca="1" si="200"/>
        <v>0</v>
      </c>
      <c r="R325" s="69">
        <f t="shared" ca="1" si="201"/>
        <v>0</v>
      </c>
      <c r="S325" s="69">
        <f t="shared" si="202"/>
        <v>2.8843852192293506</v>
      </c>
      <c r="T325" s="7"/>
      <c r="U325" s="5">
        <f t="shared" si="203"/>
        <v>30</v>
      </c>
      <c r="V325" s="44">
        <f t="shared" si="204"/>
        <v>46539</v>
      </c>
      <c r="W325" s="5">
        <f t="shared" ca="1" si="205"/>
        <v>9609</v>
      </c>
      <c r="X325" s="54">
        <f ca="1">VLOOKUP($A325,[1]!Table,MATCH(X$4,[1]!Curves,0))</f>
        <v>6.4252779185032E-2</v>
      </c>
      <c r="Y325" s="46">
        <f t="shared" ca="1" si="206"/>
        <v>0.18942200911609963</v>
      </c>
      <c r="Z325" s="5">
        <f t="shared" si="207"/>
        <v>0</v>
      </c>
      <c r="AA325" s="5">
        <f t="shared" si="208"/>
        <v>0</v>
      </c>
      <c r="AC325" s="39">
        <f t="shared" ca="1" si="209"/>
        <v>0</v>
      </c>
      <c r="AD325" s="39">
        <f t="shared" ca="1" si="210"/>
        <v>0</v>
      </c>
      <c r="AE325" s="39">
        <f t="shared" ca="1" si="211"/>
        <v>0</v>
      </c>
      <c r="AF325" s="39">
        <f t="shared" ca="1" si="212"/>
        <v>0</v>
      </c>
      <c r="AG325" s="39">
        <f t="shared" ca="1" si="213"/>
        <v>0</v>
      </c>
      <c r="AH325" s="39">
        <f t="shared" ca="1" si="214"/>
        <v>0</v>
      </c>
      <c r="AI325" s="39">
        <f t="shared" ca="1" si="215"/>
        <v>0</v>
      </c>
      <c r="AJ325" s="39">
        <f t="shared" ca="1" si="216"/>
        <v>0</v>
      </c>
      <c r="AK325" s="39">
        <f t="shared" ca="1" si="217"/>
        <v>0</v>
      </c>
      <c r="AL325" s="43"/>
      <c r="AM325" s="39">
        <f t="shared" ca="1" si="228"/>
        <v>0</v>
      </c>
      <c r="AN325" s="39">
        <f t="shared" ca="1" si="229"/>
        <v>0</v>
      </c>
      <c r="AO325" s="39">
        <f t="shared" ca="1" si="230"/>
        <v>0</v>
      </c>
      <c r="AP325" s="40">
        <f t="shared" ca="1" si="218"/>
        <v>0</v>
      </c>
      <c r="AR325" s="39">
        <f t="shared" ca="1" si="231"/>
        <v>0</v>
      </c>
      <c r="AS325" s="39">
        <f t="shared" ca="1" si="232"/>
        <v>0</v>
      </c>
      <c r="AT325" s="39">
        <f t="shared" ca="1" si="233"/>
        <v>0</v>
      </c>
      <c r="AU325" s="40">
        <f t="shared" ca="1" si="219"/>
        <v>0</v>
      </c>
      <c r="AV325" s="40"/>
      <c r="AW325" s="51">
        <f t="shared" ca="1" si="220"/>
        <v>0</v>
      </c>
      <c r="AY325" s="51">
        <f t="shared" ca="1" si="221"/>
        <v>0</v>
      </c>
      <c r="AZ325" s="104"/>
      <c r="BA325" s="105">
        <f ca="1">'EO9904.1'!AW325</f>
        <v>0</v>
      </c>
      <c r="BB325" s="105">
        <f t="shared" ca="1" si="234"/>
        <v>0</v>
      </c>
      <c r="BC325" s="67"/>
      <c r="BD325" s="96">
        <f t="shared" si="235"/>
        <v>46539</v>
      </c>
      <c r="BE325" s="103">
        <f t="shared" si="236"/>
        <v>6</v>
      </c>
      <c r="BF325" s="113">
        <f t="shared" si="222"/>
        <v>1052.6424999999999</v>
      </c>
      <c r="BG325" s="114">
        <f t="shared" si="223"/>
        <v>10765.119500000001</v>
      </c>
      <c r="BH325" s="95">
        <f t="shared" si="237"/>
        <v>9.7782704595151024E-2</v>
      </c>
      <c r="BI325" s="2">
        <f t="shared" si="240"/>
        <v>7.17E-2</v>
      </c>
      <c r="BJ325" s="2">
        <f t="shared" si="238"/>
        <v>1.363775517366123</v>
      </c>
      <c r="BK325" s="97">
        <v>2.1150000000000002</v>
      </c>
      <c r="BL325" s="98">
        <f t="shared" si="239"/>
        <v>2.8843852192293506</v>
      </c>
    </row>
    <row r="326" spans="1:64" ht="12" customHeight="1">
      <c r="A326" s="88">
        <f t="shared" si="224"/>
        <v>46569</v>
      </c>
      <c r="B326" s="65">
        <f>'EO9904.1 floor'!B326</f>
        <v>0</v>
      </c>
      <c r="C326" s="66"/>
      <c r="D326" s="82">
        <f t="shared" si="194"/>
        <v>0</v>
      </c>
      <c r="E326" s="35">
        <f t="shared" si="195"/>
        <v>0</v>
      </c>
      <c r="F326" s="35">
        <f t="shared" ca="1" si="196"/>
        <v>0</v>
      </c>
      <c r="G326" s="83">
        <f ca="1">VLOOKUP($A326,[1]!Table,MATCH(G$4,[1]!Curves,0))</f>
        <v>0</v>
      </c>
      <c r="H326" s="84">
        <f t="shared" ca="1" si="197"/>
        <v>0</v>
      </c>
      <c r="I326" s="86">
        <f t="shared" si="225"/>
        <v>2.1150000000000002</v>
      </c>
      <c r="J326" s="83">
        <f ca="1">VLOOKUP($A326,[1]!Table,MATCH(J$4,[1]!Curves,0))</f>
        <v>0</v>
      </c>
      <c r="K326" s="84">
        <f t="shared" ca="1" si="198"/>
        <v>0</v>
      </c>
      <c r="L326" s="69">
        <f t="shared" si="226"/>
        <v>0</v>
      </c>
      <c r="M326" s="83">
        <f ca="1">VLOOKUP($A326,[1]!Table,MATCH(M$4,[1]!Curves,0))</f>
        <v>0</v>
      </c>
      <c r="N326" s="84">
        <f t="shared" ca="1" si="199"/>
        <v>0</v>
      </c>
      <c r="O326" s="69">
        <f t="shared" si="227"/>
        <v>0</v>
      </c>
      <c r="P326" s="7"/>
      <c r="Q326" s="69">
        <f t="shared" ca="1" si="200"/>
        <v>0</v>
      </c>
      <c r="R326" s="69">
        <f t="shared" ca="1" si="201"/>
        <v>0</v>
      </c>
      <c r="S326" s="69">
        <f t="shared" si="202"/>
        <v>2.1150000000000002</v>
      </c>
      <c r="T326" s="7"/>
      <c r="U326" s="5">
        <f t="shared" si="203"/>
        <v>31</v>
      </c>
      <c r="V326" s="44">
        <f t="shared" si="204"/>
        <v>46569</v>
      </c>
      <c r="W326" s="5">
        <f t="shared" ca="1" si="205"/>
        <v>9639</v>
      </c>
      <c r="X326" s="54">
        <f ca="1">VLOOKUP($A326,[1]!Table,MATCH(X$4,[1]!Curves,0))</f>
        <v>6.4251565827564999E-2</v>
      </c>
      <c r="Y326" s="46">
        <f t="shared" ca="1" si="206"/>
        <v>0.18844646594454775</v>
      </c>
      <c r="Z326" s="5">
        <f t="shared" si="207"/>
        <v>0</v>
      </c>
      <c r="AA326" s="5">
        <f t="shared" si="208"/>
        <v>0</v>
      </c>
      <c r="AC326" s="39">
        <f t="shared" ca="1" si="209"/>
        <v>0</v>
      </c>
      <c r="AD326" s="39">
        <f t="shared" ca="1" si="210"/>
        <v>0</v>
      </c>
      <c r="AE326" s="39">
        <f t="shared" ca="1" si="211"/>
        <v>0</v>
      </c>
      <c r="AF326" s="39">
        <f t="shared" ca="1" si="212"/>
        <v>0</v>
      </c>
      <c r="AG326" s="39">
        <f t="shared" ca="1" si="213"/>
        <v>0</v>
      </c>
      <c r="AH326" s="39">
        <f t="shared" ca="1" si="214"/>
        <v>0</v>
      </c>
      <c r="AI326" s="39">
        <f t="shared" ca="1" si="215"/>
        <v>0</v>
      </c>
      <c r="AJ326" s="39">
        <f t="shared" ca="1" si="216"/>
        <v>0</v>
      </c>
      <c r="AK326" s="39">
        <f t="shared" ca="1" si="217"/>
        <v>0</v>
      </c>
      <c r="AL326" s="43"/>
      <c r="AM326" s="39">
        <f t="shared" ca="1" si="228"/>
        <v>0</v>
      </c>
      <c r="AN326" s="39">
        <f t="shared" ca="1" si="229"/>
        <v>0</v>
      </c>
      <c r="AO326" s="39">
        <f t="shared" ca="1" si="230"/>
        <v>0</v>
      </c>
      <c r="AP326" s="40">
        <f t="shared" ca="1" si="218"/>
        <v>0</v>
      </c>
      <c r="AR326" s="39">
        <f t="shared" ca="1" si="231"/>
        <v>0</v>
      </c>
      <c r="AS326" s="39">
        <f t="shared" ca="1" si="232"/>
        <v>0</v>
      </c>
      <c r="AT326" s="39">
        <f t="shared" ca="1" si="233"/>
        <v>0</v>
      </c>
      <c r="AU326" s="40">
        <f t="shared" ca="1" si="219"/>
        <v>0</v>
      </c>
      <c r="AV326" s="40"/>
      <c r="AW326" s="51">
        <f t="shared" ca="1" si="220"/>
        <v>0</v>
      </c>
      <c r="AY326" s="51">
        <f t="shared" ca="1" si="221"/>
        <v>0</v>
      </c>
      <c r="AZ326" s="104"/>
      <c r="BA326" s="105">
        <f ca="1">'EO9904.1'!AW326</f>
        <v>0</v>
      </c>
      <c r="BB326" s="105">
        <f t="shared" ca="1" si="234"/>
        <v>0</v>
      </c>
      <c r="BC326" s="67"/>
      <c r="BD326" s="96">
        <f t="shared" si="235"/>
        <v>46569</v>
      </c>
      <c r="BE326" s="103">
        <f t="shared" si="236"/>
        <v>7</v>
      </c>
      <c r="BF326" s="113">
        <f t="shared" si="222"/>
        <v>1079.384</v>
      </c>
      <c r="BG326" s="114">
        <f t="shared" si="223"/>
        <v>11147.003499999999</v>
      </c>
      <c r="BH326" s="95">
        <f t="shared" si="237"/>
        <v>9.6831762903815372E-2</v>
      </c>
      <c r="BI326" s="2">
        <f t="shared" si="240"/>
        <v>9.8100000000000007E-2</v>
      </c>
      <c r="BJ326" s="2">
        <f t="shared" si="238"/>
        <v>0.98707199698078862</v>
      </c>
      <c r="BK326" s="97">
        <v>2.1150000000000002</v>
      </c>
      <c r="BL326" s="98">
        <f t="shared" si="239"/>
        <v>2.1150000000000002</v>
      </c>
    </row>
    <row r="327" spans="1:64" ht="12" customHeight="1">
      <c r="A327" s="88">
        <f t="shared" si="224"/>
        <v>46600</v>
      </c>
      <c r="B327" s="65">
        <f>'EO9904.1 floor'!B327</f>
        <v>0</v>
      </c>
      <c r="C327" s="66"/>
      <c r="D327" s="82">
        <f t="shared" si="194"/>
        <v>0</v>
      </c>
      <c r="E327" s="35">
        <f t="shared" si="195"/>
        <v>0</v>
      </c>
      <c r="F327" s="35">
        <f t="shared" ca="1" si="196"/>
        <v>0</v>
      </c>
      <c r="G327" s="83">
        <f ca="1">VLOOKUP($A327,[1]!Table,MATCH(G$4,[1]!Curves,0))</f>
        <v>0</v>
      </c>
      <c r="H327" s="84">
        <f t="shared" ca="1" si="197"/>
        <v>0</v>
      </c>
      <c r="I327" s="86">
        <f t="shared" si="225"/>
        <v>2.1150000000000002</v>
      </c>
      <c r="J327" s="83">
        <f ca="1">VLOOKUP($A327,[1]!Table,MATCH(J$4,[1]!Curves,0))</f>
        <v>0</v>
      </c>
      <c r="K327" s="84">
        <f t="shared" ca="1" si="198"/>
        <v>0</v>
      </c>
      <c r="L327" s="69">
        <f t="shared" si="226"/>
        <v>0</v>
      </c>
      <c r="M327" s="83">
        <f ca="1">VLOOKUP($A327,[1]!Table,MATCH(M$4,[1]!Curves,0))</f>
        <v>0</v>
      </c>
      <c r="N327" s="84">
        <f t="shared" ca="1" si="199"/>
        <v>0</v>
      </c>
      <c r="O327" s="69">
        <f t="shared" si="227"/>
        <v>0</v>
      </c>
      <c r="P327" s="7"/>
      <c r="Q327" s="69">
        <f t="shared" ca="1" si="200"/>
        <v>0</v>
      </c>
      <c r="R327" s="69">
        <f t="shared" ca="1" si="201"/>
        <v>0</v>
      </c>
      <c r="S327" s="69">
        <f t="shared" si="202"/>
        <v>2.1150000000000002</v>
      </c>
      <c r="T327" s="7"/>
      <c r="U327" s="5">
        <f t="shared" si="203"/>
        <v>31</v>
      </c>
      <c r="V327" s="44">
        <f t="shared" si="204"/>
        <v>46600</v>
      </c>
      <c r="W327" s="5">
        <f t="shared" ca="1" si="205"/>
        <v>9670</v>
      </c>
      <c r="X327" s="54">
        <f ca="1">VLOOKUP($A327,[1]!Table,MATCH(X$4,[1]!Curves,0))</f>
        <v>6.4250312024849002E-2</v>
      </c>
      <c r="Y327" s="46">
        <f t="shared" ca="1" si="206"/>
        <v>0.18744372054486821</v>
      </c>
      <c r="Z327" s="5">
        <f t="shared" si="207"/>
        <v>0</v>
      </c>
      <c r="AA327" s="5">
        <f t="shared" si="208"/>
        <v>0</v>
      </c>
      <c r="AC327" s="39">
        <f t="shared" ca="1" si="209"/>
        <v>0</v>
      </c>
      <c r="AD327" s="39">
        <f t="shared" ca="1" si="210"/>
        <v>0</v>
      </c>
      <c r="AE327" s="39">
        <f t="shared" ca="1" si="211"/>
        <v>0</v>
      </c>
      <c r="AF327" s="39">
        <f t="shared" ca="1" si="212"/>
        <v>0</v>
      </c>
      <c r="AG327" s="39">
        <f t="shared" ca="1" si="213"/>
        <v>0</v>
      </c>
      <c r="AH327" s="39">
        <f t="shared" ca="1" si="214"/>
        <v>0</v>
      </c>
      <c r="AI327" s="39">
        <f t="shared" ca="1" si="215"/>
        <v>0</v>
      </c>
      <c r="AJ327" s="39">
        <f t="shared" ca="1" si="216"/>
        <v>0</v>
      </c>
      <c r="AK327" s="39">
        <f t="shared" ca="1" si="217"/>
        <v>0</v>
      </c>
      <c r="AL327" s="43"/>
      <c r="AM327" s="39">
        <f t="shared" ca="1" si="228"/>
        <v>0</v>
      </c>
      <c r="AN327" s="39">
        <f t="shared" ca="1" si="229"/>
        <v>0</v>
      </c>
      <c r="AO327" s="39">
        <f t="shared" ca="1" si="230"/>
        <v>0</v>
      </c>
      <c r="AP327" s="40">
        <f t="shared" ca="1" si="218"/>
        <v>0</v>
      </c>
      <c r="AR327" s="39">
        <f t="shared" ca="1" si="231"/>
        <v>0</v>
      </c>
      <c r="AS327" s="39">
        <f t="shared" ca="1" si="232"/>
        <v>0</v>
      </c>
      <c r="AT327" s="39">
        <f t="shared" ca="1" si="233"/>
        <v>0</v>
      </c>
      <c r="AU327" s="40">
        <f t="shared" ca="1" si="219"/>
        <v>0</v>
      </c>
      <c r="AV327" s="40"/>
      <c r="AW327" s="51">
        <f t="shared" ca="1" si="220"/>
        <v>0</v>
      </c>
      <c r="AY327" s="51">
        <f t="shared" ca="1" si="221"/>
        <v>0</v>
      </c>
      <c r="AZ327" s="104"/>
      <c r="BA327" s="105">
        <f ca="1">'EO9904.1'!AW327</f>
        <v>0</v>
      </c>
      <c r="BB327" s="105">
        <f t="shared" ca="1" si="234"/>
        <v>0</v>
      </c>
      <c r="BC327" s="67"/>
      <c r="BD327" s="96">
        <f t="shared" si="235"/>
        <v>46600</v>
      </c>
      <c r="BE327" s="103">
        <f t="shared" si="236"/>
        <v>8</v>
      </c>
      <c r="BF327" s="113">
        <f t="shared" si="222"/>
        <v>1109.0309999999999</v>
      </c>
      <c r="BG327" s="114">
        <f t="shared" si="223"/>
        <v>11486.346</v>
      </c>
      <c r="BH327" s="95">
        <f t="shared" si="237"/>
        <v>9.655211500680895E-2</v>
      </c>
      <c r="BI327" s="2">
        <f t="shared" si="240"/>
        <v>9.9099999999999994E-2</v>
      </c>
      <c r="BJ327" s="2">
        <f t="shared" si="238"/>
        <v>0.97428975788909133</v>
      </c>
      <c r="BK327" s="97">
        <v>2.1150000000000002</v>
      </c>
      <c r="BL327" s="98">
        <f t="shared" si="239"/>
        <v>2.1150000000000002</v>
      </c>
    </row>
    <row r="328" spans="1:64" ht="12" customHeight="1">
      <c r="A328" s="88">
        <f t="shared" si="224"/>
        <v>46631</v>
      </c>
      <c r="B328" s="65">
        <f>'EO9904.1 floor'!B328</f>
        <v>0</v>
      </c>
      <c r="C328" s="66"/>
      <c r="D328" s="82">
        <f t="shared" si="194"/>
        <v>0</v>
      </c>
      <c r="E328" s="35">
        <f t="shared" si="195"/>
        <v>0</v>
      </c>
      <c r="F328" s="35">
        <f t="shared" ca="1" si="196"/>
        <v>0</v>
      </c>
      <c r="G328" s="83">
        <f ca="1">VLOOKUP($A328,[1]!Table,MATCH(G$4,[1]!Curves,0))</f>
        <v>0</v>
      </c>
      <c r="H328" s="84">
        <f t="shared" ca="1" si="197"/>
        <v>0</v>
      </c>
      <c r="I328" s="86">
        <f t="shared" si="225"/>
        <v>2.1150000000000002</v>
      </c>
      <c r="J328" s="83">
        <f ca="1">VLOOKUP($A328,[1]!Table,MATCH(J$4,[1]!Curves,0))</f>
        <v>0</v>
      </c>
      <c r="K328" s="84">
        <f t="shared" ca="1" si="198"/>
        <v>0</v>
      </c>
      <c r="L328" s="69">
        <f t="shared" si="226"/>
        <v>0</v>
      </c>
      <c r="M328" s="83">
        <f ca="1">VLOOKUP($A328,[1]!Table,MATCH(M$4,[1]!Curves,0))</f>
        <v>0</v>
      </c>
      <c r="N328" s="84">
        <f t="shared" ca="1" si="199"/>
        <v>0</v>
      </c>
      <c r="O328" s="69">
        <f t="shared" si="227"/>
        <v>0</v>
      </c>
      <c r="P328" s="7"/>
      <c r="Q328" s="69">
        <f t="shared" ca="1" si="200"/>
        <v>0</v>
      </c>
      <c r="R328" s="69">
        <f t="shared" ca="1" si="201"/>
        <v>0</v>
      </c>
      <c r="S328" s="69">
        <f t="shared" si="202"/>
        <v>2.1150000000000002</v>
      </c>
      <c r="T328" s="7"/>
      <c r="U328" s="5">
        <f t="shared" si="203"/>
        <v>30</v>
      </c>
      <c r="V328" s="44">
        <f t="shared" si="204"/>
        <v>46631</v>
      </c>
      <c r="W328" s="5">
        <f t="shared" ca="1" si="205"/>
        <v>9701</v>
      </c>
      <c r="X328" s="54">
        <f ca="1">VLOOKUP($A328,[1]!Table,MATCH(X$4,[1]!Curves,0))</f>
        <v>6.4249058222135003E-2</v>
      </c>
      <c r="Y328" s="46">
        <f t="shared" ca="1" si="206"/>
        <v>0.1864463493189388</v>
      </c>
      <c r="Z328" s="5">
        <f t="shared" si="207"/>
        <v>0</v>
      </c>
      <c r="AA328" s="5">
        <f t="shared" si="208"/>
        <v>0</v>
      </c>
      <c r="AC328" s="39">
        <f t="shared" ca="1" si="209"/>
        <v>0</v>
      </c>
      <c r="AD328" s="39">
        <f t="shared" ca="1" si="210"/>
        <v>0</v>
      </c>
      <c r="AE328" s="39">
        <f t="shared" ca="1" si="211"/>
        <v>0</v>
      </c>
      <c r="AF328" s="39">
        <f t="shared" ca="1" si="212"/>
        <v>0</v>
      </c>
      <c r="AG328" s="39">
        <f t="shared" ca="1" si="213"/>
        <v>0</v>
      </c>
      <c r="AH328" s="39">
        <f t="shared" ca="1" si="214"/>
        <v>0</v>
      </c>
      <c r="AI328" s="39">
        <f t="shared" ca="1" si="215"/>
        <v>0</v>
      </c>
      <c r="AJ328" s="39">
        <f t="shared" ca="1" si="216"/>
        <v>0</v>
      </c>
      <c r="AK328" s="39">
        <f t="shared" ca="1" si="217"/>
        <v>0</v>
      </c>
      <c r="AL328" s="43"/>
      <c r="AM328" s="39">
        <f t="shared" ca="1" si="228"/>
        <v>0</v>
      </c>
      <c r="AN328" s="39">
        <f t="shared" ca="1" si="229"/>
        <v>0</v>
      </c>
      <c r="AO328" s="39">
        <f t="shared" ca="1" si="230"/>
        <v>0</v>
      </c>
      <c r="AP328" s="40">
        <f t="shared" ca="1" si="218"/>
        <v>0</v>
      </c>
      <c r="AR328" s="39">
        <f t="shared" ca="1" si="231"/>
        <v>0</v>
      </c>
      <c r="AS328" s="39">
        <f t="shared" ca="1" si="232"/>
        <v>0</v>
      </c>
      <c r="AT328" s="39">
        <f t="shared" ca="1" si="233"/>
        <v>0</v>
      </c>
      <c r="AU328" s="40">
        <f t="shared" ca="1" si="219"/>
        <v>0</v>
      </c>
      <c r="AV328" s="40"/>
      <c r="AW328" s="51">
        <f t="shared" ca="1" si="220"/>
        <v>0</v>
      </c>
      <c r="AY328" s="51">
        <f t="shared" ca="1" si="221"/>
        <v>0</v>
      </c>
      <c r="AZ328" s="104"/>
      <c r="BA328" s="105">
        <f ca="1">'EO9904.1'!AW328</f>
        <v>0</v>
      </c>
      <c r="BB328" s="105">
        <f t="shared" ca="1" si="234"/>
        <v>0</v>
      </c>
      <c r="BC328" s="67"/>
      <c r="BD328" s="96">
        <f t="shared" si="235"/>
        <v>46631</v>
      </c>
      <c r="BE328" s="103">
        <f t="shared" si="236"/>
        <v>9</v>
      </c>
      <c r="BF328" s="113">
        <f t="shared" si="222"/>
        <v>998.15999999999985</v>
      </c>
      <c r="BG328" s="114">
        <f t="shared" si="223"/>
        <v>10141.415499999999</v>
      </c>
      <c r="BH328" s="95">
        <f t="shared" si="237"/>
        <v>9.8424130240990518E-2</v>
      </c>
      <c r="BI328" s="2">
        <f t="shared" si="240"/>
        <v>0.1009</v>
      </c>
      <c r="BJ328" s="2">
        <f t="shared" si="238"/>
        <v>0.9754621431218089</v>
      </c>
      <c r="BK328" s="97">
        <v>2.1150000000000002</v>
      </c>
      <c r="BL328" s="98">
        <f t="shared" si="239"/>
        <v>2.1150000000000002</v>
      </c>
    </row>
    <row r="329" spans="1:64" ht="12" customHeight="1">
      <c r="A329" s="88">
        <f t="shared" si="224"/>
        <v>46661</v>
      </c>
      <c r="B329" s="65">
        <f>'EO9904.1 floor'!B329</f>
        <v>0</v>
      </c>
      <c r="C329" s="66"/>
      <c r="D329" s="82">
        <f t="shared" si="194"/>
        <v>0</v>
      </c>
      <c r="E329" s="35">
        <f t="shared" si="195"/>
        <v>0</v>
      </c>
      <c r="F329" s="35">
        <f t="shared" ca="1" si="196"/>
        <v>0</v>
      </c>
      <c r="G329" s="83">
        <f ca="1">VLOOKUP($A329,[1]!Table,MATCH(G$4,[1]!Curves,0))</f>
        <v>0</v>
      </c>
      <c r="H329" s="84">
        <f t="shared" ca="1" si="197"/>
        <v>0</v>
      </c>
      <c r="I329" s="86">
        <f t="shared" si="225"/>
        <v>2.1150000000000002</v>
      </c>
      <c r="J329" s="83">
        <f ca="1">VLOOKUP($A329,[1]!Table,MATCH(J$4,[1]!Curves,0))</f>
        <v>0</v>
      </c>
      <c r="K329" s="84">
        <f t="shared" ca="1" si="198"/>
        <v>0</v>
      </c>
      <c r="L329" s="69">
        <f t="shared" si="226"/>
        <v>0</v>
      </c>
      <c r="M329" s="83">
        <f ca="1">VLOOKUP($A329,[1]!Table,MATCH(M$4,[1]!Curves,0))</f>
        <v>0</v>
      </c>
      <c r="N329" s="84">
        <f t="shared" ca="1" si="199"/>
        <v>0</v>
      </c>
      <c r="O329" s="69">
        <f t="shared" si="227"/>
        <v>0</v>
      </c>
      <c r="P329" s="7"/>
      <c r="Q329" s="69">
        <f t="shared" ca="1" si="200"/>
        <v>0</v>
      </c>
      <c r="R329" s="69">
        <f t="shared" ca="1" si="201"/>
        <v>0</v>
      </c>
      <c r="S329" s="69">
        <f t="shared" si="202"/>
        <v>2.1150000000000002</v>
      </c>
      <c r="T329" s="7"/>
      <c r="U329" s="5">
        <f t="shared" si="203"/>
        <v>31</v>
      </c>
      <c r="V329" s="44">
        <f t="shared" si="204"/>
        <v>46661</v>
      </c>
      <c r="W329" s="5">
        <f t="shared" ca="1" si="205"/>
        <v>9731</v>
      </c>
      <c r="X329" s="54">
        <f ca="1">VLOOKUP($A329,[1]!Table,MATCH(X$4,[1]!Curves,0))</f>
        <v>6.4247844864669001E-2</v>
      </c>
      <c r="Y329" s="46">
        <f t="shared" ca="1" si="206"/>
        <v>0.18548624096603702</v>
      </c>
      <c r="Z329" s="5">
        <f t="shared" si="207"/>
        <v>0</v>
      </c>
      <c r="AA329" s="5">
        <f t="shared" si="208"/>
        <v>0</v>
      </c>
      <c r="AC329" s="39">
        <f t="shared" ca="1" si="209"/>
        <v>0</v>
      </c>
      <c r="AD329" s="39">
        <f t="shared" ca="1" si="210"/>
        <v>0</v>
      </c>
      <c r="AE329" s="39">
        <f t="shared" ca="1" si="211"/>
        <v>0</v>
      </c>
      <c r="AF329" s="39">
        <f t="shared" ca="1" si="212"/>
        <v>0</v>
      </c>
      <c r="AG329" s="39">
        <f t="shared" ca="1" si="213"/>
        <v>0</v>
      </c>
      <c r="AH329" s="39">
        <f t="shared" ca="1" si="214"/>
        <v>0</v>
      </c>
      <c r="AI329" s="39">
        <f t="shared" ca="1" si="215"/>
        <v>0</v>
      </c>
      <c r="AJ329" s="39">
        <f t="shared" ca="1" si="216"/>
        <v>0</v>
      </c>
      <c r="AK329" s="39">
        <f t="shared" ca="1" si="217"/>
        <v>0</v>
      </c>
      <c r="AL329" s="43"/>
      <c r="AM329" s="39">
        <f t="shared" ca="1" si="228"/>
        <v>0</v>
      </c>
      <c r="AN329" s="39">
        <f t="shared" ca="1" si="229"/>
        <v>0</v>
      </c>
      <c r="AO329" s="39">
        <f t="shared" ca="1" si="230"/>
        <v>0</v>
      </c>
      <c r="AP329" s="40">
        <f t="shared" ca="1" si="218"/>
        <v>0</v>
      </c>
      <c r="AR329" s="39">
        <f t="shared" ca="1" si="231"/>
        <v>0</v>
      </c>
      <c r="AS329" s="39">
        <f t="shared" ca="1" si="232"/>
        <v>0</v>
      </c>
      <c r="AT329" s="39">
        <f t="shared" ca="1" si="233"/>
        <v>0</v>
      </c>
      <c r="AU329" s="40">
        <f t="shared" ca="1" si="219"/>
        <v>0</v>
      </c>
      <c r="AV329" s="40"/>
      <c r="AW329" s="51">
        <f t="shared" ca="1" si="220"/>
        <v>0</v>
      </c>
      <c r="AY329" s="51">
        <f t="shared" ca="1" si="221"/>
        <v>0</v>
      </c>
      <c r="AZ329" s="104"/>
      <c r="BA329" s="105">
        <f ca="1">'EO9904.1'!AW329</f>
        <v>0</v>
      </c>
      <c r="BB329" s="105">
        <f t="shared" ca="1" si="234"/>
        <v>0</v>
      </c>
      <c r="BC329" s="67"/>
      <c r="BD329" s="96">
        <f t="shared" si="235"/>
        <v>46661</v>
      </c>
      <c r="BE329" s="103">
        <f t="shared" si="236"/>
        <v>10</v>
      </c>
      <c r="BF329" s="113">
        <f t="shared" si="222"/>
        <v>697.93849999999998</v>
      </c>
      <c r="BG329" s="114">
        <f t="shared" si="223"/>
        <v>9529.3094999999994</v>
      </c>
      <c r="BH329" s="95">
        <f t="shared" si="237"/>
        <v>7.3241245863616883E-2</v>
      </c>
      <c r="BI329" s="2">
        <f t="shared" si="240"/>
        <v>0.10349999999999999</v>
      </c>
      <c r="BJ329" s="2">
        <f t="shared" si="238"/>
        <v>0.70764488757117761</v>
      </c>
      <c r="BK329" s="97">
        <v>2.1150000000000002</v>
      </c>
      <c r="BL329" s="98">
        <f t="shared" si="239"/>
        <v>2.1150000000000002</v>
      </c>
    </row>
    <row r="330" spans="1:64" ht="12" customHeight="1">
      <c r="A330" s="88">
        <f t="shared" si="224"/>
        <v>46692</v>
      </c>
      <c r="B330" s="65">
        <f>'EO9904.1 floor'!B330</f>
        <v>0</v>
      </c>
      <c r="C330" s="66"/>
      <c r="D330" s="82">
        <f t="shared" ref="D330:D369" si="241">B330+C330</f>
        <v>0</v>
      </c>
      <c r="E330" s="35">
        <f t="shared" ref="E330:E369" si="242">IF(Z330=0,0,IF(AND(Z330=1,$H$3=1),D330*U330,IF($H$3=2,D330,"N/A")))</f>
        <v>0</v>
      </c>
      <c r="F330" s="35">
        <f t="shared" ref="F330:F369" ca="1" si="243">E330*Y330</f>
        <v>0</v>
      </c>
      <c r="G330" s="83">
        <f ca="1">VLOOKUP($A330,[1]!Table,MATCH(G$4,[1]!Curves,0))</f>
        <v>0</v>
      </c>
      <c r="H330" s="84">
        <f t="shared" ref="H330:H369" ca="1" si="244">G330</f>
        <v>0</v>
      </c>
      <c r="I330" s="86">
        <f t="shared" si="225"/>
        <v>2.1150000000000002</v>
      </c>
      <c r="J330" s="83">
        <f ca="1">VLOOKUP($A330,[1]!Table,MATCH(J$4,[1]!Curves,0))</f>
        <v>0</v>
      </c>
      <c r="K330" s="84">
        <f t="shared" ref="K330:K369" ca="1" si="245">J330</f>
        <v>0</v>
      </c>
      <c r="L330" s="69">
        <f t="shared" si="226"/>
        <v>0</v>
      </c>
      <c r="M330" s="83">
        <f ca="1">VLOOKUP($A330,[1]!Table,MATCH(M$4,[1]!Curves,0))</f>
        <v>0</v>
      </c>
      <c r="N330" s="84">
        <f t="shared" ref="N330:N369" ca="1" si="246">M330</f>
        <v>0</v>
      </c>
      <c r="O330" s="69">
        <f t="shared" si="227"/>
        <v>0</v>
      </c>
      <c r="P330" s="7"/>
      <c r="Q330" s="69">
        <f t="shared" ref="Q330:Q369" ca="1" si="247">M330+J330+G330</f>
        <v>0</v>
      </c>
      <c r="R330" s="69">
        <f t="shared" ref="R330:R369" ca="1" si="248">N330+K330+H330</f>
        <v>0</v>
      </c>
      <c r="S330" s="69">
        <f t="shared" ref="S330:S369" si="249">O330+L330+I330</f>
        <v>2.1150000000000002</v>
      </c>
      <c r="T330" s="7"/>
      <c r="U330" s="5">
        <f t="shared" ref="U330:U369" si="250">A331-A330</f>
        <v>30</v>
      </c>
      <c r="V330" s="44">
        <f t="shared" ref="V330:V369" si="251">CHOOSE(F$3,A331+24,A330)</f>
        <v>46692</v>
      </c>
      <c r="W330" s="5">
        <f t="shared" ref="W330:W369" ca="1" si="252">V330-C$3</f>
        <v>9762</v>
      </c>
      <c r="X330" s="54">
        <f ca="1">VLOOKUP($A330,[1]!Table,MATCH(X$4,[1]!Curves,0))</f>
        <v>6.4246591061955002E-2</v>
      </c>
      <c r="Y330" s="46">
        <f t="shared" ref="Y330:Y369" ca="1" si="253">1/(1+CHOOSE(F$3,(X331+($K$3/10000))/2,(X330+($K$3/10000))/2))^(2*W330/365.25)</f>
        <v>0.18449936018254443</v>
      </c>
      <c r="Z330" s="5">
        <f t="shared" ref="Z330:Z369" si="254">IF(AND(mthbeg&lt;=A330,mthend&gt;=A330),1,0)</f>
        <v>0</v>
      </c>
      <c r="AA330" s="5">
        <f t="shared" ref="AA330:AA369" si="255">U330*Z330</f>
        <v>0</v>
      </c>
      <c r="AC330" s="39">
        <f t="shared" ref="AC330:AC369" ca="1" si="256">F330*G330</f>
        <v>0</v>
      </c>
      <c r="AD330" s="39">
        <f t="shared" ref="AD330:AD369" ca="1" si="257">$F330*H330</f>
        <v>0</v>
      </c>
      <c r="AE330" s="39">
        <f t="shared" ref="AE330:AE369" ca="1" si="258">$F330*I330</f>
        <v>0</v>
      </c>
      <c r="AF330" s="39">
        <f t="shared" ref="AF330:AF369" ca="1" si="259">$F330*J330</f>
        <v>0</v>
      </c>
      <c r="AG330" s="39">
        <f t="shared" ref="AG330:AG369" ca="1" si="260">$F330*K330</f>
        <v>0</v>
      </c>
      <c r="AH330" s="39">
        <f t="shared" ref="AH330:AH369" ca="1" si="261">$F330*L330</f>
        <v>0</v>
      </c>
      <c r="AI330" s="39">
        <f t="shared" ref="AI330:AI369" ca="1" si="262">$F330*M330</f>
        <v>0</v>
      </c>
      <c r="AJ330" s="39">
        <f t="shared" ref="AJ330:AJ369" ca="1" si="263">$F330*N330</f>
        <v>0</v>
      </c>
      <c r="AK330" s="39">
        <f t="shared" ref="AK330:AK369" ca="1" si="264">F330*O330</f>
        <v>0</v>
      </c>
      <c r="AL330" s="43"/>
      <c r="AM330" s="39">
        <f t="shared" ca="1" si="228"/>
        <v>0</v>
      </c>
      <c r="AN330" s="39">
        <f t="shared" ca="1" si="229"/>
        <v>0</v>
      </c>
      <c r="AO330" s="39">
        <f t="shared" ca="1" si="230"/>
        <v>0</v>
      </c>
      <c r="AP330" s="40">
        <f t="shared" ref="AP330:AP369" ca="1" si="265">SUM(AM330:AO330)</f>
        <v>0</v>
      </c>
      <c r="AR330" s="39">
        <f t="shared" ca="1" si="231"/>
        <v>0</v>
      </c>
      <c r="AS330" s="39">
        <f t="shared" ca="1" si="232"/>
        <v>0</v>
      </c>
      <c r="AT330" s="39">
        <f t="shared" ca="1" si="233"/>
        <v>0</v>
      </c>
      <c r="AU330" s="40">
        <f t="shared" ref="AU330:AU369" ca="1" si="266">AR330+AS330+AT330</f>
        <v>0</v>
      </c>
      <c r="AV330" s="40"/>
      <c r="AW330" s="51">
        <f t="shared" ref="AW330:AW369" ca="1" si="267">AU330+AP330</f>
        <v>0</v>
      </c>
      <c r="AY330" s="51">
        <f t="shared" ref="AY330:AY369" ca="1" si="268">AK330+AH330+AE330</f>
        <v>0</v>
      </c>
      <c r="AZ330" s="104"/>
      <c r="BA330" s="105">
        <f ca="1">'EO9904.1'!AW330</f>
        <v>0</v>
      </c>
      <c r="BB330" s="105">
        <f t="shared" ca="1" si="234"/>
        <v>0</v>
      </c>
      <c r="BC330" s="67"/>
      <c r="BD330" s="96">
        <f t="shared" si="235"/>
        <v>46692</v>
      </c>
      <c r="BE330" s="103">
        <f t="shared" si="236"/>
        <v>11</v>
      </c>
      <c r="BF330" s="113">
        <f t="shared" ref="BF330:BF369" si="269">VLOOKUP($BE$10:$BE$369,$BS$7:$BU$18,2)</f>
        <v>632.95050000000003</v>
      </c>
      <c r="BG330" s="114">
        <f t="shared" ref="BG330:BG369" si="270">VLOOKUP($BE$10:$BE$369,$BS$7:$BU$18,3)</f>
        <v>8729.3260000000009</v>
      </c>
      <c r="BH330" s="95">
        <f t="shared" si="237"/>
        <v>7.250851898531456E-2</v>
      </c>
      <c r="BI330" s="2">
        <f t="shared" si="240"/>
        <v>7.7799999999999994E-2</v>
      </c>
      <c r="BJ330" s="2">
        <f t="shared" si="238"/>
        <v>0.93198610520969882</v>
      </c>
      <c r="BK330" s="97">
        <v>2.1150000000000002</v>
      </c>
      <c r="BL330" s="98">
        <f t="shared" si="239"/>
        <v>2.1150000000000002</v>
      </c>
    </row>
    <row r="331" spans="1:64" ht="12" customHeight="1">
      <c r="A331" s="88">
        <f t="shared" ref="A331:A370" si="271">EDATE(A330,1)</f>
        <v>46722</v>
      </c>
      <c r="B331" s="65">
        <f>'EO9904.1 floor'!B331</f>
        <v>0</v>
      </c>
      <c r="C331" s="66"/>
      <c r="D331" s="82">
        <f t="shared" si="241"/>
        <v>0</v>
      </c>
      <c r="E331" s="35">
        <f t="shared" si="242"/>
        <v>0</v>
      </c>
      <c r="F331" s="35">
        <f t="shared" ca="1" si="243"/>
        <v>0</v>
      </c>
      <c r="G331" s="83">
        <f ca="1">VLOOKUP($A331,[1]!Table,MATCH(G$4,[1]!Curves,0))</f>
        <v>0</v>
      </c>
      <c r="H331" s="84">
        <f t="shared" ca="1" si="244"/>
        <v>0</v>
      </c>
      <c r="I331" s="86">
        <f t="shared" ref="I331:I369" si="272">BL331</f>
        <v>2.1150000000000002</v>
      </c>
      <c r="J331" s="83">
        <f ca="1">VLOOKUP($A331,[1]!Table,MATCH(J$4,[1]!Curves,0))</f>
        <v>0</v>
      </c>
      <c r="K331" s="84">
        <f t="shared" ca="1" si="245"/>
        <v>0</v>
      </c>
      <c r="L331" s="69">
        <f t="shared" ref="L331:L369" si="273">L330</f>
        <v>0</v>
      </c>
      <c r="M331" s="83">
        <f ca="1">VLOOKUP($A331,[1]!Table,MATCH(M$4,[1]!Curves,0))</f>
        <v>0</v>
      </c>
      <c r="N331" s="84">
        <f t="shared" ca="1" si="246"/>
        <v>0</v>
      </c>
      <c r="O331" s="69">
        <f t="shared" ref="O331:O369" si="274">O330</f>
        <v>0</v>
      </c>
      <c r="P331" s="7"/>
      <c r="Q331" s="69">
        <f t="shared" ca="1" si="247"/>
        <v>0</v>
      </c>
      <c r="R331" s="69">
        <f t="shared" ca="1" si="248"/>
        <v>0</v>
      </c>
      <c r="S331" s="69">
        <f t="shared" si="249"/>
        <v>2.1150000000000002</v>
      </c>
      <c r="T331" s="7"/>
      <c r="U331" s="5">
        <f t="shared" si="250"/>
        <v>31</v>
      </c>
      <c r="V331" s="44">
        <f t="shared" si="251"/>
        <v>46722</v>
      </c>
      <c r="W331" s="5">
        <f t="shared" ca="1" si="252"/>
        <v>9792</v>
      </c>
      <c r="X331" s="54">
        <f ca="1">VLOOKUP($A331,[1]!Table,MATCH(X$4,[1]!Curves,0))</f>
        <v>6.4245377704491E-2</v>
      </c>
      <c r="Y331" s="46">
        <f t="shared" ca="1" si="253"/>
        <v>0.183549349961251</v>
      </c>
      <c r="Z331" s="5">
        <f t="shared" si="254"/>
        <v>0</v>
      </c>
      <c r="AA331" s="5">
        <f t="shared" si="255"/>
        <v>0</v>
      </c>
      <c r="AC331" s="39">
        <f t="shared" ca="1" si="256"/>
        <v>0</v>
      </c>
      <c r="AD331" s="39">
        <f t="shared" ca="1" si="257"/>
        <v>0</v>
      </c>
      <c r="AE331" s="39">
        <f t="shared" ca="1" si="258"/>
        <v>0</v>
      </c>
      <c r="AF331" s="39">
        <f t="shared" ca="1" si="259"/>
        <v>0</v>
      </c>
      <c r="AG331" s="39">
        <f t="shared" ca="1" si="260"/>
        <v>0</v>
      </c>
      <c r="AH331" s="39">
        <f t="shared" ca="1" si="261"/>
        <v>0</v>
      </c>
      <c r="AI331" s="39">
        <f t="shared" ca="1" si="262"/>
        <v>0</v>
      </c>
      <c r="AJ331" s="39">
        <f t="shared" ca="1" si="263"/>
        <v>0</v>
      </c>
      <c r="AK331" s="39">
        <f t="shared" ca="1" si="264"/>
        <v>0</v>
      </c>
      <c r="AL331" s="43"/>
      <c r="AM331" s="39">
        <f t="shared" ref="AM331:AM369" ca="1" si="275">-CHOOSE($G$3,AC331-AE331,AE331-AC331)</f>
        <v>0</v>
      </c>
      <c r="AN331" s="39">
        <f t="shared" ref="AN331:AN369" ca="1" si="276">-CHOOSE($G$3,AF331-AH331,AH331-AF331)</f>
        <v>0</v>
      </c>
      <c r="AO331" s="39">
        <f t="shared" ref="AO331:AO369" ca="1" si="277">-CHOOSE($G$3,AI331-AL331,AK331-AI331)</f>
        <v>0</v>
      </c>
      <c r="AP331" s="40">
        <f t="shared" ca="1" si="265"/>
        <v>0</v>
      </c>
      <c r="AR331" s="39">
        <f t="shared" ref="AR331:AR369" ca="1" si="278">-CHOOSE($G$3,AD331-AC331,AC331-AD331)</f>
        <v>0</v>
      </c>
      <c r="AS331" s="39">
        <f t="shared" ref="AS331:AS369" ca="1" si="279">-CHOOSE($G$3,AG331-AF331,AF331-AG331)</f>
        <v>0</v>
      </c>
      <c r="AT331" s="39">
        <f t="shared" ref="AT331:AT369" ca="1" si="280">-CHOOSE($G$3,AJ331-AI331,AI331-AJ331:AJ332)</f>
        <v>0</v>
      </c>
      <c r="AU331" s="40">
        <f t="shared" ca="1" si="266"/>
        <v>0</v>
      </c>
      <c r="AV331" s="40"/>
      <c r="AW331" s="51">
        <f t="shared" ca="1" si="267"/>
        <v>0</v>
      </c>
      <c r="AY331" s="51">
        <f t="shared" ca="1" si="268"/>
        <v>0</v>
      </c>
      <c r="AZ331" s="104"/>
      <c r="BA331" s="105">
        <f ca="1">'EO9904.1'!AW331</f>
        <v>0</v>
      </c>
      <c r="BB331" s="105">
        <f t="shared" ref="BB331:BB369" ca="1" si="281">AW331-BA331</f>
        <v>0</v>
      </c>
      <c r="BC331" s="67"/>
      <c r="BD331" s="96">
        <f t="shared" ref="BD331:BD369" si="282">A331</f>
        <v>46722</v>
      </c>
      <c r="BE331" s="103">
        <f t="shared" ref="BE331:BE369" si="283">MONTH(BD331)</f>
        <v>12</v>
      </c>
      <c r="BF331" s="113">
        <f t="shared" si="269"/>
        <v>668.96399999999994</v>
      </c>
      <c r="BG331" s="114">
        <f t="shared" si="270"/>
        <v>9251.2415000000001</v>
      </c>
      <c r="BH331" s="95">
        <f t="shared" ref="BH331:BH369" si="284">BF331/BG331</f>
        <v>7.2310727160241131E-2</v>
      </c>
      <c r="BI331" s="2">
        <f t="shared" si="240"/>
        <v>7.7899999999999997E-2</v>
      </c>
      <c r="BJ331" s="2">
        <f t="shared" ref="BJ331:BJ369" si="285">BH331/BI331</f>
        <v>0.92825066957947544</v>
      </c>
      <c r="BK331" s="97">
        <v>2.1150000000000002</v>
      </c>
      <c r="BL331" s="98">
        <f t="shared" ref="BL331:BL369" si="286">MAX((BJ331*BK331),BK331)</f>
        <v>2.1150000000000002</v>
      </c>
    </row>
    <row r="332" spans="1:64" ht="12" customHeight="1">
      <c r="A332" s="88">
        <f t="shared" si="271"/>
        <v>46753</v>
      </c>
      <c r="B332" s="65">
        <f>'EO9904.1 floor'!B332</f>
        <v>0</v>
      </c>
      <c r="C332" s="66"/>
      <c r="D332" s="82">
        <f t="shared" si="241"/>
        <v>0</v>
      </c>
      <c r="E332" s="35">
        <f t="shared" si="242"/>
        <v>0</v>
      </c>
      <c r="F332" s="35">
        <f t="shared" ca="1" si="243"/>
        <v>0</v>
      </c>
      <c r="G332" s="83">
        <f ca="1">VLOOKUP($A332,[1]!Table,MATCH(G$4,[1]!Curves,0))</f>
        <v>0</v>
      </c>
      <c r="H332" s="84">
        <f t="shared" ca="1" si="244"/>
        <v>0</v>
      </c>
      <c r="I332" s="86">
        <f t="shared" si="272"/>
        <v>2.1150000000000002</v>
      </c>
      <c r="J332" s="83">
        <f ca="1">VLOOKUP($A332,[1]!Table,MATCH(J$4,[1]!Curves,0))</f>
        <v>0</v>
      </c>
      <c r="K332" s="84">
        <f t="shared" ca="1" si="245"/>
        <v>0</v>
      </c>
      <c r="L332" s="69">
        <f t="shared" si="273"/>
        <v>0</v>
      </c>
      <c r="M332" s="83">
        <f ca="1">VLOOKUP($A332,[1]!Table,MATCH(M$4,[1]!Curves,0))</f>
        <v>0</v>
      </c>
      <c r="N332" s="84">
        <f t="shared" ca="1" si="246"/>
        <v>0</v>
      </c>
      <c r="O332" s="69">
        <f t="shared" si="274"/>
        <v>0</v>
      </c>
      <c r="P332" s="7"/>
      <c r="Q332" s="69">
        <f t="shared" ca="1" si="247"/>
        <v>0</v>
      </c>
      <c r="R332" s="69">
        <f t="shared" ca="1" si="248"/>
        <v>0</v>
      </c>
      <c r="S332" s="69">
        <f t="shared" si="249"/>
        <v>2.1150000000000002</v>
      </c>
      <c r="T332" s="7"/>
      <c r="U332" s="5">
        <f t="shared" si="250"/>
        <v>31</v>
      </c>
      <c r="V332" s="44">
        <f t="shared" si="251"/>
        <v>46753</v>
      </c>
      <c r="W332" s="5">
        <f t="shared" ca="1" si="252"/>
        <v>9823</v>
      </c>
      <c r="X332" s="54">
        <f ca="1">VLOOKUP($A332,[1]!Table,MATCH(X$4,[1]!Curves,0))</f>
        <v>6.4244123901778E-2</v>
      </c>
      <c r="Y332" s="46">
        <f t="shared" ca="1" si="253"/>
        <v>0.18257284850679706</v>
      </c>
      <c r="Z332" s="5">
        <f t="shared" si="254"/>
        <v>0</v>
      </c>
      <c r="AA332" s="5">
        <f t="shared" si="255"/>
        <v>0</v>
      </c>
      <c r="AC332" s="39">
        <f t="shared" ca="1" si="256"/>
        <v>0</v>
      </c>
      <c r="AD332" s="39">
        <f t="shared" ca="1" si="257"/>
        <v>0</v>
      </c>
      <c r="AE332" s="39">
        <f t="shared" ca="1" si="258"/>
        <v>0</v>
      </c>
      <c r="AF332" s="39">
        <f t="shared" ca="1" si="259"/>
        <v>0</v>
      </c>
      <c r="AG332" s="39">
        <f t="shared" ca="1" si="260"/>
        <v>0</v>
      </c>
      <c r="AH332" s="39">
        <f t="shared" ca="1" si="261"/>
        <v>0</v>
      </c>
      <c r="AI332" s="39">
        <f t="shared" ca="1" si="262"/>
        <v>0</v>
      </c>
      <c r="AJ332" s="39">
        <f t="shared" ca="1" si="263"/>
        <v>0</v>
      </c>
      <c r="AK332" s="39">
        <f t="shared" ca="1" si="264"/>
        <v>0</v>
      </c>
      <c r="AL332" s="43"/>
      <c r="AM332" s="39">
        <f t="shared" ca="1" si="275"/>
        <v>0</v>
      </c>
      <c r="AN332" s="39">
        <f t="shared" ca="1" si="276"/>
        <v>0</v>
      </c>
      <c r="AO332" s="39">
        <f t="shared" ca="1" si="277"/>
        <v>0</v>
      </c>
      <c r="AP332" s="40">
        <f t="shared" ca="1" si="265"/>
        <v>0</v>
      </c>
      <c r="AR332" s="39">
        <f t="shared" ca="1" si="278"/>
        <v>0</v>
      </c>
      <c r="AS332" s="39">
        <f t="shared" ca="1" si="279"/>
        <v>0</v>
      </c>
      <c r="AT332" s="39">
        <f t="shared" ca="1" si="280"/>
        <v>0</v>
      </c>
      <c r="AU332" s="40">
        <f t="shared" ca="1" si="266"/>
        <v>0</v>
      </c>
      <c r="AV332" s="40"/>
      <c r="AW332" s="51">
        <f t="shared" ca="1" si="267"/>
        <v>0</v>
      </c>
      <c r="AY332" s="51">
        <f t="shared" ca="1" si="268"/>
        <v>0</v>
      </c>
      <c r="AZ332" s="104"/>
      <c r="BA332" s="105">
        <f ca="1">'EO9904.1'!AW332</f>
        <v>0</v>
      </c>
      <c r="BB332" s="105">
        <f t="shared" ca="1" si="281"/>
        <v>0</v>
      </c>
      <c r="BC332" s="67"/>
      <c r="BD332" s="96">
        <f t="shared" si="282"/>
        <v>46753</v>
      </c>
      <c r="BE332" s="103">
        <f t="shared" si="283"/>
        <v>1</v>
      </c>
      <c r="BF332" s="113">
        <f t="shared" si="269"/>
        <v>682.49049999999988</v>
      </c>
      <c r="BG332" s="114">
        <f t="shared" si="270"/>
        <v>9457.0780000000013</v>
      </c>
      <c r="BH332" s="95">
        <f t="shared" si="284"/>
        <v>7.2167164107137513E-2</v>
      </c>
      <c r="BI332" s="2">
        <f t="shared" si="240"/>
        <v>7.7899999999999997E-2</v>
      </c>
      <c r="BJ332" s="2">
        <f t="shared" si="285"/>
        <v>0.92640775490548799</v>
      </c>
      <c r="BK332" s="97">
        <v>2.1150000000000002</v>
      </c>
      <c r="BL332" s="98">
        <f t="shared" si="286"/>
        <v>2.1150000000000002</v>
      </c>
    </row>
    <row r="333" spans="1:64" ht="12" customHeight="1">
      <c r="A333" s="88">
        <f t="shared" si="271"/>
        <v>46784</v>
      </c>
      <c r="B333" s="65">
        <f>'EO9904.1 floor'!B333</f>
        <v>0</v>
      </c>
      <c r="C333" s="66"/>
      <c r="D333" s="82">
        <f t="shared" si="241"/>
        <v>0</v>
      </c>
      <c r="E333" s="35">
        <f t="shared" si="242"/>
        <v>0</v>
      </c>
      <c r="F333" s="35">
        <f t="shared" ca="1" si="243"/>
        <v>0</v>
      </c>
      <c r="G333" s="83">
        <f ca="1">VLOOKUP($A333,[1]!Table,MATCH(G$4,[1]!Curves,0))</f>
        <v>0</v>
      </c>
      <c r="H333" s="84">
        <f t="shared" ca="1" si="244"/>
        <v>0</v>
      </c>
      <c r="I333" s="86">
        <f t="shared" si="272"/>
        <v>2.2615196691845312</v>
      </c>
      <c r="J333" s="83">
        <f ca="1">VLOOKUP($A333,[1]!Table,MATCH(J$4,[1]!Curves,0))</f>
        <v>0</v>
      </c>
      <c r="K333" s="84">
        <f t="shared" ca="1" si="245"/>
        <v>0</v>
      </c>
      <c r="L333" s="69">
        <f t="shared" si="273"/>
        <v>0</v>
      </c>
      <c r="M333" s="83">
        <f ca="1">VLOOKUP($A333,[1]!Table,MATCH(M$4,[1]!Curves,0))</f>
        <v>0</v>
      </c>
      <c r="N333" s="84">
        <f t="shared" ca="1" si="246"/>
        <v>0</v>
      </c>
      <c r="O333" s="69">
        <f t="shared" si="274"/>
        <v>0</v>
      </c>
      <c r="P333" s="7"/>
      <c r="Q333" s="69">
        <f t="shared" ca="1" si="247"/>
        <v>0</v>
      </c>
      <c r="R333" s="69">
        <f t="shared" ca="1" si="248"/>
        <v>0</v>
      </c>
      <c r="S333" s="69">
        <f t="shared" si="249"/>
        <v>2.2615196691845312</v>
      </c>
      <c r="T333" s="7"/>
      <c r="U333" s="5">
        <f t="shared" si="250"/>
        <v>29</v>
      </c>
      <c r="V333" s="44">
        <f t="shared" si="251"/>
        <v>46784</v>
      </c>
      <c r="W333" s="5">
        <f t="shared" ca="1" si="252"/>
        <v>9854</v>
      </c>
      <c r="X333" s="54">
        <f ca="1">VLOOKUP($A333,[1]!Table,MATCH(X$4,[1]!Curves,0))</f>
        <v>6.4242870099065E-2</v>
      </c>
      <c r="Y333" s="46">
        <f t="shared" ca="1" si="253"/>
        <v>0.18160157959148968</v>
      </c>
      <c r="Z333" s="5">
        <f t="shared" si="254"/>
        <v>0</v>
      </c>
      <c r="AA333" s="5">
        <f t="shared" si="255"/>
        <v>0</v>
      </c>
      <c r="AC333" s="39">
        <f t="shared" ca="1" si="256"/>
        <v>0</v>
      </c>
      <c r="AD333" s="39">
        <f t="shared" ca="1" si="257"/>
        <v>0</v>
      </c>
      <c r="AE333" s="39">
        <f t="shared" ca="1" si="258"/>
        <v>0</v>
      </c>
      <c r="AF333" s="39">
        <f t="shared" ca="1" si="259"/>
        <v>0</v>
      </c>
      <c r="AG333" s="39">
        <f t="shared" ca="1" si="260"/>
        <v>0</v>
      </c>
      <c r="AH333" s="39">
        <f t="shared" ca="1" si="261"/>
        <v>0</v>
      </c>
      <c r="AI333" s="39">
        <f t="shared" ca="1" si="262"/>
        <v>0</v>
      </c>
      <c r="AJ333" s="39">
        <f t="shared" ca="1" si="263"/>
        <v>0</v>
      </c>
      <c r="AK333" s="39">
        <f t="shared" ca="1" si="264"/>
        <v>0</v>
      </c>
      <c r="AL333" s="43"/>
      <c r="AM333" s="39">
        <f t="shared" ca="1" si="275"/>
        <v>0</v>
      </c>
      <c r="AN333" s="39">
        <f t="shared" ca="1" si="276"/>
        <v>0</v>
      </c>
      <c r="AO333" s="39">
        <f t="shared" ca="1" si="277"/>
        <v>0</v>
      </c>
      <c r="AP333" s="40">
        <f t="shared" ca="1" si="265"/>
        <v>0</v>
      </c>
      <c r="AR333" s="39">
        <f t="shared" ca="1" si="278"/>
        <v>0</v>
      </c>
      <c r="AS333" s="39">
        <f t="shared" ca="1" si="279"/>
        <v>0</v>
      </c>
      <c r="AT333" s="39">
        <f t="shared" ca="1" si="280"/>
        <v>0</v>
      </c>
      <c r="AU333" s="40">
        <f t="shared" ca="1" si="266"/>
        <v>0</v>
      </c>
      <c r="AV333" s="40"/>
      <c r="AW333" s="51">
        <f t="shared" ca="1" si="267"/>
        <v>0</v>
      </c>
      <c r="AY333" s="51">
        <f t="shared" ca="1" si="268"/>
        <v>0</v>
      </c>
      <c r="AZ333" s="104"/>
      <c r="BA333" s="105">
        <f ca="1">'EO9904.1'!AW333</f>
        <v>0</v>
      </c>
      <c r="BB333" s="105">
        <f t="shared" ca="1" si="281"/>
        <v>0</v>
      </c>
      <c r="BC333" s="67"/>
      <c r="BD333" s="96">
        <f t="shared" si="282"/>
        <v>46784</v>
      </c>
      <c r="BE333" s="103">
        <f t="shared" si="283"/>
        <v>2</v>
      </c>
      <c r="BF333" s="113">
        <f t="shared" si="269"/>
        <v>627.08299999999986</v>
      </c>
      <c r="BG333" s="114">
        <f t="shared" si="270"/>
        <v>8701.1194999999989</v>
      </c>
      <c r="BH333" s="95">
        <f t="shared" si="284"/>
        <v>7.2069232010892381E-2</v>
      </c>
      <c r="BI333" s="2">
        <f t="shared" si="240"/>
        <v>6.7400000000000002E-2</v>
      </c>
      <c r="BJ333" s="2">
        <f t="shared" si="285"/>
        <v>1.0692764393307475</v>
      </c>
      <c r="BK333" s="97">
        <v>2.1150000000000002</v>
      </c>
      <c r="BL333" s="98">
        <f t="shared" si="286"/>
        <v>2.2615196691845312</v>
      </c>
    </row>
    <row r="334" spans="1:64" ht="12" customHeight="1">
      <c r="A334" s="88">
        <f t="shared" si="271"/>
        <v>46813</v>
      </c>
      <c r="B334" s="65">
        <f>'EO9904.1 floor'!B334</f>
        <v>0</v>
      </c>
      <c r="C334" s="66"/>
      <c r="D334" s="82">
        <f t="shared" si="241"/>
        <v>0</v>
      </c>
      <c r="E334" s="35">
        <f t="shared" si="242"/>
        <v>0</v>
      </c>
      <c r="F334" s="35">
        <f t="shared" ca="1" si="243"/>
        <v>0</v>
      </c>
      <c r="G334" s="83">
        <f ca="1">VLOOKUP($A334,[1]!Table,MATCH(G$4,[1]!Curves,0))</f>
        <v>0</v>
      </c>
      <c r="H334" s="84">
        <f t="shared" ca="1" si="244"/>
        <v>0</v>
      </c>
      <c r="I334" s="86">
        <f t="shared" si="272"/>
        <v>2.1352453299148562</v>
      </c>
      <c r="J334" s="83">
        <f ca="1">VLOOKUP($A334,[1]!Table,MATCH(J$4,[1]!Curves,0))</f>
        <v>0</v>
      </c>
      <c r="K334" s="84">
        <f t="shared" ca="1" si="245"/>
        <v>0</v>
      </c>
      <c r="L334" s="69">
        <f t="shared" si="273"/>
        <v>0</v>
      </c>
      <c r="M334" s="83">
        <f ca="1">VLOOKUP($A334,[1]!Table,MATCH(M$4,[1]!Curves,0))</f>
        <v>0</v>
      </c>
      <c r="N334" s="84">
        <f t="shared" ca="1" si="246"/>
        <v>0</v>
      </c>
      <c r="O334" s="69">
        <f t="shared" si="274"/>
        <v>0</v>
      </c>
      <c r="P334" s="7"/>
      <c r="Q334" s="69">
        <f t="shared" ca="1" si="247"/>
        <v>0</v>
      </c>
      <c r="R334" s="69">
        <f t="shared" ca="1" si="248"/>
        <v>0</v>
      </c>
      <c r="S334" s="69">
        <f t="shared" si="249"/>
        <v>2.1352453299148562</v>
      </c>
      <c r="T334" s="7"/>
      <c r="U334" s="5">
        <f t="shared" si="250"/>
        <v>31</v>
      </c>
      <c r="V334" s="44">
        <f t="shared" si="251"/>
        <v>46813</v>
      </c>
      <c r="W334" s="5">
        <f t="shared" ca="1" si="252"/>
        <v>9883</v>
      </c>
      <c r="X334" s="54">
        <f ca="1">VLOOKUP($A334,[1]!Table,MATCH(X$4,[1]!Curves,0))</f>
        <v>6.4241697186851007E-2</v>
      </c>
      <c r="Y334" s="46">
        <f t="shared" ca="1" si="253"/>
        <v>0.18069768522622556</v>
      </c>
      <c r="Z334" s="5">
        <f t="shared" si="254"/>
        <v>0</v>
      </c>
      <c r="AA334" s="5">
        <f t="shared" si="255"/>
        <v>0</v>
      </c>
      <c r="AC334" s="39">
        <f t="shared" ca="1" si="256"/>
        <v>0</v>
      </c>
      <c r="AD334" s="39">
        <f t="shared" ca="1" si="257"/>
        <v>0</v>
      </c>
      <c r="AE334" s="39">
        <f t="shared" ca="1" si="258"/>
        <v>0</v>
      </c>
      <c r="AF334" s="39">
        <f t="shared" ca="1" si="259"/>
        <v>0</v>
      </c>
      <c r="AG334" s="39">
        <f t="shared" ca="1" si="260"/>
        <v>0</v>
      </c>
      <c r="AH334" s="39">
        <f t="shared" ca="1" si="261"/>
        <v>0</v>
      </c>
      <c r="AI334" s="39">
        <f t="shared" ca="1" si="262"/>
        <v>0</v>
      </c>
      <c r="AJ334" s="39">
        <f t="shared" ca="1" si="263"/>
        <v>0</v>
      </c>
      <c r="AK334" s="39">
        <f t="shared" ca="1" si="264"/>
        <v>0</v>
      </c>
      <c r="AL334" s="43"/>
      <c r="AM334" s="39">
        <f t="shared" ca="1" si="275"/>
        <v>0</v>
      </c>
      <c r="AN334" s="39">
        <f t="shared" ca="1" si="276"/>
        <v>0</v>
      </c>
      <c r="AO334" s="39">
        <f t="shared" ca="1" si="277"/>
        <v>0</v>
      </c>
      <c r="AP334" s="40">
        <f t="shared" ca="1" si="265"/>
        <v>0</v>
      </c>
      <c r="AR334" s="39">
        <f t="shared" ca="1" si="278"/>
        <v>0</v>
      </c>
      <c r="AS334" s="39">
        <f t="shared" ca="1" si="279"/>
        <v>0</v>
      </c>
      <c r="AT334" s="39">
        <f t="shared" ca="1" si="280"/>
        <v>0</v>
      </c>
      <c r="AU334" s="40">
        <f t="shared" ca="1" si="266"/>
        <v>0</v>
      </c>
      <c r="AV334" s="40"/>
      <c r="AW334" s="51">
        <f t="shared" ca="1" si="267"/>
        <v>0</v>
      </c>
      <c r="AY334" s="51">
        <f t="shared" ca="1" si="268"/>
        <v>0</v>
      </c>
      <c r="AZ334" s="104"/>
      <c r="BA334" s="105">
        <f ca="1">'EO9904.1'!AW334</f>
        <v>0</v>
      </c>
      <c r="BB334" s="105">
        <f t="shared" ca="1" si="281"/>
        <v>0</v>
      </c>
      <c r="BC334" s="67"/>
      <c r="BD334" s="96">
        <f t="shared" si="282"/>
        <v>46813</v>
      </c>
      <c r="BE334" s="103">
        <f t="shared" si="283"/>
        <v>3</v>
      </c>
      <c r="BF334" s="113">
        <f t="shared" si="269"/>
        <v>669.65750000000003</v>
      </c>
      <c r="BG334" s="114">
        <f t="shared" si="270"/>
        <v>9290.0299999999988</v>
      </c>
      <c r="BH334" s="95">
        <f t="shared" si="284"/>
        <v>7.2083459364501529E-2</v>
      </c>
      <c r="BI334" s="2">
        <f t="shared" si="240"/>
        <v>7.1400000000000005E-2</v>
      </c>
      <c r="BJ334" s="2">
        <f t="shared" si="285"/>
        <v>1.009572260007024</v>
      </c>
      <c r="BK334" s="97">
        <v>2.1150000000000002</v>
      </c>
      <c r="BL334" s="98">
        <f t="shared" si="286"/>
        <v>2.1352453299148562</v>
      </c>
    </row>
    <row r="335" spans="1:64" ht="12" customHeight="1">
      <c r="A335" s="88">
        <f t="shared" si="271"/>
        <v>46844</v>
      </c>
      <c r="B335" s="65">
        <f>'EO9904.1 floor'!B335</f>
        <v>0</v>
      </c>
      <c r="C335" s="66"/>
      <c r="D335" s="82">
        <f t="shared" si="241"/>
        <v>0</v>
      </c>
      <c r="E335" s="35">
        <f t="shared" si="242"/>
        <v>0</v>
      </c>
      <c r="F335" s="35">
        <f t="shared" ca="1" si="243"/>
        <v>0</v>
      </c>
      <c r="G335" s="83">
        <f ca="1">VLOOKUP($A335,[1]!Table,MATCH(G$4,[1]!Curves,0))</f>
        <v>0</v>
      </c>
      <c r="H335" s="84">
        <f t="shared" ca="1" si="244"/>
        <v>0</v>
      </c>
      <c r="I335" s="86">
        <f t="shared" si="272"/>
        <v>2.1150000000000002</v>
      </c>
      <c r="J335" s="83">
        <f ca="1">VLOOKUP($A335,[1]!Table,MATCH(J$4,[1]!Curves,0))</f>
        <v>0</v>
      </c>
      <c r="K335" s="84">
        <f t="shared" ca="1" si="245"/>
        <v>0</v>
      </c>
      <c r="L335" s="69">
        <f t="shared" si="273"/>
        <v>0</v>
      </c>
      <c r="M335" s="83">
        <f ca="1">VLOOKUP($A335,[1]!Table,MATCH(M$4,[1]!Curves,0))</f>
        <v>0</v>
      </c>
      <c r="N335" s="84">
        <f t="shared" ca="1" si="246"/>
        <v>0</v>
      </c>
      <c r="O335" s="69">
        <f t="shared" si="274"/>
        <v>0</v>
      </c>
      <c r="P335" s="7"/>
      <c r="Q335" s="69">
        <f t="shared" ca="1" si="247"/>
        <v>0</v>
      </c>
      <c r="R335" s="69">
        <f t="shared" ca="1" si="248"/>
        <v>0</v>
      </c>
      <c r="S335" s="69">
        <f t="shared" si="249"/>
        <v>2.1150000000000002</v>
      </c>
      <c r="T335" s="7"/>
      <c r="U335" s="5">
        <f t="shared" si="250"/>
        <v>30</v>
      </c>
      <c r="V335" s="44">
        <f t="shared" si="251"/>
        <v>46844</v>
      </c>
      <c r="W335" s="5">
        <f t="shared" ca="1" si="252"/>
        <v>9914</v>
      </c>
      <c r="X335" s="54">
        <f ca="1">VLOOKUP($A335,[1]!Table,MATCH(X$4,[1]!Curves,0))</f>
        <v>6.4240443384139992E-2</v>
      </c>
      <c r="Y335" s="46">
        <f t="shared" ca="1" si="253"/>
        <v>0.17973646372916205</v>
      </c>
      <c r="Z335" s="5">
        <f t="shared" si="254"/>
        <v>0</v>
      </c>
      <c r="AA335" s="5">
        <f t="shared" si="255"/>
        <v>0</v>
      </c>
      <c r="AC335" s="39">
        <f t="shared" ca="1" si="256"/>
        <v>0</v>
      </c>
      <c r="AD335" s="39">
        <f t="shared" ca="1" si="257"/>
        <v>0</v>
      </c>
      <c r="AE335" s="39">
        <f t="shared" ca="1" si="258"/>
        <v>0</v>
      </c>
      <c r="AF335" s="39">
        <f t="shared" ca="1" si="259"/>
        <v>0</v>
      </c>
      <c r="AG335" s="39">
        <f t="shared" ca="1" si="260"/>
        <v>0</v>
      </c>
      <c r="AH335" s="39">
        <f t="shared" ca="1" si="261"/>
        <v>0</v>
      </c>
      <c r="AI335" s="39">
        <f t="shared" ca="1" si="262"/>
        <v>0</v>
      </c>
      <c r="AJ335" s="39">
        <f t="shared" ca="1" si="263"/>
        <v>0</v>
      </c>
      <c r="AK335" s="39">
        <f t="shared" ca="1" si="264"/>
        <v>0</v>
      </c>
      <c r="AL335" s="43"/>
      <c r="AM335" s="39">
        <f t="shared" ca="1" si="275"/>
        <v>0</v>
      </c>
      <c r="AN335" s="39">
        <f t="shared" ca="1" si="276"/>
        <v>0</v>
      </c>
      <c r="AO335" s="39">
        <f t="shared" ca="1" si="277"/>
        <v>0</v>
      </c>
      <c r="AP335" s="40">
        <f t="shared" ca="1" si="265"/>
        <v>0</v>
      </c>
      <c r="AR335" s="39">
        <f t="shared" ca="1" si="278"/>
        <v>0</v>
      </c>
      <c r="AS335" s="39">
        <f t="shared" ca="1" si="279"/>
        <v>0</v>
      </c>
      <c r="AT335" s="39">
        <f t="shared" ca="1" si="280"/>
        <v>0</v>
      </c>
      <c r="AU335" s="40">
        <f t="shared" ca="1" si="266"/>
        <v>0</v>
      </c>
      <c r="AV335" s="40"/>
      <c r="AW335" s="51">
        <f t="shared" ca="1" si="267"/>
        <v>0</v>
      </c>
      <c r="AY335" s="51">
        <f t="shared" ca="1" si="268"/>
        <v>0</v>
      </c>
      <c r="AZ335" s="104"/>
      <c r="BA335" s="105">
        <f ca="1">'EO9904.1'!AW335</f>
        <v>0</v>
      </c>
      <c r="BB335" s="105">
        <f t="shared" ca="1" si="281"/>
        <v>0</v>
      </c>
      <c r="BC335" s="67"/>
      <c r="BD335" s="96">
        <f t="shared" si="282"/>
        <v>46844</v>
      </c>
      <c r="BE335" s="103">
        <f t="shared" si="283"/>
        <v>4</v>
      </c>
      <c r="BF335" s="113">
        <f t="shared" si="269"/>
        <v>631.27949999999998</v>
      </c>
      <c r="BG335" s="114">
        <f t="shared" si="270"/>
        <v>8727.1059999999998</v>
      </c>
      <c r="BH335" s="95">
        <f t="shared" si="284"/>
        <v>7.2335491284281406E-2</v>
      </c>
      <c r="BI335" s="2">
        <f t="shared" si="240"/>
        <v>7.4899999999999994E-2</v>
      </c>
      <c r="BJ335" s="2">
        <f t="shared" si="285"/>
        <v>0.96576089832151413</v>
      </c>
      <c r="BK335" s="97">
        <v>2.1150000000000002</v>
      </c>
      <c r="BL335" s="98">
        <f t="shared" si="286"/>
        <v>2.1150000000000002</v>
      </c>
    </row>
    <row r="336" spans="1:64" ht="12" customHeight="1">
      <c r="A336" s="88">
        <f t="shared" si="271"/>
        <v>46874</v>
      </c>
      <c r="B336" s="65">
        <f>'EO9904.1 floor'!B336</f>
        <v>0</v>
      </c>
      <c r="C336" s="66"/>
      <c r="D336" s="82">
        <f t="shared" si="241"/>
        <v>0</v>
      </c>
      <c r="E336" s="35">
        <f t="shared" si="242"/>
        <v>0</v>
      </c>
      <c r="F336" s="35">
        <f t="shared" ca="1" si="243"/>
        <v>0</v>
      </c>
      <c r="G336" s="83">
        <f ca="1">VLOOKUP($A336,[1]!Table,MATCH(G$4,[1]!Curves,0))</f>
        <v>0</v>
      </c>
      <c r="H336" s="84">
        <f t="shared" ca="1" si="244"/>
        <v>0</v>
      </c>
      <c r="I336" s="86">
        <f t="shared" si="272"/>
        <v>2.1593067374976265</v>
      </c>
      <c r="J336" s="83">
        <f ca="1">VLOOKUP($A336,[1]!Table,MATCH(J$4,[1]!Curves,0))</f>
        <v>0</v>
      </c>
      <c r="K336" s="84">
        <f t="shared" ca="1" si="245"/>
        <v>0</v>
      </c>
      <c r="L336" s="69">
        <f t="shared" si="273"/>
        <v>0</v>
      </c>
      <c r="M336" s="83">
        <f ca="1">VLOOKUP($A336,[1]!Table,MATCH(M$4,[1]!Curves,0))</f>
        <v>0</v>
      </c>
      <c r="N336" s="84">
        <f t="shared" ca="1" si="246"/>
        <v>0</v>
      </c>
      <c r="O336" s="69">
        <f t="shared" si="274"/>
        <v>0</v>
      </c>
      <c r="P336" s="7"/>
      <c r="Q336" s="69">
        <f t="shared" ca="1" si="247"/>
        <v>0</v>
      </c>
      <c r="R336" s="69">
        <f t="shared" ca="1" si="248"/>
        <v>0</v>
      </c>
      <c r="S336" s="69">
        <f t="shared" si="249"/>
        <v>2.1593067374976265</v>
      </c>
      <c r="T336" s="7"/>
      <c r="U336" s="5">
        <f t="shared" si="250"/>
        <v>31</v>
      </c>
      <c r="V336" s="44">
        <f t="shared" si="251"/>
        <v>46874</v>
      </c>
      <c r="W336" s="5">
        <f t="shared" ca="1" si="252"/>
        <v>9944</v>
      </c>
      <c r="X336" s="54">
        <f ca="1">VLOOKUP($A336,[1]!Table,MATCH(X$4,[1]!Curves,0))</f>
        <v>6.4239230026677002E-2</v>
      </c>
      <c r="Y336" s="46">
        <f t="shared" ca="1" si="253"/>
        <v>0.17881115323151273</v>
      </c>
      <c r="Z336" s="5">
        <f t="shared" si="254"/>
        <v>0</v>
      </c>
      <c r="AA336" s="5">
        <f t="shared" si="255"/>
        <v>0</v>
      </c>
      <c r="AC336" s="39">
        <f t="shared" ca="1" si="256"/>
        <v>0</v>
      </c>
      <c r="AD336" s="39">
        <f t="shared" ca="1" si="257"/>
        <v>0</v>
      </c>
      <c r="AE336" s="39">
        <f t="shared" ca="1" si="258"/>
        <v>0</v>
      </c>
      <c r="AF336" s="39">
        <f t="shared" ca="1" si="259"/>
        <v>0</v>
      </c>
      <c r="AG336" s="39">
        <f t="shared" ca="1" si="260"/>
        <v>0</v>
      </c>
      <c r="AH336" s="39">
        <f t="shared" ca="1" si="261"/>
        <v>0</v>
      </c>
      <c r="AI336" s="39">
        <f t="shared" ca="1" si="262"/>
        <v>0</v>
      </c>
      <c r="AJ336" s="39">
        <f t="shared" ca="1" si="263"/>
        <v>0</v>
      </c>
      <c r="AK336" s="39">
        <f t="shared" ca="1" si="264"/>
        <v>0</v>
      </c>
      <c r="AL336" s="43"/>
      <c r="AM336" s="39">
        <f t="shared" ca="1" si="275"/>
        <v>0</v>
      </c>
      <c r="AN336" s="39">
        <f t="shared" ca="1" si="276"/>
        <v>0</v>
      </c>
      <c r="AO336" s="39">
        <f t="shared" ca="1" si="277"/>
        <v>0</v>
      </c>
      <c r="AP336" s="40">
        <f t="shared" ca="1" si="265"/>
        <v>0</v>
      </c>
      <c r="AR336" s="39">
        <f t="shared" ca="1" si="278"/>
        <v>0</v>
      </c>
      <c r="AS336" s="39">
        <f t="shared" ca="1" si="279"/>
        <v>0</v>
      </c>
      <c r="AT336" s="39">
        <f t="shared" ca="1" si="280"/>
        <v>0</v>
      </c>
      <c r="AU336" s="40">
        <f t="shared" ca="1" si="266"/>
        <v>0</v>
      </c>
      <c r="AV336" s="40"/>
      <c r="AW336" s="51">
        <f t="shared" ca="1" si="267"/>
        <v>0</v>
      </c>
      <c r="AY336" s="51">
        <f t="shared" ca="1" si="268"/>
        <v>0</v>
      </c>
      <c r="AZ336" s="104"/>
      <c r="BA336" s="105">
        <f ca="1">'EO9904.1'!AW336</f>
        <v>0</v>
      </c>
      <c r="BB336" s="105">
        <f t="shared" ca="1" si="281"/>
        <v>0</v>
      </c>
      <c r="BC336" s="67"/>
      <c r="BD336" s="96">
        <f t="shared" si="282"/>
        <v>46874</v>
      </c>
      <c r="BE336" s="103">
        <f t="shared" si="283"/>
        <v>5</v>
      </c>
      <c r="BF336" s="113">
        <f t="shared" si="269"/>
        <v>662.98049999999989</v>
      </c>
      <c r="BG336" s="114">
        <f t="shared" si="270"/>
        <v>9044.2455000000009</v>
      </c>
      <c r="BH336" s="95">
        <f t="shared" si="284"/>
        <v>7.3304124705593166E-2</v>
      </c>
      <c r="BI336" s="2">
        <f t="shared" si="240"/>
        <v>7.1800000000000003E-2</v>
      </c>
      <c r="BJ336" s="2">
        <f t="shared" si="285"/>
        <v>1.0209488120556152</v>
      </c>
      <c r="BK336" s="97">
        <v>2.1150000000000002</v>
      </c>
      <c r="BL336" s="98">
        <f t="shared" si="286"/>
        <v>2.1593067374976265</v>
      </c>
    </row>
    <row r="337" spans="1:64" ht="12" customHeight="1">
      <c r="A337" s="88">
        <f t="shared" si="271"/>
        <v>46905</v>
      </c>
      <c r="B337" s="65">
        <f>'EO9904.1 floor'!B337</f>
        <v>0</v>
      </c>
      <c r="C337" s="66"/>
      <c r="D337" s="82">
        <f t="shared" si="241"/>
        <v>0</v>
      </c>
      <c r="E337" s="35">
        <f t="shared" si="242"/>
        <v>0</v>
      </c>
      <c r="F337" s="35">
        <f t="shared" ca="1" si="243"/>
        <v>0</v>
      </c>
      <c r="G337" s="83">
        <f ca="1">VLOOKUP($A337,[1]!Table,MATCH(G$4,[1]!Curves,0))</f>
        <v>0</v>
      </c>
      <c r="H337" s="84">
        <f t="shared" ca="1" si="244"/>
        <v>0</v>
      </c>
      <c r="I337" s="86">
        <f t="shared" si="272"/>
        <v>2.8843852192293506</v>
      </c>
      <c r="J337" s="83">
        <f ca="1">VLOOKUP($A337,[1]!Table,MATCH(J$4,[1]!Curves,0))</f>
        <v>0</v>
      </c>
      <c r="K337" s="84">
        <f t="shared" ca="1" si="245"/>
        <v>0</v>
      </c>
      <c r="L337" s="69">
        <f t="shared" si="273"/>
        <v>0</v>
      </c>
      <c r="M337" s="83">
        <f ca="1">VLOOKUP($A337,[1]!Table,MATCH(M$4,[1]!Curves,0))</f>
        <v>0</v>
      </c>
      <c r="N337" s="84">
        <f t="shared" ca="1" si="246"/>
        <v>0</v>
      </c>
      <c r="O337" s="69">
        <f t="shared" si="274"/>
        <v>0</v>
      </c>
      <c r="P337" s="7"/>
      <c r="Q337" s="69">
        <f t="shared" ca="1" si="247"/>
        <v>0</v>
      </c>
      <c r="R337" s="69">
        <f t="shared" ca="1" si="248"/>
        <v>0</v>
      </c>
      <c r="S337" s="69">
        <f t="shared" si="249"/>
        <v>2.8843852192293506</v>
      </c>
      <c r="T337" s="7"/>
      <c r="U337" s="5">
        <f t="shared" si="250"/>
        <v>30</v>
      </c>
      <c r="V337" s="44">
        <f t="shared" si="251"/>
        <v>46905</v>
      </c>
      <c r="W337" s="5">
        <f t="shared" ca="1" si="252"/>
        <v>9975</v>
      </c>
      <c r="X337" s="54">
        <f ca="1">VLOOKUP($A337,[1]!Table,MATCH(X$4,[1]!Curves,0))</f>
        <v>6.4237976223967E-2</v>
      </c>
      <c r="Y337" s="46">
        <f t="shared" ca="1" si="253"/>
        <v>0.17786003931846475</v>
      </c>
      <c r="Z337" s="5">
        <f t="shared" si="254"/>
        <v>0</v>
      </c>
      <c r="AA337" s="5">
        <f t="shared" si="255"/>
        <v>0</v>
      </c>
      <c r="AC337" s="39">
        <f t="shared" ca="1" si="256"/>
        <v>0</v>
      </c>
      <c r="AD337" s="39">
        <f t="shared" ca="1" si="257"/>
        <v>0</v>
      </c>
      <c r="AE337" s="39">
        <f t="shared" ca="1" si="258"/>
        <v>0</v>
      </c>
      <c r="AF337" s="39">
        <f t="shared" ca="1" si="259"/>
        <v>0</v>
      </c>
      <c r="AG337" s="39">
        <f t="shared" ca="1" si="260"/>
        <v>0</v>
      </c>
      <c r="AH337" s="39">
        <f t="shared" ca="1" si="261"/>
        <v>0</v>
      </c>
      <c r="AI337" s="39">
        <f t="shared" ca="1" si="262"/>
        <v>0</v>
      </c>
      <c r="AJ337" s="39">
        <f t="shared" ca="1" si="263"/>
        <v>0</v>
      </c>
      <c r="AK337" s="39">
        <f t="shared" ca="1" si="264"/>
        <v>0</v>
      </c>
      <c r="AL337" s="43"/>
      <c r="AM337" s="39">
        <f t="shared" ca="1" si="275"/>
        <v>0</v>
      </c>
      <c r="AN337" s="39">
        <f t="shared" ca="1" si="276"/>
        <v>0</v>
      </c>
      <c r="AO337" s="39">
        <f t="shared" ca="1" si="277"/>
        <v>0</v>
      </c>
      <c r="AP337" s="40">
        <f t="shared" ca="1" si="265"/>
        <v>0</v>
      </c>
      <c r="AR337" s="39">
        <f t="shared" ca="1" si="278"/>
        <v>0</v>
      </c>
      <c r="AS337" s="39">
        <f t="shared" ca="1" si="279"/>
        <v>0</v>
      </c>
      <c r="AT337" s="39">
        <f t="shared" ca="1" si="280"/>
        <v>0</v>
      </c>
      <c r="AU337" s="40">
        <f t="shared" ca="1" si="266"/>
        <v>0</v>
      </c>
      <c r="AV337" s="40"/>
      <c r="AW337" s="51">
        <f t="shared" ca="1" si="267"/>
        <v>0</v>
      </c>
      <c r="AY337" s="51">
        <f t="shared" ca="1" si="268"/>
        <v>0</v>
      </c>
      <c r="AZ337" s="104"/>
      <c r="BA337" s="105">
        <f ca="1">'EO9904.1'!AW337</f>
        <v>0</v>
      </c>
      <c r="BB337" s="105">
        <f t="shared" ca="1" si="281"/>
        <v>0</v>
      </c>
      <c r="BC337" s="67"/>
      <c r="BD337" s="96">
        <f t="shared" si="282"/>
        <v>46905</v>
      </c>
      <c r="BE337" s="103">
        <f t="shared" si="283"/>
        <v>6</v>
      </c>
      <c r="BF337" s="113">
        <f t="shared" si="269"/>
        <v>1052.6424999999999</v>
      </c>
      <c r="BG337" s="114">
        <f t="shared" si="270"/>
        <v>10765.119500000001</v>
      </c>
      <c r="BH337" s="95">
        <f t="shared" si="284"/>
        <v>9.7782704595151024E-2</v>
      </c>
      <c r="BI337" s="2">
        <f t="shared" si="240"/>
        <v>7.17E-2</v>
      </c>
      <c r="BJ337" s="2">
        <f t="shared" si="285"/>
        <v>1.363775517366123</v>
      </c>
      <c r="BK337" s="97">
        <v>2.1150000000000002</v>
      </c>
      <c r="BL337" s="98">
        <f t="shared" si="286"/>
        <v>2.8843852192293506</v>
      </c>
    </row>
    <row r="338" spans="1:64" ht="12" customHeight="1">
      <c r="A338" s="88">
        <f t="shared" si="271"/>
        <v>46935</v>
      </c>
      <c r="B338" s="65">
        <f>'EO9904.1 floor'!B338</f>
        <v>0</v>
      </c>
      <c r="C338" s="66"/>
      <c r="D338" s="82">
        <f t="shared" si="241"/>
        <v>0</v>
      </c>
      <c r="E338" s="35">
        <f t="shared" si="242"/>
        <v>0</v>
      </c>
      <c r="F338" s="35">
        <f t="shared" ca="1" si="243"/>
        <v>0</v>
      </c>
      <c r="G338" s="83">
        <f ca="1">VLOOKUP($A338,[1]!Table,MATCH(G$4,[1]!Curves,0))</f>
        <v>0</v>
      </c>
      <c r="H338" s="84">
        <f t="shared" ca="1" si="244"/>
        <v>0</v>
      </c>
      <c r="I338" s="86">
        <f t="shared" si="272"/>
        <v>2.1150000000000002</v>
      </c>
      <c r="J338" s="83">
        <f ca="1">VLOOKUP($A338,[1]!Table,MATCH(J$4,[1]!Curves,0))</f>
        <v>0</v>
      </c>
      <c r="K338" s="84">
        <f t="shared" ca="1" si="245"/>
        <v>0</v>
      </c>
      <c r="L338" s="69">
        <f t="shared" si="273"/>
        <v>0</v>
      </c>
      <c r="M338" s="83">
        <f ca="1">VLOOKUP($A338,[1]!Table,MATCH(M$4,[1]!Curves,0))</f>
        <v>0</v>
      </c>
      <c r="N338" s="84">
        <f t="shared" ca="1" si="246"/>
        <v>0</v>
      </c>
      <c r="O338" s="69">
        <f t="shared" si="274"/>
        <v>0</v>
      </c>
      <c r="P338" s="7"/>
      <c r="Q338" s="69">
        <f t="shared" ca="1" si="247"/>
        <v>0</v>
      </c>
      <c r="R338" s="69">
        <f t="shared" ca="1" si="248"/>
        <v>0</v>
      </c>
      <c r="S338" s="69">
        <f t="shared" si="249"/>
        <v>2.1150000000000002</v>
      </c>
      <c r="T338" s="7"/>
      <c r="U338" s="5">
        <f t="shared" si="250"/>
        <v>31</v>
      </c>
      <c r="V338" s="44">
        <f t="shared" si="251"/>
        <v>46935</v>
      </c>
      <c r="W338" s="5">
        <f t="shared" ca="1" si="252"/>
        <v>10005</v>
      </c>
      <c r="X338" s="54">
        <f ca="1">VLOOKUP($A338,[1]!Table,MATCH(X$4,[1]!Curves,0))</f>
        <v>6.4236762866505995E-2</v>
      </c>
      <c r="Y338" s="46">
        <f t="shared" ca="1" si="253"/>
        <v>0.17694445842511761</v>
      </c>
      <c r="Z338" s="5">
        <f t="shared" si="254"/>
        <v>0</v>
      </c>
      <c r="AA338" s="5">
        <f t="shared" si="255"/>
        <v>0</v>
      </c>
      <c r="AC338" s="39">
        <f t="shared" ca="1" si="256"/>
        <v>0</v>
      </c>
      <c r="AD338" s="39">
        <f t="shared" ca="1" si="257"/>
        <v>0</v>
      </c>
      <c r="AE338" s="39">
        <f t="shared" ca="1" si="258"/>
        <v>0</v>
      </c>
      <c r="AF338" s="39">
        <f t="shared" ca="1" si="259"/>
        <v>0</v>
      </c>
      <c r="AG338" s="39">
        <f t="shared" ca="1" si="260"/>
        <v>0</v>
      </c>
      <c r="AH338" s="39">
        <f t="shared" ca="1" si="261"/>
        <v>0</v>
      </c>
      <c r="AI338" s="39">
        <f t="shared" ca="1" si="262"/>
        <v>0</v>
      </c>
      <c r="AJ338" s="39">
        <f t="shared" ca="1" si="263"/>
        <v>0</v>
      </c>
      <c r="AK338" s="39">
        <f t="shared" ca="1" si="264"/>
        <v>0</v>
      </c>
      <c r="AL338" s="43"/>
      <c r="AM338" s="39">
        <f t="shared" ca="1" si="275"/>
        <v>0</v>
      </c>
      <c r="AN338" s="39">
        <f t="shared" ca="1" si="276"/>
        <v>0</v>
      </c>
      <c r="AO338" s="39">
        <f t="shared" ca="1" si="277"/>
        <v>0</v>
      </c>
      <c r="AP338" s="40">
        <f t="shared" ca="1" si="265"/>
        <v>0</v>
      </c>
      <c r="AR338" s="39">
        <f t="shared" ca="1" si="278"/>
        <v>0</v>
      </c>
      <c r="AS338" s="39">
        <f t="shared" ca="1" si="279"/>
        <v>0</v>
      </c>
      <c r="AT338" s="39">
        <f t="shared" ca="1" si="280"/>
        <v>0</v>
      </c>
      <c r="AU338" s="40">
        <f t="shared" ca="1" si="266"/>
        <v>0</v>
      </c>
      <c r="AV338" s="40"/>
      <c r="AW338" s="51">
        <f t="shared" ca="1" si="267"/>
        <v>0</v>
      </c>
      <c r="AY338" s="51">
        <f t="shared" ca="1" si="268"/>
        <v>0</v>
      </c>
      <c r="AZ338" s="104"/>
      <c r="BA338" s="105">
        <f ca="1">'EO9904.1'!AW338</f>
        <v>0</v>
      </c>
      <c r="BB338" s="105">
        <f t="shared" ca="1" si="281"/>
        <v>0</v>
      </c>
      <c r="BC338" s="67"/>
      <c r="BD338" s="96">
        <f t="shared" si="282"/>
        <v>46935</v>
      </c>
      <c r="BE338" s="103">
        <f t="shared" si="283"/>
        <v>7</v>
      </c>
      <c r="BF338" s="113">
        <f t="shared" si="269"/>
        <v>1079.384</v>
      </c>
      <c r="BG338" s="114">
        <f t="shared" si="270"/>
        <v>11147.003499999999</v>
      </c>
      <c r="BH338" s="95">
        <f t="shared" si="284"/>
        <v>9.6831762903815372E-2</v>
      </c>
      <c r="BI338" s="2">
        <f t="shared" si="240"/>
        <v>9.8100000000000007E-2</v>
      </c>
      <c r="BJ338" s="2">
        <f t="shared" si="285"/>
        <v>0.98707199698078862</v>
      </c>
      <c r="BK338" s="97">
        <v>2.1150000000000002</v>
      </c>
      <c r="BL338" s="98">
        <f t="shared" si="286"/>
        <v>2.1150000000000002</v>
      </c>
    </row>
    <row r="339" spans="1:64" ht="12" customHeight="1">
      <c r="A339" s="88">
        <f t="shared" si="271"/>
        <v>46966</v>
      </c>
      <c r="B339" s="65">
        <f>'EO9904.1 floor'!B339</f>
        <v>0</v>
      </c>
      <c r="C339" s="66"/>
      <c r="D339" s="82">
        <f t="shared" si="241"/>
        <v>0</v>
      </c>
      <c r="E339" s="35">
        <f t="shared" si="242"/>
        <v>0</v>
      </c>
      <c r="F339" s="35">
        <f t="shared" ca="1" si="243"/>
        <v>0</v>
      </c>
      <c r="G339" s="83">
        <f ca="1">VLOOKUP($A339,[1]!Table,MATCH(G$4,[1]!Curves,0))</f>
        <v>0</v>
      </c>
      <c r="H339" s="84">
        <f t="shared" ca="1" si="244"/>
        <v>0</v>
      </c>
      <c r="I339" s="86">
        <f t="shared" si="272"/>
        <v>2.1150000000000002</v>
      </c>
      <c r="J339" s="83">
        <f ca="1">VLOOKUP($A339,[1]!Table,MATCH(J$4,[1]!Curves,0))</f>
        <v>0</v>
      </c>
      <c r="K339" s="84">
        <f t="shared" ca="1" si="245"/>
        <v>0</v>
      </c>
      <c r="L339" s="69">
        <f t="shared" si="273"/>
        <v>0</v>
      </c>
      <c r="M339" s="83">
        <f ca="1">VLOOKUP($A339,[1]!Table,MATCH(M$4,[1]!Curves,0))</f>
        <v>0</v>
      </c>
      <c r="N339" s="84">
        <f t="shared" ca="1" si="246"/>
        <v>0</v>
      </c>
      <c r="O339" s="69">
        <f t="shared" si="274"/>
        <v>0</v>
      </c>
      <c r="P339" s="7"/>
      <c r="Q339" s="69">
        <f t="shared" ca="1" si="247"/>
        <v>0</v>
      </c>
      <c r="R339" s="69">
        <f t="shared" ca="1" si="248"/>
        <v>0</v>
      </c>
      <c r="S339" s="69">
        <f t="shared" si="249"/>
        <v>2.1150000000000002</v>
      </c>
      <c r="T339" s="7"/>
      <c r="U339" s="5">
        <f t="shared" si="250"/>
        <v>31</v>
      </c>
      <c r="V339" s="44">
        <f t="shared" si="251"/>
        <v>46966</v>
      </c>
      <c r="W339" s="5">
        <f t="shared" ca="1" si="252"/>
        <v>10036</v>
      </c>
      <c r="X339" s="54">
        <f ca="1">VLOOKUP($A339,[1]!Table,MATCH(X$4,[1]!Curves,0))</f>
        <v>6.4235509063797006E-2</v>
      </c>
      <c r="Y339" s="46">
        <f t="shared" ca="1" si="253"/>
        <v>0.17600334506535481</v>
      </c>
      <c r="Z339" s="5">
        <f t="shared" si="254"/>
        <v>0</v>
      </c>
      <c r="AA339" s="5">
        <f t="shared" si="255"/>
        <v>0</v>
      </c>
      <c r="AC339" s="39">
        <f t="shared" ca="1" si="256"/>
        <v>0</v>
      </c>
      <c r="AD339" s="39">
        <f t="shared" ca="1" si="257"/>
        <v>0</v>
      </c>
      <c r="AE339" s="39">
        <f t="shared" ca="1" si="258"/>
        <v>0</v>
      </c>
      <c r="AF339" s="39">
        <f t="shared" ca="1" si="259"/>
        <v>0</v>
      </c>
      <c r="AG339" s="39">
        <f t="shared" ca="1" si="260"/>
        <v>0</v>
      </c>
      <c r="AH339" s="39">
        <f t="shared" ca="1" si="261"/>
        <v>0</v>
      </c>
      <c r="AI339" s="39">
        <f t="shared" ca="1" si="262"/>
        <v>0</v>
      </c>
      <c r="AJ339" s="39">
        <f t="shared" ca="1" si="263"/>
        <v>0</v>
      </c>
      <c r="AK339" s="39">
        <f t="shared" ca="1" si="264"/>
        <v>0</v>
      </c>
      <c r="AL339" s="43"/>
      <c r="AM339" s="39">
        <f t="shared" ca="1" si="275"/>
        <v>0</v>
      </c>
      <c r="AN339" s="39">
        <f t="shared" ca="1" si="276"/>
        <v>0</v>
      </c>
      <c r="AO339" s="39">
        <f t="shared" ca="1" si="277"/>
        <v>0</v>
      </c>
      <c r="AP339" s="40">
        <f t="shared" ca="1" si="265"/>
        <v>0</v>
      </c>
      <c r="AR339" s="39">
        <f t="shared" ca="1" si="278"/>
        <v>0</v>
      </c>
      <c r="AS339" s="39">
        <f t="shared" ca="1" si="279"/>
        <v>0</v>
      </c>
      <c r="AT339" s="39">
        <f t="shared" ca="1" si="280"/>
        <v>0</v>
      </c>
      <c r="AU339" s="40">
        <f t="shared" ca="1" si="266"/>
        <v>0</v>
      </c>
      <c r="AV339" s="40"/>
      <c r="AW339" s="51">
        <f t="shared" ca="1" si="267"/>
        <v>0</v>
      </c>
      <c r="AY339" s="51">
        <f t="shared" ca="1" si="268"/>
        <v>0</v>
      </c>
      <c r="AZ339" s="104"/>
      <c r="BA339" s="105">
        <f ca="1">'EO9904.1'!AW339</f>
        <v>0</v>
      </c>
      <c r="BB339" s="105">
        <f t="shared" ca="1" si="281"/>
        <v>0</v>
      </c>
      <c r="BC339" s="67"/>
      <c r="BD339" s="96">
        <f t="shared" si="282"/>
        <v>46966</v>
      </c>
      <c r="BE339" s="103">
        <f t="shared" si="283"/>
        <v>8</v>
      </c>
      <c r="BF339" s="113">
        <f t="shared" si="269"/>
        <v>1109.0309999999999</v>
      </c>
      <c r="BG339" s="114">
        <f t="shared" si="270"/>
        <v>11486.346</v>
      </c>
      <c r="BH339" s="95">
        <f t="shared" si="284"/>
        <v>9.655211500680895E-2</v>
      </c>
      <c r="BI339" s="2">
        <f t="shared" si="240"/>
        <v>9.9099999999999994E-2</v>
      </c>
      <c r="BJ339" s="2">
        <f t="shared" si="285"/>
        <v>0.97428975788909133</v>
      </c>
      <c r="BK339" s="97">
        <v>2.1150000000000002</v>
      </c>
      <c r="BL339" s="98">
        <f t="shared" si="286"/>
        <v>2.1150000000000002</v>
      </c>
    </row>
    <row r="340" spans="1:64" ht="12" customHeight="1">
      <c r="A340" s="88">
        <f t="shared" si="271"/>
        <v>46997</v>
      </c>
      <c r="B340" s="65">
        <f>'EO9904.1 floor'!B340</f>
        <v>0</v>
      </c>
      <c r="C340" s="66"/>
      <c r="D340" s="82">
        <f t="shared" si="241"/>
        <v>0</v>
      </c>
      <c r="E340" s="35">
        <f t="shared" si="242"/>
        <v>0</v>
      </c>
      <c r="F340" s="35">
        <f t="shared" ca="1" si="243"/>
        <v>0</v>
      </c>
      <c r="G340" s="83">
        <f ca="1">VLOOKUP($A340,[1]!Table,MATCH(G$4,[1]!Curves,0))</f>
        <v>0</v>
      </c>
      <c r="H340" s="84">
        <f t="shared" ca="1" si="244"/>
        <v>0</v>
      </c>
      <c r="I340" s="86">
        <f t="shared" si="272"/>
        <v>2.1150000000000002</v>
      </c>
      <c r="J340" s="83">
        <f ca="1">VLOOKUP($A340,[1]!Table,MATCH(J$4,[1]!Curves,0))</f>
        <v>0</v>
      </c>
      <c r="K340" s="84">
        <f t="shared" ca="1" si="245"/>
        <v>0</v>
      </c>
      <c r="L340" s="69">
        <f t="shared" si="273"/>
        <v>0</v>
      </c>
      <c r="M340" s="83">
        <f ca="1">VLOOKUP($A340,[1]!Table,MATCH(M$4,[1]!Curves,0))</f>
        <v>0</v>
      </c>
      <c r="N340" s="84">
        <f t="shared" ca="1" si="246"/>
        <v>0</v>
      </c>
      <c r="O340" s="69">
        <f t="shared" si="274"/>
        <v>0</v>
      </c>
      <c r="P340" s="7"/>
      <c r="Q340" s="69">
        <f t="shared" ca="1" si="247"/>
        <v>0</v>
      </c>
      <c r="R340" s="69">
        <f t="shared" ca="1" si="248"/>
        <v>0</v>
      </c>
      <c r="S340" s="69">
        <f t="shared" si="249"/>
        <v>2.1150000000000002</v>
      </c>
      <c r="T340" s="7"/>
      <c r="U340" s="5">
        <f t="shared" si="250"/>
        <v>30</v>
      </c>
      <c r="V340" s="44">
        <f t="shared" si="251"/>
        <v>46997</v>
      </c>
      <c r="W340" s="5">
        <f t="shared" ca="1" si="252"/>
        <v>10067</v>
      </c>
      <c r="X340" s="54">
        <f ca="1">VLOOKUP($A340,[1]!Table,MATCH(X$4,[1]!Curves,0))</f>
        <v>6.4234255261088002E-2</v>
      </c>
      <c r="Y340" s="46">
        <f t="shared" ca="1" si="253"/>
        <v>0.17506727330267766</v>
      </c>
      <c r="Z340" s="5">
        <f t="shared" si="254"/>
        <v>0</v>
      </c>
      <c r="AA340" s="5">
        <f t="shared" si="255"/>
        <v>0</v>
      </c>
      <c r="AC340" s="39">
        <f t="shared" ca="1" si="256"/>
        <v>0</v>
      </c>
      <c r="AD340" s="39">
        <f t="shared" ca="1" si="257"/>
        <v>0</v>
      </c>
      <c r="AE340" s="39">
        <f t="shared" ca="1" si="258"/>
        <v>0</v>
      </c>
      <c r="AF340" s="39">
        <f t="shared" ca="1" si="259"/>
        <v>0</v>
      </c>
      <c r="AG340" s="39">
        <f t="shared" ca="1" si="260"/>
        <v>0</v>
      </c>
      <c r="AH340" s="39">
        <f t="shared" ca="1" si="261"/>
        <v>0</v>
      </c>
      <c r="AI340" s="39">
        <f t="shared" ca="1" si="262"/>
        <v>0</v>
      </c>
      <c r="AJ340" s="39">
        <f t="shared" ca="1" si="263"/>
        <v>0</v>
      </c>
      <c r="AK340" s="39">
        <f t="shared" ca="1" si="264"/>
        <v>0</v>
      </c>
      <c r="AL340" s="43"/>
      <c r="AM340" s="39">
        <f t="shared" ca="1" si="275"/>
        <v>0</v>
      </c>
      <c r="AN340" s="39">
        <f t="shared" ca="1" si="276"/>
        <v>0</v>
      </c>
      <c r="AO340" s="39">
        <f t="shared" ca="1" si="277"/>
        <v>0</v>
      </c>
      <c r="AP340" s="40">
        <f t="shared" ca="1" si="265"/>
        <v>0</v>
      </c>
      <c r="AR340" s="39">
        <f t="shared" ca="1" si="278"/>
        <v>0</v>
      </c>
      <c r="AS340" s="39">
        <f t="shared" ca="1" si="279"/>
        <v>0</v>
      </c>
      <c r="AT340" s="39">
        <f t="shared" ca="1" si="280"/>
        <v>0</v>
      </c>
      <c r="AU340" s="40">
        <f t="shared" ca="1" si="266"/>
        <v>0</v>
      </c>
      <c r="AV340" s="40"/>
      <c r="AW340" s="51">
        <f t="shared" ca="1" si="267"/>
        <v>0</v>
      </c>
      <c r="AY340" s="51">
        <f t="shared" ca="1" si="268"/>
        <v>0</v>
      </c>
      <c r="AZ340" s="104"/>
      <c r="BA340" s="105">
        <f ca="1">'EO9904.1'!AW340</f>
        <v>0</v>
      </c>
      <c r="BB340" s="105">
        <f t="shared" ca="1" si="281"/>
        <v>0</v>
      </c>
      <c r="BC340" s="67"/>
      <c r="BD340" s="96">
        <f t="shared" si="282"/>
        <v>46997</v>
      </c>
      <c r="BE340" s="103">
        <f t="shared" si="283"/>
        <v>9</v>
      </c>
      <c r="BF340" s="113">
        <f t="shared" si="269"/>
        <v>998.15999999999985</v>
      </c>
      <c r="BG340" s="114">
        <f t="shared" si="270"/>
        <v>10141.415499999999</v>
      </c>
      <c r="BH340" s="95">
        <f t="shared" si="284"/>
        <v>9.8424130240990518E-2</v>
      </c>
      <c r="BI340" s="2">
        <f t="shared" si="240"/>
        <v>0.1009</v>
      </c>
      <c r="BJ340" s="2">
        <f t="shared" si="285"/>
        <v>0.9754621431218089</v>
      </c>
      <c r="BK340" s="97">
        <v>2.1150000000000002</v>
      </c>
      <c r="BL340" s="98">
        <f t="shared" si="286"/>
        <v>2.1150000000000002</v>
      </c>
    </row>
    <row r="341" spans="1:64" ht="12" customHeight="1">
      <c r="A341" s="88">
        <f t="shared" si="271"/>
        <v>47027</v>
      </c>
      <c r="B341" s="65">
        <f>'EO9904.1 floor'!B341</f>
        <v>0</v>
      </c>
      <c r="C341" s="66"/>
      <c r="D341" s="82">
        <f t="shared" si="241"/>
        <v>0</v>
      </c>
      <c r="E341" s="35">
        <f t="shared" si="242"/>
        <v>0</v>
      </c>
      <c r="F341" s="35">
        <f t="shared" ca="1" si="243"/>
        <v>0</v>
      </c>
      <c r="G341" s="83">
        <f ca="1">VLOOKUP($A341,[1]!Table,MATCH(G$4,[1]!Curves,0))</f>
        <v>0</v>
      </c>
      <c r="H341" s="84">
        <f t="shared" ca="1" si="244"/>
        <v>0</v>
      </c>
      <c r="I341" s="86">
        <f t="shared" si="272"/>
        <v>2.1150000000000002</v>
      </c>
      <c r="J341" s="83">
        <f ca="1">VLOOKUP($A341,[1]!Table,MATCH(J$4,[1]!Curves,0))</f>
        <v>0</v>
      </c>
      <c r="K341" s="84">
        <f t="shared" ca="1" si="245"/>
        <v>0</v>
      </c>
      <c r="L341" s="69">
        <f t="shared" si="273"/>
        <v>0</v>
      </c>
      <c r="M341" s="83">
        <f ca="1">VLOOKUP($A341,[1]!Table,MATCH(M$4,[1]!Curves,0))</f>
        <v>0</v>
      </c>
      <c r="N341" s="84">
        <f t="shared" ca="1" si="246"/>
        <v>0</v>
      </c>
      <c r="O341" s="69">
        <f t="shared" si="274"/>
        <v>0</v>
      </c>
      <c r="P341" s="7"/>
      <c r="Q341" s="69">
        <f t="shared" ca="1" si="247"/>
        <v>0</v>
      </c>
      <c r="R341" s="69">
        <f t="shared" ca="1" si="248"/>
        <v>0</v>
      </c>
      <c r="S341" s="69">
        <f t="shared" si="249"/>
        <v>2.1150000000000002</v>
      </c>
      <c r="T341" s="7"/>
      <c r="U341" s="5">
        <f t="shared" si="250"/>
        <v>31</v>
      </c>
      <c r="V341" s="44">
        <f t="shared" si="251"/>
        <v>47027</v>
      </c>
      <c r="W341" s="5">
        <f t="shared" ca="1" si="252"/>
        <v>10097</v>
      </c>
      <c r="X341" s="54">
        <f ca="1">VLOOKUP($A341,[1]!Table,MATCH(X$4,[1]!Curves,0))</f>
        <v>6.4233041903628996E-2</v>
      </c>
      <c r="Y341" s="46">
        <f t="shared" ca="1" si="253"/>
        <v>0.17416617205579982</v>
      </c>
      <c r="Z341" s="5">
        <f t="shared" si="254"/>
        <v>0</v>
      </c>
      <c r="AA341" s="5">
        <f t="shared" si="255"/>
        <v>0</v>
      </c>
      <c r="AC341" s="39">
        <f t="shared" ca="1" si="256"/>
        <v>0</v>
      </c>
      <c r="AD341" s="39">
        <f t="shared" ca="1" si="257"/>
        <v>0</v>
      </c>
      <c r="AE341" s="39">
        <f t="shared" ca="1" si="258"/>
        <v>0</v>
      </c>
      <c r="AF341" s="39">
        <f t="shared" ca="1" si="259"/>
        <v>0</v>
      </c>
      <c r="AG341" s="39">
        <f t="shared" ca="1" si="260"/>
        <v>0</v>
      </c>
      <c r="AH341" s="39">
        <f t="shared" ca="1" si="261"/>
        <v>0</v>
      </c>
      <c r="AI341" s="39">
        <f t="shared" ca="1" si="262"/>
        <v>0</v>
      </c>
      <c r="AJ341" s="39">
        <f t="shared" ca="1" si="263"/>
        <v>0</v>
      </c>
      <c r="AK341" s="39">
        <f t="shared" ca="1" si="264"/>
        <v>0</v>
      </c>
      <c r="AL341" s="43"/>
      <c r="AM341" s="39">
        <f t="shared" ca="1" si="275"/>
        <v>0</v>
      </c>
      <c r="AN341" s="39">
        <f t="shared" ca="1" si="276"/>
        <v>0</v>
      </c>
      <c r="AO341" s="39">
        <f t="shared" ca="1" si="277"/>
        <v>0</v>
      </c>
      <c r="AP341" s="40">
        <f t="shared" ca="1" si="265"/>
        <v>0</v>
      </c>
      <c r="AR341" s="39">
        <f t="shared" ca="1" si="278"/>
        <v>0</v>
      </c>
      <c r="AS341" s="39">
        <f t="shared" ca="1" si="279"/>
        <v>0</v>
      </c>
      <c r="AT341" s="39">
        <f t="shared" ca="1" si="280"/>
        <v>0</v>
      </c>
      <c r="AU341" s="40">
        <f t="shared" ca="1" si="266"/>
        <v>0</v>
      </c>
      <c r="AV341" s="40"/>
      <c r="AW341" s="51">
        <f t="shared" ca="1" si="267"/>
        <v>0</v>
      </c>
      <c r="AY341" s="51">
        <f t="shared" ca="1" si="268"/>
        <v>0</v>
      </c>
      <c r="AZ341" s="104"/>
      <c r="BA341" s="105">
        <f ca="1">'EO9904.1'!AW341</f>
        <v>0</v>
      </c>
      <c r="BB341" s="105">
        <f t="shared" ca="1" si="281"/>
        <v>0</v>
      </c>
      <c r="BC341" s="67"/>
      <c r="BD341" s="96">
        <f t="shared" si="282"/>
        <v>47027</v>
      </c>
      <c r="BE341" s="103">
        <f t="shared" si="283"/>
        <v>10</v>
      </c>
      <c r="BF341" s="113">
        <f t="shared" si="269"/>
        <v>697.93849999999998</v>
      </c>
      <c r="BG341" s="114">
        <f t="shared" si="270"/>
        <v>9529.3094999999994</v>
      </c>
      <c r="BH341" s="95">
        <f t="shared" si="284"/>
        <v>7.3241245863616883E-2</v>
      </c>
      <c r="BI341" s="2">
        <f t="shared" si="240"/>
        <v>0.10349999999999999</v>
      </c>
      <c r="BJ341" s="2">
        <f t="shared" si="285"/>
        <v>0.70764488757117761</v>
      </c>
      <c r="BK341" s="97">
        <v>2.1150000000000002</v>
      </c>
      <c r="BL341" s="98">
        <f t="shared" si="286"/>
        <v>2.1150000000000002</v>
      </c>
    </row>
    <row r="342" spans="1:64" ht="12" customHeight="1">
      <c r="A342" s="88">
        <f t="shared" si="271"/>
        <v>47058</v>
      </c>
      <c r="B342" s="65">
        <f>'EO9904.1 floor'!B342</f>
        <v>0</v>
      </c>
      <c r="C342" s="66"/>
      <c r="D342" s="82">
        <f t="shared" si="241"/>
        <v>0</v>
      </c>
      <c r="E342" s="35">
        <f t="shared" si="242"/>
        <v>0</v>
      </c>
      <c r="F342" s="35">
        <f t="shared" ca="1" si="243"/>
        <v>0</v>
      </c>
      <c r="G342" s="83">
        <f ca="1">VLOOKUP($A342,[1]!Table,MATCH(G$4,[1]!Curves,0))</f>
        <v>0</v>
      </c>
      <c r="H342" s="84">
        <f t="shared" ca="1" si="244"/>
        <v>0</v>
      </c>
      <c r="I342" s="86">
        <f t="shared" si="272"/>
        <v>2.1150000000000002</v>
      </c>
      <c r="J342" s="83">
        <f ca="1">VLOOKUP($A342,[1]!Table,MATCH(J$4,[1]!Curves,0))</f>
        <v>0</v>
      </c>
      <c r="K342" s="84">
        <f t="shared" ca="1" si="245"/>
        <v>0</v>
      </c>
      <c r="L342" s="69">
        <f t="shared" si="273"/>
        <v>0</v>
      </c>
      <c r="M342" s="83">
        <f ca="1">VLOOKUP($A342,[1]!Table,MATCH(M$4,[1]!Curves,0))</f>
        <v>0</v>
      </c>
      <c r="N342" s="84">
        <f t="shared" ca="1" si="246"/>
        <v>0</v>
      </c>
      <c r="O342" s="69">
        <f t="shared" si="274"/>
        <v>0</v>
      </c>
      <c r="P342" s="7"/>
      <c r="Q342" s="69">
        <f t="shared" ca="1" si="247"/>
        <v>0</v>
      </c>
      <c r="R342" s="69">
        <f t="shared" ca="1" si="248"/>
        <v>0</v>
      </c>
      <c r="S342" s="69">
        <f t="shared" si="249"/>
        <v>2.1150000000000002</v>
      </c>
      <c r="T342" s="7"/>
      <c r="U342" s="5">
        <f t="shared" si="250"/>
        <v>30</v>
      </c>
      <c r="V342" s="44">
        <f t="shared" si="251"/>
        <v>47058</v>
      </c>
      <c r="W342" s="5">
        <f t="shared" ca="1" si="252"/>
        <v>10128</v>
      </c>
      <c r="X342" s="54">
        <f ca="1">VLOOKUP($A342,[1]!Table,MATCH(X$4,[1]!Curves,0))</f>
        <v>6.4231788100921006E-2</v>
      </c>
      <c r="Y342" s="46">
        <f t="shared" ca="1" si="253"/>
        <v>0.17323994157748435</v>
      </c>
      <c r="Z342" s="5">
        <f t="shared" si="254"/>
        <v>0</v>
      </c>
      <c r="AA342" s="5">
        <f t="shared" si="255"/>
        <v>0</v>
      </c>
      <c r="AC342" s="39">
        <f t="shared" ca="1" si="256"/>
        <v>0</v>
      </c>
      <c r="AD342" s="39">
        <f t="shared" ca="1" si="257"/>
        <v>0</v>
      </c>
      <c r="AE342" s="39">
        <f t="shared" ca="1" si="258"/>
        <v>0</v>
      </c>
      <c r="AF342" s="39">
        <f t="shared" ca="1" si="259"/>
        <v>0</v>
      </c>
      <c r="AG342" s="39">
        <f t="shared" ca="1" si="260"/>
        <v>0</v>
      </c>
      <c r="AH342" s="39">
        <f t="shared" ca="1" si="261"/>
        <v>0</v>
      </c>
      <c r="AI342" s="39">
        <f t="shared" ca="1" si="262"/>
        <v>0</v>
      </c>
      <c r="AJ342" s="39">
        <f t="shared" ca="1" si="263"/>
        <v>0</v>
      </c>
      <c r="AK342" s="39">
        <f t="shared" ca="1" si="264"/>
        <v>0</v>
      </c>
      <c r="AL342" s="43"/>
      <c r="AM342" s="39">
        <f t="shared" ca="1" si="275"/>
        <v>0</v>
      </c>
      <c r="AN342" s="39">
        <f t="shared" ca="1" si="276"/>
        <v>0</v>
      </c>
      <c r="AO342" s="39">
        <f t="shared" ca="1" si="277"/>
        <v>0</v>
      </c>
      <c r="AP342" s="40">
        <f t="shared" ca="1" si="265"/>
        <v>0</v>
      </c>
      <c r="AR342" s="39">
        <f t="shared" ca="1" si="278"/>
        <v>0</v>
      </c>
      <c r="AS342" s="39">
        <f t="shared" ca="1" si="279"/>
        <v>0</v>
      </c>
      <c r="AT342" s="39">
        <f t="shared" ca="1" si="280"/>
        <v>0</v>
      </c>
      <c r="AU342" s="40">
        <f t="shared" ca="1" si="266"/>
        <v>0</v>
      </c>
      <c r="AV342" s="40"/>
      <c r="AW342" s="51">
        <f t="shared" ca="1" si="267"/>
        <v>0</v>
      </c>
      <c r="AY342" s="51">
        <f t="shared" ca="1" si="268"/>
        <v>0</v>
      </c>
      <c r="AZ342" s="104"/>
      <c r="BA342" s="105">
        <f ca="1">'EO9904.1'!AW342</f>
        <v>0</v>
      </c>
      <c r="BB342" s="105">
        <f t="shared" ca="1" si="281"/>
        <v>0</v>
      </c>
      <c r="BC342" s="67"/>
      <c r="BD342" s="96">
        <f t="shared" si="282"/>
        <v>47058</v>
      </c>
      <c r="BE342" s="103">
        <f t="shared" si="283"/>
        <v>11</v>
      </c>
      <c r="BF342" s="113">
        <f t="shared" si="269"/>
        <v>632.95050000000003</v>
      </c>
      <c r="BG342" s="114">
        <f t="shared" si="270"/>
        <v>8729.3260000000009</v>
      </c>
      <c r="BH342" s="95">
        <f t="shared" si="284"/>
        <v>7.250851898531456E-2</v>
      </c>
      <c r="BI342" s="2">
        <f t="shared" si="240"/>
        <v>7.7799999999999994E-2</v>
      </c>
      <c r="BJ342" s="2">
        <f t="shared" si="285"/>
        <v>0.93198610520969882</v>
      </c>
      <c r="BK342" s="97">
        <v>2.1150000000000002</v>
      </c>
      <c r="BL342" s="98">
        <f t="shared" si="286"/>
        <v>2.1150000000000002</v>
      </c>
    </row>
    <row r="343" spans="1:64" ht="12" customHeight="1">
      <c r="A343" s="88">
        <f t="shared" si="271"/>
        <v>47088</v>
      </c>
      <c r="B343" s="65">
        <f>'EO9904.1 floor'!B343</f>
        <v>0</v>
      </c>
      <c r="C343" s="66"/>
      <c r="D343" s="82">
        <f t="shared" si="241"/>
        <v>0</v>
      </c>
      <c r="E343" s="35">
        <f t="shared" si="242"/>
        <v>0</v>
      </c>
      <c r="F343" s="35">
        <f t="shared" ca="1" si="243"/>
        <v>0</v>
      </c>
      <c r="G343" s="83">
        <f ca="1">VLOOKUP($A343,[1]!Table,MATCH(G$4,[1]!Curves,0))</f>
        <v>0</v>
      </c>
      <c r="H343" s="84">
        <f t="shared" ca="1" si="244"/>
        <v>0</v>
      </c>
      <c r="I343" s="86">
        <f t="shared" si="272"/>
        <v>2.1150000000000002</v>
      </c>
      <c r="J343" s="83">
        <f ca="1">VLOOKUP($A343,[1]!Table,MATCH(J$4,[1]!Curves,0))</f>
        <v>0</v>
      </c>
      <c r="K343" s="84">
        <f t="shared" ca="1" si="245"/>
        <v>0</v>
      </c>
      <c r="L343" s="69">
        <f t="shared" si="273"/>
        <v>0</v>
      </c>
      <c r="M343" s="83">
        <f ca="1">VLOOKUP($A343,[1]!Table,MATCH(M$4,[1]!Curves,0))</f>
        <v>0</v>
      </c>
      <c r="N343" s="84">
        <f t="shared" ca="1" si="246"/>
        <v>0</v>
      </c>
      <c r="O343" s="69">
        <f t="shared" si="274"/>
        <v>0</v>
      </c>
      <c r="P343" s="7"/>
      <c r="Q343" s="69">
        <f t="shared" ca="1" si="247"/>
        <v>0</v>
      </c>
      <c r="R343" s="69">
        <f t="shared" ca="1" si="248"/>
        <v>0</v>
      </c>
      <c r="S343" s="69">
        <f t="shared" si="249"/>
        <v>2.1150000000000002</v>
      </c>
      <c r="T343" s="7"/>
      <c r="U343" s="5">
        <f t="shared" si="250"/>
        <v>31</v>
      </c>
      <c r="V343" s="44">
        <f t="shared" si="251"/>
        <v>47088</v>
      </c>
      <c r="W343" s="5">
        <f t="shared" ca="1" si="252"/>
        <v>10158</v>
      </c>
      <c r="X343" s="54">
        <f ca="1">VLOOKUP($A343,[1]!Table,MATCH(X$4,[1]!Curves,0))</f>
        <v>6.4230574743461999E-2</v>
      </c>
      <c r="Y343" s="46">
        <f t="shared" ca="1" si="253"/>
        <v>0.1723483136030616</v>
      </c>
      <c r="Z343" s="5">
        <f t="shared" si="254"/>
        <v>0</v>
      </c>
      <c r="AA343" s="5">
        <f t="shared" si="255"/>
        <v>0</v>
      </c>
      <c r="AC343" s="39">
        <f t="shared" ca="1" si="256"/>
        <v>0</v>
      </c>
      <c r="AD343" s="39">
        <f t="shared" ca="1" si="257"/>
        <v>0</v>
      </c>
      <c r="AE343" s="39">
        <f t="shared" ca="1" si="258"/>
        <v>0</v>
      </c>
      <c r="AF343" s="39">
        <f t="shared" ca="1" si="259"/>
        <v>0</v>
      </c>
      <c r="AG343" s="39">
        <f t="shared" ca="1" si="260"/>
        <v>0</v>
      </c>
      <c r="AH343" s="39">
        <f t="shared" ca="1" si="261"/>
        <v>0</v>
      </c>
      <c r="AI343" s="39">
        <f t="shared" ca="1" si="262"/>
        <v>0</v>
      </c>
      <c r="AJ343" s="39">
        <f t="shared" ca="1" si="263"/>
        <v>0</v>
      </c>
      <c r="AK343" s="39">
        <f t="shared" ca="1" si="264"/>
        <v>0</v>
      </c>
      <c r="AL343" s="43"/>
      <c r="AM343" s="39">
        <f t="shared" ca="1" si="275"/>
        <v>0</v>
      </c>
      <c r="AN343" s="39">
        <f t="shared" ca="1" si="276"/>
        <v>0</v>
      </c>
      <c r="AO343" s="39">
        <f t="shared" ca="1" si="277"/>
        <v>0</v>
      </c>
      <c r="AP343" s="40">
        <f t="shared" ca="1" si="265"/>
        <v>0</v>
      </c>
      <c r="AR343" s="39">
        <f t="shared" ca="1" si="278"/>
        <v>0</v>
      </c>
      <c r="AS343" s="39">
        <f t="shared" ca="1" si="279"/>
        <v>0</v>
      </c>
      <c r="AT343" s="39">
        <f t="shared" ca="1" si="280"/>
        <v>0</v>
      </c>
      <c r="AU343" s="40">
        <f t="shared" ca="1" si="266"/>
        <v>0</v>
      </c>
      <c r="AV343" s="40"/>
      <c r="AW343" s="51">
        <f t="shared" ca="1" si="267"/>
        <v>0</v>
      </c>
      <c r="AY343" s="51">
        <f t="shared" ca="1" si="268"/>
        <v>0</v>
      </c>
      <c r="AZ343" s="104"/>
      <c r="BA343" s="105">
        <f ca="1">'EO9904.1'!AW343</f>
        <v>0</v>
      </c>
      <c r="BB343" s="105">
        <f t="shared" ca="1" si="281"/>
        <v>0</v>
      </c>
      <c r="BC343" s="67"/>
      <c r="BD343" s="96">
        <f t="shared" si="282"/>
        <v>47088</v>
      </c>
      <c r="BE343" s="103">
        <f t="shared" si="283"/>
        <v>12</v>
      </c>
      <c r="BF343" s="113">
        <f t="shared" si="269"/>
        <v>668.96399999999994</v>
      </c>
      <c r="BG343" s="114">
        <f t="shared" si="270"/>
        <v>9251.2415000000001</v>
      </c>
      <c r="BH343" s="95">
        <f t="shared" si="284"/>
        <v>7.2310727160241131E-2</v>
      </c>
      <c r="BI343" s="2">
        <f t="shared" ref="BI343:BI369" si="287">BI331</f>
        <v>7.7899999999999997E-2</v>
      </c>
      <c r="BJ343" s="2">
        <f t="shared" si="285"/>
        <v>0.92825066957947544</v>
      </c>
      <c r="BK343" s="97">
        <v>2.1150000000000002</v>
      </c>
      <c r="BL343" s="98">
        <f t="shared" si="286"/>
        <v>2.1150000000000002</v>
      </c>
    </row>
    <row r="344" spans="1:64" ht="12" customHeight="1">
      <c r="A344" s="88">
        <f t="shared" si="271"/>
        <v>47119</v>
      </c>
      <c r="B344" s="65">
        <f>'EO9904.1 floor'!B344</f>
        <v>0</v>
      </c>
      <c r="C344" s="66"/>
      <c r="D344" s="82">
        <f t="shared" si="241"/>
        <v>0</v>
      </c>
      <c r="E344" s="35">
        <f t="shared" si="242"/>
        <v>0</v>
      </c>
      <c r="F344" s="35">
        <f t="shared" ca="1" si="243"/>
        <v>0</v>
      </c>
      <c r="G344" s="83">
        <f ca="1">VLOOKUP($A344,[1]!Table,MATCH(G$4,[1]!Curves,0))</f>
        <v>0</v>
      </c>
      <c r="H344" s="84">
        <f t="shared" ca="1" si="244"/>
        <v>0</v>
      </c>
      <c r="I344" s="86">
        <f t="shared" si="272"/>
        <v>2.1150000000000002</v>
      </c>
      <c r="J344" s="83">
        <f ca="1">VLOOKUP($A344,[1]!Table,MATCH(J$4,[1]!Curves,0))</f>
        <v>0</v>
      </c>
      <c r="K344" s="84">
        <f t="shared" ca="1" si="245"/>
        <v>0</v>
      </c>
      <c r="L344" s="69">
        <f t="shared" si="273"/>
        <v>0</v>
      </c>
      <c r="M344" s="83">
        <f ca="1">VLOOKUP($A344,[1]!Table,MATCH(M$4,[1]!Curves,0))</f>
        <v>0</v>
      </c>
      <c r="N344" s="84">
        <f t="shared" ca="1" si="246"/>
        <v>0</v>
      </c>
      <c r="O344" s="69">
        <f t="shared" si="274"/>
        <v>0</v>
      </c>
      <c r="P344" s="7"/>
      <c r="Q344" s="69">
        <f t="shared" ca="1" si="247"/>
        <v>0</v>
      </c>
      <c r="R344" s="69">
        <f t="shared" ca="1" si="248"/>
        <v>0</v>
      </c>
      <c r="S344" s="69">
        <f t="shared" si="249"/>
        <v>2.1150000000000002</v>
      </c>
      <c r="T344" s="7"/>
      <c r="U344" s="5">
        <f t="shared" si="250"/>
        <v>31</v>
      </c>
      <c r="V344" s="44">
        <f t="shared" si="251"/>
        <v>47119</v>
      </c>
      <c r="W344" s="5">
        <f t="shared" ca="1" si="252"/>
        <v>10189</v>
      </c>
      <c r="X344" s="54">
        <f ca="1">VLOOKUP($A344,[1]!Table,MATCH(X$4,[1]!Curves,0))</f>
        <v>6.4229320940756007E-2</v>
      </c>
      <c r="Y344" s="46">
        <f t="shared" ca="1" si="253"/>
        <v>0.1714318202174788</v>
      </c>
      <c r="Z344" s="5">
        <f t="shared" si="254"/>
        <v>0</v>
      </c>
      <c r="AA344" s="5">
        <f t="shared" si="255"/>
        <v>0</v>
      </c>
      <c r="AC344" s="39">
        <f t="shared" ca="1" si="256"/>
        <v>0</v>
      </c>
      <c r="AD344" s="39">
        <f t="shared" ca="1" si="257"/>
        <v>0</v>
      </c>
      <c r="AE344" s="39">
        <f t="shared" ca="1" si="258"/>
        <v>0</v>
      </c>
      <c r="AF344" s="39">
        <f t="shared" ca="1" si="259"/>
        <v>0</v>
      </c>
      <c r="AG344" s="39">
        <f t="shared" ca="1" si="260"/>
        <v>0</v>
      </c>
      <c r="AH344" s="39">
        <f t="shared" ca="1" si="261"/>
        <v>0</v>
      </c>
      <c r="AI344" s="39">
        <f t="shared" ca="1" si="262"/>
        <v>0</v>
      </c>
      <c r="AJ344" s="39">
        <f t="shared" ca="1" si="263"/>
        <v>0</v>
      </c>
      <c r="AK344" s="39">
        <f t="shared" ca="1" si="264"/>
        <v>0</v>
      </c>
      <c r="AL344" s="43"/>
      <c r="AM344" s="39">
        <f t="shared" ca="1" si="275"/>
        <v>0</v>
      </c>
      <c r="AN344" s="39">
        <f t="shared" ca="1" si="276"/>
        <v>0</v>
      </c>
      <c r="AO344" s="39">
        <f t="shared" ca="1" si="277"/>
        <v>0</v>
      </c>
      <c r="AP344" s="40">
        <f t="shared" ca="1" si="265"/>
        <v>0</v>
      </c>
      <c r="AR344" s="39">
        <f t="shared" ca="1" si="278"/>
        <v>0</v>
      </c>
      <c r="AS344" s="39">
        <f t="shared" ca="1" si="279"/>
        <v>0</v>
      </c>
      <c r="AT344" s="39">
        <f t="shared" ca="1" si="280"/>
        <v>0</v>
      </c>
      <c r="AU344" s="40">
        <f t="shared" ca="1" si="266"/>
        <v>0</v>
      </c>
      <c r="AV344" s="40"/>
      <c r="AW344" s="51">
        <f t="shared" ca="1" si="267"/>
        <v>0</v>
      </c>
      <c r="AY344" s="51">
        <f t="shared" ca="1" si="268"/>
        <v>0</v>
      </c>
      <c r="AZ344" s="104"/>
      <c r="BA344" s="105">
        <f ca="1">'EO9904.1'!AW344</f>
        <v>0</v>
      </c>
      <c r="BB344" s="105">
        <f t="shared" ca="1" si="281"/>
        <v>0</v>
      </c>
      <c r="BC344" s="67"/>
      <c r="BD344" s="96">
        <f t="shared" si="282"/>
        <v>47119</v>
      </c>
      <c r="BE344" s="103">
        <f t="shared" si="283"/>
        <v>1</v>
      </c>
      <c r="BF344" s="113">
        <f t="shared" si="269"/>
        <v>682.49049999999988</v>
      </c>
      <c r="BG344" s="114">
        <f t="shared" si="270"/>
        <v>9457.0780000000013</v>
      </c>
      <c r="BH344" s="95">
        <f t="shared" si="284"/>
        <v>7.2167164107137513E-2</v>
      </c>
      <c r="BI344" s="2">
        <f t="shared" si="287"/>
        <v>7.7899999999999997E-2</v>
      </c>
      <c r="BJ344" s="2">
        <f t="shared" si="285"/>
        <v>0.92640775490548799</v>
      </c>
      <c r="BK344" s="97">
        <v>2.1150000000000002</v>
      </c>
      <c r="BL344" s="98">
        <f t="shared" si="286"/>
        <v>2.1150000000000002</v>
      </c>
    </row>
    <row r="345" spans="1:64" ht="12" customHeight="1">
      <c r="A345" s="88">
        <f t="shared" si="271"/>
        <v>47150</v>
      </c>
      <c r="B345" s="65">
        <f>'EO9904.1 floor'!B345</f>
        <v>0</v>
      </c>
      <c r="C345" s="66"/>
      <c r="D345" s="82">
        <f t="shared" si="241"/>
        <v>0</v>
      </c>
      <c r="E345" s="35">
        <f t="shared" si="242"/>
        <v>0</v>
      </c>
      <c r="F345" s="35">
        <f t="shared" ca="1" si="243"/>
        <v>0</v>
      </c>
      <c r="G345" s="83">
        <f ca="1">VLOOKUP($A345,[1]!Table,MATCH(G$4,[1]!Curves,0))</f>
        <v>0</v>
      </c>
      <c r="H345" s="84">
        <f t="shared" ca="1" si="244"/>
        <v>0</v>
      </c>
      <c r="I345" s="86">
        <f t="shared" si="272"/>
        <v>2.2615196691845312</v>
      </c>
      <c r="J345" s="83">
        <f ca="1">VLOOKUP($A345,[1]!Table,MATCH(J$4,[1]!Curves,0))</f>
        <v>0</v>
      </c>
      <c r="K345" s="84">
        <f t="shared" ca="1" si="245"/>
        <v>0</v>
      </c>
      <c r="L345" s="69">
        <f t="shared" si="273"/>
        <v>0</v>
      </c>
      <c r="M345" s="83">
        <f ca="1">VLOOKUP($A345,[1]!Table,MATCH(M$4,[1]!Curves,0))</f>
        <v>0</v>
      </c>
      <c r="N345" s="84">
        <f t="shared" ca="1" si="246"/>
        <v>0</v>
      </c>
      <c r="O345" s="69">
        <f t="shared" si="274"/>
        <v>0</v>
      </c>
      <c r="P345" s="7"/>
      <c r="Q345" s="69">
        <f t="shared" ca="1" si="247"/>
        <v>0</v>
      </c>
      <c r="R345" s="69">
        <f t="shared" ca="1" si="248"/>
        <v>0</v>
      </c>
      <c r="S345" s="69">
        <f t="shared" si="249"/>
        <v>2.2615196691845312</v>
      </c>
      <c r="T345" s="7"/>
      <c r="U345" s="5">
        <f t="shared" si="250"/>
        <v>28</v>
      </c>
      <c r="V345" s="44">
        <f t="shared" si="251"/>
        <v>47150</v>
      </c>
      <c r="W345" s="5">
        <f t="shared" ca="1" si="252"/>
        <v>10220</v>
      </c>
      <c r="X345" s="54">
        <f ca="1">VLOOKUP($A345,[1]!Table,MATCH(X$4,[1]!Curves,0))</f>
        <v>6.4228067138049003E-2</v>
      </c>
      <c r="Y345" s="46">
        <f t="shared" ca="1" si="253"/>
        <v>0.17052023561745561</v>
      </c>
      <c r="Z345" s="5">
        <f t="shared" si="254"/>
        <v>0</v>
      </c>
      <c r="AA345" s="5">
        <f t="shared" si="255"/>
        <v>0</v>
      </c>
      <c r="AC345" s="39">
        <f t="shared" ca="1" si="256"/>
        <v>0</v>
      </c>
      <c r="AD345" s="39">
        <f t="shared" ca="1" si="257"/>
        <v>0</v>
      </c>
      <c r="AE345" s="39">
        <f t="shared" ca="1" si="258"/>
        <v>0</v>
      </c>
      <c r="AF345" s="39">
        <f t="shared" ca="1" si="259"/>
        <v>0</v>
      </c>
      <c r="AG345" s="39">
        <f t="shared" ca="1" si="260"/>
        <v>0</v>
      </c>
      <c r="AH345" s="39">
        <f t="shared" ca="1" si="261"/>
        <v>0</v>
      </c>
      <c r="AI345" s="39">
        <f t="shared" ca="1" si="262"/>
        <v>0</v>
      </c>
      <c r="AJ345" s="39">
        <f t="shared" ca="1" si="263"/>
        <v>0</v>
      </c>
      <c r="AK345" s="39">
        <f t="shared" ca="1" si="264"/>
        <v>0</v>
      </c>
      <c r="AL345" s="43"/>
      <c r="AM345" s="39">
        <f t="shared" ca="1" si="275"/>
        <v>0</v>
      </c>
      <c r="AN345" s="39">
        <f t="shared" ca="1" si="276"/>
        <v>0</v>
      </c>
      <c r="AO345" s="39">
        <f t="shared" ca="1" si="277"/>
        <v>0</v>
      </c>
      <c r="AP345" s="40">
        <f t="shared" ca="1" si="265"/>
        <v>0</v>
      </c>
      <c r="AR345" s="39">
        <f t="shared" ca="1" si="278"/>
        <v>0</v>
      </c>
      <c r="AS345" s="39">
        <f t="shared" ca="1" si="279"/>
        <v>0</v>
      </c>
      <c r="AT345" s="39">
        <f t="shared" ca="1" si="280"/>
        <v>0</v>
      </c>
      <c r="AU345" s="40">
        <f t="shared" ca="1" si="266"/>
        <v>0</v>
      </c>
      <c r="AV345" s="40"/>
      <c r="AW345" s="51">
        <f t="shared" ca="1" si="267"/>
        <v>0</v>
      </c>
      <c r="AY345" s="51">
        <f t="shared" ca="1" si="268"/>
        <v>0</v>
      </c>
      <c r="AZ345" s="104"/>
      <c r="BA345" s="105">
        <f ca="1">'EO9904.1'!AW345</f>
        <v>0</v>
      </c>
      <c r="BB345" s="105">
        <f t="shared" ca="1" si="281"/>
        <v>0</v>
      </c>
      <c r="BC345" s="67"/>
      <c r="BD345" s="96">
        <f t="shared" si="282"/>
        <v>47150</v>
      </c>
      <c r="BE345" s="103">
        <f t="shared" si="283"/>
        <v>2</v>
      </c>
      <c r="BF345" s="113">
        <f t="shared" si="269"/>
        <v>627.08299999999986</v>
      </c>
      <c r="BG345" s="114">
        <f t="shared" si="270"/>
        <v>8701.1194999999989</v>
      </c>
      <c r="BH345" s="95">
        <f t="shared" si="284"/>
        <v>7.2069232010892381E-2</v>
      </c>
      <c r="BI345" s="2">
        <f t="shared" si="287"/>
        <v>6.7400000000000002E-2</v>
      </c>
      <c r="BJ345" s="2">
        <f t="shared" si="285"/>
        <v>1.0692764393307475</v>
      </c>
      <c r="BK345" s="97">
        <v>2.1150000000000002</v>
      </c>
      <c r="BL345" s="98">
        <f t="shared" si="286"/>
        <v>2.2615196691845312</v>
      </c>
    </row>
    <row r="346" spans="1:64" ht="12" customHeight="1">
      <c r="A346" s="88">
        <f t="shared" si="271"/>
        <v>47178</v>
      </c>
      <c r="B346" s="65">
        <f>'EO9904.1 floor'!B346</f>
        <v>0</v>
      </c>
      <c r="C346" s="66"/>
      <c r="D346" s="82">
        <f t="shared" si="241"/>
        <v>0</v>
      </c>
      <c r="E346" s="35">
        <f t="shared" si="242"/>
        <v>0</v>
      </c>
      <c r="F346" s="35">
        <f t="shared" ca="1" si="243"/>
        <v>0</v>
      </c>
      <c r="G346" s="83">
        <f ca="1">VLOOKUP($A346,[1]!Table,MATCH(G$4,[1]!Curves,0))</f>
        <v>0</v>
      </c>
      <c r="H346" s="84">
        <f t="shared" ca="1" si="244"/>
        <v>0</v>
      </c>
      <c r="I346" s="86">
        <f t="shared" si="272"/>
        <v>2.1352453299148562</v>
      </c>
      <c r="J346" s="83">
        <f ca="1">VLOOKUP($A346,[1]!Table,MATCH(J$4,[1]!Curves,0))</f>
        <v>0</v>
      </c>
      <c r="K346" s="84">
        <f t="shared" ca="1" si="245"/>
        <v>0</v>
      </c>
      <c r="L346" s="69">
        <f t="shared" si="273"/>
        <v>0</v>
      </c>
      <c r="M346" s="83">
        <f ca="1">VLOOKUP($A346,[1]!Table,MATCH(M$4,[1]!Curves,0))</f>
        <v>0</v>
      </c>
      <c r="N346" s="84">
        <f t="shared" ca="1" si="246"/>
        <v>0</v>
      </c>
      <c r="O346" s="69">
        <f t="shared" si="274"/>
        <v>0</v>
      </c>
      <c r="P346" s="7"/>
      <c r="Q346" s="69">
        <f t="shared" ca="1" si="247"/>
        <v>0</v>
      </c>
      <c r="R346" s="69">
        <f t="shared" ca="1" si="248"/>
        <v>0</v>
      </c>
      <c r="S346" s="69">
        <f t="shared" si="249"/>
        <v>2.1352453299148562</v>
      </c>
      <c r="T346" s="7"/>
      <c r="U346" s="5">
        <f t="shared" si="250"/>
        <v>31</v>
      </c>
      <c r="V346" s="44">
        <f t="shared" si="251"/>
        <v>47178</v>
      </c>
      <c r="W346" s="5">
        <f t="shared" ca="1" si="252"/>
        <v>10248</v>
      </c>
      <c r="X346" s="54">
        <f ca="1">VLOOKUP($A346,[1]!Table,MATCH(X$4,[1]!Curves,0))</f>
        <v>6.4226934671089003E-2</v>
      </c>
      <c r="Y346" s="46">
        <f t="shared" ca="1" si="253"/>
        <v>0.16970106606125995</v>
      </c>
      <c r="Z346" s="5">
        <f t="shared" si="254"/>
        <v>0</v>
      </c>
      <c r="AA346" s="5">
        <f t="shared" si="255"/>
        <v>0</v>
      </c>
      <c r="AC346" s="39">
        <f t="shared" ca="1" si="256"/>
        <v>0</v>
      </c>
      <c r="AD346" s="39">
        <f t="shared" ca="1" si="257"/>
        <v>0</v>
      </c>
      <c r="AE346" s="39">
        <f t="shared" ca="1" si="258"/>
        <v>0</v>
      </c>
      <c r="AF346" s="39">
        <f t="shared" ca="1" si="259"/>
        <v>0</v>
      </c>
      <c r="AG346" s="39">
        <f t="shared" ca="1" si="260"/>
        <v>0</v>
      </c>
      <c r="AH346" s="39">
        <f t="shared" ca="1" si="261"/>
        <v>0</v>
      </c>
      <c r="AI346" s="39">
        <f t="shared" ca="1" si="262"/>
        <v>0</v>
      </c>
      <c r="AJ346" s="39">
        <f t="shared" ca="1" si="263"/>
        <v>0</v>
      </c>
      <c r="AK346" s="39">
        <f t="shared" ca="1" si="264"/>
        <v>0</v>
      </c>
      <c r="AL346" s="43"/>
      <c r="AM346" s="39">
        <f t="shared" ca="1" si="275"/>
        <v>0</v>
      </c>
      <c r="AN346" s="39">
        <f t="shared" ca="1" si="276"/>
        <v>0</v>
      </c>
      <c r="AO346" s="39">
        <f t="shared" ca="1" si="277"/>
        <v>0</v>
      </c>
      <c r="AP346" s="40">
        <f t="shared" ca="1" si="265"/>
        <v>0</v>
      </c>
      <c r="AR346" s="39">
        <f t="shared" ca="1" si="278"/>
        <v>0</v>
      </c>
      <c r="AS346" s="39">
        <f t="shared" ca="1" si="279"/>
        <v>0</v>
      </c>
      <c r="AT346" s="39">
        <f t="shared" ca="1" si="280"/>
        <v>0</v>
      </c>
      <c r="AU346" s="40">
        <f t="shared" ca="1" si="266"/>
        <v>0</v>
      </c>
      <c r="AV346" s="40"/>
      <c r="AW346" s="51">
        <f t="shared" ca="1" si="267"/>
        <v>0</v>
      </c>
      <c r="AY346" s="51">
        <f t="shared" ca="1" si="268"/>
        <v>0</v>
      </c>
      <c r="AZ346" s="104"/>
      <c r="BA346" s="105">
        <f ca="1">'EO9904.1'!AW346</f>
        <v>0</v>
      </c>
      <c r="BB346" s="105">
        <f t="shared" ca="1" si="281"/>
        <v>0</v>
      </c>
      <c r="BC346" s="67"/>
      <c r="BD346" s="96">
        <f t="shared" si="282"/>
        <v>47178</v>
      </c>
      <c r="BE346" s="103">
        <f t="shared" si="283"/>
        <v>3</v>
      </c>
      <c r="BF346" s="113">
        <f t="shared" si="269"/>
        <v>669.65750000000003</v>
      </c>
      <c r="BG346" s="114">
        <f t="shared" si="270"/>
        <v>9290.0299999999988</v>
      </c>
      <c r="BH346" s="95">
        <f t="shared" si="284"/>
        <v>7.2083459364501529E-2</v>
      </c>
      <c r="BI346" s="2">
        <f t="shared" si="287"/>
        <v>7.1400000000000005E-2</v>
      </c>
      <c r="BJ346" s="2">
        <f t="shared" si="285"/>
        <v>1.009572260007024</v>
      </c>
      <c r="BK346" s="97">
        <v>2.1150000000000002</v>
      </c>
      <c r="BL346" s="98">
        <f t="shared" si="286"/>
        <v>2.1352453299148562</v>
      </c>
    </row>
    <row r="347" spans="1:64" ht="12" customHeight="1">
      <c r="A347" s="88">
        <f t="shared" si="271"/>
        <v>47209</v>
      </c>
      <c r="B347" s="65">
        <f>'EO9904.1 floor'!B347</f>
        <v>0</v>
      </c>
      <c r="C347" s="66"/>
      <c r="D347" s="82">
        <f t="shared" si="241"/>
        <v>0</v>
      </c>
      <c r="E347" s="35">
        <f t="shared" si="242"/>
        <v>0</v>
      </c>
      <c r="F347" s="35">
        <f t="shared" ca="1" si="243"/>
        <v>0</v>
      </c>
      <c r="G347" s="83">
        <f ca="1">VLOOKUP($A347,[1]!Table,MATCH(G$4,[1]!Curves,0))</f>
        <v>0</v>
      </c>
      <c r="H347" s="84">
        <f t="shared" ca="1" si="244"/>
        <v>0</v>
      </c>
      <c r="I347" s="86">
        <f t="shared" si="272"/>
        <v>2.1150000000000002</v>
      </c>
      <c r="J347" s="83">
        <f ca="1">VLOOKUP($A347,[1]!Table,MATCH(J$4,[1]!Curves,0))</f>
        <v>0</v>
      </c>
      <c r="K347" s="84">
        <f t="shared" ca="1" si="245"/>
        <v>0</v>
      </c>
      <c r="L347" s="69">
        <f t="shared" si="273"/>
        <v>0</v>
      </c>
      <c r="M347" s="83">
        <f ca="1">VLOOKUP($A347,[1]!Table,MATCH(M$4,[1]!Curves,0))</f>
        <v>0</v>
      </c>
      <c r="N347" s="84">
        <f t="shared" ca="1" si="246"/>
        <v>0</v>
      </c>
      <c r="O347" s="69">
        <f t="shared" si="274"/>
        <v>0</v>
      </c>
      <c r="P347" s="7"/>
      <c r="Q347" s="69">
        <f t="shared" ca="1" si="247"/>
        <v>0</v>
      </c>
      <c r="R347" s="69">
        <f t="shared" ca="1" si="248"/>
        <v>0</v>
      </c>
      <c r="S347" s="69">
        <f t="shared" si="249"/>
        <v>2.1150000000000002</v>
      </c>
      <c r="T347" s="7"/>
      <c r="U347" s="5">
        <f t="shared" si="250"/>
        <v>30</v>
      </c>
      <c r="V347" s="44">
        <f t="shared" si="251"/>
        <v>47209</v>
      </c>
      <c r="W347" s="5">
        <f t="shared" ca="1" si="252"/>
        <v>10279</v>
      </c>
      <c r="X347" s="54">
        <f ca="1">VLOOKUP($A347,[1]!Table,MATCH(X$4,[1]!Curves,0))</f>
        <v>6.4225680868383997E-2</v>
      </c>
      <c r="Y347" s="46">
        <f t="shared" ca="1" si="253"/>
        <v>0.1687987509581059</v>
      </c>
      <c r="Z347" s="5">
        <f t="shared" si="254"/>
        <v>0</v>
      </c>
      <c r="AA347" s="5">
        <f t="shared" si="255"/>
        <v>0</v>
      </c>
      <c r="AC347" s="39">
        <f t="shared" ca="1" si="256"/>
        <v>0</v>
      </c>
      <c r="AD347" s="39">
        <f t="shared" ca="1" si="257"/>
        <v>0</v>
      </c>
      <c r="AE347" s="39">
        <f t="shared" ca="1" si="258"/>
        <v>0</v>
      </c>
      <c r="AF347" s="39">
        <f t="shared" ca="1" si="259"/>
        <v>0</v>
      </c>
      <c r="AG347" s="39">
        <f t="shared" ca="1" si="260"/>
        <v>0</v>
      </c>
      <c r="AH347" s="39">
        <f t="shared" ca="1" si="261"/>
        <v>0</v>
      </c>
      <c r="AI347" s="39">
        <f t="shared" ca="1" si="262"/>
        <v>0</v>
      </c>
      <c r="AJ347" s="39">
        <f t="shared" ca="1" si="263"/>
        <v>0</v>
      </c>
      <c r="AK347" s="39">
        <f t="shared" ca="1" si="264"/>
        <v>0</v>
      </c>
      <c r="AL347" s="43"/>
      <c r="AM347" s="39">
        <f t="shared" ca="1" si="275"/>
        <v>0</v>
      </c>
      <c r="AN347" s="39">
        <f t="shared" ca="1" si="276"/>
        <v>0</v>
      </c>
      <c r="AO347" s="39">
        <f t="shared" ca="1" si="277"/>
        <v>0</v>
      </c>
      <c r="AP347" s="40">
        <f t="shared" ca="1" si="265"/>
        <v>0</v>
      </c>
      <c r="AR347" s="39">
        <f t="shared" ca="1" si="278"/>
        <v>0</v>
      </c>
      <c r="AS347" s="39">
        <f t="shared" ca="1" si="279"/>
        <v>0</v>
      </c>
      <c r="AT347" s="39">
        <f t="shared" ca="1" si="280"/>
        <v>0</v>
      </c>
      <c r="AU347" s="40">
        <f t="shared" ca="1" si="266"/>
        <v>0</v>
      </c>
      <c r="AV347" s="40"/>
      <c r="AW347" s="51">
        <f t="shared" ca="1" si="267"/>
        <v>0</v>
      </c>
      <c r="AY347" s="51">
        <f t="shared" ca="1" si="268"/>
        <v>0</v>
      </c>
      <c r="AZ347" s="104"/>
      <c r="BA347" s="105">
        <f ca="1">'EO9904.1'!AW347</f>
        <v>0</v>
      </c>
      <c r="BB347" s="105">
        <f t="shared" ca="1" si="281"/>
        <v>0</v>
      </c>
      <c r="BC347" s="67"/>
      <c r="BD347" s="96">
        <f t="shared" si="282"/>
        <v>47209</v>
      </c>
      <c r="BE347" s="103">
        <f t="shared" si="283"/>
        <v>4</v>
      </c>
      <c r="BF347" s="113">
        <f t="shared" si="269"/>
        <v>631.27949999999998</v>
      </c>
      <c r="BG347" s="114">
        <f t="shared" si="270"/>
        <v>8727.1059999999998</v>
      </c>
      <c r="BH347" s="95">
        <f t="shared" si="284"/>
        <v>7.2335491284281406E-2</v>
      </c>
      <c r="BI347" s="2">
        <f t="shared" si="287"/>
        <v>7.4899999999999994E-2</v>
      </c>
      <c r="BJ347" s="2">
        <f t="shared" si="285"/>
        <v>0.96576089832151413</v>
      </c>
      <c r="BK347" s="97">
        <v>2.1150000000000002</v>
      </c>
      <c r="BL347" s="98">
        <f t="shared" si="286"/>
        <v>2.1150000000000002</v>
      </c>
    </row>
    <row r="348" spans="1:64" ht="12" customHeight="1">
      <c r="A348" s="88">
        <f t="shared" si="271"/>
        <v>47239</v>
      </c>
      <c r="B348" s="65">
        <f>'EO9904.1 floor'!B348</f>
        <v>0</v>
      </c>
      <c r="C348" s="66"/>
      <c r="D348" s="82">
        <f t="shared" si="241"/>
        <v>0</v>
      </c>
      <c r="E348" s="35">
        <f t="shared" si="242"/>
        <v>0</v>
      </c>
      <c r="F348" s="35">
        <f t="shared" ca="1" si="243"/>
        <v>0</v>
      </c>
      <c r="G348" s="83">
        <f ca="1">VLOOKUP($A348,[1]!Table,MATCH(G$4,[1]!Curves,0))</f>
        <v>0</v>
      </c>
      <c r="H348" s="84">
        <f t="shared" ca="1" si="244"/>
        <v>0</v>
      </c>
      <c r="I348" s="86">
        <f t="shared" si="272"/>
        <v>2.1593067374976265</v>
      </c>
      <c r="J348" s="83">
        <f ca="1">VLOOKUP($A348,[1]!Table,MATCH(J$4,[1]!Curves,0))</f>
        <v>0</v>
      </c>
      <c r="K348" s="84">
        <f t="shared" ca="1" si="245"/>
        <v>0</v>
      </c>
      <c r="L348" s="69">
        <f t="shared" si="273"/>
        <v>0</v>
      </c>
      <c r="M348" s="83">
        <f ca="1">VLOOKUP($A348,[1]!Table,MATCH(M$4,[1]!Curves,0))</f>
        <v>0</v>
      </c>
      <c r="N348" s="84">
        <f t="shared" ca="1" si="246"/>
        <v>0</v>
      </c>
      <c r="O348" s="69">
        <f t="shared" si="274"/>
        <v>0</v>
      </c>
      <c r="P348" s="7"/>
      <c r="Q348" s="69">
        <f t="shared" ca="1" si="247"/>
        <v>0</v>
      </c>
      <c r="R348" s="69">
        <f t="shared" ca="1" si="248"/>
        <v>0</v>
      </c>
      <c r="S348" s="69">
        <f t="shared" si="249"/>
        <v>2.1593067374976265</v>
      </c>
      <c r="T348" s="7"/>
      <c r="U348" s="5">
        <f t="shared" si="250"/>
        <v>31</v>
      </c>
      <c r="V348" s="44">
        <f t="shared" si="251"/>
        <v>47239</v>
      </c>
      <c r="W348" s="5">
        <f t="shared" ca="1" si="252"/>
        <v>10309</v>
      </c>
      <c r="X348" s="54">
        <f ca="1">VLOOKUP($A348,[1]!Table,MATCH(X$4,[1]!Curves,0))</f>
        <v>6.4224467510928002E-2</v>
      </c>
      <c r="Y348" s="46">
        <f t="shared" ca="1" si="253"/>
        <v>0.16793014406618315</v>
      </c>
      <c r="Z348" s="5">
        <f t="shared" si="254"/>
        <v>0</v>
      </c>
      <c r="AA348" s="5">
        <f t="shared" si="255"/>
        <v>0</v>
      </c>
      <c r="AC348" s="39">
        <f t="shared" ca="1" si="256"/>
        <v>0</v>
      </c>
      <c r="AD348" s="39">
        <f t="shared" ca="1" si="257"/>
        <v>0</v>
      </c>
      <c r="AE348" s="39">
        <f t="shared" ca="1" si="258"/>
        <v>0</v>
      </c>
      <c r="AF348" s="39">
        <f t="shared" ca="1" si="259"/>
        <v>0</v>
      </c>
      <c r="AG348" s="39">
        <f t="shared" ca="1" si="260"/>
        <v>0</v>
      </c>
      <c r="AH348" s="39">
        <f t="shared" ca="1" si="261"/>
        <v>0</v>
      </c>
      <c r="AI348" s="39">
        <f t="shared" ca="1" si="262"/>
        <v>0</v>
      </c>
      <c r="AJ348" s="39">
        <f t="shared" ca="1" si="263"/>
        <v>0</v>
      </c>
      <c r="AK348" s="39">
        <f t="shared" ca="1" si="264"/>
        <v>0</v>
      </c>
      <c r="AL348" s="43"/>
      <c r="AM348" s="39">
        <f t="shared" ca="1" si="275"/>
        <v>0</v>
      </c>
      <c r="AN348" s="39">
        <f t="shared" ca="1" si="276"/>
        <v>0</v>
      </c>
      <c r="AO348" s="39">
        <f t="shared" ca="1" si="277"/>
        <v>0</v>
      </c>
      <c r="AP348" s="40">
        <f t="shared" ca="1" si="265"/>
        <v>0</v>
      </c>
      <c r="AR348" s="39">
        <f t="shared" ca="1" si="278"/>
        <v>0</v>
      </c>
      <c r="AS348" s="39">
        <f t="shared" ca="1" si="279"/>
        <v>0</v>
      </c>
      <c r="AT348" s="39">
        <f t="shared" ca="1" si="280"/>
        <v>0</v>
      </c>
      <c r="AU348" s="40">
        <f t="shared" ca="1" si="266"/>
        <v>0</v>
      </c>
      <c r="AV348" s="40"/>
      <c r="AW348" s="51">
        <f t="shared" ca="1" si="267"/>
        <v>0</v>
      </c>
      <c r="AY348" s="51">
        <f t="shared" ca="1" si="268"/>
        <v>0</v>
      </c>
      <c r="AZ348" s="104"/>
      <c r="BA348" s="105">
        <f ca="1">'EO9904.1'!AW348</f>
        <v>0</v>
      </c>
      <c r="BB348" s="105">
        <f t="shared" ca="1" si="281"/>
        <v>0</v>
      </c>
      <c r="BC348" s="67"/>
      <c r="BD348" s="96">
        <f t="shared" si="282"/>
        <v>47239</v>
      </c>
      <c r="BE348" s="103">
        <f t="shared" si="283"/>
        <v>5</v>
      </c>
      <c r="BF348" s="113">
        <f t="shared" si="269"/>
        <v>662.98049999999989</v>
      </c>
      <c r="BG348" s="114">
        <f t="shared" si="270"/>
        <v>9044.2455000000009</v>
      </c>
      <c r="BH348" s="95">
        <f t="shared" si="284"/>
        <v>7.3304124705593166E-2</v>
      </c>
      <c r="BI348" s="2">
        <f t="shared" si="287"/>
        <v>7.1800000000000003E-2</v>
      </c>
      <c r="BJ348" s="2">
        <f t="shared" si="285"/>
        <v>1.0209488120556152</v>
      </c>
      <c r="BK348" s="97">
        <v>2.1150000000000002</v>
      </c>
      <c r="BL348" s="98">
        <f t="shared" si="286"/>
        <v>2.1593067374976265</v>
      </c>
    </row>
    <row r="349" spans="1:64" ht="12" customHeight="1">
      <c r="A349" s="88">
        <f t="shared" si="271"/>
        <v>47270</v>
      </c>
      <c r="B349" s="65">
        <f>'EO9904.1 floor'!B349</f>
        <v>0</v>
      </c>
      <c r="C349" s="66"/>
      <c r="D349" s="82">
        <f t="shared" si="241"/>
        <v>0</v>
      </c>
      <c r="E349" s="35">
        <f t="shared" si="242"/>
        <v>0</v>
      </c>
      <c r="F349" s="35">
        <f t="shared" ca="1" si="243"/>
        <v>0</v>
      </c>
      <c r="G349" s="83">
        <f ca="1">VLOOKUP($A349,[1]!Table,MATCH(G$4,[1]!Curves,0))</f>
        <v>0</v>
      </c>
      <c r="H349" s="84">
        <f t="shared" ca="1" si="244"/>
        <v>0</v>
      </c>
      <c r="I349" s="86">
        <f t="shared" si="272"/>
        <v>2.8843852192293506</v>
      </c>
      <c r="J349" s="83">
        <f ca="1">VLOOKUP($A349,[1]!Table,MATCH(J$4,[1]!Curves,0))</f>
        <v>0</v>
      </c>
      <c r="K349" s="84">
        <f t="shared" ca="1" si="245"/>
        <v>0</v>
      </c>
      <c r="L349" s="69">
        <f t="shared" si="273"/>
        <v>0</v>
      </c>
      <c r="M349" s="83">
        <f ca="1">VLOOKUP($A349,[1]!Table,MATCH(M$4,[1]!Curves,0))</f>
        <v>0</v>
      </c>
      <c r="N349" s="84">
        <f t="shared" ca="1" si="246"/>
        <v>0</v>
      </c>
      <c r="O349" s="69">
        <f t="shared" si="274"/>
        <v>0</v>
      </c>
      <c r="P349" s="7"/>
      <c r="Q349" s="69">
        <f t="shared" ca="1" si="247"/>
        <v>0</v>
      </c>
      <c r="R349" s="69">
        <f t="shared" ca="1" si="248"/>
        <v>0</v>
      </c>
      <c r="S349" s="69">
        <f t="shared" si="249"/>
        <v>2.8843852192293506</v>
      </c>
      <c r="T349" s="7"/>
      <c r="U349" s="5">
        <f t="shared" si="250"/>
        <v>30</v>
      </c>
      <c r="V349" s="44">
        <f t="shared" si="251"/>
        <v>47270</v>
      </c>
      <c r="W349" s="5">
        <f t="shared" ca="1" si="252"/>
        <v>10340</v>
      </c>
      <c r="X349" s="54">
        <f ca="1">VLOOKUP($A349,[1]!Table,MATCH(X$4,[1]!Curves,0))</f>
        <v>6.4223213708223995E-2</v>
      </c>
      <c r="Y349" s="46">
        <f t="shared" ca="1" si="253"/>
        <v>0.1670373128912257</v>
      </c>
      <c r="Z349" s="5">
        <f t="shared" si="254"/>
        <v>0</v>
      </c>
      <c r="AA349" s="5">
        <f t="shared" si="255"/>
        <v>0</v>
      </c>
      <c r="AC349" s="39">
        <f t="shared" ca="1" si="256"/>
        <v>0</v>
      </c>
      <c r="AD349" s="39">
        <f t="shared" ca="1" si="257"/>
        <v>0</v>
      </c>
      <c r="AE349" s="39">
        <f t="shared" ca="1" si="258"/>
        <v>0</v>
      </c>
      <c r="AF349" s="39">
        <f t="shared" ca="1" si="259"/>
        <v>0</v>
      </c>
      <c r="AG349" s="39">
        <f t="shared" ca="1" si="260"/>
        <v>0</v>
      </c>
      <c r="AH349" s="39">
        <f t="shared" ca="1" si="261"/>
        <v>0</v>
      </c>
      <c r="AI349" s="39">
        <f t="shared" ca="1" si="262"/>
        <v>0</v>
      </c>
      <c r="AJ349" s="39">
        <f t="shared" ca="1" si="263"/>
        <v>0</v>
      </c>
      <c r="AK349" s="39">
        <f t="shared" ca="1" si="264"/>
        <v>0</v>
      </c>
      <c r="AL349" s="43"/>
      <c r="AM349" s="39">
        <f t="shared" ca="1" si="275"/>
        <v>0</v>
      </c>
      <c r="AN349" s="39">
        <f t="shared" ca="1" si="276"/>
        <v>0</v>
      </c>
      <c r="AO349" s="39">
        <f t="shared" ca="1" si="277"/>
        <v>0</v>
      </c>
      <c r="AP349" s="40">
        <f t="shared" ca="1" si="265"/>
        <v>0</v>
      </c>
      <c r="AR349" s="39">
        <f t="shared" ca="1" si="278"/>
        <v>0</v>
      </c>
      <c r="AS349" s="39">
        <f t="shared" ca="1" si="279"/>
        <v>0</v>
      </c>
      <c r="AT349" s="39">
        <f t="shared" ca="1" si="280"/>
        <v>0</v>
      </c>
      <c r="AU349" s="40">
        <f t="shared" ca="1" si="266"/>
        <v>0</v>
      </c>
      <c r="AV349" s="40"/>
      <c r="AW349" s="51">
        <f t="shared" ca="1" si="267"/>
        <v>0</v>
      </c>
      <c r="AY349" s="51">
        <f t="shared" ca="1" si="268"/>
        <v>0</v>
      </c>
      <c r="AZ349" s="104"/>
      <c r="BA349" s="105">
        <f ca="1">'EO9904.1'!AW349</f>
        <v>0</v>
      </c>
      <c r="BB349" s="105">
        <f t="shared" ca="1" si="281"/>
        <v>0</v>
      </c>
      <c r="BC349" s="67"/>
      <c r="BD349" s="96">
        <f t="shared" si="282"/>
        <v>47270</v>
      </c>
      <c r="BE349" s="103">
        <f t="shared" si="283"/>
        <v>6</v>
      </c>
      <c r="BF349" s="113">
        <f t="shared" si="269"/>
        <v>1052.6424999999999</v>
      </c>
      <c r="BG349" s="114">
        <f t="shared" si="270"/>
        <v>10765.119500000001</v>
      </c>
      <c r="BH349" s="95">
        <f t="shared" si="284"/>
        <v>9.7782704595151024E-2</v>
      </c>
      <c r="BI349" s="2">
        <f t="shared" si="287"/>
        <v>7.17E-2</v>
      </c>
      <c r="BJ349" s="2">
        <f t="shared" si="285"/>
        <v>1.363775517366123</v>
      </c>
      <c r="BK349" s="97">
        <v>2.1150000000000002</v>
      </c>
      <c r="BL349" s="98">
        <f t="shared" si="286"/>
        <v>2.8843852192293506</v>
      </c>
    </row>
    <row r="350" spans="1:64" ht="12" customHeight="1">
      <c r="A350" s="88">
        <f t="shared" si="271"/>
        <v>47300</v>
      </c>
      <c r="B350" s="65">
        <f>'EO9904.1 floor'!B350</f>
        <v>0</v>
      </c>
      <c r="C350" s="66"/>
      <c r="D350" s="82">
        <f t="shared" si="241"/>
        <v>0</v>
      </c>
      <c r="E350" s="35">
        <f t="shared" si="242"/>
        <v>0</v>
      </c>
      <c r="F350" s="35">
        <f t="shared" ca="1" si="243"/>
        <v>0</v>
      </c>
      <c r="G350" s="83">
        <f ca="1">VLOOKUP($A350,[1]!Table,MATCH(G$4,[1]!Curves,0))</f>
        <v>0</v>
      </c>
      <c r="H350" s="84">
        <f t="shared" ca="1" si="244"/>
        <v>0</v>
      </c>
      <c r="I350" s="86">
        <f t="shared" si="272"/>
        <v>2.1150000000000002</v>
      </c>
      <c r="J350" s="83">
        <f ca="1">VLOOKUP($A350,[1]!Table,MATCH(J$4,[1]!Curves,0))</f>
        <v>0</v>
      </c>
      <c r="K350" s="84">
        <f t="shared" ca="1" si="245"/>
        <v>0</v>
      </c>
      <c r="L350" s="69">
        <f t="shared" si="273"/>
        <v>0</v>
      </c>
      <c r="M350" s="83">
        <f ca="1">VLOOKUP($A350,[1]!Table,MATCH(M$4,[1]!Curves,0))</f>
        <v>0</v>
      </c>
      <c r="N350" s="84">
        <f t="shared" ca="1" si="246"/>
        <v>0</v>
      </c>
      <c r="O350" s="69">
        <f t="shared" si="274"/>
        <v>0</v>
      </c>
      <c r="P350" s="7"/>
      <c r="Q350" s="69">
        <f t="shared" ca="1" si="247"/>
        <v>0</v>
      </c>
      <c r="R350" s="69">
        <f t="shared" ca="1" si="248"/>
        <v>0</v>
      </c>
      <c r="S350" s="69">
        <f t="shared" si="249"/>
        <v>2.1150000000000002</v>
      </c>
      <c r="T350" s="7"/>
      <c r="U350" s="5">
        <f t="shared" si="250"/>
        <v>31</v>
      </c>
      <c r="V350" s="44">
        <f t="shared" si="251"/>
        <v>47300</v>
      </c>
      <c r="W350" s="5">
        <f t="shared" ca="1" si="252"/>
        <v>10370</v>
      </c>
      <c r="X350" s="54">
        <f ca="1">VLOOKUP($A350,[1]!Table,MATCH(X$4,[1]!Curves,0))</f>
        <v>6.4222000350768998E-2</v>
      </c>
      <c r="Y350" s="46">
        <f t="shared" ca="1" si="253"/>
        <v>0.16617783529130448</v>
      </c>
      <c r="Z350" s="5">
        <f t="shared" si="254"/>
        <v>0</v>
      </c>
      <c r="AA350" s="5">
        <f t="shared" si="255"/>
        <v>0</v>
      </c>
      <c r="AC350" s="39">
        <f t="shared" ca="1" si="256"/>
        <v>0</v>
      </c>
      <c r="AD350" s="39">
        <f t="shared" ca="1" si="257"/>
        <v>0</v>
      </c>
      <c r="AE350" s="39">
        <f t="shared" ca="1" si="258"/>
        <v>0</v>
      </c>
      <c r="AF350" s="39">
        <f t="shared" ca="1" si="259"/>
        <v>0</v>
      </c>
      <c r="AG350" s="39">
        <f t="shared" ca="1" si="260"/>
        <v>0</v>
      </c>
      <c r="AH350" s="39">
        <f t="shared" ca="1" si="261"/>
        <v>0</v>
      </c>
      <c r="AI350" s="39">
        <f t="shared" ca="1" si="262"/>
        <v>0</v>
      </c>
      <c r="AJ350" s="39">
        <f t="shared" ca="1" si="263"/>
        <v>0</v>
      </c>
      <c r="AK350" s="39">
        <f t="shared" ca="1" si="264"/>
        <v>0</v>
      </c>
      <c r="AL350" s="43"/>
      <c r="AM350" s="39">
        <f t="shared" ca="1" si="275"/>
        <v>0</v>
      </c>
      <c r="AN350" s="39">
        <f t="shared" ca="1" si="276"/>
        <v>0</v>
      </c>
      <c r="AO350" s="39">
        <f t="shared" ca="1" si="277"/>
        <v>0</v>
      </c>
      <c r="AP350" s="40">
        <f t="shared" ca="1" si="265"/>
        <v>0</v>
      </c>
      <c r="AR350" s="39">
        <f t="shared" ca="1" si="278"/>
        <v>0</v>
      </c>
      <c r="AS350" s="39">
        <f t="shared" ca="1" si="279"/>
        <v>0</v>
      </c>
      <c r="AT350" s="39">
        <f t="shared" ca="1" si="280"/>
        <v>0</v>
      </c>
      <c r="AU350" s="40">
        <f t="shared" ca="1" si="266"/>
        <v>0</v>
      </c>
      <c r="AV350" s="40"/>
      <c r="AW350" s="51">
        <f t="shared" ca="1" si="267"/>
        <v>0</v>
      </c>
      <c r="AY350" s="51">
        <f t="shared" ca="1" si="268"/>
        <v>0</v>
      </c>
      <c r="AZ350" s="104"/>
      <c r="BA350" s="105">
        <f ca="1">'EO9904.1'!AW350</f>
        <v>0</v>
      </c>
      <c r="BB350" s="105">
        <f t="shared" ca="1" si="281"/>
        <v>0</v>
      </c>
      <c r="BC350" s="67"/>
      <c r="BD350" s="96">
        <f t="shared" si="282"/>
        <v>47300</v>
      </c>
      <c r="BE350" s="103">
        <f t="shared" si="283"/>
        <v>7</v>
      </c>
      <c r="BF350" s="113">
        <f t="shared" si="269"/>
        <v>1079.384</v>
      </c>
      <c r="BG350" s="114">
        <f t="shared" si="270"/>
        <v>11147.003499999999</v>
      </c>
      <c r="BH350" s="95">
        <f t="shared" si="284"/>
        <v>9.6831762903815372E-2</v>
      </c>
      <c r="BI350" s="2">
        <f t="shared" si="287"/>
        <v>9.8100000000000007E-2</v>
      </c>
      <c r="BJ350" s="2">
        <f t="shared" si="285"/>
        <v>0.98707199698078862</v>
      </c>
      <c r="BK350" s="97">
        <v>2.1150000000000002</v>
      </c>
      <c r="BL350" s="98">
        <f t="shared" si="286"/>
        <v>2.1150000000000002</v>
      </c>
    </row>
    <row r="351" spans="1:64" ht="12" customHeight="1">
      <c r="A351" s="88">
        <f t="shared" si="271"/>
        <v>47331</v>
      </c>
      <c r="B351" s="65">
        <f>'EO9904.1 floor'!B351</f>
        <v>0</v>
      </c>
      <c r="C351" s="66"/>
      <c r="D351" s="82">
        <f t="shared" si="241"/>
        <v>0</v>
      </c>
      <c r="E351" s="35">
        <f t="shared" si="242"/>
        <v>0</v>
      </c>
      <c r="F351" s="35">
        <f t="shared" ca="1" si="243"/>
        <v>0</v>
      </c>
      <c r="G351" s="83">
        <f ca="1">VLOOKUP($A351,[1]!Table,MATCH(G$4,[1]!Curves,0))</f>
        <v>0</v>
      </c>
      <c r="H351" s="84">
        <f t="shared" ca="1" si="244"/>
        <v>0</v>
      </c>
      <c r="I351" s="86">
        <f t="shared" si="272"/>
        <v>2.1150000000000002</v>
      </c>
      <c r="J351" s="83">
        <f ca="1">VLOOKUP($A351,[1]!Table,MATCH(J$4,[1]!Curves,0))</f>
        <v>0</v>
      </c>
      <c r="K351" s="84">
        <f t="shared" ca="1" si="245"/>
        <v>0</v>
      </c>
      <c r="L351" s="69">
        <f t="shared" si="273"/>
        <v>0</v>
      </c>
      <c r="M351" s="83">
        <f ca="1">VLOOKUP($A351,[1]!Table,MATCH(M$4,[1]!Curves,0))</f>
        <v>0</v>
      </c>
      <c r="N351" s="84">
        <f t="shared" ca="1" si="246"/>
        <v>0</v>
      </c>
      <c r="O351" s="69">
        <f t="shared" si="274"/>
        <v>0</v>
      </c>
      <c r="P351" s="7"/>
      <c r="Q351" s="69">
        <f t="shared" ca="1" si="247"/>
        <v>0</v>
      </c>
      <c r="R351" s="69">
        <f t="shared" ca="1" si="248"/>
        <v>0</v>
      </c>
      <c r="S351" s="69">
        <f t="shared" si="249"/>
        <v>2.1150000000000002</v>
      </c>
      <c r="T351" s="7"/>
      <c r="U351" s="5">
        <f t="shared" si="250"/>
        <v>31</v>
      </c>
      <c r="V351" s="44">
        <f t="shared" si="251"/>
        <v>47331</v>
      </c>
      <c r="W351" s="5">
        <f t="shared" ca="1" si="252"/>
        <v>10401</v>
      </c>
      <c r="X351" s="54">
        <f ca="1">VLOOKUP($A351,[1]!Table,MATCH(X$4,[1]!Curves,0))</f>
        <v>6.4220746548065005E-2</v>
      </c>
      <c r="Y351" s="46">
        <f t="shared" ca="1" si="253"/>
        <v>0.16529438766198948</v>
      </c>
      <c r="Z351" s="5">
        <f t="shared" si="254"/>
        <v>0</v>
      </c>
      <c r="AA351" s="5">
        <f t="shared" si="255"/>
        <v>0</v>
      </c>
      <c r="AC351" s="39">
        <f t="shared" ca="1" si="256"/>
        <v>0</v>
      </c>
      <c r="AD351" s="39">
        <f t="shared" ca="1" si="257"/>
        <v>0</v>
      </c>
      <c r="AE351" s="39">
        <f t="shared" ca="1" si="258"/>
        <v>0</v>
      </c>
      <c r="AF351" s="39">
        <f t="shared" ca="1" si="259"/>
        <v>0</v>
      </c>
      <c r="AG351" s="39">
        <f t="shared" ca="1" si="260"/>
        <v>0</v>
      </c>
      <c r="AH351" s="39">
        <f t="shared" ca="1" si="261"/>
        <v>0</v>
      </c>
      <c r="AI351" s="39">
        <f t="shared" ca="1" si="262"/>
        <v>0</v>
      </c>
      <c r="AJ351" s="39">
        <f t="shared" ca="1" si="263"/>
        <v>0</v>
      </c>
      <c r="AK351" s="39">
        <f t="shared" ca="1" si="264"/>
        <v>0</v>
      </c>
      <c r="AL351" s="43"/>
      <c r="AM351" s="39">
        <f t="shared" ca="1" si="275"/>
        <v>0</v>
      </c>
      <c r="AN351" s="39">
        <f t="shared" ca="1" si="276"/>
        <v>0</v>
      </c>
      <c r="AO351" s="39">
        <f t="shared" ca="1" si="277"/>
        <v>0</v>
      </c>
      <c r="AP351" s="40">
        <f t="shared" ca="1" si="265"/>
        <v>0</v>
      </c>
      <c r="AR351" s="39">
        <f t="shared" ca="1" si="278"/>
        <v>0</v>
      </c>
      <c r="AS351" s="39">
        <f t="shared" ca="1" si="279"/>
        <v>0</v>
      </c>
      <c r="AT351" s="39">
        <f t="shared" ca="1" si="280"/>
        <v>0</v>
      </c>
      <c r="AU351" s="40">
        <f t="shared" ca="1" si="266"/>
        <v>0</v>
      </c>
      <c r="AV351" s="40"/>
      <c r="AW351" s="51">
        <f t="shared" ca="1" si="267"/>
        <v>0</v>
      </c>
      <c r="AY351" s="51">
        <f t="shared" ca="1" si="268"/>
        <v>0</v>
      </c>
      <c r="AZ351" s="104"/>
      <c r="BA351" s="105">
        <f ca="1">'EO9904.1'!AW351</f>
        <v>0</v>
      </c>
      <c r="BB351" s="105">
        <f t="shared" ca="1" si="281"/>
        <v>0</v>
      </c>
      <c r="BC351" s="67"/>
      <c r="BD351" s="96">
        <f t="shared" si="282"/>
        <v>47331</v>
      </c>
      <c r="BE351" s="103">
        <f t="shared" si="283"/>
        <v>8</v>
      </c>
      <c r="BF351" s="113">
        <f t="shared" si="269"/>
        <v>1109.0309999999999</v>
      </c>
      <c r="BG351" s="114">
        <f t="shared" si="270"/>
        <v>11486.346</v>
      </c>
      <c r="BH351" s="95">
        <f t="shared" si="284"/>
        <v>9.655211500680895E-2</v>
      </c>
      <c r="BI351" s="2">
        <f t="shared" si="287"/>
        <v>9.9099999999999994E-2</v>
      </c>
      <c r="BJ351" s="2">
        <f t="shared" si="285"/>
        <v>0.97428975788909133</v>
      </c>
      <c r="BK351" s="97">
        <v>2.1150000000000002</v>
      </c>
      <c r="BL351" s="98">
        <f t="shared" si="286"/>
        <v>2.1150000000000002</v>
      </c>
    </row>
    <row r="352" spans="1:64" ht="12" customHeight="1">
      <c r="A352" s="88">
        <f t="shared" si="271"/>
        <v>47362</v>
      </c>
      <c r="B352" s="65">
        <f>'EO9904.1 floor'!B352</f>
        <v>0</v>
      </c>
      <c r="C352" s="66"/>
      <c r="D352" s="82">
        <f t="shared" si="241"/>
        <v>0</v>
      </c>
      <c r="E352" s="35">
        <f t="shared" si="242"/>
        <v>0</v>
      </c>
      <c r="F352" s="35">
        <f t="shared" ca="1" si="243"/>
        <v>0</v>
      </c>
      <c r="G352" s="83">
        <f ca="1">VLOOKUP($A352,[1]!Table,MATCH(G$4,[1]!Curves,0))</f>
        <v>0</v>
      </c>
      <c r="H352" s="84">
        <f t="shared" ca="1" si="244"/>
        <v>0</v>
      </c>
      <c r="I352" s="86">
        <f t="shared" si="272"/>
        <v>2.1150000000000002</v>
      </c>
      <c r="J352" s="83">
        <f ca="1">VLOOKUP($A352,[1]!Table,MATCH(J$4,[1]!Curves,0))</f>
        <v>0</v>
      </c>
      <c r="K352" s="84">
        <f t="shared" ca="1" si="245"/>
        <v>0</v>
      </c>
      <c r="L352" s="69">
        <f t="shared" si="273"/>
        <v>0</v>
      </c>
      <c r="M352" s="83">
        <f ca="1">VLOOKUP($A352,[1]!Table,MATCH(M$4,[1]!Curves,0))</f>
        <v>0</v>
      </c>
      <c r="N352" s="84">
        <f t="shared" ca="1" si="246"/>
        <v>0</v>
      </c>
      <c r="O352" s="69">
        <f t="shared" si="274"/>
        <v>0</v>
      </c>
      <c r="P352" s="7"/>
      <c r="Q352" s="69">
        <f t="shared" ca="1" si="247"/>
        <v>0</v>
      </c>
      <c r="R352" s="69">
        <f t="shared" ca="1" si="248"/>
        <v>0</v>
      </c>
      <c r="S352" s="69">
        <f t="shared" si="249"/>
        <v>2.1150000000000002</v>
      </c>
      <c r="T352" s="7"/>
      <c r="U352" s="5">
        <f t="shared" si="250"/>
        <v>30</v>
      </c>
      <c r="V352" s="44">
        <f t="shared" si="251"/>
        <v>47362</v>
      </c>
      <c r="W352" s="5">
        <f t="shared" ca="1" si="252"/>
        <v>10432</v>
      </c>
      <c r="X352" s="54">
        <f ca="1">VLOOKUP($A352,[1]!Table,MATCH(X$4,[1]!Curves,0))</f>
        <v>6.4219492745362997E-2</v>
      </c>
      <c r="Y352" s="46">
        <f t="shared" ca="1" si="253"/>
        <v>0.16441567059337522</v>
      </c>
      <c r="Z352" s="5">
        <f t="shared" si="254"/>
        <v>0</v>
      </c>
      <c r="AA352" s="5">
        <f t="shared" si="255"/>
        <v>0</v>
      </c>
      <c r="AC352" s="39">
        <f t="shared" ca="1" si="256"/>
        <v>0</v>
      </c>
      <c r="AD352" s="39">
        <f t="shared" ca="1" si="257"/>
        <v>0</v>
      </c>
      <c r="AE352" s="39">
        <f t="shared" ca="1" si="258"/>
        <v>0</v>
      </c>
      <c r="AF352" s="39">
        <f t="shared" ca="1" si="259"/>
        <v>0</v>
      </c>
      <c r="AG352" s="39">
        <f t="shared" ca="1" si="260"/>
        <v>0</v>
      </c>
      <c r="AH352" s="39">
        <f t="shared" ca="1" si="261"/>
        <v>0</v>
      </c>
      <c r="AI352" s="39">
        <f t="shared" ca="1" si="262"/>
        <v>0</v>
      </c>
      <c r="AJ352" s="39">
        <f t="shared" ca="1" si="263"/>
        <v>0</v>
      </c>
      <c r="AK352" s="39">
        <f t="shared" ca="1" si="264"/>
        <v>0</v>
      </c>
      <c r="AL352" s="43"/>
      <c r="AM352" s="39">
        <f t="shared" ca="1" si="275"/>
        <v>0</v>
      </c>
      <c r="AN352" s="39">
        <f t="shared" ca="1" si="276"/>
        <v>0</v>
      </c>
      <c r="AO352" s="39">
        <f t="shared" ca="1" si="277"/>
        <v>0</v>
      </c>
      <c r="AP352" s="40">
        <f t="shared" ca="1" si="265"/>
        <v>0</v>
      </c>
      <c r="AR352" s="39">
        <f t="shared" ca="1" si="278"/>
        <v>0</v>
      </c>
      <c r="AS352" s="39">
        <f t="shared" ca="1" si="279"/>
        <v>0</v>
      </c>
      <c r="AT352" s="39">
        <f t="shared" ca="1" si="280"/>
        <v>0</v>
      </c>
      <c r="AU352" s="40">
        <f t="shared" ca="1" si="266"/>
        <v>0</v>
      </c>
      <c r="AV352" s="40"/>
      <c r="AW352" s="51">
        <f t="shared" ca="1" si="267"/>
        <v>0</v>
      </c>
      <c r="AY352" s="51">
        <f t="shared" ca="1" si="268"/>
        <v>0</v>
      </c>
      <c r="AZ352" s="104"/>
      <c r="BA352" s="105">
        <f ca="1">'EO9904.1'!AW352</f>
        <v>0</v>
      </c>
      <c r="BB352" s="105">
        <f t="shared" ca="1" si="281"/>
        <v>0</v>
      </c>
      <c r="BC352" s="67"/>
      <c r="BD352" s="96">
        <f t="shared" si="282"/>
        <v>47362</v>
      </c>
      <c r="BE352" s="103">
        <f t="shared" si="283"/>
        <v>9</v>
      </c>
      <c r="BF352" s="113">
        <f t="shared" si="269"/>
        <v>998.15999999999985</v>
      </c>
      <c r="BG352" s="114">
        <f t="shared" si="270"/>
        <v>10141.415499999999</v>
      </c>
      <c r="BH352" s="95">
        <f t="shared" si="284"/>
        <v>9.8424130240990518E-2</v>
      </c>
      <c r="BI352" s="2">
        <f t="shared" si="287"/>
        <v>0.1009</v>
      </c>
      <c r="BJ352" s="2">
        <f t="shared" si="285"/>
        <v>0.9754621431218089</v>
      </c>
      <c r="BK352" s="97">
        <v>2.1150000000000002</v>
      </c>
      <c r="BL352" s="98">
        <f t="shared" si="286"/>
        <v>2.1150000000000002</v>
      </c>
    </row>
    <row r="353" spans="1:64" ht="12" customHeight="1">
      <c r="A353" s="88">
        <f t="shared" si="271"/>
        <v>47392</v>
      </c>
      <c r="B353" s="65">
        <f>'EO9904.1 floor'!B353</f>
        <v>0</v>
      </c>
      <c r="C353" s="66"/>
      <c r="D353" s="82">
        <f t="shared" si="241"/>
        <v>0</v>
      </c>
      <c r="E353" s="35">
        <f t="shared" si="242"/>
        <v>0</v>
      </c>
      <c r="F353" s="35">
        <f t="shared" ca="1" si="243"/>
        <v>0</v>
      </c>
      <c r="G353" s="83">
        <f ca="1">VLOOKUP($A353,[1]!Table,MATCH(G$4,[1]!Curves,0))</f>
        <v>0</v>
      </c>
      <c r="H353" s="84">
        <f t="shared" ca="1" si="244"/>
        <v>0</v>
      </c>
      <c r="I353" s="86">
        <f t="shared" si="272"/>
        <v>2.1150000000000002</v>
      </c>
      <c r="J353" s="83">
        <f ca="1">VLOOKUP($A353,[1]!Table,MATCH(J$4,[1]!Curves,0))</f>
        <v>0</v>
      </c>
      <c r="K353" s="84">
        <f t="shared" ca="1" si="245"/>
        <v>0</v>
      </c>
      <c r="L353" s="69">
        <f t="shared" si="273"/>
        <v>0</v>
      </c>
      <c r="M353" s="83">
        <f ca="1">VLOOKUP($A353,[1]!Table,MATCH(M$4,[1]!Curves,0))</f>
        <v>0</v>
      </c>
      <c r="N353" s="84">
        <f t="shared" ca="1" si="246"/>
        <v>0</v>
      </c>
      <c r="O353" s="69">
        <f t="shared" si="274"/>
        <v>0</v>
      </c>
      <c r="P353" s="7"/>
      <c r="Q353" s="69">
        <f t="shared" ca="1" si="247"/>
        <v>0</v>
      </c>
      <c r="R353" s="69">
        <f t="shared" ca="1" si="248"/>
        <v>0</v>
      </c>
      <c r="S353" s="69">
        <f t="shared" si="249"/>
        <v>2.1150000000000002</v>
      </c>
      <c r="T353" s="7"/>
      <c r="U353" s="5">
        <f t="shared" si="250"/>
        <v>31</v>
      </c>
      <c r="V353" s="44">
        <f t="shared" si="251"/>
        <v>47392</v>
      </c>
      <c r="W353" s="5">
        <f t="shared" ca="1" si="252"/>
        <v>10462</v>
      </c>
      <c r="X353" s="54">
        <f ca="1">VLOOKUP($A353,[1]!Table,MATCH(X$4,[1]!Curves,0))</f>
        <v>6.4218279387909999E-2</v>
      </c>
      <c r="Y353" s="46">
        <f t="shared" ca="1" si="253"/>
        <v>0.16356977933225694</v>
      </c>
      <c r="Z353" s="5">
        <f t="shared" si="254"/>
        <v>0</v>
      </c>
      <c r="AA353" s="5">
        <f t="shared" si="255"/>
        <v>0</v>
      </c>
      <c r="AC353" s="39">
        <f t="shared" ca="1" si="256"/>
        <v>0</v>
      </c>
      <c r="AD353" s="39">
        <f t="shared" ca="1" si="257"/>
        <v>0</v>
      </c>
      <c r="AE353" s="39">
        <f t="shared" ca="1" si="258"/>
        <v>0</v>
      </c>
      <c r="AF353" s="39">
        <f t="shared" ca="1" si="259"/>
        <v>0</v>
      </c>
      <c r="AG353" s="39">
        <f t="shared" ca="1" si="260"/>
        <v>0</v>
      </c>
      <c r="AH353" s="39">
        <f t="shared" ca="1" si="261"/>
        <v>0</v>
      </c>
      <c r="AI353" s="39">
        <f t="shared" ca="1" si="262"/>
        <v>0</v>
      </c>
      <c r="AJ353" s="39">
        <f t="shared" ca="1" si="263"/>
        <v>0</v>
      </c>
      <c r="AK353" s="39">
        <f t="shared" ca="1" si="264"/>
        <v>0</v>
      </c>
      <c r="AL353" s="43"/>
      <c r="AM353" s="39">
        <f t="shared" ca="1" si="275"/>
        <v>0</v>
      </c>
      <c r="AN353" s="39">
        <f t="shared" ca="1" si="276"/>
        <v>0</v>
      </c>
      <c r="AO353" s="39">
        <f t="shared" ca="1" si="277"/>
        <v>0</v>
      </c>
      <c r="AP353" s="40">
        <f t="shared" ca="1" si="265"/>
        <v>0</v>
      </c>
      <c r="AR353" s="39">
        <f t="shared" ca="1" si="278"/>
        <v>0</v>
      </c>
      <c r="AS353" s="39">
        <f t="shared" ca="1" si="279"/>
        <v>0</v>
      </c>
      <c r="AT353" s="39">
        <f t="shared" ca="1" si="280"/>
        <v>0</v>
      </c>
      <c r="AU353" s="40">
        <f t="shared" ca="1" si="266"/>
        <v>0</v>
      </c>
      <c r="AV353" s="40"/>
      <c r="AW353" s="51">
        <f t="shared" ca="1" si="267"/>
        <v>0</v>
      </c>
      <c r="AY353" s="51">
        <f t="shared" ca="1" si="268"/>
        <v>0</v>
      </c>
      <c r="AZ353" s="104"/>
      <c r="BA353" s="105">
        <f ca="1">'EO9904.1'!AW353</f>
        <v>0</v>
      </c>
      <c r="BB353" s="105">
        <f t="shared" ca="1" si="281"/>
        <v>0</v>
      </c>
      <c r="BC353" s="67"/>
      <c r="BD353" s="96">
        <f t="shared" si="282"/>
        <v>47392</v>
      </c>
      <c r="BE353" s="103">
        <f t="shared" si="283"/>
        <v>10</v>
      </c>
      <c r="BF353" s="113">
        <f t="shared" si="269"/>
        <v>697.93849999999998</v>
      </c>
      <c r="BG353" s="114">
        <f t="shared" si="270"/>
        <v>9529.3094999999994</v>
      </c>
      <c r="BH353" s="95">
        <f t="shared" si="284"/>
        <v>7.3241245863616883E-2</v>
      </c>
      <c r="BI353" s="2">
        <f t="shared" si="287"/>
        <v>0.10349999999999999</v>
      </c>
      <c r="BJ353" s="2">
        <f t="shared" si="285"/>
        <v>0.70764488757117761</v>
      </c>
      <c r="BK353" s="97">
        <v>2.1150000000000002</v>
      </c>
      <c r="BL353" s="98">
        <f t="shared" si="286"/>
        <v>2.1150000000000002</v>
      </c>
    </row>
    <row r="354" spans="1:64" ht="12" customHeight="1">
      <c r="A354" s="88">
        <f t="shared" si="271"/>
        <v>47423</v>
      </c>
      <c r="B354" s="65">
        <f>'EO9904.1 floor'!B354</f>
        <v>0</v>
      </c>
      <c r="C354" s="66"/>
      <c r="D354" s="82">
        <f t="shared" si="241"/>
        <v>0</v>
      </c>
      <c r="E354" s="35">
        <f t="shared" si="242"/>
        <v>0</v>
      </c>
      <c r="F354" s="35">
        <f t="shared" ca="1" si="243"/>
        <v>0</v>
      </c>
      <c r="G354" s="83">
        <f ca="1">VLOOKUP($A354,[1]!Table,MATCH(G$4,[1]!Curves,0))</f>
        <v>0</v>
      </c>
      <c r="H354" s="84">
        <f t="shared" ca="1" si="244"/>
        <v>0</v>
      </c>
      <c r="I354" s="86">
        <f t="shared" si="272"/>
        <v>2.1150000000000002</v>
      </c>
      <c r="J354" s="83">
        <f ca="1">VLOOKUP($A354,[1]!Table,MATCH(J$4,[1]!Curves,0))</f>
        <v>0</v>
      </c>
      <c r="K354" s="84">
        <f t="shared" ca="1" si="245"/>
        <v>0</v>
      </c>
      <c r="L354" s="69">
        <f t="shared" si="273"/>
        <v>0</v>
      </c>
      <c r="M354" s="83">
        <f ca="1">VLOOKUP($A354,[1]!Table,MATCH(M$4,[1]!Curves,0))</f>
        <v>0</v>
      </c>
      <c r="N354" s="84">
        <f t="shared" ca="1" si="246"/>
        <v>0</v>
      </c>
      <c r="O354" s="69">
        <f t="shared" si="274"/>
        <v>0</v>
      </c>
      <c r="P354" s="7"/>
      <c r="Q354" s="69">
        <f t="shared" ca="1" si="247"/>
        <v>0</v>
      </c>
      <c r="R354" s="69">
        <f t="shared" ca="1" si="248"/>
        <v>0</v>
      </c>
      <c r="S354" s="69">
        <f t="shared" si="249"/>
        <v>2.1150000000000002</v>
      </c>
      <c r="T354" s="7"/>
      <c r="U354" s="5">
        <f t="shared" si="250"/>
        <v>30</v>
      </c>
      <c r="V354" s="44">
        <f t="shared" si="251"/>
        <v>47423</v>
      </c>
      <c r="W354" s="5">
        <f t="shared" ca="1" si="252"/>
        <v>10493</v>
      </c>
      <c r="X354" s="54">
        <f ca="1">VLOOKUP($A354,[1]!Table,MATCH(X$4,[1]!Curves,0))</f>
        <v>6.4217025585207005E-2</v>
      </c>
      <c r="Y354" s="46">
        <f t="shared" ca="1" si="253"/>
        <v>0.1627002964324121</v>
      </c>
      <c r="Z354" s="5">
        <f t="shared" si="254"/>
        <v>0</v>
      </c>
      <c r="AA354" s="5">
        <f t="shared" si="255"/>
        <v>0</v>
      </c>
      <c r="AC354" s="39">
        <f t="shared" ca="1" si="256"/>
        <v>0</v>
      </c>
      <c r="AD354" s="39">
        <f t="shared" ca="1" si="257"/>
        <v>0</v>
      </c>
      <c r="AE354" s="39">
        <f t="shared" ca="1" si="258"/>
        <v>0</v>
      </c>
      <c r="AF354" s="39">
        <f t="shared" ca="1" si="259"/>
        <v>0</v>
      </c>
      <c r="AG354" s="39">
        <f t="shared" ca="1" si="260"/>
        <v>0</v>
      </c>
      <c r="AH354" s="39">
        <f t="shared" ca="1" si="261"/>
        <v>0</v>
      </c>
      <c r="AI354" s="39">
        <f t="shared" ca="1" si="262"/>
        <v>0</v>
      </c>
      <c r="AJ354" s="39">
        <f t="shared" ca="1" si="263"/>
        <v>0</v>
      </c>
      <c r="AK354" s="39">
        <f t="shared" ca="1" si="264"/>
        <v>0</v>
      </c>
      <c r="AL354" s="43"/>
      <c r="AM354" s="39">
        <f t="shared" ca="1" si="275"/>
        <v>0</v>
      </c>
      <c r="AN354" s="39">
        <f t="shared" ca="1" si="276"/>
        <v>0</v>
      </c>
      <c r="AO354" s="39">
        <f t="shared" ca="1" si="277"/>
        <v>0</v>
      </c>
      <c r="AP354" s="40">
        <f t="shared" ca="1" si="265"/>
        <v>0</v>
      </c>
      <c r="AR354" s="39">
        <f t="shared" ca="1" si="278"/>
        <v>0</v>
      </c>
      <c r="AS354" s="39">
        <f t="shared" ca="1" si="279"/>
        <v>0</v>
      </c>
      <c r="AT354" s="39">
        <f t="shared" ca="1" si="280"/>
        <v>0</v>
      </c>
      <c r="AU354" s="40">
        <f t="shared" ca="1" si="266"/>
        <v>0</v>
      </c>
      <c r="AV354" s="40"/>
      <c r="AW354" s="51">
        <f t="shared" ca="1" si="267"/>
        <v>0</v>
      </c>
      <c r="AY354" s="51">
        <f t="shared" ca="1" si="268"/>
        <v>0</v>
      </c>
      <c r="AZ354" s="104"/>
      <c r="BA354" s="105">
        <f ca="1">'EO9904.1'!AW354</f>
        <v>0</v>
      </c>
      <c r="BB354" s="105">
        <f t="shared" ca="1" si="281"/>
        <v>0</v>
      </c>
      <c r="BC354" s="67"/>
      <c r="BD354" s="96">
        <f t="shared" si="282"/>
        <v>47423</v>
      </c>
      <c r="BE354" s="103">
        <f t="shared" si="283"/>
        <v>11</v>
      </c>
      <c r="BF354" s="113">
        <f t="shared" si="269"/>
        <v>632.95050000000003</v>
      </c>
      <c r="BG354" s="114">
        <f t="shared" si="270"/>
        <v>8729.3260000000009</v>
      </c>
      <c r="BH354" s="95">
        <f t="shared" si="284"/>
        <v>7.250851898531456E-2</v>
      </c>
      <c r="BI354" s="2">
        <f t="shared" si="287"/>
        <v>7.7799999999999994E-2</v>
      </c>
      <c r="BJ354" s="2">
        <f t="shared" si="285"/>
        <v>0.93198610520969882</v>
      </c>
      <c r="BK354" s="97">
        <v>2.1150000000000002</v>
      </c>
      <c r="BL354" s="98">
        <f t="shared" si="286"/>
        <v>2.1150000000000002</v>
      </c>
    </row>
    <row r="355" spans="1:64" ht="12" customHeight="1">
      <c r="A355" s="88">
        <f t="shared" si="271"/>
        <v>47453</v>
      </c>
      <c r="B355" s="65">
        <f>'EO9904.1 floor'!B355</f>
        <v>0</v>
      </c>
      <c r="C355" s="66"/>
      <c r="D355" s="82">
        <f t="shared" si="241"/>
        <v>0</v>
      </c>
      <c r="E355" s="35">
        <f t="shared" si="242"/>
        <v>0</v>
      </c>
      <c r="F355" s="35">
        <f t="shared" ca="1" si="243"/>
        <v>0</v>
      </c>
      <c r="G355" s="83">
        <f ca="1">VLOOKUP($A355,[1]!Table,MATCH(G$4,[1]!Curves,0))</f>
        <v>0</v>
      </c>
      <c r="H355" s="84">
        <f t="shared" ca="1" si="244"/>
        <v>0</v>
      </c>
      <c r="I355" s="86">
        <f t="shared" si="272"/>
        <v>2.1150000000000002</v>
      </c>
      <c r="J355" s="83">
        <f ca="1">VLOOKUP($A355,[1]!Table,MATCH(J$4,[1]!Curves,0))</f>
        <v>0</v>
      </c>
      <c r="K355" s="84">
        <f t="shared" ca="1" si="245"/>
        <v>0</v>
      </c>
      <c r="L355" s="69">
        <f t="shared" si="273"/>
        <v>0</v>
      </c>
      <c r="M355" s="83">
        <f ca="1">VLOOKUP($A355,[1]!Table,MATCH(M$4,[1]!Curves,0))</f>
        <v>0</v>
      </c>
      <c r="N355" s="84">
        <f t="shared" ca="1" si="246"/>
        <v>0</v>
      </c>
      <c r="O355" s="69">
        <f t="shared" si="274"/>
        <v>0</v>
      </c>
      <c r="P355" s="7"/>
      <c r="Q355" s="69">
        <f t="shared" ca="1" si="247"/>
        <v>0</v>
      </c>
      <c r="R355" s="69">
        <f t="shared" ca="1" si="248"/>
        <v>0</v>
      </c>
      <c r="S355" s="69">
        <f t="shared" si="249"/>
        <v>2.1150000000000002</v>
      </c>
      <c r="T355" s="7"/>
      <c r="U355" s="5">
        <f t="shared" si="250"/>
        <v>31</v>
      </c>
      <c r="V355" s="44">
        <f t="shared" si="251"/>
        <v>47453</v>
      </c>
      <c r="W355" s="5">
        <f t="shared" ca="1" si="252"/>
        <v>10523</v>
      </c>
      <c r="X355" s="54">
        <f ca="1">VLOOKUP($A355,[1]!Table,MATCH(X$4,[1]!Curves,0))</f>
        <v>6.4215812227755006E-2</v>
      </c>
      <c r="Y355" s="46">
        <f t="shared" ca="1" si="253"/>
        <v>0.16186329405197777</v>
      </c>
      <c r="Z355" s="5">
        <f t="shared" si="254"/>
        <v>0</v>
      </c>
      <c r="AA355" s="5">
        <f t="shared" si="255"/>
        <v>0</v>
      </c>
      <c r="AC355" s="39">
        <f t="shared" ca="1" si="256"/>
        <v>0</v>
      </c>
      <c r="AD355" s="39">
        <f t="shared" ca="1" si="257"/>
        <v>0</v>
      </c>
      <c r="AE355" s="39">
        <f t="shared" ca="1" si="258"/>
        <v>0</v>
      </c>
      <c r="AF355" s="39">
        <f t="shared" ca="1" si="259"/>
        <v>0</v>
      </c>
      <c r="AG355" s="39">
        <f t="shared" ca="1" si="260"/>
        <v>0</v>
      </c>
      <c r="AH355" s="39">
        <f t="shared" ca="1" si="261"/>
        <v>0</v>
      </c>
      <c r="AI355" s="39">
        <f t="shared" ca="1" si="262"/>
        <v>0</v>
      </c>
      <c r="AJ355" s="39">
        <f t="shared" ca="1" si="263"/>
        <v>0</v>
      </c>
      <c r="AK355" s="39">
        <f t="shared" ca="1" si="264"/>
        <v>0</v>
      </c>
      <c r="AL355" s="43"/>
      <c r="AM355" s="39">
        <f t="shared" ca="1" si="275"/>
        <v>0</v>
      </c>
      <c r="AN355" s="39">
        <f t="shared" ca="1" si="276"/>
        <v>0</v>
      </c>
      <c r="AO355" s="39">
        <f t="shared" ca="1" si="277"/>
        <v>0</v>
      </c>
      <c r="AP355" s="40">
        <f t="shared" ca="1" si="265"/>
        <v>0</v>
      </c>
      <c r="AR355" s="39">
        <f t="shared" ca="1" si="278"/>
        <v>0</v>
      </c>
      <c r="AS355" s="39">
        <f t="shared" ca="1" si="279"/>
        <v>0</v>
      </c>
      <c r="AT355" s="39">
        <f t="shared" ca="1" si="280"/>
        <v>0</v>
      </c>
      <c r="AU355" s="40">
        <f t="shared" ca="1" si="266"/>
        <v>0</v>
      </c>
      <c r="AV355" s="40"/>
      <c r="AW355" s="51">
        <f t="shared" ca="1" si="267"/>
        <v>0</v>
      </c>
      <c r="AY355" s="51">
        <f t="shared" ca="1" si="268"/>
        <v>0</v>
      </c>
      <c r="AZ355" s="104"/>
      <c r="BA355" s="105">
        <f ca="1">'EO9904.1'!AW355</f>
        <v>0</v>
      </c>
      <c r="BB355" s="105">
        <f t="shared" ca="1" si="281"/>
        <v>0</v>
      </c>
      <c r="BC355" s="67"/>
      <c r="BD355" s="96">
        <f t="shared" si="282"/>
        <v>47453</v>
      </c>
      <c r="BE355" s="103">
        <f t="shared" si="283"/>
        <v>12</v>
      </c>
      <c r="BF355" s="113">
        <f t="shared" si="269"/>
        <v>668.96399999999994</v>
      </c>
      <c r="BG355" s="114">
        <f t="shared" si="270"/>
        <v>9251.2415000000001</v>
      </c>
      <c r="BH355" s="95">
        <f t="shared" si="284"/>
        <v>7.2310727160241131E-2</v>
      </c>
      <c r="BI355" s="2">
        <f t="shared" si="287"/>
        <v>7.7899999999999997E-2</v>
      </c>
      <c r="BJ355" s="2">
        <f t="shared" si="285"/>
        <v>0.92825066957947544</v>
      </c>
      <c r="BK355" s="97">
        <v>2.1150000000000002</v>
      </c>
      <c r="BL355" s="98">
        <f t="shared" si="286"/>
        <v>2.1150000000000002</v>
      </c>
    </row>
    <row r="356" spans="1:64" ht="12" customHeight="1">
      <c r="A356" s="88">
        <f t="shared" si="271"/>
        <v>47484</v>
      </c>
      <c r="B356" s="65">
        <f>'EO9904.1 floor'!B356</f>
        <v>0</v>
      </c>
      <c r="C356" s="66"/>
      <c r="D356" s="82">
        <f t="shared" si="241"/>
        <v>0</v>
      </c>
      <c r="E356" s="35">
        <f t="shared" si="242"/>
        <v>0</v>
      </c>
      <c r="F356" s="35">
        <f t="shared" ca="1" si="243"/>
        <v>0</v>
      </c>
      <c r="G356" s="83">
        <f ca="1">VLOOKUP($A356,[1]!Table,MATCH(G$4,[1]!Curves,0))</f>
        <v>0</v>
      </c>
      <c r="H356" s="84">
        <f t="shared" ca="1" si="244"/>
        <v>0</v>
      </c>
      <c r="I356" s="86">
        <f t="shared" si="272"/>
        <v>2.1150000000000002</v>
      </c>
      <c r="J356" s="83">
        <f ca="1">VLOOKUP($A356,[1]!Table,MATCH(J$4,[1]!Curves,0))</f>
        <v>0</v>
      </c>
      <c r="K356" s="84">
        <f t="shared" ca="1" si="245"/>
        <v>0</v>
      </c>
      <c r="L356" s="69">
        <f t="shared" si="273"/>
        <v>0</v>
      </c>
      <c r="M356" s="83">
        <f ca="1">VLOOKUP($A356,[1]!Table,MATCH(M$4,[1]!Curves,0))</f>
        <v>0</v>
      </c>
      <c r="N356" s="84">
        <f t="shared" ca="1" si="246"/>
        <v>0</v>
      </c>
      <c r="O356" s="69">
        <f t="shared" si="274"/>
        <v>0</v>
      </c>
      <c r="P356" s="7"/>
      <c r="Q356" s="69">
        <f t="shared" ca="1" si="247"/>
        <v>0</v>
      </c>
      <c r="R356" s="69">
        <f t="shared" ca="1" si="248"/>
        <v>0</v>
      </c>
      <c r="S356" s="69">
        <f t="shared" si="249"/>
        <v>2.1150000000000002</v>
      </c>
      <c r="T356" s="7"/>
      <c r="U356" s="5">
        <f t="shared" si="250"/>
        <v>31</v>
      </c>
      <c r="V356" s="44">
        <f t="shared" si="251"/>
        <v>47484</v>
      </c>
      <c r="W356" s="5">
        <f t="shared" ca="1" si="252"/>
        <v>10554</v>
      </c>
      <c r="X356" s="54">
        <f ca="1">VLOOKUP($A356,[1]!Table,MATCH(X$4,[1]!Curves,0))</f>
        <v>6.4214558425053997E-2</v>
      </c>
      <c r="Y356" s="46">
        <f t="shared" ca="1" si="253"/>
        <v>0.16100294759993566</v>
      </c>
      <c r="Z356" s="5">
        <f t="shared" si="254"/>
        <v>0</v>
      </c>
      <c r="AA356" s="5">
        <f t="shared" si="255"/>
        <v>0</v>
      </c>
      <c r="AC356" s="39">
        <f t="shared" ca="1" si="256"/>
        <v>0</v>
      </c>
      <c r="AD356" s="39">
        <f t="shared" ca="1" si="257"/>
        <v>0</v>
      </c>
      <c r="AE356" s="39">
        <f t="shared" ca="1" si="258"/>
        <v>0</v>
      </c>
      <c r="AF356" s="39">
        <f t="shared" ca="1" si="259"/>
        <v>0</v>
      </c>
      <c r="AG356" s="39">
        <f t="shared" ca="1" si="260"/>
        <v>0</v>
      </c>
      <c r="AH356" s="39">
        <f t="shared" ca="1" si="261"/>
        <v>0</v>
      </c>
      <c r="AI356" s="39">
        <f t="shared" ca="1" si="262"/>
        <v>0</v>
      </c>
      <c r="AJ356" s="39">
        <f t="shared" ca="1" si="263"/>
        <v>0</v>
      </c>
      <c r="AK356" s="39">
        <f t="shared" ca="1" si="264"/>
        <v>0</v>
      </c>
      <c r="AL356" s="43"/>
      <c r="AM356" s="39">
        <f t="shared" ca="1" si="275"/>
        <v>0</v>
      </c>
      <c r="AN356" s="39">
        <f t="shared" ca="1" si="276"/>
        <v>0</v>
      </c>
      <c r="AO356" s="39">
        <f t="shared" ca="1" si="277"/>
        <v>0</v>
      </c>
      <c r="AP356" s="40">
        <f t="shared" ca="1" si="265"/>
        <v>0</v>
      </c>
      <c r="AR356" s="39">
        <f t="shared" ca="1" si="278"/>
        <v>0</v>
      </c>
      <c r="AS356" s="39">
        <f t="shared" ca="1" si="279"/>
        <v>0</v>
      </c>
      <c r="AT356" s="39">
        <f t="shared" ca="1" si="280"/>
        <v>0</v>
      </c>
      <c r="AU356" s="40">
        <f t="shared" ca="1" si="266"/>
        <v>0</v>
      </c>
      <c r="AV356" s="40"/>
      <c r="AW356" s="51">
        <f t="shared" ca="1" si="267"/>
        <v>0</v>
      </c>
      <c r="AY356" s="51">
        <f t="shared" ca="1" si="268"/>
        <v>0</v>
      </c>
      <c r="AZ356" s="104"/>
      <c r="BA356" s="105">
        <f ca="1">'EO9904.1'!AW356</f>
        <v>0</v>
      </c>
      <c r="BB356" s="105">
        <f t="shared" ca="1" si="281"/>
        <v>0</v>
      </c>
      <c r="BC356" s="67"/>
      <c r="BD356" s="96">
        <f t="shared" si="282"/>
        <v>47484</v>
      </c>
      <c r="BE356" s="103">
        <f t="shared" si="283"/>
        <v>1</v>
      </c>
      <c r="BF356" s="113">
        <f t="shared" si="269"/>
        <v>682.49049999999988</v>
      </c>
      <c r="BG356" s="114">
        <f t="shared" si="270"/>
        <v>9457.0780000000013</v>
      </c>
      <c r="BH356" s="95">
        <f t="shared" si="284"/>
        <v>7.2167164107137513E-2</v>
      </c>
      <c r="BI356" s="2">
        <f t="shared" si="287"/>
        <v>7.7899999999999997E-2</v>
      </c>
      <c r="BJ356" s="2">
        <f t="shared" si="285"/>
        <v>0.92640775490548799</v>
      </c>
      <c r="BK356" s="97">
        <v>2.1150000000000002</v>
      </c>
      <c r="BL356" s="98">
        <f t="shared" si="286"/>
        <v>2.1150000000000002</v>
      </c>
    </row>
    <row r="357" spans="1:64" ht="12" customHeight="1">
      <c r="A357" s="88">
        <f t="shared" si="271"/>
        <v>47515</v>
      </c>
      <c r="B357" s="65">
        <f>'EO9904.1 floor'!B357</f>
        <v>0</v>
      </c>
      <c r="C357" s="66"/>
      <c r="D357" s="82">
        <f t="shared" si="241"/>
        <v>0</v>
      </c>
      <c r="E357" s="35">
        <f t="shared" si="242"/>
        <v>0</v>
      </c>
      <c r="F357" s="35">
        <f t="shared" ca="1" si="243"/>
        <v>0</v>
      </c>
      <c r="G357" s="83">
        <f ca="1">VLOOKUP($A357,[1]!Table,MATCH(G$4,[1]!Curves,0))</f>
        <v>0</v>
      </c>
      <c r="H357" s="84">
        <f t="shared" ca="1" si="244"/>
        <v>0</v>
      </c>
      <c r="I357" s="86">
        <f t="shared" si="272"/>
        <v>2.2615196691845312</v>
      </c>
      <c r="J357" s="83">
        <f ca="1">VLOOKUP($A357,[1]!Table,MATCH(J$4,[1]!Curves,0))</f>
        <v>0</v>
      </c>
      <c r="K357" s="84">
        <f t="shared" ca="1" si="245"/>
        <v>0</v>
      </c>
      <c r="L357" s="69">
        <f t="shared" si="273"/>
        <v>0</v>
      </c>
      <c r="M357" s="83">
        <f ca="1">VLOOKUP($A357,[1]!Table,MATCH(M$4,[1]!Curves,0))</f>
        <v>0</v>
      </c>
      <c r="N357" s="84">
        <f t="shared" ca="1" si="246"/>
        <v>0</v>
      </c>
      <c r="O357" s="69">
        <f t="shared" si="274"/>
        <v>0</v>
      </c>
      <c r="P357" s="7"/>
      <c r="Q357" s="69">
        <f t="shared" ca="1" si="247"/>
        <v>0</v>
      </c>
      <c r="R357" s="69">
        <f t="shared" ca="1" si="248"/>
        <v>0</v>
      </c>
      <c r="S357" s="69">
        <f t="shared" si="249"/>
        <v>2.2615196691845312</v>
      </c>
      <c r="T357" s="7"/>
      <c r="U357" s="5">
        <f t="shared" si="250"/>
        <v>28</v>
      </c>
      <c r="V357" s="44">
        <f t="shared" si="251"/>
        <v>47515</v>
      </c>
      <c r="W357" s="5">
        <f t="shared" ca="1" si="252"/>
        <v>10585</v>
      </c>
      <c r="X357" s="54">
        <f ca="1">VLOOKUP($A357,[1]!Table,MATCH(X$4,[1]!Curves,0))</f>
        <v>6.4213304622354E-2</v>
      </c>
      <c r="Y357" s="46">
        <f t="shared" ca="1" si="253"/>
        <v>0.16014720714514163</v>
      </c>
      <c r="Z357" s="5">
        <f t="shared" si="254"/>
        <v>0</v>
      </c>
      <c r="AA357" s="5">
        <f t="shared" si="255"/>
        <v>0</v>
      </c>
      <c r="AC357" s="39">
        <f t="shared" ca="1" si="256"/>
        <v>0</v>
      </c>
      <c r="AD357" s="39">
        <f t="shared" ca="1" si="257"/>
        <v>0</v>
      </c>
      <c r="AE357" s="39">
        <f t="shared" ca="1" si="258"/>
        <v>0</v>
      </c>
      <c r="AF357" s="39">
        <f t="shared" ca="1" si="259"/>
        <v>0</v>
      </c>
      <c r="AG357" s="39">
        <f t="shared" ca="1" si="260"/>
        <v>0</v>
      </c>
      <c r="AH357" s="39">
        <f t="shared" ca="1" si="261"/>
        <v>0</v>
      </c>
      <c r="AI357" s="39">
        <f t="shared" ca="1" si="262"/>
        <v>0</v>
      </c>
      <c r="AJ357" s="39">
        <f t="shared" ca="1" si="263"/>
        <v>0</v>
      </c>
      <c r="AK357" s="39">
        <f t="shared" ca="1" si="264"/>
        <v>0</v>
      </c>
      <c r="AL357" s="43"/>
      <c r="AM357" s="39">
        <f t="shared" ca="1" si="275"/>
        <v>0</v>
      </c>
      <c r="AN357" s="39">
        <f t="shared" ca="1" si="276"/>
        <v>0</v>
      </c>
      <c r="AO357" s="39">
        <f t="shared" ca="1" si="277"/>
        <v>0</v>
      </c>
      <c r="AP357" s="40">
        <f t="shared" ca="1" si="265"/>
        <v>0</v>
      </c>
      <c r="AR357" s="39">
        <f t="shared" ca="1" si="278"/>
        <v>0</v>
      </c>
      <c r="AS357" s="39">
        <f t="shared" ca="1" si="279"/>
        <v>0</v>
      </c>
      <c r="AT357" s="39">
        <f t="shared" ca="1" si="280"/>
        <v>0</v>
      </c>
      <c r="AU357" s="40">
        <f t="shared" ca="1" si="266"/>
        <v>0</v>
      </c>
      <c r="AV357" s="40"/>
      <c r="AW357" s="51">
        <f t="shared" ca="1" si="267"/>
        <v>0</v>
      </c>
      <c r="AY357" s="51">
        <f t="shared" ca="1" si="268"/>
        <v>0</v>
      </c>
      <c r="AZ357" s="104"/>
      <c r="BA357" s="105">
        <f ca="1">'EO9904.1'!AW357</f>
        <v>0</v>
      </c>
      <c r="BB357" s="105">
        <f t="shared" ca="1" si="281"/>
        <v>0</v>
      </c>
      <c r="BC357" s="67"/>
      <c r="BD357" s="96">
        <f t="shared" si="282"/>
        <v>47515</v>
      </c>
      <c r="BE357" s="103">
        <f t="shared" si="283"/>
        <v>2</v>
      </c>
      <c r="BF357" s="113">
        <f t="shared" si="269"/>
        <v>627.08299999999986</v>
      </c>
      <c r="BG357" s="114">
        <f t="shared" si="270"/>
        <v>8701.1194999999989</v>
      </c>
      <c r="BH357" s="95">
        <f t="shared" si="284"/>
        <v>7.2069232010892381E-2</v>
      </c>
      <c r="BI357" s="2">
        <f t="shared" si="287"/>
        <v>6.7400000000000002E-2</v>
      </c>
      <c r="BJ357" s="2">
        <f t="shared" si="285"/>
        <v>1.0692764393307475</v>
      </c>
      <c r="BK357" s="97">
        <v>2.1150000000000002</v>
      </c>
      <c r="BL357" s="98">
        <f t="shared" si="286"/>
        <v>2.2615196691845312</v>
      </c>
    </row>
    <row r="358" spans="1:64" ht="12" customHeight="1">
      <c r="A358" s="88">
        <f t="shared" si="271"/>
        <v>47543</v>
      </c>
      <c r="B358" s="65">
        <f>'EO9904.1 floor'!B358</f>
        <v>0</v>
      </c>
      <c r="C358" s="66"/>
      <c r="D358" s="82">
        <f t="shared" si="241"/>
        <v>0</v>
      </c>
      <c r="E358" s="35">
        <f t="shared" si="242"/>
        <v>0</v>
      </c>
      <c r="F358" s="35">
        <f t="shared" ca="1" si="243"/>
        <v>0</v>
      </c>
      <c r="G358" s="83">
        <f ca="1">VLOOKUP($A358,[1]!Table,MATCH(G$4,[1]!Curves,0))</f>
        <v>0</v>
      </c>
      <c r="H358" s="84">
        <f t="shared" ca="1" si="244"/>
        <v>0</v>
      </c>
      <c r="I358" s="86">
        <f t="shared" si="272"/>
        <v>2.1352453299148562</v>
      </c>
      <c r="J358" s="83">
        <f ca="1">VLOOKUP($A358,[1]!Table,MATCH(J$4,[1]!Curves,0))</f>
        <v>0</v>
      </c>
      <c r="K358" s="84">
        <f t="shared" ca="1" si="245"/>
        <v>0</v>
      </c>
      <c r="L358" s="69">
        <f t="shared" si="273"/>
        <v>0</v>
      </c>
      <c r="M358" s="83">
        <f ca="1">VLOOKUP($A358,[1]!Table,MATCH(M$4,[1]!Curves,0))</f>
        <v>0</v>
      </c>
      <c r="N358" s="84">
        <f t="shared" ca="1" si="246"/>
        <v>0</v>
      </c>
      <c r="O358" s="69">
        <f t="shared" si="274"/>
        <v>0</v>
      </c>
      <c r="P358" s="7"/>
      <c r="Q358" s="69">
        <f t="shared" ca="1" si="247"/>
        <v>0</v>
      </c>
      <c r="R358" s="69">
        <f t="shared" ca="1" si="248"/>
        <v>0</v>
      </c>
      <c r="S358" s="69">
        <f t="shared" si="249"/>
        <v>2.1352453299148562</v>
      </c>
      <c r="T358" s="7"/>
      <c r="U358" s="5">
        <f t="shared" si="250"/>
        <v>31</v>
      </c>
      <c r="V358" s="44">
        <f t="shared" si="251"/>
        <v>47543</v>
      </c>
      <c r="W358" s="5">
        <f t="shared" ca="1" si="252"/>
        <v>10613</v>
      </c>
      <c r="X358" s="54">
        <f ca="1">VLOOKUP($A358,[1]!Table,MATCH(X$4,[1]!Curves,0))</f>
        <v>6.4212172155399996E-2</v>
      </c>
      <c r="Y358" s="46">
        <f t="shared" ca="1" si="253"/>
        <v>0.15937821857684006</v>
      </c>
      <c r="Z358" s="5">
        <f t="shared" si="254"/>
        <v>0</v>
      </c>
      <c r="AA358" s="5">
        <f t="shared" si="255"/>
        <v>0</v>
      </c>
      <c r="AC358" s="39">
        <f t="shared" ca="1" si="256"/>
        <v>0</v>
      </c>
      <c r="AD358" s="39">
        <f t="shared" ca="1" si="257"/>
        <v>0</v>
      </c>
      <c r="AE358" s="39">
        <f t="shared" ca="1" si="258"/>
        <v>0</v>
      </c>
      <c r="AF358" s="39">
        <f t="shared" ca="1" si="259"/>
        <v>0</v>
      </c>
      <c r="AG358" s="39">
        <f t="shared" ca="1" si="260"/>
        <v>0</v>
      </c>
      <c r="AH358" s="39">
        <f t="shared" ca="1" si="261"/>
        <v>0</v>
      </c>
      <c r="AI358" s="39">
        <f t="shared" ca="1" si="262"/>
        <v>0</v>
      </c>
      <c r="AJ358" s="39">
        <f t="shared" ca="1" si="263"/>
        <v>0</v>
      </c>
      <c r="AK358" s="39">
        <f t="shared" ca="1" si="264"/>
        <v>0</v>
      </c>
      <c r="AL358" s="43"/>
      <c r="AM358" s="39">
        <f t="shared" ca="1" si="275"/>
        <v>0</v>
      </c>
      <c r="AN358" s="39">
        <f t="shared" ca="1" si="276"/>
        <v>0</v>
      </c>
      <c r="AO358" s="39">
        <f t="shared" ca="1" si="277"/>
        <v>0</v>
      </c>
      <c r="AP358" s="40">
        <f t="shared" ca="1" si="265"/>
        <v>0</v>
      </c>
      <c r="AR358" s="39">
        <f t="shared" ca="1" si="278"/>
        <v>0</v>
      </c>
      <c r="AS358" s="39">
        <f t="shared" ca="1" si="279"/>
        <v>0</v>
      </c>
      <c r="AT358" s="39">
        <f t="shared" ca="1" si="280"/>
        <v>0</v>
      </c>
      <c r="AU358" s="40">
        <f t="shared" ca="1" si="266"/>
        <v>0</v>
      </c>
      <c r="AV358" s="40"/>
      <c r="AW358" s="51">
        <f t="shared" ca="1" si="267"/>
        <v>0</v>
      </c>
      <c r="AY358" s="51">
        <f t="shared" ca="1" si="268"/>
        <v>0</v>
      </c>
      <c r="AZ358" s="104"/>
      <c r="BA358" s="105">
        <f ca="1">'EO9904.1'!AW358</f>
        <v>0</v>
      </c>
      <c r="BB358" s="105">
        <f t="shared" ca="1" si="281"/>
        <v>0</v>
      </c>
      <c r="BC358" s="67"/>
      <c r="BD358" s="96">
        <f t="shared" si="282"/>
        <v>47543</v>
      </c>
      <c r="BE358" s="103">
        <f t="shared" si="283"/>
        <v>3</v>
      </c>
      <c r="BF358" s="113">
        <f t="shared" si="269"/>
        <v>669.65750000000003</v>
      </c>
      <c r="BG358" s="114">
        <f t="shared" si="270"/>
        <v>9290.0299999999988</v>
      </c>
      <c r="BH358" s="95">
        <f t="shared" si="284"/>
        <v>7.2083459364501529E-2</v>
      </c>
      <c r="BI358" s="2">
        <f t="shared" si="287"/>
        <v>7.1400000000000005E-2</v>
      </c>
      <c r="BJ358" s="2">
        <f t="shared" si="285"/>
        <v>1.009572260007024</v>
      </c>
      <c r="BK358" s="97">
        <v>2.1150000000000002</v>
      </c>
      <c r="BL358" s="98">
        <f t="shared" si="286"/>
        <v>2.1352453299148562</v>
      </c>
    </row>
    <row r="359" spans="1:64" ht="12" customHeight="1">
      <c r="A359" s="88">
        <f t="shared" si="271"/>
        <v>47574</v>
      </c>
      <c r="B359" s="65">
        <f>'EO9904.1 floor'!B359</f>
        <v>0</v>
      </c>
      <c r="C359" s="66"/>
      <c r="D359" s="82">
        <f t="shared" si="241"/>
        <v>0</v>
      </c>
      <c r="E359" s="35">
        <f t="shared" si="242"/>
        <v>0</v>
      </c>
      <c r="F359" s="35">
        <f t="shared" ca="1" si="243"/>
        <v>0</v>
      </c>
      <c r="G359" s="83">
        <f ca="1">VLOOKUP($A359,[1]!Table,MATCH(G$4,[1]!Curves,0))</f>
        <v>0</v>
      </c>
      <c r="H359" s="84">
        <f t="shared" ca="1" si="244"/>
        <v>0</v>
      </c>
      <c r="I359" s="86">
        <f t="shared" si="272"/>
        <v>2.1150000000000002</v>
      </c>
      <c r="J359" s="83">
        <f ca="1">VLOOKUP($A359,[1]!Table,MATCH(J$4,[1]!Curves,0))</f>
        <v>0</v>
      </c>
      <c r="K359" s="84">
        <f t="shared" ca="1" si="245"/>
        <v>0</v>
      </c>
      <c r="L359" s="69">
        <f t="shared" si="273"/>
        <v>0</v>
      </c>
      <c r="M359" s="83">
        <f ca="1">VLOOKUP($A359,[1]!Table,MATCH(M$4,[1]!Curves,0))</f>
        <v>0</v>
      </c>
      <c r="N359" s="84">
        <f t="shared" ca="1" si="246"/>
        <v>0</v>
      </c>
      <c r="O359" s="69">
        <f t="shared" si="274"/>
        <v>0</v>
      </c>
      <c r="P359" s="7"/>
      <c r="Q359" s="69">
        <f t="shared" ca="1" si="247"/>
        <v>0</v>
      </c>
      <c r="R359" s="69">
        <f t="shared" ca="1" si="248"/>
        <v>0</v>
      </c>
      <c r="S359" s="69">
        <f t="shared" si="249"/>
        <v>2.1150000000000002</v>
      </c>
      <c r="T359" s="7"/>
      <c r="U359" s="5">
        <f t="shared" si="250"/>
        <v>30</v>
      </c>
      <c r="V359" s="44">
        <f t="shared" si="251"/>
        <v>47574</v>
      </c>
      <c r="W359" s="5">
        <f t="shared" ca="1" si="252"/>
        <v>10644</v>
      </c>
      <c r="X359" s="54">
        <f ca="1">VLOOKUP($A359,[1]!Table,MATCH(X$4,[1]!Curves,0))</f>
        <v>6.4210918352700999E-2</v>
      </c>
      <c r="Y359" s="46">
        <f t="shared" ca="1" si="253"/>
        <v>0.15853117587933122</v>
      </c>
      <c r="Z359" s="5">
        <f t="shared" si="254"/>
        <v>0</v>
      </c>
      <c r="AA359" s="5">
        <f t="shared" si="255"/>
        <v>0</v>
      </c>
      <c r="AC359" s="39">
        <f t="shared" ca="1" si="256"/>
        <v>0</v>
      </c>
      <c r="AD359" s="39">
        <f t="shared" ca="1" si="257"/>
        <v>0</v>
      </c>
      <c r="AE359" s="39">
        <f t="shared" ca="1" si="258"/>
        <v>0</v>
      </c>
      <c r="AF359" s="39">
        <f t="shared" ca="1" si="259"/>
        <v>0</v>
      </c>
      <c r="AG359" s="39">
        <f t="shared" ca="1" si="260"/>
        <v>0</v>
      </c>
      <c r="AH359" s="39">
        <f t="shared" ca="1" si="261"/>
        <v>0</v>
      </c>
      <c r="AI359" s="39">
        <f t="shared" ca="1" si="262"/>
        <v>0</v>
      </c>
      <c r="AJ359" s="39">
        <f t="shared" ca="1" si="263"/>
        <v>0</v>
      </c>
      <c r="AK359" s="39">
        <f t="shared" ca="1" si="264"/>
        <v>0</v>
      </c>
      <c r="AL359" s="43"/>
      <c r="AM359" s="39">
        <f t="shared" ca="1" si="275"/>
        <v>0</v>
      </c>
      <c r="AN359" s="39">
        <f t="shared" ca="1" si="276"/>
        <v>0</v>
      </c>
      <c r="AO359" s="39">
        <f t="shared" ca="1" si="277"/>
        <v>0</v>
      </c>
      <c r="AP359" s="40">
        <f t="shared" ca="1" si="265"/>
        <v>0</v>
      </c>
      <c r="AR359" s="39">
        <f t="shared" ca="1" si="278"/>
        <v>0</v>
      </c>
      <c r="AS359" s="39">
        <f t="shared" ca="1" si="279"/>
        <v>0</v>
      </c>
      <c r="AT359" s="39">
        <f t="shared" ca="1" si="280"/>
        <v>0</v>
      </c>
      <c r="AU359" s="40">
        <f t="shared" ca="1" si="266"/>
        <v>0</v>
      </c>
      <c r="AV359" s="40"/>
      <c r="AW359" s="51">
        <f t="shared" ca="1" si="267"/>
        <v>0</v>
      </c>
      <c r="AY359" s="51">
        <f t="shared" ca="1" si="268"/>
        <v>0</v>
      </c>
      <c r="AZ359" s="104"/>
      <c r="BA359" s="105">
        <f ca="1">'EO9904.1'!AW359</f>
        <v>0</v>
      </c>
      <c r="BB359" s="105">
        <f t="shared" ca="1" si="281"/>
        <v>0</v>
      </c>
      <c r="BC359" s="67"/>
      <c r="BD359" s="96">
        <f t="shared" si="282"/>
        <v>47574</v>
      </c>
      <c r="BE359" s="103">
        <f t="shared" si="283"/>
        <v>4</v>
      </c>
      <c r="BF359" s="113">
        <f t="shared" si="269"/>
        <v>631.27949999999998</v>
      </c>
      <c r="BG359" s="114">
        <f t="shared" si="270"/>
        <v>8727.1059999999998</v>
      </c>
      <c r="BH359" s="95">
        <f t="shared" si="284"/>
        <v>7.2335491284281406E-2</v>
      </c>
      <c r="BI359" s="2">
        <f t="shared" si="287"/>
        <v>7.4899999999999994E-2</v>
      </c>
      <c r="BJ359" s="2">
        <f t="shared" si="285"/>
        <v>0.96576089832151413</v>
      </c>
      <c r="BK359" s="97">
        <v>2.1150000000000002</v>
      </c>
      <c r="BL359" s="98">
        <f t="shared" si="286"/>
        <v>2.1150000000000002</v>
      </c>
    </row>
    <row r="360" spans="1:64" ht="12" customHeight="1">
      <c r="A360" s="88">
        <f t="shared" si="271"/>
        <v>47604</v>
      </c>
      <c r="B360" s="65">
        <f>'EO9904.1 floor'!B360</f>
        <v>0</v>
      </c>
      <c r="C360" s="66"/>
      <c r="D360" s="82">
        <f t="shared" si="241"/>
        <v>0</v>
      </c>
      <c r="E360" s="35">
        <f t="shared" si="242"/>
        <v>0</v>
      </c>
      <c r="F360" s="35">
        <f t="shared" ca="1" si="243"/>
        <v>0</v>
      </c>
      <c r="G360" s="83">
        <f ca="1">VLOOKUP($A360,[1]!Table,MATCH(G$4,[1]!Curves,0))</f>
        <v>0</v>
      </c>
      <c r="H360" s="84">
        <f t="shared" ca="1" si="244"/>
        <v>0</v>
      </c>
      <c r="I360" s="86">
        <f t="shared" si="272"/>
        <v>2.1593067374976265</v>
      </c>
      <c r="J360" s="83">
        <f ca="1">VLOOKUP($A360,[1]!Table,MATCH(J$4,[1]!Curves,0))</f>
        <v>0</v>
      </c>
      <c r="K360" s="84">
        <f t="shared" ca="1" si="245"/>
        <v>0</v>
      </c>
      <c r="L360" s="69">
        <f t="shared" si="273"/>
        <v>0</v>
      </c>
      <c r="M360" s="83">
        <f ca="1">VLOOKUP($A360,[1]!Table,MATCH(M$4,[1]!Curves,0))</f>
        <v>0</v>
      </c>
      <c r="N360" s="84">
        <f t="shared" ca="1" si="246"/>
        <v>0</v>
      </c>
      <c r="O360" s="69">
        <f t="shared" si="274"/>
        <v>0</v>
      </c>
      <c r="P360" s="7"/>
      <c r="Q360" s="69">
        <f t="shared" ca="1" si="247"/>
        <v>0</v>
      </c>
      <c r="R360" s="69">
        <f t="shared" ca="1" si="248"/>
        <v>0</v>
      </c>
      <c r="S360" s="69">
        <f t="shared" si="249"/>
        <v>2.1593067374976265</v>
      </c>
      <c r="T360" s="7"/>
      <c r="U360" s="5">
        <f t="shared" si="250"/>
        <v>31</v>
      </c>
      <c r="V360" s="44">
        <f t="shared" si="251"/>
        <v>47604</v>
      </c>
      <c r="W360" s="5">
        <f t="shared" ca="1" si="252"/>
        <v>10674</v>
      </c>
      <c r="X360" s="54">
        <f ca="1">VLOOKUP($A360,[1]!Table,MATCH(X$4,[1]!Curves,0))</f>
        <v>6.4209704995250999E-2</v>
      </c>
      <c r="Y360" s="46">
        <f t="shared" ca="1" si="253"/>
        <v>0.15771577462212164</v>
      </c>
      <c r="Z360" s="5">
        <f t="shared" si="254"/>
        <v>0</v>
      </c>
      <c r="AA360" s="5">
        <f t="shared" si="255"/>
        <v>0</v>
      </c>
      <c r="AC360" s="39">
        <f t="shared" ca="1" si="256"/>
        <v>0</v>
      </c>
      <c r="AD360" s="39">
        <f t="shared" ca="1" si="257"/>
        <v>0</v>
      </c>
      <c r="AE360" s="39">
        <f t="shared" ca="1" si="258"/>
        <v>0</v>
      </c>
      <c r="AF360" s="39">
        <f t="shared" ca="1" si="259"/>
        <v>0</v>
      </c>
      <c r="AG360" s="39">
        <f t="shared" ca="1" si="260"/>
        <v>0</v>
      </c>
      <c r="AH360" s="39">
        <f t="shared" ca="1" si="261"/>
        <v>0</v>
      </c>
      <c r="AI360" s="39">
        <f t="shared" ca="1" si="262"/>
        <v>0</v>
      </c>
      <c r="AJ360" s="39">
        <f t="shared" ca="1" si="263"/>
        <v>0</v>
      </c>
      <c r="AK360" s="39">
        <f t="shared" ca="1" si="264"/>
        <v>0</v>
      </c>
      <c r="AL360" s="43"/>
      <c r="AM360" s="39">
        <f t="shared" ca="1" si="275"/>
        <v>0</v>
      </c>
      <c r="AN360" s="39">
        <f t="shared" ca="1" si="276"/>
        <v>0</v>
      </c>
      <c r="AO360" s="39">
        <f t="shared" ca="1" si="277"/>
        <v>0</v>
      </c>
      <c r="AP360" s="40">
        <f t="shared" ca="1" si="265"/>
        <v>0</v>
      </c>
      <c r="AR360" s="39">
        <f t="shared" ca="1" si="278"/>
        <v>0</v>
      </c>
      <c r="AS360" s="39">
        <f t="shared" ca="1" si="279"/>
        <v>0</v>
      </c>
      <c r="AT360" s="39">
        <f t="shared" ca="1" si="280"/>
        <v>0</v>
      </c>
      <c r="AU360" s="40">
        <f t="shared" ca="1" si="266"/>
        <v>0</v>
      </c>
      <c r="AV360" s="40"/>
      <c r="AW360" s="51">
        <f t="shared" ca="1" si="267"/>
        <v>0</v>
      </c>
      <c r="AY360" s="51">
        <f t="shared" ca="1" si="268"/>
        <v>0</v>
      </c>
      <c r="AZ360" s="104"/>
      <c r="BA360" s="105">
        <f ca="1">'EO9904.1'!AW360</f>
        <v>0</v>
      </c>
      <c r="BB360" s="105">
        <f t="shared" ca="1" si="281"/>
        <v>0</v>
      </c>
      <c r="BC360" s="67"/>
      <c r="BD360" s="96">
        <f t="shared" si="282"/>
        <v>47604</v>
      </c>
      <c r="BE360" s="103">
        <f t="shared" si="283"/>
        <v>5</v>
      </c>
      <c r="BF360" s="113">
        <f t="shared" si="269"/>
        <v>662.98049999999989</v>
      </c>
      <c r="BG360" s="114">
        <f t="shared" si="270"/>
        <v>9044.2455000000009</v>
      </c>
      <c r="BH360" s="95">
        <f t="shared" si="284"/>
        <v>7.3304124705593166E-2</v>
      </c>
      <c r="BI360" s="2">
        <f t="shared" si="287"/>
        <v>7.1800000000000003E-2</v>
      </c>
      <c r="BJ360" s="2">
        <f t="shared" si="285"/>
        <v>1.0209488120556152</v>
      </c>
      <c r="BK360" s="97">
        <v>2.1150000000000002</v>
      </c>
      <c r="BL360" s="98">
        <f t="shared" si="286"/>
        <v>2.1593067374976265</v>
      </c>
    </row>
    <row r="361" spans="1:64" ht="12" customHeight="1">
      <c r="A361" s="88">
        <f t="shared" si="271"/>
        <v>47635</v>
      </c>
      <c r="B361" s="65">
        <f>'EO9904.1 floor'!B361</f>
        <v>0</v>
      </c>
      <c r="C361" s="66"/>
      <c r="D361" s="82">
        <f t="shared" si="241"/>
        <v>0</v>
      </c>
      <c r="E361" s="35">
        <f t="shared" si="242"/>
        <v>0</v>
      </c>
      <c r="F361" s="35">
        <f t="shared" ca="1" si="243"/>
        <v>0</v>
      </c>
      <c r="G361" s="83">
        <f ca="1">VLOOKUP($A361,[1]!Table,MATCH(G$4,[1]!Curves,0))</f>
        <v>0</v>
      </c>
      <c r="H361" s="84">
        <f t="shared" ca="1" si="244"/>
        <v>0</v>
      </c>
      <c r="I361" s="86">
        <f t="shared" si="272"/>
        <v>2.8843852192293506</v>
      </c>
      <c r="J361" s="83">
        <f ca="1">VLOOKUP($A361,[1]!Table,MATCH(J$4,[1]!Curves,0))</f>
        <v>0</v>
      </c>
      <c r="K361" s="84">
        <f t="shared" ca="1" si="245"/>
        <v>0</v>
      </c>
      <c r="L361" s="69">
        <f t="shared" si="273"/>
        <v>0</v>
      </c>
      <c r="M361" s="83">
        <f ca="1">VLOOKUP($A361,[1]!Table,MATCH(M$4,[1]!Curves,0))</f>
        <v>0</v>
      </c>
      <c r="N361" s="84">
        <f t="shared" ca="1" si="246"/>
        <v>0</v>
      </c>
      <c r="O361" s="69">
        <f t="shared" si="274"/>
        <v>0</v>
      </c>
      <c r="P361" s="7"/>
      <c r="Q361" s="69">
        <f t="shared" ca="1" si="247"/>
        <v>0</v>
      </c>
      <c r="R361" s="69">
        <f t="shared" ca="1" si="248"/>
        <v>0</v>
      </c>
      <c r="S361" s="69">
        <f t="shared" si="249"/>
        <v>2.8843852192293506</v>
      </c>
      <c r="T361" s="7"/>
      <c r="U361" s="5">
        <f t="shared" si="250"/>
        <v>30</v>
      </c>
      <c r="V361" s="44">
        <f t="shared" si="251"/>
        <v>47635</v>
      </c>
      <c r="W361" s="5">
        <f t="shared" ca="1" si="252"/>
        <v>10705</v>
      </c>
      <c r="X361" s="54">
        <f ca="1">VLOOKUP($A361,[1]!Table,MATCH(X$4,[1]!Curves,0))</f>
        <v>6.4208451192552002E-2</v>
      </c>
      <c r="Y361" s="46">
        <f t="shared" ca="1" si="253"/>
        <v>0.15687763092838408</v>
      </c>
      <c r="Z361" s="5">
        <f t="shared" si="254"/>
        <v>0</v>
      </c>
      <c r="AA361" s="5">
        <f t="shared" si="255"/>
        <v>0</v>
      </c>
      <c r="AC361" s="39">
        <f t="shared" ca="1" si="256"/>
        <v>0</v>
      </c>
      <c r="AD361" s="39">
        <f t="shared" ca="1" si="257"/>
        <v>0</v>
      </c>
      <c r="AE361" s="39">
        <f t="shared" ca="1" si="258"/>
        <v>0</v>
      </c>
      <c r="AF361" s="39">
        <f t="shared" ca="1" si="259"/>
        <v>0</v>
      </c>
      <c r="AG361" s="39">
        <f t="shared" ca="1" si="260"/>
        <v>0</v>
      </c>
      <c r="AH361" s="39">
        <f t="shared" ca="1" si="261"/>
        <v>0</v>
      </c>
      <c r="AI361" s="39">
        <f t="shared" ca="1" si="262"/>
        <v>0</v>
      </c>
      <c r="AJ361" s="39">
        <f t="shared" ca="1" si="263"/>
        <v>0</v>
      </c>
      <c r="AK361" s="39">
        <f t="shared" ca="1" si="264"/>
        <v>0</v>
      </c>
      <c r="AL361" s="43"/>
      <c r="AM361" s="39">
        <f t="shared" ca="1" si="275"/>
        <v>0</v>
      </c>
      <c r="AN361" s="39">
        <f t="shared" ca="1" si="276"/>
        <v>0</v>
      </c>
      <c r="AO361" s="39">
        <f t="shared" ca="1" si="277"/>
        <v>0</v>
      </c>
      <c r="AP361" s="40">
        <f t="shared" ca="1" si="265"/>
        <v>0</v>
      </c>
      <c r="AR361" s="39">
        <f t="shared" ca="1" si="278"/>
        <v>0</v>
      </c>
      <c r="AS361" s="39">
        <f t="shared" ca="1" si="279"/>
        <v>0</v>
      </c>
      <c r="AT361" s="39">
        <f t="shared" ca="1" si="280"/>
        <v>0</v>
      </c>
      <c r="AU361" s="40">
        <f t="shared" ca="1" si="266"/>
        <v>0</v>
      </c>
      <c r="AV361" s="40"/>
      <c r="AW361" s="51">
        <f t="shared" ca="1" si="267"/>
        <v>0</v>
      </c>
      <c r="AY361" s="51">
        <f t="shared" ca="1" si="268"/>
        <v>0</v>
      </c>
      <c r="AZ361" s="104"/>
      <c r="BA361" s="105">
        <f ca="1">'EO9904.1'!AW361</f>
        <v>0</v>
      </c>
      <c r="BB361" s="105">
        <f t="shared" ca="1" si="281"/>
        <v>0</v>
      </c>
      <c r="BC361" s="67"/>
      <c r="BD361" s="96">
        <f t="shared" si="282"/>
        <v>47635</v>
      </c>
      <c r="BE361" s="103">
        <f t="shared" si="283"/>
        <v>6</v>
      </c>
      <c r="BF361" s="113">
        <f t="shared" si="269"/>
        <v>1052.6424999999999</v>
      </c>
      <c r="BG361" s="114">
        <f t="shared" si="270"/>
        <v>10765.119500000001</v>
      </c>
      <c r="BH361" s="95">
        <f t="shared" si="284"/>
        <v>9.7782704595151024E-2</v>
      </c>
      <c r="BI361" s="2">
        <f t="shared" si="287"/>
        <v>7.17E-2</v>
      </c>
      <c r="BJ361" s="2">
        <f t="shared" si="285"/>
        <v>1.363775517366123</v>
      </c>
      <c r="BK361" s="97">
        <v>2.1150000000000002</v>
      </c>
      <c r="BL361" s="98">
        <f t="shared" si="286"/>
        <v>2.8843852192293506</v>
      </c>
    </row>
    <row r="362" spans="1:64" ht="12" customHeight="1">
      <c r="A362" s="88">
        <f t="shared" si="271"/>
        <v>47665</v>
      </c>
      <c r="B362" s="65">
        <f>'EO9904.1 floor'!B362</f>
        <v>0</v>
      </c>
      <c r="C362" s="66"/>
      <c r="D362" s="82">
        <f t="shared" si="241"/>
        <v>0</v>
      </c>
      <c r="E362" s="35">
        <f t="shared" si="242"/>
        <v>0</v>
      </c>
      <c r="F362" s="35">
        <f t="shared" ca="1" si="243"/>
        <v>0</v>
      </c>
      <c r="G362" s="83">
        <f ca="1">VLOOKUP($A362,[1]!Table,MATCH(G$4,[1]!Curves,0))</f>
        <v>0</v>
      </c>
      <c r="H362" s="84">
        <f t="shared" ca="1" si="244"/>
        <v>0</v>
      </c>
      <c r="I362" s="86">
        <f t="shared" si="272"/>
        <v>2.1150000000000002</v>
      </c>
      <c r="J362" s="83">
        <f ca="1">VLOOKUP($A362,[1]!Table,MATCH(J$4,[1]!Curves,0))</f>
        <v>0</v>
      </c>
      <c r="K362" s="84">
        <f t="shared" ca="1" si="245"/>
        <v>0</v>
      </c>
      <c r="L362" s="69">
        <f t="shared" si="273"/>
        <v>0</v>
      </c>
      <c r="M362" s="83">
        <f ca="1">VLOOKUP($A362,[1]!Table,MATCH(M$4,[1]!Curves,0))</f>
        <v>0</v>
      </c>
      <c r="N362" s="84">
        <f t="shared" ca="1" si="246"/>
        <v>0</v>
      </c>
      <c r="O362" s="69">
        <f t="shared" si="274"/>
        <v>0</v>
      </c>
      <c r="P362" s="7"/>
      <c r="Q362" s="69">
        <f t="shared" ca="1" si="247"/>
        <v>0</v>
      </c>
      <c r="R362" s="69">
        <f t="shared" ca="1" si="248"/>
        <v>0</v>
      </c>
      <c r="S362" s="69">
        <f t="shared" si="249"/>
        <v>2.1150000000000002</v>
      </c>
      <c r="T362" s="7"/>
      <c r="U362" s="5">
        <f t="shared" si="250"/>
        <v>31</v>
      </c>
      <c r="V362" s="44">
        <f t="shared" si="251"/>
        <v>47665</v>
      </c>
      <c r="W362" s="5">
        <f t="shared" ca="1" si="252"/>
        <v>10735</v>
      </c>
      <c r="X362" s="54">
        <f ca="1">VLOOKUP($A362,[1]!Table,MATCH(X$4,[1]!Curves,0))</f>
        <v>6.4207237835104E-2</v>
      </c>
      <c r="Y362" s="46">
        <f t="shared" ca="1" si="253"/>
        <v>0.15607079593121226</v>
      </c>
      <c r="Z362" s="5">
        <f t="shared" si="254"/>
        <v>0</v>
      </c>
      <c r="AA362" s="5">
        <f t="shared" si="255"/>
        <v>0</v>
      </c>
      <c r="AC362" s="39">
        <f t="shared" ca="1" si="256"/>
        <v>0</v>
      </c>
      <c r="AD362" s="39">
        <f t="shared" ca="1" si="257"/>
        <v>0</v>
      </c>
      <c r="AE362" s="39">
        <f t="shared" ca="1" si="258"/>
        <v>0</v>
      </c>
      <c r="AF362" s="39">
        <f t="shared" ca="1" si="259"/>
        <v>0</v>
      </c>
      <c r="AG362" s="39">
        <f t="shared" ca="1" si="260"/>
        <v>0</v>
      </c>
      <c r="AH362" s="39">
        <f t="shared" ca="1" si="261"/>
        <v>0</v>
      </c>
      <c r="AI362" s="39">
        <f t="shared" ca="1" si="262"/>
        <v>0</v>
      </c>
      <c r="AJ362" s="39">
        <f t="shared" ca="1" si="263"/>
        <v>0</v>
      </c>
      <c r="AK362" s="39">
        <f t="shared" ca="1" si="264"/>
        <v>0</v>
      </c>
      <c r="AL362" s="43"/>
      <c r="AM362" s="39">
        <f t="shared" ca="1" si="275"/>
        <v>0</v>
      </c>
      <c r="AN362" s="39">
        <f t="shared" ca="1" si="276"/>
        <v>0</v>
      </c>
      <c r="AO362" s="39">
        <f t="shared" ca="1" si="277"/>
        <v>0</v>
      </c>
      <c r="AP362" s="40">
        <f t="shared" ca="1" si="265"/>
        <v>0</v>
      </c>
      <c r="AR362" s="39">
        <f t="shared" ca="1" si="278"/>
        <v>0</v>
      </c>
      <c r="AS362" s="39">
        <f t="shared" ca="1" si="279"/>
        <v>0</v>
      </c>
      <c r="AT362" s="39">
        <f t="shared" ca="1" si="280"/>
        <v>0</v>
      </c>
      <c r="AU362" s="40">
        <f t="shared" ca="1" si="266"/>
        <v>0</v>
      </c>
      <c r="AV362" s="40"/>
      <c r="AW362" s="51">
        <f t="shared" ca="1" si="267"/>
        <v>0</v>
      </c>
      <c r="AY362" s="51">
        <f t="shared" ca="1" si="268"/>
        <v>0</v>
      </c>
      <c r="AZ362" s="104"/>
      <c r="BA362" s="105">
        <f ca="1">'EO9904.1'!AW362</f>
        <v>0</v>
      </c>
      <c r="BB362" s="105">
        <f t="shared" ca="1" si="281"/>
        <v>0</v>
      </c>
      <c r="BC362" s="67"/>
      <c r="BD362" s="96">
        <f t="shared" si="282"/>
        <v>47665</v>
      </c>
      <c r="BE362" s="103">
        <f t="shared" si="283"/>
        <v>7</v>
      </c>
      <c r="BF362" s="113">
        <f t="shared" si="269"/>
        <v>1079.384</v>
      </c>
      <c r="BG362" s="114">
        <f t="shared" si="270"/>
        <v>11147.003499999999</v>
      </c>
      <c r="BH362" s="95">
        <f t="shared" si="284"/>
        <v>9.6831762903815372E-2</v>
      </c>
      <c r="BI362" s="2">
        <f t="shared" si="287"/>
        <v>9.8100000000000007E-2</v>
      </c>
      <c r="BJ362" s="2">
        <f t="shared" si="285"/>
        <v>0.98707199698078862</v>
      </c>
      <c r="BK362" s="97">
        <v>2.1150000000000002</v>
      </c>
      <c r="BL362" s="98">
        <f t="shared" si="286"/>
        <v>2.1150000000000002</v>
      </c>
    </row>
    <row r="363" spans="1:64" ht="12" customHeight="1">
      <c r="A363" s="88">
        <f t="shared" si="271"/>
        <v>47696</v>
      </c>
      <c r="B363" s="65">
        <f>'EO9904.1 floor'!B363</f>
        <v>0</v>
      </c>
      <c r="C363" s="66"/>
      <c r="D363" s="82">
        <f t="shared" si="241"/>
        <v>0</v>
      </c>
      <c r="E363" s="35">
        <f t="shared" si="242"/>
        <v>0</v>
      </c>
      <c r="F363" s="35">
        <f t="shared" ca="1" si="243"/>
        <v>0</v>
      </c>
      <c r="G363" s="83">
        <f ca="1">VLOOKUP($A363,[1]!Table,MATCH(G$4,[1]!Curves,0))</f>
        <v>0</v>
      </c>
      <c r="H363" s="84">
        <f t="shared" ca="1" si="244"/>
        <v>0</v>
      </c>
      <c r="I363" s="86">
        <f t="shared" si="272"/>
        <v>2.1150000000000002</v>
      </c>
      <c r="J363" s="83">
        <f ca="1">VLOOKUP($A363,[1]!Table,MATCH(J$4,[1]!Curves,0))</f>
        <v>0</v>
      </c>
      <c r="K363" s="84">
        <f t="shared" ca="1" si="245"/>
        <v>0</v>
      </c>
      <c r="L363" s="69">
        <f t="shared" si="273"/>
        <v>0</v>
      </c>
      <c r="M363" s="83">
        <f ca="1">VLOOKUP($A363,[1]!Table,MATCH(M$4,[1]!Curves,0))</f>
        <v>0</v>
      </c>
      <c r="N363" s="84">
        <f t="shared" ca="1" si="246"/>
        <v>0</v>
      </c>
      <c r="O363" s="69">
        <f t="shared" si="274"/>
        <v>0</v>
      </c>
      <c r="P363" s="7"/>
      <c r="Q363" s="69">
        <f t="shared" ca="1" si="247"/>
        <v>0</v>
      </c>
      <c r="R363" s="69">
        <f t="shared" ca="1" si="248"/>
        <v>0</v>
      </c>
      <c r="S363" s="69">
        <f t="shared" si="249"/>
        <v>2.1150000000000002</v>
      </c>
      <c r="T363" s="7"/>
      <c r="U363" s="5">
        <f t="shared" si="250"/>
        <v>31</v>
      </c>
      <c r="V363" s="44">
        <f t="shared" si="251"/>
        <v>47696</v>
      </c>
      <c r="W363" s="5">
        <f t="shared" ca="1" si="252"/>
        <v>10766</v>
      </c>
      <c r="X363" s="54">
        <f ca="1">VLOOKUP($A363,[1]!Table,MATCH(X$4,[1]!Curves,0))</f>
        <v>6.4205984032407001E-2</v>
      </c>
      <c r="Y363" s="46">
        <f t="shared" ca="1" si="253"/>
        <v>0.15524145709126183</v>
      </c>
      <c r="Z363" s="5">
        <f t="shared" si="254"/>
        <v>0</v>
      </c>
      <c r="AA363" s="5">
        <f t="shared" si="255"/>
        <v>0</v>
      </c>
      <c r="AC363" s="39">
        <f t="shared" ca="1" si="256"/>
        <v>0</v>
      </c>
      <c r="AD363" s="39">
        <f t="shared" ca="1" si="257"/>
        <v>0</v>
      </c>
      <c r="AE363" s="39">
        <f t="shared" ca="1" si="258"/>
        <v>0</v>
      </c>
      <c r="AF363" s="39">
        <f t="shared" ca="1" si="259"/>
        <v>0</v>
      </c>
      <c r="AG363" s="39">
        <f t="shared" ca="1" si="260"/>
        <v>0</v>
      </c>
      <c r="AH363" s="39">
        <f t="shared" ca="1" si="261"/>
        <v>0</v>
      </c>
      <c r="AI363" s="39">
        <f t="shared" ca="1" si="262"/>
        <v>0</v>
      </c>
      <c r="AJ363" s="39">
        <f t="shared" ca="1" si="263"/>
        <v>0</v>
      </c>
      <c r="AK363" s="39">
        <f t="shared" ca="1" si="264"/>
        <v>0</v>
      </c>
      <c r="AL363" s="43"/>
      <c r="AM363" s="39">
        <f t="shared" ca="1" si="275"/>
        <v>0</v>
      </c>
      <c r="AN363" s="39">
        <f t="shared" ca="1" si="276"/>
        <v>0</v>
      </c>
      <c r="AO363" s="39">
        <f t="shared" ca="1" si="277"/>
        <v>0</v>
      </c>
      <c r="AP363" s="40">
        <f t="shared" ca="1" si="265"/>
        <v>0</v>
      </c>
      <c r="AR363" s="39">
        <f t="shared" ca="1" si="278"/>
        <v>0</v>
      </c>
      <c r="AS363" s="39">
        <f t="shared" ca="1" si="279"/>
        <v>0</v>
      </c>
      <c r="AT363" s="39">
        <f t="shared" ca="1" si="280"/>
        <v>0</v>
      </c>
      <c r="AU363" s="40">
        <f t="shared" ca="1" si="266"/>
        <v>0</v>
      </c>
      <c r="AV363" s="40"/>
      <c r="AW363" s="51">
        <f t="shared" ca="1" si="267"/>
        <v>0</v>
      </c>
      <c r="AY363" s="51">
        <f t="shared" ca="1" si="268"/>
        <v>0</v>
      </c>
      <c r="AZ363" s="104"/>
      <c r="BA363" s="105">
        <f ca="1">'EO9904.1'!AW363</f>
        <v>0</v>
      </c>
      <c r="BB363" s="105">
        <f t="shared" ca="1" si="281"/>
        <v>0</v>
      </c>
      <c r="BC363" s="67"/>
      <c r="BD363" s="96">
        <f t="shared" si="282"/>
        <v>47696</v>
      </c>
      <c r="BE363" s="103">
        <f t="shared" si="283"/>
        <v>8</v>
      </c>
      <c r="BF363" s="113">
        <f t="shared" si="269"/>
        <v>1109.0309999999999</v>
      </c>
      <c r="BG363" s="114">
        <f t="shared" si="270"/>
        <v>11486.346</v>
      </c>
      <c r="BH363" s="95">
        <f t="shared" si="284"/>
        <v>9.655211500680895E-2</v>
      </c>
      <c r="BI363" s="2">
        <f t="shared" si="287"/>
        <v>9.9099999999999994E-2</v>
      </c>
      <c r="BJ363" s="2">
        <f t="shared" si="285"/>
        <v>0.97428975788909133</v>
      </c>
      <c r="BK363" s="97">
        <v>2.1150000000000002</v>
      </c>
      <c r="BL363" s="98">
        <f t="shared" si="286"/>
        <v>2.1150000000000002</v>
      </c>
    </row>
    <row r="364" spans="1:64" ht="12" customHeight="1">
      <c r="A364" s="88">
        <f t="shared" si="271"/>
        <v>47727</v>
      </c>
      <c r="B364" s="65">
        <f>'EO9904.1 floor'!B364</f>
        <v>0</v>
      </c>
      <c r="C364" s="66"/>
      <c r="D364" s="82">
        <f t="shared" si="241"/>
        <v>0</v>
      </c>
      <c r="E364" s="35">
        <f t="shared" si="242"/>
        <v>0</v>
      </c>
      <c r="F364" s="35">
        <f t="shared" ca="1" si="243"/>
        <v>0</v>
      </c>
      <c r="G364" s="83">
        <f ca="1">VLOOKUP($A364,[1]!Table,MATCH(G$4,[1]!Curves,0))</f>
        <v>0</v>
      </c>
      <c r="H364" s="84">
        <f t="shared" ca="1" si="244"/>
        <v>0</v>
      </c>
      <c r="I364" s="86">
        <f t="shared" si="272"/>
        <v>2.1150000000000002</v>
      </c>
      <c r="J364" s="83">
        <f ca="1">VLOOKUP($A364,[1]!Table,MATCH(J$4,[1]!Curves,0))</f>
        <v>0</v>
      </c>
      <c r="K364" s="84">
        <f t="shared" ca="1" si="245"/>
        <v>0</v>
      </c>
      <c r="L364" s="69">
        <f t="shared" si="273"/>
        <v>0</v>
      </c>
      <c r="M364" s="83">
        <f ca="1">VLOOKUP($A364,[1]!Table,MATCH(M$4,[1]!Curves,0))</f>
        <v>0</v>
      </c>
      <c r="N364" s="84">
        <f t="shared" ca="1" si="246"/>
        <v>0</v>
      </c>
      <c r="O364" s="69">
        <f t="shared" si="274"/>
        <v>0</v>
      </c>
      <c r="P364" s="7"/>
      <c r="Q364" s="69">
        <f t="shared" ca="1" si="247"/>
        <v>0</v>
      </c>
      <c r="R364" s="69">
        <f t="shared" ca="1" si="248"/>
        <v>0</v>
      </c>
      <c r="S364" s="69">
        <f t="shared" si="249"/>
        <v>2.1150000000000002</v>
      </c>
      <c r="T364" s="7"/>
      <c r="U364" s="5">
        <f t="shared" si="250"/>
        <v>30</v>
      </c>
      <c r="V364" s="44">
        <f t="shared" si="251"/>
        <v>47727</v>
      </c>
      <c r="W364" s="5">
        <f t="shared" ca="1" si="252"/>
        <v>10797</v>
      </c>
      <c r="X364" s="54">
        <f ca="1">VLOOKUP($A364,[1]!Table,MATCH(X$4,[1]!Curves,0))</f>
        <v>6.4205984032407001E-2</v>
      </c>
      <c r="Y364" s="46">
        <f t="shared" ca="1" si="253"/>
        <v>0.15441101204270116</v>
      </c>
      <c r="Z364" s="5">
        <f t="shared" si="254"/>
        <v>0</v>
      </c>
      <c r="AA364" s="5">
        <f t="shared" si="255"/>
        <v>0</v>
      </c>
      <c r="AC364" s="39">
        <f t="shared" ca="1" si="256"/>
        <v>0</v>
      </c>
      <c r="AD364" s="39">
        <f t="shared" ca="1" si="257"/>
        <v>0</v>
      </c>
      <c r="AE364" s="39">
        <f t="shared" ca="1" si="258"/>
        <v>0</v>
      </c>
      <c r="AF364" s="39">
        <f t="shared" ca="1" si="259"/>
        <v>0</v>
      </c>
      <c r="AG364" s="39">
        <f t="shared" ca="1" si="260"/>
        <v>0</v>
      </c>
      <c r="AH364" s="39">
        <f t="shared" ca="1" si="261"/>
        <v>0</v>
      </c>
      <c r="AI364" s="39">
        <f t="shared" ca="1" si="262"/>
        <v>0</v>
      </c>
      <c r="AJ364" s="39">
        <f t="shared" ca="1" si="263"/>
        <v>0</v>
      </c>
      <c r="AK364" s="39">
        <f t="shared" ca="1" si="264"/>
        <v>0</v>
      </c>
      <c r="AL364" s="43"/>
      <c r="AM364" s="39">
        <f t="shared" ca="1" si="275"/>
        <v>0</v>
      </c>
      <c r="AN364" s="39">
        <f t="shared" ca="1" si="276"/>
        <v>0</v>
      </c>
      <c r="AO364" s="39">
        <f t="shared" ca="1" si="277"/>
        <v>0</v>
      </c>
      <c r="AP364" s="40">
        <f t="shared" ca="1" si="265"/>
        <v>0</v>
      </c>
      <c r="AR364" s="39">
        <f t="shared" ca="1" si="278"/>
        <v>0</v>
      </c>
      <c r="AS364" s="39">
        <f t="shared" ca="1" si="279"/>
        <v>0</v>
      </c>
      <c r="AT364" s="39">
        <f t="shared" ca="1" si="280"/>
        <v>0</v>
      </c>
      <c r="AU364" s="40">
        <f t="shared" ca="1" si="266"/>
        <v>0</v>
      </c>
      <c r="AV364" s="40"/>
      <c r="AW364" s="51">
        <f t="shared" ca="1" si="267"/>
        <v>0</v>
      </c>
      <c r="AY364" s="51">
        <f t="shared" ca="1" si="268"/>
        <v>0</v>
      </c>
      <c r="AZ364" s="104"/>
      <c r="BA364" s="105">
        <f ca="1">'EO9904.1'!AW364</f>
        <v>0</v>
      </c>
      <c r="BB364" s="105">
        <f t="shared" ca="1" si="281"/>
        <v>0</v>
      </c>
      <c r="BC364" s="67"/>
      <c r="BD364" s="96">
        <f t="shared" si="282"/>
        <v>47727</v>
      </c>
      <c r="BE364" s="103">
        <f t="shared" si="283"/>
        <v>9</v>
      </c>
      <c r="BF364" s="113">
        <f t="shared" si="269"/>
        <v>998.15999999999985</v>
      </c>
      <c r="BG364" s="114">
        <f t="shared" si="270"/>
        <v>10141.415499999999</v>
      </c>
      <c r="BH364" s="95">
        <f t="shared" si="284"/>
        <v>9.8424130240990518E-2</v>
      </c>
      <c r="BI364" s="2">
        <f t="shared" si="287"/>
        <v>0.1009</v>
      </c>
      <c r="BJ364" s="2">
        <f t="shared" si="285"/>
        <v>0.9754621431218089</v>
      </c>
      <c r="BK364" s="97">
        <v>2.1150000000000002</v>
      </c>
      <c r="BL364" s="98">
        <f t="shared" si="286"/>
        <v>2.1150000000000002</v>
      </c>
    </row>
    <row r="365" spans="1:64" ht="12" customHeight="1">
      <c r="A365" s="88">
        <f t="shared" si="271"/>
        <v>47757</v>
      </c>
      <c r="B365" s="65">
        <f>'EO9904.1 floor'!B365</f>
        <v>0</v>
      </c>
      <c r="C365" s="66"/>
      <c r="D365" s="82">
        <f t="shared" si="241"/>
        <v>0</v>
      </c>
      <c r="E365" s="35">
        <f t="shared" si="242"/>
        <v>0</v>
      </c>
      <c r="F365" s="35">
        <f t="shared" ca="1" si="243"/>
        <v>0</v>
      </c>
      <c r="G365" s="83">
        <f ca="1">VLOOKUP($A365,[1]!Table,MATCH(G$4,[1]!Curves,0))</f>
        <v>0</v>
      </c>
      <c r="H365" s="84">
        <f t="shared" ca="1" si="244"/>
        <v>0</v>
      </c>
      <c r="I365" s="86">
        <f t="shared" si="272"/>
        <v>2.1150000000000002</v>
      </c>
      <c r="J365" s="83">
        <f ca="1">VLOOKUP($A365,[1]!Table,MATCH(J$4,[1]!Curves,0))</f>
        <v>0</v>
      </c>
      <c r="K365" s="84">
        <f t="shared" ca="1" si="245"/>
        <v>0</v>
      </c>
      <c r="L365" s="69">
        <f t="shared" si="273"/>
        <v>0</v>
      </c>
      <c r="M365" s="83">
        <f ca="1">VLOOKUP($A365,[1]!Table,MATCH(M$4,[1]!Curves,0))</f>
        <v>0</v>
      </c>
      <c r="N365" s="84">
        <f t="shared" ca="1" si="246"/>
        <v>0</v>
      </c>
      <c r="O365" s="69">
        <f t="shared" si="274"/>
        <v>0</v>
      </c>
      <c r="P365" s="7"/>
      <c r="Q365" s="69">
        <f t="shared" ca="1" si="247"/>
        <v>0</v>
      </c>
      <c r="R365" s="69">
        <f t="shared" ca="1" si="248"/>
        <v>0</v>
      </c>
      <c r="S365" s="69">
        <f t="shared" si="249"/>
        <v>2.1150000000000002</v>
      </c>
      <c r="T365" s="7"/>
      <c r="U365" s="5">
        <f t="shared" si="250"/>
        <v>31</v>
      </c>
      <c r="V365" s="44">
        <f t="shared" si="251"/>
        <v>47757</v>
      </c>
      <c r="W365" s="5">
        <f t="shared" ca="1" si="252"/>
        <v>10827</v>
      </c>
      <c r="X365" s="54">
        <f ca="1">VLOOKUP($A365,[1]!Table,MATCH(X$4,[1]!Curves,0))</f>
        <v>6.4205984032407001E-2</v>
      </c>
      <c r="Y365" s="46">
        <f t="shared" ca="1" si="253"/>
        <v>0.15361158550945128</v>
      </c>
      <c r="Z365" s="5">
        <f t="shared" si="254"/>
        <v>0</v>
      </c>
      <c r="AA365" s="5">
        <f t="shared" si="255"/>
        <v>0</v>
      </c>
      <c r="AC365" s="39">
        <f t="shared" ca="1" si="256"/>
        <v>0</v>
      </c>
      <c r="AD365" s="39">
        <f t="shared" ca="1" si="257"/>
        <v>0</v>
      </c>
      <c r="AE365" s="39">
        <f t="shared" ca="1" si="258"/>
        <v>0</v>
      </c>
      <c r="AF365" s="39">
        <f t="shared" ca="1" si="259"/>
        <v>0</v>
      </c>
      <c r="AG365" s="39">
        <f t="shared" ca="1" si="260"/>
        <v>0</v>
      </c>
      <c r="AH365" s="39">
        <f t="shared" ca="1" si="261"/>
        <v>0</v>
      </c>
      <c r="AI365" s="39">
        <f t="shared" ca="1" si="262"/>
        <v>0</v>
      </c>
      <c r="AJ365" s="39">
        <f t="shared" ca="1" si="263"/>
        <v>0</v>
      </c>
      <c r="AK365" s="39">
        <f t="shared" ca="1" si="264"/>
        <v>0</v>
      </c>
      <c r="AL365" s="43"/>
      <c r="AM365" s="39">
        <f t="shared" ca="1" si="275"/>
        <v>0</v>
      </c>
      <c r="AN365" s="39">
        <f t="shared" ca="1" si="276"/>
        <v>0</v>
      </c>
      <c r="AO365" s="39">
        <f t="shared" ca="1" si="277"/>
        <v>0</v>
      </c>
      <c r="AP365" s="40">
        <f t="shared" ca="1" si="265"/>
        <v>0</v>
      </c>
      <c r="AR365" s="39">
        <f t="shared" ca="1" si="278"/>
        <v>0</v>
      </c>
      <c r="AS365" s="39">
        <f t="shared" ca="1" si="279"/>
        <v>0</v>
      </c>
      <c r="AT365" s="39">
        <f t="shared" ca="1" si="280"/>
        <v>0</v>
      </c>
      <c r="AU365" s="40">
        <f t="shared" ca="1" si="266"/>
        <v>0</v>
      </c>
      <c r="AV365" s="40"/>
      <c r="AW365" s="51">
        <f t="shared" ca="1" si="267"/>
        <v>0</v>
      </c>
      <c r="AY365" s="51">
        <f t="shared" ca="1" si="268"/>
        <v>0</v>
      </c>
      <c r="AZ365" s="104"/>
      <c r="BA365" s="105">
        <f ca="1">'EO9904.1'!AW365</f>
        <v>0</v>
      </c>
      <c r="BB365" s="105">
        <f t="shared" ca="1" si="281"/>
        <v>0</v>
      </c>
      <c r="BC365" s="67"/>
      <c r="BD365" s="96">
        <f t="shared" si="282"/>
        <v>47757</v>
      </c>
      <c r="BE365" s="103">
        <f t="shared" si="283"/>
        <v>10</v>
      </c>
      <c r="BF365" s="113">
        <f t="shared" si="269"/>
        <v>697.93849999999998</v>
      </c>
      <c r="BG365" s="114">
        <f t="shared" si="270"/>
        <v>9529.3094999999994</v>
      </c>
      <c r="BH365" s="95">
        <f t="shared" si="284"/>
        <v>7.3241245863616883E-2</v>
      </c>
      <c r="BI365" s="2">
        <f t="shared" si="287"/>
        <v>0.10349999999999999</v>
      </c>
      <c r="BJ365" s="2">
        <f t="shared" si="285"/>
        <v>0.70764488757117761</v>
      </c>
      <c r="BK365" s="97">
        <v>2.1150000000000002</v>
      </c>
      <c r="BL365" s="98">
        <f t="shared" si="286"/>
        <v>2.1150000000000002</v>
      </c>
    </row>
    <row r="366" spans="1:64" ht="12" customHeight="1">
      <c r="A366" s="88">
        <f t="shared" si="271"/>
        <v>47788</v>
      </c>
      <c r="B366" s="65">
        <f>'EO9904.1 floor'!B366</f>
        <v>0</v>
      </c>
      <c r="C366" s="66"/>
      <c r="D366" s="82">
        <f t="shared" si="241"/>
        <v>0</v>
      </c>
      <c r="E366" s="35">
        <f t="shared" si="242"/>
        <v>0</v>
      </c>
      <c r="F366" s="35">
        <f t="shared" ca="1" si="243"/>
        <v>0</v>
      </c>
      <c r="G366" s="83">
        <f ca="1">VLOOKUP($A366,[1]!Table,MATCH(G$4,[1]!Curves,0))</f>
        <v>0</v>
      </c>
      <c r="H366" s="84">
        <f t="shared" ca="1" si="244"/>
        <v>0</v>
      </c>
      <c r="I366" s="86">
        <f t="shared" si="272"/>
        <v>2.1150000000000002</v>
      </c>
      <c r="J366" s="83">
        <f ca="1">VLOOKUP($A366,[1]!Table,MATCH(J$4,[1]!Curves,0))</f>
        <v>0</v>
      </c>
      <c r="K366" s="84">
        <f t="shared" ca="1" si="245"/>
        <v>0</v>
      </c>
      <c r="L366" s="69">
        <f t="shared" si="273"/>
        <v>0</v>
      </c>
      <c r="M366" s="83">
        <f ca="1">VLOOKUP($A366,[1]!Table,MATCH(M$4,[1]!Curves,0))</f>
        <v>0</v>
      </c>
      <c r="N366" s="84">
        <f t="shared" ca="1" si="246"/>
        <v>0</v>
      </c>
      <c r="O366" s="69">
        <f t="shared" si="274"/>
        <v>0</v>
      </c>
      <c r="P366" s="7"/>
      <c r="Q366" s="69">
        <f t="shared" ca="1" si="247"/>
        <v>0</v>
      </c>
      <c r="R366" s="69">
        <f t="shared" ca="1" si="248"/>
        <v>0</v>
      </c>
      <c r="S366" s="69">
        <f t="shared" si="249"/>
        <v>2.1150000000000002</v>
      </c>
      <c r="T366" s="7"/>
      <c r="U366" s="5">
        <f t="shared" si="250"/>
        <v>30</v>
      </c>
      <c r="V366" s="44">
        <f t="shared" si="251"/>
        <v>47788</v>
      </c>
      <c r="W366" s="5">
        <f t="shared" ca="1" si="252"/>
        <v>10858</v>
      </c>
      <c r="X366" s="54">
        <f ca="1">VLOOKUP($A366,[1]!Table,MATCH(X$4,[1]!Curves,0))</f>
        <v>6.4205984032407001E-2</v>
      </c>
      <c r="Y366" s="46">
        <f t="shared" ca="1" si="253"/>
        <v>0.15278985925811309</v>
      </c>
      <c r="Z366" s="5">
        <f t="shared" si="254"/>
        <v>0</v>
      </c>
      <c r="AA366" s="5">
        <f t="shared" si="255"/>
        <v>0</v>
      </c>
      <c r="AC366" s="39">
        <f t="shared" ca="1" si="256"/>
        <v>0</v>
      </c>
      <c r="AD366" s="39">
        <f t="shared" ca="1" si="257"/>
        <v>0</v>
      </c>
      <c r="AE366" s="39">
        <f t="shared" ca="1" si="258"/>
        <v>0</v>
      </c>
      <c r="AF366" s="39">
        <f t="shared" ca="1" si="259"/>
        <v>0</v>
      </c>
      <c r="AG366" s="39">
        <f t="shared" ca="1" si="260"/>
        <v>0</v>
      </c>
      <c r="AH366" s="39">
        <f t="shared" ca="1" si="261"/>
        <v>0</v>
      </c>
      <c r="AI366" s="39">
        <f t="shared" ca="1" si="262"/>
        <v>0</v>
      </c>
      <c r="AJ366" s="39">
        <f t="shared" ca="1" si="263"/>
        <v>0</v>
      </c>
      <c r="AK366" s="39">
        <f t="shared" ca="1" si="264"/>
        <v>0</v>
      </c>
      <c r="AL366" s="43"/>
      <c r="AM366" s="39">
        <f t="shared" ca="1" si="275"/>
        <v>0</v>
      </c>
      <c r="AN366" s="39">
        <f t="shared" ca="1" si="276"/>
        <v>0</v>
      </c>
      <c r="AO366" s="39">
        <f t="shared" ca="1" si="277"/>
        <v>0</v>
      </c>
      <c r="AP366" s="40">
        <f t="shared" ca="1" si="265"/>
        <v>0</v>
      </c>
      <c r="AR366" s="39">
        <f t="shared" ca="1" si="278"/>
        <v>0</v>
      </c>
      <c r="AS366" s="39">
        <f t="shared" ca="1" si="279"/>
        <v>0</v>
      </c>
      <c r="AT366" s="39">
        <f t="shared" ca="1" si="280"/>
        <v>0</v>
      </c>
      <c r="AU366" s="40">
        <f t="shared" ca="1" si="266"/>
        <v>0</v>
      </c>
      <c r="AV366" s="40"/>
      <c r="AW366" s="51">
        <f t="shared" ca="1" si="267"/>
        <v>0</v>
      </c>
      <c r="AY366" s="51">
        <f t="shared" ca="1" si="268"/>
        <v>0</v>
      </c>
      <c r="AZ366" s="104"/>
      <c r="BA366" s="105">
        <f ca="1">'EO9904.1'!AW366</f>
        <v>0</v>
      </c>
      <c r="BB366" s="105">
        <f t="shared" ca="1" si="281"/>
        <v>0</v>
      </c>
      <c r="BC366" s="67"/>
      <c r="BD366" s="96">
        <f t="shared" si="282"/>
        <v>47788</v>
      </c>
      <c r="BE366" s="103">
        <f t="shared" si="283"/>
        <v>11</v>
      </c>
      <c r="BF366" s="113">
        <f t="shared" si="269"/>
        <v>632.95050000000003</v>
      </c>
      <c r="BG366" s="114">
        <f t="shared" si="270"/>
        <v>8729.3260000000009</v>
      </c>
      <c r="BH366" s="95">
        <f t="shared" si="284"/>
        <v>7.250851898531456E-2</v>
      </c>
      <c r="BI366" s="2">
        <f t="shared" si="287"/>
        <v>7.7799999999999994E-2</v>
      </c>
      <c r="BJ366" s="2">
        <f t="shared" si="285"/>
        <v>0.93198610520969882</v>
      </c>
      <c r="BK366" s="97">
        <v>2.1150000000000002</v>
      </c>
      <c r="BL366" s="98">
        <f t="shared" si="286"/>
        <v>2.1150000000000002</v>
      </c>
    </row>
    <row r="367" spans="1:64" ht="12" customHeight="1">
      <c r="A367" s="88">
        <f t="shared" si="271"/>
        <v>47818</v>
      </c>
      <c r="B367" s="65">
        <f>'EO9904.1 floor'!B367</f>
        <v>0</v>
      </c>
      <c r="C367" s="66"/>
      <c r="D367" s="82">
        <f t="shared" si="241"/>
        <v>0</v>
      </c>
      <c r="E367" s="35">
        <f t="shared" si="242"/>
        <v>0</v>
      </c>
      <c r="F367" s="35">
        <f t="shared" ca="1" si="243"/>
        <v>0</v>
      </c>
      <c r="G367" s="83">
        <f ca="1">VLOOKUP($A367,[1]!Table,MATCH(G$4,[1]!Curves,0))</f>
        <v>0</v>
      </c>
      <c r="H367" s="84">
        <f t="shared" ca="1" si="244"/>
        <v>0</v>
      </c>
      <c r="I367" s="86">
        <f t="shared" si="272"/>
        <v>2.1150000000000002</v>
      </c>
      <c r="J367" s="83">
        <f ca="1">VLOOKUP($A367,[1]!Table,MATCH(J$4,[1]!Curves,0))</f>
        <v>0</v>
      </c>
      <c r="K367" s="84">
        <f t="shared" ca="1" si="245"/>
        <v>0</v>
      </c>
      <c r="L367" s="69">
        <f t="shared" si="273"/>
        <v>0</v>
      </c>
      <c r="M367" s="83">
        <f ca="1">VLOOKUP($A367,[1]!Table,MATCH(M$4,[1]!Curves,0))</f>
        <v>0</v>
      </c>
      <c r="N367" s="84">
        <f t="shared" ca="1" si="246"/>
        <v>0</v>
      </c>
      <c r="O367" s="69">
        <f t="shared" si="274"/>
        <v>0</v>
      </c>
      <c r="P367" s="7"/>
      <c r="Q367" s="69">
        <f t="shared" ca="1" si="247"/>
        <v>0</v>
      </c>
      <c r="R367" s="69">
        <f t="shared" ca="1" si="248"/>
        <v>0</v>
      </c>
      <c r="S367" s="69">
        <f t="shared" si="249"/>
        <v>2.1150000000000002</v>
      </c>
      <c r="T367" s="7"/>
      <c r="U367" s="5">
        <f t="shared" si="250"/>
        <v>31</v>
      </c>
      <c r="V367" s="44">
        <f t="shared" si="251"/>
        <v>47818</v>
      </c>
      <c r="W367" s="5">
        <f t="shared" ca="1" si="252"/>
        <v>10888</v>
      </c>
      <c r="X367" s="54">
        <f ca="1">VLOOKUP($A367,[1]!Table,MATCH(X$4,[1]!Curves,0))</f>
        <v>6.4205984032407001E-2</v>
      </c>
      <c r="Y367" s="46">
        <f t="shared" ca="1" si="253"/>
        <v>0.15199882586038713</v>
      </c>
      <c r="Z367" s="5">
        <f t="shared" si="254"/>
        <v>0</v>
      </c>
      <c r="AA367" s="5">
        <f t="shared" si="255"/>
        <v>0</v>
      </c>
      <c r="AC367" s="39">
        <f t="shared" ca="1" si="256"/>
        <v>0</v>
      </c>
      <c r="AD367" s="39">
        <f t="shared" ca="1" si="257"/>
        <v>0</v>
      </c>
      <c r="AE367" s="39">
        <f t="shared" ca="1" si="258"/>
        <v>0</v>
      </c>
      <c r="AF367" s="39">
        <f t="shared" ca="1" si="259"/>
        <v>0</v>
      </c>
      <c r="AG367" s="39">
        <f t="shared" ca="1" si="260"/>
        <v>0</v>
      </c>
      <c r="AH367" s="39">
        <f t="shared" ca="1" si="261"/>
        <v>0</v>
      </c>
      <c r="AI367" s="39">
        <f t="shared" ca="1" si="262"/>
        <v>0</v>
      </c>
      <c r="AJ367" s="39">
        <f t="shared" ca="1" si="263"/>
        <v>0</v>
      </c>
      <c r="AK367" s="39">
        <f t="shared" ca="1" si="264"/>
        <v>0</v>
      </c>
      <c r="AL367" s="43"/>
      <c r="AM367" s="39">
        <f t="shared" ca="1" si="275"/>
        <v>0</v>
      </c>
      <c r="AN367" s="39">
        <f t="shared" ca="1" si="276"/>
        <v>0</v>
      </c>
      <c r="AO367" s="39">
        <f t="shared" ca="1" si="277"/>
        <v>0</v>
      </c>
      <c r="AP367" s="40">
        <f t="shared" ca="1" si="265"/>
        <v>0</v>
      </c>
      <c r="AR367" s="39">
        <f t="shared" ca="1" si="278"/>
        <v>0</v>
      </c>
      <c r="AS367" s="39">
        <f t="shared" ca="1" si="279"/>
        <v>0</v>
      </c>
      <c r="AT367" s="39">
        <f t="shared" ca="1" si="280"/>
        <v>0</v>
      </c>
      <c r="AU367" s="40">
        <f t="shared" ca="1" si="266"/>
        <v>0</v>
      </c>
      <c r="AV367" s="40"/>
      <c r="AW367" s="51">
        <f t="shared" ca="1" si="267"/>
        <v>0</v>
      </c>
      <c r="AY367" s="51">
        <f t="shared" ca="1" si="268"/>
        <v>0</v>
      </c>
      <c r="AZ367" s="104"/>
      <c r="BA367" s="105">
        <f ca="1">'EO9904.1'!AW367</f>
        <v>0</v>
      </c>
      <c r="BB367" s="105">
        <f t="shared" ca="1" si="281"/>
        <v>0</v>
      </c>
      <c r="BC367" s="67"/>
      <c r="BD367" s="96">
        <f t="shared" si="282"/>
        <v>47818</v>
      </c>
      <c r="BE367" s="103">
        <f t="shared" si="283"/>
        <v>12</v>
      </c>
      <c r="BF367" s="113">
        <f t="shared" si="269"/>
        <v>668.96399999999994</v>
      </c>
      <c r="BG367" s="114">
        <f t="shared" si="270"/>
        <v>9251.2415000000001</v>
      </c>
      <c r="BH367" s="95">
        <f t="shared" si="284"/>
        <v>7.2310727160241131E-2</v>
      </c>
      <c r="BI367" s="2">
        <f t="shared" si="287"/>
        <v>7.7899999999999997E-2</v>
      </c>
      <c r="BJ367" s="2">
        <f t="shared" si="285"/>
        <v>0.92825066957947544</v>
      </c>
      <c r="BK367" s="97">
        <v>2.1150000000000002</v>
      </c>
      <c r="BL367" s="98">
        <f t="shared" si="286"/>
        <v>2.1150000000000002</v>
      </c>
    </row>
    <row r="368" spans="1:64" ht="12" customHeight="1">
      <c r="A368" s="88">
        <f t="shared" si="271"/>
        <v>47849</v>
      </c>
      <c r="B368" s="65">
        <f>'EO9904.1 floor'!B368</f>
        <v>0</v>
      </c>
      <c r="C368" s="66"/>
      <c r="D368" s="82">
        <f t="shared" si="241"/>
        <v>0</v>
      </c>
      <c r="E368" s="35">
        <f t="shared" si="242"/>
        <v>0</v>
      </c>
      <c r="F368" s="35">
        <f t="shared" ca="1" si="243"/>
        <v>0</v>
      </c>
      <c r="G368" s="83">
        <f ca="1">VLOOKUP($A368,[1]!Table,MATCH(G$4,[1]!Curves,0))</f>
        <v>0</v>
      </c>
      <c r="H368" s="84">
        <f t="shared" ca="1" si="244"/>
        <v>0</v>
      </c>
      <c r="I368" s="86">
        <f t="shared" si="272"/>
        <v>2.1150000000000002</v>
      </c>
      <c r="J368" s="83">
        <f ca="1">VLOOKUP($A368,[1]!Table,MATCH(J$4,[1]!Curves,0))</f>
        <v>0</v>
      </c>
      <c r="K368" s="84">
        <f t="shared" ca="1" si="245"/>
        <v>0</v>
      </c>
      <c r="L368" s="69">
        <f t="shared" si="273"/>
        <v>0</v>
      </c>
      <c r="M368" s="83">
        <f ca="1">VLOOKUP($A368,[1]!Table,MATCH(M$4,[1]!Curves,0))</f>
        <v>0</v>
      </c>
      <c r="N368" s="84">
        <f t="shared" ca="1" si="246"/>
        <v>0</v>
      </c>
      <c r="O368" s="69">
        <f t="shared" si="274"/>
        <v>0</v>
      </c>
      <c r="P368" s="7"/>
      <c r="Q368" s="69">
        <f t="shared" ca="1" si="247"/>
        <v>0</v>
      </c>
      <c r="R368" s="69">
        <f t="shared" ca="1" si="248"/>
        <v>0</v>
      </c>
      <c r="S368" s="69">
        <f t="shared" si="249"/>
        <v>2.1150000000000002</v>
      </c>
      <c r="T368" s="7"/>
      <c r="U368" s="5">
        <f t="shared" si="250"/>
        <v>31</v>
      </c>
      <c r="V368" s="44">
        <f t="shared" si="251"/>
        <v>47849</v>
      </c>
      <c r="W368" s="5">
        <f t="shared" ca="1" si="252"/>
        <v>10919</v>
      </c>
      <c r="X368" s="54">
        <f ca="1">VLOOKUP($A368,[1]!Table,MATCH(X$4,[1]!Curves,0))</f>
        <v>6.4205984032407001E-2</v>
      </c>
      <c r="Y368" s="46">
        <f t="shared" ca="1" si="253"/>
        <v>0.15118572686809542</v>
      </c>
      <c r="Z368" s="5">
        <f t="shared" si="254"/>
        <v>0</v>
      </c>
      <c r="AA368" s="5">
        <f t="shared" si="255"/>
        <v>0</v>
      </c>
      <c r="AC368" s="39">
        <f t="shared" ca="1" si="256"/>
        <v>0</v>
      </c>
      <c r="AD368" s="39">
        <f t="shared" ca="1" si="257"/>
        <v>0</v>
      </c>
      <c r="AE368" s="39">
        <f t="shared" ca="1" si="258"/>
        <v>0</v>
      </c>
      <c r="AF368" s="39">
        <f t="shared" ca="1" si="259"/>
        <v>0</v>
      </c>
      <c r="AG368" s="39">
        <f t="shared" ca="1" si="260"/>
        <v>0</v>
      </c>
      <c r="AH368" s="39">
        <f t="shared" ca="1" si="261"/>
        <v>0</v>
      </c>
      <c r="AI368" s="39">
        <f t="shared" ca="1" si="262"/>
        <v>0</v>
      </c>
      <c r="AJ368" s="39">
        <f t="shared" ca="1" si="263"/>
        <v>0</v>
      </c>
      <c r="AK368" s="39">
        <f t="shared" ca="1" si="264"/>
        <v>0</v>
      </c>
      <c r="AL368" s="43"/>
      <c r="AM368" s="39">
        <f t="shared" ca="1" si="275"/>
        <v>0</v>
      </c>
      <c r="AN368" s="39">
        <f t="shared" ca="1" si="276"/>
        <v>0</v>
      </c>
      <c r="AO368" s="39">
        <f t="shared" ca="1" si="277"/>
        <v>0</v>
      </c>
      <c r="AP368" s="40">
        <f t="shared" ca="1" si="265"/>
        <v>0</v>
      </c>
      <c r="AR368" s="39">
        <f t="shared" ca="1" si="278"/>
        <v>0</v>
      </c>
      <c r="AS368" s="39">
        <f t="shared" ca="1" si="279"/>
        <v>0</v>
      </c>
      <c r="AT368" s="39">
        <f t="shared" ca="1" si="280"/>
        <v>0</v>
      </c>
      <c r="AU368" s="40">
        <f t="shared" ca="1" si="266"/>
        <v>0</v>
      </c>
      <c r="AV368" s="40"/>
      <c r="AW368" s="51">
        <f t="shared" ca="1" si="267"/>
        <v>0</v>
      </c>
      <c r="AY368" s="51">
        <f t="shared" ca="1" si="268"/>
        <v>0</v>
      </c>
      <c r="AZ368" s="104"/>
      <c r="BA368" s="105">
        <f ca="1">'EO9904.1'!AW368</f>
        <v>0</v>
      </c>
      <c r="BB368" s="105">
        <f t="shared" ca="1" si="281"/>
        <v>0</v>
      </c>
      <c r="BC368" s="67"/>
      <c r="BD368" s="96">
        <f t="shared" si="282"/>
        <v>47849</v>
      </c>
      <c r="BE368" s="103">
        <f t="shared" si="283"/>
        <v>1</v>
      </c>
      <c r="BF368" s="113">
        <f t="shared" si="269"/>
        <v>682.49049999999988</v>
      </c>
      <c r="BG368" s="114">
        <f t="shared" si="270"/>
        <v>9457.0780000000013</v>
      </c>
      <c r="BH368" s="95">
        <f t="shared" si="284"/>
        <v>7.2167164107137513E-2</v>
      </c>
      <c r="BI368" s="2">
        <f t="shared" si="287"/>
        <v>7.7899999999999997E-2</v>
      </c>
      <c r="BJ368" s="2">
        <f t="shared" si="285"/>
        <v>0.92640775490548799</v>
      </c>
      <c r="BK368" s="97">
        <v>2.1150000000000002</v>
      </c>
      <c r="BL368" s="98">
        <f t="shared" si="286"/>
        <v>2.1150000000000002</v>
      </c>
    </row>
    <row r="369" spans="1:64" ht="12" customHeight="1" thickBot="1">
      <c r="A369" s="88">
        <f t="shared" si="271"/>
        <v>47880</v>
      </c>
      <c r="B369" s="65">
        <f>'EO9904.1 floor'!B369</f>
        <v>0</v>
      </c>
      <c r="C369" s="66"/>
      <c r="D369" s="82">
        <f t="shared" si="241"/>
        <v>0</v>
      </c>
      <c r="E369" s="35">
        <f t="shared" si="242"/>
        <v>0</v>
      </c>
      <c r="F369" s="35">
        <f t="shared" ca="1" si="243"/>
        <v>0</v>
      </c>
      <c r="G369" s="83">
        <f ca="1">VLOOKUP($A369,[1]!Table,MATCH(G$4,[1]!Curves,0))</f>
        <v>0</v>
      </c>
      <c r="H369" s="84">
        <f t="shared" ca="1" si="244"/>
        <v>0</v>
      </c>
      <c r="I369" s="86">
        <f t="shared" si="272"/>
        <v>2.2615196691845312</v>
      </c>
      <c r="J369" s="83">
        <f ca="1">VLOOKUP($A369,[1]!Table,MATCH(J$4,[1]!Curves,0))</f>
        <v>0</v>
      </c>
      <c r="K369" s="84">
        <f t="shared" ca="1" si="245"/>
        <v>0</v>
      </c>
      <c r="L369" s="69">
        <f t="shared" si="273"/>
        <v>0</v>
      </c>
      <c r="M369" s="83">
        <f ca="1">VLOOKUP($A369,[1]!Table,MATCH(M$4,[1]!Curves,0))</f>
        <v>0</v>
      </c>
      <c r="N369" s="84">
        <f t="shared" ca="1" si="246"/>
        <v>0</v>
      </c>
      <c r="O369" s="69">
        <f t="shared" si="274"/>
        <v>0</v>
      </c>
      <c r="P369" s="7"/>
      <c r="Q369" s="69">
        <f t="shared" ca="1" si="247"/>
        <v>0</v>
      </c>
      <c r="R369" s="69">
        <f t="shared" ca="1" si="248"/>
        <v>0</v>
      </c>
      <c r="S369" s="69">
        <f t="shared" si="249"/>
        <v>2.2615196691845312</v>
      </c>
      <c r="T369" s="7"/>
      <c r="U369" s="5">
        <f t="shared" si="250"/>
        <v>28</v>
      </c>
      <c r="V369" s="44">
        <f t="shared" si="251"/>
        <v>47880</v>
      </c>
      <c r="W369" s="5">
        <f t="shared" ca="1" si="252"/>
        <v>10950</v>
      </c>
      <c r="X369" s="54">
        <f ca="1">VLOOKUP($A369,[1]!Table,MATCH(X$4,[1]!Curves,0))</f>
        <v>6.4205984032407001E-2</v>
      </c>
      <c r="Y369" s="46">
        <f t="shared" ca="1" si="253"/>
        <v>0.15037697744868711</v>
      </c>
      <c r="Z369" s="5">
        <f t="shared" si="254"/>
        <v>0</v>
      </c>
      <c r="AA369" s="5">
        <f t="shared" si="255"/>
        <v>0</v>
      </c>
      <c r="AC369" s="39">
        <f t="shared" ca="1" si="256"/>
        <v>0</v>
      </c>
      <c r="AD369" s="39">
        <f t="shared" ca="1" si="257"/>
        <v>0</v>
      </c>
      <c r="AE369" s="39">
        <f t="shared" ca="1" si="258"/>
        <v>0</v>
      </c>
      <c r="AF369" s="39">
        <f t="shared" ca="1" si="259"/>
        <v>0</v>
      </c>
      <c r="AG369" s="39">
        <f t="shared" ca="1" si="260"/>
        <v>0</v>
      </c>
      <c r="AH369" s="39">
        <f t="shared" ca="1" si="261"/>
        <v>0</v>
      </c>
      <c r="AI369" s="39">
        <f t="shared" ca="1" si="262"/>
        <v>0</v>
      </c>
      <c r="AJ369" s="39">
        <f t="shared" ca="1" si="263"/>
        <v>0</v>
      </c>
      <c r="AK369" s="39">
        <f t="shared" ca="1" si="264"/>
        <v>0</v>
      </c>
      <c r="AL369" s="43"/>
      <c r="AM369" s="39">
        <f t="shared" ca="1" si="275"/>
        <v>0</v>
      </c>
      <c r="AN369" s="39">
        <f t="shared" ca="1" si="276"/>
        <v>0</v>
      </c>
      <c r="AO369" s="39">
        <f t="shared" ca="1" si="277"/>
        <v>0</v>
      </c>
      <c r="AP369" s="40">
        <f t="shared" ca="1" si="265"/>
        <v>0</v>
      </c>
      <c r="AR369" s="39">
        <f t="shared" ca="1" si="278"/>
        <v>0</v>
      </c>
      <c r="AS369" s="39">
        <f t="shared" ca="1" si="279"/>
        <v>0</v>
      </c>
      <c r="AT369" s="39">
        <f t="shared" ca="1" si="280"/>
        <v>0</v>
      </c>
      <c r="AU369" s="40">
        <f t="shared" ca="1" si="266"/>
        <v>0</v>
      </c>
      <c r="AV369" s="40"/>
      <c r="AW369" s="70">
        <f t="shared" ca="1" si="267"/>
        <v>0</v>
      </c>
      <c r="AY369" s="70">
        <f t="shared" ca="1" si="268"/>
        <v>0</v>
      </c>
      <c r="AZ369" s="104"/>
      <c r="BA369" s="106">
        <f ca="1">'EO9904.1'!AW369</f>
        <v>0</v>
      </c>
      <c r="BB369" s="106">
        <f t="shared" ca="1" si="281"/>
        <v>0</v>
      </c>
      <c r="BC369" s="67"/>
      <c r="BD369" s="96">
        <f t="shared" si="282"/>
        <v>47880</v>
      </c>
      <c r="BE369" s="103">
        <f t="shared" si="283"/>
        <v>2</v>
      </c>
      <c r="BF369" s="113">
        <f t="shared" si="269"/>
        <v>627.08299999999986</v>
      </c>
      <c r="BG369" s="114">
        <f t="shared" si="270"/>
        <v>8701.1194999999989</v>
      </c>
      <c r="BH369" s="95">
        <f t="shared" si="284"/>
        <v>7.2069232010892381E-2</v>
      </c>
      <c r="BI369" s="2">
        <f t="shared" si="287"/>
        <v>6.7400000000000002E-2</v>
      </c>
      <c r="BJ369" s="2">
        <f t="shared" si="285"/>
        <v>1.0692764393307475</v>
      </c>
      <c r="BK369" s="97">
        <v>2.1150000000000002</v>
      </c>
      <c r="BL369" s="98">
        <f t="shared" si="286"/>
        <v>2.2615196691845312</v>
      </c>
    </row>
    <row r="370" spans="1:64">
      <c r="A370" s="88">
        <f t="shared" si="271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Summary</vt:lpstr>
      <vt:lpstr>Inputs</vt:lpstr>
      <vt:lpstr>EO9904.1</vt:lpstr>
      <vt:lpstr>EO9904.2</vt:lpstr>
      <vt:lpstr>EO9904.3</vt:lpstr>
      <vt:lpstr>EO9904.M</vt:lpstr>
      <vt:lpstr>EO9904.1 floor</vt:lpstr>
      <vt:lpstr>EO9904.1 projected</vt:lpstr>
      <vt:lpstr>'EO9904.1 floor'!mthbeg</vt:lpstr>
      <vt:lpstr>'EO9904.1 projected'!mthbeg</vt:lpstr>
      <vt:lpstr>EO9904.2!mthbeg</vt:lpstr>
      <vt:lpstr>EO9904.3!mthbeg</vt:lpstr>
      <vt:lpstr>EO9904.M!mthbeg</vt:lpstr>
      <vt:lpstr>mthbeg</vt:lpstr>
      <vt:lpstr>'EO9904.1 floor'!mthend</vt:lpstr>
      <vt:lpstr>'EO9904.1 projected'!mthend</vt:lpstr>
      <vt:lpstr>EO9904.2!mthend</vt:lpstr>
      <vt:lpstr>EO9904.3!mthend</vt:lpstr>
      <vt:lpstr>EO9904.M!mthend</vt:lpstr>
      <vt:lpstr>mthend</vt:lpstr>
      <vt:lpstr>Summary!Print_Area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2001-02-08T22:44:53Z</cp:lastPrinted>
  <dcterms:created xsi:type="dcterms:W3CDTF">1998-02-25T20:12:16Z</dcterms:created>
  <dcterms:modified xsi:type="dcterms:W3CDTF">2023-09-13T18:29:04Z</dcterms:modified>
</cp:coreProperties>
</file>